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1.xml" ContentType="application/vnd.ms-excel.documenttasks+xml"/>
  <Override PartName="/xl/tables/table6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7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8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9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documenttasks/documenttask2.xml" ContentType="application/vnd.ms-excel.documenttasks+xml"/>
  <Override PartName="/xl/tables/table10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roseblanchetn-my.sharepoint.com/personal/ahmed_bouaziz_rose-blanche_com/Documents/"/>
    </mc:Choice>
  </mc:AlternateContent>
  <xr:revisionPtr revIDLastSave="276146" documentId="8_{4BEC94F7-08ED-4B66-A0AC-275CD8C10299}" xr6:coauthVersionLast="47" xr6:coauthVersionMax="47" xr10:uidLastSave="{D8196604-9DB5-4148-8462-C156CC7BADF9}"/>
  <bookViews>
    <workbookView xWindow="0" yWindow="0" windowWidth="21570" windowHeight="8055" firstSheet="14" activeTab="7" xr2:uid="{00000000-000D-0000-FFFF-FFFF00000000}"/>
  </bookViews>
  <sheets>
    <sheet name="Liste D" sheetId="1" r:id="rId1"/>
    <sheet name=" Indicateurs mensuels" sheetId="39" r:id="rId2"/>
    <sheet name="Réception BT" sheetId="4" r:id="rId3"/>
    <sheet name="Production BT" sheetId="2" r:id="rId4"/>
    <sheet name="Essai labo BT" sheetId="19" r:id="rId5"/>
    <sheet name="Mélange BT" sheetId="3" r:id="rId6"/>
    <sheet name="PS-7" sheetId="5" r:id="rId7"/>
    <sheet name="PS" sheetId="6" r:id="rId8"/>
    <sheet name="farine essai panification " sheetId="46" r:id="rId9"/>
    <sheet name="Réception BD" sheetId="7" r:id="rId10"/>
    <sheet name="Essai labo BD" sheetId="18" r:id="rId11"/>
    <sheet name="Production BD" sheetId="8" r:id="rId12"/>
    <sheet name="Alvéo SSSE " sheetId="42" r:id="rId13"/>
    <sheet name="Semoule Extra Fine" sheetId="49" r:id="rId14"/>
    <sheet name="Semoule SSSE" sheetId="10" r:id="rId15"/>
    <sheet name="Semoule MG" sheetId="11" r:id="rId16"/>
    <sheet name="Semoule GG" sheetId="12" r:id="rId17"/>
    <sheet name="CQ Réclamations Clients " sheetId="45" r:id="rId18"/>
    <sheet name="Son blé " sheetId="14" r:id="rId19"/>
    <sheet name="SSSE Export " sheetId="13" r:id="rId20"/>
    <sheet name="Contrôle produit fini " sheetId="41" r:id="rId21"/>
    <sheet name="Contrôle Sacs" sheetId="15" r:id="rId22"/>
    <sheet name="Réclamations clients" sheetId="20" r:id="rId23"/>
    <sheet name="Mélange BD" sheetId="9" r:id="rId24"/>
    <sheet name="Nettoyage blé" sheetId="37" r:id="rId25"/>
    <sheet name="Passage F1" sheetId="38" r:id="rId26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49" i="6" l="1"/>
  <c r="O525" i="12"/>
  <c r="L888" i="5"/>
  <c r="T888" i="5"/>
  <c r="L649" i="6"/>
  <c r="Z1238" i="10"/>
  <c r="U1238" i="10"/>
  <c r="Q1238" i="10"/>
  <c r="T532" i="11"/>
  <c r="S532" i="11"/>
  <c r="L1238" i="10"/>
  <c r="L1237" i="10"/>
  <c r="L1236" i="10"/>
  <c r="Q1234" i="10"/>
  <c r="L1235" i="10"/>
  <c r="Z1234" i="10"/>
  <c r="U1234" i="10"/>
  <c r="L1234" i="10"/>
  <c r="L1232" i="10"/>
  <c r="Q1232" i="10"/>
  <c r="U1232" i="10"/>
  <c r="Z1232" i="10"/>
  <c r="L1233" i="10"/>
  <c r="L1231" i="10"/>
  <c r="L1230" i="10"/>
  <c r="Z1229" i="10"/>
  <c r="U1229" i="10"/>
  <c r="Q1229" i="10"/>
  <c r="L1229" i="10"/>
  <c r="Q24" i="18"/>
  <c r="M24" i="18"/>
  <c r="L1228" i="10"/>
  <c r="Z1227" i="10"/>
  <c r="U1227" i="10"/>
  <c r="Q1227" i="10"/>
  <c r="L1227" i="10"/>
  <c r="T887" i="5"/>
  <c r="L887" i="5"/>
  <c r="T648" i="6"/>
  <c r="L648" i="6"/>
  <c r="AD91" i="4"/>
  <c r="P37" i="19"/>
  <c r="M37" i="19"/>
  <c r="U1225" i="10"/>
  <c r="L1226" i="10"/>
  <c r="Z1225" i="10"/>
  <c r="Q1225" i="10"/>
  <c r="L1225" i="10"/>
  <c r="Z1224" i="10"/>
  <c r="U1224" i="10"/>
  <c r="Q1224" i="10"/>
  <c r="L1224" i="10"/>
  <c r="T886" i="5"/>
  <c r="L886" i="5"/>
  <c r="T647" i="6"/>
  <c r="L647" i="6"/>
  <c r="Z1223" i="10"/>
  <c r="Z1222" i="10"/>
  <c r="Q1223" i="10"/>
  <c r="Q1222" i="10"/>
  <c r="U1223" i="10"/>
  <c r="U1222" i="10"/>
  <c r="L1223" i="10"/>
  <c r="L1222" i="10"/>
  <c r="L1221" i="10"/>
  <c r="Z1220" i="10"/>
  <c r="U1220" i="10"/>
  <c r="Q1220" i="10"/>
  <c r="L1220" i="10"/>
  <c r="L1219" i="10"/>
  <c r="Z1218" i="10"/>
  <c r="U1218" i="10"/>
  <c r="Q1218" i="10"/>
  <c r="L1218" i="10"/>
  <c r="AC90" i="4"/>
  <c r="AD90" i="4"/>
  <c r="Z1217" i="10"/>
  <c r="U1217" i="10"/>
  <c r="Q1217" i="10"/>
  <c r="L1217" i="10"/>
  <c r="Z1216" i="10"/>
  <c r="U1216" i="10"/>
  <c r="Q1216" i="10"/>
  <c r="L1216" i="10"/>
  <c r="L1215" i="10"/>
  <c r="W183" i="7"/>
  <c r="Z183" i="7"/>
  <c r="AG183" i="7"/>
  <c r="AH183" i="7"/>
  <c r="AI183" i="7"/>
  <c r="L1214" i="10"/>
  <c r="O524" i="12"/>
  <c r="T885" i="5"/>
  <c r="L885" i="5"/>
  <c r="Q1213" i="10"/>
  <c r="U1213" i="10"/>
  <c r="Z1213" i="10"/>
  <c r="L1213" i="10"/>
  <c r="Q1212" i="10"/>
  <c r="U1212" i="10"/>
  <c r="Z1212" i="10"/>
  <c r="L1212" i="10"/>
  <c r="T646" i="6"/>
  <c r="L646" i="6"/>
  <c r="Z1210" i="10"/>
  <c r="U1210" i="10"/>
  <c r="Q1210" i="10"/>
  <c r="L1211" i="10"/>
  <c r="L1210" i="10"/>
  <c r="L645" i="6"/>
  <c r="Q1209" i="10"/>
  <c r="U1209" i="10"/>
  <c r="Z1209" i="10"/>
  <c r="L1209" i="10"/>
  <c r="Z1208" i="10"/>
  <c r="U1208" i="10"/>
  <c r="Q1208" i="10"/>
  <c r="T884" i="5"/>
  <c r="L884" i="5"/>
  <c r="T644" i="6"/>
  <c r="L644" i="6"/>
  <c r="L643" i="6"/>
  <c r="L883" i="5"/>
  <c r="O523" i="12"/>
  <c r="L1208" i="10"/>
  <c r="L1207" i="10"/>
  <c r="Z1206" i="10"/>
  <c r="U1206" i="10"/>
  <c r="Q1206" i="10"/>
  <c r="L1206" i="10"/>
  <c r="T642" i="6"/>
  <c r="L642" i="6"/>
  <c r="T882" i="5"/>
  <c r="L882" i="5"/>
  <c r="Z1205" i="10"/>
  <c r="Z1204" i="10"/>
  <c r="U1205" i="10"/>
  <c r="U1204" i="10"/>
  <c r="Q1205" i="10"/>
  <c r="Q1204" i="10"/>
  <c r="L1205" i="10"/>
  <c r="L1204" i="10"/>
  <c r="Z1203" i="10"/>
  <c r="U1203" i="10"/>
  <c r="Q1203" i="10"/>
  <c r="L1203" i="10"/>
  <c r="L1202" i="10"/>
  <c r="Z1201" i="10"/>
  <c r="U1201" i="10"/>
  <c r="Q1201" i="10"/>
  <c r="L1201" i="10"/>
  <c r="L1200" i="10"/>
  <c r="Z1199" i="10"/>
  <c r="U1199" i="10"/>
  <c r="Q1199" i="10"/>
  <c r="L1199" i="10"/>
  <c r="U1196" i="10"/>
  <c r="U1197" i="10"/>
  <c r="U1198" i="10"/>
  <c r="Q1196" i="10"/>
  <c r="Q1197" i="10"/>
  <c r="Q1198" i="10"/>
  <c r="Z1198" i="10"/>
  <c r="L1198" i="10"/>
  <c r="Z1197" i="10"/>
  <c r="L1197" i="10"/>
  <c r="Z1196" i="10"/>
  <c r="Z1195" i="10"/>
  <c r="L1196" i="10"/>
  <c r="U1195" i="10"/>
  <c r="Q1195" i="10"/>
  <c r="L1195" i="10"/>
  <c r="P36" i="19"/>
  <c r="M36" i="19"/>
  <c r="Z1193" i="10"/>
  <c r="U1193" i="10"/>
  <c r="Q1193" i="10"/>
  <c r="L1193" i="10"/>
  <c r="L1194" i="10"/>
  <c r="Z1192" i="10"/>
  <c r="U1192" i="10"/>
  <c r="Q1192" i="10"/>
  <c r="L1192" i="10"/>
  <c r="T881" i="5"/>
  <c r="T641" i="6"/>
  <c r="L641" i="6"/>
  <c r="L881" i="5"/>
  <c r="Z1191" i="10"/>
  <c r="U1191" i="10"/>
  <c r="Q1191" i="10"/>
  <c r="L1191" i="10"/>
  <c r="AC89" i="4"/>
  <c r="AD89" i="4"/>
  <c r="AC88" i="4"/>
  <c r="AD88" i="4"/>
  <c r="AG180" i="7"/>
  <c r="AH180" i="7" s="1"/>
  <c r="AI180" i="7"/>
  <c r="AH5" i="7"/>
  <c r="AI5" i="7" s="1"/>
  <c r="AH6" i="7"/>
  <c r="AI6" i="7" s="1"/>
  <c r="AH7" i="7"/>
  <c r="AI7" i="7" s="1"/>
  <c r="AH8" i="7"/>
  <c r="AI8" i="7" s="1"/>
  <c r="AH9" i="7"/>
  <c r="AI9" i="7" s="1"/>
  <c r="AH13" i="7"/>
  <c r="AI13" i="7" s="1"/>
  <c r="AH14" i="7"/>
  <c r="AI14" i="7" s="1"/>
  <c r="AH18" i="7"/>
  <c r="AI18" i="7" s="1"/>
  <c r="AH19" i="7"/>
  <c r="AI19" i="7" s="1"/>
  <c r="AH20" i="7"/>
  <c r="AI20" i="7" s="1"/>
  <c r="AH22" i="7"/>
  <c r="AI22" i="7" s="1"/>
  <c r="AH25" i="7"/>
  <c r="AI25" i="7" s="1"/>
  <c r="AH55" i="7"/>
  <c r="AI55" i="7" s="1"/>
  <c r="AH56" i="7"/>
  <c r="AI56" i="7" s="1"/>
  <c r="AH59" i="7"/>
  <c r="AI59" i="7" s="1"/>
  <c r="AH62" i="7"/>
  <c r="AI62" i="7" s="1"/>
  <c r="AH64" i="7"/>
  <c r="AI64" i="7" s="1"/>
  <c r="AH65" i="7"/>
  <c r="AI65" i="7" s="1"/>
  <c r="AH84" i="7"/>
  <c r="AI84" i="7" s="1"/>
  <c r="AH95" i="7"/>
  <c r="AI95" i="7" s="1"/>
  <c r="AH96" i="7"/>
  <c r="AI96" i="7" s="1"/>
  <c r="AH101" i="7"/>
  <c r="AI101" i="7" s="1"/>
  <c r="AH106" i="7"/>
  <c r="AI106" i="7" s="1"/>
  <c r="AH107" i="7"/>
  <c r="AI107" i="7" s="1"/>
  <c r="AH110" i="7"/>
  <c r="AI110" i="7" s="1"/>
  <c r="AH147" i="7"/>
  <c r="AI147" i="7" s="1"/>
  <c r="J2" i="9"/>
  <c r="AG179" i="7"/>
  <c r="Q1190" i="10"/>
  <c r="U1190" i="10"/>
  <c r="Z1190" i="10"/>
  <c r="L1190" i="10"/>
  <c r="Q1189" i="10"/>
  <c r="U1189" i="10"/>
  <c r="Z1189" i="10"/>
  <c r="L1189" i="10"/>
  <c r="T880" i="5"/>
  <c r="L880" i="5"/>
  <c r="T640" i="6"/>
  <c r="L640" i="6"/>
  <c r="J84" i="4"/>
  <c r="J83" i="4"/>
  <c r="J82" i="4"/>
  <c r="J81" i="4"/>
  <c r="W81" i="4"/>
  <c r="AC81" i="4"/>
  <c r="AD81" i="4"/>
  <c r="W82" i="4"/>
  <c r="AC82" i="4"/>
  <c r="AD82" i="4"/>
  <c r="W83" i="4"/>
  <c r="AC83" i="4"/>
  <c r="AD83" i="4"/>
  <c r="W84" i="4"/>
  <c r="AC84" i="4"/>
  <c r="AD84" i="4"/>
  <c r="T879" i="5"/>
  <c r="T639" i="6"/>
  <c r="L1188" i="10"/>
  <c r="AG178" i="7"/>
  <c r="O522" i="12"/>
  <c r="S531" i="11"/>
  <c r="T531" i="11"/>
  <c r="L1186" i="10"/>
  <c r="Q1186" i="10"/>
  <c r="U1186" i="10"/>
  <c r="Z1186" i="10"/>
  <c r="L1187" i="10"/>
  <c r="L639" i="6"/>
  <c r="L879" i="5"/>
  <c r="J177" i="7"/>
  <c r="W177" i="7"/>
  <c r="Z177" i="7"/>
  <c r="AG177" i="7"/>
  <c r="J176" i="7"/>
  <c r="W176" i="7"/>
  <c r="Z176" i="7"/>
  <c r="AG176" i="7"/>
  <c r="J175" i="7"/>
  <c r="W175" i="7"/>
  <c r="Z175" i="7"/>
  <c r="AG175" i="7"/>
  <c r="J85" i="4"/>
  <c r="T530" i="11"/>
  <c r="U1185" i="10"/>
  <c r="U1184" i="10"/>
  <c r="Z1185" i="10"/>
  <c r="Z1184" i="10"/>
  <c r="Q1185" i="10"/>
  <c r="Q1184" i="10"/>
  <c r="L1185" i="10"/>
  <c r="L878" i="5"/>
  <c r="L637" i="6"/>
  <c r="L638" i="6"/>
  <c r="S530" i="11"/>
  <c r="L1184" i="10"/>
  <c r="O520" i="12"/>
  <c r="T529" i="11"/>
  <c r="S529" i="11"/>
  <c r="Z1182" i="10"/>
  <c r="U1182" i="10"/>
  <c r="Q1182" i="10"/>
  <c r="L1183" i="10"/>
  <c r="Z1181" i="10"/>
  <c r="U1181" i="10"/>
  <c r="Q1181" i="10"/>
  <c r="L1181" i="10"/>
  <c r="L1182" i="10"/>
  <c r="T877" i="5"/>
  <c r="T636" i="6"/>
  <c r="L636" i="6"/>
  <c r="L877" i="5"/>
  <c r="O519" i="12"/>
  <c r="T528" i="11"/>
  <c r="S528" i="11"/>
  <c r="U1180" i="10"/>
  <c r="Q1180" i="10"/>
  <c r="Z1179" i="10"/>
  <c r="U1179" i="10"/>
  <c r="Q1179" i="10"/>
  <c r="L876" i="5"/>
  <c r="L635" i="6"/>
  <c r="L875" i="5"/>
  <c r="Z1180" i="10"/>
  <c r="L1180" i="10"/>
  <c r="L1179" i="10"/>
  <c r="Z1178" i="10"/>
  <c r="U1178" i="10"/>
  <c r="Q1178" i="10"/>
  <c r="L1178" i="10"/>
  <c r="Z1177" i="10"/>
  <c r="U1177" i="10"/>
  <c r="Q1177" i="10"/>
  <c r="L1177" i="10"/>
  <c r="Q1176" i="10"/>
  <c r="Z1176" i="10"/>
  <c r="U1176" i="10"/>
  <c r="L1176" i="10"/>
  <c r="L1175" i="10"/>
  <c r="W85" i="4"/>
  <c r="AC85" i="4"/>
  <c r="AD85" i="4"/>
  <c r="P35" i="19"/>
  <c r="M35" i="19"/>
  <c r="L1174" i="10"/>
  <c r="Q1173" i="10"/>
  <c r="U1173" i="10"/>
  <c r="U1171" i="10"/>
  <c r="Z1173" i="10"/>
  <c r="L1173" i="10"/>
  <c r="L1172" i="10"/>
  <c r="Z1170" i="10"/>
  <c r="Z1171" i="10"/>
  <c r="U1170" i="10"/>
  <c r="Q1171" i="10"/>
  <c r="Q1170" i="10"/>
  <c r="L1171" i="10"/>
  <c r="L1170" i="10"/>
  <c r="Z1169" i="10"/>
  <c r="U1169" i="10"/>
  <c r="Q1169" i="10"/>
  <c r="L1169" i="10"/>
  <c r="T874" i="5"/>
  <c r="L874" i="5"/>
  <c r="Z1168" i="10"/>
  <c r="U1168" i="10"/>
  <c r="Q1168" i="10"/>
  <c r="L1168" i="10"/>
  <c r="U1167" i="10"/>
  <c r="Q1167" i="10"/>
  <c r="T634" i="6"/>
  <c r="L634" i="6"/>
  <c r="L873" i="5"/>
  <c r="T872" i="5"/>
  <c r="L872" i="5"/>
  <c r="Z1164" i="10"/>
  <c r="Z1165" i="10"/>
  <c r="Z1167" i="10"/>
  <c r="U1164" i="10"/>
  <c r="U1165" i="10"/>
  <c r="Q1164" i="10"/>
  <c r="Q1165" i="10"/>
  <c r="L1166" i="10"/>
  <c r="L1167" i="10"/>
  <c r="L1165" i="10"/>
  <c r="L1164" i="10"/>
  <c r="Q1163" i="10"/>
  <c r="Z1163" i="10"/>
  <c r="U1163" i="10"/>
  <c r="L1163" i="10"/>
  <c r="T865" i="5"/>
  <c r="T863" i="5"/>
  <c r="L868" i="5"/>
  <c r="L866" i="5"/>
  <c r="L865" i="5"/>
  <c r="L864" i="5"/>
  <c r="L863" i="5"/>
  <c r="T871" i="5"/>
  <c r="L871" i="5"/>
  <c r="L870" i="5"/>
  <c r="T869" i="5"/>
  <c r="L869" i="5"/>
  <c r="T867" i="5"/>
  <c r="Q1162" i="10"/>
  <c r="Z1162" i="10"/>
  <c r="U1162" i="10"/>
  <c r="L633" i="6"/>
  <c r="L867" i="5"/>
  <c r="L1162" i="10"/>
  <c r="Z1161" i="10"/>
  <c r="U1161" i="10"/>
  <c r="Q1161" i="10"/>
  <c r="L1161" i="10"/>
  <c r="U1160" i="10"/>
  <c r="Z1160" i="10"/>
  <c r="Q1160" i="10"/>
  <c r="Z1159" i="10"/>
  <c r="L1160" i="10"/>
  <c r="T861" i="5"/>
  <c r="T859" i="5"/>
  <c r="T857" i="5"/>
  <c r="T855" i="5"/>
  <c r="L862" i="5"/>
  <c r="L861" i="5"/>
  <c r="L860" i="5"/>
  <c r="L859" i="5"/>
  <c r="L858" i="5"/>
  <c r="L857" i="5"/>
  <c r="L856" i="5"/>
  <c r="L855" i="5"/>
  <c r="L844" i="5"/>
  <c r="L845" i="5"/>
  <c r="L846" i="5"/>
  <c r="L847" i="5"/>
  <c r="L848" i="5"/>
  <c r="L849" i="5"/>
  <c r="L850" i="5"/>
  <c r="L851" i="5"/>
  <c r="L852" i="5"/>
  <c r="L853" i="5"/>
  <c r="L854" i="5"/>
  <c r="T844" i="5"/>
  <c r="T846" i="5"/>
  <c r="T848" i="5"/>
  <c r="T850" i="5"/>
  <c r="T852" i="5"/>
  <c r="T854" i="5"/>
  <c r="U1159" i="10"/>
  <c r="Q1159" i="10"/>
  <c r="AG119" i="7"/>
  <c r="Z119" i="7"/>
  <c r="W119" i="7"/>
  <c r="AH119" i="7" s="1"/>
  <c r="AI119" i="7" s="1"/>
  <c r="T632" i="6"/>
  <c r="L1159" i="10"/>
  <c r="L632" i="6"/>
  <c r="O517" i="12"/>
  <c r="P34" i="19"/>
  <c r="M34" i="19"/>
  <c r="J80" i="4"/>
  <c r="W80" i="4"/>
  <c r="AC80" i="4"/>
  <c r="AD80" i="4"/>
  <c r="T631" i="6"/>
  <c r="Z1158" i="10"/>
  <c r="U1158" i="10"/>
  <c r="Q1158" i="10"/>
  <c r="U1157" i="10"/>
  <c r="Z1157" i="10"/>
  <c r="Q1157" i="10"/>
  <c r="S525" i="11"/>
  <c r="T525" i="11"/>
  <c r="L631" i="6"/>
  <c r="L1158" i="10"/>
  <c r="L1157" i="10"/>
  <c r="L1156" i="10"/>
  <c r="Z1155" i="10"/>
  <c r="U1155" i="10"/>
  <c r="Q1155" i="10"/>
  <c r="L1155" i="10"/>
  <c r="L1154" i="10"/>
  <c r="Z1153" i="10"/>
  <c r="U1153" i="10"/>
  <c r="Q1153" i="10"/>
  <c r="L1153" i="10"/>
  <c r="T843" i="5"/>
  <c r="T841" i="5"/>
  <c r="T839" i="5"/>
  <c r="T837" i="5"/>
  <c r="T835" i="5"/>
  <c r="L834" i="5"/>
  <c r="L835" i="5"/>
  <c r="L836" i="5"/>
  <c r="L837" i="5"/>
  <c r="L838" i="5"/>
  <c r="L839" i="5"/>
  <c r="L840" i="5"/>
  <c r="L841" i="5"/>
  <c r="L842" i="5"/>
  <c r="L843" i="5"/>
  <c r="T833" i="5"/>
  <c r="L833" i="5"/>
  <c r="Q1151" i="10"/>
  <c r="Q1149" i="10"/>
  <c r="Q1147" i="10"/>
  <c r="Q1145" i="10"/>
  <c r="L1152" i="10"/>
  <c r="Z1151" i="10"/>
  <c r="U1151" i="10"/>
  <c r="L1151" i="10"/>
  <c r="Z1149" i="10"/>
  <c r="U1149" i="10"/>
  <c r="L1149" i="10"/>
  <c r="L1150" i="10"/>
  <c r="Z1147" i="10"/>
  <c r="U1147" i="10"/>
  <c r="L1147" i="10"/>
  <c r="L1148" i="10"/>
  <c r="T831" i="5"/>
  <c r="T829" i="5"/>
  <c r="T827" i="5"/>
  <c r="T825" i="5"/>
  <c r="T823" i="5"/>
  <c r="T821" i="5"/>
  <c r="T819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17" i="5"/>
  <c r="T817" i="5"/>
  <c r="T814" i="5"/>
  <c r="T815" i="5"/>
  <c r="T816" i="5"/>
  <c r="L816" i="5"/>
  <c r="L815" i="5"/>
  <c r="L814" i="5"/>
  <c r="L1146" i="10"/>
  <c r="Z1145" i="10"/>
  <c r="U1145" i="10"/>
  <c r="L1145" i="10"/>
  <c r="L630" i="6"/>
  <c r="L813" i="5"/>
  <c r="T813" i="5"/>
  <c r="L1144" i="10"/>
  <c r="Z1143" i="10"/>
  <c r="U1143" i="10"/>
  <c r="Q1143" i="10"/>
  <c r="Q1142" i="10"/>
  <c r="Q1140" i="10"/>
  <c r="L1143" i="10"/>
  <c r="Z1142" i="10"/>
  <c r="U1142" i="10"/>
  <c r="L1142" i="10"/>
  <c r="T629" i="6"/>
  <c r="L629" i="6"/>
  <c r="T628" i="6"/>
  <c r="L628" i="6"/>
  <c r="T812" i="5"/>
  <c r="L812" i="5"/>
  <c r="U1140" i="10"/>
  <c r="U1139" i="10"/>
  <c r="Z1140" i="10"/>
  <c r="Z1139" i="10"/>
  <c r="Q1139" i="10"/>
  <c r="Q1138" i="10"/>
  <c r="L1139" i="10"/>
  <c r="L1140" i="10"/>
  <c r="L1141" i="10"/>
  <c r="U1138" i="10"/>
  <c r="Z1138" i="10"/>
  <c r="L1138" i="10"/>
  <c r="S524" i="11"/>
  <c r="T524" i="11"/>
  <c r="O516" i="12"/>
  <c r="S523" i="11"/>
  <c r="T523" i="11"/>
  <c r="Z1137" i="10"/>
  <c r="U1137" i="10"/>
  <c r="Q1137" i="10"/>
  <c r="L1137" i="10"/>
  <c r="L1136" i="10"/>
  <c r="T627" i="6"/>
  <c r="T626" i="6"/>
  <c r="T811" i="5"/>
  <c r="L811" i="5"/>
  <c r="L627" i="6"/>
  <c r="L626" i="6"/>
  <c r="O515" i="12"/>
  <c r="T522" i="11"/>
  <c r="S522" i="11"/>
  <c r="Z1135" i="10"/>
  <c r="U1135" i="10"/>
  <c r="Q1135" i="10"/>
  <c r="L1135" i="10"/>
  <c r="Z1134" i="10"/>
  <c r="U1134" i="10"/>
  <c r="Q1134" i="10"/>
  <c r="L1134" i="10"/>
  <c r="Z1133" i="10"/>
  <c r="U1133" i="10"/>
  <c r="Q1133" i="10"/>
  <c r="L1133" i="10"/>
  <c r="T521" i="11"/>
  <c r="S521" i="11"/>
  <c r="T792" i="5"/>
  <c r="T785" i="5"/>
  <c r="T782" i="5"/>
  <c r="T800" i="5"/>
  <c r="T799" i="5"/>
  <c r="L625" i="6"/>
  <c r="Z1132" i="10"/>
  <c r="U1132" i="10"/>
  <c r="Q1132" i="10"/>
  <c r="T624" i="6"/>
  <c r="T623" i="6"/>
  <c r="L1132" i="10"/>
  <c r="T810" i="5"/>
  <c r="L810" i="5"/>
  <c r="T809" i="5"/>
  <c r="L809" i="5"/>
  <c r="L624" i="6"/>
  <c r="L623" i="6"/>
  <c r="L622" i="6"/>
  <c r="T621" i="6"/>
  <c r="L621" i="6"/>
  <c r="L620" i="6"/>
  <c r="O514" i="12"/>
  <c r="Z1131" i="10"/>
  <c r="U1131" i="10"/>
  <c r="Q1131" i="10"/>
  <c r="L1131" i="10"/>
  <c r="T808" i="5"/>
  <c r="L808" i="5"/>
  <c r="T619" i="6"/>
  <c r="L619" i="6"/>
  <c r="O513" i="12"/>
  <c r="O512" i="12"/>
  <c r="O509" i="12"/>
  <c r="O508" i="12"/>
  <c r="O505" i="12"/>
  <c r="O504" i="12"/>
  <c r="O503" i="12"/>
  <c r="O502" i="12"/>
  <c r="O501" i="12"/>
  <c r="O500" i="12"/>
  <c r="O499" i="12"/>
  <c r="O494" i="12"/>
  <c r="O493" i="12"/>
  <c r="O492" i="12"/>
  <c r="O491" i="12"/>
  <c r="O490" i="12"/>
  <c r="O489" i="12"/>
  <c r="O488" i="12"/>
  <c r="O487" i="12"/>
  <c r="O486" i="12"/>
  <c r="O485" i="12"/>
  <c r="O482" i="12"/>
  <c r="O481" i="12"/>
  <c r="O480" i="12"/>
  <c r="O478" i="12"/>
  <c r="O472" i="12"/>
  <c r="O468" i="12"/>
  <c r="O467" i="12"/>
  <c r="O466" i="12"/>
  <c r="O465" i="12"/>
  <c r="O463" i="12"/>
  <c r="O461" i="12"/>
  <c r="O459" i="12"/>
  <c r="O458" i="12"/>
  <c r="O456" i="12"/>
  <c r="O455" i="12"/>
  <c r="O454" i="12"/>
  <c r="O453" i="12"/>
  <c r="O450" i="12"/>
  <c r="O448" i="12"/>
  <c r="O447" i="12"/>
  <c r="O446" i="12"/>
  <c r="O445" i="12"/>
  <c r="O444" i="12"/>
  <c r="O443" i="12"/>
  <c r="O442" i="12"/>
  <c r="O441" i="12"/>
  <c r="O440" i="12"/>
  <c r="O439" i="12"/>
  <c r="O438" i="12"/>
  <c r="O437" i="12"/>
  <c r="O436" i="12"/>
  <c r="O435" i="12"/>
  <c r="O434" i="12"/>
  <c r="O432" i="12"/>
  <c r="O431" i="12"/>
  <c r="O430" i="12"/>
  <c r="O428" i="12"/>
  <c r="O427" i="12"/>
  <c r="O426" i="12"/>
  <c r="O425" i="12"/>
  <c r="O424" i="12"/>
  <c r="O423" i="12"/>
  <c r="O422" i="12"/>
  <c r="O420" i="12"/>
  <c r="O419" i="12"/>
  <c r="O418" i="12"/>
  <c r="O417" i="12"/>
  <c r="O415" i="12"/>
  <c r="O414" i="12"/>
  <c r="O413" i="12"/>
  <c r="O412" i="12"/>
  <c r="O411" i="12"/>
  <c r="O410" i="12"/>
  <c r="O409" i="12"/>
  <c r="O408" i="12"/>
  <c r="O407" i="12"/>
  <c r="O405" i="12"/>
  <c r="O404" i="12"/>
  <c r="O403" i="12"/>
  <c r="O402" i="12"/>
  <c r="O400" i="12"/>
  <c r="O399" i="12"/>
  <c r="O398" i="12"/>
  <c r="O397" i="12"/>
  <c r="O396" i="12"/>
  <c r="O394" i="12"/>
  <c r="O393" i="12"/>
  <c r="O392" i="12"/>
  <c r="O391" i="12"/>
  <c r="O390" i="12"/>
  <c r="O388" i="12"/>
  <c r="O387" i="12"/>
  <c r="O386" i="12"/>
  <c r="O382" i="12"/>
  <c r="O381" i="12"/>
  <c r="O376" i="12"/>
  <c r="O375" i="12"/>
  <c r="O372" i="12"/>
  <c r="O370" i="12"/>
  <c r="O369" i="12"/>
  <c r="O368" i="12"/>
  <c r="O366" i="12"/>
  <c r="O364" i="12"/>
  <c r="O363" i="12"/>
  <c r="O359" i="12"/>
  <c r="O354" i="12"/>
  <c r="O353" i="12"/>
  <c r="O352" i="12"/>
  <c r="O351" i="12"/>
  <c r="O349" i="12"/>
  <c r="O348" i="12"/>
  <c r="O347" i="12"/>
  <c r="O345" i="12"/>
  <c r="O342" i="12"/>
  <c r="O341" i="12"/>
  <c r="O340" i="12"/>
  <c r="O339" i="12"/>
  <c r="O335" i="12"/>
  <c r="O334" i="12"/>
  <c r="O332" i="12"/>
  <c r="O326" i="12"/>
  <c r="O323" i="12"/>
  <c r="O321" i="12"/>
  <c r="O320" i="12"/>
  <c r="O319" i="12"/>
  <c r="O316" i="12"/>
  <c r="O315" i="12"/>
  <c r="O310" i="12"/>
  <c r="O307" i="12"/>
  <c r="O306" i="12"/>
  <c r="O304" i="12"/>
  <c r="O303" i="12"/>
  <c r="O302" i="12"/>
  <c r="O301" i="12"/>
  <c r="O300" i="12"/>
  <c r="O299" i="12"/>
  <c r="O298" i="12"/>
  <c r="O296" i="12"/>
  <c r="O293" i="12"/>
  <c r="O292" i="12"/>
  <c r="O291" i="12"/>
  <c r="O290" i="12"/>
  <c r="O288" i="12"/>
  <c r="O287" i="12"/>
  <c r="O286" i="12"/>
  <c r="O284" i="12"/>
  <c r="O283" i="12"/>
  <c r="O282" i="12"/>
  <c r="O281" i="12"/>
  <c r="O279" i="12"/>
  <c r="O277" i="12"/>
  <c r="O274" i="12"/>
  <c r="O269" i="12"/>
  <c r="O268" i="12"/>
  <c r="O267" i="12"/>
  <c r="O266" i="12"/>
  <c r="O265" i="12"/>
  <c r="O262" i="12"/>
  <c r="O260" i="12"/>
  <c r="O259" i="12"/>
  <c r="O258" i="12"/>
  <c r="O257" i="12"/>
  <c r="O256" i="12"/>
  <c r="O255" i="12"/>
  <c r="O254" i="12"/>
  <c r="O253" i="12"/>
  <c r="O252" i="12"/>
  <c r="O249" i="12"/>
  <c r="O247" i="12"/>
  <c r="O246" i="12"/>
  <c r="O245" i="12"/>
  <c r="O244" i="12"/>
  <c r="O243" i="12"/>
  <c r="O242" i="12"/>
  <c r="O241" i="12"/>
  <c r="O238" i="12"/>
  <c r="O236" i="12"/>
  <c r="O234" i="12"/>
  <c r="O233" i="12"/>
  <c r="O231" i="12"/>
  <c r="O229" i="12"/>
  <c r="O226" i="12"/>
  <c r="O224" i="12"/>
  <c r="O223" i="12"/>
  <c r="O222" i="12"/>
  <c r="O221" i="12"/>
  <c r="O220" i="12"/>
  <c r="O219" i="12"/>
  <c r="O218" i="12"/>
  <c r="O217" i="12"/>
  <c r="O216" i="12"/>
  <c r="O215" i="12"/>
  <c r="O214" i="12"/>
  <c r="O211" i="12"/>
  <c r="O210" i="12"/>
  <c r="O205" i="12"/>
  <c r="O204" i="12"/>
  <c r="O200" i="12"/>
  <c r="O196" i="12"/>
  <c r="O192" i="12"/>
  <c r="O186" i="12"/>
  <c r="O185" i="12"/>
  <c r="O179" i="12"/>
  <c r="O176" i="12"/>
  <c r="O175" i="12"/>
  <c r="O174" i="12"/>
  <c r="O173" i="12"/>
  <c r="O172" i="12"/>
  <c r="O171" i="12"/>
  <c r="O170" i="12"/>
  <c r="O169" i="12"/>
  <c r="O168" i="12"/>
  <c r="O165" i="12"/>
  <c r="O164" i="12"/>
  <c r="O163" i="12"/>
  <c r="O161" i="12"/>
  <c r="O160" i="12"/>
  <c r="O157" i="12"/>
  <c r="O156" i="12"/>
  <c r="O155" i="12"/>
  <c r="O153" i="12"/>
  <c r="O151" i="12"/>
  <c r="O149" i="12"/>
  <c r="O148" i="12"/>
  <c r="O147" i="12"/>
  <c r="O146" i="12"/>
  <c r="O145" i="12"/>
  <c r="O142" i="12"/>
  <c r="O141" i="12"/>
  <c r="O140" i="12"/>
  <c r="O137" i="12"/>
  <c r="O135" i="12"/>
  <c r="O133" i="12"/>
  <c r="O131" i="12"/>
  <c r="O130" i="12"/>
  <c r="O128" i="12"/>
  <c r="O126" i="12"/>
  <c r="O125" i="12"/>
  <c r="O124" i="12"/>
  <c r="O121" i="12"/>
  <c r="O118" i="12"/>
  <c r="O117" i="12"/>
  <c r="O114" i="12"/>
  <c r="O111" i="12"/>
  <c r="O108" i="12"/>
  <c r="O104" i="12"/>
  <c r="O102" i="12"/>
  <c r="O100" i="12"/>
  <c r="O99" i="12"/>
  <c r="O98" i="12"/>
  <c r="O96" i="12"/>
  <c r="O95" i="12"/>
  <c r="O94" i="12"/>
  <c r="O92" i="12"/>
  <c r="O89" i="12"/>
  <c r="O87" i="12"/>
  <c r="O85" i="12"/>
  <c r="O82" i="12"/>
  <c r="O79" i="12"/>
  <c r="O77" i="12"/>
  <c r="O75" i="12"/>
  <c r="O74" i="12"/>
  <c r="O73" i="12"/>
  <c r="O71" i="12"/>
  <c r="O70" i="12"/>
  <c r="O68" i="12"/>
  <c r="O67" i="12"/>
  <c r="O66" i="12"/>
  <c r="O63" i="12"/>
  <c r="O62" i="12"/>
  <c r="O61" i="12"/>
  <c r="O60" i="12"/>
  <c r="O57" i="12"/>
  <c r="O55" i="12"/>
  <c r="O54" i="12"/>
  <c r="O53" i="12"/>
  <c r="O52" i="12"/>
  <c r="O48" i="12"/>
  <c r="O47" i="12"/>
  <c r="O45" i="12"/>
  <c r="O42" i="12"/>
  <c r="O41" i="12"/>
  <c r="O40" i="12"/>
  <c r="O39" i="12"/>
  <c r="O37" i="12"/>
  <c r="O36" i="12"/>
  <c r="O35" i="12"/>
  <c r="O34" i="12"/>
  <c r="O33" i="12"/>
  <c r="O31" i="12"/>
  <c r="O30" i="12"/>
  <c r="O29" i="12"/>
  <c r="O28" i="12"/>
  <c r="O26" i="12"/>
  <c r="O24" i="12"/>
  <c r="O22" i="12"/>
  <c r="O21" i="12"/>
  <c r="O19" i="12"/>
  <c r="O18" i="12"/>
  <c r="O17" i="12"/>
  <c r="O15" i="12"/>
  <c r="O14" i="12"/>
  <c r="O13" i="12"/>
  <c r="O12" i="12"/>
  <c r="O11" i="12"/>
  <c r="O10" i="12"/>
  <c r="O8" i="12"/>
  <c r="O4" i="12"/>
  <c r="O3" i="12"/>
  <c r="T520" i="11"/>
  <c r="S520" i="11"/>
  <c r="T519" i="11"/>
  <c r="S519" i="11"/>
  <c r="T517" i="11"/>
  <c r="S517" i="11"/>
  <c r="T516" i="11"/>
  <c r="S516" i="11"/>
  <c r="T515" i="11"/>
  <c r="S515" i="11"/>
  <c r="T514" i="11"/>
  <c r="S514" i="11"/>
  <c r="T512" i="11"/>
  <c r="S512" i="11"/>
  <c r="T511" i="11"/>
  <c r="S511" i="11"/>
  <c r="T510" i="11"/>
  <c r="S510" i="11"/>
  <c r="T509" i="11"/>
  <c r="S509" i="11"/>
  <c r="T507" i="11"/>
  <c r="S507" i="11"/>
  <c r="T506" i="11"/>
  <c r="S506" i="11"/>
  <c r="T505" i="11"/>
  <c r="S505" i="11"/>
  <c r="T502" i="11"/>
  <c r="S502" i="11"/>
  <c r="T501" i="11"/>
  <c r="S501" i="11"/>
  <c r="T500" i="11"/>
  <c r="S500" i="11"/>
  <c r="T497" i="11"/>
  <c r="S497" i="11"/>
  <c r="T496" i="11"/>
  <c r="S496" i="11"/>
  <c r="T495" i="11"/>
  <c r="S495" i="11"/>
  <c r="T494" i="11"/>
  <c r="S494" i="11"/>
  <c r="T491" i="11"/>
  <c r="S491" i="11"/>
  <c r="T490" i="11"/>
  <c r="S490" i="11"/>
  <c r="T488" i="11"/>
  <c r="S488" i="11"/>
  <c r="T486" i="11"/>
  <c r="S486" i="11"/>
  <c r="T485" i="11"/>
  <c r="S485" i="11"/>
  <c r="T484" i="11"/>
  <c r="S484" i="11"/>
  <c r="T482" i="11"/>
  <c r="S482" i="11"/>
  <c r="T480" i="11"/>
  <c r="S480" i="11"/>
  <c r="T479" i="11"/>
  <c r="S479" i="11"/>
  <c r="T478" i="11"/>
  <c r="S478" i="11"/>
  <c r="T477" i="11"/>
  <c r="S477" i="11"/>
  <c r="T476" i="11"/>
  <c r="S476" i="11"/>
  <c r="T475" i="11"/>
  <c r="S475" i="11"/>
  <c r="T474" i="11"/>
  <c r="S474" i="11"/>
  <c r="T473" i="11"/>
  <c r="S473" i="11"/>
  <c r="T472" i="11"/>
  <c r="S472" i="11"/>
  <c r="T471" i="11"/>
  <c r="S471" i="11"/>
  <c r="T470" i="11"/>
  <c r="S470" i="11"/>
  <c r="T469" i="11"/>
  <c r="S469" i="11"/>
  <c r="T466" i="11"/>
  <c r="S466" i="11"/>
  <c r="T465" i="11"/>
  <c r="S465" i="11"/>
  <c r="T464" i="11"/>
  <c r="S464" i="11"/>
  <c r="T463" i="11"/>
  <c r="S463" i="11"/>
  <c r="T462" i="11"/>
  <c r="S462" i="11"/>
  <c r="T460" i="11"/>
  <c r="S460" i="11"/>
  <c r="T459" i="11"/>
  <c r="S459" i="11"/>
  <c r="T456" i="11"/>
  <c r="S456" i="11"/>
  <c r="T455" i="11"/>
  <c r="S455" i="11"/>
  <c r="T454" i="11"/>
  <c r="S454" i="11"/>
  <c r="T453" i="11"/>
  <c r="S453" i="11"/>
  <c r="T452" i="11"/>
  <c r="S452" i="11"/>
  <c r="T451" i="11"/>
  <c r="S451" i="11"/>
  <c r="T450" i="11"/>
  <c r="S450" i="11"/>
  <c r="T449" i="11"/>
  <c r="S449" i="11"/>
  <c r="T448" i="11"/>
  <c r="S448" i="11"/>
  <c r="T447" i="11"/>
  <c r="S447" i="11"/>
  <c r="T446" i="11"/>
  <c r="S446" i="11"/>
  <c r="T445" i="11"/>
  <c r="S445" i="11"/>
  <c r="T444" i="11"/>
  <c r="S444" i="11"/>
  <c r="T443" i="11"/>
  <c r="S443" i="11"/>
  <c r="T442" i="11"/>
  <c r="S442" i="11"/>
  <c r="T441" i="11"/>
  <c r="S441" i="11"/>
  <c r="T439" i="11"/>
  <c r="S439" i="11"/>
  <c r="T438" i="11"/>
  <c r="S438" i="11"/>
  <c r="T437" i="11"/>
  <c r="S437" i="11"/>
  <c r="T436" i="11"/>
  <c r="S436" i="11"/>
  <c r="T434" i="11"/>
  <c r="S434" i="11"/>
  <c r="T433" i="11"/>
  <c r="S433" i="11"/>
  <c r="T432" i="11"/>
  <c r="S432" i="11"/>
  <c r="T431" i="11"/>
  <c r="S431" i="11"/>
  <c r="T430" i="11"/>
  <c r="S430" i="11"/>
  <c r="T429" i="11"/>
  <c r="S429" i="11"/>
  <c r="T428" i="11"/>
  <c r="S428" i="11"/>
  <c r="T427" i="11"/>
  <c r="S427" i="11"/>
  <c r="T426" i="11"/>
  <c r="S426" i="11"/>
  <c r="T425" i="11"/>
  <c r="S425" i="11"/>
  <c r="T424" i="11"/>
  <c r="S424" i="11"/>
  <c r="T423" i="11"/>
  <c r="S423" i="11"/>
  <c r="T422" i="11"/>
  <c r="S422" i="11"/>
  <c r="T421" i="11"/>
  <c r="S421" i="11"/>
  <c r="T420" i="11"/>
  <c r="S420" i="11"/>
  <c r="T419" i="11"/>
  <c r="S419" i="11"/>
  <c r="T418" i="11"/>
  <c r="S418" i="11"/>
  <c r="T417" i="11"/>
  <c r="S417" i="11"/>
  <c r="T416" i="11"/>
  <c r="S416" i="11"/>
  <c r="T415" i="11"/>
  <c r="S415" i="11"/>
  <c r="T414" i="11"/>
  <c r="S414" i="11"/>
  <c r="T412" i="11"/>
  <c r="S412" i="11"/>
  <c r="T411" i="11"/>
  <c r="S411" i="11"/>
  <c r="T410" i="11"/>
  <c r="S410" i="11"/>
  <c r="T409" i="11"/>
  <c r="S409" i="11"/>
  <c r="T406" i="11"/>
  <c r="S406" i="11"/>
  <c r="T405" i="11"/>
  <c r="S405" i="11"/>
  <c r="T404" i="11"/>
  <c r="S404" i="11"/>
  <c r="T403" i="11"/>
  <c r="S403" i="11"/>
  <c r="T402" i="11"/>
  <c r="S402" i="11"/>
  <c r="T401" i="11"/>
  <c r="S401" i="11"/>
  <c r="T399" i="11"/>
  <c r="S399" i="11"/>
  <c r="T398" i="11"/>
  <c r="S398" i="11"/>
  <c r="T397" i="11"/>
  <c r="S397" i="11"/>
  <c r="T396" i="11"/>
  <c r="S396" i="11"/>
  <c r="T395" i="11"/>
  <c r="S395" i="11"/>
  <c r="T393" i="11"/>
  <c r="S393" i="11"/>
  <c r="T392" i="11"/>
  <c r="S392" i="11"/>
  <c r="T391" i="11"/>
  <c r="S391" i="11"/>
  <c r="T390" i="11"/>
  <c r="S390" i="11"/>
  <c r="T386" i="11"/>
  <c r="S386" i="11"/>
  <c r="T385" i="11"/>
  <c r="S385" i="11"/>
  <c r="T384" i="11"/>
  <c r="S384" i="11"/>
  <c r="T383" i="11"/>
  <c r="S383" i="11"/>
  <c r="T382" i="11"/>
  <c r="S382" i="11"/>
  <c r="T381" i="11"/>
  <c r="S381" i="11"/>
  <c r="T379" i="11"/>
  <c r="S379" i="11"/>
  <c r="T378" i="11"/>
  <c r="S378" i="11"/>
  <c r="T377" i="11"/>
  <c r="S377" i="11"/>
  <c r="T376" i="11"/>
  <c r="S376" i="11"/>
  <c r="T374" i="11"/>
  <c r="S374" i="11"/>
  <c r="T373" i="11"/>
  <c r="S373" i="11"/>
  <c r="T372" i="11"/>
  <c r="S372" i="11"/>
  <c r="T368" i="11"/>
  <c r="S368" i="11"/>
  <c r="T365" i="11"/>
  <c r="S365" i="11"/>
  <c r="T364" i="11"/>
  <c r="S364" i="11"/>
  <c r="T359" i="11"/>
  <c r="S359" i="11"/>
  <c r="T358" i="11"/>
  <c r="S358" i="11"/>
  <c r="T356" i="11"/>
  <c r="S356" i="11"/>
  <c r="T354" i="11"/>
  <c r="S354" i="11"/>
  <c r="T351" i="11"/>
  <c r="S351" i="11"/>
  <c r="T350" i="11"/>
  <c r="S350" i="11"/>
  <c r="T347" i="11"/>
  <c r="S347" i="11"/>
  <c r="T344" i="11"/>
  <c r="S344" i="11"/>
  <c r="T343" i="11"/>
  <c r="S343" i="11"/>
  <c r="T342" i="11"/>
  <c r="S342" i="11"/>
  <c r="T340" i="11"/>
  <c r="S340" i="11"/>
  <c r="T338" i="11"/>
  <c r="S338" i="11"/>
  <c r="T336" i="11"/>
  <c r="S336" i="11"/>
  <c r="T334" i="11"/>
  <c r="S334" i="11"/>
  <c r="T333" i="11"/>
  <c r="S333" i="11"/>
  <c r="T331" i="11"/>
  <c r="S331" i="11"/>
  <c r="T330" i="11"/>
  <c r="S330" i="11"/>
  <c r="T329" i="11"/>
  <c r="S329" i="11"/>
  <c r="T322" i="11"/>
  <c r="S322" i="11"/>
  <c r="T321" i="11"/>
  <c r="S321" i="11"/>
  <c r="T319" i="11"/>
  <c r="S319" i="11"/>
  <c r="T314" i="11"/>
  <c r="S314" i="11"/>
  <c r="T311" i="11"/>
  <c r="S311" i="11"/>
  <c r="T309" i="11"/>
  <c r="S309" i="11"/>
  <c r="T308" i="11"/>
  <c r="S308" i="11"/>
  <c r="T307" i="11"/>
  <c r="S307" i="11"/>
  <c r="T300" i="11"/>
  <c r="S300" i="11"/>
  <c r="T297" i="11"/>
  <c r="S297" i="11"/>
  <c r="T296" i="11"/>
  <c r="S296" i="11"/>
  <c r="T294" i="11"/>
  <c r="S294" i="11"/>
  <c r="T293" i="11"/>
  <c r="S293" i="11"/>
  <c r="T292" i="11"/>
  <c r="S292" i="11"/>
  <c r="T291" i="11"/>
  <c r="S291" i="11"/>
  <c r="T289" i="11"/>
  <c r="S289" i="11"/>
  <c r="T288" i="11"/>
  <c r="S288" i="11"/>
  <c r="T286" i="11"/>
  <c r="S286" i="11"/>
  <c r="T285" i="11"/>
  <c r="S285" i="11"/>
  <c r="T284" i="11"/>
  <c r="S284" i="11"/>
  <c r="T281" i="11"/>
  <c r="S281" i="11"/>
  <c r="T280" i="11"/>
  <c r="S280" i="11"/>
  <c r="T279" i="11"/>
  <c r="S279" i="11"/>
  <c r="T278" i="11"/>
  <c r="S278" i="11"/>
  <c r="T276" i="11"/>
  <c r="S276" i="11"/>
  <c r="T275" i="11"/>
  <c r="S275" i="11"/>
  <c r="T274" i="11"/>
  <c r="S274" i="11"/>
  <c r="T273" i="11"/>
  <c r="S273" i="11"/>
  <c r="T271" i="11"/>
  <c r="S271" i="11"/>
  <c r="T267" i="11"/>
  <c r="S267" i="11"/>
  <c r="T266" i="11"/>
  <c r="S266" i="11"/>
  <c r="T265" i="11"/>
  <c r="S265" i="11"/>
  <c r="T264" i="11"/>
  <c r="S264" i="11"/>
  <c r="T263" i="11"/>
  <c r="S263" i="11"/>
  <c r="T262" i="11"/>
  <c r="S262" i="11"/>
  <c r="T260" i="11"/>
  <c r="S260" i="11"/>
  <c r="T258" i="11"/>
  <c r="S258" i="11"/>
  <c r="T257" i="11"/>
  <c r="S257" i="11"/>
  <c r="T256" i="11"/>
  <c r="S256" i="11"/>
  <c r="T255" i="11"/>
  <c r="S255" i="11"/>
  <c r="T254" i="11"/>
  <c r="S254" i="11"/>
  <c r="T253" i="11"/>
  <c r="S253" i="11"/>
  <c r="T252" i="11"/>
  <c r="S252" i="11"/>
  <c r="T251" i="11"/>
  <c r="S251" i="11"/>
  <c r="T250" i="11"/>
  <c r="S250" i="11"/>
  <c r="T249" i="11"/>
  <c r="S249" i="11"/>
  <c r="T247" i="11"/>
  <c r="S247" i="11"/>
  <c r="T246" i="11"/>
  <c r="S246" i="11"/>
  <c r="T245" i="11"/>
  <c r="S245" i="11"/>
  <c r="T244" i="11"/>
  <c r="S244" i="11"/>
  <c r="T243" i="11"/>
  <c r="S243" i="11"/>
  <c r="T242" i="11"/>
  <c r="S242" i="11"/>
  <c r="T241" i="11"/>
  <c r="S241" i="11"/>
  <c r="T240" i="11"/>
  <c r="S240" i="11"/>
  <c r="T239" i="11"/>
  <c r="S239" i="11"/>
  <c r="T238" i="11"/>
  <c r="S238" i="11"/>
  <c r="T237" i="11"/>
  <c r="S237" i="11"/>
  <c r="T236" i="11"/>
  <c r="S236" i="11"/>
  <c r="T235" i="11"/>
  <c r="S235" i="11"/>
  <c r="T234" i="11"/>
  <c r="S234" i="11"/>
  <c r="T233" i="11"/>
  <c r="S233" i="11"/>
  <c r="T232" i="11"/>
  <c r="S232" i="11"/>
  <c r="T230" i="11"/>
  <c r="S230" i="11"/>
  <c r="T229" i="11"/>
  <c r="S229" i="11"/>
  <c r="T227" i="11"/>
  <c r="S227" i="11"/>
  <c r="T226" i="11"/>
  <c r="S226" i="11"/>
  <c r="T223" i="11"/>
  <c r="S223" i="11"/>
  <c r="T221" i="11"/>
  <c r="S221" i="11"/>
  <c r="T217" i="11"/>
  <c r="S217" i="11"/>
  <c r="T216" i="11"/>
  <c r="S216" i="11"/>
  <c r="T215" i="11"/>
  <c r="S215" i="11"/>
  <c r="T214" i="11"/>
  <c r="T213" i="11"/>
  <c r="S213" i="11"/>
  <c r="T212" i="11"/>
  <c r="S212" i="11"/>
  <c r="T211" i="11"/>
  <c r="S211" i="11"/>
  <c r="T210" i="11"/>
  <c r="T209" i="11"/>
  <c r="S209" i="11"/>
  <c r="T208" i="11"/>
  <c r="S208" i="11"/>
  <c r="T207" i="11"/>
  <c r="S207" i="11"/>
  <c r="T206" i="11"/>
  <c r="S206" i="11"/>
  <c r="T205" i="11"/>
  <c r="S205" i="11"/>
  <c r="T204" i="11"/>
  <c r="T203" i="11"/>
  <c r="S203" i="11"/>
  <c r="T202" i="11"/>
  <c r="T201" i="11"/>
  <c r="T200" i="11"/>
  <c r="S200" i="11"/>
  <c r="T199" i="11"/>
  <c r="S199" i="11"/>
  <c r="T198" i="11"/>
  <c r="T197" i="11"/>
  <c r="T196" i="11"/>
  <c r="T195" i="11"/>
  <c r="T194" i="11"/>
  <c r="S194" i="11"/>
  <c r="T193" i="11"/>
  <c r="S193" i="11"/>
  <c r="T192" i="11"/>
  <c r="T191" i="11"/>
  <c r="S191" i="11"/>
  <c r="T190" i="11"/>
  <c r="S190" i="11"/>
  <c r="T189" i="11"/>
  <c r="T188" i="11"/>
  <c r="T187" i="11"/>
  <c r="S187" i="11"/>
  <c r="T186" i="11"/>
  <c r="T185" i="11"/>
  <c r="T184" i="11"/>
  <c r="S184" i="11"/>
  <c r="T178" i="11"/>
  <c r="S178" i="11"/>
  <c r="T175" i="11"/>
  <c r="S175" i="11"/>
  <c r="T171" i="11"/>
  <c r="S171" i="11"/>
  <c r="T170" i="11"/>
  <c r="T169" i="11"/>
  <c r="S169" i="11"/>
  <c r="T166" i="11"/>
  <c r="S166" i="11"/>
  <c r="T164" i="11"/>
  <c r="S164" i="11"/>
  <c r="T163" i="11"/>
  <c r="S163" i="11"/>
  <c r="T162" i="11"/>
  <c r="S162" i="11"/>
  <c r="T161" i="11"/>
  <c r="S161" i="11"/>
  <c r="T158" i="11"/>
  <c r="S158" i="11"/>
  <c r="T157" i="11"/>
  <c r="S157" i="11"/>
  <c r="T154" i="11"/>
  <c r="S154" i="11"/>
  <c r="T152" i="11"/>
  <c r="S152" i="11"/>
  <c r="T151" i="11"/>
  <c r="S151" i="11"/>
  <c r="T150" i="11"/>
  <c r="S150" i="11"/>
  <c r="T148" i="11"/>
  <c r="S148" i="11"/>
  <c r="T147" i="11"/>
  <c r="S147" i="11"/>
  <c r="T146" i="11"/>
  <c r="T145" i="11"/>
  <c r="T144" i="11"/>
  <c r="S144" i="11"/>
  <c r="T143" i="11"/>
  <c r="S143" i="11"/>
  <c r="T142" i="11"/>
  <c r="S142" i="11"/>
  <c r="T141" i="11"/>
  <c r="T140" i="11"/>
  <c r="T139" i="11"/>
  <c r="T138" i="11"/>
  <c r="S138" i="11"/>
  <c r="T137" i="11"/>
  <c r="T136" i="11"/>
  <c r="S136" i="11"/>
  <c r="T135" i="11"/>
  <c r="S135" i="11"/>
  <c r="T134" i="11"/>
  <c r="S134" i="11"/>
  <c r="T133" i="11"/>
  <c r="S133" i="11"/>
  <c r="T132" i="11"/>
  <c r="S132" i="11"/>
  <c r="T131" i="11"/>
  <c r="S131" i="11"/>
  <c r="T130" i="11"/>
  <c r="T129" i="11"/>
  <c r="T128" i="11"/>
  <c r="S128" i="11"/>
  <c r="T127" i="11"/>
  <c r="S127" i="11"/>
  <c r="T126" i="11"/>
  <c r="T125" i="11"/>
  <c r="S125" i="11"/>
  <c r="T124" i="11"/>
  <c r="T123" i="11"/>
  <c r="T122" i="11"/>
  <c r="T121" i="11"/>
  <c r="S121" i="11"/>
  <c r="T120" i="11"/>
  <c r="S120" i="11"/>
  <c r="T119" i="11"/>
  <c r="S119" i="11"/>
  <c r="T118" i="11"/>
  <c r="T117" i="11"/>
  <c r="S117" i="11"/>
  <c r="T116" i="11"/>
  <c r="T115" i="11"/>
  <c r="S114" i="11"/>
  <c r="T113" i="11"/>
  <c r="S112" i="11"/>
  <c r="T111" i="11"/>
  <c r="S110" i="11"/>
  <c r="S109" i="11"/>
  <c r="T108" i="11"/>
  <c r="S107" i="11"/>
  <c r="S106" i="11"/>
  <c r="T105" i="11"/>
  <c r="T104" i="11"/>
  <c r="S103" i="11"/>
  <c r="S102" i="11"/>
  <c r="S101" i="11"/>
  <c r="T100" i="11"/>
  <c r="T99" i="11"/>
  <c r="S98" i="11"/>
  <c r="T97" i="11"/>
  <c r="T96" i="11"/>
  <c r="T95" i="11"/>
  <c r="S94" i="11"/>
  <c r="S93" i="11"/>
  <c r="T92" i="11"/>
  <c r="S91" i="11"/>
  <c r="T90" i="11"/>
  <c r="S89" i="11"/>
  <c r="T88" i="11"/>
  <c r="S87" i="11"/>
  <c r="T86" i="11"/>
  <c r="S85" i="11"/>
  <c r="S84" i="11"/>
  <c r="S83" i="11"/>
  <c r="T82" i="11"/>
  <c r="S81" i="11"/>
  <c r="T80" i="11"/>
  <c r="S79" i="11"/>
  <c r="T78" i="11"/>
  <c r="S77" i="11"/>
  <c r="S76" i="11"/>
  <c r="T75" i="11"/>
  <c r="T74" i="11"/>
  <c r="S73" i="11"/>
  <c r="T72" i="11"/>
  <c r="S71" i="11"/>
  <c r="S70" i="11"/>
  <c r="T69" i="11"/>
  <c r="S68" i="11"/>
  <c r="S67" i="11"/>
  <c r="T66" i="11"/>
  <c r="S65" i="11"/>
  <c r="S64" i="11"/>
  <c r="T63" i="11"/>
  <c r="S62" i="11"/>
  <c r="T61" i="11"/>
  <c r="S60" i="11"/>
  <c r="S59" i="11"/>
  <c r="T58" i="11"/>
  <c r="S57" i="11"/>
  <c r="S56" i="11"/>
  <c r="T55" i="11"/>
  <c r="S54" i="11"/>
  <c r="S53" i="11"/>
  <c r="T52" i="11"/>
  <c r="S51" i="11"/>
  <c r="S50" i="11"/>
  <c r="S49" i="11"/>
  <c r="T48" i="11"/>
  <c r="S47" i="11"/>
  <c r="T46" i="11"/>
  <c r="S45" i="11"/>
  <c r="S44" i="11"/>
  <c r="S43" i="11"/>
  <c r="S42" i="11"/>
  <c r="T41" i="11"/>
  <c r="S40" i="11"/>
  <c r="T39" i="11"/>
  <c r="T38" i="11"/>
  <c r="S37" i="11"/>
  <c r="T36" i="11"/>
  <c r="S35" i="11"/>
  <c r="S34" i="11"/>
  <c r="S33" i="11"/>
  <c r="S32" i="11"/>
  <c r="T31" i="11"/>
  <c r="T30" i="11"/>
  <c r="S29" i="11"/>
  <c r="S28" i="11"/>
  <c r="T27" i="11"/>
  <c r="S26" i="11"/>
  <c r="S25" i="11"/>
  <c r="S24" i="11"/>
  <c r="S23" i="11"/>
  <c r="T22" i="11"/>
  <c r="T21" i="11"/>
  <c r="S20" i="11"/>
  <c r="T19" i="11"/>
  <c r="S18" i="11"/>
  <c r="S17" i="11"/>
  <c r="T16" i="11"/>
  <c r="S15" i="11"/>
  <c r="S14" i="11"/>
  <c r="T13" i="11"/>
  <c r="S12" i="11"/>
  <c r="S11" i="11"/>
  <c r="S10" i="11"/>
  <c r="S9" i="11"/>
  <c r="S8" i="11"/>
  <c r="S7" i="11"/>
  <c r="S6" i="11"/>
  <c r="T5" i="11"/>
  <c r="T4" i="11"/>
  <c r="T3" i="11"/>
  <c r="T2" i="11"/>
  <c r="Z1130" i="10"/>
  <c r="U1130" i="10"/>
  <c r="Q1130" i="10"/>
  <c r="L1130" i="10"/>
  <c r="Z1129" i="10"/>
  <c r="U1129" i="10"/>
  <c r="Q1129" i="10"/>
  <c r="L1129" i="10"/>
  <c r="Z1128" i="10"/>
  <c r="U1128" i="10"/>
  <c r="Q1128" i="10"/>
  <c r="L1128" i="10"/>
  <c r="Z1127" i="10"/>
  <c r="U1127" i="10"/>
  <c r="Q1127" i="10"/>
  <c r="L1127" i="10"/>
  <c r="L1126" i="10"/>
  <c r="L1125" i="10"/>
  <c r="Z1124" i="10"/>
  <c r="U1124" i="10"/>
  <c r="Q1124" i="10"/>
  <c r="L1124" i="10"/>
  <c r="Z1123" i="10"/>
  <c r="U1123" i="10"/>
  <c r="Q1123" i="10"/>
  <c r="L1123" i="10"/>
  <c r="Z1122" i="10"/>
  <c r="U1122" i="10"/>
  <c r="Q1122" i="10"/>
  <c r="L1122" i="10"/>
  <c r="Z1121" i="10"/>
  <c r="U1121" i="10"/>
  <c r="Q1121" i="10"/>
  <c r="L1121" i="10"/>
  <c r="L1120" i="10"/>
  <c r="Z1119" i="10"/>
  <c r="U1119" i="10"/>
  <c r="Q1119" i="10"/>
  <c r="L1119" i="10"/>
  <c r="Z1118" i="10"/>
  <c r="U1118" i="10"/>
  <c r="Q1118" i="10"/>
  <c r="L1118" i="10"/>
  <c r="Z1117" i="10"/>
  <c r="U1117" i="10"/>
  <c r="Q1117" i="10"/>
  <c r="L1117" i="10"/>
  <c r="Z1116" i="10"/>
  <c r="U1116" i="10"/>
  <c r="Q1116" i="10"/>
  <c r="L1116" i="10"/>
  <c r="L1115" i="10"/>
  <c r="Z1114" i="10"/>
  <c r="U1114" i="10"/>
  <c r="Q1114" i="10"/>
  <c r="L1114" i="10"/>
  <c r="L1113" i="10"/>
  <c r="L1112" i="10"/>
  <c r="L1111" i="10"/>
  <c r="Z1110" i="10"/>
  <c r="U1110" i="10"/>
  <c r="Q1110" i="10"/>
  <c r="L1110" i="10"/>
  <c r="Z1109" i="10"/>
  <c r="U1109" i="10"/>
  <c r="Q1109" i="10"/>
  <c r="L1109" i="10"/>
  <c r="L1108" i="10"/>
  <c r="L1107" i="10"/>
  <c r="Z1106" i="10"/>
  <c r="U1106" i="10"/>
  <c r="Q1106" i="10"/>
  <c r="L1106" i="10"/>
  <c r="Z1105" i="10"/>
  <c r="U1105" i="10"/>
  <c r="Q1105" i="10"/>
  <c r="L1105" i="10"/>
  <c r="Z1104" i="10"/>
  <c r="U1104" i="10"/>
  <c r="Q1104" i="10"/>
  <c r="L1104" i="10"/>
  <c r="Z1103" i="10"/>
  <c r="U1103" i="10"/>
  <c r="Q1103" i="10"/>
  <c r="L1103" i="10"/>
  <c r="Z1102" i="10"/>
  <c r="U1102" i="10"/>
  <c r="Q1102" i="10"/>
  <c r="L1102" i="10"/>
  <c r="Z1101" i="10"/>
  <c r="U1101" i="10"/>
  <c r="Q1101" i="10"/>
  <c r="L1101" i="10"/>
  <c r="L1100" i="10"/>
  <c r="Z1099" i="10"/>
  <c r="U1099" i="10"/>
  <c r="Q1099" i="10"/>
  <c r="L1099" i="10"/>
  <c r="Z1098" i="10"/>
  <c r="U1098" i="10"/>
  <c r="Q1098" i="10"/>
  <c r="L1098" i="10"/>
  <c r="Z1097" i="10"/>
  <c r="U1097" i="10"/>
  <c r="Q1097" i="10"/>
  <c r="L1097" i="10"/>
  <c r="Z1096" i="10"/>
  <c r="U1096" i="10"/>
  <c r="Q1096" i="10"/>
  <c r="L1096" i="10"/>
  <c r="Z1095" i="10"/>
  <c r="U1095" i="10"/>
  <c r="Q1095" i="10"/>
  <c r="L1095" i="10"/>
  <c r="Z1094" i="10"/>
  <c r="U1094" i="10"/>
  <c r="Q1094" i="10"/>
  <c r="L1094" i="10"/>
  <c r="L1093" i="10"/>
  <c r="Z1092" i="10"/>
  <c r="U1092" i="10"/>
  <c r="Q1092" i="10"/>
  <c r="L1092" i="10"/>
  <c r="L1091" i="10"/>
  <c r="Z1090" i="10"/>
  <c r="U1090" i="10"/>
  <c r="Q1090" i="10"/>
  <c r="L1090" i="10"/>
  <c r="Z1089" i="10"/>
  <c r="U1089" i="10"/>
  <c r="Q1089" i="10"/>
  <c r="L1089" i="10"/>
  <c r="Z1088" i="10"/>
  <c r="U1088" i="10"/>
  <c r="Q1088" i="10"/>
  <c r="L1088" i="10"/>
  <c r="Z1087" i="10"/>
  <c r="U1087" i="10"/>
  <c r="Q1087" i="10"/>
  <c r="L1087" i="10"/>
  <c r="Z1086" i="10"/>
  <c r="U1086" i="10"/>
  <c r="Q1086" i="10"/>
  <c r="L1086" i="10"/>
  <c r="Z1085" i="10"/>
  <c r="U1085" i="10"/>
  <c r="Q1085" i="10"/>
  <c r="L1085" i="10"/>
  <c r="L1084" i="10"/>
  <c r="L1083" i="10"/>
  <c r="L1082" i="10"/>
  <c r="Z1081" i="10"/>
  <c r="U1081" i="10"/>
  <c r="Q1081" i="10"/>
  <c r="L1081" i="10"/>
  <c r="L1080" i="10"/>
  <c r="Z1079" i="10"/>
  <c r="U1079" i="10"/>
  <c r="Q1079" i="10"/>
  <c r="L1079" i="10"/>
  <c r="Z1078" i="10"/>
  <c r="U1078" i="10"/>
  <c r="Q1078" i="10"/>
  <c r="L1078" i="10"/>
  <c r="Z1077" i="10"/>
  <c r="U1077" i="10"/>
  <c r="Q1077" i="10"/>
  <c r="L1077" i="10"/>
  <c r="L1076" i="10"/>
  <c r="L1075" i="10"/>
  <c r="Z1074" i="10"/>
  <c r="U1074" i="10"/>
  <c r="Q1074" i="10"/>
  <c r="L1074" i="10"/>
  <c r="Z1073" i="10"/>
  <c r="U1073" i="10"/>
  <c r="Q1073" i="10"/>
  <c r="L1073" i="10"/>
  <c r="L1072" i="10"/>
  <c r="Z1071" i="10"/>
  <c r="U1071" i="10"/>
  <c r="Q1071" i="10"/>
  <c r="L1071" i="10"/>
  <c r="L1070" i="10"/>
  <c r="Z1069" i="10"/>
  <c r="U1069" i="10"/>
  <c r="Q1069" i="10"/>
  <c r="L1069" i="10"/>
  <c r="L1068" i="10"/>
  <c r="L1067" i="10"/>
  <c r="Z1066" i="10"/>
  <c r="U1066" i="10"/>
  <c r="Q1066" i="10"/>
  <c r="L1066" i="10"/>
  <c r="L1065" i="10"/>
  <c r="Z1064" i="10"/>
  <c r="U1064" i="10"/>
  <c r="Q1064" i="10"/>
  <c r="L1064" i="10"/>
  <c r="Z1063" i="10"/>
  <c r="U1063" i="10"/>
  <c r="Q1063" i="10"/>
  <c r="L1063" i="10"/>
  <c r="Z1062" i="10"/>
  <c r="U1062" i="10"/>
  <c r="Q1062" i="10"/>
  <c r="L1062" i="10"/>
  <c r="AH1061" i="10"/>
  <c r="Z1061" i="10"/>
  <c r="U1061" i="10"/>
  <c r="Q1061" i="10"/>
  <c r="L1061" i="10"/>
  <c r="Z1060" i="10"/>
  <c r="U1060" i="10"/>
  <c r="Q1060" i="10"/>
  <c r="L1060" i="10"/>
  <c r="Z1059" i="10"/>
  <c r="U1059" i="10"/>
  <c r="Q1059" i="10"/>
  <c r="L1059" i="10"/>
  <c r="Z1058" i="10"/>
  <c r="U1058" i="10"/>
  <c r="Q1058" i="10"/>
  <c r="L1058" i="10"/>
  <c r="L1057" i="10"/>
  <c r="L1056" i="10"/>
  <c r="L1055" i="10"/>
  <c r="L1054" i="10"/>
  <c r="Z1053" i="10"/>
  <c r="U1053" i="10"/>
  <c r="Q1053" i="10"/>
  <c r="L1053" i="10"/>
  <c r="L1052" i="10"/>
  <c r="Z1051" i="10"/>
  <c r="U1051" i="10"/>
  <c r="Q1051" i="10"/>
  <c r="L1051" i="10"/>
  <c r="L1050" i="10"/>
  <c r="Z1049" i="10"/>
  <c r="U1049" i="10"/>
  <c r="Q1049" i="10"/>
  <c r="L1049" i="10"/>
  <c r="Z1048" i="10"/>
  <c r="U1048" i="10"/>
  <c r="Q1048" i="10"/>
  <c r="L1048" i="10"/>
  <c r="Z1047" i="10"/>
  <c r="U1047" i="10"/>
  <c r="Q1047" i="10"/>
  <c r="L1047" i="10"/>
  <c r="Z1046" i="10"/>
  <c r="U1046" i="10"/>
  <c r="Q1046" i="10"/>
  <c r="L1046" i="10"/>
  <c r="Z1045" i="10"/>
  <c r="U1045" i="10"/>
  <c r="Q1045" i="10"/>
  <c r="L1045" i="10"/>
  <c r="Z1044" i="10"/>
  <c r="U1044" i="10"/>
  <c r="Q1044" i="10"/>
  <c r="L1044" i="10"/>
  <c r="Z1043" i="10"/>
  <c r="U1043" i="10"/>
  <c r="Q1043" i="10"/>
  <c r="L1043" i="10"/>
  <c r="L1042" i="10"/>
  <c r="Z1041" i="10"/>
  <c r="U1041" i="10"/>
  <c r="Q1041" i="10"/>
  <c r="L1041" i="10"/>
  <c r="Z1040" i="10"/>
  <c r="U1040" i="10"/>
  <c r="Q1040" i="10"/>
  <c r="L1040" i="10"/>
  <c r="Z1039" i="10"/>
  <c r="U1039" i="10"/>
  <c r="Q1039" i="10"/>
  <c r="L1039" i="10"/>
  <c r="Z1038" i="10"/>
  <c r="U1038" i="10"/>
  <c r="Q1038" i="10"/>
  <c r="L1038" i="10"/>
  <c r="Z1037" i="10"/>
  <c r="U1037" i="10"/>
  <c r="Q1037" i="10"/>
  <c r="L1037" i="10"/>
  <c r="Z1036" i="10"/>
  <c r="U1036" i="10"/>
  <c r="Q1036" i="10"/>
  <c r="L1036" i="10"/>
  <c r="Z1035" i="10"/>
  <c r="U1035" i="10"/>
  <c r="Q1035" i="10"/>
  <c r="L1035" i="10"/>
  <c r="Z1034" i="10"/>
  <c r="U1034" i="10"/>
  <c r="Q1034" i="10"/>
  <c r="L1034" i="10"/>
  <c r="Z1033" i="10"/>
  <c r="U1033" i="10"/>
  <c r="Q1033" i="10"/>
  <c r="L1033" i="10"/>
  <c r="L1032" i="10"/>
  <c r="Z1031" i="10"/>
  <c r="U1031" i="10"/>
  <c r="Q1031" i="10"/>
  <c r="L1031" i="10"/>
  <c r="L1030" i="10"/>
  <c r="Z1029" i="10"/>
  <c r="U1029" i="10"/>
  <c r="Q1029" i="10"/>
  <c r="L1029" i="10"/>
  <c r="Z1028" i="10"/>
  <c r="U1028" i="10"/>
  <c r="Q1028" i="10"/>
  <c r="L1028" i="10"/>
  <c r="Z1027" i="10"/>
  <c r="U1027" i="10"/>
  <c r="Q1027" i="10"/>
  <c r="L1027" i="10"/>
  <c r="L1026" i="10"/>
  <c r="Z1025" i="10"/>
  <c r="U1025" i="10"/>
  <c r="Q1025" i="10"/>
  <c r="L1025" i="10"/>
  <c r="L1024" i="10"/>
  <c r="L1023" i="10"/>
  <c r="Z1022" i="10"/>
  <c r="U1022" i="10"/>
  <c r="Q1022" i="10"/>
  <c r="L1022" i="10"/>
  <c r="Z1021" i="10"/>
  <c r="U1021" i="10"/>
  <c r="Q1021" i="10"/>
  <c r="L1021" i="10"/>
  <c r="Z1020" i="10"/>
  <c r="U1020" i="10"/>
  <c r="Q1020" i="10"/>
  <c r="L1020" i="10"/>
  <c r="L1019" i="10"/>
  <c r="L1018" i="10"/>
  <c r="Z1017" i="10"/>
  <c r="U1017" i="10"/>
  <c r="Q1017" i="10"/>
  <c r="L1017" i="10"/>
  <c r="Z1016" i="10"/>
  <c r="U1016" i="10"/>
  <c r="Q1016" i="10"/>
  <c r="L1016" i="10"/>
  <c r="Z1015" i="10"/>
  <c r="U1015" i="10"/>
  <c r="Q1015" i="10"/>
  <c r="L1015" i="10"/>
  <c r="Z1014" i="10"/>
  <c r="U1014" i="10"/>
  <c r="Q1014" i="10"/>
  <c r="L1014" i="10"/>
  <c r="Z1013" i="10"/>
  <c r="U1013" i="10"/>
  <c r="Q1013" i="10"/>
  <c r="L1013" i="10"/>
  <c r="Z1012" i="10"/>
  <c r="U1012" i="10"/>
  <c r="Q1012" i="10"/>
  <c r="L1012" i="10"/>
  <c r="Z1011" i="10"/>
  <c r="U1011" i="10"/>
  <c r="Q1011" i="10"/>
  <c r="L1011" i="10"/>
  <c r="L1010" i="10"/>
  <c r="L1009" i="10"/>
  <c r="L1008" i="10"/>
  <c r="Z1007" i="10"/>
  <c r="U1007" i="10"/>
  <c r="Q1007" i="10"/>
  <c r="L1007" i="10"/>
  <c r="Z1006" i="10"/>
  <c r="U1006" i="10"/>
  <c r="Q1006" i="10"/>
  <c r="L1006" i="10"/>
  <c r="Z1005" i="10"/>
  <c r="U1005" i="10"/>
  <c r="Q1005" i="10"/>
  <c r="L1005" i="10"/>
  <c r="Z1004" i="10"/>
  <c r="U1004" i="10"/>
  <c r="Q1004" i="10"/>
  <c r="L1004" i="10"/>
  <c r="Z1003" i="10"/>
  <c r="U1003" i="10"/>
  <c r="Q1003" i="10"/>
  <c r="L1003" i="10"/>
  <c r="L1002" i="10"/>
  <c r="Z1001" i="10"/>
  <c r="U1001" i="10"/>
  <c r="Q1001" i="10"/>
  <c r="L1001" i="10"/>
  <c r="L1000" i="10"/>
  <c r="Z999" i="10"/>
  <c r="U999" i="10"/>
  <c r="Q999" i="10"/>
  <c r="L999" i="10"/>
  <c r="Z998" i="10"/>
  <c r="U998" i="10"/>
  <c r="Q998" i="10"/>
  <c r="L998" i="10"/>
  <c r="Z997" i="10"/>
  <c r="U997" i="10"/>
  <c r="Q997" i="10"/>
  <c r="L997" i="10"/>
  <c r="Z996" i="10"/>
  <c r="U996" i="10"/>
  <c r="Q996" i="10"/>
  <c r="L996" i="10"/>
  <c r="Z995" i="10"/>
  <c r="U995" i="10"/>
  <c r="Q995" i="10"/>
  <c r="L995" i="10"/>
  <c r="Z994" i="10"/>
  <c r="U994" i="10"/>
  <c r="Q994" i="10"/>
  <c r="L994" i="10"/>
  <c r="Z993" i="10"/>
  <c r="U993" i="10"/>
  <c r="Q993" i="10"/>
  <c r="L993" i="10"/>
  <c r="Z992" i="10"/>
  <c r="U992" i="10"/>
  <c r="Q992" i="10"/>
  <c r="L992" i="10"/>
  <c r="Z991" i="10"/>
  <c r="U991" i="10"/>
  <c r="Q991" i="10"/>
  <c r="L991" i="10"/>
  <c r="Z990" i="10"/>
  <c r="U990" i="10"/>
  <c r="Q990" i="10"/>
  <c r="L990" i="10"/>
  <c r="Z989" i="10"/>
  <c r="U989" i="10"/>
  <c r="Q989" i="10"/>
  <c r="L989" i="10"/>
  <c r="Z988" i="10"/>
  <c r="U988" i="10"/>
  <c r="Q988" i="10"/>
  <c r="L988" i="10"/>
  <c r="Z987" i="10"/>
  <c r="U987" i="10"/>
  <c r="Q987" i="10"/>
  <c r="L987" i="10"/>
  <c r="Z986" i="10"/>
  <c r="U986" i="10"/>
  <c r="Q986" i="10"/>
  <c r="L986" i="10"/>
  <c r="Z985" i="10"/>
  <c r="U985" i="10"/>
  <c r="Q985" i="10"/>
  <c r="L985" i="10"/>
  <c r="Z984" i="10"/>
  <c r="U984" i="10"/>
  <c r="Q984" i="10"/>
  <c r="L984" i="10"/>
  <c r="Z983" i="10"/>
  <c r="U983" i="10"/>
  <c r="Q983" i="10"/>
  <c r="L983" i="10"/>
  <c r="Z982" i="10"/>
  <c r="U982" i="10"/>
  <c r="Q982" i="10"/>
  <c r="L982" i="10"/>
  <c r="Z981" i="10"/>
  <c r="U981" i="10"/>
  <c r="Q981" i="10"/>
  <c r="L981" i="10"/>
  <c r="Z980" i="10"/>
  <c r="U980" i="10"/>
  <c r="Q980" i="10"/>
  <c r="L980" i="10"/>
  <c r="L979" i="10"/>
  <c r="Z978" i="10"/>
  <c r="U978" i="10"/>
  <c r="Q978" i="10"/>
  <c r="L978" i="10"/>
  <c r="Z977" i="10"/>
  <c r="U977" i="10"/>
  <c r="Q977" i="10"/>
  <c r="L977" i="10"/>
  <c r="Z976" i="10"/>
  <c r="U976" i="10"/>
  <c r="Q976" i="10"/>
  <c r="L976" i="10"/>
  <c r="Z975" i="10"/>
  <c r="U975" i="10"/>
  <c r="Q975" i="10"/>
  <c r="L975" i="10"/>
  <c r="Z974" i="10"/>
  <c r="U974" i="10"/>
  <c r="Q974" i="10"/>
  <c r="L974" i="10"/>
  <c r="Z973" i="10"/>
  <c r="U973" i="10"/>
  <c r="Q973" i="10"/>
  <c r="L973" i="10"/>
  <c r="Z972" i="10"/>
  <c r="U972" i="10"/>
  <c r="Q972" i="10"/>
  <c r="L972" i="10"/>
  <c r="Z971" i="10"/>
  <c r="U971" i="10"/>
  <c r="Q971" i="10"/>
  <c r="L971" i="10"/>
  <c r="Z970" i="10"/>
  <c r="U970" i="10"/>
  <c r="Q970" i="10"/>
  <c r="L970" i="10"/>
  <c r="Z969" i="10"/>
  <c r="U969" i="10"/>
  <c r="Q969" i="10"/>
  <c r="L969" i="10"/>
  <c r="L968" i="10"/>
  <c r="Z967" i="10"/>
  <c r="U967" i="10"/>
  <c r="Q967" i="10"/>
  <c r="L967" i="10"/>
  <c r="Z966" i="10"/>
  <c r="U966" i="10"/>
  <c r="Q966" i="10"/>
  <c r="L966" i="10"/>
  <c r="Z965" i="10"/>
  <c r="U965" i="10"/>
  <c r="Q965" i="10"/>
  <c r="L965" i="10"/>
  <c r="Z964" i="10"/>
  <c r="U964" i="10"/>
  <c r="Q964" i="10"/>
  <c r="L964" i="10"/>
  <c r="Z963" i="10"/>
  <c r="U963" i="10"/>
  <c r="Q963" i="10"/>
  <c r="L963" i="10"/>
  <c r="Z962" i="10"/>
  <c r="U962" i="10"/>
  <c r="Q962" i="10"/>
  <c r="L962" i="10"/>
  <c r="Z961" i="10"/>
  <c r="U961" i="10"/>
  <c r="Q961" i="10"/>
  <c r="L961" i="10"/>
  <c r="Z960" i="10"/>
  <c r="U960" i="10"/>
  <c r="Q960" i="10"/>
  <c r="L960" i="10"/>
  <c r="Z959" i="10"/>
  <c r="U959" i="10"/>
  <c r="Q959" i="10"/>
  <c r="L959" i="10"/>
  <c r="Z958" i="10"/>
  <c r="U958" i="10"/>
  <c r="Q958" i="10"/>
  <c r="L958" i="10"/>
  <c r="Z957" i="10"/>
  <c r="U957" i="10"/>
  <c r="Q957" i="10"/>
  <c r="L957" i="10"/>
  <c r="Z956" i="10"/>
  <c r="U956" i="10"/>
  <c r="Q956" i="10"/>
  <c r="L956" i="10"/>
  <c r="Z955" i="10"/>
  <c r="U955" i="10"/>
  <c r="Q955" i="10"/>
  <c r="L955" i="10"/>
  <c r="Z954" i="10"/>
  <c r="U954" i="10"/>
  <c r="Q954" i="10"/>
  <c r="L954" i="10"/>
  <c r="L953" i="10"/>
  <c r="L952" i="10"/>
  <c r="Z951" i="10"/>
  <c r="U951" i="10"/>
  <c r="Q951" i="10"/>
  <c r="L951" i="10"/>
  <c r="Z950" i="10"/>
  <c r="U950" i="10"/>
  <c r="Q950" i="10"/>
  <c r="L950" i="10"/>
  <c r="Z949" i="10"/>
  <c r="U949" i="10"/>
  <c r="Q949" i="10"/>
  <c r="L949" i="10"/>
  <c r="Z948" i="10"/>
  <c r="U948" i="10"/>
  <c r="Q948" i="10"/>
  <c r="L948" i="10"/>
  <c r="Z947" i="10"/>
  <c r="U947" i="10"/>
  <c r="Q947" i="10"/>
  <c r="L947" i="10"/>
  <c r="L946" i="10"/>
  <c r="Z945" i="10"/>
  <c r="U945" i="10"/>
  <c r="Q945" i="10"/>
  <c r="L945" i="10"/>
  <c r="Z944" i="10"/>
  <c r="U944" i="10"/>
  <c r="L944" i="10"/>
  <c r="Z943" i="10"/>
  <c r="U943" i="10"/>
  <c r="Q943" i="10"/>
  <c r="L943" i="10"/>
  <c r="Z942" i="10"/>
  <c r="U942" i="10"/>
  <c r="Q942" i="10"/>
  <c r="L942" i="10"/>
  <c r="U941" i="10"/>
  <c r="Q941" i="10"/>
  <c r="L941" i="10"/>
  <c r="Z940" i="10"/>
  <c r="U940" i="10"/>
  <c r="Q940" i="10"/>
  <c r="L940" i="10"/>
  <c r="Z939" i="10"/>
  <c r="U939" i="10"/>
  <c r="Q939" i="10"/>
  <c r="L939" i="10"/>
  <c r="L938" i="10"/>
  <c r="Z937" i="10"/>
  <c r="U937" i="10"/>
  <c r="Q937" i="10"/>
  <c r="L937" i="10"/>
  <c r="Z936" i="10"/>
  <c r="U936" i="10"/>
  <c r="Q936" i="10"/>
  <c r="L936" i="10"/>
  <c r="Z935" i="10"/>
  <c r="U935" i="10"/>
  <c r="Q935" i="10"/>
  <c r="L935" i="10"/>
  <c r="Z934" i="10"/>
  <c r="U934" i="10"/>
  <c r="Q934" i="10"/>
  <c r="L934" i="10"/>
  <c r="L933" i="10"/>
  <c r="Z932" i="10"/>
  <c r="U932" i="10"/>
  <c r="Q932" i="10"/>
  <c r="L932" i="10"/>
  <c r="Z931" i="10"/>
  <c r="U931" i="10"/>
  <c r="Q931" i="10"/>
  <c r="L931" i="10"/>
  <c r="Z930" i="10"/>
  <c r="U930" i="10"/>
  <c r="Q930" i="10"/>
  <c r="L930" i="10"/>
  <c r="Z929" i="10"/>
  <c r="U929" i="10"/>
  <c r="Q929" i="10"/>
  <c r="L929" i="10"/>
  <c r="Z928" i="10"/>
  <c r="U928" i="10"/>
  <c r="Q928" i="10"/>
  <c r="L928" i="10"/>
  <c r="L927" i="10"/>
  <c r="Z926" i="10"/>
  <c r="U926" i="10"/>
  <c r="Q926" i="10"/>
  <c r="L926" i="10"/>
  <c r="Z925" i="10"/>
  <c r="U925" i="10"/>
  <c r="Q925" i="10"/>
  <c r="L925" i="10"/>
  <c r="Z924" i="10"/>
  <c r="U924" i="10"/>
  <c r="Q924" i="10"/>
  <c r="L924" i="10"/>
  <c r="Z923" i="10"/>
  <c r="U923" i="10"/>
  <c r="Q923" i="10"/>
  <c r="L923" i="10"/>
  <c r="Z922" i="10"/>
  <c r="U922" i="10"/>
  <c r="Q922" i="10"/>
  <c r="L922" i="10"/>
  <c r="Z921" i="10"/>
  <c r="U921" i="10"/>
  <c r="Q921" i="10"/>
  <c r="L921" i="10"/>
  <c r="L920" i="10"/>
  <c r="Z919" i="10"/>
  <c r="U919" i="10"/>
  <c r="Q919" i="10"/>
  <c r="L919" i="10"/>
  <c r="Z918" i="10"/>
  <c r="U918" i="10"/>
  <c r="Q918" i="10"/>
  <c r="L918" i="10"/>
  <c r="L917" i="10"/>
  <c r="Z916" i="10"/>
  <c r="U916" i="10"/>
  <c r="Q916" i="10"/>
  <c r="L916" i="10"/>
  <c r="Z915" i="10"/>
  <c r="U915" i="10"/>
  <c r="Q915" i="10"/>
  <c r="L915" i="10"/>
  <c r="Z914" i="10"/>
  <c r="U914" i="10"/>
  <c r="Q914" i="10"/>
  <c r="L914" i="10"/>
  <c r="Z913" i="10"/>
  <c r="U913" i="10"/>
  <c r="Q913" i="10"/>
  <c r="L913" i="10"/>
  <c r="Z912" i="10"/>
  <c r="U912" i="10"/>
  <c r="Q912" i="10"/>
  <c r="L912" i="10"/>
  <c r="Z911" i="10"/>
  <c r="U911" i="10"/>
  <c r="Q911" i="10"/>
  <c r="L911" i="10"/>
  <c r="Z910" i="10"/>
  <c r="U910" i="10"/>
  <c r="Q910" i="10"/>
  <c r="L910" i="10"/>
  <c r="Z909" i="10"/>
  <c r="U909" i="10"/>
  <c r="Q909" i="10"/>
  <c r="L909" i="10"/>
  <c r="Z908" i="10"/>
  <c r="U908" i="10"/>
  <c r="Q908" i="10"/>
  <c r="L908" i="10"/>
  <c r="Z907" i="10"/>
  <c r="U907" i="10"/>
  <c r="Q907" i="10"/>
  <c r="L907" i="10"/>
  <c r="Z906" i="10"/>
  <c r="U906" i="10"/>
  <c r="Q906" i="10"/>
  <c r="L906" i="10"/>
  <c r="Z905" i="10"/>
  <c r="U905" i="10"/>
  <c r="Q905" i="10"/>
  <c r="L905" i="10"/>
  <c r="Z904" i="10"/>
  <c r="U904" i="10"/>
  <c r="Q904" i="10"/>
  <c r="L904" i="10"/>
  <c r="Z903" i="10"/>
  <c r="U903" i="10"/>
  <c r="Q903" i="10"/>
  <c r="L903" i="10"/>
  <c r="Z902" i="10"/>
  <c r="U902" i="10"/>
  <c r="Q902" i="10"/>
  <c r="L902" i="10"/>
  <c r="Z901" i="10"/>
  <c r="U901" i="10"/>
  <c r="Q901" i="10"/>
  <c r="L901" i="10"/>
  <c r="Z900" i="10"/>
  <c r="U900" i="10"/>
  <c r="Q900" i="10"/>
  <c r="L900" i="10"/>
  <c r="L899" i="10"/>
  <c r="Z898" i="10"/>
  <c r="U898" i="10"/>
  <c r="Q898" i="10"/>
  <c r="L898" i="10"/>
  <c r="Z897" i="10"/>
  <c r="U897" i="10"/>
  <c r="Q897" i="10"/>
  <c r="L897" i="10"/>
  <c r="Z896" i="10"/>
  <c r="U896" i="10"/>
  <c r="Q896" i="10"/>
  <c r="L896" i="10"/>
  <c r="Z895" i="10"/>
  <c r="U895" i="10"/>
  <c r="Q895" i="10"/>
  <c r="L895" i="10"/>
  <c r="Z894" i="10"/>
  <c r="U894" i="10"/>
  <c r="Q894" i="10"/>
  <c r="L894" i="10"/>
  <c r="Z893" i="10"/>
  <c r="U893" i="10"/>
  <c r="Q893" i="10"/>
  <c r="L893" i="10"/>
  <c r="Z892" i="10"/>
  <c r="U892" i="10"/>
  <c r="Q892" i="10"/>
  <c r="L892" i="10"/>
  <c r="L891" i="10"/>
  <c r="Z890" i="10"/>
  <c r="U890" i="10"/>
  <c r="Q890" i="10"/>
  <c r="L890" i="10"/>
  <c r="Z889" i="10"/>
  <c r="U889" i="10"/>
  <c r="Q889" i="10"/>
  <c r="L889" i="10"/>
  <c r="Z888" i="10"/>
  <c r="U888" i="10"/>
  <c r="Q888" i="10"/>
  <c r="L888" i="10"/>
  <c r="L887" i="10"/>
  <c r="L886" i="10"/>
  <c r="L885" i="10"/>
  <c r="Z884" i="10"/>
  <c r="U884" i="10"/>
  <c r="Q884" i="10"/>
  <c r="L884" i="10"/>
  <c r="Z883" i="10"/>
  <c r="U883" i="10"/>
  <c r="Q883" i="10"/>
  <c r="L883" i="10"/>
  <c r="Z882" i="10"/>
  <c r="U882" i="10"/>
  <c r="Q882" i="10"/>
  <c r="L882" i="10"/>
  <c r="Z881" i="10"/>
  <c r="U881" i="10"/>
  <c r="Q881" i="10"/>
  <c r="L881" i="10"/>
  <c r="L880" i="10"/>
  <c r="Z879" i="10"/>
  <c r="U879" i="10"/>
  <c r="Q879" i="10"/>
  <c r="L879" i="10"/>
  <c r="Z878" i="10"/>
  <c r="U878" i="10"/>
  <c r="Q878" i="10"/>
  <c r="L878" i="10"/>
  <c r="Z877" i="10"/>
  <c r="U877" i="10"/>
  <c r="Q877" i="10"/>
  <c r="L877" i="10"/>
  <c r="Z876" i="10"/>
  <c r="U876" i="10"/>
  <c r="Q876" i="10"/>
  <c r="L876" i="10"/>
  <c r="Z875" i="10"/>
  <c r="U875" i="10"/>
  <c r="Q875" i="10"/>
  <c r="L875" i="10"/>
  <c r="Z874" i="10"/>
  <c r="U874" i="10"/>
  <c r="Q874" i="10"/>
  <c r="L874" i="10"/>
  <c r="Z873" i="10"/>
  <c r="U873" i="10"/>
  <c r="Q873" i="10"/>
  <c r="L873" i="10"/>
  <c r="Z872" i="10"/>
  <c r="U872" i="10"/>
  <c r="Q872" i="10"/>
  <c r="L872" i="10"/>
  <c r="Z871" i="10"/>
  <c r="U871" i="10"/>
  <c r="Q871" i="10"/>
  <c r="L871" i="10"/>
  <c r="L870" i="10"/>
  <c r="L869" i="10"/>
  <c r="L868" i="10"/>
  <c r="Z867" i="10"/>
  <c r="U867" i="10"/>
  <c r="Q867" i="10"/>
  <c r="L867" i="10"/>
  <c r="Z866" i="10"/>
  <c r="U866" i="10"/>
  <c r="Q866" i="10"/>
  <c r="L866" i="10"/>
  <c r="L865" i="10"/>
  <c r="Z864" i="10"/>
  <c r="U864" i="10"/>
  <c r="Q864" i="10"/>
  <c r="L864" i="10"/>
  <c r="L863" i="10"/>
  <c r="Z862" i="10"/>
  <c r="U862" i="10"/>
  <c r="Q862" i="10"/>
  <c r="L862" i="10"/>
  <c r="Z861" i="10"/>
  <c r="U861" i="10"/>
  <c r="Q861" i="10"/>
  <c r="L861" i="10"/>
  <c r="Z860" i="10"/>
  <c r="U860" i="10"/>
  <c r="Q860" i="10"/>
  <c r="L860" i="10"/>
  <c r="Z859" i="10"/>
  <c r="U859" i="10"/>
  <c r="Q859" i="10"/>
  <c r="L859" i="10"/>
  <c r="Z858" i="10"/>
  <c r="U858" i="10"/>
  <c r="Q858" i="10"/>
  <c r="L858" i="10"/>
  <c r="Z857" i="10"/>
  <c r="U857" i="10"/>
  <c r="Q857" i="10"/>
  <c r="L857" i="10"/>
  <c r="Z856" i="10"/>
  <c r="U856" i="10"/>
  <c r="Q856" i="10"/>
  <c r="L856" i="10"/>
  <c r="Z855" i="10"/>
  <c r="U855" i="10"/>
  <c r="Q855" i="10"/>
  <c r="L855" i="10"/>
  <c r="Z854" i="10"/>
  <c r="U854" i="10"/>
  <c r="Q854" i="10"/>
  <c r="L854" i="10"/>
  <c r="Z853" i="10"/>
  <c r="U853" i="10"/>
  <c r="Q853" i="10"/>
  <c r="L853" i="10"/>
  <c r="Z852" i="10"/>
  <c r="U852" i="10"/>
  <c r="Q852" i="10"/>
  <c r="L852" i="10"/>
  <c r="L851" i="10"/>
  <c r="Z850" i="10"/>
  <c r="U850" i="10"/>
  <c r="Q850" i="10"/>
  <c r="L850" i="10"/>
  <c r="L849" i="10"/>
  <c r="Z848" i="10"/>
  <c r="U848" i="10"/>
  <c r="Q848" i="10"/>
  <c r="L848" i="10"/>
  <c r="Z847" i="10"/>
  <c r="U847" i="10"/>
  <c r="Q847" i="10"/>
  <c r="L847" i="10"/>
  <c r="Z846" i="10"/>
  <c r="U846" i="10"/>
  <c r="Q846" i="10"/>
  <c r="L846" i="10"/>
  <c r="Z845" i="10"/>
  <c r="U845" i="10"/>
  <c r="Q845" i="10"/>
  <c r="L845" i="10"/>
  <c r="Z844" i="10"/>
  <c r="U844" i="10"/>
  <c r="Q844" i="10"/>
  <c r="L844" i="10"/>
  <c r="L843" i="10"/>
  <c r="Z842" i="10"/>
  <c r="U842" i="10"/>
  <c r="Q842" i="10"/>
  <c r="L842" i="10"/>
  <c r="Z841" i="10"/>
  <c r="U841" i="10"/>
  <c r="Q841" i="10"/>
  <c r="L841" i="10"/>
  <c r="Z840" i="10"/>
  <c r="U840" i="10"/>
  <c r="Q840" i="10"/>
  <c r="L840" i="10"/>
  <c r="Z839" i="10"/>
  <c r="U839" i="10"/>
  <c r="Q839" i="10"/>
  <c r="L839" i="10"/>
  <c r="Z838" i="10"/>
  <c r="U838" i="10"/>
  <c r="Q838" i="10"/>
  <c r="L838" i="10"/>
  <c r="Z837" i="10"/>
  <c r="U837" i="10"/>
  <c r="Q837" i="10"/>
  <c r="L837" i="10"/>
  <c r="Z836" i="10"/>
  <c r="U836" i="10"/>
  <c r="Q836" i="10"/>
  <c r="L836" i="10"/>
  <c r="Z835" i="10"/>
  <c r="U835" i="10"/>
  <c r="Q835" i="10"/>
  <c r="L835" i="10"/>
  <c r="Z834" i="10"/>
  <c r="U834" i="10"/>
  <c r="Q834" i="10"/>
  <c r="L834" i="10"/>
  <c r="Z833" i="10"/>
  <c r="U833" i="10"/>
  <c r="Q833" i="10"/>
  <c r="L833" i="10"/>
  <c r="Z832" i="10"/>
  <c r="U832" i="10"/>
  <c r="Q832" i="10"/>
  <c r="L832" i="10"/>
  <c r="Z831" i="10"/>
  <c r="U831" i="10"/>
  <c r="Q831" i="10"/>
  <c r="L831" i="10"/>
  <c r="Z830" i="10"/>
  <c r="U830" i="10"/>
  <c r="Q830" i="10"/>
  <c r="L830" i="10"/>
  <c r="Z829" i="10"/>
  <c r="U829" i="10"/>
  <c r="Q829" i="10"/>
  <c r="L829" i="10"/>
  <c r="Z828" i="10"/>
  <c r="U828" i="10"/>
  <c r="Q828" i="10"/>
  <c r="L828" i="10"/>
  <c r="Z827" i="10"/>
  <c r="U827" i="10"/>
  <c r="Q827" i="10"/>
  <c r="L827" i="10"/>
  <c r="Z826" i="10"/>
  <c r="U826" i="10"/>
  <c r="Q826" i="10"/>
  <c r="L826" i="10"/>
  <c r="Z825" i="10"/>
  <c r="U825" i="10"/>
  <c r="Q825" i="10"/>
  <c r="L825" i="10"/>
  <c r="Z824" i="10"/>
  <c r="U824" i="10"/>
  <c r="Q824" i="10"/>
  <c r="L824" i="10"/>
  <c r="Z823" i="10"/>
  <c r="U823" i="10"/>
  <c r="Q823" i="10"/>
  <c r="L823" i="10"/>
  <c r="Z822" i="10"/>
  <c r="U822" i="10"/>
  <c r="Q822" i="10"/>
  <c r="L822" i="10"/>
  <c r="Z821" i="10"/>
  <c r="U821" i="10"/>
  <c r="Q821" i="10"/>
  <c r="L821" i="10"/>
  <c r="Z820" i="10"/>
  <c r="U820" i="10"/>
  <c r="Q820" i="10"/>
  <c r="L820" i="10"/>
  <c r="Z819" i="10"/>
  <c r="U819" i="10"/>
  <c r="Q819" i="10"/>
  <c r="L819" i="10"/>
  <c r="Z818" i="10"/>
  <c r="U818" i="10"/>
  <c r="Q818" i="10"/>
  <c r="L818" i="10"/>
  <c r="Z817" i="10"/>
  <c r="U817" i="10"/>
  <c r="Q817" i="10"/>
  <c r="L817" i="10"/>
  <c r="Z816" i="10"/>
  <c r="U816" i="10"/>
  <c r="Q816" i="10"/>
  <c r="L816" i="10"/>
  <c r="Z815" i="10"/>
  <c r="U815" i="10"/>
  <c r="Q815" i="10"/>
  <c r="L815" i="10"/>
  <c r="Z814" i="10"/>
  <c r="U814" i="10"/>
  <c r="Q814" i="10"/>
  <c r="L814" i="10"/>
  <c r="Z813" i="10"/>
  <c r="U813" i="10"/>
  <c r="Q813" i="10"/>
  <c r="L813" i="10"/>
  <c r="Z812" i="10"/>
  <c r="U812" i="10"/>
  <c r="Q812" i="10"/>
  <c r="L812" i="10"/>
  <c r="Z811" i="10"/>
  <c r="U811" i="10"/>
  <c r="Q811" i="10"/>
  <c r="L811" i="10"/>
  <c r="Z810" i="10"/>
  <c r="U810" i="10"/>
  <c r="Q810" i="10"/>
  <c r="L810" i="10"/>
  <c r="Z809" i="10"/>
  <c r="U809" i="10"/>
  <c r="Q809" i="10"/>
  <c r="L809" i="10"/>
  <c r="Z808" i="10"/>
  <c r="U808" i="10"/>
  <c r="Q808" i="10"/>
  <c r="L808" i="10"/>
  <c r="Z807" i="10"/>
  <c r="U807" i="10"/>
  <c r="Q807" i="10"/>
  <c r="L807" i="10"/>
  <c r="Z806" i="10"/>
  <c r="U806" i="10"/>
  <c r="Q806" i="10"/>
  <c r="L806" i="10"/>
  <c r="Z805" i="10"/>
  <c r="U805" i="10"/>
  <c r="Q805" i="10"/>
  <c r="L805" i="10"/>
  <c r="Z804" i="10"/>
  <c r="U804" i="10"/>
  <c r="Q804" i="10"/>
  <c r="L804" i="10"/>
  <c r="Z803" i="10"/>
  <c r="U803" i="10"/>
  <c r="Q803" i="10"/>
  <c r="L803" i="10"/>
  <c r="Z802" i="10"/>
  <c r="U802" i="10"/>
  <c r="Q802" i="10"/>
  <c r="L802" i="10"/>
  <c r="Z801" i="10"/>
  <c r="U801" i="10"/>
  <c r="Q801" i="10"/>
  <c r="L801" i="10"/>
  <c r="Z800" i="10"/>
  <c r="U800" i="10"/>
  <c r="Q800" i="10"/>
  <c r="L800" i="10"/>
  <c r="Z799" i="10"/>
  <c r="U799" i="10"/>
  <c r="Q799" i="10"/>
  <c r="L799" i="10"/>
  <c r="Z798" i="10"/>
  <c r="U798" i="10"/>
  <c r="Q798" i="10"/>
  <c r="L798" i="10"/>
  <c r="Z797" i="10"/>
  <c r="U797" i="10"/>
  <c r="Q797" i="10"/>
  <c r="L797" i="10"/>
  <c r="Z796" i="10"/>
  <c r="U796" i="10"/>
  <c r="Q796" i="10"/>
  <c r="L796" i="10"/>
  <c r="L795" i="10"/>
  <c r="L794" i="10"/>
  <c r="Z793" i="10"/>
  <c r="U793" i="10"/>
  <c r="Q793" i="10"/>
  <c r="L793" i="10"/>
  <c r="Z792" i="10"/>
  <c r="U792" i="10"/>
  <c r="Q792" i="10"/>
  <c r="L792" i="10"/>
  <c r="Z791" i="10"/>
  <c r="U791" i="10"/>
  <c r="Q791" i="10"/>
  <c r="L791" i="10"/>
  <c r="Z790" i="10"/>
  <c r="U790" i="10"/>
  <c r="Q790" i="10"/>
  <c r="L790" i="10"/>
  <c r="Z789" i="10"/>
  <c r="U789" i="10"/>
  <c r="Q789" i="10"/>
  <c r="L789" i="10"/>
  <c r="Z788" i="10"/>
  <c r="U788" i="10"/>
  <c r="Q788" i="10"/>
  <c r="L788" i="10"/>
  <c r="Z787" i="10"/>
  <c r="U787" i="10"/>
  <c r="Q787" i="10"/>
  <c r="L787" i="10"/>
  <c r="Z786" i="10"/>
  <c r="U786" i="10"/>
  <c r="Q786" i="10"/>
  <c r="L786" i="10"/>
  <c r="Z785" i="10"/>
  <c r="U785" i="10"/>
  <c r="Q785" i="10"/>
  <c r="L785" i="10"/>
  <c r="Z784" i="10"/>
  <c r="U784" i="10"/>
  <c r="Q784" i="10"/>
  <c r="L784" i="10"/>
  <c r="Z783" i="10"/>
  <c r="U783" i="10"/>
  <c r="Q783" i="10"/>
  <c r="L783" i="10"/>
  <c r="Z782" i="10"/>
  <c r="U782" i="10"/>
  <c r="Q782" i="10"/>
  <c r="L782" i="10"/>
  <c r="Z781" i="10"/>
  <c r="U781" i="10"/>
  <c r="Q781" i="10"/>
  <c r="L781" i="10"/>
  <c r="Z780" i="10"/>
  <c r="U780" i="10"/>
  <c r="Q780" i="10"/>
  <c r="L780" i="10"/>
  <c r="L779" i="10"/>
  <c r="Z778" i="10"/>
  <c r="U778" i="10"/>
  <c r="Q778" i="10"/>
  <c r="L778" i="10"/>
  <c r="Z777" i="10"/>
  <c r="U777" i="10"/>
  <c r="Q777" i="10"/>
  <c r="L777" i="10"/>
  <c r="Z776" i="10"/>
  <c r="U776" i="10"/>
  <c r="Q776" i="10"/>
  <c r="L776" i="10"/>
  <c r="Z775" i="10"/>
  <c r="U775" i="10"/>
  <c r="Q775" i="10"/>
  <c r="L775" i="10"/>
  <c r="Z774" i="10"/>
  <c r="U774" i="10"/>
  <c r="Q774" i="10"/>
  <c r="L774" i="10"/>
  <c r="L773" i="10"/>
  <c r="L772" i="10"/>
  <c r="Z771" i="10"/>
  <c r="U771" i="10"/>
  <c r="Q771" i="10"/>
  <c r="L771" i="10"/>
  <c r="Z770" i="10"/>
  <c r="U770" i="10"/>
  <c r="Q770" i="10"/>
  <c r="L770" i="10"/>
  <c r="Z769" i="10"/>
  <c r="U769" i="10"/>
  <c r="Q769" i="10"/>
  <c r="L769" i="10"/>
  <c r="Z768" i="10"/>
  <c r="U768" i="10"/>
  <c r="Q768" i="10"/>
  <c r="L768" i="10"/>
  <c r="Z767" i="10"/>
  <c r="U767" i="10"/>
  <c r="Q767" i="10"/>
  <c r="L767" i="10"/>
  <c r="Z766" i="10"/>
  <c r="U766" i="10"/>
  <c r="Q766" i="10"/>
  <c r="L766" i="10"/>
  <c r="Z765" i="10"/>
  <c r="U765" i="10"/>
  <c r="Q765" i="10"/>
  <c r="L765" i="10"/>
  <c r="Z764" i="10"/>
  <c r="U764" i="10"/>
  <c r="Q764" i="10"/>
  <c r="L764" i="10"/>
  <c r="Z763" i="10"/>
  <c r="U763" i="10"/>
  <c r="Q763" i="10"/>
  <c r="L763" i="10"/>
  <c r="Z762" i="10"/>
  <c r="U762" i="10"/>
  <c r="Q762" i="10"/>
  <c r="L762" i="10"/>
  <c r="Z761" i="10"/>
  <c r="U761" i="10"/>
  <c r="Q761" i="10"/>
  <c r="L761" i="10"/>
  <c r="Z760" i="10"/>
  <c r="U760" i="10"/>
  <c r="Q760" i="10"/>
  <c r="L760" i="10"/>
  <c r="Z759" i="10"/>
  <c r="U759" i="10"/>
  <c r="Q759" i="10"/>
  <c r="L759" i="10"/>
  <c r="Z758" i="10"/>
  <c r="U758" i="10"/>
  <c r="Q758" i="10"/>
  <c r="L758" i="10"/>
  <c r="Z757" i="10"/>
  <c r="U757" i="10"/>
  <c r="Q757" i="10"/>
  <c r="L757" i="10"/>
  <c r="Z756" i="10"/>
  <c r="U756" i="10"/>
  <c r="Q756" i="10"/>
  <c r="L756" i="10"/>
  <c r="Z755" i="10"/>
  <c r="U755" i="10"/>
  <c r="Q755" i="10"/>
  <c r="L755" i="10"/>
  <c r="Z754" i="10"/>
  <c r="U754" i="10"/>
  <c r="Q754" i="10"/>
  <c r="L754" i="10"/>
  <c r="Z753" i="10"/>
  <c r="U753" i="10"/>
  <c r="Q753" i="10"/>
  <c r="L753" i="10"/>
  <c r="Z752" i="10"/>
  <c r="U752" i="10"/>
  <c r="Q752" i="10"/>
  <c r="L752" i="10"/>
  <c r="Z751" i="10"/>
  <c r="U751" i="10"/>
  <c r="Q751" i="10"/>
  <c r="L751" i="10"/>
  <c r="Z750" i="10"/>
  <c r="U750" i="10"/>
  <c r="Q750" i="10"/>
  <c r="L750" i="10"/>
  <c r="Z749" i="10"/>
  <c r="U749" i="10"/>
  <c r="Q749" i="10"/>
  <c r="L749" i="10"/>
  <c r="Z748" i="10"/>
  <c r="U748" i="10"/>
  <c r="Q748" i="10"/>
  <c r="L748" i="10"/>
  <c r="L747" i="10"/>
  <c r="Z746" i="10"/>
  <c r="U746" i="10"/>
  <c r="Q746" i="10"/>
  <c r="L746" i="10"/>
  <c r="Z745" i="10"/>
  <c r="U745" i="10"/>
  <c r="Q745" i="10"/>
  <c r="L745" i="10"/>
  <c r="Z744" i="10"/>
  <c r="U744" i="10"/>
  <c r="Q744" i="10"/>
  <c r="L744" i="10"/>
  <c r="Z743" i="10"/>
  <c r="U743" i="10"/>
  <c r="Q743" i="10"/>
  <c r="L743" i="10"/>
  <c r="Z742" i="10"/>
  <c r="U742" i="10"/>
  <c r="Q742" i="10"/>
  <c r="L742" i="10"/>
  <c r="L741" i="10"/>
  <c r="Z740" i="10"/>
  <c r="U740" i="10"/>
  <c r="Q740" i="10"/>
  <c r="L740" i="10"/>
  <c r="Z739" i="10"/>
  <c r="U739" i="10"/>
  <c r="Q739" i="10"/>
  <c r="L739" i="10"/>
  <c r="Z738" i="10"/>
  <c r="U738" i="10"/>
  <c r="Q738" i="10"/>
  <c r="L738" i="10"/>
  <c r="Z737" i="10"/>
  <c r="U737" i="10"/>
  <c r="Q737" i="10"/>
  <c r="L737" i="10"/>
  <c r="Z736" i="10"/>
  <c r="U736" i="10"/>
  <c r="Q736" i="10"/>
  <c r="L736" i="10"/>
  <c r="Z735" i="10"/>
  <c r="U735" i="10"/>
  <c r="Q735" i="10"/>
  <c r="L735" i="10"/>
  <c r="Z734" i="10"/>
  <c r="U734" i="10"/>
  <c r="Q734" i="10"/>
  <c r="L734" i="10"/>
  <c r="Z733" i="10"/>
  <c r="U733" i="10"/>
  <c r="Q733" i="10"/>
  <c r="L733" i="10"/>
  <c r="Z732" i="10"/>
  <c r="U732" i="10"/>
  <c r="Q732" i="10"/>
  <c r="L732" i="10"/>
  <c r="Z731" i="10"/>
  <c r="U731" i="10"/>
  <c r="Q731" i="10"/>
  <c r="L731" i="10"/>
  <c r="Z730" i="10"/>
  <c r="U730" i="10"/>
  <c r="Q730" i="10"/>
  <c r="L730" i="10"/>
  <c r="Z729" i="10"/>
  <c r="U729" i="10"/>
  <c r="Q729" i="10"/>
  <c r="L729" i="10"/>
  <c r="Z728" i="10"/>
  <c r="U728" i="10"/>
  <c r="Q728" i="10"/>
  <c r="L728" i="10"/>
  <c r="Z727" i="10"/>
  <c r="U727" i="10"/>
  <c r="Q727" i="10"/>
  <c r="L727" i="10"/>
  <c r="Z726" i="10"/>
  <c r="U726" i="10"/>
  <c r="Q726" i="10"/>
  <c r="L726" i="10"/>
  <c r="L725" i="10"/>
  <c r="Z724" i="10"/>
  <c r="U724" i="10"/>
  <c r="Q724" i="10"/>
  <c r="L724" i="10"/>
  <c r="Z723" i="10"/>
  <c r="U723" i="10"/>
  <c r="Q723" i="10"/>
  <c r="L723" i="10"/>
  <c r="Z722" i="10"/>
  <c r="U722" i="10"/>
  <c r="Q722" i="10"/>
  <c r="L722" i="10"/>
  <c r="Z721" i="10"/>
  <c r="U721" i="10"/>
  <c r="Q721" i="10"/>
  <c r="L721" i="10"/>
  <c r="Z720" i="10"/>
  <c r="U720" i="10"/>
  <c r="Q720" i="10"/>
  <c r="L720" i="10"/>
  <c r="Z719" i="10"/>
  <c r="U719" i="10"/>
  <c r="Q719" i="10"/>
  <c r="L719" i="10"/>
  <c r="L718" i="10"/>
  <c r="Z717" i="10"/>
  <c r="U717" i="10"/>
  <c r="Q717" i="10"/>
  <c r="L717" i="10"/>
  <c r="Z716" i="10"/>
  <c r="U716" i="10"/>
  <c r="Q716" i="10"/>
  <c r="L716" i="10"/>
  <c r="Z715" i="10"/>
  <c r="U715" i="10"/>
  <c r="Q715" i="10"/>
  <c r="L715" i="10"/>
  <c r="Z714" i="10"/>
  <c r="U714" i="10"/>
  <c r="Q714" i="10"/>
  <c r="L714" i="10"/>
  <c r="Z713" i="10"/>
  <c r="U713" i="10"/>
  <c r="Q713" i="10"/>
  <c r="L713" i="10"/>
  <c r="Z712" i="10"/>
  <c r="U712" i="10"/>
  <c r="Q712" i="10"/>
  <c r="L712" i="10"/>
  <c r="Z711" i="10"/>
  <c r="U711" i="10"/>
  <c r="Q711" i="10"/>
  <c r="L711" i="10"/>
  <c r="L710" i="10"/>
  <c r="Z709" i="10"/>
  <c r="U709" i="10"/>
  <c r="Q709" i="10"/>
  <c r="L709" i="10"/>
  <c r="Z708" i="10"/>
  <c r="U708" i="10"/>
  <c r="Q708" i="10"/>
  <c r="L708" i="10"/>
  <c r="Z707" i="10"/>
  <c r="U707" i="10"/>
  <c r="Q707" i="10"/>
  <c r="L707" i="10"/>
  <c r="Z706" i="10"/>
  <c r="U706" i="10"/>
  <c r="Q706" i="10"/>
  <c r="L706" i="10"/>
  <c r="Z705" i="10"/>
  <c r="U705" i="10"/>
  <c r="Q705" i="10"/>
  <c r="L705" i="10"/>
  <c r="L704" i="10"/>
  <c r="L703" i="10"/>
  <c r="L702" i="10"/>
  <c r="Z701" i="10"/>
  <c r="U701" i="10"/>
  <c r="Q701" i="10"/>
  <c r="L701" i="10"/>
  <c r="Z700" i="10"/>
  <c r="U700" i="10"/>
  <c r="Q700" i="10"/>
  <c r="L700" i="10"/>
  <c r="L699" i="10"/>
  <c r="Z698" i="10"/>
  <c r="U698" i="10"/>
  <c r="Q698" i="10"/>
  <c r="L698" i="10"/>
  <c r="Z697" i="10"/>
  <c r="U697" i="10"/>
  <c r="Q697" i="10"/>
  <c r="L697" i="10"/>
  <c r="Z696" i="10"/>
  <c r="U696" i="10"/>
  <c r="Q696" i="10"/>
  <c r="L696" i="10"/>
  <c r="Z695" i="10"/>
  <c r="U695" i="10"/>
  <c r="Q695" i="10"/>
  <c r="L695" i="10"/>
  <c r="Z694" i="10"/>
  <c r="U694" i="10"/>
  <c r="Q694" i="10"/>
  <c r="L694" i="10"/>
  <c r="Z693" i="10"/>
  <c r="U693" i="10"/>
  <c r="Q693" i="10"/>
  <c r="L693" i="10"/>
  <c r="Z692" i="10"/>
  <c r="U692" i="10"/>
  <c r="Q692" i="10"/>
  <c r="L692" i="10"/>
  <c r="Z691" i="10"/>
  <c r="U691" i="10"/>
  <c r="Q691" i="10"/>
  <c r="L691" i="10"/>
  <c r="Z690" i="10"/>
  <c r="U690" i="10"/>
  <c r="Q690" i="10"/>
  <c r="L690" i="10"/>
  <c r="Z689" i="10"/>
  <c r="U689" i="10"/>
  <c r="Q689" i="10"/>
  <c r="L689" i="10"/>
  <c r="Z688" i="10"/>
  <c r="U688" i="10"/>
  <c r="Q688" i="10"/>
  <c r="L688" i="10"/>
  <c r="Z687" i="10"/>
  <c r="U687" i="10"/>
  <c r="Q687" i="10"/>
  <c r="L687" i="10"/>
  <c r="Z686" i="10"/>
  <c r="U686" i="10"/>
  <c r="Q686" i="10"/>
  <c r="L686" i="10"/>
  <c r="Z685" i="10"/>
  <c r="U685" i="10"/>
  <c r="Q685" i="10"/>
  <c r="L685" i="10"/>
  <c r="Z684" i="10"/>
  <c r="U684" i="10"/>
  <c r="Q684" i="10"/>
  <c r="L684" i="10"/>
  <c r="Z683" i="10"/>
  <c r="U683" i="10"/>
  <c r="Q683" i="10"/>
  <c r="L683" i="10"/>
  <c r="Z682" i="10"/>
  <c r="U682" i="10"/>
  <c r="Q682" i="10"/>
  <c r="L682" i="10"/>
  <c r="Z681" i="10"/>
  <c r="U681" i="10"/>
  <c r="Q681" i="10"/>
  <c r="L681" i="10"/>
  <c r="L680" i="10"/>
  <c r="Z679" i="10"/>
  <c r="U679" i="10"/>
  <c r="Q679" i="10"/>
  <c r="L679" i="10"/>
  <c r="Z678" i="10"/>
  <c r="U678" i="10"/>
  <c r="Q678" i="10"/>
  <c r="L678" i="10"/>
  <c r="Z677" i="10"/>
  <c r="U677" i="10"/>
  <c r="Q677" i="10"/>
  <c r="L677" i="10"/>
  <c r="Z676" i="10"/>
  <c r="U676" i="10"/>
  <c r="Q676" i="10"/>
  <c r="L676" i="10"/>
  <c r="Z675" i="10"/>
  <c r="U675" i="10"/>
  <c r="Q675" i="10"/>
  <c r="L675" i="10"/>
  <c r="Z674" i="10"/>
  <c r="U674" i="10"/>
  <c r="Q674" i="10"/>
  <c r="L674" i="10"/>
  <c r="L673" i="10"/>
  <c r="Z672" i="10"/>
  <c r="U672" i="10"/>
  <c r="Q672" i="10"/>
  <c r="L672" i="10"/>
  <c r="Z671" i="10"/>
  <c r="U671" i="10"/>
  <c r="Q671" i="10"/>
  <c r="L671" i="10"/>
  <c r="L670" i="10"/>
  <c r="Z669" i="10"/>
  <c r="U669" i="10"/>
  <c r="Q669" i="10"/>
  <c r="L669" i="10"/>
  <c r="L668" i="10"/>
  <c r="L667" i="10"/>
  <c r="Z666" i="10"/>
  <c r="U666" i="10"/>
  <c r="Q666" i="10"/>
  <c r="L666" i="10"/>
  <c r="L665" i="10"/>
  <c r="L664" i="10"/>
  <c r="L663" i="10"/>
  <c r="Z662" i="10"/>
  <c r="U662" i="10"/>
  <c r="Q662" i="10"/>
  <c r="L662" i="10"/>
  <c r="Z661" i="10"/>
  <c r="U661" i="10"/>
  <c r="Q661" i="10"/>
  <c r="L661" i="10"/>
  <c r="Z660" i="10"/>
  <c r="U660" i="10"/>
  <c r="Q660" i="10"/>
  <c r="L660" i="10"/>
  <c r="Z659" i="10"/>
  <c r="U659" i="10"/>
  <c r="Q659" i="10"/>
  <c r="L659" i="10"/>
  <c r="L658" i="10"/>
  <c r="L657" i="10"/>
  <c r="Z656" i="10"/>
  <c r="U656" i="10"/>
  <c r="Q656" i="10"/>
  <c r="L656" i="10"/>
  <c r="Z655" i="10"/>
  <c r="U655" i="10"/>
  <c r="Q655" i="10"/>
  <c r="L655" i="10"/>
  <c r="Z654" i="10"/>
  <c r="U654" i="10"/>
  <c r="Q654" i="10"/>
  <c r="L654" i="10"/>
  <c r="Z653" i="10"/>
  <c r="U653" i="10"/>
  <c r="Q653" i="10"/>
  <c r="L653" i="10"/>
  <c r="Z652" i="10"/>
  <c r="U652" i="10"/>
  <c r="Q652" i="10"/>
  <c r="L652" i="10"/>
  <c r="Z651" i="10"/>
  <c r="U651" i="10"/>
  <c r="Q651" i="10"/>
  <c r="L651" i="10"/>
  <c r="L650" i="10"/>
  <c r="Z649" i="10"/>
  <c r="U649" i="10"/>
  <c r="Q649" i="10"/>
  <c r="L649" i="10"/>
  <c r="L648" i="10"/>
  <c r="Z647" i="10"/>
  <c r="U647" i="10"/>
  <c r="Q647" i="10"/>
  <c r="L647" i="10"/>
  <c r="Z646" i="10"/>
  <c r="U646" i="10"/>
  <c r="Q646" i="10"/>
  <c r="L646" i="10"/>
  <c r="Z645" i="10"/>
  <c r="U645" i="10"/>
  <c r="Q645" i="10"/>
  <c r="L645" i="10"/>
  <c r="Z644" i="10"/>
  <c r="U644" i="10"/>
  <c r="Q644" i="10"/>
  <c r="L644" i="10"/>
  <c r="L643" i="10"/>
  <c r="Z642" i="10"/>
  <c r="U642" i="10"/>
  <c r="Q642" i="10"/>
  <c r="L642" i="10"/>
  <c r="Z641" i="10"/>
  <c r="U641" i="10"/>
  <c r="Q641" i="10"/>
  <c r="L641" i="10"/>
  <c r="Z640" i="10"/>
  <c r="U640" i="10"/>
  <c r="Q640" i="10"/>
  <c r="L640" i="10"/>
  <c r="Z639" i="10"/>
  <c r="U639" i="10"/>
  <c r="Q639" i="10"/>
  <c r="L639" i="10"/>
  <c r="L638" i="10"/>
  <c r="L637" i="10"/>
  <c r="L636" i="10"/>
  <c r="Z635" i="10"/>
  <c r="U635" i="10"/>
  <c r="Q635" i="10"/>
  <c r="L635" i="10"/>
  <c r="Z634" i="10"/>
  <c r="U634" i="10"/>
  <c r="Q634" i="10"/>
  <c r="L634" i="10"/>
  <c r="Z633" i="10"/>
  <c r="U633" i="10"/>
  <c r="Q633" i="10"/>
  <c r="L633" i="10"/>
  <c r="L632" i="10"/>
  <c r="Z631" i="10"/>
  <c r="U631" i="10"/>
  <c r="Q631" i="10"/>
  <c r="L631" i="10"/>
  <c r="Z630" i="10"/>
  <c r="U630" i="10"/>
  <c r="Q630" i="10"/>
  <c r="L630" i="10"/>
  <c r="L629" i="10"/>
  <c r="L628" i="10"/>
  <c r="Z627" i="10"/>
  <c r="U627" i="10"/>
  <c r="Q627" i="10"/>
  <c r="L627" i="10"/>
  <c r="L626" i="10"/>
  <c r="Z625" i="10"/>
  <c r="U625" i="10"/>
  <c r="Q625" i="10"/>
  <c r="L625" i="10"/>
  <c r="Z624" i="10"/>
  <c r="U624" i="10"/>
  <c r="Q624" i="10"/>
  <c r="L624" i="10"/>
  <c r="Z623" i="10"/>
  <c r="U623" i="10"/>
  <c r="Q623" i="10"/>
  <c r="L623" i="10"/>
  <c r="L622" i="10"/>
  <c r="L621" i="10"/>
  <c r="Z620" i="10"/>
  <c r="U620" i="10"/>
  <c r="Q620" i="10"/>
  <c r="L620" i="10"/>
  <c r="Z619" i="10"/>
  <c r="U619" i="10"/>
  <c r="Q619" i="10"/>
  <c r="L619" i="10"/>
  <c r="L618" i="10"/>
  <c r="Z617" i="10"/>
  <c r="U617" i="10"/>
  <c r="Q617" i="10"/>
  <c r="L617" i="10"/>
  <c r="Z616" i="10"/>
  <c r="U616" i="10"/>
  <c r="Q616" i="10"/>
  <c r="L616" i="10"/>
  <c r="L615" i="10"/>
  <c r="Z614" i="10"/>
  <c r="U614" i="10"/>
  <c r="Q614" i="10"/>
  <c r="L614" i="10"/>
  <c r="Z613" i="10"/>
  <c r="U613" i="10"/>
  <c r="Q613" i="10"/>
  <c r="L613" i="10"/>
  <c r="Z612" i="10"/>
  <c r="U612" i="10"/>
  <c r="Q612" i="10"/>
  <c r="L612" i="10"/>
  <c r="Z611" i="10"/>
  <c r="U611" i="10"/>
  <c r="Q611" i="10"/>
  <c r="L611" i="10"/>
  <c r="Z610" i="10"/>
  <c r="U610" i="10"/>
  <c r="Q610" i="10"/>
  <c r="L610" i="10"/>
  <c r="Z609" i="10"/>
  <c r="U609" i="10"/>
  <c r="Q609" i="10"/>
  <c r="L609" i="10"/>
  <c r="Z608" i="10"/>
  <c r="U608" i="10"/>
  <c r="Q608" i="10"/>
  <c r="L608" i="10"/>
  <c r="Z607" i="10"/>
  <c r="U607" i="10"/>
  <c r="Q607" i="10"/>
  <c r="L607" i="10"/>
  <c r="L606" i="10"/>
  <c r="Z605" i="10"/>
  <c r="U605" i="10"/>
  <c r="Q605" i="10"/>
  <c r="L605" i="10"/>
  <c r="Z604" i="10"/>
  <c r="U604" i="10"/>
  <c r="Q604" i="10"/>
  <c r="L604" i="10"/>
  <c r="L603" i="10"/>
  <c r="Z602" i="10"/>
  <c r="U602" i="10"/>
  <c r="Q602" i="10"/>
  <c r="L602" i="10"/>
  <c r="L601" i="10"/>
  <c r="Z600" i="10"/>
  <c r="U600" i="10"/>
  <c r="Q600" i="10"/>
  <c r="L600" i="10"/>
  <c r="L599" i="10"/>
  <c r="L598" i="10"/>
  <c r="Z597" i="10"/>
  <c r="U597" i="10"/>
  <c r="Q597" i="10"/>
  <c r="L597" i="10"/>
  <c r="Z596" i="10"/>
  <c r="U596" i="10"/>
  <c r="Q596" i="10"/>
  <c r="L596" i="10"/>
  <c r="L595" i="10"/>
  <c r="Z594" i="10"/>
  <c r="U594" i="10"/>
  <c r="Q594" i="10"/>
  <c r="L594" i="10"/>
  <c r="Z593" i="10"/>
  <c r="U593" i="10"/>
  <c r="Q593" i="10"/>
  <c r="L593" i="10"/>
  <c r="L592" i="10"/>
  <c r="Z591" i="10"/>
  <c r="U591" i="10"/>
  <c r="Q591" i="10"/>
  <c r="L591" i="10"/>
  <c r="L590" i="10"/>
  <c r="L589" i="10"/>
  <c r="Z588" i="10"/>
  <c r="U588" i="10"/>
  <c r="Q588" i="10"/>
  <c r="L588" i="10"/>
  <c r="Z587" i="10"/>
  <c r="U587" i="10"/>
  <c r="Q587" i="10"/>
  <c r="L587" i="10"/>
  <c r="Z586" i="10"/>
  <c r="U586" i="10"/>
  <c r="Q586" i="10"/>
  <c r="L586" i="10"/>
  <c r="Z585" i="10"/>
  <c r="U585" i="10"/>
  <c r="Q585" i="10"/>
  <c r="L585" i="10"/>
  <c r="Z584" i="10"/>
  <c r="U584" i="10"/>
  <c r="Q584" i="10"/>
  <c r="L584" i="10"/>
  <c r="Z583" i="10"/>
  <c r="U583" i="10"/>
  <c r="Q583" i="10"/>
  <c r="L583" i="10"/>
  <c r="Z582" i="10"/>
  <c r="U582" i="10"/>
  <c r="Q582" i="10"/>
  <c r="L582" i="10"/>
  <c r="Z581" i="10"/>
  <c r="U581" i="10"/>
  <c r="Q581" i="10"/>
  <c r="L581" i="10"/>
  <c r="Z580" i="10"/>
  <c r="U580" i="10"/>
  <c r="Q580" i="10"/>
  <c r="L580" i="10"/>
  <c r="Z579" i="10"/>
  <c r="U579" i="10"/>
  <c r="Q579" i="10"/>
  <c r="L579" i="10"/>
  <c r="Z578" i="10"/>
  <c r="U578" i="10"/>
  <c r="Q578" i="10"/>
  <c r="L578" i="10"/>
  <c r="L577" i="10"/>
  <c r="Z576" i="10"/>
  <c r="U576" i="10"/>
  <c r="Q576" i="10"/>
  <c r="L576" i="10"/>
  <c r="L575" i="10"/>
  <c r="Z574" i="10"/>
  <c r="U574" i="10"/>
  <c r="Q574" i="10"/>
  <c r="L574" i="10"/>
  <c r="Z573" i="10"/>
  <c r="U573" i="10"/>
  <c r="Q573" i="10"/>
  <c r="L573" i="10"/>
  <c r="Z572" i="10"/>
  <c r="U572" i="10"/>
  <c r="Q572" i="10"/>
  <c r="L572" i="10"/>
  <c r="Z571" i="10"/>
  <c r="U571" i="10"/>
  <c r="Q571" i="10"/>
  <c r="L571" i="10"/>
  <c r="Z570" i="10"/>
  <c r="U570" i="10"/>
  <c r="Q570" i="10"/>
  <c r="L570" i="10"/>
  <c r="L569" i="10"/>
  <c r="L568" i="10"/>
  <c r="Z567" i="10"/>
  <c r="U567" i="10"/>
  <c r="Q567" i="10"/>
  <c r="L567" i="10"/>
  <c r="Z566" i="10"/>
  <c r="U566" i="10"/>
  <c r="Q566" i="10"/>
  <c r="L566" i="10"/>
  <c r="Z565" i="10"/>
  <c r="U565" i="10"/>
  <c r="Q565" i="10"/>
  <c r="L565" i="10"/>
  <c r="Z564" i="10"/>
  <c r="U564" i="10"/>
  <c r="Q564" i="10"/>
  <c r="L564" i="10"/>
  <c r="L563" i="10"/>
  <c r="Z562" i="10"/>
  <c r="U562" i="10"/>
  <c r="Q562" i="10"/>
  <c r="L562" i="10"/>
  <c r="L561" i="10"/>
  <c r="Z560" i="10"/>
  <c r="U560" i="10"/>
  <c r="Q560" i="10"/>
  <c r="L560" i="10"/>
  <c r="Z559" i="10"/>
  <c r="U559" i="10"/>
  <c r="Q559" i="10"/>
  <c r="L559" i="10"/>
  <c r="L558" i="10"/>
  <c r="Z557" i="10"/>
  <c r="U557" i="10"/>
  <c r="Q557" i="10"/>
  <c r="L557" i="10"/>
  <c r="Z556" i="10"/>
  <c r="U556" i="10"/>
  <c r="Q556" i="10"/>
  <c r="L556" i="10"/>
  <c r="L555" i="10"/>
  <c r="Z554" i="10"/>
  <c r="U554" i="10"/>
  <c r="Q554" i="10"/>
  <c r="L554" i="10"/>
  <c r="Z553" i="10"/>
  <c r="U553" i="10"/>
  <c r="Q553" i="10"/>
  <c r="L553" i="10"/>
  <c r="L552" i="10"/>
  <c r="Z551" i="10"/>
  <c r="U551" i="10"/>
  <c r="Q551" i="10"/>
  <c r="L551" i="10"/>
  <c r="Z550" i="10"/>
  <c r="U550" i="10"/>
  <c r="Q550" i="10"/>
  <c r="L550" i="10"/>
  <c r="L549" i="10"/>
  <c r="Z548" i="10"/>
  <c r="U548" i="10"/>
  <c r="Q548" i="10"/>
  <c r="L548" i="10"/>
  <c r="Z547" i="10"/>
  <c r="U547" i="10"/>
  <c r="Q547" i="10"/>
  <c r="L547" i="10"/>
  <c r="Z546" i="10"/>
  <c r="U546" i="10"/>
  <c r="Q546" i="10"/>
  <c r="L546" i="10"/>
  <c r="L545" i="10"/>
  <c r="L544" i="10"/>
  <c r="Z543" i="10"/>
  <c r="U543" i="10"/>
  <c r="Q543" i="10"/>
  <c r="L543" i="10"/>
  <c r="Z542" i="10"/>
  <c r="U542" i="10"/>
  <c r="Q542" i="10"/>
  <c r="L542" i="10"/>
  <c r="Z541" i="10"/>
  <c r="U541" i="10"/>
  <c r="Q541" i="10"/>
  <c r="L541" i="10"/>
  <c r="Z540" i="10"/>
  <c r="U540" i="10"/>
  <c r="Q540" i="10"/>
  <c r="L540" i="10"/>
  <c r="Z539" i="10"/>
  <c r="U539" i="10"/>
  <c r="Q539" i="10"/>
  <c r="L539" i="10"/>
  <c r="Z538" i="10"/>
  <c r="U538" i="10"/>
  <c r="Q538" i="10"/>
  <c r="L538" i="10"/>
  <c r="Z537" i="10"/>
  <c r="U537" i="10"/>
  <c r="Q537" i="10"/>
  <c r="L537" i="10"/>
  <c r="Z536" i="10"/>
  <c r="U536" i="10"/>
  <c r="Q536" i="10"/>
  <c r="L536" i="10"/>
  <c r="Z535" i="10"/>
  <c r="U535" i="10"/>
  <c r="Q535" i="10"/>
  <c r="L535" i="10"/>
  <c r="Z534" i="10"/>
  <c r="U534" i="10"/>
  <c r="Q534" i="10"/>
  <c r="L534" i="10"/>
  <c r="Z533" i="10"/>
  <c r="U533" i="10"/>
  <c r="Q533" i="10"/>
  <c r="L533" i="10"/>
  <c r="Z532" i="10"/>
  <c r="U532" i="10"/>
  <c r="Q532" i="10"/>
  <c r="L532" i="10"/>
  <c r="Z531" i="10"/>
  <c r="U531" i="10"/>
  <c r="Q531" i="10"/>
  <c r="L531" i="10"/>
  <c r="Z530" i="10"/>
  <c r="U530" i="10"/>
  <c r="Q530" i="10"/>
  <c r="L530" i="10"/>
  <c r="Z529" i="10"/>
  <c r="U529" i="10"/>
  <c r="Q529" i="10"/>
  <c r="L529" i="10"/>
  <c r="L528" i="10"/>
  <c r="L527" i="10"/>
  <c r="Z526" i="10"/>
  <c r="U526" i="10"/>
  <c r="Q526" i="10"/>
  <c r="L526" i="10"/>
  <c r="Z525" i="10"/>
  <c r="U525" i="10"/>
  <c r="Q525" i="10"/>
  <c r="L525" i="10"/>
  <c r="Z524" i="10"/>
  <c r="U524" i="10"/>
  <c r="Q524" i="10"/>
  <c r="L524" i="10"/>
  <c r="L523" i="10"/>
  <c r="Z522" i="10"/>
  <c r="U522" i="10"/>
  <c r="Q522" i="10"/>
  <c r="L522" i="10"/>
  <c r="Z521" i="10"/>
  <c r="U521" i="10"/>
  <c r="Q521" i="10"/>
  <c r="L521" i="10"/>
  <c r="Z520" i="10"/>
  <c r="U520" i="10"/>
  <c r="Q520" i="10"/>
  <c r="L520" i="10"/>
  <c r="Z519" i="10"/>
  <c r="U519" i="10"/>
  <c r="Q519" i="10"/>
  <c r="L519" i="10"/>
  <c r="L518" i="10"/>
  <c r="Z517" i="10"/>
  <c r="U517" i="10"/>
  <c r="Q517" i="10"/>
  <c r="L517" i="10"/>
  <c r="Z516" i="10"/>
  <c r="U516" i="10"/>
  <c r="Q516" i="10"/>
  <c r="L516" i="10"/>
  <c r="L515" i="10"/>
  <c r="L514" i="10"/>
  <c r="Z513" i="10"/>
  <c r="U513" i="10"/>
  <c r="Q513" i="10"/>
  <c r="L513" i="10"/>
  <c r="Z512" i="10"/>
  <c r="U512" i="10"/>
  <c r="Q512" i="10"/>
  <c r="L512" i="10"/>
  <c r="Z511" i="10"/>
  <c r="U511" i="10"/>
  <c r="Q511" i="10"/>
  <c r="L511" i="10"/>
  <c r="Z510" i="10"/>
  <c r="U510" i="10"/>
  <c r="Q510" i="10"/>
  <c r="L510" i="10"/>
  <c r="Z509" i="10"/>
  <c r="U509" i="10"/>
  <c r="Q509" i="10"/>
  <c r="L509" i="10"/>
  <c r="Z508" i="10"/>
  <c r="U508" i="10"/>
  <c r="Q508" i="10"/>
  <c r="L508" i="10"/>
  <c r="Z507" i="10"/>
  <c r="U507" i="10"/>
  <c r="Q507" i="10"/>
  <c r="L507" i="10"/>
  <c r="Z506" i="10"/>
  <c r="U506" i="10"/>
  <c r="Q506" i="10"/>
  <c r="L506" i="10"/>
  <c r="Z505" i="10"/>
  <c r="U505" i="10"/>
  <c r="Q505" i="10"/>
  <c r="L505" i="10"/>
  <c r="Z504" i="10"/>
  <c r="U504" i="10"/>
  <c r="Q504" i="10"/>
  <c r="L504" i="10"/>
  <c r="L503" i="10"/>
  <c r="Z502" i="10"/>
  <c r="U502" i="10"/>
  <c r="Q502" i="10"/>
  <c r="L502" i="10"/>
  <c r="L501" i="10"/>
  <c r="L500" i="10"/>
  <c r="L499" i="10"/>
  <c r="L498" i="10"/>
  <c r="Z497" i="10"/>
  <c r="U497" i="10"/>
  <c r="Q497" i="10"/>
  <c r="L497" i="10"/>
  <c r="L496" i="10"/>
  <c r="Z495" i="10"/>
  <c r="U495" i="10"/>
  <c r="Q495" i="10"/>
  <c r="L495" i="10"/>
  <c r="L494" i="10"/>
  <c r="Z493" i="10"/>
  <c r="U493" i="10"/>
  <c r="Q493" i="10"/>
  <c r="L493" i="10"/>
  <c r="L492" i="10"/>
  <c r="Z491" i="10"/>
  <c r="U491" i="10"/>
  <c r="Q491" i="10"/>
  <c r="L491" i="10"/>
  <c r="L490" i="10"/>
  <c r="L489" i="10"/>
  <c r="Z488" i="10"/>
  <c r="U488" i="10"/>
  <c r="Q488" i="10"/>
  <c r="L488" i="10"/>
  <c r="L487" i="10"/>
  <c r="Z486" i="10"/>
  <c r="U486" i="10"/>
  <c r="Q486" i="10"/>
  <c r="L486" i="10"/>
  <c r="Z485" i="10"/>
  <c r="U485" i="10"/>
  <c r="Q485" i="10"/>
  <c r="L485" i="10"/>
  <c r="Z484" i="10"/>
  <c r="U484" i="10"/>
  <c r="Q484" i="10"/>
  <c r="L484" i="10"/>
  <c r="L483" i="10"/>
  <c r="L482" i="10"/>
  <c r="L481" i="10"/>
  <c r="Z480" i="10"/>
  <c r="U480" i="10"/>
  <c r="Q480" i="10"/>
  <c r="L480" i="10"/>
  <c r="Z479" i="10"/>
  <c r="U479" i="10"/>
  <c r="Q479" i="10"/>
  <c r="L479" i="10"/>
  <c r="Z478" i="10"/>
  <c r="U478" i="10"/>
  <c r="Q478" i="10"/>
  <c r="L478" i="10"/>
  <c r="Z477" i="10"/>
  <c r="U477" i="10"/>
  <c r="Q477" i="10"/>
  <c r="L477" i="10"/>
  <c r="Z476" i="10"/>
  <c r="U476" i="10"/>
  <c r="Q476" i="10"/>
  <c r="L476" i="10"/>
  <c r="Z475" i="10"/>
  <c r="U475" i="10"/>
  <c r="Q475" i="10"/>
  <c r="L475" i="10"/>
  <c r="Z474" i="10"/>
  <c r="U474" i="10"/>
  <c r="Q474" i="10"/>
  <c r="L474" i="10"/>
  <c r="Z473" i="10"/>
  <c r="U473" i="10"/>
  <c r="Q473" i="10"/>
  <c r="L473" i="10"/>
  <c r="L472" i="10"/>
  <c r="L471" i="10"/>
  <c r="Z470" i="10"/>
  <c r="U470" i="10"/>
  <c r="Q470" i="10"/>
  <c r="L470" i="10"/>
  <c r="Z469" i="10"/>
  <c r="U469" i="10"/>
  <c r="Q469" i="10"/>
  <c r="L469" i="10"/>
  <c r="Z468" i="10"/>
  <c r="U468" i="10"/>
  <c r="Q468" i="10"/>
  <c r="L468" i="10"/>
  <c r="Z467" i="10"/>
  <c r="U467" i="10"/>
  <c r="Q467" i="10"/>
  <c r="L467" i="10"/>
  <c r="Z466" i="10"/>
  <c r="U466" i="10"/>
  <c r="Q466" i="10"/>
  <c r="L466" i="10"/>
  <c r="Z465" i="10"/>
  <c r="U465" i="10"/>
  <c r="Q465" i="10"/>
  <c r="L465" i="10"/>
  <c r="Z464" i="10"/>
  <c r="U464" i="10"/>
  <c r="Q464" i="10"/>
  <c r="L464" i="10"/>
  <c r="Z463" i="10"/>
  <c r="U463" i="10"/>
  <c r="Q463" i="10"/>
  <c r="L463" i="10"/>
  <c r="Z462" i="10"/>
  <c r="U462" i="10"/>
  <c r="Q462" i="10"/>
  <c r="L462" i="10"/>
  <c r="Z461" i="10"/>
  <c r="U461" i="10"/>
  <c r="Q461" i="10"/>
  <c r="L461" i="10"/>
  <c r="Z460" i="10"/>
  <c r="U460" i="10"/>
  <c r="Q460" i="10"/>
  <c r="L460" i="10"/>
  <c r="Z459" i="10"/>
  <c r="U459" i="10"/>
  <c r="Q459" i="10"/>
  <c r="L459" i="10"/>
  <c r="Z458" i="10"/>
  <c r="U458" i="10"/>
  <c r="Q458" i="10"/>
  <c r="L458" i="10"/>
  <c r="L457" i="10"/>
  <c r="Z456" i="10"/>
  <c r="U456" i="10"/>
  <c r="Q456" i="10"/>
  <c r="L456" i="10"/>
  <c r="L455" i="10"/>
  <c r="Z454" i="10"/>
  <c r="U454" i="10"/>
  <c r="Q454" i="10"/>
  <c r="L454" i="10"/>
  <c r="L453" i="10"/>
  <c r="Z452" i="10"/>
  <c r="U452" i="10"/>
  <c r="Q452" i="10"/>
  <c r="L452" i="10"/>
  <c r="Z451" i="10"/>
  <c r="U451" i="10"/>
  <c r="Q451" i="10"/>
  <c r="L451" i="10"/>
  <c r="Z450" i="10"/>
  <c r="U450" i="10"/>
  <c r="Q450" i="10"/>
  <c r="L450" i="10"/>
  <c r="L449" i="10"/>
  <c r="Z448" i="10"/>
  <c r="U448" i="10"/>
  <c r="Q448" i="10"/>
  <c r="L448" i="10"/>
  <c r="L447" i="10"/>
  <c r="Z446" i="10"/>
  <c r="U446" i="10"/>
  <c r="Q446" i="10"/>
  <c r="L446" i="10"/>
  <c r="Z445" i="10"/>
  <c r="U445" i="10"/>
  <c r="Q445" i="10"/>
  <c r="L445" i="10"/>
  <c r="L444" i="10"/>
  <c r="Z443" i="10"/>
  <c r="U443" i="10"/>
  <c r="Q443" i="10"/>
  <c r="L443" i="10"/>
  <c r="L442" i="10"/>
  <c r="Z441" i="10"/>
  <c r="U441" i="10"/>
  <c r="Q441" i="10"/>
  <c r="L441" i="10"/>
  <c r="Z440" i="10"/>
  <c r="U440" i="10"/>
  <c r="Q440" i="10"/>
  <c r="L440" i="10"/>
  <c r="L439" i="10"/>
  <c r="Z438" i="10"/>
  <c r="U438" i="10"/>
  <c r="Q438" i="10"/>
  <c r="L438" i="10"/>
  <c r="Z437" i="10"/>
  <c r="U437" i="10"/>
  <c r="Q437" i="10"/>
  <c r="L437" i="10"/>
  <c r="L436" i="10"/>
  <c r="Z435" i="10"/>
  <c r="U435" i="10"/>
  <c r="Q435" i="10"/>
  <c r="L435" i="10"/>
  <c r="Z434" i="10"/>
  <c r="U434" i="10"/>
  <c r="Q434" i="10"/>
  <c r="L434" i="10"/>
  <c r="L433" i="10"/>
  <c r="Z432" i="10"/>
  <c r="U432" i="10"/>
  <c r="Q432" i="10"/>
  <c r="L432" i="10"/>
  <c r="Z431" i="10"/>
  <c r="U431" i="10"/>
  <c r="Q431" i="10"/>
  <c r="L431" i="10"/>
  <c r="Z430" i="10"/>
  <c r="U430" i="10"/>
  <c r="Q430" i="10"/>
  <c r="L430" i="10"/>
  <c r="L429" i="10"/>
  <c r="Z428" i="10"/>
  <c r="U428" i="10"/>
  <c r="Q428" i="10"/>
  <c r="L428" i="10"/>
  <c r="Z427" i="10"/>
  <c r="U427" i="10"/>
  <c r="Q427" i="10"/>
  <c r="L427" i="10"/>
  <c r="Z426" i="10"/>
  <c r="U426" i="10"/>
  <c r="Q426" i="10"/>
  <c r="L426" i="10"/>
  <c r="Z425" i="10"/>
  <c r="U425" i="10"/>
  <c r="Q425" i="10"/>
  <c r="L425" i="10"/>
  <c r="L424" i="10"/>
  <c r="Z423" i="10"/>
  <c r="U423" i="10"/>
  <c r="Q423" i="10"/>
  <c r="L423" i="10"/>
  <c r="Z422" i="10"/>
  <c r="U422" i="10"/>
  <c r="Q422" i="10"/>
  <c r="L422" i="10"/>
  <c r="Z421" i="10"/>
  <c r="U421" i="10"/>
  <c r="Q421" i="10"/>
  <c r="L421" i="10"/>
  <c r="Z420" i="10"/>
  <c r="U420" i="10"/>
  <c r="Q420" i="10"/>
  <c r="L420" i="10"/>
  <c r="Z419" i="10"/>
  <c r="U419" i="10"/>
  <c r="Q419" i="10"/>
  <c r="L419" i="10"/>
  <c r="Z418" i="10"/>
  <c r="U418" i="10"/>
  <c r="Q418" i="10"/>
  <c r="L418" i="10"/>
  <c r="Z417" i="10"/>
  <c r="U417" i="10"/>
  <c r="Q417" i="10"/>
  <c r="L417" i="10"/>
  <c r="Z416" i="10"/>
  <c r="U416" i="10"/>
  <c r="Q416" i="10"/>
  <c r="L416" i="10"/>
  <c r="Z415" i="10"/>
  <c r="U415" i="10"/>
  <c r="Q415" i="10"/>
  <c r="L415" i="10"/>
  <c r="L414" i="10"/>
  <c r="L413" i="10"/>
  <c r="L412" i="10"/>
  <c r="Z411" i="10"/>
  <c r="U411" i="10"/>
  <c r="Q411" i="10"/>
  <c r="L411" i="10"/>
  <c r="Z410" i="10"/>
  <c r="U410" i="10"/>
  <c r="Q410" i="10"/>
  <c r="L410" i="10"/>
  <c r="L409" i="10"/>
  <c r="L408" i="10"/>
  <c r="L407" i="10"/>
  <c r="L406" i="10"/>
  <c r="L405" i="10"/>
  <c r="Z404" i="10"/>
  <c r="U404" i="10"/>
  <c r="Q404" i="10"/>
  <c r="L404" i="10"/>
  <c r="Z403" i="10"/>
  <c r="U403" i="10"/>
  <c r="Q403" i="10"/>
  <c r="L403" i="10"/>
  <c r="Z402" i="10"/>
  <c r="U402" i="10"/>
  <c r="Q402" i="10"/>
  <c r="L402" i="10"/>
  <c r="Z401" i="10"/>
  <c r="U401" i="10"/>
  <c r="Q401" i="10"/>
  <c r="L401" i="10"/>
  <c r="L400" i="10"/>
  <c r="Z399" i="10"/>
  <c r="U399" i="10"/>
  <c r="Q399" i="10"/>
  <c r="L399" i="10"/>
  <c r="L398" i="10"/>
  <c r="L397" i="10"/>
  <c r="Z396" i="10"/>
  <c r="U396" i="10"/>
  <c r="Q396" i="10"/>
  <c r="L396" i="10"/>
  <c r="L395" i="10"/>
  <c r="Z394" i="10"/>
  <c r="U394" i="10"/>
  <c r="Q394" i="10"/>
  <c r="L394" i="10"/>
  <c r="L393" i="10"/>
  <c r="Z392" i="10"/>
  <c r="U392" i="10"/>
  <c r="Q392" i="10"/>
  <c r="L392" i="10"/>
  <c r="Z391" i="10"/>
  <c r="U391" i="10"/>
  <c r="Q391" i="10"/>
  <c r="L391" i="10"/>
  <c r="L390" i="10"/>
  <c r="L389" i="10"/>
  <c r="Z388" i="10"/>
  <c r="U388" i="10"/>
  <c r="Q388" i="10"/>
  <c r="L388" i="10"/>
  <c r="L387" i="10"/>
  <c r="L386" i="10"/>
  <c r="L385" i="10"/>
  <c r="Z384" i="10"/>
  <c r="U384" i="10"/>
  <c r="Q384" i="10"/>
  <c r="L384" i="10"/>
  <c r="L383" i="10"/>
  <c r="Z382" i="10"/>
  <c r="U382" i="10"/>
  <c r="Q382" i="10"/>
  <c r="L382" i="10"/>
  <c r="L381" i="10"/>
  <c r="Z380" i="10"/>
  <c r="U380" i="10"/>
  <c r="Q380" i="10"/>
  <c r="L380" i="10"/>
  <c r="L379" i="10"/>
  <c r="Z378" i="10"/>
  <c r="U378" i="10"/>
  <c r="Q378" i="10"/>
  <c r="L378" i="10"/>
  <c r="Z377" i="10"/>
  <c r="U377" i="10"/>
  <c r="Q377" i="10"/>
  <c r="L377" i="10"/>
  <c r="L376" i="10"/>
  <c r="L375" i="10"/>
  <c r="Z374" i="10"/>
  <c r="U374" i="10"/>
  <c r="Q374" i="10"/>
  <c r="L374" i="10"/>
  <c r="L373" i="10"/>
  <c r="L372" i="10"/>
  <c r="Z370" i="10"/>
  <c r="U370" i="10"/>
  <c r="Q370" i="10"/>
  <c r="L370" i="10"/>
  <c r="Z369" i="10"/>
  <c r="U369" i="10"/>
  <c r="Q369" i="10"/>
  <c r="L369" i="10"/>
  <c r="Z368" i="10"/>
  <c r="U368" i="10"/>
  <c r="Q368" i="10"/>
  <c r="L368" i="10"/>
  <c r="Z367" i="10"/>
  <c r="U367" i="10"/>
  <c r="Q367" i="10"/>
  <c r="L367" i="10"/>
  <c r="Z366" i="10"/>
  <c r="U366" i="10"/>
  <c r="Q366" i="10"/>
  <c r="L366" i="10"/>
  <c r="L365" i="10"/>
  <c r="L364" i="10"/>
  <c r="Z363" i="10"/>
  <c r="U363" i="10"/>
  <c r="Q363" i="10"/>
  <c r="L363" i="10"/>
  <c r="Z362" i="10"/>
  <c r="U362" i="10"/>
  <c r="Q362" i="10"/>
  <c r="L362" i="10"/>
  <c r="Z361" i="10"/>
  <c r="U361" i="10"/>
  <c r="Q361" i="10"/>
  <c r="L361" i="10"/>
  <c r="L360" i="10"/>
  <c r="Z359" i="10"/>
  <c r="U359" i="10"/>
  <c r="Q359" i="10"/>
  <c r="L359" i="10"/>
  <c r="Z358" i="10"/>
  <c r="U358" i="10"/>
  <c r="Q358" i="10"/>
  <c r="L358" i="10"/>
  <c r="Z357" i="10"/>
  <c r="U357" i="10"/>
  <c r="Q357" i="10"/>
  <c r="L357" i="10"/>
  <c r="Z356" i="10"/>
  <c r="U356" i="10"/>
  <c r="Q356" i="10"/>
  <c r="L356" i="10"/>
  <c r="Z355" i="10"/>
  <c r="U355" i="10"/>
  <c r="Q355" i="10"/>
  <c r="L355" i="10"/>
  <c r="L354" i="10"/>
  <c r="Z353" i="10"/>
  <c r="U353" i="10"/>
  <c r="Q353" i="10"/>
  <c r="L353" i="10"/>
  <c r="L352" i="10"/>
  <c r="Z351" i="10"/>
  <c r="U351" i="10"/>
  <c r="Q351" i="10"/>
  <c r="L351" i="10"/>
  <c r="Z350" i="10"/>
  <c r="U350" i="10"/>
  <c r="Q350" i="10"/>
  <c r="L350" i="10"/>
  <c r="Z349" i="10"/>
  <c r="U349" i="10"/>
  <c r="Q349" i="10"/>
  <c r="L349" i="10"/>
  <c r="Z348" i="10"/>
  <c r="U348" i="10"/>
  <c r="Q348" i="10"/>
  <c r="L348" i="10"/>
  <c r="L347" i="10"/>
  <c r="Z346" i="10"/>
  <c r="U346" i="10"/>
  <c r="Q346" i="10"/>
  <c r="L346" i="10"/>
  <c r="L345" i="10"/>
  <c r="Z344" i="10"/>
  <c r="U344" i="10"/>
  <c r="Q344" i="10"/>
  <c r="L344" i="10"/>
  <c r="Z343" i="10"/>
  <c r="U343" i="10"/>
  <c r="Q343" i="10"/>
  <c r="L343" i="10"/>
  <c r="L342" i="10"/>
  <c r="L341" i="10"/>
  <c r="L340" i="10"/>
  <c r="Z339" i="10"/>
  <c r="U339" i="10"/>
  <c r="Q339" i="10"/>
  <c r="L339" i="10"/>
  <c r="L338" i="10"/>
  <c r="L337" i="10"/>
  <c r="L336" i="10"/>
  <c r="L335" i="10"/>
  <c r="Z334" i="10"/>
  <c r="U334" i="10"/>
  <c r="Q334" i="10"/>
  <c r="L334" i="10"/>
  <c r="L333" i="10"/>
  <c r="Z332" i="10"/>
  <c r="U332" i="10"/>
  <c r="Q332" i="10"/>
  <c r="L332" i="10"/>
  <c r="Z331" i="10"/>
  <c r="U331" i="10"/>
  <c r="Q331" i="10"/>
  <c r="L331" i="10"/>
  <c r="Z330" i="10"/>
  <c r="U330" i="10"/>
  <c r="Q330" i="10"/>
  <c r="L330" i="10"/>
  <c r="L329" i="10"/>
  <c r="Z328" i="10"/>
  <c r="U328" i="10"/>
  <c r="Q328" i="10"/>
  <c r="L328" i="10"/>
  <c r="Z327" i="10"/>
  <c r="U327" i="10"/>
  <c r="Q327" i="10"/>
  <c r="L327" i="10"/>
  <c r="Z326" i="10"/>
  <c r="U326" i="10"/>
  <c r="Q326" i="10"/>
  <c r="L326" i="10"/>
  <c r="Z325" i="10"/>
  <c r="U325" i="10"/>
  <c r="Q325" i="10"/>
  <c r="L325" i="10"/>
  <c r="L324" i="10"/>
  <c r="Z323" i="10"/>
  <c r="U323" i="10"/>
  <c r="Q323" i="10"/>
  <c r="L323" i="10"/>
  <c r="Z322" i="10"/>
  <c r="U322" i="10"/>
  <c r="Q322" i="10"/>
  <c r="L322" i="10"/>
  <c r="Z321" i="10"/>
  <c r="U321" i="10"/>
  <c r="Q321" i="10"/>
  <c r="L321" i="10"/>
  <c r="Z320" i="10"/>
  <c r="U320" i="10"/>
  <c r="Q320" i="10"/>
  <c r="L320" i="10"/>
  <c r="Z319" i="10"/>
  <c r="U319" i="10"/>
  <c r="Q319" i="10"/>
  <c r="L319" i="10"/>
  <c r="Z318" i="10"/>
  <c r="U318" i="10"/>
  <c r="Q318" i="10"/>
  <c r="L318" i="10"/>
  <c r="Z317" i="10"/>
  <c r="U317" i="10"/>
  <c r="Q317" i="10"/>
  <c r="L317" i="10"/>
  <c r="Z316" i="10"/>
  <c r="U316" i="10"/>
  <c r="Q316" i="10"/>
  <c r="L316" i="10"/>
  <c r="Z315" i="10"/>
  <c r="U315" i="10"/>
  <c r="Q315" i="10"/>
  <c r="L315" i="10"/>
  <c r="Z314" i="10"/>
  <c r="U314" i="10"/>
  <c r="Q314" i="10"/>
  <c r="L314" i="10"/>
  <c r="Z313" i="10"/>
  <c r="U313" i="10"/>
  <c r="Q313" i="10"/>
  <c r="L313" i="10"/>
  <c r="Z312" i="10"/>
  <c r="U312" i="10"/>
  <c r="Q312" i="10"/>
  <c r="L312" i="10"/>
  <c r="L311" i="10"/>
  <c r="Z310" i="10"/>
  <c r="U310" i="10"/>
  <c r="Q310" i="10"/>
  <c r="L310" i="10"/>
  <c r="Z309" i="10"/>
  <c r="U309" i="10"/>
  <c r="Q309" i="10"/>
  <c r="L309" i="10"/>
  <c r="Z308" i="10"/>
  <c r="U308" i="10"/>
  <c r="Q308" i="10"/>
  <c r="L308" i="10"/>
  <c r="Z307" i="10"/>
  <c r="U307" i="10"/>
  <c r="Q307" i="10"/>
  <c r="L307" i="10"/>
  <c r="Z306" i="10"/>
  <c r="U306" i="10"/>
  <c r="Q306" i="10"/>
  <c r="L306" i="10"/>
  <c r="Z305" i="10"/>
  <c r="U305" i="10"/>
  <c r="Q305" i="10"/>
  <c r="L305" i="10"/>
  <c r="Z304" i="10"/>
  <c r="U304" i="10"/>
  <c r="Q304" i="10"/>
  <c r="L304" i="10"/>
  <c r="Z303" i="10"/>
  <c r="U303" i="10"/>
  <c r="Q303" i="10"/>
  <c r="L303" i="10"/>
  <c r="Z302" i="10"/>
  <c r="U302" i="10"/>
  <c r="Q302" i="10"/>
  <c r="L302" i="10"/>
  <c r="L301" i="10"/>
  <c r="Z300" i="10"/>
  <c r="U300" i="10"/>
  <c r="Q300" i="10"/>
  <c r="L300" i="10"/>
  <c r="L299" i="10"/>
  <c r="Z298" i="10"/>
  <c r="U298" i="10"/>
  <c r="Q298" i="10"/>
  <c r="L298" i="10"/>
  <c r="Z297" i="10"/>
  <c r="U297" i="10"/>
  <c r="Q297" i="10"/>
  <c r="L297" i="10"/>
  <c r="Z296" i="10"/>
  <c r="U296" i="10"/>
  <c r="Q296" i="10"/>
  <c r="L296" i="10"/>
  <c r="Z295" i="10"/>
  <c r="U295" i="10"/>
  <c r="Q295" i="10"/>
  <c r="L295" i="10"/>
  <c r="Z294" i="10"/>
  <c r="U294" i="10"/>
  <c r="Q294" i="10"/>
  <c r="L294" i="10"/>
  <c r="Z293" i="10"/>
  <c r="U293" i="10"/>
  <c r="Q293" i="10"/>
  <c r="L293" i="10"/>
  <c r="Z292" i="10"/>
  <c r="U292" i="10"/>
  <c r="Q292" i="10"/>
  <c r="L292" i="10"/>
  <c r="Z291" i="10"/>
  <c r="U291" i="10"/>
  <c r="Q291" i="10"/>
  <c r="L291" i="10"/>
  <c r="Z290" i="10"/>
  <c r="U290" i="10"/>
  <c r="Q290" i="10"/>
  <c r="L290" i="10"/>
  <c r="L289" i="10"/>
  <c r="Z288" i="10"/>
  <c r="U288" i="10"/>
  <c r="Q288" i="10"/>
  <c r="L288" i="10"/>
  <c r="L287" i="10"/>
  <c r="Z286" i="10"/>
  <c r="U286" i="10"/>
  <c r="Q286" i="10"/>
  <c r="L286" i="10"/>
  <c r="Z285" i="10"/>
  <c r="U285" i="10"/>
  <c r="Q285" i="10"/>
  <c r="L285" i="10"/>
  <c r="L284" i="10"/>
  <c r="Z283" i="10"/>
  <c r="U283" i="10"/>
  <c r="Q283" i="10"/>
  <c r="L283" i="10"/>
  <c r="Z282" i="10"/>
  <c r="U282" i="10"/>
  <c r="Q282" i="10"/>
  <c r="L282" i="10"/>
  <c r="Z281" i="10"/>
  <c r="U281" i="10"/>
  <c r="Q281" i="10"/>
  <c r="L281" i="10"/>
  <c r="Z280" i="10"/>
  <c r="U280" i="10"/>
  <c r="Q280" i="10"/>
  <c r="L280" i="10"/>
  <c r="Z279" i="10"/>
  <c r="U279" i="10"/>
  <c r="Q279" i="10"/>
  <c r="L279" i="10"/>
  <c r="L278" i="10"/>
  <c r="Z277" i="10"/>
  <c r="U277" i="10"/>
  <c r="Q277" i="10"/>
  <c r="Z276" i="10"/>
  <c r="U276" i="10"/>
  <c r="Q276" i="10"/>
  <c r="L276" i="10"/>
  <c r="L275" i="10"/>
  <c r="L274" i="10"/>
  <c r="Z273" i="10"/>
  <c r="U273" i="10"/>
  <c r="Q273" i="10"/>
  <c r="L273" i="10"/>
  <c r="Z272" i="10"/>
  <c r="U272" i="10"/>
  <c r="Q272" i="10"/>
  <c r="L272" i="10"/>
  <c r="Z271" i="10"/>
  <c r="U271" i="10"/>
  <c r="Q271" i="10"/>
  <c r="L271" i="10"/>
  <c r="Z270" i="10"/>
  <c r="U270" i="10"/>
  <c r="Q270" i="10"/>
  <c r="L270" i="10"/>
  <c r="L269" i="10"/>
  <c r="Z268" i="10"/>
  <c r="U268" i="10"/>
  <c r="Q268" i="10"/>
  <c r="L268" i="10"/>
  <c r="Z267" i="10"/>
  <c r="U267" i="10"/>
  <c r="Q267" i="10"/>
  <c r="L267" i="10"/>
  <c r="Z266" i="10"/>
  <c r="U266" i="10"/>
  <c r="Q266" i="10"/>
  <c r="L266" i="10"/>
  <c r="L265" i="10"/>
  <c r="Z264" i="10"/>
  <c r="U264" i="10"/>
  <c r="Q264" i="10"/>
  <c r="L264" i="10"/>
  <c r="Z263" i="10"/>
  <c r="U263" i="10"/>
  <c r="Q263" i="10"/>
  <c r="L263" i="10"/>
  <c r="Z262" i="10"/>
  <c r="U262" i="10"/>
  <c r="Q262" i="10"/>
  <c r="L262" i="10"/>
  <c r="L261" i="10"/>
  <c r="Z260" i="10"/>
  <c r="U260" i="10"/>
  <c r="Q260" i="10"/>
  <c r="L260" i="10"/>
  <c r="U259" i="10"/>
  <c r="Q259" i="10"/>
  <c r="L259" i="10"/>
  <c r="U258" i="10"/>
  <c r="Q258" i="10"/>
  <c r="L258" i="10"/>
  <c r="U257" i="10"/>
  <c r="Q257" i="10"/>
  <c r="L257" i="10"/>
  <c r="U256" i="10"/>
  <c r="Q256" i="10"/>
  <c r="L256" i="10"/>
  <c r="U255" i="10"/>
  <c r="Q255" i="10"/>
  <c r="L255" i="10"/>
  <c r="U254" i="10"/>
  <c r="Q254" i="10"/>
  <c r="L254" i="10"/>
  <c r="L253" i="10"/>
  <c r="U252" i="10"/>
  <c r="Q252" i="10"/>
  <c r="L252" i="10"/>
  <c r="U251" i="10"/>
  <c r="Q251" i="10"/>
  <c r="L251" i="10"/>
  <c r="U250" i="10"/>
  <c r="Q250" i="10"/>
  <c r="L250" i="10"/>
  <c r="U249" i="10"/>
  <c r="Q249" i="10"/>
  <c r="L249" i="10"/>
  <c r="L248" i="10"/>
  <c r="U247" i="10"/>
  <c r="Q247" i="10"/>
  <c r="L247" i="10"/>
  <c r="U246" i="10"/>
  <c r="Q246" i="10"/>
  <c r="L246" i="10"/>
  <c r="U245" i="10"/>
  <c r="Q245" i="10"/>
  <c r="L245" i="10"/>
  <c r="U244" i="10"/>
  <c r="Q244" i="10"/>
  <c r="L244" i="10"/>
  <c r="U243" i="10"/>
  <c r="Q243" i="10"/>
  <c r="L243" i="10"/>
  <c r="U242" i="10"/>
  <c r="Q242" i="10"/>
  <c r="L242" i="10"/>
  <c r="U241" i="10"/>
  <c r="Q241" i="10"/>
  <c r="L241" i="10"/>
  <c r="U240" i="10"/>
  <c r="Q240" i="10"/>
  <c r="L240" i="10"/>
  <c r="L239" i="10"/>
  <c r="U238" i="10"/>
  <c r="Q238" i="10"/>
  <c r="L238" i="10"/>
  <c r="U237" i="10"/>
  <c r="Q237" i="10"/>
  <c r="L237" i="10"/>
  <c r="L236" i="10"/>
  <c r="L235" i="10"/>
  <c r="U234" i="10"/>
  <c r="Q234" i="10"/>
  <c r="L234" i="10"/>
  <c r="U233" i="10"/>
  <c r="Q233" i="10"/>
  <c r="L233" i="10"/>
  <c r="U232" i="10"/>
  <c r="Q232" i="10"/>
  <c r="L232" i="10"/>
  <c r="U231" i="10"/>
  <c r="Q231" i="10"/>
  <c r="L231" i="10"/>
  <c r="U230" i="10"/>
  <c r="Q230" i="10"/>
  <c r="L230" i="10"/>
  <c r="L229" i="10"/>
  <c r="U228" i="10"/>
  <c r="Q228" i="10"/>
  <c r="L228" i="10"/>
  <c r="U227" i="10"/>
  <c r="Q227" i="10"/>
  <c r="L227" i="10"/>
  <c r="U226" i="10"/>
  <c r="Q226" i="10"/>
  <c r="L226" i="10"/>
  <c r="L225" i="10"/>
  <c r="U224" i="10"/>
  <c r="Q224" i="10"/>
  <c r="L224" i="10"/>
  <c r="U223" i="10"/>
  <c r="Q223" i="10"/>
  <c r="L223" i="10"/>
  <c r="U222" i="10"/>
  <c r="Q222" i="10"/>
  <c r="L222" i="10"/>
  <c r="U221" i="10"/>
  <c r="Q221" i="10"/>
  <c r="L221" i="10"/>
  <c r="L220" i="10"/>
  <c r="L219" i="10"/>
  <c r="U218" i="10"/>
  <c r="Q218" i="10"/>
  <c r="L218" i="10"/>
  <c r="U217" i="10"/>
  <c r="Q217" i="10"/>
  <c r="L217" i="10"/>
  <c r="U216" i="10"/>
  <c r="Q216" i="10"/>
  <c r="L216" i="10"/>
  <c r="U215" i="10"/>
  <c r="Q215" i="10"/>
  <c r="L215" i="10"/>
  <c r="U214" i="10"/>
  <c r="Q214" i="10"/>
  <c r="L214" i="10"/>
  <c r="U213" i="10"/>
  <c r="Q213" i="10"/>
  <c r="L213" i="10"/>
  <c r="L212" i="10"/>
  <c r="U211" i="10"/>
  <c r="Q211" i="10"/>
  <c r="L211" i="10"/>
  <c r="U210" i="10"/>
  <c r="Q210" i="10"/>
  <c r="L210" i="10"/>
  <c r="U209" i="10"/>
  <c r="Q209" i="10"/>
  <c r="L209" i="10"/>
  <c r="U208" i="10"/>
  <c r="Q208" i="10"/>
  <c r="L208" i="10"/>
  <c r="U207" i="10"/>
  <c r="Q207" i="10"/>
  <c r="L207" i="10"/>
  <c r="U206" i="10"/>
  <c r="Q206" i="10"/>
  <c r="L206" i="10"/>
  <c r="U205" i="10"/>
  <c r="Q205" i="10"/>
  <c r="L205" i="10"/>
  <c r="U204" i="10"/>
  <c r="Q204" i="10"/>
  <c r="L204" i="10"/>
  <c r="U203" i="10"/>
  <c r="Q203" i="10"/>
  <c r="L203" i="10"/>
  <c r="U202" i="10"/>
  <c r="Q202" i="10"/>
  <c r="L202" i="10"/>
  <c r="U201" i="10"/>
  <c r="Q201" i="10"/>
  <c r="L201" i="10"/>
  <c r="U200" i="10"/>
  <c r="Q200" i="10"/>
  <c r="L200" i="10"/>
  <c r="U199" i="10"/>
  <c r="Q199" i="10"/>
  <c r="L199" i="10"/>
  <c r="U198" i="10"/>
  <c r="Q198" i="10"/>
  <c r="L198" i="10"/>
  <c r="L197" i="10"/>
  <c r="U196" i="10"/>
  <c r="Q196" i="10"/>
  <c r="L196" i="10"/>
  <c r="U195" i="10"/>
  <c r="Q195" i="10"/>
  <c r="L195" i="10"/>
  <c r="U194" i="10"/>
  <c r="Q194" i="10"/>
  <c r="L194" i="10"/>
  <c r="U193" i="10"/>
  <c r="Q193" i="10"/>
  <c r="L193" i="10"/>
  <c r="U192" i="10"/>
  <c r="Q192" i="10"/>
  <c r="L192" i="10"/>
  <c r="U191" i="10"/>
  <c r="Q191" i="10"/>
  <c r="L191" i="10"/>
  <c r="U190" i="10"/>
  <c r="Q190" i="10"/>
  <c r="L190" i="10"/>
  <c r="L189" i="10"/>
  <c r="U188" i="10"/>
  <c r="Q188" i="10"/>
  <c r="L188" i="10"/>
  <c r="U187" i="10"/>
  <c r="Q187" i="10"/>
  <c r="L187" i="10"/>
  <c r="U186" i="10"/>
  <c r="Q186" i="10"/>
  <c r="U185" i="10"/>
  <c r="Q185" i="10"/>
  <c r="U181" i="10"/>
  <c r="Q181" i="10"/>
  <c r="U180" i="10"/>
  <c r="Q180" i="10"/>
  <c r="U179" i="10"/>
  <c r="Q179" i="10"/>
  <c r="U178" i="10"/>
  <c r="Q178" i="10"/>
  <c r="L178" i="10"/>
  <c r="L177" i="10"/>
  <c r="U176" i="10"/>
  <c r="Q176" i="10"/>
  <c r="L176" i="10"/>
  <c r="U175" i="10"/>
  <c r="Q175" i="10"/>
  <c r="L175" i="10"/>
  <c r="U174" i="10"/>
  <c r="Q174" i="10"/>
  <c r="L174" i="10"/>
  <c r="U173" i="10"/>
  <c r="Q173" i="10"/>
  <c r="L173" i="10"/>
  <c r="L172" i="10"/>
  <c r="L171" i="10"/>
  <c r="U170" i="10"/>
  <c r="Q170" i="10"/>
  <c r="L170" i="10"/>
  <c r="U169" i="10"/>
  <c r="Q169" i="10"/>
  <c r="L169" i="10"/>
  <c r="U168" i="10"/>
  <c r="Q168" i="10"/>
  <c r="L168" i="10"/>
  <c r="L167" i="10"/>
  <c r="U166" i="10"/>
  <c r="Q166" i="10"/>
  <c r="L166" i="10"/>
  <c r="U165" i="10"/>
  <c r="Q165" i="10"/>
  <c r="L165" i="10"/>
  <c r="U164" i="10"/>
  <c r="Q164" i="10"/>
  <c r="L164" i="10"/>
  <c r="U163" i="10"/>
  <c r="Q163" i="10"/>
  <c r="L163" i="10"/>
  <c r="U162" i="10"/>
  <c r="Q162" i="10"/>
  <c r="L162" i="10"/>
  <c r="U161" i="10"/>
  <c r="Q161" i="10"/>
  <c r="L161" i="10"/>
  <c r="U160" i="10"/>
  <c r="Q160" i="10"/>
  <c r="L160" i="10"/>
  <c r="U159" i="10"/>
  <c r="Q159" i="10"/>
  <c r="L159" i="10"/>
  <c r="U158" i="10"/>
  <c r="Q158" i="10"/>
  <c r="L158" i="10"/>
  <c r="U157" i="10"/>
  <c r="Q157" i="10"/>
  <c r="L157" i="10"/>
  <c r="U156" i="10"/>
  <c r="Q156" i="10"/>
  <c r="L156" i="10"/>
  <c r="U155" i="10"/>
  <c r="Q155" i="10"/>
  <c r="L155" i="10"/>
  <c r="U154" i="10"/>
  <c r="Q154" i="10"/>
  <c r="L154" i="10"/>
  <c r="U153" i="10"/>
  <c r="Q153" i="10"/>
  <c r="L153" i="10"/>
  <c r="U152" i="10"/>
  <c r="Q152" i="10"/>
  <c r="L152" i="10"/>
  <c r="U151" i="10"/>
  <c r="Q151" i="10"/>
  <c r="L151" i="10"/>
  <c r="L150" i="10"/>
  <c r="L149" i="10"/>
  <c r="U148" i="10"/>
  <c r="Q148" i="10"/>
  <c r="L148" i="10"/>
  <c r="U147" i="10"/>
  <c r="Q147" i="10"/>
  <c r="L147" i="10"/>
  <c r="U146" i="10"/>
  <c r="Q146" i="10"/>
  <c r="L146" i="10"/>
  <c r="L145" i="10"/>
  <c r="U144" i="10"/>
  <c r="Q144" i="10"/>
  <c r="L144" i="10"/>
  <c r="L143" i="10"/>
  <c r="L142" i="10"/>
  <c r="U141" i="10"/>
  <c r="Q141" i="10"/>
  <c r="L141" i="10"/>
  <c r="U140" i="10"/>
  <c r="Q140" i="10"/>
  <c r="L140" i="10"/>
  <c r="U139" i="10"/>
  <c r="Q139" i="10"/>
  <c r="L139" i="10"/>
  <c r="L138" i="10"/>
  <c r="L137" i="10"/>
  <c r="U136" i="10"/>
  <c r="Q136" i="10"/>
  <c r="L136" i="10"/>
  <c r="U135" i="10"/>
  <c r="Q135" i="10"/>
  <c r="L135" i="10"/>
  <c r="U134" i="10"/>
  <c r="Q134" i="10"/>
  <c r="L134" i="10"/>
  <c r="L133" i="10"/>
  <c r="U132" i="10"/>
  <c r="Q132" i="10"/>
  <c r="L132" i="10"/>
  <c r="U131" i="10"/>
  <c r="Q131" i="10"/>
  <c r="L131" i="10"/>
  <c r="U130" i="10"/>
  <c r="Q130" i="10"/>
  <c r="L130" i="10"/>
  <c r="L129" i="10"/>
  <c r="L128" i="10"/>
  <c r="U127" i="10"/>
  <c r="Q127" i="10"/>
  <c r="L127" i="10"/>
  <c r="U126" i="10"/>
  <c r="Q126" i="10"/>
  <c r="L126" i="10"/>
  <c r="L125" i="10"/>
  <c r="L124" i="10"/>
  <c r="U123" i="10"/>
  <c r="Q123" i="10"/>
  <c r="L123" i="10"/>
  <c r="U122" i="10"/>
  <c r="Q122" i="10"/>
  <c r="L122" i="10"/>
  <c r="L121" i="10"/>
  <c r="U120" i="10"/>
  <c r="Q120" i="10"/>
  <c r="L120" i="10"/>
  <c r="U119" i="10"/>
  <c r="Q119" i="10"/>
  <c r="L119" i="10"/>
  <c r="U118" i="10"/>
  <c r="Q118" i="10"/>
  <c r="L118" i="10"/>
  <c r="L117" i="10"/>
  <c r="U116" i="10"/>
  <c r="Q116" i="10"/>
  <c r="L116" i="10"/>
  <c r="L115" i="10"/>
  <c r="U114" i="10"/>
  <c r="Q114" i="10"/>
  <c r="L114" i="10"/>
  <c r="U113" i="10"/>
  <c r="Q113" i="10"/>
  <c r="L113" i="10"/>
  <c r="L112" i="10"/>
  <c r="U111" i="10"/>
  <c r="Q111" i="10"/>
  <c r="L111" i="10"/>
  <c r="L110" i="10"/>
  <c r="U109" i="10"/>
  <c r="Q109" i="10"/>
  <c r="L109" i="10"/>
  <c r="U108" i="10"/>
  <c r="Q108" i="10"/>
  <c r="L108" i="10"/>
  <c r="U107" i="10"/>
  <c r="Q107" i="10"/>
  <c r="L107" i="10"/>
  <c r="U106" i="10"/>
  <c r="Q106" i="10"/>
  <c r="L106" i="10"/>
  <c r="U105" i="10"/>
  <c r="Q105" i="10"/>
  <c r="L105" i="10"/>
  <c r="L104" i="10"/>
  <c r="U103" i="10"/>
  <c r="Q103" i="10"/>
  <c r="L103" i="10"/>
  <c r="U102" i="10"/>
  <c r="Q102" i="10"/>
  <c r="L102" i="10"/>
  <c r="U101" i="10"/>
  <c r="Q101" i="10"/>
  <c r="L101" i="10"/>
  <c r="U100" i="10"/>
  <c r="Q100" i="10"/>
  <c r="L100" i="10"/>
  <c r="U99" i="10"/>
  <c r="Q99" i="10"/>
  <c r="L99" i="10"/>
  <c r="L98" i="10"/>
  <c r="L97" i="10"/>
  <c r="U96" i="10"/>
  <c r="Q96" i="10"/>
  <c r="L96" i="10"/>
  <c r="L95" i="10"/>
  <c r="U94" i="10"/>
  <c r="Q94" i="10"/>
  <c r="L94" i="10"/>
  <c r="U93" i="10"/>
  <c r="Q93" i="10"/>
  <c r="L93" i="10"/>
  <c r="U92" i="10"/>
  <c r="Q92" i="10"/>
  <c r="L92" i="10"/>
  <c r="U91" i="10"/>
  <c r="Q91" i="10"/>
  <c r="L91" i="10"/>
  <c r="U90" i="10"/>
  <c r="Q90" i="10"/>
  <c r="L90" i="10"/>
  <c r="L89" i="10"/>
  <c r="U88" i="10"/>
  <c r="Q88" i="10"/>
  <c r="L88" i="10"/>
  <c r="U87" i="10"/>
  <c r="Q87" i="10"/>
  <c r="L87" i="10"/>
  <c r="U86" i="10"/>
  <c r="Q86" i="10"/>
  <c r="L86" i="10"/>
  <c r="U85" i="10"/>
  <c r="Q85" i="10"/>
  <c r="L85" i="10"/>
  <c r="U84" i="10"/>
  <c r="Q84" i="10"/>
  <c r="L84" i="10"/>
  <c r="U83" i="10"/>
  <c r="Q83" i="10"/>
  <c r="L83" i="10"/>
  <c r="U82" i="10"/>
  <c r="Q82" i="10"/>
  <c r="L82" i="10"/>
  <c r="U81" i="10"/>
  <c r="Q81" i="10"/>
  <c r="L81" i="10"/>
  <c r="U80" i="10"/>
  <c r="Q80" i="10"/>
  <c r="L80" i="10"/>
  <c r="U79" i="10"/>
  <c r="Q79" i="10"/>
  <c r="L79" i="10"/>
  <c r="U78" i="10"/>
  <c r="Q78" i="10"/>
  <c r="L78" i="10"/>
  <c r="U77" i="10"/>
  <c r="Q77" i="10"/>
  <c r="L77" i="10"/>
  <c r="U76" i="10"/>
  <c r="Q76" i="10"/>
  <c r="L76" i="10"/>
  <c r="U75" i="10"/>
  <c r="Q75" i="10"/>
  <c r="L75" i="10"/>
  <c r="U74" i="10"/>
  <c r="Q74" i="10"/>
  <c r="L74" i="10"/>
  <c r="U73" i="10"/>
  <c r="Q73" i="10"/>
  <c r="L73" i="10"/>
  <c r="U72" i="10"/>
  <c r="Q72" i="10"/>
  <c r="L72" i="10"/>
  <c r="U71" i="10"/>
  <c r="Q71" i="10"/>
  <c r="L71" i="10"/>
  <c r="U70" i="10"/>
  <c r="Q70" i="10"/>
  <c r="L70" i="10"/>
  <c r="L69" i="10"/>
  <c r="L68" i="10"/>
  <c r="U67" i="10"/>
  <c r="Q67" i="10"/>
  <c r="L67" i="10"/>
  <c r="U66" i="10"/>
  <c r="Q66" i="10"/>
  <c r="L66" i="10"/>
  <c r="U65" i="10"/>
  <c r="Q65" i="10"/>
  <c r="L65" i="10"/>
  <c r="U64" i="10"/>
  <c r="Q64" i="10"/>
  <c r="L64" i="10"/>
  <c r="U63" i="10"/>
  <c r="Q63" i="10"/>
  <c r="L63" i="10"/>
  <c r="U62" i="10"/>
  <c r="Q62" i="10"/>
  <c r="L62" i="10"/>
  <c r="U61" i="10"/>
  <c r="Q61" i="10"/>
  <c r="L61" i="10"/>
  <c r="L60" i="10"/>
  <c r="U59" i="10"/>
  <c r="Q59" i="10"/>
  <c r="L59" i="10"/>
  <c r="U58" i="10"/>
  <c r="Q58" i="10"/>
  <c r="L58" i="10"/>
  <c r="L57" i="10"/>
  <c r="U56" i="10"/>
  <c r="Q56" i="10"/>
  <c r="L56" i="10"/>
  <c r="L55" i="10"/>
  <c r="U54" i="10"/>
  <c r="Q54" i="10"/>
  <c r="L54" i="10"/>
  <c r="U53" i="10"/>
  <c r="Q53" i="10"/>
  <c r="L53" i="10"/>
  <c r="U52" i="10"/>
  <c r="Q52" i="10"/>
  <c r="L52" i="10"/>
  <c r="U51" i="10"/>
  <c r="Q51" i="10"/>
  <c r="L51" i="10"/>
  <c r="U50" i="10"/>
  <c r="Q50" i="10"/>
  <c r="L50" i="10"/>
  <c r="L49" i="10"/>
  <c r="U48" i="10"/>
  <c r="Q48" i="10"/>
  <c r="L48" i="10"/>
  <c r="U47" i="10"/>
  <c r="Q47" i="10"/>
  <c r="L47" i="10"/>
  <c r="U46" i="10"/>
  <c r="Q46" i="10"/>
  <c r="L46" i="10"/>
  <c r="L45" i="10"/>
  <c r="U44" i="10"/>
  <c r="Q44" i="10"/>
  <c r="L44" i="10"/>
  <c r="U43" i="10"/>
  <c r="Q43" i="10"/>
  <c r="L43" i="10"/>
  <c r="U42" i="10"/>
  <c r="Q42" i="10"/>
  <c r="L42" i="10"/>
  <c r="U41" i="10"/>
  <c r="Q41" i="10"/>
  <c r="L41" i="10"/>
  <c r="L40" i="10"/>
  <c r="U39" i="10"/>
  <c r="Q39" i="10"/>
  <c r="L39" i="10"/>
  <c r="U38" i="10"/>
  <c r="Q38" i="10"/>
  <c r="L38" i="10"/>
  <c r="U37" i="10"/>
  <c r="Q37" i="10"/>
  <c r="L37" i="10"/>
  <c r="U36" i="10"/>
  <c r="Q36" i="10"/>
  <c r="L36" i="10"/>
  <c r="U35" i="10"/>
  <c r="Q35" i="10"/>
  <c r="L35" i="10"/>
  <c r="U34" i="10"/>
  <c r="Q34" i="10"/>
  <c r="L34" i="10"/>
  <c r="U33" i="10"/>
  <c r="Q33" i="10"/>
  <c r="L33" i="10"/>
  <c r="U32" i="10"/>
  <c r="Q32" i="10"/>
  <c r="L32" i="10"/>
  <c r="U31" i="10"/>
  <c r="Q31" i="10"/>
  <c r="L31" i="10"/>
  <c r="U30" i="10"/>
  <c r="Q30" i="10"/>
  <c r="L30" i="10"/>
  <c r="U29" i="10"/>
  <c r="Q29" i="10"/>
  <c r="L29" i="10"/>
  <c r="U28" i="10"/>
  <c r="Q28" i="10"/>
  <c r="L28" i="10"/>
  <c r="U27" i="10"/>
  <c r="Q27" i="10"/>
  <c r="L27" i="10"/>
  <c r="U26" i="10"/>
  <c r="Q26" i="10"/>
  <c r="L26" i="10"/>
  <c r="U25" i="10"/>
  <c r="Q25" i="10"/>
  <c r="L25" i="10"/>
  <c r="U24" i="10"/>
  <c r="Q24" i="10"/>
  <c r="L24" i="10"/>
  <c r="L23" i="10"/>
  <c r="U22" i="10"/>
  <c r="Q22" i="10"/>
  <c r="L22" i="10"/>
  <c r="U21" i="10"/>
  <c r="Q21" i="10"/>
  <c r="L21" i="10"/>
  <c r="L20" i="10"/>
  <c r="U19" i="10"/>
  <c r="Q19" i="10"/>
  <c r="L19" i="10"/>
  <c r="L18" i="10"/>
  <c r="U17" i="10"/>
  <c r="Q17" i="10"/>
  <c r="L17" i="10"/>
  <c r="U16" i="10"/>
  <c r="Q16" i="10"/>
  <c r="L16" i="10"/>
  <c r="U15" i="10"/>
  <c r="Q15" i="10"/>
  <c r="L15" i="10"/>
  <c r="L14" i="10"/>
  <c r="U13" i="10"/>
  <c r="Q13" i="10"/>
  <c r="L13" i="10"/>
  <c r="U12" i="10"/>
  <c r="Q12" i="10"/>
  <c r="L12" i="10"/>
  <c r="U11" i="10"/>
  <c r="Q11" i="10"/>
  <c r="L11" i="10"/>
  <c r="U10" i="10"/>
  <c r="Q10" i="10"/>
  <c r="L10" i="10"/>
  <c r="L9" i="10"/>
  <c r="U8" i="10"/>
  <c r="Q8" i="10"/>
  <c r="L8" i="10"/>
  <c r="U7" i="10"/>
  <c r="Q7" i="10"/>
  <c r="L7" i="10"/>
  <c r="U6" i="10"/>
  <c r="Q6" i="10"/>
  <c r="L6" i="10"/>
  <c r="U5" i="10"/>
  <c r="Q5" i="10"/>
  <c r="L5" i="10"/>
  <c r="U4" i="10"/>
  <c r="Q4" i="10"/>
  <c r="L4" i="10"/>
  <c r="U3" i="10"/>
  <c r="Q3" i="10"/>
  <c r="L3" i="10"/>
  <c r="U2" i="10"/>
  <c r="Q2" i="10"/>
  <c r="L2" i="10"/>
  <c r="T6" i="49"/>
  <c r="L6" i="49"/>
  <c r="T5" i="49"/>
  <c r="L5" i="49"/>
  <c r="T4" i="49"/>
  <c r="L4" i="49"/>
  <c r="L3" i="49"/>
  <c r="T2" i="49"/>
  <c r="L2" i="49"/>
  <c r="J5" i="9"/>
  <c r="J4" i="9"/>
  <c r="J3" i="9"/>
  <c r="Q23" i="18"/>
  <c r="M23" i="18"/>
  <c r="Q22" i="18"/>
  <c r="M22" i="18"/>
  <c r="Q21" i="18"/>
  <c r="M21" i="18"/>
  <c r="Q20" i="18"/>
  <c r="Q19" i="18"/>
  <c r="Q18" i="18"/>
  <c r="M18" i="18"/>
  <c r="Q17" i="18"/>
  <c r="M17" i="18"/>
  <c r="Q16" i="18"/>
  <c r="M16" i="18"/>
  <c r="Q15" i="18"/>
  <c r="M15" i="18"/>
  <c r="Q14" i="18"/>
  <c r="M14" i="18"/>
  <c r="Q13" i="18"/>
  <c r="M13" i="18"/>
  <c r="Q12" i="18"/>
  <c r="M12" i="18"/>
  <c r="Q11" i="18"/>
  <c r="M11" i="18"/>
  <c r="Q10" i="18"/>
  <c r="M10" i="18"/>
  <c r="Q9" i="18"/>
  <c r="M9" i="18"/>
  <c r="Q8" i="18"/>
  <c r="M8" i="18"/>
  <c r="Q7" i="18"/>
  <c r="M7" i="18"/>
  <c r="Q6" i="18"/>
  <c r="M6" i="18"/>
  <c r="Q5" i="18"/>
  <c r="M5" i="18"/>
  <c r="Q4" i="18"/>
  <c r="M4" i="18"/>
  <c r="Q3" i="18"/>
  <c r="M3" i="18"/>
  <c r="AG174" i="7"/>
  <c r="Z174" i="7"/>
  <c r="W174" i="7"/>
  <c r="AH174" i="7" s="1"/>
  <c r="AI174" i="7" s="1"/>
  <c r="J174" i="7"/>
  <c r="AG173" i="7"/>
  <c r="Z173" i="7"/>
  <c r="AH173" i="7" s="1"/>
  <c r="AI173" i="7" s="1"/>
  <c r="J173" i="7"/>
  <c r="AG172" i="7"/>
  <c r="Z172" i="7"/>
  <c r="AH172" i="7" s="1"/>
  <c r="AI172" i="7" s="1"/>
  <c r="J172" i="7"/>
  <c r="AG171" i="7"/>
  <c r="Z171" i="7"/>
  <c r="AH171" i="7" s="1"/>
  <c r="AI171" i="7" s="1"/>
  <c r="J171" i="7"/>
  <c r="AG170" i="7"/>
  <c r="Z170" i="7"/>
  <c r="W170" i="7"/>
  <c r="AH170" i="7" s="1"/>
  <c r="AI170" i="7" s="1"/>
  <c r="J170" i="7"/>
  <c r="AG169" i="7"/>
  <c r="Z169" i="7"/>
  <c r="W169" i="7"/>
  <c r="AH169" i="7" s="1"/>
  <c r="AI169" i="7" s="1"/>
  <c r="J169" i="7"/>
  <c r="AG168" i="7"/>
  <c r="Z168" i="7"/>
  <c r="W168" i="7"/>
  <c r="AH168" i="7" s="1"/>
  <c r="AI168" i="7" s="1"/>
  <c r="J168" i="7"/>
  <c r="AG167" i="7"/>
  <c r="Z167" i="7"/>
  <c r="W167" i="7"/>
  <c r="AH167" i="7" s="1"/>
  <c r="AI167" i="7" s="1"/>
  <c r="J167" i="7"/>
  <c r="Z166" i="7"/>
  <c r="W166" i="7"/>
  <c r="AH166" i="7" s="1"/>
  <c r="AI166" i="7" s="1"/>
  <c r="J166" i="7"/>
  <c r="Z165" i="7"/>
  <c r="W165" i="7"/>
  <c r="AH165" i="7" s="1"/>
  <c r="AI165" i="7" s="1"/>
  <c r="J165" i="7"/>
  <c r="AG164" i="7"/>
  <c r="Z164" i="7"/>
  <c r="W164" i="7"/>
  <c r="AH164" i="7" s="1"/>
  <c r="AI164" i="7" s="1"/>
  <c r="J164" i="7"/>
  <c r="AG163" i="7"/>
  <c r="Z163" i="7"/>
  <c r="W163" i="7"/>
  <c r="AH163" i="7" s="1"/>
  <c r="AI163" i="7" s="1"/>
  <c r="J163" i="7"/>
  <c r="AG162" i="7"/>
  <c r="Z162" i="7"/>
  <c r="W162" i="7"/>
  <c r="AH162" i="7" s="1"/>
  <c r="AI162" i="7" s="1"/>
  <c r="J162" i="7"/>
  <c r="AG161" i="7"/>
  <c r="Z161" i="7"/>
  <c r="W161" i="7"/>
  <c r="AH161" i="7" s="1"/>
  <c r="AI161" i="7" s="1"/>
  <c r="J161" i="7"/>
  <c r="AG160" i="7"/>
  <c r="Z160" i="7"/>
  <c r="W160" i="7"/>
  <c r="AH160" i="7" s="1"/>
  <c r="AI160" i="7" s="1"/>
  <c r="J160" i="7"/>
  <c r="AG159" i="7"/>
  <c r="Z159" i="7"/>
  <c r="W159" i="7"/>
  <c r="AH159" i="7" s="1"/>
  <c r="AI159" i="7" s="1"/>
  <c r="J159" i="7"/>
  <c r="AG158" i="7"/>
  <c r="Z158" i="7"/>
  <c r="W158" i="7"/>
  <c r="AH158" i="7" s="1"/>
  <c r="AI158" i="7" s="1"/>
  <c r="J158" i="7"/>
  <c r="AG157" i="7"/>
  <c r="Z157" i="7"/>
  <c r="W157" i="7"/>
  <c r="AH157" i="7" s="1"/>
  <c r="AI157" i="7" s="1"/>
  <c r="J157" i="7"/>
  <c r="AG156" i="7"/>
  <c r="Z156" i="7"/>
  <c r="W156" i="7"/>
  <c r="AH156" i="7" s="1"/>
  <c r="AI156" i="7" s="1"/>
  <c r="J156" i="7"/>
  <c r="AG155" i="7"/>
  <c r="AH155" i="7" s="1"/>
  <c r="AI155" i="7" s="1"/>
  <c r="AG154" i="7"/>
  <c r="AH154" i="7" s="1"/>
  <c r="AI154" i="7" s="1"/>
  <c r="J154" i="7"/>
  <c r="AG153" i="7"/>
  <c r="Z153" i="7"/>
  <c r="W153" i="7"/>
  <c r="AH153" i="7" s="1"/>
  <c r="AI153" i="7" s="1"/>
  <c r="J153" i="7"/>
  <c r="Z152" i="7"/>
  <c r="W152" i="7"/>
  <c r="AH152" i="7" s="1"/>
  <c r="AI152" i="7" s="1"/>
  <c r="J152" i="7"/>
  <c r="AG151" i="7"/>
  <c r="Z151" i="7"/>
  <c r="W151" i="7"/>
  <c r="AH151" i="7" s="1"/>
  <c r="AI151" i="7" s="1"/>
  <c r="J151" i="7"/>
  <c r="AG150" i="7"/>
  <c r="Z150" i="7"/>
  <c r="W150" i="7"/>
  <c r="AH150" i="7" s="1"/>
  <c r="AI150" i="7" s="1"/>
  <c r="J150" i="7"/>
  <c r="AG149" i="7"/>
  <c r="Z149" i="7"/>
  <c r="W149" i="7"/>
  <c r="AH149" i="7" s="1"/>
  <c r="AI149" i="7" s="1"/>
  <c r="J149" i="7"/>
  <c r="AG148" i="7"/>
  <c r="Z148" i="7"/>
  <c r="W148" i="7"/>
  <c r="AH148" i="7" s="1"/>
  <c r="AI148" i="7" s="1"/>
  <c r="J148" i="7"/>
  <c r="J147" i="7"/>
  <c r="AG146" i="7"/>
  <c r="Z146" i="7"/>
  <c r="W146" i="7"/>
  <c r="AH146" i="7" s="1"/>
  <c r="AI146" i="7" s="1"/>
  <c r="J146" i="7"/>
  <c r="AG145" i="7"/>
  <c r="Z145" i="7"/>
  <c r="W145" i="7"/>
  <c r="AH145" i="7" s="1"/>
  <c r="AI145" i="7" s="1"/>
  <c r="J145" i="7"/>
  <c r="AG144" i="7"/>
  <c r="Z144" i="7"/>
  <c r="W144" i="7"/>
  <c r="AH144" i="7" s="1"/>
  <c r="AI144" i="7" s="1"/>
  <c r="J144" i="7"/>
  <c r="AG143" i="7"/>
  <c r="Z143" i="7"/>
  <c r="W143" i="7"/>
  <c r="AH143" i="7" s="1"/>
  <c r="AI143" i="7" s="1"/>
  <c r="J143" i="7"/>
  <c r="AG142" i="7"/>
  <c r="AH142" i="7" s="1"/>
  <c r="AI142" i="7" s="1"/>
  <c r="J142" i="7"/>
  <c r="AG141" i="7"/>
  <c r="AH141" i="7" s="1"/>
  <c r="AI141" i="7" s="1"/>
  <c r="J141" i="7"/>
  <c r="AG140" i="7"/>
  <c r="Z140" i="7"/>
  <c r="W140" i="7"/>
  <c r="AH140" i="7" s="1"/>
  <c r="AI140" i="7" s="1"/>
  <c r="J140" i="7"/>
  <c r="AG139" i="7"/>
  <c r="Z139" i="7"/>
  <c r="W139" i="7"/>
  <c r="AH139" i="7" s="1"/>
  <c r="AI139" i="7" s="1"/>
  <c r="J139" i="7"/>
  <c r="AG138" i="7"/>
  <c r="Z138" i="7"/>
  <c r="W138" i="7"/>
  <c r="AH138" i="7" s="1"/>
  <c r="AI138" i="7" s="1"/>
  <c r="J138" i="7"/>
  <c r="AG137" i="7"/>
  <c r="Z137" i="7"/>
  <c r="W137" i="7"/>
  <c r="AH137" i="7" s="1"/>
  <c r="AI137" i="7" s="1"/>
  <c r="J137" i="7"/>
  <c r="AG136" i="7"/>
  <c r="Z136" i="7"/>
  <c r="W136" i="7"/>
  <c r="AH136" i="7" s="1"/>
  <c r="AI136" i="7" s="1"/>
  <c r="J136" i="7"/>
  <c r="AG135" i="7"/>
  <c r="Z135" i="7"/>
  <c r="W135" i="7"/>
  <c r="AH135" i="7" s="1"/>
  <c r="AI135" i="7" s="1"/>
  <c r="J135" i="7"/>
  <c r="AG134" i="7"/>
  <c r="Z134" i="7"/>
  <c r="W134" i="7"/>
  <c r="AH134" i="7" s="1"/>
  <c r="AI134" i="7" s="1"/>
  <c r="J134" i="7"/>
  <c r="AG133" i="7"/>
  <c r="Z133" i="7"/>
  <c r="W133" i="7"/>
  <c r="AH133" i="7" s="1"/>
  <c r="AI133" i="7" s="1"/>
  <c r="J133" i="7"/>
  <c r="AG132" i="7"/>
  <c r="Z132" i="7"/>
  <c r="W132" i="7"/>
  <c r="AH132" i="7" s="1"/>
  <c r="AI132" i="7" s="1"/>
  <c r="J132" i="7"/>
  <c r="AG131" i="7"/>
  <c r="AH131" i="7" s="1"/>
  <c r="AI131" i="7" s="1"/>
  <c r="J131" i="7"/>
  <c r="AG130" i="7"/>
  <c r="Z130" i="7"/>
  <c r="W130" i="7"/>
  <c r="AH130" i="7" s="1"/>
  <c r="AI130" i="7" s="1"/>
  <c r="J130" i="7"/>
  <c r="AG129" i="7"/>
  <c r="Z129" i="7"/>
  <c r="W129" i="7"/>
  <c r="AH129" i="7" s="1"/>
  <c r="AI129" i="7" s="1"/>
  <c r="J129" i="7"/>
  <c r="AG128" i="7"/>
  <c r="Z128" i="7"/>
  <c r="W128" i="7"/>
  <c r="AH128" i="7" s="1"/>
  <c r="AI128" i="7" s="1"/>
  <c r="J128" i="7"/>
  <c r="AG127" i="7"/>
  <c r="Z127" i="7"/>
  <c r="W127" i="7"/>
  <c r="AH127" i="7" s="1"/>
  <c r="AI127" i="7" s="1"/>
  <c r="J127" i="7"/>
  <c r="AG126" i="7"/>
  <c r="Z126" i="7"/>
  <c r="W126" i="7"/>
  <c r="AH126" i="7" s="1"/>
  <c r="AI126" i="7" s="1"/>
  <c r="J126" i="7"/>
  <c r="AG125" i="7"/>
  <c r="Z125" i="7"/>
  <c r="W125" i="7"/>
  <c r="AH125" i="7" s="1"/>
  <c r="AI125" i="7" s="1"/>
  <c r="J125" i="7"/>
  <c r="AG124" i="7"/>
  <c r="Z124" i="7"/>
  <c r="W124" i="7"/>
  <c r="AH124" i="7" s="1"/>
  <c r="AI124" i="7" s="1"/>
  <c r="J124" i="7"/>
  <c r="AG123" i="7"/>
  <c r="Z123" i="7"/>
  <c r="AH123" i="7" s="1"/>
  <c r="AI123" i="7" s="1"/>
  <c r="J123" i="7"/>
  <c r="AG122" i="7"/>
  <c r="Z122" i="7"/>
  <c r="W122" i="7"/>
  <c r="AH122" i="7" s="1"/>
  <c r="AI122" i="7" s="1"/>
  <c r="J122" i="7"/>
  <c r="AG121" i="7"/>
  <c r="Z121" i="7"/>
  <c r="W121" i="7"/>
  <c r="AH121" i="7" s="1"/>
  <c r="AI121" i="7" s="1"/>
  <c r="J121" i="7"/>
  <c r="AG120" i="7"/>
  <c r="Z120" i="7"/>
  <c r="W120" i="7"/>
  <c r="AH120" i="7" s="1"/>
  <c r="AI120" i="7" s="1"/>
  <c r="J120" i="7"/>
  <c r="AG118" i="7"/>
  <c r="Z118" i="7"/>
  <c r="W118" i="7"/>
  <c r="AH118" i="7" s="1"/>
  <c r="AI118" i="7" s="1"/>
  <c r="J118" i="7"/>
  <c r="AG117" i="7"/>
  <c r="Z117" i="7"/>
  <c r="W117" i="7"/>
  <c r="AH117" i="7" s="1"/>
  <c r="AI117" i="7" s="1"/>
  <c r="J117" i="7"/>
  <c r="AG116" i="7"/>
  <c r="Z116" i="7"/>
  <c r="W116" i="7"/>
  <c r="AH116" i="7" s="1"/>
  <c r="AI116" i="7" s="1"/>
  <c r="J116" i="7"/>
  <c r="AG115" i="7"/>
  <c r="Z115" i="7"/>
  <c r="W115" i="7"/>
  <c r="AH115" i="7" s="1"/>
  <c r="AI115" i="7" s="1"/>
  <c r="AG114" i="7"/>
  <c r="AH114" i="7" s="1"/>
  <c r="AI114" i="7" s="1"/>
  <c r="AG113" i="7"/>
  <c r="Z113" i="7"/>
  <c r="W113" i="7"/>
  <c r="AH113" i="7" s="1"/>
  <c r="AI113" i="7" s="1"/>
  <c r="AG112" i="7"/>
  <c r="AH112" i="7" s="1"/>
  <c r="AI112" i="7" s="1"/>
  <c r="AG111" i="7"/>
  <c r="Z111" i="7"/>
  <c r="W111" i="7"/>
  <c r="AH111" i="7" s="1"/>
  <c r="AI111" i="7" s="1"/>
  <c r="AG109" i="7"/>
  <c r="Z109" i="7"/>
  <c r="W109" i="7"/>
  <c r="AH109" i="7" s="1"/>
  <c r="AI109" i="7" s="1"/>
  <c r="AG108" i="7"/>
  <c r="Z108" i="7"/>
  <c r="W108" i="7"/>
  <c r="AH108" i="7" s="1"/>
  <c r="AI108" i="7" s="1"/>
  <c r="AG105" i="7"/>
  <c r="Z105" i="7"/>
  <c r="W105" i="7"/>
  <c r="AH105" i="7" s="1"/>
  <c r="AI105" i="7" s="1"/>
  <c r="AG104" i="7"/>
  <c r="Z104" i="7"/>
  <c r="W104" i="7"/>
  <c r="AH104" i="7" s="1"/>
  <c r="AI104" i="7" s="1"/>
  <c r="AG103" i="7"/>
  <c r="Z103" i="7"/>
  <c r="W103" i="7"/>
  <c r="AH103" i="7" s="1"/>
  <c r="AI103" i="7" s="1"/>
  <c r="AG102" i="7"/>
  <c r="AH102" i="7" s="1"/>
  <c r="AI102" i="7" s="1"/>
  <c r="J101" i="7"/>
  <c r="AG100" i="7"/>
  <c r="Z100" i="7"/>
  <c r="AH100" i="7" s="1"/>
  <c r="AI100" i="7" s="1"/>
  <c r="W100" i="7"/>
  <c r="J100" i="7"/>
  <c r="AG99" i="7"/>
  <c r="AH99" i="7" s="1"/>
  <c r="AI99" i="7" s="1"/>
  <c r="AG98" i="7"/>
  <c r="AH98" i="7" s="1"/>
  <c r="AI98" i="7" s="1"/>
  <c r="AG97" i="7"/>
  <c r="AH97" i="7" s="1"/>
  <c r="AI97" i="7" s="1"/>
  <c r="AG94" i="7"/>
  <c r="Z94" i="7"/>
  <c r="W94" i="7"/>
  <c r="AH94" i="7" s="1"/>
  <c r="AI94" i="7" s="1"/>
  <c r="J94" i="7"/>
  <c r="AG93" i="7"/>
  <c r="Z93" i="7"/>
  <c r="AH93" i="7" s="1"/>
  <c r="AI93" i="7" s="1"/>
  <c r="J93" i="7"/>
  <c r="AG92" i="7"/>
  <c r="Z92" i="7"/>
  <c r="AH92" i="7" s="1"/>
  <c r="AI92" i="7" s="1"/>
  <c r="AG91" i="7"/>
  <c r="AH91" i="7" s="1"/>
  <c r="AI91" i="7" s="1"/>
  <c r="AG90" i="7"/>
  <c r="Z90" i="7"/>
  <c r="W90" i="7"/>
  <c r="AH90" i="7" s="1"/>
  <c r="AI90" i="7" s="1"/>
  <c r="AG89" i="7"/>
  <c r="Z89" i="7"/>
  <c r="W89" i="7"/>
  <c r="AH89" i="7" s="1"/>
  <c r="AI89" i="7" s="1"/>
  <c r="AG88" i="7"/>
  <c r="AH88" i="7" s="1"/>
  <c r="AI88" i="7" s="1"/>
  <c r="AG87" i="7"/>
  <c r="Z87" i="7"/>
  <c r="W87" i="7"/>
  <c r="AH87" i="7" s="1"/>
  <c r="AI87" i="7" s="1"/>
  <c r="AG86" i="7"/>
  <c r="AH86" i="7" s="1"/>
  <c r="AI86" i="7" s="1"/>
  <c r="AG85" i="7"/>
  <c r="AH85" i="7" s="1"/>
  <c r="AI85" i="7" s="1"/>
  <c r="AG83" i="7"/>
  <c r="AH83" i="7" s="1"/>
  <c r="AI83" i="7" s="1"/>
  <c r="J83" i="7"/>
  <c r="AG82" i="7"/>
  <c r="AH82" i="7" s="1"/>
  <c r="AI82" i="7" s="1"/>
  <c r="AG81" i="7"/>
  <c r="AH81" i="7" s="1"/>
  <c r="AI81" i="7" s="1"/>
  <c r="AG80" i="7"/>
  <c r="AH80" i="7" s="1"/>
  <c r="AI80" i="7" s="1"/>
  <c r="AG79" i="7"/>
  <c r="AH79" i="7" s="1"/>
  <c r="AI79" i="7" s="1"/>
  <c r="AG78" i="7"/>
  <c r="AH78" i="7" s="1"/>
  <c r="AI78" i="7" s="1"/>
  <c r="AG77" i="7"/>
  <c r="AH77" i="7" s="1"/>
  <c r="AI77" i="7" s="1"/>
  <c r="AG76" i="7"/>
  <c r="AH76" i="7" s="1"/>
  <c r="AI76" i="7" s="1"/>
  <c r="AG75" i="7"/>
  <c r="AH75" i="7" s="1"/>
  <c r="AI75" i="7" s="1"/>
  <c r="AG74" i="7"/>
  <c r="AH74" i="7" s="1"/>
  <c r="AI74" i="7" s="1"/>
  <c r="AG73" i="7"/>
  <c r="AH73" i="7" s="1"/>
  <c r="AI73" i="7" s="1"/>
  <c r="AG72" i="7"/>
  <c r="AH72" i="7" s="1"/>
  <c r="AI72" i="7" s="1"/>
  <c r="AG71" i="7"/>
  <c r="AH71" i="7" s="1"/>
  <c r="AI71" i="7" s="1"/>
  <c r="AG70" i="7"/>
  <c r="AH70" i="7" s="1"/>
  <c r="AI70" i="7" s="1"/>
  <c r="AG69" i="7"/>
  <c r="AH69" i="7" s="1"/>
  <c r="AI69" i="7" s="1"/>
  <c r="AG68" i="7"/>
  <c r="AH68" i="7" s="1"/>
  <c r="AI68" i="7" s="1"/>
  <c r="AG67" i="7"/>
  <c r="AH67" i="7" s="1"/>
  <c r="AI67" i="7" s="1"/>
  <c r="AG66" i="7"/>
  <c r="AH66" i="7" s="1"/>
  <c r="AI66" i="7" s="1"/>
  <c r="AG63" i="7"/>
  <c r="Z63" i="7"/>
  <c r="W63" i="7"/>
  <c r="AH63" i="7" s="1"/>
  <c r="AI63" i="7" s="1"/>
  <c r="J63" i="7"/>
  <c r="AG61" i="7"/>
  <c r="Z61" i="7"/>
  <c r="W61" i="7"/>
  <c r="AH61" i="7" s="1"/>
  <c r="AI61" i="7" s="1"/>
  <c r="J61" i="7"/>
  <c r="AG60" i="7"/>
  <c r="Z60" i="7"/>
  <c r="W60" i="7"/>
  <c r="AH60" i="7" s="1"/>
  <c r="AI60" i="7" s="1"/>
  <c r="J60" i="7"/>
  <c r="AG58" i="7"/>
  <c r="Z58" i="7"/>
  <c r="W58" i="7"/>
  <c r="AH58" i="7" s="1"/>
  <c r="AI58" i="7" s="1"/>
  <c r="J58" i="7"/>
  <c r="AG57" i="7"/>
  <c r="Z57" i="7"/>
  <c r="W57" i="7"/>
  <c r="AH57" i="7" s="1"/>
  <c r="AI57" i="7" s="1"/>
  <c r="AG54" i="7"/>
  <c r="Z54" i="7"/>
  <c r="W54" i="7"/>
  <c r="AH54" i="7" s="1"/>
  <c r="AI54" i="7" s="1"/>
  <c r="J54" i="7"/>
  <c r="AG53" i="7"/>
  <c r="Z53" i="7"/>
  <c r="W53" i="7"/>
  <c r="AH53" i="7" s="1"/>
  <c r="AI53" i="7" s="1"/>
  <c r="J53" i="7"/>
  <c r="AG52" i="7"/>
  <c r="Z52" i="7"/>
  <c r="W52" i="7"/>
  <c r="AH52" i="7" s="1"/>
  <c r="AI52" i="7" s="1"/>
  <c r="J52" i="7"/>
  <c r="AG51" i="7"/>
  <c r="Z51" i="7"/>
  <c r="W51" i="7"/>
  <c r="AH51" i="7" s="1"/>
  <c r="AI51" i="7" s="1"/>
  <c r="AG50" i="7"/>
  <c r="Z50" i="7"/>
  <c r="W50" i="7"/>
  <c r="AH50" i="7" s="1"/>
  <c r="AI50" i="7" s="1"/>
  <c r="J50" i="7"/>
  <c r="AG49" i="7"/>
  <c r="Z49" i="7"/>
  <c r="W49" i="7"/>
  <c r="AH49" i="7" s="1"/>
  <c r="AI49" i="7" s="1"/>
  <c r="J49" i="7"/>
  <c r="AG48" i="7"/>
  <c r="Z48" i="7"/>
  <c r="W48" i="7"/>
  <c r="AH48" i="7" s="1"/>
  <c r="AI48" i="7" s="1"/>
  <c r="J48" i="7"/>
  <c r="AG47" i="7"/>
  <c r="Z47" i="7"/>
  <c r="W47" i="7"/>
  <c r="AH47" i="7" s="1"/>
  <c r="AI47" i="7" s="1"/>
  <c r="J47" i="7"/>
  <c r="AG46" i="7"/>
  <c r="Z46" i="7"/>
  <c r="W46" i="7"/>
  <c r="AH46" i="7" s="1"/>
  <c r="AI46" i="7" s="1"/>
  <c r="J46" i="7"/>
  <c r="AG45" i="7"/>
  <c r="Z45" i="7"/>
  <c r="W45" i="7"/>
  <c r="AH45" i="7" s="1"/>
  <c r="AI45" i="7" s="1"/>
  <c r="J45" i="7"/>
  <c r="AG44" i="7"/>
  <c r="Z44" i="7"/>
  <c r="W44" i="7"/>
  <c r="AH44" i="7" s="1"/>
  <c r="AI44" i="7" s="1"/>
  <c r="J44" i="7"/>
  <c r="AG43" i="7"/>
  <c r="Z43" i="7"/>
  <c r="W43" i="7"/>
  <c r="AH43" i="7" s="1"/>
  <c r="AI43" i="7" s="1"/>
  <c r="J43" i="7"/>
  <c r="AG42" i="7"/>
  <c r="Z42" i="7"/>
  <c r="W42" i="7"/>
  <c r="AH42" i="7" s="1"/>
  <c r="AI42" i="7" s="1"/>
  <c r="J42" i="7"/>
  <c r="AG41" i="7"/>
  <c r="Z41" i="7"/>
  <c r="W41" i="7"/>
  <c r="AH41" i="7" s="1"/>
  <c r="AI41" i="7" s="1"/>
  <c r="J41" i="7"/>
  <c r="AG40" i="7"/>
  <c r="Z40" i="7"/>
  <c r="W40" i="7"/>
  <c r="AH40" i="7" s="1"/>
  <c r="AI40" i="7" s="1"/>
  <c r="J40" i="7"/>
  <c r="AG39" i="7"/>
  <c r="Z39" i="7"/>
  <c r="W39" i="7"/>
  <c r="AH39" i="7" s="1"/>
  <c r="AI39" i="7" s="1"/>
  <c r="J39" i="7"/>
  <c r="AG38" i="7"/>
  <c r="Z38" i="7"/>
  <c r="W38" i="7"/>
  <c r="AH38" i="7" s="1"/>
  <c r="AI38" i="7" s="1"/>
  <c r="J38" i="7"/>
  <c r="AG37" i="7"/>
  <c r="Z37" i="7"/>
  <c r="W37" i="7"/>
  <c r="AH37" i="7" s="1"/>
  <c r="AI37" i="7" s="1"/>
  <c r="J37" i="7"/>
  <c r="AG36" i="7"/>
  <c r="Z36" i="7"/>
  <c r="W36" i="7"/>
  <c r="AH36" i="7" s="1"/>
  <c r="AI36" i="7" s="1"/>
  <c r="J36" i="7"/>
  <c r="AG35" i="7"/>
  <c r="Z35" i="7"/>
  <c r="W35" i="7"/>
  <c r="AH35" i="7" s="1"/>
  <c r="AI35" i="7" s="1"/>
  <c r="J35" i="7"/>
  <c r="AG34" i="7"/>
  <c r="Z34" i="7"/>
  <c r="W34" i="7"/>
  <c r="AH34" i="7" s="1"/>
  <c r="AI34" i="7" s="1"/>
  <c r="J34" i="7"/>
  <c r="AG33" i="7"/>
  <c r="Z33" i="7"/>
  <c r="W33" i="7"/>
  <c r="AH33" i="7" s="1"/>
  <c r="AI33" i="7" s="1"/>
  <c r="J33" i="7"/>
  <c r="AG32" i="7"/>
  <c r="Z32" i="7"/>
  <c r="W32" i="7"/>
  <c r="AH32" i="7" s="1"/>
  <c r="AI32" i="7" s="1"/>
  <c r="J32" i="7"/>
  <c r="AG31" i="7"/>
  <c r="Z31" i="7"/>
  <c r="W31" i="7"/>
  <c r="AH31" i="7" s="1"/>
  <c r="AI31" i="7" s="1"/>
  <c r="AG30" i="7"/>
  <c r="Z30" i="7"/>
  <c r="W30" i="7"/>
  <c r="AH30" i="7" s="1"/>
  <c r="AI30" i="7" s="1"/>
  <c r="AG29" i="7"/>
  <c r="Z29" i="7"/>
  <c r="W29" i="7"/>
  <c r="AH29" i="7" s="1"/>
  <c r="AI29" i="7" s="1"/>
  <c r="J29" i="7"/>
  <c r="AG28" i="7"/>
  <c r="Z28" i="7"/>
  <c r="W28" i="7"/>
  <c r="AH28" i="7" s="1"/>
  <c r="AI28" i="7" s="1"/>
  <c r="J28" i="7"/>
  <c r="AG27" i="7"/>
  <c r="Z27" i="7"/>
  <c r="W27" i="7"/>
  <c r="AH27" i="7" s="1"/>
  <c r="AI27" i="7" s="1"/>
  <c r="J27" i="7"/>
  <c r="AG26" i="7"/>
  <c r="Z26" i="7"/>
  <c r="W26" i="7"/>
  <c r="AH26" i="7" s="1"/>
  <c r="AI26" i="7" s="1"/>
  <c r="J26" i="7"/>
  <c r="J25" i="7"/>
  <c r="AG24" i="7"/>
  <c r="Z24" i="7"/>
  <c r="W24" i="7"/>
  <c r="AH24" i="7" s="1"/>
  <c r="AI24" i="7" s="1"/>
  <c r="J24" i="7"/>
  <c r="AG23" i="7"/>
  <c r="Z23" i="7"/>
  <c r="W23" i="7"/>
  <c r="AH23" i="7" s="1"/>
  <c r="AI23" i="7" s="1"/>
  <c r="J23" i="7"/>
  <c r="J22" i="7"/>
  <c r="AG21" i="7"/>
  <c r="Z21" i="7"/>
  <c r="W21" i="7"/>
  <c r="AH21" i="7" s="1"/>
  <c r="AI21" i="7" s="1"/>
  <c r="J21" i="7"/>
  <c r="J20" i="7"/>
  <c r="J19" i="7"/>
  <c r="J18" i="7"/>
  <c r="AG17" i="7"/>
  <c r="Z17" i="7"/>
  <c r="W17" i="7"/>
  <c r="AH17" i="7" s="1"/>
  <c r="AI17" i="7" s="1"/>
  <c r="J17" i="7"/>
  <c r="AG16" i="7"/>
  <c r="Z16" i="7"/>
  <c r="W16" i="7"/>
  <c r="AH16" i="7" s="1"/>
  <c r="AI16" i="7" s="1"/>
  <c r="J16" i="7"/>
  <c r="AG15" i="7"/>
  <c r="Z15" i="7"/>
  <c r="W15" i="7"/>
  <c r="AH15" i="7" s="1"/>
  <c r="AI15" i="7" s="1"/>
  <c r="J15" i="7"/>
  <c r="J14" i="7"/>
  <c r="J13" i="7"/>
  <c r="AG12" i="7"/>
  <c r="Z12" i="7"/>
  <c r="W12" i="7"/>
  <c r="AH12" i="7" s="1"/>
  <c r="AI12" i="7" s="1"/>
  <c r="J12" i="7"/>
  <c r="AG11" i="7"/>
  <c r="Z11" i="7"/>
  <c r="W11" i="7"/>
  <c r="AH11" i="7" s="1"/>
  <c r="AI11" i="7" s="1"/>
  <c r="J11" i="7"/>
  <c r="AG10" i="7"/>
  <c r="Z10" i="7"/>
  <c r="W10" i="7"/>
  <c r="AH10" i="7" s="1"/>
  <c r="AI10" i="7" s="1"/>
  <c r="J10" i="7"/>
  <c r="J9" i="7"/>
  <c r="J8" i="7"/>
  <c r="J7" i="7"/>
  <c r="J6" i="7"/>
  <c r="J5" i="7"/>
  <c r="AG4" i="7"/>
  <c r="Z4" i="7"/>
  <c r="W4" i="7"/>
  <c r="J4" i="7"/>
  <c r="AG3" i="7"/>
  <c r="Z3" i="7"/>
  <c r="W3" i="7"/>
  <c r="AG2" i="7"/>
  <c r="Z2" i="7"/>
  <c r="W2" i="7"/>
  <c r="AH2" i="7" s="1"/>
  <c r="AI2" i="7" s="1"/>
  <c r="P2" i="46"/>
  <c r="I2" i="46"/>
  <c r="T618" i="6"/>
  <c r="L618" i="6"/>
  <c r="T617" i="6"/>
  <c r="L617" i="6"/>
  <c r="L616" i="6"/>
  <c r="T615" i="6"/>
  <c r="L615" i="6"/>
  <c r="T614" i="6"/>
  <c r="L614" i="6"/>
  <c r="L613" i="6"/>
  <c r="L612" i="6"/>
  <c r="T611" i="6"/>
  <c r="L611" i="6"/>
  <c r="T610" i="6"/>
  <c r="L610" i="6"/>
  <c r="T609" i="6"/>
  <c r="L609" i="6"/>
  <c r="L608" i="6"/>
  <c r="T607" i="6"/>
  <c r="L607" i="6"/>
  <c r="L606" i="6"/>
  <c r="T605" i="6"/>
  <c r="L605" i="6"/>
  <c r="T604" i="6"/>
  <c r="L604" i="6"/>
  <c r="L603" i="6"/>
  <c r="T602" i="6"/>
  <c r="L602" i="6"/>
  <c r="T601" i="6"/>
  <c r="L601" i="6"/>
  <c r="T600" i="6"/>
  <c r="L600" i="6"/>
  <c r="T599" i="6"/>
  <c r="L599" i="6"/>
  <c r="L598" i="6"/>
  <c r="T597" i="6"/>
  <c r="L597" i="6"/>
  <c r="T596" i="6"/>
  <c r="L596" i="6"/>
  <c r="T595" i="6"/>
  <c r="L595" i="6"/>
  <c r="L594" i="6"/>
  <c r="T593" i="6"/>
  <c r="L593" i="6"/>
  <c r="T592" i="6"/>
  <c r="L592" i="6"/>
  <c r="T591" i="6"/>
  <c r="L591" i="6"/>
  <c r="T590" i="6"/>
  <c r="L590" i="6"/>
  <c r="T589" i="6"/>
  <c r="L589" i="6"/>
  <c r="L588" i="6"/>
  <c r="T587" i="6"/>
  <c r="L587" i="6"/>
  <c r="L586" i="6"/>
  <c r="T585" i="6"/>
  <c r="L585" i="6"/>
  <c r="T584" i="6"/>
  <c r="L584" i="6"/>
  <c r="T583" i="6"/>
  <c r="L583" i="6"/>
  <c r="L582" i="6"/>
  <c r="T581" i="6"/>
  <c r="L581" i="6"/>
  <c r="L580" i="6"/>
  <c r="T579" i="6"/>
  <c r="L579" i="6"/>
  <c r="T578" i="6"/>
  <c r="L578" i="6"/>
  <c r="L577" i="6"/>
  <c r="L576" i="6"/>
  <c r="T575" i="6"/>
  <c r="L575" i="6"/>
  <c r="T574" i="6"/>
  <c r="L574" i="6"/>
  <c r="T573" i="6"/>
  <c r="L573" i="6"/>
  <c r="T572" i="6"/>
  <c r="L572" i="6"/>
  <c r="T571" i="6"/>
  <c r="L571" i="6"/>
  <c r="L570" i="6"/>
  <c r="T569" i="6"/>
  <c r="L569" i="6"/>
  <c r="T568" i="6"/>
  <c r="L568" i="6"/>
  <c r="T567" i="6"/>
  <c r="L567" i="6"/>
  <c r="T566" i="6"/>
  <c r="L566" i="6"/>
  <c r="T565" i="6"/>
  <c r="L565" i="6"/>
  <c r="L564" i="6"/>
  <c r="L563" i="6"/>
  <c r="T562" i="6"/>
  <c r="L562" i="6"/>
  <c r="L561" i="6"/>
  <c r="L560" i="6"/>
  <c r="L559" i="6"/>
  <c r="T558" i="6"/>
  <c r="L558" i="6"/>
  <c r="T557" i="6"/>
  <c r="L557" i="6"/>
  <c r="T556" i="6"/>
  <c r="L556" i="6"/>
  <c r="T555" i="6"/>
  <c r="L555" i="6"/>
  <c r="L554" i="6"/>
  <c r="T553" i="6"/>
  <c r="L553" i="6"/>
  <c r="T552" i="6"/>
  <c r="L552" i="6"/>
  <c r="T551" i="6"/>
  <c r="L551" i="6"/>
  <c r="T550" i="6"/>
  <c r="L550" i="6"/>
  <c r="L549" i="6"/>
  <c r="T548" i="6"/>
  <c r="L548" i="6"/>
  <c r="T547" i="6"/>
  <c r="L547" i="6"/>
  <c r="T546" i="6"/>
  <c r="L546" i="6"/>
  <c r="T545" i="6"/>
  <c r="L545" i="6"/>
  <c r="L544" i="6"/>
  <c r="T543" i="6"/>
  <c r="L543" i="6"/>
  <c r="L542" i="6"/>
  <c r="L541" i="6"/>
  <c r="T540" i="6"/>
  <c r="L540" i="6"/>
  <c r="T539" i="6"/>
  <c r="L539" i="6"/>
  <c r="T538" i="6"/>
  <c r="L538" i="6"/>
  <c r="T537" i="6"/>
  <c r="L537" i="6"/>
  <c r="T536" i="6"/>
  <c r="L536" i="6"/>
  <c r="L535" i="6"/>
  <c r="L534" i="6"/>
  <c r="T533" i="6"/>
  <c r="L533" i="6"/>
  <c r="T532" i="6"/>
  <c r="L532" i="6"/>
  <c r="L531" i="6"/>
  <c r="L530" i="6"/>
  <c r="T529" i="6"/>
  <c r="L529" i="6"/>
  <c r="L528" i="6"/>
  <c r="T527" i="6"/>
  <c r="L527" i="6"/>
  <c r="T526" i="6"/>
  <c r="L526" i="6"/>
  <c r="T525" i="6"/>
  <c r="L525" i="6"/>
  <c r="T524" i="6"/>
  <c r="L524" i="6"/>
  <c r="L523" i="6"/>
  <c r="T522" i="6"/>
  <c r="L522" i="6"/>
  <c r="T521" i="6"/>
  <c r="L521" i="6"/>
  <c r="T520" i="6"/>
  <c r="L520" i="6"/>
  <c r="L519" i="6"/>
  <c r="T518" i="6"/>
  <c r="L518" i="6"/>
  <c r="T517" i="6"/>
  <c r="L517" i="6"/>
  <c r="T516" i="6"/>
  <c r="L516" i="6"/>
  <c r="T515" i="6"/>
  <c r="L515" i="6"/>
  <c r="L514" i="6"/>
  <c r="T513" i="6"/>
  <c r="L513" i="6"/>
  <c r="T512" i="6"/>
  <c r="L512" i="6"/>
  <c r="T511" i="6"/>
  <c r="L511" i="6"/>
  <c r="T510" i="6"/>
  <c r="L510" i="6"/>
  <c r="T509" i="6"/>
  <c r="L509" i="6"/>
  <c r="L508" i="6"/>
  <c r="T507" i="6"/>
  <c r="L507" i="6"/>
  <c r="T506" i="6"/>
  <c r="L506" i="6"/>
  <c r="T505" i="6"/>
  <c r="L505" i="6"/>
  <c r="T504" i="6"/>
  <c r="L504" i="6"/>
  <c r="T503" i="6"/>
  <c r="L503" i="6"/>
  <c r="T502" i="6"/>
  <c r="L502" i="6"/>
  <c r="T501" i="6"/>
  <c r="L501" i="6"/>
  <c r="T500" i="6"/>
  <c r="L500" i="6"/>
  <c r="T499" i="6"/>
  <c r="L499" i="6"/>
  <c r="L498" i="6"/>
  <c r="T497" i="6"/>
  <c r="L497" i="6"/>
  <c r="T496" i="6"/>
  <c r="L496" i="6"/>
  <c r="L495" i="6"/>
  <c r="T494" i="6"/>
  <c r="L494" i="6"/>
  <c r="T493" i="6"/>
  <c r="L493" i="6"/>
  <c r="T492" i="6"/>
  <c r="L492" i="6"/>
  <c r="T491" i="6"/>
  <c r="L491" i="6"/>
  <c r="T490" i="6"/>
  <c r="L490" i="6"/>
  <c r="T489" i="6"/>
  <c r="L489" i="6"/>
  <c r="T488" i="6"/>
  <c r="L488" i="6"/>
  <c r="T487" i="6"/>
  <c r="L487" i="6"/>
  <c r="T486" i="6"/>
  <c r="L486" i="6"/>
  <c r="T485" i="6"/>
  <c r="L485" i="6"/>
  <c r="T484" i="6"/>
  <c r="L484" i="6"/>
  <c r="T483" i="6"/>
  <c r="L483" i="6"/>
  <c r="T482" i="6"/>
  <c r="L482" i="6"/>
  <c r="T481" i="6"/>
  <c r="L481" i="6"/>
  <c r="T480" i="6"/>
  <c r="L480" i="6"/>
  <c r="T479" i="6"/>
  <c r="L479" i="6"/>
  <c r="T478" i="6"/>
  <c r="L478" i="6"/>
  <c r="T477" i="6"/>
  <c r="L477" i="6"/>
  <c r="T476" i="6"/>
  <c r="L476" i="6"/>
  <c r="T475" i="6"/>
  <c r="L475" i="6"/>
  <c r="T474" i="6"/>
  <c r="L474" i="6"/>
  <c r="T473" i="6"/>
  <c r="L473" i="6"/>
  <c r="T472" i="6"/>
  <c r="L472" i="6"/>
  <c r="T471" i="6"/>
  <c r="L471" i="6"/>
  <c r="T470" i="6"/>
  <c r="L470" i="6"/>
  <c r="T469" i="6"/>
  <c r="L469" i="6"/>
  <c r="T468" i="6"/>
  <c r="L468" i="6"/>
  <c r="T467" i="6"/>
  <c r="L467" i="6"/>
  <c r="T466" i="6"/>
  <c r="L466" i="6"/>
  <c r="T465" i="6"/>
  <c r="L465" i="6"/>
  <c r="T464" i="6"/>
  <c r="L464" i="6"/>
  <c r="T463" i="6"/>
  <c r="L463" i="6"/>
  <c r="T462" i="6"/>
  <c r="L462" i="6"/>
  <c r="T461" i="6"/>
  <c r="L461" i="6"/>
  <c r="T460" i="6"/>
  <c r="L460" i="6"/>
  <c r="T459" i="6"/>
  <c r="L459" i="6"/>
  <c r="T458" i="6"/>
  <c r="L458" i="6"/>
  <c r="T457" i="6"/>
  <c r="L457" i="6"/>
  <c r="T456" i="6"/>
  <c r="L456" i="6"/>
  <c r="T455" i="6"/>
  <c r="L455" i="6"/>
  <c r="T454" i="6"/>
  <c r="L454" i="6"/>
  <c r="T453" i="6"/>
  <c r="L453" i="6"/>
  <c r="T452" i="6"/>
  <c r="L452" i="6"/>
  <c r="T451" i="6"/>
  <c r="L451" i="6"/>
  <c r="T450" i="6"/>
  <c r="L450" i="6"/>
  <c r="T449" i="6"/>
  <c r="L449" i="6"/>
  <c r="T448" i="6"/>
  <c r="L448" i="6"/>
  <c r="T447" i="6"/>
  <c r="L447" i="6"/>
  <c r="T446" i="6"/>
  <c r="L446" i="6"/>
  <c r="L445" i="6"/>
  <c r="T444" i="6"/>
  <c r="L444" i="6"/>
  <c r="L443" i="6"/>
  <c r="T442" i="6"/>
  <c r="L442" i="6"/>
  <c r="L441" i="6"/>
  <c r="T440" i="6"/>
  <c r="L440" i="6"/>
  <c r="L439" i="6"/>
  <c r="T438" i="6"/>
  <c r="L438" i="6"/>
  <c r="T437" i="6"/>
  <c r="L437" i="6"/>
  <c r="T436" i="6"/>
  <c r="L436" i="6"/>
  <c r="T435" i="6"/>
  <c r="L435" i="6"/>
  <c r="T434" i="6"/>
  <c r="L434" i="6"/>
  <c r="T433" i="6"/>
  <c r="L433" i="6"/>
  <c r="T432" i="6"/>
  <c r="L432" i="6"/>
  <c r="T431" i="6"/>
  <c r="L431" i="6"/>
  <c r="T430" i="6"/>
  <c r="L430" i="6"/>
  <c r="T429" i="6"/>
  <c r="L429" i="6"/>
  <c r="T428" i="6"/>
  <c r="L428" i="6"/>
  <c r="T427" i="6"/>
  <c r="L427" i="6"/>
  <c r="T426" i="6"/>
  <c r="L426" i="6"/>
  <c r="L425" i="6"/>
  <c r="T424" i="6"/>
  <c r="L424" i="6"/>
  <c r="T423" i="6"/>
  <c r="L423" i="6"/>
  <c r="T422" i="6"/>
  <c r="L422" i="6"/>
  <c r="T421" i="6"/>
  <c r="L421" i="6"/>
  <c r="L420" i="6"/>
  <c r="L419" i="6"/>
  <c r="T418" i="6"/>
  <c r="L418" i="6"/>
  <c r="T417" i="6"/>
  <c r="L417" i="6"/>
  <c r="T416" i="6"/>
  <c r="L416" i="6"/>
  <c r="L415" i="6"/>
  <c r="L414" i="6"/>
  <c r="T413" i="6"/>
  <c r="L413" i="6"/>
  <c r="L412" i="6"/>
  <c r="T411" i="6"/>
  <c r="L411" i="6"/>
  <c r="L410" i="6"/>
  <c r="L409" i="6"/>
  <c r="T408" i="6"/>
  <c r="L408" i="6"/>
  <c r="T407" i="6"/>
  <c r="L407" i="6"/>
  <c r="L406" i="6"/>
  <c r="L405" i="6"/>
  <c r="L404" i="6"/>
  <c r="L403" i="6"/>
  <c r="T402" i="6"/>
  <c r="L402" i="6"/>
  <c r="T401" i="6"/>
  <c r="L401" i="6"/>
  <c r="T400" i="6"/>
  <c r="L400" i="6"/>
  <c r="L399" i="6"/>
  <c r="T398" i="6"/>
  <c r="L398" i="6"/>
  <c r="T397" i="6"/>
  <c r="L397" i="6"/>
  <c r="L396" i="6"/>
  <c r="L395" i="6"/>
  <c r="T394" i="6"/>
  <c r="L394" i="6"/>
  <c r="L393" i="6"/>
  <c r="L392" i="6"/>
  <c r="T391" i="6"/>
  <c r="L391" i="6"/>
  <c r="T390" i="6"/>
  <c r="L390" i="6"/>
  <c r="T389" i="6"/>
  <c r="L389" i="6"/>
  <c r="T388" i="6"/>
  <c r="L388" i="6"/>
  <c r="T387" i="6"/>
  <c r="L387" i="6"/>
  <c r="T386" i="6"/>
  <c r="L386" i="6"/>
  <c r="L385" i="6"/>
  <c r="L384" i="6"/>
  <c r="T383" i="6"/>
  <c r="L383" i="6"/>
  <c r="T382" i="6"/>
  <c r="L382" i="6"/>
  <c r="L381" i="6"/>
  <c r="T380" i="6"/>
  <c r="L380" i="6"/>
  <c r="T379" i="6"/>
  <c r="L379" i="6"/>
  <c r="T378" i="6"/>
  <c r="L378" i="6"/>
  <c r="T377" i="6"/>
  <c r="L377" i="6"/>
  <c r="L376" i="6"/>
  <c r="L375" i="6"/>
  <c r="T374" i="6"/>
  <c r="L374" i="6"/>
  <c r="T373" i="6"/>
  <c r="L373" i="6"/>
  <c r="L372" i="6"/>
  <c r="T371" i="6"/>
  <c r="L371" i="6"/>
  <c r="L370" i="6"/>
  <c r="T369" i="6"/>
  <c r="L369" i="6"/>
  <c r="T368" i="6"/>
  <c r="L368" i="6"/>
  <c r="L367" i="6"/>
  <c r="L366" i="6"/>
  <c r="L365" i="6"/>
  <c r="L364" i="6"/>
  <c r="L363" i="6"/>
  <c r="L362" i="6"/>
  <c r="T361" i="6"/>
  <c r="L361" i="6"/>
  <c r="T360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T324" i="6"/>
  <c r="L324" i="6"/>
  <c r="T323" i="6"/>
  <c r="L323" i="6"/>
  <c r="L322" i="6"/>
  <c r="T321" i="6"/>
  <c r="L321" i="6"/>
  <c r="T320" i="6"/>
  <c r="L320" i="6"/>
  <c r="L319" i="6"/>
  <c r="L318" i="6"/>
  <c r="L317" i="6"/>
  <c r="L316" i="6"/>
  <c r="L315" i="6"/>
  <c r="L314" i="6"/>
  <c r="L313" i="6"/>
  <c r="L312" i="6"/>
  <c r="T311" i="6"/>
  <c r="L311" i="6"/>
  <c r="L310" i="6"/>
  <c r="L309" i="6"/>
  <c r="L308" i="6"/>
  <c r="T307" i="6"/>
  <c r="L307" i="6"/>
  <c r="L306" i="6"/>
  <c r="T305" i="6"/>
  <c r="L305" i="6"/>
  <c r="T304" i="6"/>
  <c r="L304" i="6"/>
  <c r="L303" i="6"/>
  <c r="T302" i="6"/>
  <c r="L302" i="6"/>
  <c r="T301" i="6"/>
  <c r="L301" i="6"/>
  <c r="T300" i="6"/>
  <c r="L300" i="6"/>
  <c r="L299" i="6"/>
  <c r="T298" i="6"/>
  <c r="L298" i="6"/>
  <c r="T297" i="6"/>
  <c r="L297" i="6"/>
  <c r="T296" i="6"/>
  <c r="L296" i="6"/>
  <c r="T295" i="6"/>
  <c r="L295" i="6"/>
  <c r="T294" i="6"/>
  <c r="L294" i="6"/>
  <c r="T293" i="6"/>
  <c r="L293" i="6"/>
  <c r="T292" i="6"/>
  <c r="L292" i="6"/>
  <c r="T291" i="6"/>
  <c r="L291" i="6"/>
  <c r="T290" i="6"/>
  <c r="L290" i="6"/>
  <c r="T289" i="6"/>
  <c r="L289" i="6"/>
  <c r="L288" i="6"/>
  <c r="T287" i="6"/>
  <c r="L287" i="6"/>
  <c r="L286" i="6"/>
  <c r="T285" i="6"/>
  <c r="L285" i="6"/>
  <c r="T284" i="6"/>
  <c r="L284" i="6"/>
  <c r="L283" i="6"/>
  <c r="L282" i="6"/>
  <c r="T281" i="6"/>
  <c r="L281" i="6"/>
  <c r="L280" i="6"/>
  <c r="T279" i="6"/>
  <c r="L279" i="6"/>
  <c r="L278" i="6"/>
  <c r="L277" i="6"/>
  <c r="T276" i="6"/>
  <c r="L276" i="6"/>
  <c r="L275" i="6"/>
  <c r="L274" i="6"/>
  <c r="T273" i="6"/>
  <c r="L273" i="6"/>
  <c r="T272" i="6"/>
  <c r="L272" i="6"/>
  <c r="L271" i="6"/>
  <c r="T270" i="6"/>
  <c r="L270" i="6"/>
  <c r="T269" i="6"/>
  <c r="L269" i="6"/>
  <c r="L268" i="6"/>
  <c r="T267" i="6"/>
  <c r="L267" i="6"/>
  <c r="L266" i="6"/>
  <c r="L265" i="6"/>
  <c r="T264" i="6"/>
  <c r="L264" i="6"/>
  <c r="L263" i="6"/>
  <c r="T262" i="6"/>
  <c r="L262" i="6"/>
  <c r="L261" i="6"/>
  <c r="T260" i="6"/>
  <c r="L260" i="6"/>
  <c r="T259" i="6"/>
  <c r="L259" i="6"/>
  <c r="L258" i="6"/>
  <c r="T257" i="6"/>
  <c r="L257" i="6"/>
  <c r="T256" i="6"/>
  <c r="L256" i="6"/>
  <c r="T255" i="6"/>
  <c r="L255" i="6"/>
  <c r="L254" i="6"/>
  <c r="T253" i="6"/>
  <c r="L253" i="6"/>
  <c r="L252" i="6"/>
  <c r="L251" i="6"/>
  <c r="L250" i="6"/>
  <c r="T249" i="6"/>
  <c r="L249" i="6"/>
  <c r="L248" i="6"/>
  <c r="T247" i="6"/>
  <c r="L247" i="6"/>
  <c r="L246" i="6"/>
  <c r="L245" i="6"/>
  <c r="L244" i="6"/>
  <c r="T243" i="6"/>
  <c r="L243" i="6"/>
  <c r="L242" i="6"/>
  <c r="T241" i="6"/>
  <c r="L241" i="6"/>
  <c r="T240" i="6"/>
  <c r="L240" i="6"/>
  <c r="L239" i="6"/>
  <c r="T238" i="6"/>
  <c r="L238" i="6"/>
  <c r="L237" i="6"/>
  <c r="L236" i="6"/>
  <c r="L235" i="6"/>
  <c r="L234" i="6"/>
  <c r="T233" i="6"/>
  <c r="L233" i="6"/>
  <c r="L232" i="6"/>
  <c r="L231" i="6"/>
  <c r="T230" i="6"/>
  <c r="L230" i="6"/>
  <c r="L229" i="6"/>
  <c r="L228" i="6"/>
  <c r="L227" i="6"/>
  <c r="T226" i="6"/>
  <c r="L226" i="6"/>
  <c r="L225" i="6"/>
  <c r="L224" i="6"/>
  <c r="L223" i="6"/>
  <c r="T222" i="6"/>
  <c r="L222" i="6"/>
  <c r="T221" i="6"/>
  <c r="L221" i="6"/>
  <c r="T220" i="6"/>
  <c r="L220" i="6"/>
  <c r="L219" i="6"/>
  <c r="L218" i="6"/>
  <c r="T217" i="6"/>
  <c r="L217" i="6"/>
  <c r="T216" i="6"/>
  <c r="L216" i="6"/>
  <c r="L215" i="6"/>
  <c r="L214" i="6"/>
  <c r="L213" i="6"/>
  <c r="T212" i="6"/>
  <c r="L212" i="6"/>
  <c r="T211" i="6"/>
  <c r="L211" i="6"/>
  <c r="T210" i="6"/>
  <c r="L210" i="6"/>
  <c r="T209" i="6"/>
  <c r="L209" i="6"/>
  <c r="T208" i="6"/>
  <c r="L208" i="6"/>
  <c r="L207" i="6"/>
  <c r="L206" i="6"/>
  <c r="T205" i="6"/>
  <c r="L205" i="6"/>
  <c r="L204" i="6"/>
  <c r="L203" i="6"/>
  <c r="T202" i="6"/>
  <c r="L202" i="6"/>
  <c r="L201" i="6"/>
  <c r="T200" i="6"/>
  <c r="L200" i="6"/>
  <c r="L199" i="6"/>
  <c r="T198" i="6"/>
  <c r="L198" i="6"/>
  <c r="T197" i="6"/>
  <c r="L197" i="6"/>
  <c r="T196" i="6"/>
  <c r="L196" i="6"/>
  <c r="T195" i="6"/>
  <c r="L195" i="6"/>
  <c r="L194" i="6"/>
  <c r="L193" i="6"/>
  <c r="T192" i="6"/>
  <c r="L192" i="6"/>
  <c r="T191" i="6"/>
  <c r="L191" i="6"/>
  <c r="L190" i="6"/>
  <c r="T189" i="6"/>
  <c r="L189" i="6"/>
  <c r="L188" i="6"/>
  <c r="L187" i="6"/>
  <c r="T186" i="6"/>
  <c r="L186" i="6"/>
  <c r="L185" i="6"/>
  <c r="T184" i="6"/>
  <c r="L184" i="6"/>
  <c r="L183" i="6"/>
  <c r="L182" i="6"/>
  <c r="L181" i="6"/>
  <c r="T180" i="6"/>
  <c r="L180" i="6"/>
  <c r="L179" i="6"/>
  <c r="T178" i="6"/>
  <c r="L178" i="6"/>
  <c r="T177" i="6"/>
  <c r="L177" i="6"/>
  <c r="T176" i="6"/>
  <c r="L176" i="6"/>
  <c r="L175" i="6"/>
  <c r="T174" i="6"/>
  <c r="L174" i="6"/>
  <c r="L173" i="6"/>
  <c r="L172" i="6"/>
  <c r="L171" i="6"/>
  <c r="T170" i="6"/>
  <c r="L170" i="6"/>
  <c r="T169" i="6"/>
  <c r="L169" i="6"/>
  <c r="L168" i="6"/>
  <c r="L167" i="6"/>
  <c r="T166" i="6"/>
  <c r="L166" i="6"/>
  <c r="T165" i="6"/>
  <c r="L165" i="6"/>
  <c r="T164" i="6"/>
  <c r="L164" i="6"/>
  <c r="T163" i="6"/>
  <c r="L163" i="6"/>
  <c r="L162" i="6"/>
  <c r="L161" i="6"/>
  <c r="T160" i="6"/>
  <c r="L160" i="6"/>
  <c r="T159" i="6"/>
  <c r="L159" i="6"/>
  <c r="T158" i="6"/>
  <c r="L158" i="6"/>
  <c r="T157" i="6"/>
  <c r="L157" i="6"/>
  <c r="T156" i="6"/>
  <c r="L156" i="6"/>
  <c r="T155" i="6"/>
  <c r="L155" i="6"/>
  <c r="T154" i="6"/>
  <c r="L154" i="6"/>
  <c r="T153" i="6"/>
  <c r="L153" i="6"/>
  <c r="T152" i="6"/>
  <c r="L152" i="6"/>
  <c r="T151" i="6"/>
  <c r="L151" i="6"/>
  <c r="L150" i="6"/>
  <c r="T149" i="6"/>
  <c r="L149" i="6"/>
  <c r="L148" i="6"/>
  <c r="T147" i="6"/>
  <c r="L147" i="6"/>
  <c r="L146" i="6"/>
  <c r="L145" i="6"/>
  <c r="L144" i="6"/>
  <c r="T143" i="6"/>
  <c r="L143" i="6"/>
  <c r="T142" i="6"/>
  <c r="L142" i="6"/>
  <c r="L141" i="6"/>
  <c r="L140" i="6"/>
  <c r="T139" i="6"/>
  <c r="L139" i="6"/>
  <c r="T138" i="6"/>
  <c r="L138" i="6"/>
  <c r="L137" i="6"/>
  <c r="T136" i="6"/>
  <c r="L136" i="6"/>
  <c r="L135" i="6"/>
  <c r="L134" i="6"/>
  <c r="T133" i="6"/>
  <c r="L133" i="6"/>
  <c r="T132" i="6"/>
  <c r="L132" i="6"/>
  <c r="L131" i="6"/>
  <c r="T130" i="6"/>
  <c r="L130" i="6"/>
  <c r="L129" i="6"/>
  <c r="T128" i="6"/>
  <c r="L128" i="6"/>
  <c r="L127" i="6"/>
  <c r="T126" i="6"/>
  <c r="L126" i="6"/>
  <c r="T125" i="6"/>
  <c r="L125" i="6"/>
  <c r="L124" i="6"/>
  <c r="L123" i="6"/>
  <c r="T122" i="6"/>
  <c r="L122" i="6"/>
  <c r="T121" i="6"/>
  <c r="L121" i="6"/>
  <c r="T120" i="6"/>
  <c r="L120" i="6"/>
  <c r="L119" i="6"/>
  <c r="T118" i="6"/>
  <c r="L118" i="6"/>
  <c r="T117" i="6"/>
  <c r="L117" i="6"/>
  <c r="T116" i="6"/>
  <c r="L116" i="6"/>
  <c r="T115" i="6"/>
  <c r="L115" i="6"/>
  <c r="L114" i="6"/>
  <c r="T113" i="6"/>
  <c r="L113" i="6"/>
  <c r="T112" i="6"/>
  <c r="L112" i="6"/>
  <c r="T111" i="6"/>
  <c r="L111" i="6"/>
  <c r="L110" i="6"/>
  <c r="T109" i="6"/>
  <c r="L109" i="6"/>
  <c r="L108" i="6"/>
  <c r="L107" i="6"/>
  <c r="T106" i="6"/>
  <c r="L106" i="6"/>
  <c r="L105" i="6"/>
  <c r="L104" i="6"/>
  <c r="T103" i="6"/>
  <c r="L103" i="6"/>
  <c r="T102" i="6"/>
  <c r="L102" i="6"/>
  <c r="T101" i="6"/>
  <c r="L101" i="6"/>
  <c r="T100" i="6"/>
  <c r="L100" i="6"/>
  <c r="L99" i="6"/>
  <c r="T98" i="6"/>
  <c r="L98" i="6"/>
  <c r="L97" i="6"/>
  <c r="L96" i="6"/>
  <c r="L95" i="6"/>
  <c r="T94" i="6"/>
  <c r="L94" i="6"/>
  <c r="T93" i="6"/>
  <c r="L93" i="6"/>
  <c r="L92" i="6"/>
  <c r="T91" i="6"/>
  <c r="L91" i="6"/>
  <c r="T90" i="6"/>
  <c r="L90" i="6"/>
  <c r="T89" i="6"/>
  <c r="L89" i="6"/>
  <c r="T88" i="6"/>
  <c r="L88" i="6"/>
  <c r="T87" i="6"/>
  <c r="L87" i="6"/>
  <c r="T86" i="6"/>
  <c r="L86" i="6"/>
  <c r="L85" i="6"/>
  <c r="T84" i="6"/>
  <c r="L84" i="6"/>
  <c r="T83" i="6"/>
  <c r="L83" i="6"/>
  <c r="L82" i="6"/>
  <c r="T81" i="6"/>
  <c r="L81" i="6"/>
  <c r="L80" i="6"/>
  <c r="T79" i="6"/>
  <c r="L79" i="6"/>
  <c r="T78" i="6"/>
  <c r="L78" i="6"/>
  <c r="T77" i="6"/>
  <c r="L77" i="6"/>
  <c r="L76" i="6"/>
  <c r="L75" i="6"/>
  <c r="L74" i="6"/>
  <c r="T73" i="6"/>
  <c r="L73" i="6"/>
  <c r="T72" i="6"/>
  <c r="L72" i="6"/>
  <c r="T71" i="6"/>
  <c r="L71" i="6"/>
  <c r="T70" i="6"/>
  <c r="L70" i="6"/>
  <c r="T69" i="6"/>
  <c r="L69" i="6"/>
  <c r="L68" i="6"/>
  <c r="T67" i="6"/>
  <c r="L67" i="6"/>
  <c r="T66" i="6"/>
  <c r="L66" i="6"/>
  <c r="T65" i="6"/>
  <c r="L65" i="6"/>
  <c r="L64" i="6"/>
  <c r="T63" i="6"/>
  <c r="L63" i="6"/>
  <c r="L62" i="6"/>
  <c r="L61" i="6"/>
  <c r="T60" i="6"/>
  <c r="L60" i="6"/>
  <c r="T59" i="6"/>
  <c r="L59" i="6"/>
  <c r="T58" i="6"/>
  <c r="L58" i="6"/>
  <c r="T57" i="6"/>
  <c r="L57" i="6"/>
  <c r="T56" i="6"/>
  <c r="L56" i="6"/>
  <c r="L55" i="6"/>
  <c r="L54" i="6"/>
  <c r="T53" i="6"/>
  <c r="L53" i="6"/>
  <c r="T52" i="6"/>
  <c r="L52" i="6"/>
  <c r="L51" i="6"/>
  <c r="T50" i="6"/>
  <c r="L50" i="6"/>
  <c r="T49" i="6"/>
  <c r="L49" i="6"/>
  <c r="T48" i="6"/>
  <c r="L48" i="6"/>
  <c r="T47" i="6"/>
  <c r="L47" i="6"/>
  <c r="T46" i="6"/>
  <c r="L46" i="6"/>
  <c r="T45" i="6"/>
  <c r="L45" i="6"/>
  <c r="T44" i="6"/>
  <c r="L44" i="6"/>
  <c r="T43" i="6"/>
  <c r="L43" i="6"/>
  <c r="L42" i="6"/>
  <c r="T41" i="6"/>
  <c r="L41" i="6"/>
  <c r="T39" i="6"/>
  <c r="L39" i="6"/>
  <c r="T38" i="6"/>
  <c r="L38" i="6"/>
  <c r="T37" i="6"/>
  <c r="L37" i="6"/>
  <c r="T36" i="6"/>
  <c r="L36" i="6"/>
  <c r="L35" i="6"/>
  <c r="L34" i="6"/>
  <c r="T33" i="6"/>
  <c r="L33" i="6"/>
  <c r="L32" i="6"/>
  <c r="L31" i="6"/>
  <c r="L30" i="6"/>
  <c r="T29" i="6"/>
  <c r="L29" i="6"/>
  <c r="L28" i="6"/>
  <c r="T27" i="6"/>
  <c r="L27" i="6"/>
  <c r="T26" i="6"/>
  <c r="L26" i="6"/>
  <c r="T25" i="6"/>
  <c r="L25" i="6"/>
  <c r="T24" i="6"/>
  <c r="L24" i="6"/>
  <c r="L23" i="6"/>
  <c r="L22" i="6"/>
  <c r="T21" i="6"/>
  <c r="L21" i="6"/>
  <c r="T20" i="6"/>
  <c r="L20" i="6"/>
  <c r="T19" i="6"/>
  <c r="L19" i="6"/>
  <c r="T18" i="6"/>
  <c r="L18" i="6"/>
  <c r="T17" i="6"/>
  <c r="L17" i="6"/>
  <c r="T16" i="6"/>
  <c r="L16" i="6"/>
  <c r="L15" i="6"/>
  <c r="T14" i="6"/>
  <c r="L14" i="6"/>
  <c r="T13" i="6"/>
  <c r="L13" i="6"/>
  <c r="L12" i="6"/>
  <c r="T11" i="6"/>
  <c r="L11" i="6"/>
  <c r="T10" i="6"/>
  <c r="L10" i="6"/>
  <c r="T9" i="6"/>
  <c r="L9" i="6"/>
  <c r="T8" i="6"/>
  <c r="L8" i="6"/>
  <c r="T7" i="6"/>
  <c r="L7" i="6"/>
  <c r="T6" i="6"/>
  <c r="L6" i="6"/>
  <c r="L5" i="6"/>
  <c r="T4" i="6"/>
  <c r="L4" i="6"/>
  <c r="T3" i="6"/>
  <c r="L3" i="6"/>
  <c r="T2" i="6"/>
  <c r="L2" i="6"/>
  <c r="T807" i="5"/>
  <c r="L807" i="5"/>
  <c r="T806" i="5"/>
  <c r="L806" i="5"/>
  <c r="L805" i="5"/>
  <c r="T804" i="5"/>
  <c r="L804" i="5"/>
  <c r="L803" i="5"/>
  <c r="T802" i="5"/>
  <c r="L802" i="5"/>
  <c r="L801" i="5"/>
  <c r="L800" i="5"/>
  <c r="L799" i="5"/>
  <c r="T798" i="5"/>
  <c r="L798" i="5"/>
  <c r="T797" i="5"/>
  <c r="L797" i="5"/>
  <c r="T796" i="5"/>
  <c r="L796" i="5"/>
  <c r="L795" i="5"/>
  <c r="T794" i="5"/>
  <c r="L794" i="5"/>
  <c r="T793" i="5"/>
  <c r="L793" i="5"/>
  <c r="L792" i="5"/>
  <c r="L791" i="5"/>
  <c r="T790" i="5"/>
  <c r="L790" i="5"/>
  <c r="L789" i="5"/>
  <c r="T788" i="5"/>
  <c r="L788" i="5"/>
  <c r="T787" i="5"/>
  <c r="L787" i="5"/>
  <c r="T786" i="5"/>
  <c r="L786" i="5"/>
  <c r="L785" i="5"/>
  <c r="T784" i="5"/>
  <c r="L784" i="5"/>
  <c r="L783" i="5"/>
  <c r="L782" i="5"/>
  <c r="L781" i="5"/>
  <c r="L780" i="5"/>
  <c r="T779" i="5"/>
  <c r="L779" i="5"/>
  <c r="L778" i="5"/>
  <c r="T777" i="5"/>
  <c r="L777" i="5"/>
  <c r="L776" i="5"/>
  <c r="T775" i="5"/>
  <c r="L775" i="5"/>
  <c r="T774" i="5"/>
  <c r="L774" i="5"/>
  <c r="L773" i="5"/>
  <c r="T772" i="5"/>
  <c r="L772" i="5"/>
  <c r="L771" i="5"/>
  <c r="T770" i="5"/>
  <c r="L770" i="5"/>
  <c r="L769" i="5"/>
  <c r="T768" i="5"/>
  <c r="L768" i="5"/>
  <c r="T767" i="5"/>
  <c r="L767" i="5"/>
  <c r="L766" i="5"/>
  <c r="L765" i="5"/>
  <c r="L764" i="5"/>
  <c r="T763" i="5"/>
  <c r="L763" i="5"/>
  <c r="T762" i="5"/>
  <c r="L762" i="5"/>
  <c r="T761" i="5"/>
  <c r="L761" i="5"/>
  <c r="T760" i="5"/>
  <c r="L760" i="5"/>
  <c r="T759" i="5"/>
  <c r="L759" i="5"/>
  <c r="L758" i="5"/>
  <c r="L757" i="5"/>
  <c r="L756" i="5"/>
  <c r="T755" i="5"/>
  <c r="L755" i="5"/>
  <c r="T754" i="5"/>
  <c r="L754" i="5"/>
  <c r="L753" i="5"/>
  <c r="T752" i="5"/>
  <c r="L752" i="5"/>
  <c r="T751" i="5"/>
  <c r="L751" i="5"/>
  <c r="T750" i="5"/>
  <c r="L750" i="5"/>
  <c r="T749" i="5"/>
  <c r="L749" i="5"/>
  <c r="L748" i="5"/>
  <c r="L747" i="5"/>
  <c r="L746" i="5"/>
  <c r="L745" i="5"/>
  <c r="T744" i="5"/>
  <c r="L744" i="5"/>
  <c r="T743" i="5"/>
  <c r="L743" i="5"/>
  <c r="T742" i="5"/>
  <c r="L742" i="5"/>
  <c r="T741" i="5"/>
  <c r="L741" i="5"/>
  <c r="T740" i="5"/>
  <c r="L740" i="5"/>
  <c r="T739" i="5"/>
  <c r="L739" i="5"/>
  <c r="T738" i="5"/>
  <c r="L738" i="5"/>
  <c r="T737" i="5"/>
  <c r="L737" i="5"/>
  <c r="T736" i="5"/>
  <c r="L736" i="5"/>
  <c r="T735" i="5"/>
  <c r="L735" i="5"/>
  <c r="T734" i="5"/>
  <c r="L734" i="5"/>
  <c r="T733" i="5"/>
  <c r="L733" i="5"/>
  <c r="T732" i="5"/>
  <c r="L732" i="5"/>
  <c r="L731" i="5"/>
  <c r="T730" i="5"/>
  <c r="L730" i="5"/>
  <c r="L729" i="5"/>
  <c r="L728" i="5"/>
  <c r="T727" i="5"/>
  <c r="L727" i="5"/>
  <c r="T726" i="5"/>
  <c r="L726" i="5"/>
  <c r="T725" i="5"/>
  <c r="L725" i="5"/>
  <c r="T724" i="5"/>
  <c r="L724" i="5"/>
  <c r="L723" i="5"/>
  <c r="L722" i="5"/>
  <c r="T721" i="5"/>
  <c r="L721" i="5"/>
  <c r="T720" i="5"/>
  <c r="L720" i="5"/>
  <c r="T719" i="5"/>
  <c r="L719" i="5"/>
  <c r="L718" i="5"/>
  <c r="L717" i="5"/>
  <c r="T716" i="5"/>
  <c r="L716" i="5"/>
  <c r="L715" i="5"/>
  <c r="L714" i="5"/>
  <c r="T713" i="5"/>
  <c r="L713" i="5"/>
  <c r="T712" i="5"/>
  <c r="L712" i="5"/>
  <c r="L711" i="5"/>
  <c r="T710" i="5"/>
  <c r="L710" i="5"/>
  <c r="L709" i="5"/>
  <c r="L708" i="5"/>
  <c r="T707" i="5"/>
  <c r="L707" i="5"/>
  <c r="L706" i="5"/>
  <c r="T705" i="5"/>
  <c r="L705" i="5"/>
  <c r="T704" i="5"/>
  <c r="L704" i="5"/>
  <c r="L703" i="5"/>
  <c r="T702" i="5"/>
  <c r="L702" i="5"/>
  <c r="T701" i="5"/>
  <c r="L701" i="5"/>
  <c r="T700" i="5"/>
  <c r="L700" i="5"/>
  <c r="L699" i="5"/>
  <c r="T698" i="5"/>
  <c r="L698" i="5"/>
  <c r="L697" i="5"/>
  <c r="L696" i="5"/>
  <c r="T695" i="5"/>
  <c r="L695" i="5"/>
  <c r="L694" i="5"/>
  <c r="L693" i="5"/>
  <c r="T692" i="5"/>
  <c r="L692" i="5"/>
  <c r="T691" i="5"/>
  <c r="L691" i="5"/>
  <c r="T690" i="5"/>
  <c r="L690" i="5"/>
  <c r="T689" i="5"/>
  <c r="L689" i="5"/>
  <c r="T688" i="5"/>
  <c r="L688" i="5"/>
  <c r="T687" i="5"/>
  <c r="L687" i="5"/>
  <c r="L686" i="5"/>
  <c r="T685" i="5"/>
  <c r="L685" i="5"/>
  <c r="T684" i="5"/>
  <c r="L684" i="5"/>
  <c r="T683" i="5"/>
  <c r="L683" i="5"/>
  <c r="T682" i="5"/>
  <c r="L682" i="5"/>
  <c r="T681" i="5"/>
  <c r="L681" i="5"/>
  <c r="T680" i="5"/>
  <c r="L680" i="5"/>
  <c r="T679" i="5"/>
  <c r="L679" i="5"/>
  <c r="T678" i="5"/>
  <c r="L678" i="5"/>
  <c r="T677" i="5"/>
  <c r="L677" i="5"/>
  <c r="T676" i="5"/>
  <c r="L676" i="5"/>
  <c r="T675" i="5"/>
  <c r="L675" i="5"/>
  <c r="L674" i="5"/>
  <c r="T673" i="5"/>
  <c r="L673" i="5"/>
  <c r="T672" i="5"/>
  <c r="L672" i="5"/>
  <c r="L671" i="5"/>
  <c r="T670" i="5"/>
  <c r="L670" i="5"/>
  <c r="T669" i="5"/>
  <c r="L669" i="5"/>
  <c r="T668" i="5"/>
  <c r="L668" i="5"/>
  <c r="T667" i="5"/>
  <c r="L667" i="5"/>
  <c r="T666" i="5"/>
  <c r="L666" i="5"/>
  <c r="L665" i="5"/>
  <c r="T664" i="5"/>
  <c r="L664" i="5"/>
  <c r="T663" i="5"/>
  <c r="L663" i="5"/>
  <c r="T662" i="5"/>
  <c r="L662" i="5"/>
  <c r="T661" i="5"/>
  <c r="L661" i="5"/>
  <c r="T660" i="5"/>
  <c r="L660" i="5"/>
  <c r="L659" i="5"/>
  <c r="T658" i="5"/>
  <c r="L658" i="5"/>
  <c r="T657" i="5"/>
  <c r="L657" i="5"/>
  <c r="T656" i="5"/>
  <c r="L656" i="5"/>
  <c r="L655" i="5"/>
  <c r="T654" i="5"/>
  <c r="L654" i="5"/>
  <c r="L653" i="5"/>
  <c r="T652" i="5"/>
  <c r="L652" i="5"/>
  <c r="L651" i="5"/>
  <c r="L650" i="5"/>
  <c r="L649" i="5"/>
  <c r="T648" i="5"/>
  <c r="L648" i="5"/>
  <c r="L647" i="5"/>
  <c r="T646" i="5"/>
  <c r="L646" i="5"/>
  <c r="T645" i="5"/>
  <c r="L645" i="5"/>
  <c r="T644" i="5"/>
  <c r="L644" i="5"/>
  <c r="T643" i="5"/>
  <c r="L643" i="5"/>
  <c r="T642" i="5"/>
  <c r="L642" i="5"/>
  <c r="T641" i="5"/>
  <c r="L641" i="5"/>
  <c r="L640" i="5"/>
  <c r="T639" i="5"/>
  <c r="L639" i="5"/>
  <c r="T638" i="5"/>
  <c r="L638" i="5"/>
  <c r="T637" i="5"/>
  <c r="L637" i="5"/>
  <c r="T636" i="5"/>
  <c r="L636" i="5"/>
  <c r="T635" i="5"/>
  <c r="L635" i="5"/>
  <c r="T634" i="5"/>
  <c r="L634" i="5"/>
  <c r="L633" i="5"/>
  <c r="T632" i="5"/>
  <c r="L632" i="5"/>
  <c r="T631" i="5"/>
  <c r="L631" i="5"/>
  <c r="T630" i="5"/>
  <c r="L630" i="5"/>
  <c r="T629" i="5"/>
  <c r="L629" i="5"/>
  <c r="T628" i="5"/>
  <c r="L628" i="5"/>
  <c r="T627" i="5"/>
  <c r="L627" i="5"/>
  <c r="T626" i="5"/>
  <c r="L626" i="5"/>
  <c r="T625" i="5"/>
  <c r="L625" i="5"/>
  <c r="T624" i="5"/>
  <c r="L624" i="5"/>
  <c r="T623" i="5"/>
  <c r="L623" i="5"/>
  <c r="L622" i="5"/>
  <c r="T621" i="5"/>
  <c r="L621" i="5"/>
  <c r="T620" i="5"/>
  <c r="L620" i="5"/>
  <c r="T619" i="5"/>
  <c r="L619" i="5"/>
  <c r="T618" i="5"/>
  <c r="L618" i="5"/>
  <c r="T617" i="5"/>
  <c r="L617" i="5"/>
  <c r="T616" i="5"/>
  <c r="L616" i="5"/>
  <c r="T615" i="5"/>
  <c r="L615" i="5"/>
  <c r="T614" i="5"/>
  <c r="L614" i="5"/>
  <c r="T613" i="5"/>
  <c r="L613" i="5"/>
  <c r="T612" i="5"/>
  <c r="L612" i="5"/>
  <c r="T611" i="5"/>
  <c r="L611" i="5"/>
  <c r="T610" i="5"/>
  <c r="L610" i="5"/>
  <c r="T609" i="5"/>
  <c r="L609" i="5"/>
  <c r="T608" i="5"/>
  <c r="L608" i="5"/>
  <c r="T607" i="5"/>
  <c r="L607" i="5"/>
  <c r="T606" i="5"/>
  <c r="L606" i="5"/>
  <c r="T605" i="5"/>
  <c r="L605" i="5"/>
  <c r="T604" i="5"/>
  <c r="L604" i="5"/>
  <c r="T603" i="5"/>
  <c r="L603" i="5"/>
  <c r="L602" i="5"/>
  <c r="T601" i="5"/>
  <c r="L601" i="5"/>
  <c r="T600" i="5"/>
  <c r="L600" i="5"/>
  <c r="T599" i="5"/>
  <c r="L599" i="5"/>
  <c r="T598" i="5"/>
  <c r="L598" i="5"/>
  <c r="T597" i="5"/>
  <c r="L597" i="5"/>
  <c r="T596" i="5"/>
  <c r="L596" i="5"/>
  <c r="T595" i="5"/>
  <c r="L595" i="5"/>
  <c r="T594" i="5"/>
  <c r="L594" i="5"/>
  <c r="T593" i="5"/>
  <c r="L593" i="5"/>
  <c r="T592" i="5"/>
  <c r="L592" i="5"/>
  <c r="T591" i="5"/>
  <c r="L591" i="5"/>
  <c r="T590" i="5"/>
  <c r="L590" i="5"/>
  <c r="T589" i="5"/>
  <c r="L589" i="5"/>
  <c r="T588" i="5"/>
  <c r="L588" i="5"/>
  <c r="L587" i="5"/>
  <c r="T586" i="5"/>
  <c r="L586" i="5"/>
  <c r="L585" i="5"/>
  <c r="T584" i="5"/>
  <c r="L584" i="5"/>
  <c r="T583" i="5"/>
  <c r="L583" i="5"/>
  <c r="T582" i="5"/>
  <c r="L582" i="5"/>
  <c r="L581" i="5"/>
  <c r="L580" i="5"/>
  <c r="T579" i="5"/>
  <c r="L579" i="5"/>
  <c r="T578" i="5"/>
  <c r="L578" i="5"/>
  <c r="T577" i="5"/>
  <c r="L577" i="5"/>
  <c r="T576" i="5"/>
  <c r="L576" i="5"/>
  <c r="L575" i="5"/>
  <c r="T574" i="5"/>
  <c r="L574" i="5"/>
  <c r="T573" i="5"/>
  <c r="L573" i="5"/>
  <c r="L572" i="5"/>
  <c r="T571" i="5"/>
  <c r="L571" i="5"/>
  <c r="T570" i="5"/>
  <c r="L570" i="5"/>
  <c r="T569" i="5"/>
  <c r="L569" i="5"/>
  <c r="T568" i="5"/>
  <c r="L568" i="5"/>
  <c r="T567" i="5"/>
  <c r="L567" i="5"/>
  <c r="T566" i="5"/>
  <c r="L566" i="5"/>
  <c r="L565" i="5"/>
  <c r="T564" i="5"/>
  <c r="L564" i="5"/>
  <c r="T563" i="5"/>
  <c r="L563" i="5"/>
  <c r="L562" i="5"/>
  <c r="L561" i="5"/>
  <c r="L560" i="5"/>
  <c r="T559" i="5"/>
  <c r="L559" i="5"/>
  <c r="L558" i="5"/>
  <c r="T557" i="5"/>
  <c r="L557" i="5"/>
  <c r="T556" i="5"/>
  <c r="L556" i="5"/>
  <c r="L555" i="5"/>
  <c r="T554" i="5"/>
  <c r="L554" i="5"/>
  <c r="L553" i="5"/>
  <c r="T552" i="5"/>
  <c r="L552" i="5"/>
  <c r="T551" i="5"/>
  <c r="L551" i="5"/>
  <c r="L550" i="5"/>
  <c r="L549" i="5"/>
  <c r="T548" i="5"/>
  <c r="L548" i="5"/>
  <c r="L547" i="5"/>
  <c r="L546" i="5"/>
  <c r="L545" i="5"/>
  <c r="L544" i="5"/>
  <c r="L543" i="5"/>
  <c r="T542" i="5"/>
  <c r="L542" i="5"/>
  <c r="T541" i="5"/>
  <c r="L541" i="5"/>
  <c r="T540" i="5"/>
  <c r="L540" i="5"/>
  <c r="T539" i="5"/>
  <c r="L539" i="5"/>
  <c r="T538" i="5"/>
  <c r="L538" i="5"/>
  <c r="T537" i="5"/>
  <c r="L537" i="5"/>
  <c r="L536" i="5"/>
  <c r="T535" i="5"/>
  <c r="L535" i="5"/>
  <c r="L534" i="5"/>
  <c r="T533" i="5"/>
  <c r="L533" i="5"/>
  <c r="L532" i="5"/>
  <c r="L531" i="5"/>
  <c r="L530" i="5"/>
  <c r="T529" i="5"/>
  <c r="L529" i="5"/>
  <c r="T528" i="5"/>
  <c r="L528" i="5"/>
  <c r="T527" i="5"/>
  <c r="L527" i="5"/>
  <c r="T526" i="5"/>
  <c r="L526" i="5"/>
  <c r="T525" i="5"/>
  <c r="L525" i="5"/>
  <c r="T524" i="5"/>
  <c r="L524" i="5"/>
  <c r="L523" i="5"/>
  <c r="T522" i="5"/>
  <c r="L522" i="5"/>
  <c r="L521" i="5"/>
  <c r="T520" i="5"/>
  <c r="L520" i="5"/>
  <c r="T519" i="5"/>
  <c r="L519" i="5"/>
  <c r="T518" i="5"/>
  <c r="L518" i="5"/>
  <c r="T517" i="5"/>
  <c r="L517" i="5"/>
  <c r="T516" i="5"/>
  <c r="L516" i="5"/>
  <c r="L515" i="5"/>
  <c r="T514" i="5"/>
  <c r="L514" i="5"/>
  <c r="L513" i="5"/>
  <c r="L512" i="5"/>
  <c r="L511" i="5"/>
  <c r="T510" i="5"/>
  <c r="L510" i="5"/>
  <c r="L509" i="5"/>
  <c r="T508" i="5"/>
  <c r="L508" i="5"/>
  <c r="T507" i="5"/>
  <c r="L507" i="5"/>
  <c r="L506" i="5"/>
  <c r="L505" i="5"/>
  <c r="L504" i="5"/>
  <c r="T503" i="5"/>
  <c r="L503" i="5"/>
  <c r="L502" i="5"/>
  <c r="L501" i="5"/>
  <c r="L500" i="5"/>
  <c r="T499" i="5"/>
  <c r="L499" i="5"/>
  <c r="L498" i="5"/>
  <c r="T497" i="5"/>
  <c r="L497" i="5"/>
  <c r="L496" i="5"/>
  <c r="T495" i="5"/>
  <c r="L495" i="5"/>
  <c r="L494" i="5"/>
  <c r="L493" i="5"/>
  <c r="L492" i="5"/>
  <c r="L491" i="5"/>
  <c r="L490" i="5"/>
  <c r="L489" i="5"/>
  <c r="L488" i="5"/>
  <c r="L487" i="5"/>
  <c r="T486" i="5"/>
  <c r="L486" i="5"/>
  <c r="L485" i="5"/>
  <c r="L484" i="5"/>
  <c r="L483" i="5"/>
  <c r="L482" i="5"/>
  <c r="L481" i="5"/>
  <c r="L480" i="5"/>
  <c r="L479" i="5"/>
  <c r="L478" i="5"/>
  <c r="L477" i="5"/>
  <c r="L476" i="5"/>
  <c r="L475" i="5"/>
  <c r="L474" i="5"/>
  <c r="L473" i="5"/>
  <c r="L472" i="5"/>
  <c r="L471" i="5"/>
  <c r="L470" i="5"/>
  <c r="L469" i="5"/>
  <c r="L468" i="5"/>
  <c r="L467" i="5"/>
  <c r="L466" i="5"/>
  <c r="L465" i="5"/>
  <c r="L464" i="5"/>
  <c r="T463" i="5"/>
  <c r="L463" i="5"/>
  <c r="L462" i="5"/>
  <c r="L461" i="5"/>
  <c r="L460" i="5"/>
  <c r="L459" i="5"/>
  <c r="L458" i="5"/>
  <c r="L457" i="5"/>
  <c r="L456" i="5"/>
  <c r="L455" i="5"/>
  <c r="L454" i="5"/>
  <c r="L453" i="5"/>
  <c r="L452" i="5"/>
  <c r="T451" i="5"/>
  <c r="L451" i="5"/>
  <c r="L450" i="5"/>
  <c r="L449" i="5"/>
  <c r="L448" i="5"/>
  <c r="L447" i="5"/>
  <c r="L446" i="5"/>
  <c r="L445" i="5"/>
  <c r="L444" i="5"/>
  <c r="L443" i="5"/>
  <c r="L442" i="5"/>
  <c r="L441" i="5"/>
  <c r="L440" i="5"/>
  <c r="L439" i="5"/>
  <c r="L438" i="5"/>
  <c r="T437" i="5"/>
  <c r="L437" i="5"/>
  <c r="L436" i="5"/>
  <c r="L435" i="5"/>
  <c r="L434" i="5"/>
  <c r="L433" i="5"/>
  <c r="L432" i="5"/>
  <c r="L431" i="5"/>
  <c r="T430" i="5"/>
  <c r="L430" i="5"/>
  <c r="L429" i="5"/>
  <c r="L428" i="5"/>
  <c r="L427" i="5"/>
  <c r="L426" i="5"/>
  <c r="L425" i="5"/>
  <c r="L424" i="5"/>
  <c r="L423" i="5"/>
  <c r="L422" i="5"/>
  <c r="T421" i="5"/>
  <c r="L421" i="5"/>
  <c r="L420" i="5"/>
  <c r="L419" i="5"/>
  <c r="L418" i="5"/>
  <c r="L417" i="5"/>
  <c r="L416" i="5"/>
  <c r="T415" i="5"/>
  <c r="L415" i="5"/>
  <c r="L414" i="5"/>
  <c r="L413" i="5"/>
  <c r="L412" i="5"/>
  <c r="L411" i="5"/>
  <c r="T410" i="5"/>
  <c r="L410" i="5"/>
  <c r="L409" i="5"/>
  <c r="L408" i="5"/>
  <c r="L407" i="5"/>
  <c r="L406" i="5"/>
  <c r="L405" i="5"/>
  <c r="L404" i="5"/>
  <c r="L403" i="5"/>
  <c r="T402" i="5"/>
  <c r="L402" i="5"/>
  <c r="T401" i="5"/>
  <c r="L401" i="5"/>
  <c r="L400" i="5"/>
  <c r="L399" i="5"/>
  <c r="T398" i="5"/>
  <c r="L398" i="5"/>
  <c r="L397" i="5"/>
  <c r="T396" i="5"/>
  <c r="L396" i="5"/>
  <c r="T395" i="5"/>
  <c r="L395" i="5"/>
  <c r="L394" i="5"/>
  <c r="L393" i="5"/>
  <c r="L392" i="5"/>
  <c r="T391" i="5"/>
  <c r="L391" i="5"/>
  <c r="L390" i="5"/>
  <c r="L389" i="5"/>
  <c r="T388" i="5"/>
  <c r="L388" i="5"/>
  <c r="T387" i="5"/>
  <c r="L387" i="5"/>
  <c r="L386" i="5"/>
  <c r="T385" i="5"/>
  <c r="L385" i="5"/>
  <c r="L384" i="5"/>
  <c r="T383" i="5"/>
  <c r="L383" i="5"/>
  <c r="L382" i="5"/>
  <c r="T381" i="5"/>
  <c r="L381" i="5"/>
  <c r="L380" i="5"/>
  <c r="T379" i="5"/>
  <c r="L379" i="5"/>
  <c r="T378" i="5"/>
  <c r="L378" i="5"/>
  <c r="T377" i="5"/>
  <c r="L377" i="5"/>
  <c r="T376" i="5"/>
  <c r="L376" i="5"/>
  <c r="T375" i="5"/>
  <c r="L375" i="5"/>
  <c r="T374" i="5"/>
  <c r="L374" i="5"/>
  <c r="T373" i="5"/>
  <c r="L373" i="5"/>
  <c r="L372" i="5"/>
  <c r="L371" i="5"/>
  <c r="T370" i="5"/>
  <c r="L370" i="5"/>
  <c r="T369" i="5"/>
  <c r="L369" i="5"/>
  <c r="T368" i="5"/>
  <c r="L368" i="5"/>
  <c r="T367" i="5"/>
  <c r="L367" i="5"/>
  <c r="T366" i="5"/>
  <c r="L366" i="5"/>
  <c r="L365" i="5"/>
  <c r="T364" i="5"/>
  <c r="L364" i="5"/>
  <c r="L363" i="5"/>
  <c r="T362" i="5"/>
  <c r="L362" i="5"/>
  <c r="T361" i="5"/>
  <c r="L361" i="5"/>
  <c r="T360" i="5"/>
  <c r="L360" i="5"/>
  <c r="L359" i="5"/>
  <c r="L358" i="5"/>
  <c r="T357" i="5"/>
  <c r="L357" i="5"/>
  <c r="L356" i="5"/>
  <c r="T355" i="5"/>
  <c r="L355" i="5"/>
  <c r="T354" i="5"/>
  <c r="L354" i="5"/>
  <c r="T353" i="5"/>
  <c r="L353" i="5"/>
  <c r="L352" i="5"/>
  <c r="T351" i="5"/>
  <c r="L351" i="5"/>
  <c r="T350" i="5"/>
  <c r="L350" i="5"/>
  <c r="T349" i="5"/>
  <c r="L349" i="5"/>
  <c r="L348" i="5"/>
  <c r="L347" i="5"/>
  <c r="T346" i="5"/>
  <c r="L346" i="5"/>
  <c r="L345" i="5"/>
  <c r="T344" i="5"/>
  <c r="L344" i="5"/>
  <c r="L343" i="5"/>
  <c r="L342" i="5"/>
  <c r="L341" i="5"/>
  <c r="L340" i="5"/>
  <c r="L339" i="5"/>
  <c r="L338" i="5"/>
  <c r="T337" i="5"/>
  <c r="L337" i="5"/>
  <c r="T336" i="5"/>
  <c r="L336" i="5"/>
  <c r="L335" i="5"/>
  <c r="T334" i="5"/>
  <c r="L334" i="5"/>
  <c r="T333" i="5"/>
  <c r="L333" i="5"/>
  <c r="L332" i="5"/>
  <c r="L331" i="5"/>
  <c r="T330" i="5"/>
  <c r="L330" i="5"/>
  <c r="T329" i="5"/>
  <c r="L329" i="5"/>
  <c r="L328" i="5"/>
  <c r="L327" i="5"/>
  <c r="T326" i="5"/>
  <c r="L326" i="5"/>
  <c r="T325" i="5"/>
  <c r="L325" i="5"/>
  <c r="T324" i="5"/>
  <c r="L324" i="5"/>
  <c r="L323" i="5"/>
  <c r="L322" i="5"/>
  <c r="L321" i="5"/>
  <c r="T320" i="5"/>
  <c r="L320" i="5"/>
  <c r="L319" i="5"/>
  <c r="T318" i="5"/>
  <c r="L318" i="5"/>
  <c r="L317" i="5"/>
  <c r="L316" i="5"/>
  <c r="T315" i="5"/>
  <c r="L315" i="5"/>
  <c r="L314" i="5"/>
  <c r="L313" i="5"/>
  <c r="L312" i="5"/>
  <c r="L311" i="5"/>
  <c r="L310" i="5"/>
  <c r="T309" i="5"/>
  <c r="L309" i="5"/>
  <c r="T308" i="5"/>
  <c r="L308" i="5"/>
  <c r="T307" i="5"/>
  <c r="L307" i="5"/>
  <c r="T306" i="5"/>
  <c r="L306" i="5"/>
  <c r="T305" i="5"/>
  <c r="L305" i="5"/>
  <c r="T304" i="5"/>
  <c r="L304" i="5"/>
  <c r="L303" i="5"/>
  <c r="T302" i="5"/>
  <c r="L302" i="5"/>
  <c r="L301" i="5"/>
  <c r="L300" i="5"/>
  <c r="T299" i="5"/>
  <c r="L299" i="5"/>
  <c r="L298" i="5"/>
  <c r="L297" i="5"/>
  <c r="L296" i="5"/>
  <c r="T295" i="5"/>
  <c r="L295" i="5"/>
  <c r="T294" i="5"/>
  <c r="L294" i="5"/>
  <c r="L293" i="5"/>
  <c r="L292" i="5"/>
  <c r="L291" i="5"/>
  <c r="L290" i="5"/>
  <c r="T289" i="5"/>
  <c r="L289" i="5"/>
  <c r="T288" i="5"/>
  <c r="L288" i="5"/>
  <c r="L287" i="5"/>
  <c r="L286" i="5"/>
  <c r="T285" i="5"/>
  <c r="L285" i="5"/>
  <c r="L284" i="5"/>
  <c r="L283" i="5"/>
  <c r="Z282" i="5"/>
  <c r="L282" i="5"/>
  <c r="T281" i="5"/>
  <c r="L281" i="5"/>
  <c r="T280" i="5"/>
  <c r="L280" i="5"/>
  <c r="T279" i="5"/>
  <c r="L279" i="5"/>
  <c r="L278" i="5"/>
  <c r="T277" i="5"/>
  <c r="L277" i="5"/>
  <c r="L276" i="5"/>
  <c r="T275" i="5"/>
  <c r="L275" i="5"/>
  <c r="T274" i="5"/>
  <c r="L274" i="5"/>
  <c r="L273" i="5"/>
  <c r="T272" i="5"/>
  <c r="L272" i="5"/>
  <c r="L271" i="5"/>
  <c r="L270" i="5"/>
  <c r="T269" i="5"/>
  <c r="L269" i="5"/>
  <c r="L268" i="5"/>
  <c r="L267" i="5"/>
  <c r="L266" i="5"/>
  <c r="L265" i="5"/>
  <c r="T264" i="5"/>
  <c r="L264" i="5"/>
  <c r="T263" i="5"/>
  <c r="L263" i="5"/>
  <c r="L262" i="5"/>
  <c r="L261" i="5"/>
  <c r="T260" i="5"/>
  <c r="L260" i="5"/>
  <c r="L259" i="5"/>
  <c r="L258" i="5"/>
  <c r="T257" i="5"/>
  <c r="L257" i="5"/>
  <c r="L256" i="5"/>
  <c r="T255" i="5"/>
  <c r="L255" i="5"/>
  <c r="L254" i="5"/>
  <c r="T253" i="5"/>
  <c r="L253" i="5"/>
  <c r="L252" i="5"/>
  <c r="T251" i="5"/>
  <c r="L251" i="5"/>
  <c r="L250" i="5"/>
  <c r="T249" i="5"/>
  <c r="L249" i="5"/>
  <c r="L248" i="5"/>
  <c r="L247" i="5"/>
  <c r="T246" i="5"/>
  <c r="L246" i="5"/>
  <c r="L245" i="5"/>
  <c r="T244" i="5"/>
  <c r="L244" i="5"/>
  <c r="T243" i="5"/>
  <c r="L243" i="5"/>
  <c r="L242" i="5"/>
  <c r="T241" i="5"/>
  <c r="L241" i="5"/>
  <c r="L240" i="5"/>
  <c r="T239" i="5"/>
  <c r="L239" i="5"/>
  <c r="L238" i="5"/>
  <c r="L237" i="5"/>
  <c r="T236" i="5"/>
  <c r="L236" i="5"/>
  <c r="T235" i="5"/>
  <c r="L235" i="5"/>
  <c r="L234" i="5"/>
  <c r="T233" i="5"/>
  <c r="L233" i="5"/>
  <c r="T232" i="5"/>
  <c r="L232" i="5"/>
  <c r="T231" i="5"/>
  <c r="L231" i="5"/>
  <c r="L230" i="5"/>
  <c r="T229" i="5"/>
  <c r="L229" i="5"/>
  <c r="L228" i="5"/>
  <c r="L227" i="5"/>
  <c r="T226" i="5"/>
  <c r="L226" i="5"/>
  <c r="T225" i="5"/>
  <c r="L225" i="5"/>
  <c r="L224" i="5"/>
  <c r="T223" i="5"/>
  <c r="L223" i="5"/>
  <c r="L222" i="5"/>
  <c r="L221" i="5"/>
  <c r="T220" i="5"/>
  <c r="L220" i="5"/>
  <c r="L219" i="5"/>
  <c r="T218" i="5"/>
  <c r="L218" i="5"/>
  <c r="T217" i="5"/>
  <c r="L217" i="5"/>
  <c r="T216" i="5"/>
  <c r="L216" i="5"/>
  <c r="L215" i="5"/>
  <c r="T214" i="5"/>
  <c r="L214" i="5"/>
  <c r="L213" i="5"/>
  <c r="L212" i="5"/>
  <c r="L211" i="5"/>
  <c r="L210" i="5"/>
  <c r="T209" i="5"/>
  <c r="L209" i="5"/>
  <c r="L208" i="5"/>
  <c r="T207" i="5"/>
  <c r="L207" i="5"/>
  <c r="L206" i="5"/>
  <c r="T205" i="5"/>
  <c r="L205" i="5"/>
  <c r="T204" i="5"/>
  <c r="L204" i="5"/>
  <c r="L203" i="5"/>
  <c r="T202" i="5"/>
  <c r="L202" i="5"/>
  <c r="T201" i="5"/>
  <c r="L201" i="5"/>
  <c r="T200" i="5"/>
  <c r="L200" i="5"/>
  <c r="L199" i="5"/>
  <c r="T198" i="5"/>
  <c r="L198" i="5"/>
  <c r="L197" i="5"/>
  <c r="L196" i="5"/>
  <c r="L195" i="5"/>
  <c r="T194" i="5"/>
  <c r="L194" i="5"/>
  <c r="L193" i="5"/>
  <c r="L192" i="5"/>
  <c r="L191" i="5"/>
  <c r="L190" i="5"/>
  <c r="T189" i="5"/>
  <c r="L189" i="5"/>
  <c r="T188" i="5"/>
  <c r="L188" i="5"/>
  <c r="L187" i="5"/>
  <c r="T186" i="5"/>
  <c r="L186" i="5"/>
  <c r="T185" i="5"/>
  <c r="L185" i="5"/>
  <c r="L184" i="5"/>
  <c r="T183" i="5"/>
  <c r="L183" i="5"/>
  <c r="T182" i="5"/>
  <c r="L182" i="5"/>
  <c r="T181" i="5"/>
  <c r="L181" i="5"/>
  <c r="T180" i="5"/>
  <c r="L180" i="5"/>
  <c r="T179" i="5"/>
  <c r="L179" i="5"/>
  <c r="T178" i="5"/>
  <c r="L178" i="5"/>
  <c r="T177" i="5"/>
  <c r="L177" i="5"/>
  <c r="T176" i="5"/>
  <c r="L176" i="5"/>
  <c r="T175" i="5"/>
  <c r="L175" i="5"/>
  <c r="T174" i="5"/>
  <c r="L174" i="5"/>
  <c r="T173" i="5"/>
  <c r="L173" i="5"/>
  <c r="T172" i="5"/>
  <c r="L172" i="5"/>
  <c r="T171" i="5"/>
  <c r="L171" i="5"/>
  <c r="L170" i="5"/>
  <c r="T169" i="5"/>
  <c r="L169" i="5"/>
  <c r="T168" i="5"/>
  <c r="L168" i="5"/>
  <c r="T167" i="5"/>
  <c r="L167" i="5"/>
  <c r="T166" i="5"/>
  <c r="L166" i="5"/>
  <c r="T165" i="5"/>
  <c r="L165" i="5"/>
  <c r="T164" i="5"/>
  <c r="L164" i="5"/>
  <c r="L163" i="5"/>
  <c r="T162" i="5"/>
  <c r="L162" i="5"/>
  <c r="T161" i="5"/>
  <c r="L161" i="5"/>
  <c r="T160" i="5"/>
  <c r="L160" i="5"/>
  <c r="T159" i="5"/>
  <c r="L159" i="5"/>
  <c r="T158" i="5"/>
  <c r="L158" i="5"/>
  <c r="L157" i="5"/>
  <c r="T156" i="5"/>
  <c r="L156" i="5"/>
  <c r="L155" i="5"/>
  <c r="L154" i="5"/>
  <c r="T153" i="5"/>
  <c r="L153" i="5"/>
  <c r="L152" i="5"/>
  <c r="L151" i="5"/>
  <c r="T150" i="5"/>
  <c r="L150" i="5"/>
  <c r="L149" i="5"/>
  <c r="L148" i="5"/>
  <c r="L147" i="5"/>
  <c r="T146" i="5"/>
  <c r="L146" i="5"/>
  <c r="T145" i="5"/>
  <c r="L145" i="5"/>
  <c r="T144" i="5"/>
  <c r="L144" i="5"/>
  <c r="L143" i="5"/>
  <c r="L142" i="5"/>
  <c r="T141" i="5"/>
  <c r="L141" i="5"/>
  <c r="L140" i="5"/>
  <c r="T139" i="5"/>
  <c r="L139" i="5"/>
  <c r="L138" i="5"/>
  <c r="L137" i="5"/>
  <c r="T136" i="5"/>
  <c r="L136" i="5"/>
  <c r="L135" i="5"/>
  <c r="T134" i="5"/>
  <c r="L134" i="5"/>
  <c r="L133" i="5"/>
  <c r="T132" i="5"/>
  <c r="L132" i="5"/>
  <c r="T131" i="5"/>
  <c r="L131" i="5"/>
  <c r="L130" i="5"/>
  <c r="T129" i="5"/>
  <c r="L129" i="5"/>
  <c r="L128" i="5"/>
  <c r="L127" i="5"/>
  <c r="T126" i="5"/>
  <c r="L126" i="5"/>
  <c r="T125" i="5"/>
  <c r="L125" i="5"/>
  <c r="L124" i="5"/>
  <c r="L123" i="5"/>
  <c r="T122" i="5"/>
  <c r="L122" i="5"/>
  <c r="T121" i="5"/>
  <c r="L121" i="5"/>
  <c r="T120" i="5"/>
  <c r="L120" i="5"/>
  <c r="L119" i="5"/>
  <c r="T118" i="5"/>
  <c r="L118" i="5"/>
  <c r="T117" i="5"/>
  <c r="L117" i="5"/>
  <c r="T116" i="5"/>
  <c r="L116" i="5"/>
  <c r="T115" i="5"/>
  <c r="L115" i="5"/>
  <c r="L114" i="5"/>
  <c r="T113" i="5"/>
  <c r="L113" i="5"/>
  <c r="T112" i="5"/>
  <c r="L112" i="5"/>
  <c r="T111" i="5"/>
  <c r="L111" i="5"/>
  <c r="L110" i="5"/>
  <c r="T109" i="5"/>
  <c r="L109" i="5"/>
  <c r="L108" i="5"/>
  <c r="L107" i="5"/>
  <c r="T106" i="5"/>
  <c r="L106" i="5"/>
  <c r="L105" i="5"/>
  <c r="L104" i="5"/>
  <c r="T103" i="5"/>
  <c r="L103" i="5"/>
  <c r="T102" i="5"/>
  <c r="L102" i="5"/>
  <c r="T101" i="5"/>
  <c r="L101" i="5"/>
  <c r="T100" i="5"/>
  <c r="L100" i="5"/>
  <c r="L99" i="5"/>
  <c r="T98" i="5"/>
  <c r="L98" i="5"/>
  <c r="L97" i="5"/>
  <c r="L96" i="5"/>
  <c r="L95" i="5"/>
  <c r="T94" i="5"/>
  <c r="L94" i="5"/>
  <c r="T93" i="5"/>
  <c r="L93" i="5"/>
  <c r="L92" i="5"/>
  <c r="T91" i="5"/>
  <c r="L91" i="5"/>
  <c r="T90" i="5"/>
  <c r="L90" i="5"/>
  <c r="T89" i="5"/>
  <c r="L89" i="5"/>
  <c r="T88" i="5"/>
  <c r="L88" i="5"/>
  <c r="T87" i="5"/>
  <c r="L87" i="5"/>
  <c r="T86" i="5"/>
  <c r="L86" i="5"/>
  <c r="L85" i="5"/>
  <c r="T84" i="5"/>
  <c r="L84" i="5"/>
  <c r="T83" i="5"/>
  <c r="L83" i="5"/>
  <c r="L82" i="5"/>
  <c r="T81" i="5"/>
  <c r="L81" i="5"/>
  <c r="L80" i="5"/>
  <c r="T79" i="5"/>
  <c r="L79" i="5"/>
  <c r="T78" i="5"/>
  <c r="L78" i="5"/>
  <c r="T77" i="5"/>
  <c r="L77" i="5"/>
  <c r="L76" i="5"/>
  <c r="L75" i="5"/>
  <c r="L74" i="5"/>
  <c r="T73" i="5"/>
  <c r="L73" i="5"/>
  <c r="T72" i="5"/>
  <c r="L72" i="5"/>
  <c r="T71" i="5"/>
  <c r="L71" i="5"/>
  <c r="T70" i="5"/>
  <c r="L70" i="5"/>
  <c r="T69" i="5"/>
  <c r="L69" i="5"/>
  <c r="L68" i="5"/>
  <c r="T67" i="5"/>
  <c r="L67" i="5"/>
  <c r="T66" i="5"/>
  <c r="L66" i="5"/>
  <c r="T65" i="5"/>
  <c r="L65" i="5"/>
  <c r="L64" i="5"/>
  <c r="T63" i="5"/>
  <c r="L63" i="5"/>
  <c r="L62" i="5"/>
  <c r="L61" i="5"/>
  <c r="T60" i="5"/>
  <c r="L60" i="5"/>
  <c r="T59" i="5"/>
  <c r="L59" i="5"/>
  <c r="T58" i="5"/>
  <c r="L58" i="5"/>
  <c r="T57" i="5"/>
  <c r="L57" i="5"/>
  <c r="T56" i="5"/>
  <c r="L56" i="5"/>
  <c r="L55" i="5"/>
  <c r="L54" i="5"/>
  <c r="T53" i="5"/>
  <c r="L53" i="5"/>
  <c r="T52" i="5"/>
  <c r="L52" i="5"/>
  <c r="L51" i="5"/>
  <c r="T50" i="5"/>
  <c r="L50" i="5"/>
  <c r="T49" i="5"/>
  <c r="L49" i="5"/>
  <c r="T48" i="5"/>
  <c r="L48" i="5"/>
  <c r="T47" i="5"/>
  <c r="L47" i="5"/>
  <c r="T46" i="5"/>
  <c r="L46" i="5"/>
  <c r="T45" i="5"/>
  <c r="L45" i="5"/>
  <c r="T44" i="5"/>
  <c r="L44" i="5"/>
  <c r="T43" i="5"/>
  <c r="L43" i="5"/>
  <c r="L42" i="5"/>
  <c r="T41" i="5"/>
  <c r="L41" i="5"/>
  <c r="T39" i="5"/>
  <c r="L39" i="5"/>
  <c r="T38" i="5"/>
  <c r="L38" i="5"/>
  <c r="T37" i="5"/>
  <c r="L37" i="5"/>
  <c r="T36" i="5"/>
  <c r="L36" i="5"/>
  <c r="L35" i="5"/>
  <c r="L34" i="5"/>
  <c r="T33" i="5"/>
  <c r="L33" i="5"/>
  <c r="L32" i="5"/>
  <c r="L31" i="5"/>
  <c r="L30" i="5"/>
  <c r="T29" i="5"/>
  <c r="L29" i="5"/>
  <c r="L28" i="5"/>
  <c r="T27" i="5"/>
  <c r="L27" i="5"/>
  <c r="T26" i="5"/>
  <c r="L26" i="5"/>
  <c r="T25" i="5"/>
  <c r="L25" i="5"/>
  <c r="T24" i="5"/>
  <c r="L24" i="5"/>
  <c r="L23" i="5"/>
  <c r="L22" i="5"/>
  <c r="T21" i="5"/>
  <c r="L21" i="5"/>
  <c r="T20" i="5"/>
  <c r="L20" i="5"/>
  <c r="T19" i="5"/>
  <c r="L19" i="5"/>
  <c r="T18" i="5"/>
  <c r="L18" i="5"/>
  <c r="T17" i="5"/>
  <c r="L17" i="5"/>
  <c r="T16" i="5"/>
  <c r="L16" i="5"/>
  <c r="L15" i="5"/>
  <c r="T14" i="5"/>
  <c r="L14" i="5"/>
  <c r="T13" i="5"/>
  <c r="L13" i="5"/>
  <c r="L12" i="5"/>
  <c r="T11" i="5"/>
  <c r="L11" i="5"/>
  <c r="T10" i="5"/>
  <c r="L10" i="5"/>
  <c r="T9" i="5"/>
  <c r="L9" i="5"/>
  <c r="T8" i="5"/>
  <c r="L8" i="5"/>
  <c r="T7" i="5"/>
  <c r="L7" i="5"/>
  <c r="T6" i="5"/>
  <c r="L6" i="5"/>
  <c r="L5" i="5"/>
  <c r="T4" i="5"/>
  <c r="L4" i="5"/>
  <c r="T3" i="5"/>
  <c r="L3" i="5"/>
  <c r="T2" i="5"/>
  <c r="L2" i="5"/>
  <c r="J7" i="3"/>
  <c r="J6" i="3"/>
  <c r="J5" i="3"/>
  <c r="J4" i="3"/>
  <c r="J3" i="3"/>
  <c r="J2" i="3"/>
  <c r="P33" i="19"/>
  <c r="M33" i="19"/>
  <c r="P32" i="19"/>
  <c r="M32" i="19"/>
  <c r="P31" i="19"/>
  <c r="M31" i="19"/>
  <c r="P30" i="19"/>
  <c r="M30" i="19"/>
  <c r="P29" i="19"/>
  <c r="M29" i="19"/>
  <c r="P28" i="19"/>
  <c r="M28" i="19"/>
  <c r="P27" i="19"/>
  <c r="M27" i="19"/>
  <c r="P26" i="19"/>
  <c r="M26" i="19"/>
  <c r="P25" i="19"/>
  <c r="M25" i="19"/>
  <c r="P24" i="19"/>
  <c r="M24" i="19"/>
  <c r="P23" i="19"/>
  <c r="M23" i="19"/>
  <c r="P22" i="19"/>
  <c r="M22" i="19"/>
  <c r="P21" i="19"/>
  <c r="M21" i="19"/>
  <c r="P20" i="19"/>
  <c r="M20" i="19"/>
  <c r="P19" i="19"/>
  <c r="M19" i="19"/>
  <c r="P18" i="19"/>
  <c r="M18" i="19"/>
  <c r="P17" i="19"/>
  <c r="M17" i="19"/>
  <c r="P16" i="19"/>
  <c r="M16" i="19"/>
  <c r="P15" i="19"/>
  <c r="P14" i="19"/>
  <c r="M14" i="19"/>
  <c r="P13" i="19"/>
  <c r="M13" i="19"/>
  <c r="P12" i="19"/>
  <c r="M12" i="19"/>
  <c r="P11" i="19"/>
  <c r="M11" i="19"/>
  <c r="P10" i="19"/>
  <c r="M10" i="19"/>
  <c r="P9" i="19"/>
  <c r="M9" i="19"/>
  <c r="P8" i="19"/>
  <c r="M8" i="19"/>
  <c r="P7" i="19"/>
  <c r="M7" i="19"/>
  <c r="P6" i="19"/>
  <c r="M6" i="19"/>
  <c r="P5" i="19"/>
  <c r="M5" i="19"/>
  <c r="P4" i="19"/>
  <c r="M4" i="19"/>
  <c r="P3" i="19"/>
  <c r="M3" i="19"/>
  <c r="AC79" i="4"/>
  <c r="W79" i="4"/>
  <c r="J79" i="4"/>
  <c r="AC78" i="4"/>
  <c r="W78" i="4"/>
  <c r="J78" i="4"/>
  <c r="J77" i="4"/>
  <c r="J76" i="4"/>
  <c r="J75" i="4"/>
  <c r="AC74" i="4"/>
  <c r="W74" i="4"/>
  <c r="J74" i="4"/>
  <c r="AC73" i="4"/>
  <c r="W73" i="4"/>
  <c r="J73" i="4"/>
  <c r="AC72" i="4"/>
  <c r="W72" i="4"/>
  <c r="J72" i="4"/>
  <c r="AC71" i="4"/>
  <c r="W71" i="4"/>
  <c r="J71" i="4"/>
  <c r="AC70" i="4"/>
  <c r="W70" i="4"/>
  <c r="J70" i="4"/>
  <c r="AC69" i="4"/>
  <c r="W69" i="4"/>
  <c r="J69" i="4"/>
  <c r="AC68" i="4"/>
  <c r="AD68" i="4" s="1"/>
  <c r="J68" i="4"/>
  <c r="AC67" i="4"/>
  <c r="W67" i="4"/>
  <c r="J67" i="4"/>
  <c r="AC66" i="4"/>
  <c r="W66" i="4"/>
  <c r="J66" i="4"/>
  <c r="AC65" i="4"/>
  <c r="W65" i="4"/>
  <c r="J65" i="4"/>
  <c r="AC64" i="4"/>
  <c r="W64" i="4"/>
  <c r="J64" i="4"/>
  <c r="AC63" i="4"/>
  <c r="W63" i="4"/>
  <c r="J63" i="4"/>
  <c r="AC62" i="4"/>
  <c r="W62" i="4"/>
  <c r="J62" i="4"/>
  <c r="AC61" i="4"/>
  <c r="W61" i="4"/>
  <c r="J61" i="4"/>
  <c r="AC60" i="4"/>
  <c r="W60" i="4"/>
  <c r="AC58" i="4"/>
  <c r="W58" i="4"/>
  <c r="AC56" i="4"/>
  <c r="AD56" i="4" s="1"/>
  <c r="J55" i="4"/>
  <c r="AC54" i="4"/>
  <c r="AD54" i="4" s="1"/>
  <c r="J54" i="4"/>
  <c r="J53" i="4"/>
  <c r="AC52" i="4"/>
  <c r="W52" i="4"/>
  <c r="AC49" i="4"/>
  <c r="W49" i="4"/>
  <c r="AC48" i="4"/>
  <c r="W48" i="4"/>
  <c r="AC47" i="4"/>
  <c r="W47" i="4"/>
  <c r="AC46" i="4"/>
  <c r="W46" i="4"/>
  <c r="AC45" i="4"/>
  <c r="W45" i="4"/>
  <c r="AC44" i="4"/>
  <c r="W44" i="4"/>
  <c r="AC43" i="4"/>
  <c r="W43" i="4"/>
  <c r="AC42" i="4"/>
  <c r="W42" i="4"/>
  <c r="J42" i="4"/>
  <c r="AC40" i="4"/>
  <c r="W40" i="4"/>
  <c r="J40" i="4"/>
  <c r="AC39" i="4"/>
  <c r="W39" i="4"/>
  <c r="J39" i="4"/>
  <c r="AC38" i="4"/>
  <c r="W38" i="4"/>
  <c r="J38" i="4"/>
  <c r="AC37" i="4"/>
  <c r="W37" i="4"/>
  <c r="J37" i="4"/>
  <c r="AC36" i="4"/>
  <c r="W36" i="4"/>
  <c r="J36" i="4"/>
  <c r="AC35" i="4"/>
  <c r="W35" i="4"/>
  <c r="J35" i="4"/>
  <c r="AC34" i="4"/>
  <c r="W34" i="4"/>
  <c r="AC33" i="4"/>
  <c r="W33" i="4"/>
  <c r="AC32" i="4"/>
  <c r="W32" i="4"/>
  <c r="J32" i="4"/>
  <c r="AC31" i="4"/>
  <c r="AD31" i="4" s="1"/>
  <c r="AC30" i="4"/>
  <c r="W30" i="4"/>
  <c r="J30" i="4"/>
  <c r="AC29" i="4"/>
  <c r="W29" i="4"/>
  <c r="J29" i="4"/>
  <c r="AC28" i="4"/>
  <c r="W28" i="4"/>
  <c r="J28" i="4"/>
  <c r="AC27" i="4"/>
  <c r="AD27" i="4" s="1"/>
  <c r="J27" i="4"/>
  <c r="AC26" i="4"/>
  <c r="AD26" i="4" s="1"/>
  <c r="J26" i="4"/>
  <c r="AC25" i="4"/>
  <c r="W25" i="4"/>
  <c r="J25" i="4"/>
  <c r="AC24" i="4"/>
  <c r="W24" i="4"/>
  <c r="J23" i="4"/>
  <c r="AC22" i="4"/>
  <c r="W22" i="4"/>
  <c r="AC20" i="4"/>
  <c r="W20" i="4"/>
  <c r="AC18" i="4"/>
  <c r="AD18" i="4" s="1"/>
  <c r="J18" i="4"/>
  <c r="AC17" i="4"/>
  <c r="AD17" i="4" s="1"/>
  <c r="J17" i="4"/>
  <c r="AC16" i="4"/>
  <c r="AD16" i="4" s="1"/>
  <c r="J16" i="4"/>
  <c r="AC14" i="4"/>
  <c r="W14" i="4"/>
  <c r="AC11" i="4"/>
  <c r="W11" i="4"/>
  <c r="J11" i="4"/>
  <c r="J10" i="4"/>
  <c r="AC9" i="4"/>
  <c r="W9" i="4"/>
  <c r="J9" i="4"/>
  <c r="AC7" i="4"/>
  <c r="W7" i="4"/>
  <c r="J7" i="4"/>
  <c r="J4" i="4"/>
  <c r="J3" i="4"/>
  <c r="AC2" i="4"/>
  <c r="W2" i="4"/>
  <c r="G55" i="39"/>
  <c r="H54" i="39"/>
  <c r="G54" i="39"/>
  <c r="G53" i="39"/>
  <c r="H52" i="39"/>
  <c r="G52" i="39"/>
  <c r="G51" i="39"/>
  <c r="H50" i="39"/>
  <c r="G50" i="39"/>
  <c r="G49" i="39"/>
  <c r="H48" i="39"/>
  <c r="G48" i="39"/>
  <c r="H46" i="39"/>
  <c r="H44" i="39"/>
  <c r="H42" i="39"/>
  <c r="H40" i="39"/>
  <c r="H38" i="39"/>
  <c r="H36" i="39"/>
  <c r="S34" i="39"/>
  <c r="Q34" i="39"/>
  <c r="S31" i="39"/>
  <c r="Q31" i="39"/>
  <c r="S28" i="39"/>
  <c r="Q28" i="39"/>
  <c r="S25" i="39"/>
  <c r="Q25" i="39"/>
  <c r="J25" i="39"/>
  <c r="H25" i="39"/>
  <c r="J23" i="39"/>
  <c r="H23" i="39"/>
  <c r="S22" i="39"/>
  <c r="Q22" i="39"/>
  <c r="J21" i="39"/>
  <c r="H21" i="39"/>
  <c r="S19" i="39"/>
  <c r="Q19" i="39"/>
  <c r="J19" i="39"/>
  <c r="H19" i="39"/>
  <c r="J17" i="39"/>
  <c r="H17" i="39"/>
  <c r="S16" i="39"/>
  <c r="Q16" i="39"/>
  <c r="J15" i="39"/>
  <c r="H15" i="39"/>
  <c r="S13" i="39"/>
  <c r="Q13" i="39"/>
  <c r="J13" i="39"/>
  <c r="H13" i="39"/>
  <c r="J11" i="39"/>
  <c r="H11" i="39"/>
  <c r="S10" i="39"/>
  <c r="Q10" i="39"/>
  <c r="J9" i="39"/>
  <c r="H9" i="39"/>
  <c r="S7" i="39"/>
  <c r="Q7" i="39"/>
  <c r="J7" i="39"/>
  <c r="H7" i="39"/>
  <c r="AH3" i="7" l="1"/>
  <c r="AI3" i="7" s="1"/>
  <c r="AH4" i="7"/>
  <c r="AI4" i="7" s="1"/>
  <c r="AH175" i="7"/>
  <c r="AI175" i="7" s="1"/>
  <c r="AH176" i="7"/>
  <c r="AI176" i="7" s="1"/>
  <c r="AH177" i="7"/>
  <c r="AI177" i="7" s="1"/>
  <c r="AH178" i="7"/>
  <c r="AI178" i="7" s="1"/>
  <c r="AH179" i="7"/>
  <c r="AI179" i="7" s="1"/>
  <c r="AD2" i="4"/>
  <c r="AD7" i="4"/>
  <c r="AD9" i="4"/>
  <c r="AD11" i="4"/>
  <c r="AD14" i="4"/>
  <c r="AD20" i="4"/>
  <c r="AD22" i="4"/>
  <c r="AD24" i="4"/>
  <c r="AD25" i="4"/>
  <c r="AD28" i="4"/>
  <c r="AD29" i="4"/>
  <c r="AD30" i="4"/>
  <c r="AD32" i="4"/>
  <c r="AD33" i="4"/>
  <c r="AD34" i="4"/>
  <c r="AD35" i="4"/>
  <c r="AD36" i="4"/>
  <c r="AD37" i="4"/>
  <c r="AD38" i="4"/>
  <c r="AD39" i="4"/>
  <c r="AD40" i="4"/>
  <c r="AD42" i="4"/>
  <c r="AD43" i="4"/>
  <c r="AD44" i="4"/>
  <c r="AD45" i="4"/>
  <c r="AD46" i="4"/>
  <c r="AD47" i="4"/>
  <c r="AD48" i="4"/>
  <c r="AD49" i="4"/>
  <c r="AD52" i="4"/>
  <c r="AD58" i="4"/>
  <c r="AD60" i="4"/>
  <c r="AD61" i="4"/>
  <c r="AD62" i="4"/>
  <c r="AD63" i="4"/>
  <c r="AD64" i="4"/>
  <c r="AD65" i="4"/>
  <c r="AD66" i="4"/>
  <c r="AD67" i="4"/>
  <c r="AD69" i="4"/>
  <c r="AD70" i="4"/>
  <c r="AD71" i="4"/>
  <c r="AD72" i="4"/>
  <c r="AD73" i="4"/>
  <c r="AD74" i="4"/>
  <c r="AD78" i="4"/>
  <c r="AD79" i="4"/>
  <c r="T114" i="11"/>
  <c r="R114" i="11"/>
  <c r="T112" i="11"/>
  <c r="R112" i="11"/>
  <c r="T110" i="11"/>
  <c r="R110" i="11"/>
  <c r="T109" i="11"/>
  <c r="R109" i="11"/>
  <c r="T107" i="11"/>
  <c r="R107" i="11"/>
  <c r="T106" i="11"/>
  <c r="R106" i="11"/>
  <c r="T103" i="11"/>
  <c r="R103" i="11"/>
  <c r="T102" i="11"/>
  <c r="R102" i="11"/>
  <c r="T101" i="11"/>
  <c r="R101" i="11"/>
  <c r="T98" i="11"/>
  <c r="R98" i="11"/>
  <c r="T94" i="11"/>
  <c r="R94" i="11"/>
  <c r="T93" i="11"/>
  <c r="R93" i="11"/>
  <c r="T91" i="11"/>
  <c r="R91" i="11"/>
  <c r="T89" i="11"/>
  <c r="R89" i="11"/>
  <c r="T87" i="11"/>
  <c r="R87" i="11"/>
  <c r="T85" i="11"/>
  <c r="R85" i="11"/>
  <c r="T84" i="11"/>
  <c r="R84" i="11"/>
  <c r="T83" i="11"/>
  <c r="R83" i="11"/>
  <c r="T81" i="11"/>
  <c r="R81" i="11"/>
  <c r="T79" i="11"/>
  <c r="R79" i="11"/>
  <c r="T77" i="11"/>
  <c r="R77" i="11"/>
  <c r="T76" i="11"/>
  <c r="R76" i="11"/>
  <c r="T73" i="11"/>
  <c r="R73" i="11"/>
  <c r="T71" i="11"/>
  <c r="R71" i="11"/>
  <c r="T70" i="11"/>
  <c r="R70" i="11"/>
  <c r="T68" i="11"/>
  <c r="R68" i="11"/>
  <c r="T67" i="11"/>
  <c r="R67" i="11"/>
  <c r="T65" i="11"/>
  <c r="R65" i="11"/>
  <c r="T64" i="11"/>
  <c r="R64" i="11"/>
  <c r="T62" i="11"/>
  <c r="R62" i="11"/>
  <c r="T60" i="11"/>
  <c r="R60" i="11"/>
  <c r="T59" i="11"/>
  <c r="R59" i="11"/>
  <c r="T57" i="11"/>
  <c r="R57" i="11"/>
  <c r="T56" i="11"/>
  <c r="R56" i="11"/>
  <c r="T54" i="11"/>
  <c r="R54" i="11"/>
  <c r="T53" i="11"/>
  <c r="R53" i="11"/>
  <c r="T51" i="11"/>
  <c r="R51" i="11"/>
  <c r="T50" i="11"/>
  <c r="R50" i="11"/>
  <c r="T49" i="11"/>
  <c r="R49" i="11"/>
  <c r="T47" i="11"/>
  <c r="R47" i="11"/>
  <c r="T45" i="11"/>
  <c r="R45" i="11"/>
  <c r="T44" i="11"/>
  <c r="R44" i="11"/>
  <c r="T43" i="11"/>
  <c r="R43" i="11"/>
  <c r="T42" i="11"/>
  <c r="R42" i="11"/>
  <c r="T40" i="11"/>
  <c r="R40" i="11"/>
  <c r="T37" i="11"/>
  <c r="R37" i="11"/>
  <c r="T35" i="11"/>
  <c r="R35" i="11"/>
  <c r="T34" i="11"/>
  <c r="R34" i="11"/>
  <c r="T33" i="11"/>
  <c r="R33" i="11"/>
  <c r="T32" i="11"/>
  <c r="R32" i="11"/>
  <c r="T29" i="11"/>
  <c r="R29" i="11"/>
  <c r="T28" i="11"/>
  <c r="R28" i="11"/>
  <c r="T26" i="11"/>
  <c r="R26" i="11"/>
  <c r="T25" i="11"/>
  <c r="R25" i="11"/>
  <c r="T24" i="11"/>
  <c r="R24" i="11"/>
  <c r="T23" i="11"/>
  <c r="R23" i="11"/>
  <c r="T20" i="11"/>
  <c r="R20" i="11"/>
  <c r="T18" i="11"/>
  <c r="R18" i="11"/>
  <c r="T17" i="11"/>
  <c r="R17" i="11"/>
  <c r="T15" i="11"/>
  <c r="R15" i="11"/>
  <c r="T14" i="11"/>
  <c r="R14" i="11"/>
  <c r="T12" i="11"/>
  <c r="R12" i="11"/>
  <c r="T11" i="11"/>
  <c r="R11" i="11"/>
  <c r="T10" i="11"/>
  <c r="R10" i="11"/>
  <c r="T9" i="11"/>
  <c r="R9" i="11"/>
  <c r="T8" i="11"/>
  <c r="R8" i="11"/>
  <c r="T7" i="11"/>
  <c r="R7" i="11"/>
  <c r="T6" i="11"/>
  <c r="R6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tc={82D733A1-ED04-46A4-94E6-A2FE8D4A1E0A}</author>
  </authors>
  <commentList>
    <comment ref="AL1" authorId="0" shapeId="0" xr:uid="{82D733A1-ED04-46A4-94E6-A2FE8D4A1E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@Hichem Bouassida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tc={2796E165-FC8D-43BD-91BA-2A17DB39A4A0}</author>
    <author>tc={1E4DF9A2-8AB6-4AE2-BEE2-E646547254BB}</author>
    <author>tc={AB6DCD23-1B16-4517-B5BB-652303348E16}</author>
    <author>tc={CD0A14AB-CE27-4B71-B124-D611A2ADD952}</author>
    <author>tc={309096A0-F68D-45C5-8158-E3DA8C9C8E67}</author>
    <author>tc={E958EC68-1C98-45D1-A4E1-CB868E688622}</author>
    <author>tc={2F085723-C530-48E1-854C-2F22D8876114}</author>
    <author>tc={B19E579A-5C1D-4070-9A66-CA2AD7B4553D}</author>
    <author>tc={90B18B57-1C3F-481A-BF6F-38ED908D2B16}</author>
    <author>tc={9427B8C0-0AA6-4B1E-850A-E414AE9C32C3}</author>
  </authors>
  <commentList>
    <comment ref="G435" authorId="0" shapeId="0" xr:uid="{2796E165-FC8D-43BD-91BA-2A17DB39A4A0}">
      <text>
        <t>[Threaded comment]
Your version of Excel allows you to read this threaded comment; however, any edits to it will get removed if the file is opened in a newer version of Excel. Learn more: https://go.microsoft.com/fwlink/?linkid=870924
Comment:
    @Faiez Zribi @Hichem Bouassida @Taoufik Ghorbel @Amin Trabelsi Humidité farine empaquetage : 12,7 / Couleur un peu sombre L : 89,09</t>
      </text>
    </comment>
    <comment ref="G441" authorId="1" shapeId="0" xr:uid="{1E4DF9A2-8AB6-4AE2-BEE2-E646547254BB}">
      <text>
        <t>[Threaded comment]
Your version of Excel allows you to read this threaded comment; however, any edits to it will get removed if the file is opened in a newer version of Excel. Learn more: https://go.microsoft.com/fwlink/?linkid=870924
Comment:
    @Hichem Bouassida @Taoufik Ghorbel @Amin Trabelsi humidité farine empaquetage : 12,5</t>
      </text>
    </comment>
    <comment ref="AH459" authorId="2" shapeId="0" xr:uid="{AB6DCD23-1B16-4517-B5BB-652303348E16}">
      <text>
        <t>[Threaded comment]
Your version of Excel allows you to read this threaded comment; however, any edits to it will get removed if the file is opened in a newer version of Excel. Learn more: https://go.microsoft.com/fwlink/?linkid=870924
Comment:
    @Taoufik Ghorbel @Hichem Bouassida nous avons remarqué que la qualité rhéologique de la farine pâtissière et de la farine boulangère est supérieure à 1,4 pour l'indice P/L.</t>
      </text>
    </comment>
    <comment ref="I466" authorId="3" shapeId="0" xr:uid="{CD0A14AB-CE27-4B71-B124-D611A2ADD9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@Faiez Zribi @Hichem Bouassida @Amin Trabelsi @Taoufik Ghorbel Humidité farine pâtissière : 14,7 %  </t>
      </text>
    </comment>
    <comment ref="O510" authorId="4" shapeId="0" xr:uid="{309096A0-F68D-45C5-8158-E3DA8C9C8E67}">
      <text>
        <t>[Threaded comment]
Your version of Excel allows you to read this threaded comment; however, any edits to it will get removed if the file is opened in a newer version of Excel. Learn more: https://go.microsoft.com/fwlink/?linkid=870924
Comment:
    @Taoufik Ghorbel @Amin Trabelsi @Hichem Bouassida Présence de trace de son au niveau PS-7 Empaquetage</t>
      </text>
    </comment>
    <comment ref="O514" authorId="5" shapeId="0" xr:uid="{E958EC68-1C98-45D1-A4E1-CB868E688622}">
      <text>
        <t>[Threaded comment]
Your version of Excel allows you to read this threaded comment; however, any edits to it will get removed if the file is opened in a newer version of Excel. Learn more: https://go.microsoft.com/fwlink/?linkid=870924
Comment:
    @Taoufik Ghorbel @Hichem Bouassida @Faiez Zribi @Amin Trabelsi Présence de trace de son au niveau PS-7 empaquetage ; Tamis 200µ = 3.4%</t>
      </text>
    </comment>
    <comment ref="G528" authorId="6" shapeId="0" xr:uid="{2F085723-C530-48E1-854C-2F22D8876114}">
      <text>
        <t>[Threaded comment]
Your version of Excel allows you to read this threaded comment; however, any edits to it will get removed if the file is opened in a newer version of Excel. Learn more: https://go.microsoft.com/fwlink/?linkid=870924
Comment:
    @Amin Trabelsi @Taoufik Ghorbel @Hichem Bouassida @Faiez Zribi  Taux d'humidité PS-7 Empaquetage : 12.1%</t>
      </text>
    </comment>
    <comment ref="G584" authorId="7" shapeId="0" xr:uid="{B19E579A-5C1D-4070-9A66-CA2AD7B4553D}">
      <text>
        <t>[Threaded comment]
Your version of Excel allows you to read this threaded comment; however, any edits to it will get removed if the file is opened in a newer version of Excel. Learn more: https://go.microsoft.com/fwlink/?linkid=870924
Comment:
    @Hichem Bouassida @Taoufik Ghorbel Humidité PS-7 AT  = 14.5%</t>
      </text>
    </comment>
    <comment ref="O584" authorId="8" shapeId="0" xr:uid="{90B18B57-1C3F-481A-BF6F-38ED908D2B16}">
      <text>
        <t>[Threaded comment]
Your version of Excel allows you to read this threaded comment; however, any edits to it will get removed if the file is opened in a newer version of Excel. Learn more: https://go.microsoft.com/fwlink/?linkid=870924
Comment:
    @Hichem Bouassida @Taoufik Ghorbel @Amin Trabelsi @Faiez Zribi Présence de trace de son au niveau PS-7 AT</t>
      </text>
    </comment>
    <comment ref="O586" authorId="9" shapeId="0" xr:uid="{9427B8C0-0AA6-4B1E-850A-E414AE9C32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@Taoufik Ghorbel @Hichem Bouassida @Faiez Zribi @Amin Trabelsi Présence de trace de son au niveau Ensachage 33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tc={BADD97A8-C38A-49A3-8F78-2B670A328A45}</author>
    <author>tc={D894D363-A536-44EC-8B04-006D896FC2DF}</author>
    <author>tc={53234064-229A-4B97-B427-44149ABC1ED7}</author>
    <author>tc={8933986D-81F8-4987-967F-B46A0D25A397}</author>
    <author>tc={8A2D54E1-903C-4618-8355-2F37C552A135}</author>
    <author>tc={67640750-F413-4932-BF74-2510AE46B5E3}</author>
    <author>tc={39644F7C-0675-494C-9A21-C0C49786447F}</author>
    <author>tc={DF199DC1-C8CA-4280-B01B-937FAC012794}</author>
    <author>tc={4F32FDC4-F689-4650-BCA3-3588E38649EF}</author>
    <author>tc={FAFB0042-E415-4712-95B4-013D28F8187F}</author>
    <author>tc={CA51F737-699F-41B3-BFB1-DAE9F9485DFE}</author>
    <author>tc={D910491E-75EF-4942-8164-CDE5EEB025BF}</author>
  </authors>
  <commentList>
    <comment ref="G362" authorId="0" shapeId="0" xr:uid="{BADD97A8-C38A-49A3-8F78-2B670A328A45}">
      <text>
        <t>[Threaded comment]
Your version of Excel allows you to read this threaded comment; however, any edits to it will get removed if the file is opened in a newer version of Excel. Learn more: https://go.microsoft.com/fwlink/?linkid=870924
Comment:
    @Amin Trabelsi @Taoufik Ghorbel @Hichem Bouassida  Taux d'humidité Farine PS Ensachage égale 12.96%</t>
      </text>
    </comment>
    <comment ref="G363" authorId="1" shapeId="0" xr:uid="{D894D363-A536-44EC-8B04-006D896FC2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@Amin Trabelsi @Taoufik Ghorbel @Hichem Bouassida humidité farine  boulangère égale à 12.9% </t>
      </text>
    </comment>
    <comment ref="G366" authorId="2" shapeId="0" xr:uid="{53234064-229A-4B97-B427-44149ABC1E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@Amin Trabelsi @Taoufik Ghorbel @Hichem Bouassida Taux d'humidité Farine Boulangère Ensachage  12.95% </t>
      </text>
    </comment>
    <comment ref="O368" authorId="3" shapeId="0" xr:uid="{8933986D-81F8-4987-967F-B46A0D25A3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@Amin Trabelsi @Taoufik Ghorbel @Hichem Bouassida  Présence de trace de son au niveau PS Ensachage </t>
      </text>
    </comment>
    <comment ref="G377" authorId="4" shapeId="0" xr:uid="{8A2D54E1-903C-4618-8355-2F37C552A135}">
      <text>
        <t>[Threaded comment]
Your version of Excel allows you to read this threaded comment; however, any edits to it will get removed if the file is opened in a newer version of Excel. Learn more: https://go.microsoft.com/fwlink/?linkid=870924
Comment:
    @Amin Trabelsi @Taoufik Ghorbel @Hichem Bouassida @Faiez Zribi Taux d'humidité Farine PS ensachage 12.7%</t>
      </text>
    </comment>
    <comment ref="O378" authorId="5" shapeId="0" xr:uid="{67640750-F413-4932-BF74-2510AE46B5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@Taoufik Ghorbel @Amin Trabelsi @Hichem Bouassida Présence de trace de son au niveau PS Ensachage </t>
      </text>
    </comment>
    <comment ref="G388" authorId="6" shapeId="0" xr:uid="{39644F7C-0675-494C-9A21-C0C49786447F}">
      <text>
        <t>[Threaded comment]
Your version of Excel allows you to read this threaded comment; however, any edits to it will get removed if the file is opened in a newer version of Excel. Learn more: https://go.microsoft.com/fwlink/?linkid=870924
Comment:
    @Amin Trabelsi @Taoufik Ghorbel @Hichem Bouassida @Faiez Zribi Humidité PS Ensachage = 12.1%</t>
      </text>
    </comment>
    <comment ref="G393" authorId="7" shapeId="0" xr:uid="{DF199DC1-C8CA-4280-B01B-937FAC012794}">
      <text>
        <t>[Threaded comment]
Your version of Excel allows you to read this threaded comment; however, any edits to it will get removed if the file is opened in a newer version of Excel. Learn more: https://go.microsoft.com/fwlink/?linkid=870924
Comment:
    @Amin Trabelsi @Taoufik Ghorbel @Hichem Bouassida @Faiez Zribi Taux d'humidité Farine PS ensachage 12.9%</t>
      </text>
    </comment>
    <comment ref="O429" authorId="8" shapeId="0" xr:uid="{4F32FDC4-F689-4650-BCA3-3588E38649EF}">
      <text>
        <t>[Threaded comment]
Your version of Excel allows you to read this threaded comment; however, any edits to it will get removed if the file is opened in a newer version of Excel. Learn more: https://go.microsoft.com/fwlink/?linkid=870924
Comment:
    @Taoufik Ghorbel @Amin Trabelsi @Hichem Bouassida @Faiez Zribi Présence de trace de son au niveau PS production (Poste 3 du 20/05/2025) : tamis 200µ= 6%</t>
      </text>
    </comment>
    <comment ref="O442" authorId="9" shapeId="0" xr:uid="{FAFB0042-E415-4712-95B4-013D28F8187F}">
      <text>
        <t>[Threaded comment]
Your version of Excel allows you to read this threaded comment; however, any edits to it will get removed if the file is opened in a newer version of Excel. Learn more: https://go.microsoft.com/fwlink/?linkid=870924
Comment:
    @Taoufik Ghorbel @Hichem Bouassida @Faiez Zribi @Amin Trabelsi Présence de trace de son au niveau PS production (Poste 2 du 01/06/2025)</t>
      </text>
    </comment>
    <comment ref="AG499" authorId="10" shapeId="0" xr:uid="{CA51F737-699F-41B3-BFB1-DAE9F9485D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@Hichem Bouassida analyse alvéo farine boulangère ensachage </t>
      </text>
    </comment>
    <comment ref="AG585" authorId="11" shapeId="0" xr:uid="{D910491E-75EF-4942-8164-CDE5EEB025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@Taoufik Ghorbel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tc={22CAFF31-B3FF-4FD9-95B5-CA31ADF9B7CB}</author>
  </authors>
  <commentList>
    <comment ref="A174" authorId="0" shapeId="0" xr:uid="{22CAFF31-B3FF-4FD9-95B5-CA31ADF9B7CB}">
      <text>
        <t>[Threaded comment]
Your version of Excel allows you to read this threaded comment; however, any edits to it will get removed if the file is opened in a newer version of Excel. Learn more: https://go.microsoft.com/fwlink/?linkid=870924
Comment:
    @Hichem Bouassida 
Dernière réception de blé dur : 12/01/2026, origine russe.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tc={EAD75F30-199A-42DE-80D8-58E662C455B2}</author>
    <author>tc={E013C869-BE17-48F0-83BA-0AE30E88A915}</author>
    <author>tc={EE9CC679-8EC8-43AD-B93A-24DF21F766B3}</author>
    <author>tc={7B43D790-0176-444B-ADCB-6C27CA48AB7C}</author>
    <author>tc={E9BF2A67-672C-4396-8433-651D649B2DDE}</author>
    <author>tc={22719CFB-C69E-4B42-B834-CD4F8FBD23B1}</author>
    <author>tc={6E11324B-7144-4386-AECE-10CDEC66A295}</author>
    <author>tc={D28405D2-9EAA-418A-B296-4D891BD424BB}</author>
    <author>tc={1AE18E3D-AF46-4DC5-9A3F-8CEADC2ECF62}</author>
    <author>tc={6C84DFBE-646D-4336-B5BA-8BF86C2B5F6D}</author>
  </authors>
  <commentList>
    <comment ref="E4" authorId="0" shapeId="0" xr:uid="{EAD75F30-199A-42DE-80D8-58E662C455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@Hichem Bouassida voir alvéo SSSE </t>
      </text>
    </comment>
    <comment ref="E5" authorId="1" shapeId="0" xr:uid="{E013C869-BE17-48F0-83BA-0AE30E88A9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@Hichem Bouassida voir alvéo SSSE </t>
      </text>
    </comment>
    <comment ref="E6" authorId="2" shapeId="0" xr:uid="{EE9CC679-8EC8-43AD-B93A-24DF21F766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@Hichem Bouassida voir alvéo SSSE </t>
      </text>
    </comment>
    <comment ref="E7" authorId="3" shapeId="0" xr:uid="{7B43D790-0176-444B-ADCB-6C27CA48AB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@Hichem Bouassida voir alvéo SSSE </t>
      </text>
    </comment>
    <comment ref="E8" authorId="4" shapeId="0" xr:uid="{E9BF2A67-672C-4396-8433-651D649B2D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@Hichem Bouassida voir alvéo SSSE </t>
      </text>
    </comment>
    <comment ref="E9" authorId="5" shapeId="0" xr:uid="{22719CFB-C69E-4B42-B834-CD4F8FBD23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@Hichem Bouassida voir alvéo SSSE </t>
      </text>
    </comment>
    <comment ref="E10" authorId="6" shapeId="0" xr:uid="{6E11324B-7144-4386-AECE-10CDEC66A2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@Hichem Bouassida voir alvéo SSSE </t>
      </text>
    </comment>
    <comment ref="E11" authorId="7" shapeId="0" xr:uid="{D28405D2-9EAA-418A-B296-4D891BD424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@Hichem Bouassida voir alvéo SSSE </t>
      </text>
    </comment>
    <comment ref="E12" authorId="8" shapeId="0" xr:uid="{1AE18E3D-AF46-4DC5-9A3F-8CEADC2ECF62}">
      <text>
        <t>[Threaded comment]
Your version of Excel allows you to read this threaded comment; however, any edits to it will get removed if the file is opened in a newer version of Excel. Learn more: https://go.microsoft.com/fwlink/?linkid=870924
Comment:
    @Hichem Bouassida voir alvéo SSSE</t>
      </text>
    </comment>
    <comment ref="E13" authorId="9" shapeId="0" xr:uid="{6C84DFBE-646D-4336-B5BA-8BF86C2B5F6D}">
      <text>
        <t>[Threaded comment]
Your version of Excel allows you to read this threaded comment; however, any edits to it will get removed if the file is opened in a newer version of Excel. Learn more: https://go.microsoft.com/fwlink/?linkid=870924
Comment:
    @Hichem Bouassida voir alvéo SSSE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tc={F8D7715B-ECE9-442D-8D48-BDB4EC4E4875}</author>
  </authors>
  <commentList>
    <comment ref="AE3" authorId="0" shapeId="0" xr:uid="{F8D7715B-ECE9-442D-8D48-BDB4EC4E48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@Hichem Bouassida Alvéo SSSE extra fine 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tc={99A1FD60-8A6A-4A72-9A44-996C42361FC0}</author>
    <author>tc={6AC80F3D-80B0-43DC-AD8F-BDDBCD6C7859}</author>
    <author>tc={F9091D2C-264B-4DAA-8E5E-954B7AD18106}</author>
    <author>tc={6F7CA9BF-AA05-43A6-8FF9-ECE8F31EC3A4}</author>
    <author>tc={0236F28D-EF4B-4515-9D23-AFE9C850C4A4}</author>
    <author>tc={EC6B95C0-BFC3-4CED-8547-3CCFB898A01A}</author>
    <author>tc={C493C6C3-72C4-448E-98EB-FFEAAF2BC5BB}</author>
  </authors>
  <commentList>
    <comment ref="G572" authorId="0" shapeId="0" xr:uid="{99A1FD60-8A6A-4A72-9A44-996C42361F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@Taoufik Ghorbel @Amin Trabelsi Pour Export l'humidité doit être &lt; 13.5
Reply:
    Pour le moment, pas de commande d'export direct en sac .. Merci comme même pour le rappel </t>
      </text>
    </comment>
    <comment ref="G642" authorId="1" shapeId="0" xr:uid="{6AC80F3D-80B0-43DC-AD8F-BDDBCD6C7859}">
      <text>
        <t>[Threaded comment]
Your version of Excel allows you to read this threaded comment; however, any edits to it will get removed if the file is opened in a newer version of Excel. Learn more: https://go.microsoft.com/fwlink/?linkid=870924
Comment:
    @Taoufik Ghorbel @Amin Trabelsi @Hichem Bouassida  Taux d'humidité SSSE Production : 14.6%</t>
      </text>
    </comment>
    <comment ref="G656" authorId="2" shapeId="0" xr:uid="{F9091D2C-264B-4DAA-8E5E-954B7AD18106}">
      <text>
        <t>[Threaded comment]
Your version of Excel allows you to read this threaded comment; however, any edits to it will get removed if the file is opened in a newer version of Excel. Learn more: https://go.microsoft.com/fwlink/?linkid=870924
Comment:
    @Amin Trabelsi @Taoufik Ghorbel @Hichem Bouassida  Taux d'humidité SSSE Production : 15%</t>
      </text>
    </comment>
    <comment ref="G664" authorId="3" shapeId="0" xr:uid="{6F7CA9BF-AA05-43A6-8FF9-ECE8F31EC3A4}">
      <text>
        <t>[Threaded comment]
Your version of Excel allows you to read this threaded comment; however, any edits to it will get removed if the file is opened in a newer version of Excel. Learn more: https://go.microsoft.com/fwlink/?linkid=870924
Comment:
    @Hichem Bouassida @Faiez Zribi @Taoufik Ghorbel @Amin Trabelsi Humidité SSSE silo 5 Kg  = 14.6 %</t>
      </text>
    </comment>
    <comment ref="G665" authorId="4" shapeId="0" xr:uid="{0236F28D-EF4B-4515-9D23-AFE9C850C4A4}">
      <text>
        <t>[Threaded comment]
Your version of Excel allows you to read this threaded comment; however, any edits to it will get removed if the file is opened in a newer version of Excel. Learn more: https://go.microsoft.com/fwlink/?linkid=870924
Comment:
    @Amin Trabelsi @Taoufik Ghorbel @Hichem Bouassida @Faiez Zribi Humidité SSSE production = 14.5%</t>
      </text>
    </comment>
    <comment ref="G761" authorId="5" shapeId="0" xr:uid="{EC6B95C0-BFC3-4CED-8547-3CCFB898A01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@Taoufik Ghorbel Humidité Faible</t>
      </text>
    </comment>
    <comment ref="H1085" authorId="6" shapeId="0" xr:uid="{C493C6C3-72C4-448E-98EB-FFEAAF2BC5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@Taoufik Ghorbel 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tc={2FCAA2A5-33EA-42E1-ABF2-C213A1A06BD8}</author>
  </authors>
  <commentList>
    <comment ref="M396" authorId="0" shapeId="0" xr:uid="{2FCAA2A5-33EA-42E1-ABF2-C213A1A06B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@Taoufik Ghorbel @Hichem Bouassida @Faiez Zribi @Amin Trabelsi granulométrie MG pas conforme 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tc={5C6F1D7F-6F3F-4BD3-9C5B-91AEEF8D219B}</author>
    <author>tc={5B830D93-02B7-4752-ADA5-FDBD88A1F1CF}</author>
    <author>tc={D8BE6C6F-6C5A-4CF6-A046-CFE8B7CFCFAE}</author>
    <author>tc={27A30609-FFB1-477B-B898-8708DCC41734}</author>
    <author>tc={C47D447C-11A5-4570-876F-B7EFBBEFB6F5}</author>
  </authors>
  <commentList>
    <comment ref="I21" authorId="0" shapeId="0" xr:uid="{5C6F1D7F-6F3F-4BD3-9C5B-91AEEF8D219B}">
      <text>
        <t>[Threaded comment]
Your version of Excel allows you to read this threaded comment; however, any edits to it will get removed if the file is opened in a newer version of Excel. Learn more: https://go.microsoft.com/fwlink/?linkid=870924
Comment:
    @Amin Trabelsi @Taoufik Ghorbel %Blé dans déchet aspiration LAAB TAS est faible
Reply:
    Les silos de déchets sont tous remplis, avec une exigence de la continuité de la réception (Navire OC)</t>
      </text>
    </comment>
    <comment ref="K31" authorId="1" shapeId="0" xr:uid="{5B830D93-02B7-4752-ADA5-FDBD88A1F1CF}">
      <text>
        <t>[Threaded comment]
Your version of Excel allows you to read this threaded comment; however, any edits to it will get removed if the file is opened in a newer version of Excel. Learn more: https://go.microsoft.com/fwlink/?linkid=870924
Comment:
    @Amin Trabelsi @Hichem Bouassida % G.cassés+G.Echaudé=4.9% + % Déchet =1.2%</t>
      </text>
    </comment>
    <comment ref="K34" authorId="2" shapeId="0" xr:uid="{D8BE6C6F-6C5A-4CF6-A046-CFE8B7CFCFAE}">
      <text>
        <t>[Threaded comment]
Your version of Excel allows you to read this threaded comment; however, any edits to it will get removed if the file is opened in a newer version of Excel. Learn more: https://go.microsoft.com/fwlink/?linkid=870924
Comment:
    @Amin Trabelsi @Hichem Bouassida % G.cassés+G.Echaudé=4.9% + % Déchet =1.2%</t>
      </text>
    </comment>
    <comment ref="K37" authorId="3" shapeId="0" xr:uid="{27A30609-FFB1-477B-B898-8708DCC41734}">
      <text>
        <t>[Threaded comment]
Your version of Excel allows you to read this threaded comment; however, any edits to it will get removed if the file is opened in a newer version of Excel. Learn more: https://go.microsoft.com/fwlink/?linkid=870924
Comment:
    @Amin Trabelsi @Hichem Bouassida % G.cassés+G.Echaudé=4.9% + % Déchet =1.2%</t>
      </text>
    </comment>
    <comment ref="K40" authorId="4" shapeId="0" xr:uid="{C47D447C-11A5-4570-876F-B7EFBBEFB6F5}">
      <text>
        <t>[Threaded comment]
Your version of Excel allows you to read this threaded comment; however, any edits to it will get removed if the file is opened in a newer version of Excel. Learn more: https://go.microsoft.com/fwlink/?linkid=870924
Comment:
    @Amin Trabelsi @Hichem Bouassida % G.cassés+G.Echaudé=4.9% + % Déchet =1.2%</t>
      </text>
    </comment>
  </commentList>
</comments>
</file>

<file path=xl/sharedStrings.xml><?xml version="1.0" encoding="utf-8"?>
<sst xmlns="http://schemas.openxmlformats.org/spreadsheetml/2006/main" count="42060" uniqueCount="5026">
  <si>
    <t>Etape PS-7</t>
  </si>
  <si>
    <t>Etape PS</t>
  </si>
  <si>
    <t>Etape SSSE</t>
  </si>
  <si>
    <t xml:space="preserve">Etape MG </t>
  </si>
  <si>
    <t>Etape GG</t>
  </si>
  <si>
    <t>Etape F1</t>
  </si>
  <si>
    <t>Etape BT prod</t>
  </si>
  <si>
    <t>Etape BD prod</t>
  </si>
  <si>
    <t>Etape Réception BD</t>
  </si>
  <si>
    <t>Etape Réception BT</t>
  </si>
  <si>
    <t>Problème</t>
  </si>
  <si>
    <t>Circuit</t>
  </si>
  <si>
    <t>Réception/Transilage</t>
  </si>
  <si>
    <t>Nature</t>
  </si>
  <si>
    <t>Produit Nettoyage</t>
  </si>
  <si>
    <t>Décision</t>
  </si>
  <si>
    <t>Produits Réclamation</t>
  </si>
  <si>
    <t>Type de réclamations</t>
  </si>
  <si>
    <t>Nature de réclamations</t>
  </si>
  <si>
    <t>Piqure</t>
  </si>
  <si>
    <t>__PowerAppsId__</t>
  </si>
  <si>
    <t>Production</t>
  </si>
  <si>
    <t>Semoule Ext Fine</t>
  </si>
  <si>
    <t>B.T.AB</t>
  </si>
  <si>
    <t>B.D.AB</t>
  </si>
  <si>
    <t>BD (OC) I</t>
  </si>
  <si>
    <t>BT (OC) I</t>
  </si>
  <si>
    <t>PIQUAGE NOIR</t>
  </si>
  <si>
    <t>Soges</t>
  </si>
  <si>
    <t>Réception</t>
  </si>
  <si>
    <t>Sacs</t>
  </si>
  <si>
    <t>Blé LAAB TAS</t>
  </si>
  <si>
    <t>Libération</t>
  </si>
  <si>
    <t>SSSE 20kg</t>
  </si>
  <si>
    <t>SERVICES ET LOGISTIQUE</t>
  </si>
  <si>
    <t>DELAIS DE LIVRAISON</t>
  </si>
  <si>
    <t>NC</t>
  </si>
  <si>
    <t>9ef5c70a-72d5-4649-a325-27b16a2e1772</t>
  </si>
  <si>
    <t>Empaque</t>
  </si>
  <si>
    <t>Ensachage</t>
  </si>
  <si>
    <t>Ensach 5Kg</t>
  </si>
  <si>
    <t>Ensachage 5 Kg</t>
  </si>
  <si>
    <t>B.T.S</t>
  </si>
  <si>
    <t>B.D.S</t>
  </si>
  <si>
    <t>BD (OC) L</t>
  </si>
  <si>
    <t>BT (AT) I</t>
  </si>
  <si>
    <t>PIQUAGE BRUN</t>
  </si>
  <si>
    <t>Métallique</t>
  </si>
  <si>
    <t>Transilage</t>
  </si>
  <si>
    <t>Kraft</t>
  </si>
  <si>
    <t>Déchets LAAB TAS</t>
  </si>
  <si>
    <t>Blocage</t>
  </si>
  <si>
    <t>SSSE 5kg</t>
  </si>
  <si>
    <t>CONTAMINATION INSECTES</t>
  </si>
  <si>
    <t>ERREURS ARTICLES</t>
  </si>
  <si>
    <t>C</t>
  </si>
  <si>
    <t>c39d0334-d0c6-4b75-b0d5-3e95cc26ddcc</t>
  </si>
  <si>
    <t>Ensachage 33</t>
  </si>
  <si>
    <t>Export</t>
  </si>
  <si>
    <t>Ensach 20Kg</t>
  </si>
  <si>
    <t>Ensachage 20 Kg</t>
  </si>
  <si>
    <t>BD (AT) I</t>
  </si>
  <si>
    <t>TENEUR EN EAU ELEVEE</t>
  </si>
  <si>
    <t>Rétractable &amp; Etirable</t>
  </si>
  <si>
    <t>Déchets LAAB TAS Aspiration</t>
  </si>
  <si>
    <t>MG 20kg</t>
  </si>
  <si>
    <t>QUALITE PRODUIT</t>
  </si>
  <si>
    <t>ERREURS QUANTITES</t>
  </si>
  <si>
    <t>e60e4aeb-4789-4992-a7fb-65d9caa3b06a</t>
  </si>
  <si>
    <t>Farine de blé Tendre (AT)</t>
  </si>
  <si>
    <t>Ensachage (T80)</t>
  </si>
  <si>
    <t>Envoi</t>
  </si>
  <si>
    <t>Empaquetage</t>
  </si>
  <si>
    <t>TENEUR EN EAU FAIBLE</t>
  </si>
  <si>
    <t>Blé Séparateur</t>
  </si>
  <si>
    <t>GG 20kg</t>
  </si>
  <si>
    <t>CONDITIONNEMENT</t>
  </si>
  <si>
    <t>OFFRE</t>
  </si>
  <si>
    <t>9379e227-23cd-42c6-a067-1f18dc79737d</t>
  </si>
  <si>
    <t>COULEUR</t>
  </si>
  <si>
    <t>Déchets Séparateur</t>
  </si>
  <si>
    <t>PS 50kg</t>
  </si>
  <si>
    <t>TRANSPORT</t>
  </si>
  <si>
    <t>8bfbebfd-1e60-4b72-b9a0-adb1c06bcb8f</t>
  </si>
  <si>
    <t>Citerne PW</t>
  </si>
  <si>
    <t xml:space="preserve">TRACES DE SON </t>
  </si>
  <si>
    <t>Déchets Séparateur Aspiration</t>
  </si>
  <si>
    <t>PS-7 20kg</t>
  </si>
  <si>
    <t>CHARANÇONS</t>
  </si>
  <si>
    <t>5da3d430-d2fb-4aff-9fc2-343f18d94229</t>
  </si>
  <si>
    <t xml:space="preserve">Semoule BIO </t>
  </si>
  <si>
    <t>TAUX DE CENDRES</t>
  </si>
  <si>
    <t>Blé MTKB2</t>
  </si>
  <si>
    <t>PS-7 1kg</t>
  </si>
  <si>
    <t>LARVES</t>
  </si>
  <si>
    <t>dbf48d44-dcd8-4551-8137-7f082cb088a3</t>
  </si>
  <si>
    <t xml:space="preserve">MELANGE PRODUITS </t>
  </si>
  <si>
    <t>Déchets MTKB2</t>
  </si>
  <si>
    <t>SEMOULE PATE VRAC</t>
  </si>
  <si>
    <t>MELANGE DE PRODUITS</t>
  </si>
  <si>
    <t>9aa7adbb-202d-478a-9fca-7c9e57d6bf4f</t>
  </si>
  <si>
    <t>RHEOLOGIE</t>
  </si>
  <si>
    <t>Blé Concentrateur</t>
  </si>
  <si>
    <t>QUALITE ORGANOLEPTIQUE</t>
  </si>
  <si>
    <t>d4c76ad6-c6f3-4405-88e4-9746395a56c1</t>
  </si>
  <si>
    <t>GRANULOMETRIE</t>
  </si>
  <si>
    <t>Blé MTKB4</t>
  </si>
  <si>
    <t>QUALITE RHEOLOGIQUE</t>
  </si>
  <si>
    <t>307837e1-c309-46df-82c5-c2c4e29fbe53</t>
  </si>
  <si>
    <t>DEFAUTS EMBALLAGE</t>
  </si>
  <si>
    <t>Déchets MTKB4</t>
  </si>
  <si>
    <t>EMBALLAGE</t>
  </si>
  <si>
    <t>830368d7-9833-4e0c-9159-ddf295fbbf87</t>
  </si>
  <si>
    <t>Blé SORTEX</t>
  </si>
  <si>
    <t>ETIQUETTAGE</t>
  </si>
  <si>
    <t>528893ec-4764-4853-8a84-d6cfcc8d9fef</t>
  </si>
  <si>
    <t>POIDS</t>
  </si>
  <si>
    <t>Déchets SORTEX</t>
  </si>
  <si>
    <t>MARQUAGE</t>
  </si>
  <si>
    <t>0bad0dee-4308-449b-aab0-37d30f5300ad</t>
  </si>
  <si>
    <t>Déchet Tamis -Tambour</t>
  </si>
  <si>
    <t>PALETTISATION</t>
  </si>
  <si>
    <t>098320e8-86c9-48af-88d4-bd76f827242f</t>
  </si>
  <si>
    <t>CONTAMINATION PHYSIQUE</t>
  </si>
  <si>
    <t>5237ff1c-d8f2-46be-b0a7-383e30b023cc</t>
  </si>
  <si>
    <t>CONTAMINATION CHIMIQUE</t>
  </si>
  <si>
    <t>df5c4b78-1e17-41cc-ad22-da01ae117bcc</t>
  </si>
  <si>
    <t>CONTAMINATION BIOLOGIQUE</t>
  </si>
  <si>
    <t>CONTAMINATION MICROBIOLOGIQUE</t>
  </si>
  <si>
    <t>90b7d9c7-bd97-40a5-82fb-a1db4c5cab44</t>
  </si>
  <si>
    <t>4a391704-467b-46e6-982e-6848785e5979</t>
  </si>
  <si>
    <t>QUALITE PHYSICOCHIMIQUE</t>
  </si>
  <si>
    <t>86b69748-623c-4b3b-b75f-409b6f65ebcb</t>
  </si>
  <si>
    <t>Minoterie</t>
  </si>
  <si>
    <t>Semoulerie</t>
  </si>
  <si>
    <t>Mois</t>
  </si>
  <si>
    <t>Produi</t>
  </si>
  <si>
    <t xml:space="preserve">nb d'analyse </t>
  </si>
  <si>
    <t>Cible</t>
  </si>
  <si>
    <t>% Réalisation</t>
  </si>
  <si>
    <t>nb de nn conf</t>
  </si>
  <si>
    <t>% nn Conf</t>
  </si>
  <si>
    <t xml:space="preserve">janvier </t>
  </si>
  <si>
    <t>PS</t>
  </si>
  <si>
    <t>Mars</t>
  </si>
  <si>
    <t>SSSE</t>
  </si>
  <si>
    <t>PS-7</t>
  </si>
  <si>
    <t>MG</t>
  </si>
  <si>
    <t xml:space="preserve">février </t>
  </si>
  <si>
    <t>GG</t>
  </si>
  <si>
    <t>Avril</t>
  </si>
  <si>
    <t xml:space="preserve">Mars </t>
  </si>
  <si>
    <t>Mai</t>
  </si>
  <si>
    <t>juin</t>
  </si>
  <si>
    <t>Juin</t>
  </si>
  <si>
    <t xml:space="preserve">juillet </t>
  </si>
  <si>
    <t>Juillet</t>
  </si>
  <si>
    <t>Aout</t>
  </si>
  <si>
    <t>Septembre</t>
  </si>
  <si>
    <t>Octobre</t>
  </si>
  <si>
    <t>Novembre</t>
  </si>
  <si>
    <t xml:space="preserve">Minoterie /Semoulerie </t>
  </si>
  <si>
    <t>Décembre</t>
  </si>
  <si>
    <t xml:space="preserve">Semoulerie/ Minoterie </t>
  </si>
  <si>
    <t xml:space="preserve">mars </t>
  </si>
  <si>
    <t>avril</t>
  </si>
  <si>
    <t>mai</t>
  </si>
  <si>
    <t xml:space="preserve">aout </t>
  </si>
  <si>
    <t>Date de Réception</t>
  </si>
  <si>
    <t>Date d'analyse</t>
  </si>
  <si>
    <t>Centre</t>
  </si>
  <si>
    <t>Autorisation</t>
  </si>
  <si>
    <t>Quantité (T)</t>
  </si>
  <si>
    <t>Origine</t>
  </si>
  <si>
    <t>Humidité</t>
  </si>
  <si>
    <t>Protéine Brute</t>
  </si>
  <si>
    <t>Protéine /MS</t>
  </si>
  <si>
    <t>Odeur</t>
  </si>
  <si>
    <t>Insectes</t>
  </si>
  <si>
    <t>G.Cassés</t>
  </si>
  <si>
    <t>G.Germés</t>
  </si>
  <si>
    <t>G.Echaudés</t>
  </si>
  <si>
    <t>Autres Céréales</t>
  </si>
  <si>
    <t>G.Chauffés</t>
  </si>
  <si>
    <t>G.Punaisés</t>
  </si>
  <si>
    <t>G.Attaqués</t>
  </si>
  <si>
    <t>Col.Germe</t>
  </si>
  <si>
    <t>G.Fusariés</t>
  </si>
  <si>
    <t>Totales Imp.Grains</t>
  </si>
  <si>
    <t>Mélilot</t>
  </si>
  <si>
    <t>G.Etrangére</t>
  </si>
  <si>
    <t>Ergot</t>
  </si>
  <si>
    <t>Imp.prop.dite</t>
  </si>
  <si>
    <t>Imp.Diverses</t>
  </si>
  <si>
    <t>Totales Imp.Diverses</t>
  </si>
  <si>
    <t>Imp.Totales</t>
  </si>
  <si>
    <t>Avant arrivage</t>
  </si>
  <si>
    <t>Port de Sfax</t>
  </si>
  <si>
    <t>Ukranien</t>
  </si>
  <si>
    <t>Conforme</t>
  </si>
  <si>
    <t>da24a96f-70e6-4599-b66b-0c1b3bb3ccef</t>
  </si>
  <si>
    <t>1ad1d6be-59e4-439c-a6b5-52a9f5e7db2c</t>
  </si>
  <si>
    <t>5990+5992</t>
  </si>
  <si>
    <t>06c91a0c-216d-4b7d-be38-74da07b29bda</t>
  </si>
  <si>
    <t>13162c4e-852c-470c-9252-3d6ce550cca3</t>
  </si>
  <si>
    <t>b50e6253-b8ee-4fd1-bf1b-403abb802c5e</t>
  </si>
  <si>
    <t>d5234e35-ca09-409d-ba80-4ca4f44e5d4b</t>
  </si>
  <si>
    <t>ed19758b-b394-46c0-9bb4-245c4da01c48</t>
  </si>
  <si>
    <t>eeed42ff-3dda-47b7-bc14-d8b9f346897b</t>
  </si>
  <si>
    <t>62d8f42a-7a0d-47d4-b3e9-783db1beda35</t>
  </si>
  <si>
    <t>1c44e496-156d-4a5c-bf8c-963599a21ddc</t>
  </si>
  <si>
    <t>836dbc7a-3d73-473e-ad4e-766e65678673</t>
  </si>
  <si>
    <t>bba3a78b-79e8-4139-ba9b-a75b6e4638ef</t>
  </si>
  <si>
    <t>0b9de683-8e3a-4c7d-b74f-58da900b40dc</t>
  </si>
  <si>
    <t>0350d7d3-9d6e-4e24-8e95-d79973a6e553</t>
  </si>
  <si>
    <t>3fe20cf4-b3be-48ac-8ce7-160b205b699d</t>
  </si>
  <si>
    <t>bc98ac40-5ccf-42fd-b2e1-9cbaeea68547</t>
  </si>
  <si>
    <t>bc2a57c6-138a-40c6-8b52-add2ac51db8a</t>
  </si>
  <si>
    <t>ec483332-ef7e-448c-94fc-5e4f8ad880b7</t>
  </si>
  <si>
    <t>1f3066c1-6c69-483d-8e8b-372c5dfc46cd</t>
  </si>
  <si>
    <t>589af607-e0d3-4859-a765-21780e2e3bdf</t>
  </si>
  <si>
    <t>10f17d0d-5c90-4fd8-8ce7-aadf62223cd3</t>
  </si>
  <si>
    <t xml:space="preserve">Gremda </t>
  </si>
  <si>
    <t>4ffb39bc-4acc-4805-9d5a-1b8a6cff2590</t>
  </si>
  <si>
    <t>5cc6e849-fed1-4009-ae66-f7666b120817</t>
  </si>
  <si>
    <t>2b4706ad-de0b-4e66-a906-d685f079851b</t>
  </si>
  <si>
    <t>6b47221f-fe57-4557-b17a-f2d367c06b65</t>
  </si>
  <si>
    <t>12f1abf2-b339-4b96-bb96-f53c472eefe1</t>
  </si>
  <si>
    <t>ea918396-9297-4141-b054-f2872cb64be5</t>
  </si>
  <si>
    <t>c5349dbb-c2d6-420a-85d9-34100adba492</t>
  </si>
  <si>
    <t>Silo sfax</t>
  </si>
  <si>
    <t>ae8ffbea-ab5e-4e57-ac4e-bc9d459ffae6</t>
  </si>
  <si>
    <t>8999bf60-b0e0-470d-8adb-76c5b9e323e2</t>
  </si>
  <si>
    <t>051b250e-6f59-4c04-9cf8-4b7f0d67733a</t>
  </si>
  <si>
    <t>cf73af83-3157-43b8-8862-e764fdb2893d</t>
  </si>
  <si>
    <t>4e61c820-1740-4952-b013-4bcaef152abe</t>
  </si>
  <si>
    <t>Romain</t>
  </si>
  <si>
    <t>6011a0d8-57b4-4e38-aeeb-a8304f7c00d2</t>
  </si>
  <si>
    <t>a3081fbd-870e-4f13-8053-cfcdcf6f1ae8</t>
  </si>
  <si>
    <t>e4609095-65e2-4e83-9958-44f4564e1f03</t>
  </si>
  <si>
    <t>eec0f5d1-7d9e-4375-869a-a25d4054f8af</t>
  </si>
  <si>
    <t>fda5e883-540c-4574-8411-b923edf8751c</t>
  </si>
  <si>
    <t>b3f756b2-72f1-4b28-90c6-b599f5c15004</t>
  </si>
  <si>
    <t>6a0ee22c-25d7-4442-9d41-2ba7c905f693</t>
  </si>
  <si>
    <t>Français</t>
  </si>
  <si>
    <t>4e3ac28f-c76d-456e-bb82-e6a9a6bccf07</t>
  </si>
  <si>
    <t>(vide)</t>
  </si>
  <si>
    <t>Port sfax</t>
  </si>
  <si>
    <t>c7cf7be2-0e1c-4ca2-b58c-0faf2d538d0d</t>
  </si>
  <si>
    <t>10aa5431-215a-4dd3-baa7-9a973bfd7d35</t>
  </si>
  <si>
    <t>gremda</t>
  </si>
  <si>
    <t>441d7ee3-418e-47a2-9ff9-67cb75216631</t>
  </si>
  <si>
    <t>62e18f78-5457-4914-9932-04cd955a69f3</t>
  </si>
  <si>
    <t>silo sfax</t>
  </si>
  <si>
    <t>df603d83-ad57-46c0-b842-63506a3ee5cd</t>
  </si>
  <si>
    <t>a2cae609-ded9-45d0-ae71-5cb2ac1aed78</t>
  </si>
  <si>
    <t>3eceaf7c-465d-457b-9ce1-e7ff9c16f2d2</t>
  </si>
  <si>
    <t>18142edf-3021-43f5-b4eb-bce672cffa6e</t>
  </si>
  <si>
    <t>Port de sfax</t>
  </si>
  <si>
    <t>Russe</t>
  </si>
  <si>
    <t>0d603cb4-b206-4b10-a890-655527d977cc</t>
  </si>
  <si>
    <t>conforme</t>
  </si>
  <si>
    <t>9bba7eec-542e-43bb-b155-7437fe8638af</t>
  </si>
  <si>
    <t>2c415257-d851-4dea-b062-ca4e2d78f9a1</t>
  </si>
  <si>
    <t>Port de Sousse</t>
  </si>
  <si>
    <t>14cab153-f14f-4fa2-acc5-7d5ee0abbc99</t>
  </si>
  <si>
    <t>b493ab61-b26e-4f41-94ad-0ef900ea02e7</t>
  </si>
  <si>
    <t>Port  de Sfax</t>
  </si>
  <si>
    <t>771270f6-cdd4-486f-9818-c6130db03db9</t>
  </si>
  <si>
    <t>4d199767-3084-46cf-bf4b-f15a40d95c8f</t>
  </si>
  <si>
    <t>Dokhaniya</t>
  </si>
  <si>
    <t>Local</t>
  </si>
  <si>
    <t>BTO</t>
  </si>
  <si>
    <t>7aec4c30-b658-4e38-9d48-a17538d083d3</t>
  </si>
  <si>
    <t>e22d70a8-ee37-4881-95dd-22c0417498b3</t>
  </si>
  <si>
    <t>Akhwet</t>
  </si>
  <si>
    <t>c197ec45-f09b-4c73-94be-62b0d29d58ab</t>
  </si>
  <si>
    <t>9a6051be-be29-40c9-a244-97d05d4ffad7</t>
  </si>
  <si>
    <t>Gremda</t>
  </si>
  <si>
    <t>d51f5506-b670-4ce8-b594-6af3fb016ed8</t>
  </si>
  <si>
    <t>Sidi salah</t>
  </si>
  <si>
    <t>cdea1f64-fae6-48a6-b6df-e17b8690612f</t>
  </si>
  <si>
    <t>Bulgare</t>
  </si>
  <si>
    <t>136801ad-f6e0-48d8-a4b1-1ca86fec38e7</t>
  </si>
  <si>
    <t>e4bf6ac2-f9c1-4bec-bda5-c2023034603a</t>
  </si>
  <si>
    <t>ad70570d-803b-4b5e-b91e-433aa66a01f5</t>
  </si>
  <si>
    <t>10afdeb8-3ca7-44c7-96e5-88c29bf91cfe</t>
  </si>
  <si>
    <t>Silo chaffar</t>
  </si>
  <si>
    <t>4531+4603</t>
  </si>
  <si>
    <t>d80a6b68-76ad-48e6-a590-b720c802fc91</t>
  </si>
  <si>
    <t xml:space="preserve">Avant arrivage </t>
  </si>
  <si>
    <t>70b38979-7e2c-45ea-839f-d81d45fd018b</t>
  </si>
  <si>
    <t>32802cbe-730e-4f6e-b16f-bba75a50b5f3</t>
  </si>
  <si>
    <t>255d0a3e-3fdb-432a-a121-8ba71b7f9a04</t>
  </si>
  <si>
    <t>01e7c3a8-15d8-4933-85d1-6a2e8f87658f</t>
  </si>
  <si>
    <t>25737669-52e2-44a0-909f-88881766c786</t>
  </si>
  <si>
    <t>32cd639f-d407-4a79-9927-5bbd786ad11e</t>
  </si>
  <si>
    <t>e026b932-8ff2-4b0d-add5-b7b30de73cd7</t>
  </si>
  <si>
    <t>b2636dec-f8b2-468a-a65a-ddf491833e46</t>
  </si>
  <si>
    <t>c17b9868-1102-40a4-88bb-70fde8586a55</t>
  </si>
  <si>
    <t>db01f33d-893d-4c57-b4eb-9417dfaded27</t>
  </si>
  <si>
    <t>694ffcbd-eafc-4b6f-b503-da8e94fd6919</t>
  </si>
  <si>
    <t>6b62aec0-dce6-4810-a61b-029c0e5f9268</t>
  </si>
  <si>
    <t>Silo Chaffar</t>
  </si>
  <si>
    <t>a6c98f7b-9ea0-479c-ba28-1d99b00b0590</t>
  </si>
  <si>
    <t>bb838380-0aa3-4951-8c30-68ec9a8716dc</t>
  </si>
  <si>
    <t>Silo Sfax</t>
  </si>
  <si>
    <t>7410d1f1-02d6-4d0e-ab72-459abe1470e3</t>
  </si>
  <si>
    <t>30331494-169e-4def-93df-cdcb9eb4f692</t>
  </si>
  <si>
    <t>a0359565-3ab9-4df2-86b7-065586dfd001</t>
  </si>
  <si>
    <t>Bulgar</t>
  </si>
  <si>
    <t>Silo de sfax</t>
  </si>
  <si>
    <t>Date</t>
  </si>
  <si>
    <t>N°lot</t>
  </si>
  <si>
    <t>Heure</t>
  </si>
  <si>
    <t>Etape</t>
  </si>
  <si>
    <t>Blé Dur</t>
  </si>
  <si>
    <t>f6be4363-6b08-4bcd-a82b-890a70e11973</t>
  </si>
  <si>
    <t>4fde06e4-a2e3-41e5-ba9d-56c1a2d49955</t>
  </si>
  <si>
    <t>4b27405b-293d-4b84-8993-702aed1a84c9</t>
  </si>
  <si>
    <t>1b965882-3883-439e-a4c0-514f5401eb37</t>
  </si>
  <si>
    <t>c346cb3c-8509-41aa-bf74-7315fd96effc</t>
  </si>
  <si>
    <t>8f14d083-f57e-47c8-b257-b2f5198e3b06</t>
  </si>
  <si>
    <t>62a6193b-7b1d-4973-85c1-bddfce87391b</t>
  </si>
  <si>
    <t>462344c0-cd80-4994-9cd8-bcf6e0e0ba02</t>
  </si>
  <si>
    <t>e29bec28-b347-4092-a014-c46a806266fe</t>
  </si>
  <si>
    <t>606e184d-4b37-4dec-836d-1cc2bf75521f</t>
  </si>
  <si>
    <t>49de4f79-e1e8-4600-99a1-1821b0dc7bb1</t>
  </si>
  <si>
    <t>fd170cd0-c2de-484c-82ca-776005bbe2ab</t>
  </si>
  <si>
    <t>25a7568b-de3a-472f-90a5-921702c4e8c9</t>
  </si>
  <si>
    <t>4faf6b6a-b992-4e49-89ff-f36a29dd52bf</t>
  </si>
  <si>
    <t>1a3518e5-4e6c-48e8-834e-2eb41531e3e6</t>
  </si>
  <si>
    <t>f36cb4e3-e6f2-4a34-ad9e-686a8ba0096c</t>
  </si>
  <si>
    <t>1beb02bb-501b-490a-a752-4627ea1e7f88</t>
  </si>
  <si>
    <t>2f0fd83d-2afa-4d7d-b815-eb06a18cd62f</t>
  </si>
  <si>
    <t>aa758baa-f64e-4010-ab73-ad8f63b11012</t>
  </si>
  <si>
    <t>d0fbb931-ce17-4e41-bcc0-05337d4ccc7a</t>
  </si>
  <si>
    <t>c7221a2a-c799-437d-a965-750afc74b7cf</t>
  </si>
  <si>
    <t>5e28ae51-e159-4929-9f7a-162872e14f1c</t>
  </si>
  <si>
    <t>7fba0901-41e9-44c3-850b-c6dae06a7c8e</t>
  </si>
  <si>
    <t>d33ac8ef-ec67-4b44-b38c-cb97c8592022</t>
  </si>
  <si>
    <t>9eac9cb1-edef-476c-8416-5e27aa88f348</t>
  </si>
  <si>
    <t>9505db8a-531f-493b-affb-6fcc6cf51bbd</t>
  </si>
  <si>
    <t>830773e2-bab9-408e-b66c-1e879608c3ba</t>
  </si>
  <si>
    <t>f5726f99-fbbf-44f6-a241-7a1e02abea12</t>
  </si>
  <si>
    <t>068c5009-073d-4700-a572-39b225aef5e2</t>
  </si>
  <si>
    <t>6eeda733-0fe6-41ca-bcf3-c0c05975f9ee</t>
  </si>
  <si>
    <t>038530d9-3ed7-4c81-92dd-5c9e55aca214</t>
  </si>
  <si>
    <t>469723c8-85d5-409c-ba54-b304d735be73</t>
  </si>
  <si>
    <t>ae38484d-b383-4876-ab01-cbdc2fc16189</t>
  </si>
  <si>
    <t>e36bb913-f514-4862-b22c-102621538870</t>
  </si>
  <si>
    <t>e7980218-ebe1-42e8-ba7b-a47a02542bc7</t>
  </si>
  <si>
    <t>127aad76-f9e8-4d10-9a50-b761b4cae784</t>
  </si>
  <si>
    <t>7ecc189f-97b5-4d2b-b3f9-6e451f383679</t>
  </si>
  <si>
    <t>facb14c7-cb82-4517-aeec-2f594df879de</t>
  </si>
  <si>
    <t>83f1cc8a-534a-4363-98c8-e77ab18bbded</t>
  </si>
  <si>
    <t>0003ccd9-8866-4322-8485-36c93204c022</t>
  </si>
  <si>
    <t>a641af8f-5ecc-4102-9713-1fc4fafac171</t>
  </si>
  <si>
    <t>f09811aa-d096-45fc-851e-33a4044bb644</t>
  </si>
  <si>
    <t>a39df477-13db-4e69-b32a-02cfe1e644e1</t>
  </si>
  <si>
    <t>01d36561-986c-4079-b0bf-c3ccd6296711</t>
  </si>
  <si>
    <t>3d87c0b6-9cfe-4bec-b977-f8c8b86dfe8a</t>
  </si>
  <si>
    <t>c8e49a62-8522-4e40-aae8-5b949c19263a</t>
  </si>
  <si>
    <t>844c3225-67d3-403b-9297-84bbb28a6f9c</t>
  </si>
  <si>
    <t>97fc6183-632a-4f2a-a9dd-8fcdcad7e6dd</t>
  </si>
  <si>
    <t>433ea1ca-a1dc-4466-a460-969cd7ad8574</t>
  </si>
  <si>
    <t>e33d7766-750b-4693-b01b-2ad96a392195</t>
  </si>
  <si>
    <t>14b660c5-2087-4cb3-9b22-14fe405ae162</t>
  </si>
  <si>
    <t>131aa75f-af1a-4f01-8cbb-5dbc4adc51ad</t>
  </si>
  <si>
    <t>437cf072-f32d-41aa-8c8c-8ea06a268c0d</t>
  </si>
  <si>
    <t>eb7c6137-c175-415c-8af4-7b4daaec60fe</t>
  </si>
  <si>
    <t>e9aadead-c17d-4902-8b45-fe8d0b1c0b40</t>
  </si>
  <si>
    <t>147003b3-aef1-4d13-a835-925916f4da7a</t>
  </si>
  <si>
    <t>fb71d5c9-9159-4682-99af-71c9ff8f61b5</t>
  </si>
  <si>
    <t>51fe671b-795d-4238-9e40-cdf243291710</t>
  </si>
  <si>
    <t>fbf85170-b003-4a48-9c02-26895e1e4a48</t>
  </si>
  <si>
    <t>dcc508d5-8c36-43b5-957a-df32c9d7b399</t>
  </si>
  <si>
    <t>30eb414d-4ba2-4be9-9569-82f7b99b4a65</t>
  </si>
  <si>
    <t>eefa4b4f-75a4-43a7-818c-0f222d545513</t>
  </si>
  <si>
    <t>73593760-3f5a-479f-88af-d9a2a3b42524</t>
  </si>
  <si>
    <t>2c582e88-7478-4ad2-ae28-459860a02cb2</t>
  </si>
  <si>
    <t>9fc5b143-3fa1-4cb9-8b41-7f0decd6610a</t>
  </si>
  <si>
    <t>9402ab48-76a6-4106-84f7-be97534c68c0</t>
  </si>
  <si>
    <t>347c56e9-ae20-48a0-834d-1f611bd001f7</t>
  </si>
  <si>
    <t>b51c1849-c436-4f68-b6e5-de61eef45fda</t>
  </si>
  <si>
    <t>4ae0955a-a81a-4df7-838f-88edfc58b110</t>
  </si>
  <si>
    <t>13636ce8-3aae-4f2b-887c-cd44402499b9</t>
  </si>
  <si>
    <t>0f78c74f-c040-4cc8-af12-9f47e1d26ffe</t>
  </si>
  <si>
    <t>368ca8fe-2593-494c-be3a-39e79637851b</t>
  </si>
  <si>
    <t>b853959c-bdcb-48d4-a801-8ca1eb7c4c1c</t>
  </si>
  <si>
    <t>768c1e10-3a75-4202-8bf9-2119871d52b5</t>
  </si>
  <si>
    <t>c2c1b5ea-5eb4-47b0-9745-e35cca0b6865</t>
  </si>
  <si>
    <t>c2b5d44f-ec91-4e81-a14e-474879248aea</t>
  </si>
  <si>
    <t>Date d'Analyse</t>
  </si>
  <si>
    <t>Nom du Bateau</t>
  </si>
  <si>
    <t>Quantité(T)</t>
  </si>
  <si>
    <t>Présence d'insectes</t>
  </si>
  <si>
    <t>Blé</t>
  </si>
  <si>
    <t>Farine</t>
  </si>
  <si>
    <t xml:space="preserve">Couleur Comp 1 </t>
  </si>
  <si>
    <t>Couleur T</t>
  </si>
  <si>
    <t>Gluten</t>
  </si>
  <si>
    <t>Piqûre</t>
  </si>
  <si>
    <t>Taux de Cendre [1,3/1,8]</t>
  </si>
  <si>
    <t>Indice de Chute</t>
  </si>
  <si>
    <t>Rhéologique</t>
  </si>
  <si>
    <t>Commentaire</t>
  </si>
  <si>
    <t>Taux d'extraction 1 compartiment</t>
  </si>
  <si>
    <t>Protéine Brute %</t>
  </si>
  <si>
    <t>Protéine/MS %</t>
  </si>
  <si>
    <t>L</t>
  </si>
  <si>
    <t>a</t>
  </si>
  <si>
    <t>b</t>
  </si>
  <si>
    <t>Humide</t>
  </si>
  <si>
    <t>Index</t>
  </si>
  <si>
    <t>Sec</t>
  </si>
  <si>
    <t>P</t>
  </si>
  <si>
    <t>G</t>
  </si>
  <si>
    <t>W</t>
  </si>
  <si>
    <t>P/L</t>
  </si>
  <si>
    <t>Ie</t>
  </si>
  <si>
    <t>Période de Stockage</t>
  </si>
  <si>
    <t>Aspect</t>
  </si>
  <si>
    <t>UKR</t>
  </si>
  <si>
    <t xml:space="preserve">Russe </t>
  </si>
  <si>
    <t xml:space="preserve">Français </t>
  </si>
  <si>
    <t xml:space="preserve">Conforme </t>
  </si>
  <si>
    <t xml:space="preserve">Odeur </t>
  </si>
  <si>
    <t>Pourcentage</t>
  </si>
  <si>
    <t>Humidité BT</t>
  </si>
  <si>
    <t>Humidité PS</t>
  </si>
  <si>
    <t>Protéine Brute PS</t>
  </si>
  <si>
    <t xml:space="preserve">Protéine/MS </t>
  </si>
  <si>
    <t>Gluten Humide</t>
  </si>
  <si>
    <t>Col. L</t>
  </si>
  <si>
    <t>Col. a</t>
  </si>
  <si>
    <t>Col. b</t>
  </si>
  <si>
    <t>Alvéo P</t>
  </si>
  <si>
    <t xml:space="preserve">Alvéo L </t>
  </si>
  <si>
    <t>Alvéo G</t>
  </si>
  <si>
    <t>Alvéo W</t>
  </si>
  <si>
    <t>Alvéo P/L</t>
  </si>
  <si>
    <t>Alvéo Ie</t>
  </si>
  <si>
    <t>Cendre</t>
  </si>
  <si>
    <t xml:space="preserve">OC </t>
  </si>
  <si>
    <t>RUSSE</t>
  </si>
  <si>
    <t>AT</t>
  </si>
  <si>
    <t>Roumani</t>
  </si>
  <si>
    <t>FR</t>
  </si>
  <si>
    <t>N° échantillon</t>
  </si>
  <si>
    <t>Humidité (%)</t>
  </si>
  <si>
    <r>
      <rPr>
        <b/>
        <sz val="10"/>
        <color rgb="FF000000"/>
        <rFont val="Arial"/>
      </rPr>
      <t xml:space="preserve">Humidité Etuve (%) </t>
    </r>
    <r>
      <rPr>
        <b/>
        <sz val="11"/>
        <color rgb="FFC00000"/>
        <rFont val="Arial"/>
      </rPr>
      <t>(+/-0,43)</t>
    </r>
  </si>
  <si>
    <r>
      <rPr>
        <b/>
        <sz val="10"/>
        <color rgb="FF000000"/>
        <rFont val="Arial"/>
      </rPr>
      <t xml:space="preserve">Déssicateur       </t>
    </r>
    <r>
      <rPr>
        <b/>
        <sz val="10"/>
        <color rgb="FFC00000"/>
        <rFont val="Arial"/>
      </rPr>
      <t>(+/-0,22)</t>
    </r>
  </si>
  <si>
    <t>AW</t>
  </si>
  <si>
    <r>
      <rPr>
        <b/>
        <sz val="10"/>
        <color rgb="FF000000"/>
        <rFont val="Calibri"/>
      </rPr>
      <t xml:space="preserve">Protéine Brut (%) </t>
    </r>
    <r>
      <rPr>
        <b/>
        <sz val="10"/>
        <color rgb="FFC00000"/>
        <rFont val="Calibri"/>
      </rPr>
      <t>(+/-0,6)</t>
    </r>
  </si>
  <si>
    <t>Prot (%)/MS</t>
  </si>
  <si>
    <t>Tps de Chute</t>
  </si>
  <si>
    <t>Amidon End</t>
  </si>
  <si>
    <t>G 200µ</t>
  </si>
  <si>
    <t>G 180µ</t>
  </si>
  <si>
    <t>G 150µ</t>
  </si>
  <si>
    <t>G 90µ</t>
  </si>
  <si>
    <t>G 63µ</t>
  </si>
  <si>
    <t>∑ 180;63</t>
  </si>
  <si>
    <t>G &lt;63µ</t>
  </si>
  <si>
    <t>Gluten Index</t>
  </si>
  <si>
    <t>Gluten Sec</t>
  </si>
  <si>
    <t>Piqûres</t>
  </si>
  <si>
    <r>
      <rPr>
        <b/>
        <sz val="10"/>
        <color rgb="FF000000"/>
        <rFont val="Calibri"/>
      </rPr>
      <t>Cendres (%)</t>
    </r>
    <r>
      <rPr>
        <b/>
        <sz val="10"/>
        <color rgb="FFFF0000"/>
        <rFont val="Calibri"/>
      </rPr>
      <t xml:space="preserve"> </t>
    </r>
    <r>
      <rPr>
        <b/>
        <sz val="10"/>
        <color rgb="FFC00000"/>
        <rFont val="Calibri"/>
      </rPr>
      <t>(+/- 0,02)</t>
    </r>
  </si>
  <si>
    <t>Alvéo L</t>
  </si>
  <si>
    <t>Résultat</t>
  </si>
  <si>
    <t>C.Date</t>
  </si>
  <si>
    <t>Embalage (Etanchité,visuel...)</t>
  </si>
  <si>
    <t>Probléme</t>
  </si>
  <si>
    <t xml:space="preserve">C.Poids </t>
  </si>
  <si>
    <t>Confomité CCP</t>
  </si>
  <si>
    <t>Conformité PRPO1</t>
  </si>
  <si>
    <t>Conformité PRPO2</t>
  </si>
  <si>
    <t>994c670a-41bf-47fb-921c-b76e262fcde1</t>
  </si>
  <si>
    <t>f3e18e3e-275e-4bd7-95d2-70c477ad4f45</t>
  </si>
  <si>
    <t>12bb262f-ec6b-4e50-95c4-93e02a4f32c6</t>
  </si>
  <si>
    <t>070ed1d9-70f9-44fd-a9df-34b74c9ca98f</t>
  </si>
  <si>
    <t>acaffb79-60db-478e-b4b0-f6afd3db4cb3</t>
  </si>
  <si>
    <t>30732896-2cf4-4be3-bc04-47197a009717</t>
  </si>
  <si>
    <t>c</t>
  </si>
  <si>
    <t>29074628-025f-4895-8cab-69419ec547f1</t>
  </si>
  <si>
    <t>86487081-14c6-4a1e-86bb-2f5e93c3a63e</t>
  </si>
  <si>
    <t>91a6a3b3-bde7-42f1-b792-a1ca3c5960db</t>
  </si>
  <si>
    <t>5018ba6e-05d2-4019-8934-d94d6ffa73bb</t>
  </si>
  <si>
    <t>95323853-474e-4563-b2be-9951fdfd6a50</t>
  </si>
  <si>
    <t>023a6b83-2f98-4ed8-805c-199022dbbf6c</t>
  </si>
  <si>
    <t>f7442771-13cb-413d-ac86-4e03215996fa</t>
  </si>
  <si>
    <t>ed9ffc39-59f3-455a-a2a1-0c63b1e2bebc</t>
  </si>
  <si>
    <t>85d8930c-37bb-4bd5-a38b-cf69523db530</t>
  </si>
  <si>
    <t>c3ba4011-3cfb-47e7-8d0c-4297b5b8f6c8</t>
  </si>
  <si>
    <t>24574f22-dcea-460f-8abc-605744127b50</t>
  </si>
  <si>
    <t>6a709451-d1e8-462f-a92a-5b559b46b154</t>
  </si>
  <si>
    <t>21076d34-3eb5-452a-92c4-c059cc7579b8</t>
  </si>
  <si>
    <t>122ec353-29e8-4ddd-9021-30a65b398fc2</t>
  </si>
  <si>
    <t>5f177da2-3e3a-419d-a319-e24c2cca5d86</t>
  </si>
  <si>
    <t>bc93e8f0-e11e-481b-be46-2736b87d1768</t>
  </si>
  <si>
    <t>0b12f94e-0b24-40c7-acab-c413a8ae156b</t>
  </si>
  <si>
    <t>21563dbc-e310-4d85-b278-a3299eb779b7</t>
  </si>
  <si>
    <t>b4cdc6ed-d949-4ba9-93a5-a0db98a45b3c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</si>
  <si>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</si>
  <si>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f6b1b784-2dc8-47b5-b096-e6f689bc0bf7</t>
  </si>
  <si>
    <t>2d3a83e8-3f88-4828-b153-9e7c9d9f6a98</t>
  </si>
  <si>
    <t>95c07b94-729e-4bf9-989f-88fa1a1e1e88</t>
  </si>
  <si>
    <t>e2b239aa-3a5c-4a4a-8db5-0b9a91766b95</t>
  </si>
  <si>
    <t>dfe10874-bcc8-469d-bec0-05fe93421db7</t>
  </si>
  <si>
    <t>78ad7e32-3f6b-4e1a-b110-111fec9a27d5</t>
  </si>
  <si>
    <t>78a2c8a3-922f-4739-a3d8-995d4ea3d235</t>
  </si>
  <si>
    <t>da4d2f38-ee82-426e-bb89-73fe0bfe8e35</t>
  </si>
  <si>
    <t>b93318d6-801e-48d7-b251-10f79af2513c</t>
  </si>
  <si>
    <t>062b1ed7-2822-45bb-b677-e93cd177b916</t>
  </si>
  <si>
    <t>56784a50-b66d-4946-be1b-0e0e277fc4ad</t>
  </si>
  <si>
    <t>897e686f-8b2e-43dc-b3ae-82a251a358d6</t>
  </si>
  <si>
    <t>80efc885-0591-40b5-8af8-dc244895a767</t>
  </si>
  <si>
    <t>133aaa6a-db75-4b63-aad9-95f9e79c00d3</t>
  </si>
  <si>
    <t>ab1ffd86-156d-4284-b75a-9cc49ae640b0</t>
  </si>
  <si>
    <t>ccda304e-556f-4d3b-942d-3d894f18a480</t>
  </si>
  <si>
    <t>f11381d5-565e-4d8d-81b7-8ef2890fed5b</t>
  </si>
  <si>
    <t>69a53cc0-1237-4433-b72a-fbad02ed6bd9</t>
  </si>
  <si>
    <t>67287001-77c0-4295-8854-c5b23a0323b2</t>
  </si>
  <si>
    <t>6ea6ec4e-809f-4201-a6e8-0de0c3358340</t>
  </si>
  <si>
    <t>8153b13e-c587-42ba-878b-cff79441159f</t>
  </si>
  <si>
    <t>f0952846-0236-4996-850c-f0384fbd89d6</t>
  </si>
  <si>
    <t>204bcda9-403a-4016-b6c3-35431fd8fc14</t>
  </si>
  <si>
    <t>f64c4a5e-2f67-4877-8364-75a02f561f19</t>
  </si>
  <si>
    <t>7641cc8b-580f-4bf5-b351-210d4d82f460</t>
  </si>
  <si>
    <t>5729252b-66c9-4212-8206-75eaa7a3747c</t>
  </si>
  <si>
    <t>334cf106-4b6e-4b83-bf02-f32d3b40b436</t>
  </si>
  <si>
    <t>0d10d025-2618-419c-9ca8-2d4e6071fe2f</t>
  </si>
  <si>
    <t>b50f3dd4-f2d9-4a8f-9723-08e11cd8cf18</t>
  </si>
  <si>
    <t>a70f1eb8-9d67-4608-9a96-1d162f5da67e</t>
  </si>
  <si>
    <t>b4ae22e0-b70e-4a8f-b007-378406546796</t>
  </si>
  <si>
    <t>e455916a-9fae-40e9-b1b6-af5d457be6d2</t>
  </si>
  <si>
    <t>18a917e9-130e-4079-9875-041bd17d6aa4</t>
  </si>
  <si>
    <t>27748dc2-e72d-4334-8442-5d2663c783ce</t>
  </si>
  <si>
    <t>91d05395-f943-40b1-9682-f4ddcdaa69ad</t>
  </si>
  <si>
    <t>0a26be66-79a1-4f42-9103-9d75f0e56085</t>
  </si>
  <si>
    <t>0b5e60b8-0727-463f-8bb0-a71a149daad4</t>
  </si>
  <si>
    <t>b397d5b3-c554-477a-9edd-4fa82ce01302</t>
  </si>
  <si>
    <t>ac54c7ef-8460-4d9c-8af4-623c40d660c0</t>
  </si>
  <si>
    <t>3648b485-811b-4874-9321-d02003bf8239</t>
  </si>
  <si>
    <t>e30cc38e-e021-44d1-bed6-de46d0642640</t>
  </si>
  <si>
    <t>e4d86b8a-e199-4d21-869c-dcb31a8fe127</t>
  </si>
  <si>
    <t>fd6cb898-e562-41a7-94e4-b762a22c8e66</t>
  </si>
  <si>
    <t>87ce17de-5aef-4863-aa70-1346137e9a51</t>
  </si>
  <si>
    <t>9fc73172-090e-4aed-b028-c929c34b107b</t>
  </si>
  <si>
    <t>9d4de891-3ca6-4dba-aea4-aba2b6408e26</t>
  </si>
  <si>
    <t>cb11a4c0-fd33-4c11-9bb5-151ce077ce0e</t>
  </si>
  <si>
    <t>1e78846c-d512-41d5-844e-778872b97731</t>
  </si>
  <si>
    <t>34453b84-52bb-4655-a82a-49e2447d3c63</t>
  </si>
  <si>
    <t>9a95ce3d-b13a-40d5-b77f-75acc24a2a11</t>
  </si>
  <si>
    <t>d244086e-2f63-4da8-a21c-bd5753c1e32e</t>
  </si>
  <si>
    <t>6f194331-4ac6-4dd3-9912-8a71c15448f7</t>
  </si>
  <si>
    <t>210ed48b-1c1a-4269-a105-6f39f1f6892f</t>
  </si>
  <si>
    <t>d554e434-27cc-4127-b0b1-70fbbbd66fa7</t>
  </si>
  <si>
    <t>bb5e30a8-b9e1-4362-8d25-49124276d278</t>
  </si>
  <si>
    <t>ef2d2bb7-3b19-4047-b5e8-b81ecf386790</t>
  </si>
  <si>
    <t>20715cc2-27f8-4ee9-9acf-86163595225b</t>
  </si>
  <si>
    <t>2ab94318-a1df-4ba8-9cbc-0b8995721ba7</t>
  </si>
  <si>
    <t>0f765b49-85f8-4cbb-8f5a-6e7ae802c365</t>
  </si>
  <si>
    <t>8ac8c0b3-b779-4188-b12d-ac591c149852</t>
  </si>
  <si>
    <t>7708a633-6e00-483e-b8e6-39e27d47a7eb</t>
  </si>
  <si>
    <t>cb4cd624-8cb7-4843-a495-f509c73d1f47</t>
  </si>
  <si>
    <t>3d6a8942-540a-44ba-97a8-913264dfc68e</t>
  </si>
  <si>
    <t>61c280bf-0a92-4074-9e50-81e434f6f1b4</t>
  </si>
  <si>
    <t>892e642c-ebf9-467c-ac9d-2d469007633d</t>
  </si>
  <si>
    <t>d0cd027c-58e4-44f6-9ee5-e632f34da6b6</t>
  </si>
  <si>
    <t>65ea5851-21c8-47be-9315-955365003d01</t>
  </si>
  <si>
    <t>d2822bae-45c7-4611-97de-83b53f15ea02</t>
  </si>
  <si>
    <t>ec71bf59-82fb-4aca-819f-e327c27d5e45</t>
  </si>
  <si>
    <t>bfe4c5dd-8ad6-4660-ad9e-8f309a59b084</t>
  </si>
  <si>
    <t>0995fd78-9b40-484f-8a23-73888d8844bd</t>
  </si>
  <si>
    <t>77d5fbfa-1675-4254-9a95-2a13cfc6ccb2</t>
  </si>
  <si>
    <t>e05f42c1-50b8-47dc-98f1-f8441189516d</t>
  </si>
  <si>
    <t>f375fbf9-4ccc-4cdb-beee-75f78a678901</t>
  </si>
  <si>
    <t>48be3f4e-b3e9-492e-aea5-f28e511e1934</t>
  </si>
  <si>
    <t>1a4476e9-8bda-4567-96b2-a6cee9bf7427</t>
  </si>
  <si>
    <t>513ffa93-1f86-463f-86d7-4ee0a8ccebcc</t>
  </si>
  <si>
    <t>723816f5-224a-4d77-9d20-f59d81eed803</t>
  </si>
  <si>
    <t>f598988f-6e09-43b2-a182-bfc5a6f1c5dc</t>
  </si>
  <si>
    <t>439fb68d-b36a-498c-a4fd-2c8f1ef3180e</t>
  </si>
  <si>
    <t>f9a33485-1128-4354-b2db-db3a3ace6d78</t>
  </si>
  <si>
    <t>07d9926d-331d-4048-89bf-616e4a538cbf</t>
  </si>
  <si>
    <t>802d178d-d5ed-4cb7-8a68-819dccaf552e</t>
  </si>
  <si>
    <t>501c7d78-8950-43c5-99e6-f383c7f631b0</t>
  </si>
  <si>
    <t>313a572f-24a7-4bbf-a1c2-e8e99f0e81f0</t>
  </si>
  <si>
    <t>adf76e7f-5a83-451c-a508-cf67682cc24a</t>
  </si>
  <si>
    <t>5a9e606c-9603-4964-8e3c-e7c92aa55457</t>
  </si>
  <si>
    <t>a45b9f90-d80c-4f5f-a255-ecd2ebd377a1</t>
  </si>
  <si>
    <t>948717ae-6b51-4edd-b870-040982fd6e01</t>
  </si>
  <si>
    <t>2e36a96f-5a27-4703-8260-f87e11de7d22</t>
  </si>
  <si>
    <t>0470c92a-90e2-4567-b2bc-40b367eef8cb</t>
  </si>
  <si>
    <t>5c8d17af-58e0-4428-8bf3-389ed2b18bc0</t>
  </si>
  <si>
    <t>3e26d848-b93f-46cf-85c4-0c19dd80cc4e</t>
  </si>
  <si>
    <t>5fe60c82-2af1-4c7a-851d-6d98ce865a07</t>
  </si>
  <si>
    <t>e314dfc9-a2ce-4863-b7a5-2fd48aecba9a</t>
  </si>
  <si>
    <t>6365d182-c6f1-4eca-b06d-f704d72c0b92</t>
  </si>
  <si>
    <t>214fe605-5274-476c-8e10-8918170d23f9</t>
  </si>
  <si>
    <t>5b7625f1-9f59-4911-9209-53c6d8970330</t>
  </si>
  <si>
    <t>82ffb294-b131-4a32-ae61-966aead28db2</t>
  </si>
  <si>
    <t>4b6f38ac-3b93-4557-b718-490278279b3a</t>
  </si>
  <si>
    <t>ccadfeca-639c-40f8-82e2-947a77eecc0a</t>
  </si>
  <si>
    <t>c96e5370-1f08-432f-8da8-0a3f9f120ad8</t>
  </si>
  <si>
    <t>8eb4e3c5-5f1b-415d-9a9a-39895cdf97ef</t>
  </si>
  <si>
    <t>20ab9976-6a7b-46e7-aaff-19d9411c730e</t>
  </si>
  <si>
    <t>2f2387d3-458b-4898-9565-0af87325cdda</t>
  </si>
  <si>
    <t>18c7b003-1373-42f2-8f3a-3641e8adfb26</t>
  </si>
  <si>
    <t>d5a33918-56ff-4c33-b8c9-3a8b2b71ba6c</t>
  </si>
  <si>
    <t>035f45d6-7eab-449a-bfe0-e8bac825f92e</t>
  </si>
  <si>
    <t>490aaef7-dae1-4e43-9a3e-7f37514a9e79</t>
  </si>
  <si>
    <t>e039f534-ef29-464c-8b0b-68c1ceed2d98</t>
  </si>
  <si>
    <t>b719337a-125d-43d2-a9e1-2b7770cca08f</t>
  </si>
  <si>
    <t>bab79ad3-a6e3-4177-99e5-1b208b836ff1</t>
  </si>
  <si>
    <t>9b786d47-84d0-4acd-a792-4b23a4857a4d</t>
  </si>
  <si>
    <t>c1d1be5a-c899-4f9a-ac99-977d1d9b41ee</t>
  </si>
  <si>
    <t>c4c13f32-e4bd-474f-8608-fd0d40407624</t>
  </si>
  <si>
    <t>d2e5de29-6cad-4f9a-a887-e7d9a4ed0101</t>
  </si>
  <si>
    <t>e693b4f9-e959-4471-96b0-e7e39d497f7a</t>
  </si>
  <si>
    <t>eec494f1-7570-4e17-acfa-25ec07b3fef2</t>
  </si>
  <si>
    <t>624a009d-e745-4362-b3eb-8fd8e995111f</t>
  </si>
  <si>
    <t>e7cf3426-7adb-438f-b286-63443585b1bf</t>
  </si>
  <si>
    <t>5bae375a-09b3-466f-aecd-81274496dd9a</t>
  </si>
  <si>
    <t>c220f5ee-f311-4664-a737-c2a996bcd121</t>
  </si>
  <si>
    <t>37a62d4a-4539-4e07-8c1a-4050c0a8741d</t>
  </si>
  <si>
    <t>9d0d11f0-ce2c-4f06-879f-cff4dd63cae6</t>
  </si>
  <si>
    <t>24d30610-dd25-45be-9088-866b62cfc825</t>
  </si>
  <si>
    <t>d0305435-f402-433a-8ab3-dd21634daeb1</t>
  </si>
  <si>
    <t>ab4696a8-61ed-4e70-b3b7-de2cca24cdc6</t>
  </si>
  <si>
    <t>c3fcf2e1-1fdf-431a-a48f-e62fb7387ca3</t>
  </si>
  <si>
    <t>d8ff9710-d421-491d-afb0-4ca7f089a117</t>
  </si>
  <si>
    <t>236a883d-d59c-4345-90af-8d0acd868d55</t>
  </si>
  <si>
    <t>3af1cd49-68f6-4fdc-ae2c-f513da34701e</t>
  </si>
  <si>
    <t>6cc8b7f8-38a9-43f6-bb96-33be7d588b21</t>
  </si>
  <si>
    <t>86e6c1da-790f-4cf7-b859-f58a67c71511</t>
  </si>
  <si>
    <t>b2bb7377-4e33-4c3c-883f-980f98d94df5</t>
  </si>
  <si>
    <t>283bcfa0-215d-4085-808a-b8e4308e7dcc</t>
  </si>
  <si>
    <t>638dfc7f-5385-4577-8aa6-91a0f34a78b7</t>
  </si>
  <si>
    <t>d0abbe28-66b7-4527-a84a-30f5f21412d8</t>
  </si>
  <si>
    <t>ef57228c-55bc-45fc-932e-7f98cc156155</t>
  </si>
  <si>
    <t>9a019ebb-cae1-4568-b94d-06ef4a068e47</t>
  </si>
  <si>
    <t>00bb9406-9acf-494a-ac94-610081e588a0</t>
  </si>
  <si>
    <t>7a123393-0507-4acd-84a4-3a16e2229766</t>
  </si>
  <si>
    <t>95868766-7ea9-455e-b466-495dea91f912</t>
  </si>
  <si>
    <t>ccd818f8-42e9-4eef-9cb5-3ed7618e91c3</t>
  </si>
  <si>
    <t>e7275f47-32e9-4900-bf2c-6f1c0fba717b</t>
  </si>
  <si>
    <t>21d411a1-08aa-4878-becc-ccea623b4fa2</t>
  </si>
  <si>
    <t>c4af9702-23ee-453b-bc5e-98cac27723f8</t>
  </si>
  <si>
    <t>15517b31-1101-4130-b1aa-10b1c94d6d27</t>
  </si>
  <si>
    <t>a58f87fd-ee8b-40f6-821d-d936b38b4363</t>
  </si>
  <si>
    <t>c48057b4-65e1-47e8-851d-a04d526230cb</t>
  </si>
  <si>
    <t>fc01d47c-53b9-40e0-bba6-b72231a98fc3</t>
  </si>
  <si>
    <t>e88b2f7f-8114-4849-932f-8598d32de646</t>
  </si>
  <si>
    <t>6d65a6f4-c255-4fd7-86fe-5136b722d880</t>
  </si>
  <si>
    <t>d330c931-6336-4284-b67b-6e182c4b06f9</t>
  </si>
  <si>
    <t>617ecd47-598a-4627-833a-ec6088aba71e</t>
  </si>
  <si>
    <t>45dc6dbe-5fdf-4cbc-9f30-ebc8a7812f6e</t>
  </si>
  <si>
    <t>7807dd29-cc94-4005-9698-bc3326654467</t>
  </si>
  <si>
    <t>0db123ca-6d28-4233-9475-1a995c0bc56d</t>
  </si>
  <si>
    <t>f3c21207-5364-4192-af49-416bf23e20fd</t>
  </si>
  <si>
    <t>698be6d4-93dd-4574-a4d7-336774ae85a7</t>
  </si>
  <si>
    <t>7bc8849f-e854-4fc7-adb4-8b7e6e0ef0b7</t>
  </si>
  <si>
    <t>803c9a5c-a4df-4d7e-a5f5-a445396f737e</t>
  </si>
  <si>
    <t>4538fe3e-f0e9-45bb-8aa6-4059f38f63b7</t>
  </si>
  <si>
    <t>e7cba3c4-4b22-445b-8284-62dfd61954de</t>
  </si>
  <si>
    <t>bdb8a758-3009-42f3-9333-f64f37d57860</t>
  </si>
  <si>
    <t>df1335a6-7e70-4796-93e9-00a5c33229fc</t>
  </si>
  <si>
    <t>9687e556-8d70-475a-9890-003504db49e8</t>
  </si>
  <si>
    <t>813c1a0a-00f9-430f-a9cb-cf880bff8a31</t>
  </si>
  <si>
    <t>61036adc-c402-4f81-a0ea-1e72f0e88c88</t>
  </si>
  <si>
    <t>00e06b7e-e026-4c3e-b116-447d1d2bd906</t>
  </si>
  <si>
    <t>2903ae7f-7f15-46c1-8508-e40d64b368a2</t>
  </si>
  <si>
    <t>417c4805-23da-4f38-b27f-655e9f41463f</t>
  </si>
  <si>
    <t>034ade53-5ab3-4d21-8737-e1d63a0b8530</t>
  </si>
  <si>
    <t>92450064-9f66-485c-bd93-dfc04aa271c1</t>
  </si>
  <si>
    <t>30b5b2ec-54db-489e-92c2-e58bba440080</t>
  </si>
  <si>
    <t>21026f2d-333b-42ed-885f-7addf8c582ae</t>
  </si>
  <si>
    <t>ed9eba96-d3fa-4f2e-a1f2-21c4fb6ad1db</t>
  </si>
  <si>
    <t>6246a60f-7f85-47a0-af98-bda347585614</t>
  </si>
  <si>
    <t>02728114-f35e-4971-8539-1dde998a1623</t>
  </si>
  <si>
    <t>912ac0f6-db69-4699-b41f-ef035c764207</t>
  </si>
  <si>
    <t>32f0a13b-4009-4608-8ce7-36993e06e562</t>
  </si>
  <si>
    <t>65ff139f-46b1-4db1-8c96-84ad0b9af1c1</t>
  </si>
  <si>
    <t>c927a085-f6f9-4011-b25d-6d076804c8af</t>
  </si>
  <si>
    <t>448e2bef-7c0d-4cee-a474-336cecd71420</t>
  </si>
  <si>
    <t>30aaa8bf-b6e2-4c03-a615-b5b845be8994</t>
  </si>
  <si>
    <t>ba5e9da8-1d04-45e5-af6b-b97c885a947e</t>
  </si>
  <si>
    <t>a920b7e5-c265-4703-b5d1-7934d6a491b6</t>
  </si>
  <si>
    <t>87079e86-1435-4039-91f5-3e85fe08bef5</t>
  </si>
  <si>
    <t>c26f7b36-de82-422a-8d92-463a92f8938e</t>
  </si>
  <si>
    <t>cca73621-ebfb-47fd-9754-e75cd2b58f70</t>
  </si>
  <si>
    <t>e7a0074f-a038-4c50-962e-4f69102efb73</t>
  </si>
  <si>
    <t>85e2eaa0-10d0-4c17-9c83-2fbca08585d9</t>
  </si>
  <si>
    <t>c84b7ed2-cb56-46af-a1f3-509667dc1d8e</t>
  </si>
  <si>
    <t>6b379b61-c391-4963-8e9b-b4a884dfaa85</t>
  </si>
  <si>
    <t>6365bf5f-dd1d-472a-8899-3c52cc2d0e50</t>
  </si>
  <si>
    <t>9f310870-e5de-4756-b4f6-3dcef0dd97a5</t>
  </si>
  <si>
    <t>b2af4476-c9a6-4c52-ba3f-0955da48c76f</t>
  </si>
  <si>
    <t>9e13602a-ec7f-4deb-b061-e44ea673a57b</t>
  </si>
  <si>
    <t>efba7f2d-f948-4519-af69-7174d25ea351</t>
  </si>
  <si>
    <t>375d8e34-09f8-431b-a915-c0f2eb31f490</t>
  </si>
  <si>
    <t>47e34b80-17fc-4e02-9f1f-d714d1be17d4</t>
  </si>
  <si>
    <t>76145186-32d5-4666-b0d2-f8c1b266e756</t>
  </si>
  <si>
    <t>8dda73e2-9d6c-49da-bece-e45a3cf5bcf5</t>
  </si>
  <si>
    <t>cecaea38-932c-4d0a-8e8d-254fcf8772aa</t>
  </si>
  <si>
    <t>a115fa37-5c57-4723-9060-abd4bb9bb463</t>
  </si>
  <si>
    <t>4f157799-19cf-4df1-a923-00a7c11feae6</t>
  </si>
  <si>
    <t>6f845a99-76fb-4a59-a9f2-b6cc21ba9064</t>
  </si>
  <si>
    <t>78d5a80c-8c67-44ab-99cf-57d5af827be6</t>
  </si>
  <si>
    <t>2bf75b5d-5997-46f3-b846-27fef443e320</t>
  </si>
  <si>
    <t>aab12ab3-621b-4c1b-91de-443f902c866c</t>
  </si>
  <si>
    <t>632efd9e-e326-4b6b-b0e4-6907a819d414</t>
  </si>
  <si>
    <t>9060ec2d-8964-41b7-bcdf-e775003d6078</t>
  </si>
  <si>
    <t>e550f3de-7451-473d-ac8d-4ad70990755e</t>
  </si>
  <si>
    <t>d40b708f-dce3-4174-aaac-c8b82b03da71</t>
  </si>
  <si>
    <t>5ef3102d-8680-4fbb-90c3-03090e9b713c</t>
  </si>
  <si>
    <t>07317ad7-f614-4515-b82f-38a3d744538c</t>
  </si>
  <si>
    <t>a9cd00b1-6d09-4a83-a7e1-79f50e026833</t>
  </si>
  <si>
    <t>7136a459-03a4-42c9-aa6e-91269e4210a3</t>
  </si>
  <si>
    <t>2a281fa0-1648-4ce0-8cba-136419137e8f</t>
  </si>
  <si>
    <t>57019d2c-f3f4-46f5-8895-647a3bb68310</t>
  </si>
  <si>
    <t>0ff2ca8e-b31a-41d1-a666-e075249e39f4</t>
  </si>
  <si>
    <t>e5f58e65-4ae4-4189-916a-0cc83758fb95</t>
  </si>
  <si>
    <t>2c6f3d1b-183e-4bd8-b049-03fcb1689e33</t>
  </si>
  <si>
    <t>be985c1c-858d-4175-bd52-fb787ed4dfde</t>
  </si>
  <si>
    <t>5b7aa4a6-73ed-4322-8d36-87895b0be67c</t>
  </si>
  <si>
    <t>ea436e3e-32c9-40af-84f8-f68ced8adb27</t>
  </si>
  <si>
    <t>730e52e5-cd29-4fb0-9401-6fd75c99709b</t>
  </si>
  <si>
    <t>94ccded8-aed3-4761-ade3-20d7d27fed67</t>
  </si>
  <si>
    <t>2e98de39-30bc-4fe3-a882-cb8d1c9c35fb</t>
  </si>
  <si>
    <t>5cd0ac05-1836-4d58-9b6d-0837733950d1</t>
  </si>
  <si>
    <t>11dfe607-d129-4a32-897d-01393100fe9d</t>
  </si>
  <si>
    <t>52054284-6ec0-456c-9c24-61aa672f958a</t>
  </si>
  <si>
    <t>094262a4-2719-4473-bf2e-2a3df0d36c4d</t>
  </si>
  <si>
    <t>0a6bdf20-75ac-400c-8d92-9ffd1c131416</t>
  </si>
  <si>
    <t>97dfb715-c900-412e-824f-c8e4279c8412</t>
  </si>
  <si>
    <t>13770375-9c6d-40a8-9f8c-0c16f5f852d1</t>
  </si>
  <si>
    <t>4a5b18eb-bf90-4c75-9b3b-ed3899046c04</t>
  </si>
  <si>
    <t>6d93b50f-01df-44c9-8559-a14f49af6008</t>
  </si>
  <si>
    <t>c7c7fd0d-78f6-4dbc-a999-b1c10a305c1c</t>
  </si>
  <si>
    <t>5fc68ab0-d496-4788-b268-ee7b0abd1fc0</t>
  </si>
  <si>
    <t>6ff8c8eb-786e-4f79-abd5-bfa5636b0ac0</t>
  </si>
  <si>
    <t>eb5d4e35-47c5-44d4-862e-267d436ec9cc</t>
  </si>
  <si>
    <t>c8e5161b-533c-4f21-8122-17a455b1d1ca</t>
  </si>
  <si>
    <t>640dea12-339c-416e-ab37-d32575491a84</t>
  </si>
  <si>
    <t>e66d2ce7-35aa-4e90-9f2b-d24554568491</t>
  </si>
  <si>
    <t>e79e02c4-c8db-4826-9af3-1638ce49dfc4</t>
  </si>
  <si>
    <t>7cf6fe45-c522-4abf-9cc9-d46761138f88</t>
  </si>
  <si>
    <t>7d7c1cd6-9da1-425a-8b82-d2ad03b6438e</t>
  </si>
  <si>
    <t>37c82abf-1889-453d-bacb-05ee71f7b49c</t>
  </si>
  <si>
    <t>78595a68-77ed-4c4e-9ea7-3c0df99d8714</t>
  </si>
  <si>
    <t>8189ceb4-1408-4b48-9f76-07cb3f352e8f</t>
  </si>
  <si>
    <t>08a6bf7b-d646-4712-8cba-a53df5cc3aab</t>
  </si>
  <si>
    <t>ef60436f-5e78-4027-a90d-3fe395f78343</t>
  </si>
  <si>
    <t>dfbc967d-41b5-4893-b573-4834d9c532cd</t>
  </si>
  <si>
    <t>73b2a6c7-4ea6-46b6-b61a-d2ae3c8a7799</t>
  </si>
  <si>
    <t>241ec512-da6f-4d60-8aac-f0b7b64b758f</t>
  </si>
  <si>
    <t>b8e3f966-c950-48be-8d4e-0dc1d7adb4c4</t>
  </si>
  <si>
    <t>44189065-da34-4023-a170-20bbd6dc4f17</t>
  </si>
  <si>
    <t>01387fdc-a6f5-4136-98d5-bdd960b753e0</t>
  </si>
  <si>
    <t>5c0cd596-f1d4-4fef-afb0-fef32fe525e9</t>
  </si>
  <si>
    <t>ba47b96d-451f-4827-b38c-eb05f3d62c9a</t>
  </si>
  <si>
    <t>dc9acd78-ab0e-4ae5-99b6-968e14324bff</t>
  </si>
  <si>
    <t>59d7ebe5-1d6a-4699-a64d-e11e88b0141d</t>
  </si>
  <si>
    <t>c7f7c13e-7b14-431c-ad82-4e2b42523f2b</t>
  </si>
  <si>
    <t>5b2ccb10-f436-48e0-addd-e03f5e99e42e</t>
  </si>
  <si>
    <t>178b5f98-7d0b-4e2e-8c3c-547d46e8782d</t>
  </si>
  <si>
    <t>e76bffc9-8141-4bb7-928d-ae7abca2b6b0</t>
  </si>
  <si>
    <t>523aa52c-9ea0-43e8-8b61-cc87f4f11ff1</t>
  </si>
  <si>
    <t>75071e1a-dd1e-4d3c-b858-7663ce8c4f61</t>
  </si>
  <si>
    <t>a72cc3d4-1186-4137-b1a9-df93e43828aa</t>
  </si>
  <si>
    <t>6b791d8b-33d0-4ce4-a708-b1319d6996db</t>
  </si>
  <si>
    <t>9c36754c-e913-4d2f-b44f-e70953a66861</t>
  </si>
  <si>
    <t>e3795c61-367c-4099-b13d-ebffc1e73611</t>
  </si>
  <si>
    <t>944b4230-ba49-4da3-83e1-cb4b5b56cd8d</t>
  </si>
  <si>
    <t>9781655b-8e13-4559-bdac-ef0364e712c5</t>
  </si>
  <si>
    <t>7526cb61-0a56-401a-8ea8-bf65aa3f2a88</t>
  </si>
  <si>
    <t>a18053a1-f0a2-446a-8138-4ff1529cdc9f</t>
  </si>
  <si>
    <t>aaa9635a-33f4-438f-870e-52635f209331</t>
  </si>
  <si>
    <t>539fe81c-6ea9-4958-9128-d0343bbb5573</t>
  </si>
  <si>
    <t>67f65599-23b2-42a8-b9ea-3ad5481b619b</t>
  </si>
  <si>
    <t>2a138024-e4d0-4dfb-a409-61b72a19471a</t>
  </si>
  <si>
    <t>58d2d655-03f1-4054-9220-88bd7345d97c</t>
  </si>
  <si>
    <t>dda172ec-31a9-49d8-b0c9-2df0efe83df5</t>
  </si>
  <si>
    <t>9cef7098-3a8b-4971-a980-5d370bd7f061</t>
  </si>
  <si>
    <t>ed469049-d848-4e39-8dcb-7726140d9794</t>
  </si>
  <si>
    <t>bdda9332-d89b-4c01-8a3b-b21f99fa74f0</t>
  </si>
  <si>
    <t>f0afb94e-5361-4f02-b633-680cf367a859</t>
  </si>
  <si>
    <t>de772396-5260-4505-bb57-82019d592e19</t>
  </si>
  <si>
    <t>3c8756b5-0660-439b-be90-cbcbcbf8583c</t>
  </si>
  <si>
    <t>52c364cb-e043-4220-8579-c98cbf4a67c8</t>
  </si>
  <si>
    <t>737d21ee-c9d5-40e8-a6bb-8c75a4939a5d</t>
  </si>
  <si>
    <t>0dd9d9b8-c949-484a-9492-cf00fb442b06</t>
  </si>
  <si>
    <t>201a2604-cfe7-403c-9f9b-18488c04c0b0</t>
  </si>
  <si>
    <t>bb9a9343-fe3c-4d1c-b6e1-6fafa81a79a7</t>
  </si>
  <si>
    <t>22fe1bb6-c7ba-4d86-ad61-e599d09c199e</t>
  </si>
  <si>
    <t>a497930c-35a6-45d4-a2ab-f761769c4281</t>
  </si>
  <si>
    <t>ab2debeb-5b39-4733-a9ce-d44a714cf91c</t>
  </si>
  <si>
    <t>e1f5344f-5c41-41b3-a818-be5c92bc4897</t>
  </si>
  <si>
    <t>dbf75e6d-9fa2-4bf2-946a-b23f2fa4caa5</t>
  </si>
  <si>
    <t>583be246-5d51-472b-83cf-032ff44c0d44</t>
  </si>
  <si>
    <t>a7a78c06-0f73-4fe9-81c3-0fe57493f623</t>
  </si>
  <si>
    <t>e7b0efb8-c671-4946-bee2-00adf316326b</t>
  </si>
  <si>
    <t>8fdfd958-2dbd-41da-98ac-07897bed09db</t>
  </si>
  <si>
    <t>4b2825ee-f4bb-4a4f-ae25-51f04713c019</t>
  </si>
  <si>
    <t>a2afe8dd-d59c-4ee4-a15e-4cfb98ea9190</t>
  </si>
  <si>
    <t>694a1c85-d0e2-45f3-9c26-1ef60a7aa9ed</t>
  </si>
  <si>
    <t>a0f42934-5c68-4bb0-b685-3d01874ff8d0</t>
  </si>
  <si>
    <t>3cc7501f-1d41-4dc9-90b5-58781a7edbd5</t>
  </si>
  <si>
    <t>a255614d-f7c0-4bfd-bd6d-932ec218c537</t>
  </si>
  <si>
    <t>a3628aa9-5cb3-4236-ac03-9841d545a077</t>
  </si>
  <si>
    <t>e4a16b07-5060-4ec0-a37e-f7b2bd9e6c0f</t>
  </si>
  <si>
    <t>51fb57bf-4671-4090-b8c8-cd2c57b14c26</t>
  </si>
  <si>
    <t>7e45d43d-1514-41c3-962a-0cc80c1e1979</t>
  </si>
  <si>
    <t>f7ce7602-aff8-496d-8c8e-828da20a2ec8</t>
  </si>
  <si>
    <t>05cdcdcc-bfe9-41c6-a477-a7e66b4c15d4</t>
  </si>
  <si>
    <t>7f9bd89c-2f26-4813-b32a-171be665f944</t>
  </si>
  <si>
    <t>aa760955-1558-4f29-bda8-e95c16a60daf</t>
  </si>
  <si>
    <t>c727e6ed-4c3a-44e1-a621-0a515e4993f9</t>
  </si>
  <si>
    <t>dd10fd01-a47a-482f-98f8-7617344de085</t>
  </si>
  <si>
    <t>7018744f-94be-4b0e-a4b0-dbd0a9f6648d</t>
  </si>
  <si>
    <t>d8cfa7d3-89a7-4c3b-a2da-69df5495ac52</t>
  </si>
  <si>
    <t>fef8e4be-a5cb-4eb0-a7b7-fd27c20c802d</t>
  </si>
  <si>
    <t>26f3f23c-6e1e-40b4-8a01-dc9905f367c8</t>
  </si>
  <si>
    <t>a721f60e-3da1-40da-8eae-fa74fe47e9e4</t>
  </si>
  <si>
    <t>dcf4b1f1-e01f-4f31-815d-b9cbbbb3c630</t>
  </si>
  <si>
    <t>fb84ead9-4b6c-4f93-936c-2692e0cbc36d</t>
  </si>
  <si>
    <t>40e86891-57c4-44c9-9e7b-2d9be2eedad3</t>
  </si>
  <si>
    <t>f2c12575-d37e-476f-8625-6de53408663d</t>
  </si>
  <si>
    <t>ce1474e7-bc33-41db-9f62-a2d03e3747b8</t>
  </si>
  <si>
    <t>f453b4aa-8e46-4887-8484-97bd8bdb32d6</t>
  </si>
  <si>
    <t>97660976-478b-42a4-b70e-e772a4a073d9</t>
  </si>
  <si>
    <t>59e17380-c4b3-4a7b-9653-3a394dfae11b</t>
  </si>
  <si>
    <t>0d64b0e0-7e28-4f26-97c1-db211232b2c9</t>
  </si>
  <si>
    <t>15970c5e-b4fd-4854-9a6d-94f34fb6e81b</t>
  </si>
  <si>
    <t>0a9ec6be-11a6-4838-81f5-912ff367b37d</t>
  </si>
  <si>
    <t>f7e9d220-85a5-4807-b754-cca435fb75f5</t>
  </si>
  <si>
    <t>0faa86de-48ec-4a2d-94c9-a1854326e94f</t>
  </si>
  <si>
    <t>84a7dc97-f698-45f5-9eff-ebbd1f64ad2f</t>
  </si>
  <si>
    <t>30081174-3339-4c7b-9556-74b93481d055</t>
  </si>
  <si>
    <t>3006608e-20a0-4247-b824-e2be7de48a06</t>
  </si>
  <si>
    <t>ba4a8fad-5bc0-4249-92e6-0da7dac6a017</t>
  </si>
  <si>
    <t>bfe0dacf-9796-499b-95b3-7889141f452c</t>
  </si>
  <si>
    <t>23750956-a578-4598-90e7-139ac40a006c</t>
  </si>
  <si>
    <t>b36a8916-5ea0-4dba-8fd1-37ec165b444b</t>
  </si>
  <si>
    <t>1c00841d-00e8-4103-8054-3a2c76c11e8c</t>
  </si>
  <si>
    <t>ed68c8b2-0cdc-46c1-84bd-da113f6935f3</t>
  </si>
  <si>
    <t>4f99d422-9b62-4b23-8d9b-66fa1aeb028a</t>
  </si>
  <si>
    <t>51669e34-21c1-4595-a312-6858ef2ae8a5</t>
  </si>
  <si>
    <t>bfc68c0a-050e-42e7-875c-5d9e2cad1277</t>
  </si>
  <si>
    <t>a6447605-ba35-4616-9ba4-1d2a21d8f4b5</t>
  </si>
  <si>
    <t>cf77ef1d-d6f6-4d58-9553-4e53ef7c5d2f</t>
  </si>
  <si>
    <t>7b1653ca-05c1-44de-a0fe-a425c57e1ef3</t>
  </si>
  <si>
    <t>b632ce6a-b2e4-4cfd-8a0c-4c1bfe2f9e2a</t>
  </si>
  <si>
    <t>fefbb7ea-f6c5-4a79-8adb-e55db57ba822</t>
  </si>
  <si>
    <t>490c14fc-bb70-4b43-9a50-2a867b428cdb</t>
  </si>
  <si>
    <t>a079124a-60d2-4d33-b173-87cfd35eeee1</t>
  </si>
  <si>
    <t>6ba9ea79-c3fb-4d7d-9f78-f68dd5a4ea2b</t>
  </si>
  <si>
    <t>adcd5f68-4e63-4901-b8ff-497513ad3198</t>
  </si>
  <si>
    <t>e1b0f816-541a-4d89-8e35-d6b714fbf4b8</t>
  </si>
  <si>
    <t>0f50f931-7954-468c-9033-9ab9a263a1eb</t>
  </si>
  <si>
    <t>168e7f31-88b4-414a-a312-a44572779466</t>
  </si>
  <si>
    <t>dcd4d4f0-566f-4835-8e03-18dee71cfb22</t>
  </si>
  <si>
    <t>492173ef-3b81-464a-b8c1-7544cbe54b16</t>
  </si>
  <si>
    <t>7e7ad801-8964-48fe-a98c-720db78c5074</t>
  </si>
  <si>
    <t>5ee96fd2-7818-48ae-8949-5549455b23dd</t>
  </si>
  <si>
    <t>2553ac38-87c6-44b6-a64d-bf8c9e642828</t>
  </si>
  <si>
    <t>aeef9b91-4847-43a6-9f3a-cdd34b41e8b9</t>
  </si>
  <si>
    <t>3bf7281f-4795-4a2f-9e26-93640dadd8c4</t>
  </si>
  <si>
    <t>d866c229-8fe7-4f68-b1e0-5a1e7fd6027d</t>
  </si>
  <si>
    <t>b9a1cbce-b8a6-4ca2-8700-0ce2a05515a7</t>
  </si>
  <si>
    <t>a9420f7a-f7bd-4583-9298-38637b52c3e7</t>
  </si>
  <si>
    <t>4db95986-0898-4e26-a65e-c9769a338ade</t>
  </si>
  <si>
    <t>701f41dc-6f34-4d93-84cc-33f4b4ccf4fc</t>
  </si>
  <si>
    <t>a3d8acc3-9178-4800-930f-69d8305bc47f</t>
  </si>
  <si>
    <t>191d74fe-7419-48ed-81e4-f9057e341825</t>
  </si>
  <si>
    <t>542ded7d-3326-4de6-9259-a782031e974a</t>
  </si>
  <si>
    <t>7f52649c-7fc1-44dd-a3e3-4972e546a052</t>
  </si>
  <si>
    <t>f0b5223c-a208-4fff-beeb-56ecd166d33b</t>
  </si>
  <si>
    <t>76bd5dbb-352b-4f27-8477-8fbcf7134103</t>
  </si>
  <si>
    <t>79e09f59-10c6-485a-bf26-509d0066164f</t>
  </si>
  <si>
    <t>95ce2816-1b28-4234-89d8-fb94b4aef5cc</t>
  </si>
  <si>
    <t>3b59b866-fd2a-41ea-82b1-eb717ed5299a</t>
  </si>
  <si>
    <t>22bec7eb-4d93-461a-ba73-4e21fed3ced1</t>
  </si>
  <si>
    <t>68be62c1-aec7-496c-8ff0-44a1332724cb</t>
  </si>
  <si>
    <t>6522145c-5bb2-420c-8f62-fce8957afe06</t>
  </si>
  <si>
    <t>f3567570-82a9-42de-b30d-daaba56b7aaf</t>
  </si>
  <si>
    <t>a0131224-c73f-4bd7-b701-cdd5bcf18e16</t>
  </si>
  <si>
    <t>32cc0199-0276-4308-8326-86a580ddbe4f</t>
  </si>
  <si>
    <t>5b8e45e2-e2fa-4a86-ad10-e3ae3e9866b4</t>
  </si>
  <si>
    <t>bace5bdf-9a7f-434f-8b2f-1b62719cca79</t>
  </si>
  <si>
    <t>0b983b23-d4c8-4feb-b380-d7c53cbd1bfa</t>
  </si>
  <si>
    <t>b6e034be-704b-459a-a386-24cdbd8fb8b2</t>
  </si>
  <si>
    <t>df0bed86-24dd-4122-bd83-03977f2e284e</t>
  </si>
  <si>
    <t>44a1a4f3-0a79-4b06-a7a7-183aed846d1f</t>
  </si>
  <si>
    <t>51b56598-089f-41c3-8aac-ac726f996a79</t>
  </si>
  <si>
    <t>ef98d9db-4d10-40d8-840f-198c9ee69c4a</t>
  </si>
  <si>
    <t>b8044d38-ffa5-475b-9848-51677abd1a53</t>
  </si>
  <si>
    <t>addd7fd4-b198-49f7-931a-f47f0d3df46f</t>
  </si>
  <si>
    <t>f862a0f7-1e92-4330-ad94-0ebf1d7a8b7a</t>
  </si>
  <si>
    <t>d58edf8e-3e5b-4549-8323-5e88018347b9</t>
  </si>
  <si>
    <t>ae8565d7-a6a8-4c74-8ec9-27dd577c918f</t>
  </si>
  <si>
    <t>f5aa2fec-7266-455a-9a77-7f87516d29be</t>
  </si>
  <si>
    <t>d342c0e4-cf76-4e92-a23b-f8d074407ad1</t>
  </si>
  <si>
    <t>074456d4-d1f6-48ad-af23-9519c8428c7b</t>
  </si>
  <si>
    <t>Réclamation</t>
  </si>
  <si>
    <t>90bb3c2e-ed8e-482a-89b4-fcd320e59f81</t>
  </si>
  <si>
    <t>bc322d3b-1cf7-4575-b584-3adc2b5a08c5</t>
  </si>
  <si>
    <t>01a51775-db65-4299-adc4-74da6b912daa</t>
  </si>
  <si>
    <t>3d5c7c4b-d633-4663-86ef-de8e8c1b7737</t>
  </si>
  <si>
    <t>adeff564-673e-4357-a759-5bdc670154a7</t>
  </si>
  <si>
    <t>e7dc0f93-4227-42f9-aa2e-415e9c1e62e9</t>
  </si>
  <si>
    <t>2668a429-8d25-4f05-b398-009680e23438</t>
  </si>
  <si>
    <t>b0a37992-cbda-4d36-873f-3da04ed73c4e</t>
  </si>
  <si>
    <t>d853b353-9b4d-472a-8a38-ea512fd8523e</t>
  </si>
  <si>
    <t>ef262eeb-ae3d-402b-a229-d6c470d94614</t>
  </si>
  <si>
    <t>cb6405ea-008d-4b39-ba1c-d473cc7e520b</t>
  </si>
  <si>
    <t>b1d6a4a7-7952-4e11-a8a5-4d64a6d078b6</t>
  </si>
  <si>
    <t>f03d37dd-dc77-42b9-b8da-dea0483ebc9f</t>
  </si>
  <si>
    <t>e0d80a24-f2e3-42cf-a097-2e677fa0a86c</t>
  </si>
  <si>
    <t>51da3f52-af65-4d49-a9e8-3217544d65fa</t>
  </si>
  <si>
    <t>08f41aa5-4854-4c03-be5f-2bc030577aba</t>
  </si>
  <si>
    <t>21875c88-f41c-4945-903c-f323067e6628</t>
  </si>
  <si>
    <t>b7bb9ece-e697-46ef-8ca8-99deef0638a8</t>
  </si>
  <si>
    <t>3014eaf3-a102-41dd-84d6-4ca21dd42829</t>
  </si>
  <si>
    <t>a8b616f6-37fe-443b-ab2f-a24603dcaeb9</t>
  </si>
  <si>
    <t>59fba338-e170-47ec-a8a7-f09f2d31104c</t>
  </si>
  <si>
    <t>374ff85d-b55d-4dcc-9d13-f303163af24a</t>
  </si>
  <si>
    <t>00324513-4e18-4687-b535-06b16a9fc3fd</t>
  </si>
  <si>
    <t>e421c509-d61a-494d-8c32-bad8b1fac46e</t>
  </si>
  <si>
    <t>f9eda3df-ff33-4bbf-85c0-8ff8d571e12c</t>
  </si>
  <si>
    <t>492cd1ca-b2cc-4622-bd67-b40f2da4943f</t>
  </si>
  <si>
    <t>0059841b-8b7f-4a60-94a9-7efde3e6b78e</t>
  </si>
  <si>
    <t>c4dd5459-9cc5-404b-aeaa-5353f1dea5f6</t>
  </si>
  <si>
    <t>2cf6bd10-58e4-46a5-8563-5dac85d809b9</t>
  </si>
  <si>
    <t>6a83c05c-45c3-4cf4-b3fd-298f14952293</t>
  </si>
  <si>
    <t>4b633115-93ec-4ec9-b5df-243532c604e1</t>
  </si>
  <si>
    <t>c4ccb863-17b5-4251-8769-6fd9b82230f7</t>
  </si>
  <si>
    <t>af26af79-3a59-4461-ad18-cf1208a39e34</t>
  </si>
  <si>
    <t>30086bd2-a682-4031-9ea1-7d6798cc1251</t>
  </si>
  <si>
    <t>211d1bb9-5139-4a22-9d60-917e27b5cd66</t>
  </si>
  <si>
    <t>b8c15f2c-5bbf-44db-b803-e7bb33780316</t>
  </si>
  <si>
    <t>2893d3c6-96f9-4c6e-9941-895f1c9f8310</t>
  </si>
  <si>
    <t>b55fba0c-6a7b-4360-ab98-3730bfd966eb</t>
  </si>
  <si>
    <t>00616b03-c488-407c-b809-5f4873bbce05</t>
  </si>
  <si>
    <t>21c8bdd9-6918-4c24-83d5-e1eebda96163</t>
  </si>
  <si>
    <t>6345b22c-37c6-4a52-8e3e-a9e69ff6041d</t>
  </si>
  <si>
    <t>309502f4-4e14-4a5a-97ae-b2f28a09877f</t>
  </si>
  <si>
    <t>6f8753c8-0196-472f-8b86-2bb01954f8e8</t>
  </si>
  <si>
    <t>2a3cdb2d-85b5-4ea9-83d0-c8e996eb1a33</t>
  </si>
  <si>
    <t>b5f6c0ad-ec5d-47a4-a43f-a853ae0950a9</t>
  </si>
  <si>
    <t>57014b83-8171-4488-b935-fbd62d15f9e2</t>
  </si>
  <si>
    <t>3b24d492-34c6-46a4-b9b0-ce59b1e7c012</t>
  </si>
  <si>
    <t>68c00fe1-86da-49ea-87ee-a83fbcc90979</t>
  </si>
  <si>
    <t>a6542ec4-3a2c-4383-9ea4-7d7258eeb5be</t>
  </si>
  <si>
    <t>812b0338-c152-4655-b9fc-1ba4a1d897d4</t>
  </si>
  <si>
    <t>dae5c928-374e-4fff-86e4-25c05a021bed</t>
  </si>
  <si>
    <t>084c802d-3d97-419e-a6a9-a9acc180522a</t>
  </si>
  <si>
    <t>a148f5f0-0d09-4280-87a5-4b6b0502cd4b</t>
  </si>
  <si>
    <t>9e35ef61-2fc9-420d-876f-b580fa4840d4</t>
  </si>
  <si>
    <t xml:space="preserve">Empaque </t>
  </si>
  <si>
    <t>581c57fc-6909-4ac3-8c2b-023f0b40109c</t>
  </si>
  <si>
    <t>fa4e5038-a04d-4718-b264-9c1102f7bcbb</t>
  </si>
  <si>
    <t>7daffdae-8447-4cfd-8be6-4c4a2363302e</t>
  </si>
  <si>
    <t>182b006e-dd5a-4a69-aaa6-2bc849654a6c</t>
  </si>
  <si>
    <t>ea2fefef-ebf8-4075-a742-9ca8c1f4cb1e</t>
  </si>
  <si>
    <t>3482efae-bec4-4aab-ba19-56c8f58ba084</t>
  </si>
  <si>
    <t>1bd71bc3-d90e-4ae2-b0ef-ec74d5bebfbe</t>
  </si>
  <si>
    <t>fd5f18a5-e4e1-4923-8417-9b0c00639285</t>
  </si>
  <si>
    <t>2fcfdfcb-ae13-471e-8626-6b45ff1deb43</t>
  </si>
  <si>
    <t>e1be90d1-690e-4e8c-9ad6-d4a4115f6407</t>
  </si>
  <si>
    <t>d701eae9-bb90-46e4-aa60-dc4c565b1062</t>
  </si>
  <si>
    <t>bb9421e2-7795-44bf-8185-746d55ced441</t>
  </si>
  <si>
    <t>9037669e-b507-4788-ae0d-de61654e76c8</t>
  </si>
  <si>
    <t>1f54343e-ba7f-4f85-96a8-5dd360acf418</t>
  </si>
  <si>
    <t>2004b3c8-7edd-48fc-b621-7cf1b62363e6</t>
  </si>
  <si>
    <t>6ae18a74-bd73-49d3-8193-87e6d38233e9</t>
  </si>
  <si>
    <t>d37eb447-ec13-44f8-b0b3-dbbe1062770b</t>
  </si>
  <si>
    <t>7cbc4ae4-4501-4459-b843-e341626df1ea</t>
  </si>
  <si>
    <t>12ef5b99-e6d8-4c5b-9708-9977d22845b5</t>
  </si>
  <si>
    <t>899d2110-81c7-4528-b308-96476bc2fe8a</t>
  </si>
  <si>
    <t>1c6d2a5e-1222-499d-a586-fa8aa2bf5181</t>
  </si>
  <si>
    <t>0e86ff59-2df3-4cea-a87a-fa68cf830ae5</t>
  </si>
  <si>
    <t>27ddc7df-5559-49db-b23a-cbd30d3e292a</t>
  </si>
  <si>
    <t>4a517870-16ae-4185-b447-1d2f458b8ca3</t>
  </si>
  <si>
    <t>44f6dcbe-92cb-4370-b732-6b4d6b83582d</t>
  </si>
  <si>
    <t>58486714-bb34-44e5-a1a2-fd8306c20249</t>
  </si>
  <si>
    <t>f54a0720-4012-4e72-8942-3964d2a101c7</t>
  </si>
  <si>
    <t>b3367af8-6724-409e-ac66-4ce52656767e</t>
  </si>
  <si>
    <t>495db120-31e9-4245-9180-c26d0936a8ca</t>
  </si>
  <si>
    <t>1d96384c-f8bf-417b-8024-0a4d86101b41</t>
  </si>
  <si>
    <t>ff7ed454-47df-4e8e-916d-43faa18ecd56</t>
  </si>
  <si>
    <t>85a3d34a-1bbd-4c25-bc4f-a781dac8ff19</t>
  </si>
  <si>
    <t>c796093f-171f-43a2-a951-277ade9bd370</t>
  </si>
  <si>
    <t>5cfe8db6-d906-4a9e-bcd0-653f69d7e0ec</t>
  </si>
  <si>
    <t>63519fdf-1f30-4218-97d4-75111de69cbe</t>
  </si>
  <si>
    <t>21bb2931-0563-4cac-a4cd-37e991324bfe</t>
  </si>
  <si>
    <t>211689f8-371e-4bdf-bbe5-629f2eb3b2dd</t>
  </si>
  <si>
    <t>6319f7f2-7126-4728-9aa7-36176c3bd70d</t>
  </si>
  <si>
    <t>82c55ea7-fe0a-4a17-b121-8a7553ddebbc</t>
  </si>
  <si>
    <t>af645411-2956-4f29-aefd-d004ba7a9cce</t>
  </si>
  <si>
    <t>117bd9bd-d5ba-4eaa-8a82-77953009fdcf</t>
  </si>
  <si>
    <t>911d4b70-4329-45db-bddb-7d20229d320b</t>
  </si>
  <si>
    <t>917f7730-a379-44c1-84a5-841c7b9e13ed</t>
  </si>
  <si>
    <t>4e94b239-6eab-4ace-8d5f-d12e0e676dd8</t>
  </si>
  <si>
    <t>7337d0e4-371e-4ad0-9fb4-2d7851098bff</t>
  </si>
  <si>
    <t>a44a373c-f72e-499c-a18d-7330c0f8f375</t>
  </si>
  <si>
    <t>4b9a3225-c4bf-4024-8320-833fd4746d28</t>
  </si>
  <si>
    <t>b8a7bd17-84c8-4515-ad52-a8e41386bba2</t>
  </si>
  <si>
    <t>9b6dbda5-9d46-4930-adb5-24148c05b828</t>
  </si>
  <si>
    <t>ba68dccb-ca22-4f0b-a238-0432a91eaeed</t>
  </si>
  <si>
    <t>aeffa3fd-c668-49d0-bfa5-9fe892ba998e</t>
  </si>
  <si>
    <t>26e25d0d-f523-4958-a4c1-a738984ccfc9</t>
  </si>
  <si>
    <t>5ed9c8c4-6838-403a-ae9f-c0592da85b1f</t>
  </si>
  <si>
    <t>e37f85cd-d104-4df4-8742-6a892a1c1a87</t>
  </si>
  <si>
    <t>36d1cf05-d8a2-4019-a611-aa883ffba11e</t>
  </si>
  <si>
    <t>b9ae0e31-4e0d-4bc8-a4a7-797bf52c3609</t>
  </si>
  <si>
    <t>80ba4f48-7113-4aad-b732-5cbbc0fc87ce</t>
  </si>
  <si>
    <t>226ed5ef-11d9-4dd8-b2d0-419a77a4fbcd</t>
  </si>
  <si>
    <t>a0078ab2-bc17-4cec-a211-48a1937c8d6f</t>
  </si>
  <si>
    <t>378c94ac-d285-4319-b280-f6a2e377cfd1</t>
  </si>
  <si>
    <t>2226f5ad-2ff1-4611-8305-62860953a048</t>
  </si>
  <si>
    <t>945db346-5dec-4309-94ea-1fd47b0d65d0</t>
  </si>
  <si>
    <t>poste 2 du 01/05/2025</t>
  </si>
  <si>
    <t>336fecd6-2aea-49fb-8d6c-64b8efcc2b8f</t>
  </si>
  <si>
    <t>3d37c125-e7b7-4ab7-bff7-1e9a27f60a07</t>
  </si>
  <si>
    <t>24796714-16ed-4259-84b4-3ad460995fa4</t>
  </si>
  <si>
    <t>6ec73c95-a9e8-4839-ab9e-c53befe082f0</t>
  </si>
  <si>
    <t>f1f7918d-2487-43b8-8b80-7afe9604b579</t>
  </si>
  <si>
    <t>5a24c8ec-c694-4933-949f-b5ade5160f54</t>
  </si>
  <si>
    <t>532b7ad0-0f11-457b-b579-dcc9bd2402e3</t>
  </si>
  <si>
    <t>d39bb8d2-4e9b-4eff-9e3f-207f3c1283bd</t>
  </si>
  <si>
    <t>4cddfc87-6fc8-498b-99ec-28d60f3950a2</t>
  </si>
  <si>
    <t>2fdbd6dd-d3e6-4071-8da6-19d2c7481f76</t>
  </si>
  <si>
    <t>poste 3 du 07/05/2025</t>
  </si>
  <si>
    <t>c2a24a39-adbd-4cd6-905c-39222f90ed45</t>
  </si>
  <si>
    <t>1b2ba7d8-8055-477c-8bb6-69d55d40697e</t>
  </si>
  <si>
    <t>82715424-6f91-467d-b7a0-7ab5b058fba8</t>
  </si>
  <si>
    <t>50db7a2c-bb6f-417a-b017-540951688f5d</t>
  </si>
  <si>
    <t>4e990505-caaf-4e2c-9f19-8ce65aa08826</t>
  </si>
  <si>
    <t>poste 3 du 13/05/2025</t>
  </si>
  <si>
    <t>d91dd489-e49e-41ce-8a9d-8ad50b0e8282</t>
  </si>
  <si>
    <t>95171f80-a988-4cb6-86b3-2a596564dc75</t>
  </si>
  <si>
    <t>63fa706d-9a11-42d6-acf2-63a495d336a7</t>
  </si>
  <si>
    <t>39ce2de6-278e-4208-9641-73d741a9f4cc</t>
  </si>
  <si>
    <t>987989c6-5e02-414e-9e54-3691f26fe07e</t>
  </si>
  <si>
    <t>c39eac07-288e-4616-82b2-e9f3f9b0948d</t>
  </si>
  <si>
    <t>23de559d-9042-4610-b47a-f3a45531e42f</t>
  </si>
  <si>
    <t>e42e54d1-a30a-4fae-8877-d49cd0ac00a5</t>
  </si>
  <si>
    <t>poste 3 du 20/05/2025</t>
  </si>
  <si>
    <t>054f9b8d-bc9d-4bb7-914e-b94e056ff1de</t>
  </si>
  <si>
    <t>ead10042-f8fa-4394-953c-0763e9845453</t>
  </si>
  <si>
    <t>fa0e6698-1e17-4b8f-b532-05f766745d08</t>
  </si>
  <si>
    <t>552292d0-d68d-4831-83c1-c52539087807</t>
  </si>
  <si>
    <t>546d5e9e-0664-4277-8c21-31a66765f524</t>
  </si>
  <si>
    <t>0b6fce6d-b3f3-4938-899f-27d9ac3eb5a4</t>
  </si>
  <si>
    <t>poste 3 du 25/05/2025</t>
  </si>
  <si>
    <t>7cf3646a-34d8-437c-813e-7591e2ccc88c</t>
  </si>
  <si>
    <t>1bac01e0-1571-4afb-ab65-60658f83fd8a</t>
  </si>
  <si>
    <t>7743be46-50bc-4656-8931-6e8ba9ed835c</t>
  </si>
  <si>
    <t>0c077319-5b1b-48ae-b2b7-c50785670960</t>
  </si>
  <si>
    <t>1231068b-4942-45f9-956b-c37d923cf718</t>
  </si>
  <si>
    <t>375fdf4c-cec0-48eb-90b3-c53a9697d289</t>
  </si>
  <si>
    <t>7bc8ccf2-913d-4be7-a446-db1f0d3ca2ef</t>
  </si>
  <si>
    <t>6ef0bcfe-0fb7-4e8f-b4cf-43371a0d41e0</t>
  </si>
  <si>
    <t>31daffe8-d2ec-4088-8b6a-0fc0f865a0fc</t>
  </si>
  <si>
    <t>cdc35e59-152e-4a76-b320-06885a7ed7ce</t>
  </si>
  <si>
    <t>00caad48-a27f-49b5-b1b9-d8a73edd1b73</t>
  </si>
  <si>
    <t>d2840eb6-6849-431c-8c0b-8083ea0063d1</t>
  </si>
  <si>
    <t>b9771932-99ad-4ac0-b590-fecfb8861973</t>
  </si>
  <si>
    <t>bbee6259-9295-476e-8a21-a76e22d8cf20</t>
  </si>
  <si>
    <t>2e103c32-da3d-423d-8dc3-342e679c8d12</t>
  </si>
  <si>
    <t>f3a5daf4-fd24-44be-808a-dcb614aac77b</t>
  </si>
  <si>
    <t>80449a58-3098-44b2-aabf-a7bdb40fe223</t>
  </si>
  <si>
    <t>def1c499-1503-4df8-865a-7b7e35872b70</t>
  </si>
  <si>
    <t>b0fa5a83-5eb7-48a2-9b07-f209960776aa</t>
  </si>
  <si>
    <t>68a6ffb0-63ea-463e-9e26-46f4040c0c0d</t>
  </si>
  <si>
    <t>cdaffdf1-dfe3-40f8-b967-865477f1e3c2</t>
  </si>
  <si>
    <t>ceb255ed-b14f-490a-aae1-7e18f910a0bc</t>
  </si>
  <si>
    <t>fc1ab6fe-a2c2-4245-8955-835f51f65d02</t>
  </si>
  <si>
    <t>92cc8668-ff02-4b68-805b-710ccaf72a87</t>
  </si>
  <si>
    <t>8549446f-e819-4ec8-ae64-15863bd76d3e</t>
  </si>
  <si>
    <t>60422b3a-4d53-4504-a10d-823eb12b948c</t>
  </si>
  <si>
    <t>1705d794-60a0-496d-bb27-5f9d44bee185</t>
  </si>
  <si>
    <t>c59ebc96-f9bc-4200-be79-4c06bb25abdc</t>
  </si>
  <si>
    <t>19785898-8d9c-4243-81eb-e9e6415696a8</t>
  </si>
  <si>
    <t>d812ed16-9eb7-4660-a7f0-619fe09ee2e8</t>
  </si>
  <si>
    <t>fc29f482-bddc-42fd-977f-7c2a112a01ad</t>
  </si>
  <si>
    <t>34f293b0-2107-41af-ac82-f5f9765ed251</t>
  </si>
  <si>
    <t>a33189d4-3c3d-4cda-8b59-4326a1c13259</t>
  </si>
  <si>
    <t>ab8a7c1a-f45b-4bfb-a169-2de7c14cc664</t>
  </si>
  <si>
    <t>525bf938-6f0c-4411-afb5-d05c743bcae8</t>
  </si>
  <si>
    <t>abef6273-178e-472d-be41-244675e53f44</t>
  </si>
  <si>
    <t>ec760b90-5b66-49cc-8ac5-83f5426cfafd</t>
  </si>
  <si>
    <t>2780b3ae-93dc-4146-bec8-0e3628a3446c</t>
  </si>
  <si>
    <t>acf46c17-ad39-415e-90cb-5766158f2da2</t>
  </si>
  <si>
    <t>1d86b40d-8194-4b4b-bafd-4fbf5984b084</t>
  </si>
  <si>
    <t>f8ad44f9-f1f5-45cb-80b4-acad2e2c354d</t>
  </si>
  <si>
    <t>4a89f42c-28f4-4a40-9e4c-0fe9d285682f</t>
  </si>
  <si>
    <t>cb00bec7-d8dc-4d01-8b5c-cfa32281dfd6</t>
  </si>
  <si>
    <t>882063fc-d07a-4ff6-b5c1-df6d36cf85e1</t>
  </si>
  <si>
    <t>ee241605-b8d7-48a4-ad9d-4e02701564f5</t>
  </si>
  <si>
    <t>53124def-749b-47ab-8496-9696b8a02b1a</t>
  </si>
  <si>
    <t>ffe1014b-2594-4f12-8147-a1b3df4e41a0</t>
  </si>
  <si>
    <t>e92c1938-63a3-4c90-8210-d35f8af08d11</t>
  </si>
  <si>
    <t>2389ca48-522e-46d3-a6d2-33e50074d0ff</t>
  </si>
  <si>
    <t>ea2e37b2-3da1-4377-81cd-0cc9e858af6b</t>
  </si>
  <si>
    <t>a8800ed2-443b-45e7-b74a-33c97537528b</t>
  </si>
  <si>
    <t>3fb1cd01-0078-4515-a944-403652127618</t>
  </si>
  <si>
    <t>1d176d01-1395-4c80-ac23-56a790357b59</t>
  </si>
  <si>
    <t>d5d42f17-126b-4548-bc17-57739a2b9a84</t>
  </si>
  <si>
    <t>7ffd3faf-598b-4387-b097-a58a07dbed9a</t>
  </si>
  <si>
    <t>755f8f3f-e82c-4698-9e39-be646d28f35c</t>
  </si>
  <si>
    <t>0660d16c-1208-49d0-bdf1-1a3a2fbadb43</t>
  </si>
  <si>
    <t>6923b011-4a86-42fe-a504-a737b001378c</t>
  </si>
  <si>
    <t>07ff2484-6c32-4359-9b9f-71ad9bb0a3de</t>
  </si>
  <si>
    <t>924bc4ee-e2d8-4221-a541-36b95c063823</t>
  </si>
  <si>
    <t>dd0b2217-31d2-45a3-a1d2-49b8f266408d</t>
  </si>
  <si>
    <t>1483015f-bc3e-42de-a889-c0309597a8b0</t>
  </si>
  <si>
    <t>749320df-b3eb-4daf-af78-c2ff645e99f4</t>
  </si>
  <si>
    <t>22f337db-624b-4963-96b9-2057e9929e58</t>
  </si>
  <si>
    <t>Multilab Cendre</t>
  </si>
  <si>
    <t>e77ca237-72de-4808-ad60-f9a4025b91cd</t>
  </si>
  <si>
    <t>647a12d4-64a0-4470-9cae-1ab2664ee13e</t>
  </si>
  <si>
    <t>bc99d354-efe7-4dbb-bfcd-b5b2f4f0051f</t>
  </si>
  <si>
    <t>ed15a718-c469-435e-991d-9860b33c3965</t>
  </si>
  <si>
    <t>d13c26d4-e810-479b-b8a0-2150d549cc94</t>
  </si>
  <si>
    <t>55db9a2f-9a73-4979-9da9-370cf7db2deb</t>
  </si>
  <si>
    <t>cb47cb66-bc0f-4843-927c-3aa7f0263a2c</t>
  </si>
  <si>
    <t>f33092a1-fedc-48ad-9429-998682740131</t>
  </si>
  <si>
    <t>ab5c6ef6-85e7-4d31-ad88-22719f9c8487</t>
  </si>
  <si>
    <t>2d57828d-aad7-4b7a-9220-d81e8d1d56a3</t>
  </si>
  <si>
    <t>7a3a7aa1-b3a1-461b-896d-974816e4503a</t>
  </si>
  <si>
    <t>7c0ea6ed-33f9-4d9f-838c-ce42e2737533</t>
  </si>
  <si>
    <t>38e311f1-83e9-468a-8610-20d017321e47</t>
  </si>
  <si>
    <t>127c2e07-8510-4245-9afc-1d25ba59ae6c</t>
  </si>
  <si>
    <t>482140dc-4a29-4f76-896f-c2c7a874c212</t>
  </si>
  <si>
    <t>29b7be55-7d7e-486a-983d-b7a3c2190c1f</t>
  </si>
  <si>
    <t>3efd5963-18b1-46ae-ba09-54fc0d84354c</t>
  </si>
  <si>
    <t>b4e76407-52bd-4071-984a-1826b43023aa</t>
  </si>
  <si>
    <t>3a2cdf1e-f51e-42b3-9f6f-dc74d36bac82</t>
  </si>
  <si>
    <t>ba574aba-3972-405a-abf0-11de2bab1d2e</t>
  </si>
  <si>
    <t>af2dd25c-18cc-48c5-b33c-9af05ae8fc7d</t>
  </si>
  <si>
    <t>01f4b7d1-3c70-41f8-b5a7-42b5c531cae9</t>
  </si>
  <si>
    <t>957aad39-f70b-46bf-be28-3488a93b92fe</t>
  </si>
  <si>
    <t>bada27b4-107a-40c2-a342-e3742c161130</t>
  </si>
  <si>
    <t>fc7fa9f7-b474-4656-bf76-fb50efa1a241</t>
  </si>
  <si>
    <t>7f4d2045-8cda-43f1-9348-d0b1dcf9544d</t>
  </si>
  <si>
    <t>09517eb7-a201-4b0f-b906-c6bae454de46</t>
  </si>
  <si>
    <t>042170d2-12ac-4da5-86f1-8183485d75fe</t>
  </si>
  <si>
    <t>cc18dd26-9cc6-4a1f-bf0d-5c2b4ed2b35c</t>
  </si>
  <si>
    <t>2f91c7e6-f87b-4f80-9425-5ba7667a897f</t>
  </si>
  <si>
    <t>95fbbecf-bb33-4d29-8947-db39d4215549</t>
  </si>
  <si>
    <t>c5db9c4c-61bd-45e9-8f18-17e891e828a1</t>
  </si>
  <si>
    <t>0c218a6a-bb61-4a91-a70e-d955f19502d9</t>
  </si>
  <si>
    <t>c8616a32-d819-454d-b709-8fc0b2c62f48</t>
  </si>
  <si>
    <t>ace42fe3-95b3-4513-8346-b4bc38d5dde7</t>
  </si>
  <si>
    <t>2f14d487-bf52-4a52-b8a2-e94064c579ae</t>
  </si>
  <si>
    <t>18a9df74-8668-4fc5-af64-370f8e0cba4d</t>
  </si>
  <si>
    <t>043886f8-5c9a-4cbc-bf16-5deeec49130a</t>
  </si>
  <si>
    <t>7aee1e67-b0f4-4f66-9237-096eea02cfd8</t>
  </si>
  <si>
    <t>b1d32a65-e4ef-4ca9-8527-541b9ed0ab50</t>
  </si>
  <si>
    <t>10e1783c-84e1-41ab-9dab-358306a34c28</t>
  </si>
  <si>
    <t>67726a9d-e0a2-4030-aa0f-1e9c3570b42e</t>
  </si>
  <si>
    <t>b6392ae1-0039-44b9-b9c1-99407840b6a9</t>
  </si>
  <si>
    <t>f6eeec10-eb5e-4ea1-a849-9e800b4e0279</t>
  </si>
  <si>
    <t>30ebc10a-6e32-4898-96be-bfe3e8a1ce77</t>
  </si>
  <si>
    <t>4a07ffff-ee0b-4753-855e-af7b5a4b130a</t>
  </si>
  <si>
    <t>b5bb1156-3daa-4691-a33f-3f2e799e6b3c</t>
  </si>
  <si>
    <t>3fb76ed9-9b32-4648-8c3f-f4fb248a819c</t>
  </si>
  <si>
    <t>64af6bb2-5670-4e2c-b815-1d48d3c827d2</t>
  </si>
  <si>
    <t>b096db5f-f9dc-4bca-b717-047537415f7d</t>
  </si>
  <si>
    <t>20d77cc1-24b1-4d06-bd4a-6bc90fb7b265</t>
  </si>
  <si>
    <t>a0981e33-6874-4c51-9dd9-59c0b8f74968</t>
  </si>
  <si>
    <t>394f662d-d07a-4e10-8592-2a2d9054a9da</t>
  </si>
  <si>
    <t>1c4dad15-a3d9-4e3a-9ea0-0a7507a433ee</t>
  </si>
  <si>
    <t>e8f84963-a030-4d8a-8918-f5beb9a44e26</t>
  </si>
  <si>
    <t>aa16042d-b383-4d87-b7fe-370da746814a</t>
  </si>
  <si>
    <t>748e82ef-ac64-4742-a698-729961102da1</t>
  </si>
  <si>
    <t>b6d81c2d-cfbe-4d3b-90d6-04e9fdb355e0</t>
  </si>
  <si>
    <t>22ae7a68-854a-4270-9747-4cca271dcf55</t>
  </si>
  <si>
    <t>9b8ccdb7-d467-4480-8efc-1878f2f8e614</t>
  </si>
  <si>
    <t>2b0cba74-0c78-4ccb-9937-ce0027371199</t>
  </si>
  <si>
    <t>ce5c0309-63f5-43c8-b87b-82ef53d39790</t>
  </si>
  <si>
    <t>757db9a2-8641-4ea9-b31d-a4e8b1a48c64</t>
  </si>
  <si>
    <t>d1b9b0b5-da94-4203-8343-c2a5ba6b2b12</t>
  </si>
  <si>
    <t>25673f44-5cfa-466e-96b5-29015de3e21b</t>
  </si>
  <si>
    <t>e65f8bda-4770-4d78-b55f-06a68585792b</t>
  </si>
  <si>
    <t>35416927-0044-4bc5-8c7a-a20ed580535a</t>
  </si>
  <si>
    <t>840991b5-ceb2-4deb-999c-826f21e21ed7</t>
  </si>
  <si>
    <t>03f2f666-72e4-4057-989d-b53a222eee3f</t>
  </si>
  <si>
    <t>bbda6249-dd1e-4f10-8e8e-06300cb8bf52</t>
  </si>
  <si>
    <t>6aabb7e8-eaaf-45e1-9d2a-40c7e7faf236</t>
  </si>
  <si>
    <t>430d3e95-95b6-492b-98d6-81ad08a9d958</t>
  </si>
  <si>
    <t>c1ec5fb8-6e71-4f50-a599-030bba2daf3c</t>
  </si>
  <si>
    <t>b229ed22-6778-4486-9a20-6fa546d5dacf</t>
  </si>
  <si>
    <t>ebd77e72-495e-4959-8f10-99e7f18fbdb5</t>
  </si>
  <si>
    <t>67591e99-bb2d-4e79-a17f-7cb3a0d474e0</t>
  </si>
  <si>
    <t>ce7df6fd-3486-4bbf-bff3-278099bf6545</t>
  </si>
  <si>
    <t>d92bd9de-abe8-4137-91fb-0cf38c24f3b3</t>
  </si>
  <si>
    <t>694d0032-a923-440f-985d-c52892498f75</t>
  </si>
  <si>
    <t>6fa8bad9-1a48-4342-b9a5-33282ef50f2c</t>
  </si>
  <si>
    <t>fc860c9c-73ef-4ef1-bb14-d5d84590680b</t>
  </si>
  <si>
    <t>340614db-3982-4e69-9b21-ea9806e8d123</t>
  </si>
  <si>
    <t>bd4abe26-4612-4e19-b488-ea28dbe26c86</t>
  </si>
  <si>
    <t>4dcf9381-3625-425c-858f-d75b3ab03ca4</t>
  </si>
  <si>
    <t>9b1693a9-ccf4-44b7-95e0-4aad695ae564</t>
  </si>
  <si>
    <t>a69b2782-6f77-4a30-a7b5-75c518feef73</t>
  </si>
  <si>
    <t>d42fd999-fa1d-421a-a3c0-ee32c56b8908</t>
  </si>
  <si>
    <t>1341f89c-fdb3-4f40-9211-6ae2140f305a</t>
  </si>
  <si>
    <t>ca45a390-ee7f-4efd-83d4-d84bd38201b9</t>
  </si>
  <si>
    <t>6b2cd817-3069-450c-89bc-8069c4e59558</t>
  </si>
  <si>
    <t>37c16f04-fa78-429f-a1bb-6bc2e52e17fc</t>
  </si>
  <si>
    <t>3a61d313-0660-40e2-a532-d372c36885ea</t>
  </si>
  <si>
    <t>f2f80165-10a5-4b34-8e4b-f01a86fd1498</t>
  </si>
  <si>
    <t>aa8f6d7a-3997-4312-bc1b-613a29e3b6ec</t>
  </si>
  <si>
    <t>e881575c-e20f-4279-af25-3d2b2bb11cc8</t>
  </si>
  <si>
    <t>8441801c-c628-4cf1-ba51-c361ce6502ab</t>
  </si>
  <si>
    <t>e05f402f-19e3-490b-a036-1a01fb5ad791</t>
  </si>
  <si>
    <t>6a2e3898-257e-47bc-88f2-7281b8c30d30</t>
  </si>
  <si>
    <t>3cdacb8e-68b0-49a6-b1d6-5e316cc75561</t>
  </si>
  <si>
    <t>62f24e8f-4c53-4c98-b1aa-f738c6ccb5be</t>
  </si>
  <si>
    <t>2a2c010d-0493-4ce6-b860-0cc937d79286</t>
  </si>
  <si>
    <t>a46c76db-14b5-49f7-8e58-eda8f62b0bb3</t>
  </si>
  <si>
    <t>a407e812-0cf6-41e0-b574-f98ab1d19c22</t>
  </si>
  <si>
    <t>740039a5-a7ed-4060-81c3-c50ce91dcf46</t>
  </si>
  <si>
    <t>406e8191-3c22-45b9-b681-49f51a7b5026</t>
  </si>
  <si>
    <t>3df70142-fbe9-45bf-b983-d2c24c0c808e</t>
  </si>
  <si>
    <t>8cc0c2a9-94e2-4ad1-97bf-30bff438e3c0</t>
  </si>
  <si>
    <t>b0251bf4-5a8b-4d81-98aa-3e11c65fcc65</t>
  </si>
  <si>
    <t>1a542102-80e6-466d-b073-42f34d650daf</t>
  </si>
  <si>
    <t>d3e54fcb-a133-449a-9e21-cf89c565b80f</t>
  </si>
  <si>
    <t>ad474adc-939c-4d77-8e24-1698374d31c3</t>
  </si>
  <si>
    <t>76a4e020-bc93-4e55-b3e9-b56a247980a2</t>
  </si>
  <si>
    <t>d9404588-e4d5-4d11-a308-68cbb68f9379</t>
  </si>
  <si>
    <t>de38f4e7-d408-43df-813a-e243ef6cdb7d</t>
  </si>
  <si>
    <t>0906579d-9b56-4bbf-a0b5-02d4b4fe5bdb</t>
  </si>
  <si>
    <t>54b9d772-61d7-4f3a-abea-399ebf07316a</t>
  </si>
  <si>
    <t>f554c422-77cc-4fc9-aab8-f116f32abae5</t>
  </si>
  <si>
    <t>9c4c5446-667f-4461-9672-86d2865465b1</t>
  </si>
  <si>
    <t>1829df1f-a7b0-482c-9992-f4cb71c70774</t>
  </si>
  <si>
    <t>78f9060a-4494-4df0-b586-27453011b11c</t>
  </si>
  <si>
    <t>9c442837-5e19-418d-a54f-80bcd789630d</t>
  </si>
  <si>
    <t>234a05fc-35a2-4080-b679-3aa34074e8a4</t>
  </si>
  <si>
    <t>35bf109a-7235-4129-bd5b-04d460e73502</t>
  </si>
  <si>
    <t>46012830-b72a-468d-b125-53f5674c1f08</t>
  </si>
  <si>
    <t>653c1650-1322-44d2-82ef-1dd8af09b20e</t>
  </si>
  <si>
    <t>ff3d02a5-a008-48d1-a6ad-13ecf64775c7</t>
  </si>
  <si>
    <t>312e7860-2852-4877-8594-483c07a04e09</t>
  </si>
  <si>
    <t>83a5ffd8-6076-4e53-92c6-42c369298465</t>
  </si>
  <si>
    <t>5f49e784-6e00-47a6-9644-b73bd5817364</t>
  </si>
  <si>
    <t>68510824-10af-44b6-8f92-30d98eaae576</t>
  </si>
  <si>
    <t>2168efdb-d7b6-40fd-9cd8-3aec1ef52bc5</t>
  </si>
  <si>
    <t>84942559-fe2f-4a8b-854a-d054e04c0b2b</t>
  </si>
  <si>
    <t>8557c9c1-7c91-443d-86e3-38ffed3d07c2</t>
  </si>
  <si>
    <t>Export SBOULA</t>
  </si>
  <si>
    <t>af8ef073-b95d-4809-a793-a6c0d000b40c</t>
  </si>
  <si>
    <t>4d227b7b-03cf-42ff-a133-64771fa0a479</t>
  </si>
  <si>
    <t>a1e9f7ba-7aaf-4b0e-8616-69f4467927e8</t>
  </si>
  <si>
    <t>71279e22-3e2e-41d8-aa67-15468f01212d</t>
  </si>
  <si>
    <t>Envoi CDS</t>
  </si>
  <si>
    <t>0724f821-6d2c-4df8-9548-c3e1c0dca949</t>
  </si>
  <si>
    <t>8f34202d-eff6-4f42-84c0-7b1b0f76c5ca</t>
  </si>
  <si>
    <t>c0d2a6c6-6643-4b19-9352-aedfd95203f3</t>
  </si>
  <si>
    <t>94661fe3-0932-4ad9-8e1a-eb52155e74a0</t>
  </si>
  <si>
    <t>d3bfe9e4-714d-42c7-b94b-d908435c0e81</t>
  </si>
  <si>
    <t>e93c2f3d-030e-4201-a85d-7265e8aa61da</t>
  </si>
  <si>
    <t>0fec0911-452a-4d72-8cd1-d7a5ac34ec3a</t>
  </si>
  <si>
    <t>22e12399-c677-403b-ae00-5df920d14097</t>
  </si>
  <si>
    <t>82457fee-5553-4ba7-8996-2f39acc61da6</t>
  </si>
  <si>
    <t>17b38abc-0e09-4052-b5fb-0cdfa904978c</t>
  </si>
  <si>
    <t>9d79dc4a-635f-425a-8d9d-2cb222575e87</t>
  </si>
  <si>
    <t>d8af3ca4-2f71-4c0c-b1fb-de6ad404a10e</t>
  </si>
  <si>
    <t>c6288f5b-fdbc-4e1a-8243-7653815c1b2b</t>
  </si>
  <si>
    <t>9092f265-2a99-409d-af61-6e4dc7255c35</t>
  </si>
  <si>
    <t>b66b1f7a-5b5e-44a9-ad1a-cf6f1eca95fd</t>
  </si>
  <si>
    <t>580b8a52-31e5-4b25-b532-3588a4d7e61a</t>
  </si>
  <si>
    <t>1aab7a21-5e5a-4567-a059-e5dceb09d853</t>
  </si>
  <si>
    <t>8c943a16-4437-432e-a58d-71fd8ff456af</t>
  </si>
  <si>
    <t>9d581f6e-f464-423a-aa8f-170a237b1756</t>
  </si>
  <si>
    <t>528382ae-ec00-40ce-ade7-9bba42a91a65</t>
  </si>
  <si>
    <t>9ec1baf1-e977-4fd8-bab4-7a1303fd1164</t>
  </si>
  <si>
    <t>0168bbcf-8358-4db2-8f4f-6d00cf85e410</t>
  </si>
  <si>
    <t>4ad9a539-0178-4f76-94d6-d6ae56184d66</t>
  </si>
  <si>
    <t>d23c64cc-f104-4ced-ba60-0579383362e7</t>
  </si>
  <si>
    <t>4f21d4ff-92f4-431e-99d4-7ea6a3957d98</t>
  </si>
  <si>
    <t>dd6bdbce-5e8b-4507-bcbd-90452e4693be</t>
  </si>
  <si>
    <t>96409647-8539-48b1-b2d6-d27ba8bba560</t>
  </si>
  <si>
    <t>2edd5e28-66e4-4e10-978e-0ad382663b76</t>
  </si>
  <si>
    <t>163350ee-3088-4139-a005-a14c32ccfb67</t>
  </si>
  <si>
    <t>4c4d8f09-0478-4bff-a7a4-387c0a41df26</t>
  </si>
  <si>
    <t>1f8af4a5-5bf2-44a4-b119-21535cc888a2</t>
  </si>
  <si>
    <t>a1a5a181-a8e7-47d1-83fa-0fd0caf06e24</t>
  </si>
  <si>
    <t>f841fcf5-2dd3-43cd-8693-6078425ecd76</t>
  </si>
  <si>
    <t>e7754da5-b277-48ca-ae3b-38426799b56d</t>
  </si>
  <si>
    <t>21a5b1bd-8009-427c-80f5-11e85bb2b4c0</t>
  </si>
  <si>
    <t>5d79cb31-9b8b-42f2-8d98-9ff71e0564cd</t>
  </si>
  <si>
    <t>e6355227-28e8-4418-8686-deba859985d4</t>
  </si>
  <si>
    <t>Absence de méteaux</t>
  </si>
  <si>
    <t>04d65c07-4f2c-4ea5-a966-02fa326a1110</t>
  </si>
  <si>
    <t>c60b9f23-e341-4d40-9aed-d0ec619aeac4</t>
  </si>
  <si>
    <t>085b4e21-8a73-435e-bf8f-e069de10bafb</t>
  </si>
  <si>
    <t>04e50194-ab54-4983-9cfa-048b13ee5685</t>
  </si>
  <si>
    <t>fd680762-6249-4bea-accd-ddf4d048b8e3</t>
  </si>
  <si>
    <t>797b7dbd-d6ad-4838-a4b3-ccaf7bb11f27</t>
  </si>
  <si>
    <t>a2da5d2d-6972-4740-8b03-ac206a1f5375</t>
  </si>
  <si>
    <t>a764d101-7ec4-4d77-b73d-f0678bd4d1f8</t>
  </si>
  <si>
    <t>0707d30c-76cc-4b31-8987-9007bd9d24a9</t>
  </si>
  <si>
    <t>2be8cf63-04ab-410b-8b1a-42e1becea5dd</t>
  </si>
  <si>
    <t>9c8dd2d1-41ca-44be-a3a8-ae5b45d8db87</t>
  </si>
  <si>
    <t>4e318e9d-0c36-42a5-95cf-82d888d67f9d</t>
  </si>
  <si>
    <t>8e644bfc-df34-475f-b1b3-23415ca0324c</t>
  </si>
  <si>
    <t>7ce3c0ee-0c77-44a7-b9a7-aa5cebc65ade</t>
  </si>
  <si>
    <t>8b5466d9-8aa4-4698-b17e-01a9e2815137</t>
  </si>
  <si>
    <t>bc47a0ed-c657-4f80-9999-93a10f57bc40</t>
  </si>
  <si>
    <t>9f0644ae-1981-450d-890f-d6da9e38a9d7</t>
  </si>
  <si>
    <t>4262eab1-abc0-48ee-b070-858a81dcf5ee</t>
  </si>
  <si>
    <t>ee006e81-7b3c-425c-b5f1-dedef4cec71c</t>
  </si>
  <si>
    <t>efc90fc2-9e51-40ba-b78e-8203afe59a49</t>
  </si>
  <si>
    <t>8a0e742e-2c79-403b-8f11-a12e021e2da9</t>
  </si>
  <si>
    <t>73494211-9235-4729-ae1c-ed1230f5f889</t>
  </si>
  <si>
    <t>d09fb124-513b-4469-8354-84e8945377b3</t>
  </si>
  <si>
    <t>c99e69f5-3a38-41d5-98ce-9d3c6a5c7965</t>
  </si>
  <si>
    <t>c6ea684a-f635-4f1c-8218-492e66af32a2</t>
  </si>
  <si>
    <t>122ea767-4e17-4f52-be61-c1ccaec67c0a</t>
  </si>
  <si>
    <t>29ce6ac8-971d-4642-a5db-64c93e9839cd</t>
  </si>
  <si>
    <t>f3a7bd79-3159-4d8d-b46e-d086ff378902</t>
  </si>
  <si>
    <t>a24e26d8-51db-48e6-969a-0a2375d9ea52</t>
  </si>
  <si>
    <t>f7472d6e-5c25-4207-ac1e-041e3f6004fc</t>
  </si>
  <si>
    <t>bec06e08-0e9e-452b-ad56-b9fe81e509b6</t>
  </si>
  <si>
    <t>1a315b4c-8f9c-4980-b0fc-0ccd0275a456</t>
  </si>
  <si>
    <t>8fa94867-1612-4e8c-9416-7fbc34ba5965</t>
  </si>
  <si>
    <t>d9ce924b-ba38-4637-af30-fa0c18ebdc89</t>
  </si>
  <si>
    <t>0379fd75-aba5-4826-ba0b-e331eff568ef</t>
  </si>
  <si>
    <t>e1385a8e-50ff-4708-a117-f96c363d4a22</t>
  </si>
  <si>
    <t>5f0544aa-8a06-45bb-9d00-6701d89b1821</t>
  </si>
  <si>
    <t>d4631516-a1f1-4b49-a73a-0a27c430bcd3</t>
  </si>
  <si>
    <t>4cc1768d-d7be-4c0f-bbd0-f141712427a0</t>
  </si>
  <si>
    <t>5f8ce9d3-36e2-4cf0-8699-1efa1c3b35e6</t>
  </si>
  <si>
    <t>327a9803-f49d-45d8-9c83-28a4a00fa600</t>
  </si>
  <si>
    <t>9df427c9-57ca-486d-b47f-e6922379e870</t>
  </si>
  <si>
    <t>1e5e3596-a392-42d1-8c46-a5b0253ee881</t>
  </si>
  <si>
    <t>6194a83b-6b8f-4b68-8178-dc3b7685f20b</t>
  </si>
  <si>
    <t>dfe18a83-6999-45fb-89d9-a052423fa40c</t>
  </si>
  <si>
    <t>3b4beb6e-bd2f-4646-86a8-79497775af5e</t>
  </si>
  <si>
    <t>abf70f4e-4b40-48f5-9692-0274d13e1b2b</t>
  </si>
  <si>
    <t>98cb205d-92e4-4459-ae79-ef18da5a81e5</t>
  </si>
  <si>
    <t>a91f3c94-c6d0-4591-a29f-bf74fdfbdc9f</t>
  </si>
  <si>
    <t>63878db2-3b0a-4aa2-8517-7baffcbc4cf7</t>
  </si>
  <si>
    <t>48cd9192-b12d-4408-8125-0f58bf10762b</t>
  </si>
  <si>
    <t>22a76877-848a-496a-87d6-42a651ca64cb</t>
  </si>
  <si>
    <t>57c2c3e6-52bc-45bf-bf7d-ad65a2cb1f3d</t>
  </si>
  <si>
    <t>c6b91038-f178-4621-93d9-908c4f2b8fae</t>
  </si>
  <si>
    <t>9a41a070-e0a9-4abe-bb72-22c834cc8d0f</t>
  </si>
  <si>
    <t>bf17c137-cab6-40df-96c3-805a3412fd5d</t>
  </si>
  <si>
    <t>ec5539df-eb27-4028-b19a-af9dc637070a</t>
  </si>
  <si>
    <t>bceff2e1-340e-45e3-b20d-46c4caa84e68</t>
  </si>
  <si>
    <t>d905871b-bc2f-4a24-969a-780ec1b7fc01</t>
  </si>
  <si>
    <t>4ed005bd-d56d-4a54-bad8-c7fa3ecda579</t>
  </si>
  <si>
    <t>0ee1f7f1-1f66-4a65-873c-598627c7646b</t>
  </si>
  <si>
    <t>81f9561c-5a28-479c-b12a-39453aeab7d6</t>
  </si>
  <si>
    <t xml:space="preserve"> </t>
  </si>
  <si>
    <t>Multilab</t>
  </si>
  <si>
    <t>e599f74e-a0f0-4561-89f1-26cc62635715</t>
  </si>
  <si>
    <t>b1a4e55c-7193-440c-8e57-023f75adf32a</t>
  </si>
  <si>
    <t>b4695c0e-8cce-481b-9272-6b16737ebae8</t>
  </si>
  <si>
    <t>6f578e2b-75e8-459d-bb91-15cc04ae9e15</t>
  </si>
  <si>
    <t>5c14f0a9-6aaa-419a-a7bc-cb139a97ff50</t>
  </si>
  <si>
    <t>582d9330-7478-4843-a4ba-b84ae246f677</t>
  </si>
  <si>
    <t>N° Echantillon</t>
  </si>
  <si>
    <t>Emballage (Etanchité,visuel...)</t>
  </si>
  <si>
    <t>Problémes</t>
  </si>
  <si>
    <t>Poids</t>
  </si>
  <si>
    <t>4f9d9bee-0c78-4b28-ab78-8d929013581c</t>
  </si>
  <si>
    <t>dfe42f5b-6c1d-4c87-bff0-cdd1ad97c09c</t>
  </si>
  <si>
    <t>7c25264a-a794-47b1-bc21-d66534cbe06a</t>
  </si>
  <si>
    <t>98e12b0d-87b6-4652-a4e9-c1c78c4875cd</t>
  </si>
  <si>
    <t>43ba2635-56a4-46a2-a74b-36d108d5240a</t>
  </si>
  <si>
    <t>8298d7f2-6568-4836-9f7e-3690b7f28b0d</t>
  </si>
  <si>
    <t>35f3b8ff-57d2-486e-96ea-834386fac4b0</t>
  </si>
  <si>
    <t>7c9a32e0-2215-48d7-afb5-ab789848af89</t>
  </si>
  <si>
    <t>8a032d2d-4976-4e62-8e13-f929ed6a769a</t>
  </si>
  <si>
    <t>78482d8b-1d94-425c-b5f4-f581fac2d03b</t>
  </si>
  <si>
    <t>048fa6cd-f9e6-4426-9708-50050daf8954</t>
  </si>
  <si>
    <t>7e916de4-c1b8-4445-b595-b9d24f46d76f</t>
  </si>
  <si>
    <t>c537a931-77af-42cc-bf8e-fef43fba568e</t>
  </si>
  <si>
    <t>b83212e2-1c1b-402d-b2cf-d5da0bbe1213</t>
  </si>
  <si>
    <t>5155432c-52c5-45cb-b16c-6a0687c9bae1</t>
  </si>
  <si>
    <t>eb640742-c38f-4504-b7f1-1514acf50de7</t>
  </si>
  <si>
    <t>05af5a96-0da4-435f-bbc1-d0303669c007</t>
  </si>
  <si>
    <t>b8217201-828f-47c8-b671-5243360a5482</t>
  </si>
  <si>
    <t>8ecb0603-b6d9-4787-94d8-a3b2887927c5</t>
  </si>
  <si>
    <t>66b9ab65-dcf0-420a-977c-73526a7ad7b6</t>
  </si>
  <si>
    <t>fc019bdb-8a10-4180-b8aa-98e00f11ce63</t>
  </si>
  <si>
    <t>c5b56bd1-b823-4a23-a8f0-f948d3cd8293</t>
  </si>
  <si>
    <t>d44cff3d-ebcb-41bd-92f4-cf2b697525fe</t>
  </si>
  <si>
    <t>2943fafc-a22d-49a5-8afe-3ca2d2840bc5</t>
  </si>
  <si>
    <t>ad94e525-592a-4a8c-a1a9-79f445d40471</t>
  </si>
  <si>
    <t>a1c2692a-68f9-432c-9043-026327571db1</t>
  </si>
  <si>
    <t>9be6e09c-02f0-412f-8e12-28b8a4a0ad3e</t>
  </si>
  <si>
    <t>b19eb3b8-6931-409f-aee3-7ae95f45290f</t>
  </si>
  <si>
    <t>67948f9e-47bd-4d5e-8f78-16a698b82b95</t>
  </si>
  <si>
    <t>1006bdc3-32a3-4f9b-a52a-d209b16b2baa</t>
  </si>
  <si>
    <t>03295ffe-8f2f-4f08-990e-445d2b0f133d</t>
  </si>
  <si>
    <t>6d566a17-83f7-43a3-8fbb-d628d0a05c30</t>
  </si>
  <si>
    <t>586882e3-8912-4da5-8e9d-20ae381a32d8</t>
  </si>
  <si>
    <t>7117e926-df96-4ff2-aae6-d75743fb4a50</t>
  </si>
  <si>
    <t>1089dfbf-d75d-49fa-bc06-f4802235ab17</t>
  </si>
  <si>
    <t>2cc6800d-8eb5-4f82-8b2c-9a769aa7355b</t>
  </si>
  <si>
    <t>86014e9a-2f9e-4e01-946b-6dea880a32b1</t>
  </si>
  <si>
    <t>b19a7537-5950-4a46-a0a3-7b8e089c3d3c</t>
  </si>
  <si>
    <t>2bbf8479-5778-4359-acd8-32b524470977</t>
  </si>
  <si>
    <t>7c3d9f87-d752-4889-9ca3-61dba1a6fa42</t>
  </si>
  <si>
    <t>098ecb9d-d9a9-447e-a4ae-1c2ae4654e85</t>
  </si>
  <si>
    <t>aae336c8-1d6a-4670-a531-c1ed873ef533</t>
  </si>
  <si>
    <t>da81312e-3d13-4dfb-9e27-3bef4da12783</t>
  </si>
  <si>
    <t>00309ad9-0fc6-4f80-8aab-123a2dfc0ca6</t>
  </si>
  <si>
    <t>905a4e4c-8517-4ea0-886f-59671b94aae8</t>
  </si>
  <si>
    <t>8fda5d9d-a8da-497d-a8f2-c3c9e24d9294</t>
  </si>
  <si>
    <t>fc40f15e-7363-44b2-9166-4e33bc0777f9</t>
  </si>
  <si>
    <t>13522cfb-8d3d-498a-a206-85698d712c51</t>
  </si>
  <si>
    <t>9db4cb92-4d80-4cd4-ab1d-c70b93a7c9a7</t>
  </si>
  <si>
    <t>18a1963b-062e-42f6-8bb6-1270a2fc4f15</t>
  </si>
  <si>
    <t>6999c629-6d37-4587-bd88-6f533d22a30e</t>
  </si>
  <si>
    <t>19c559db-7aa3-425b-9013-fde85514a582</t>
  </si>
  <si>
    <t>7f3ef276-43ef-45ed-acd1-b654ec912557</t>
  </si>
  <si>
    <t>6ac4009e-c350-4385-be53-65e21b113ba5</t>
  </si>
  <si>
    <t>ff7f6ab7-5737-4f28-b16d-1762129c6d55</t>
  </si>
  <si>
    <t>b4cb6212-6777-4634-a9f7-3893fdf00b4b</t>
  </si>
  <si>
    <t>dd777d81-9fef-4174-be31-f5f8b87b2b23</t>
  </si>
  <si>
    <t>109a5d8d-7862-47a1-80a4-b4566bb01177</t>
  </si>
  <si>
    <t>ea1f9f6e-82f6-46f4-a5a3-04f273541af5</t>
  </si>
  <si>
    <t>ec14a332-46ea-42c6-ad51-636547187339</t>
  </si>
  <si>
    <t>08efdeeb-d396-4cc0-9475-8b076043e457</t>
  </si>
  <si>
    <t>a0087a82-8c88-4a52-8353-08a714007837</t>
  </si>
  <si>
    <t>d43ffecf-5530-49be-9b35-98220a2d8a0e</t>
  </si>
  <si>
    <t>0ffcd256-0744-49c9-9720-c6d060443b81</t>
  </si>
  <si>
    <t>eb567768-4158-4d90-b390-eca96962a483</t>
  </si>
  <si>
    <t>99fe0537-f027-4a86-bd0f-667a56320f6f</t>
  </si>
  <si>
    <t>f887bc67-d113-488f-bd9f-041d7db1def5</t>
  </si>
  <si>
    <t>c0fc0fd5-8077-4899-81c4-afd8a1c95a80</t>
  </si>
  <si>
    <t>b74b224d-8753-4213-b41e-ed6dcf5229c2</t>
  </si>
  <si>
    <t>22862205-67d5-487a-8748-73da14c55f65</t>
  </si>
  <si>
    <t>ba728775-75a8-431e-adfd-b5de79fc44f4</t>
  </si>
  <si>
    <t>0d5789ba-f130-41be-948c-bf9bb933bb40</t>
  </si>
  <si>
    <t>5ee1f764-9223-4e60-9ec4-49140a13a7d0</t>
  </si>
  <si>
    <t>23c5d29f-2e31-4b50-bec5-820e6a23a65b</t>
  </si>
  <si>
    <t>0063b617-7d0b-4531-aba7-e0779c6ae35f</t>
  </si>
  <si>
    <t>27284494-7d19-4b51-aedf-c47e44dbe9b1</t>
  </si>
  <si>
    <t>a4d526a1-ab27-4408-8b8e-d5606d1c297e</t>
  </si>
  <si>
    <t>7f0c9384-b0a5-4fc1-b299-d9cda8acac9c</t>
  </si>
  <si>
    <t>b127e0dc-90c8-457d-beac-ea5ff581fecd</t>
  </si>
  <si>
    <t>e85d56fd-c858-48c5-8f6d-7173d338315c</t>
  </si>
  <si>
    <t>0db2e46d-17eb-4215-a087-be4ef0ab4666</t>
  </si>
  <si>
    <t>e9c1e813-e312-4a7f-9ff2-bb4eb2ad6efc</t>
  </si>
  <si>
    <t>217ebbb6-a54d-4393-a0b4-bb8e1961e521</t>
  </si>
  <si>
    <t>635903c7-0a79-4d42-9655-42a639405e29</t>
  </si>
  <si>
    <t>9299d2c7-5e8f-4a84-ba40-af77d412bc9f</t>
  </si>
  <si>
    <t>eeba5ecc-7ed7-4243-9e23-0f32b017ba15</t>
  </si>
  <si>
    <t>86bc478d-4794-4608-b47d-9c38e28204fe</t>
  </si>
  <si>
    <t>999ace7d-8bcc-4fa8-a8c9-e4b29f08c8e9</t>
  </si>
  <si>
    <t>dc6c461b-d27c-4285-8a13-f21afc0abf52</t>
  </si>
  <si>
    <t>5f005ed3-1333-4db3-a6ea-52f9297c8d4e</t>
  </si>
  <si>
    <t>565debca-c267-4287-a8bb-1b3b0d2233ee</t>
  </si>
  <si>
    <t>cbea7652-aab0-4c8f-a085-03430e2745da</t>
  </si>
  <si>
    <t>1ee8fa38-2601-4952-94c6-ea14282aae1e</t>
  </si>
  <si>
    <t>c62c8ed6-dc49-4551-87b4-66eabb3a8b06</t>
  </si>
  <si>
    <t>3ecc7b93-adf7-47c2-b1c7-a721ce2f2c8d</t>
  </si>
  <si>
    <t>107e911d-4cbc-421d-b69e-f1ba59d7156e</t>
  </si>
  <si>
    <t>9ccd1637-1a63-477b-aad7-c94273e53193</t>
  </si>
  <si>
    <t>7e725a74-bab0-4d0a-8a83-7ccb04678848</t>
  </si>
  <si>
    <t>a6f4e8f0-145d-482d-84f5-72d9d34e2a89</t>
  </si>
  <si>
    <t>157ada11-939f-49cd-8556-48af2079ba40</t>
  </si>
  <si>
    <t>a2c4d66c-63af-4ba0-80c3-b7c42b6ab38b</t>
  </si>
  <si>
    <t>8cf28d3a-d13d-4c1d-8f64-246c49d03942</t>
  </si>
  <si>
    <t>aa5f8885-2942-4cf5-96c4-6c75d6bc72c7</t>
  </si>
  <si>
    <t>1b035c79-1c22-4834-a6fd-b7cdaa777dd5</t>
  </si>
  <si>
    <t>3ab10862-ed87-4156-ad02-38019550f87e</t>
  </si>
  <si>
    <t>c150ecff-84d0-42d7-8383-791c784f1e27</t>
  </si>
  <si>
    <t>afc1e948-b1b9-4159-8315-55b915857d17</t>
  </si>
  <si>
    <t>9481c404-0527-497d-ac75-64ea675fb849</t>
  </si>
  <si>
    <t>517bd5dd-81ba-49c6-a1d8-fb62c5eefc3d</t>
  </si>
  <si>
    <t>3d2d1877-b0a4-4519-a275-c89914a4a913</t>
  </si>
  <si>
    <t>07c6cdf9-79bb-4bf5-8f26-ebddead4de5a</t>
  </si>
  <si>
    <t>7b7cb104-bf24-470d-99f2-b20e37ea9c7b</t>
  </si>
  <si>
    <t>e3402704-272c-4b39-b560-81aa758a87df</t>
  </si>
  <si>
    <t>75f29955-915f-441a-9e93-c6d6c9f250a6</t>
  </si>
  <si>
    <t>829a25d6-96d9-4f2b-b769-f619c52bc053</t>
  </si>
  <si>
    <t>db4ad04a-fdf0-42a0-a6a0-45c2f12f5911</t>
  </si>
  <si>
    <t>df2a226f-b721-4b1e-8f92-a06c79144151</t>
  </si>
  <si>
    <t>61f5b0c2-e71d-4ab7-8060-10d8232db3b3</t>
  </si>
  <si>
    <t>a9d1ada0-c22a-4f9a-956d-0bc705ad5536</t>
  </si>
  <si>
    <t>41289733-eb02-4fb7-95b1-9871388d1f2e</t>
  </si>
  <si>
    <t>228fffe8-932b-49d3-8bdf-022a16aeb10d</t>
  </si>
  <si>
    <t>167fa3d9-54ec-419c-97f7-e5e810438cc5</t>
  </si>
  <si>
    <t>23223151-2e98-44ec-9ed1-6797e14882a7</t>
  </si>
  <si>
    <t>eed3c9ae-bfb9-485c-8a98-091551e86913</t>
  </si>
  <si>
    <t>f86dfb6e-fb52-4d4f-8f5a-08ec122678f6</t>
  </si>
  <si>
    <t>f4d11e5d-264e-4f0d-aa2b-197f1e4dd105</t>
  </si>
  <si>
    <t>841e5bd1-8cd9-4b87-82c6-e29a39cd491f</t>
  </si>
  <si>
    <t>78cdc9d9-f985-4f82-a063-126db26b643e</t>
  </si>
  <si>
    <t>3cc4fe65-7b43-40b9-9b81-76bb899527ba</t>
  </si>
  <si>
    <t>f9dea2bf-5e39-473b-a8ef-7c9f8956ab42</t>
  </si>
  <si>
    <t>d3f3bc8f-5f38-48b5-8bb0-c57f8e716abe</t>
  </si>
  <si>
    <t>651ae1ad-7a07-4c6c-aa54-b3781357e794</t>
  </si>
  <si>
    <t>83714da3-7425-4cf2-a66d-2cc3077bb86d</t>
  </si>
  <si>
    <t>91ec0598-f2cc-4d3f-bfde-7b0ceb0db94b</t>
  </si>
  <si>
    <t>66fba191-3903-4570-b319-42176f22e826</t>
  </si>
  <si>
    <t>d6782593-5e25-4c49-adff-7a5b7ef33d64</t>
  </si>
  <si>
    <t>c9a69b05-447e-4ab3-937f-9821d0403fab</t>
  </si>
  <si>
    <t>bc2fe5f4-1a2e-492a-b769-7bfd0b0edc44</t>
  </si>
  <si>
    <t>3eabf35a-226e-4dd2-a339-a308dcd80c57</t>
  </si>
  <si>
    <t>dff86dd5-ea47-4248-a10b-fe89394bfb65</t>
  </si>
  <si>
    <t>ff2422b6-36dc-4d21-b13a-b60e06db86be</t>
  </si>
  <si>
    <t>8e69e46f-27ad-4d9a-9557-3d713c4c7705</t>
  </si>
  <si>
    <t>e2a71059-38ff-4235-a53d-c37e270a715a</t>
  </si>
  <si>
    <t>5bc7521f-7e39-4245-9508-2ab6c4710ece</t>
  </si>
  <si>
    <t>3d2b625c-7925-4936-863f-10514ca6c5d8</t>
  </si>
  <si>
    <t>750fb6b3-c485-4eb8-8794-d1f160fff6fa</t>
  </si>
  <si>
    <t>888aeef3-487f-453e-89c1-e4371ce02944</t>
  </si>
  <si>
    <t>147a94c1-3d6d-4ba4-89aa-6371582bd81b</t>
  </si>
  <si>
    <t>0a4639bb-603b-400d-8aa1-7939e1a0c4c0</t>
  </si>
  <si>
    <t>b9aa4ab0-3b34-4e95-a1e7-e878106ffc7f</t>
  </si>
  <si>
    <t>d70c3d08-60e7-4f9e-b8fd-33bc6444c67a</t>
  </si>
  <si>
    <t>c9e5a927-496d-4446-90af-8f42c41a340d</t>
  </si>
  <si>
    <t>5fc13743-50d5-4e0c-ab14-f71063812534</t>
  </si>
  <si>
    <t>d719d3be-3bfe-4ed8-9582-525d6811b7b5</t>
  </si>
  <si>
    <t>54a610d2-7055-48d1-bd22-258527a51472</t>
  </si>
  <si>
    <t>6e45977a-a2b0-4768-9368-23119679ae8d</t>
  </si>
  <si>
    <t>c3f845e5-29fe-447e-b82d-ebbe2bc4c3b3</t>
  </si>
  <si>
    <t>8b9f7682-ffa1-4584-a613-b6bfb0ba88cb</t>
  </si>
  <si>
    <t>73ab05d2-7dc6-4386-833a-07792885d1e4</t>
  </si>
  <si>
    <t>d73dcb91-f19f-4863-b254-d5329e6c8243</t>
  </si>
  <si>
    <t>f0bfe1da-9e07-401e-82fe-38820e9239d9</t>
  </si>
  <si>
    <t>70720a7a-e9de-4759-b6ba-dd403de7dca6</t>
  </si>
  <si>
    <t>75afeb7b-3148-4847-90e9-90c1c9ae9994</t>
  </si>
  <si>
    <t>097b4cb5-370a-4091-a575-431bcd8c399b</t>
  </si>
  <si>
    <t>cd4c1bdd-9a03-43c8-a3dd-babeefd47cca</t>
  </si>
  <si>
    <t>bb717ef7-2f4c-4fd8-bbd1-2f91d3418b97</t>
  </si>
  <si>
    <t>8d1e5cf0-dd3a-421b-a6f4-e099c5058235</t>
  </si>
  <si>
    <t>fbdd2658-0c50-4d96-b5dd-bea907397b65</t>
  </si>
  <si>
    <t>ab02e170-4618-4f85-8d92-1a6534c91de7</t>
  </si>
  <si>
    <t>9954c53f-f45e-4a1e-87b2-21c0774fe82e</t>
  </si>
  <si>
    <t>3262bb74-3607-4ae9-b7e0-e9df720777c3</t>
  </si>
  <si>
    <t>8da370ae-d7a8-4511-a131-dbe34bac1d44</t>
  </si>
  <si>
    <t>c8350ef4-b503-4ae2-bd3c-4e5d02a3ec13</t>
  </si>
  <si>
    <t>3faa3155-7a9f-4413-aee0-7f713dc6a068</t>
  </si>
  <si>
    <t>7ff95489-cbc9-4920-86c6-916d9ba9980b</t>
  </si>
  <si>
    <t>dd6ab3f5-97b2-4680-8362-0d65a86e636b</t>
  </si>
  <si>
    <t>5e7ff9ad-f38c-4ab9-9ed7-887308c324f5</t>
  </si>
  <si>
    <t>6286cb0d-ef15-41f4-a445-3fc368949070</t>
  </si>
  <si>
    <t>293c6a5e-fa49-4753-9ecd-13c3ab336246</t>
  </si>
  <si>
    <t>a63605b6-8e11-43d5-b482-7f9265d87f71</t>
  </si>
  <si>
    <t>f358b57a-03cf-4542-b08a-62b690e578ab</t>
  </si>
  <si>
    <t>658f1898-c9a6-4b78-8d56-5e39738edf21</t>
  </si>
  <si>
    <t>894d4050-04a8-4877-867a-bb707eaf1c5b</t>
  </si>
  <si>
    <t>c32eab66-fea6-4905-887b-e23042ec03b0</t>
  </si>
  <si>
    <t>300f7217-ff7d-4b46-804f-9db9ec72013b</t>
  </si>
  <si>
    <t>261a1445-7ae8-4a70-b8ea-dc6c980177ff</t>
  </si>
  <si>
    <t>ac8183ad-f45d-4ec1-8bcd-23eb6f3808ac</t>
  </si>
  <si>
    <t>caba67c4-81e1-47b4-b43a-ef4670b66aa5</t>
  </si>
  <si>
    <t>8e9ea997-833c-4945-b318-a0904f697083</t>
  </si>
  <si>
    <t>daf49d55-e112-43f1-8913-f5c807ecc095</t>
  </si>
  <si>
    <t>edcbd7ef-716a-4b46-ae4a-febb65eb0aa6</t>
  </si>
  <si>
    <t>5f8a5251-1eb9-43a7-80bd-74a7e591ee89</t>
  </si>
  <si>
    <t>6fed0642-9dfa-4a78-9bba-99c052f9f5b2</t>
  </si>
  <si>
    <t>609a9ff3-74b5-4e48-a21c-10fab5626d1b</t>
  </si>
  <si>
    <t>c146d7ae-3b2d-4f10-aec6-f7773b124a95</t>
  </si>
  <si>
    <t>1a2b0bee-a67e-4f03-b695-ef6bb5eaa2bc</t>
  </si>
  <si>
    <t>45fcaf54-6415-44f6-8926-38f12afdcf5c</t>
  </si>
  <si>
    <t>1a5483fa-ba63-449a-9cb4-f6756a6b892b</t>
  </si>
  <si>
    <t>77704a2e-afe6-4b22-9a4d-2854d2219142</t>
  </si>
  <si>
    <t>1317fb1d-194b-406f-80a4-d91b57e76622</t>
  </si>
  <si>
    <t>86d4d985-72e4-47ef-b491-8a0214d165ed</t>
  </si>
  <si>
    <t>46c832e4-2e0f-4348-a5d8-11a8e271aae2</t>
  </si>
  <si>
    <t>f1c84ffe-2e40-4693-b20a-035cc77b2c95</t>
  </si>
  <si>
    <t>4e8743d5-fd59-4790-9bd9-b4e1c694c7f8</t>
  </si>
  <si>
    <t>28c5c9a5-0ff0-4feb-a3b1-86d2025fdf87</t>
  </si>
  <si>
    <t>341cf6f1-a604-4ccb-8963-d3a956c5cd1a</t>
  </si>
  <si>
    <t>841f36a0-139f-4013-aba6-96903896a3e0</t>
  </si>
  <si>
    <t>de4ea98a-b2dd-44e5-8e09-86ceb268f9f9</t>
  </si>
  <si>
    <t>7dbbdb39-60c4-467a-92bf-fa057bb03bc2</t>
  </si>
  <si>
    <t>8621d4db-eefb-42d1-9bdc-bb04fe7b8b1e</t>
  </si>
  <si>
    <t>cfb14528-3481-4c95-a310-14e503da5a27</t>
  </si>
  <si>
    <t>dfa2113f-b0d1-4a28-9c2c-2dc3a8298b74</t>
  </si>
  <si>
    <t>635c9b69-ee2e-4b2c-b46b-6ae1e49a3d6d</t>
  </si>
  <si>
    <t>d1dbe214-70f4-4b5d-a422-36e35242abe9</t>
  </si>
  <si>
    <t>857320ee-a476-467b-a3af-2607a7ba3781</t>
  </si>
  <si>
    <t>919f90f3-507a-4b41-be72-251ffb3bb8fe</t>
  </si>
  <si>
    <t>fa66d1f9-9e7b-412a-be4a-25e172fd7069</t>
  </si>
  <si>
    <t>87e2852e-bcd4-48a1-993a-7685f910401a</t>
  </si>
  <si>
    <t>36511c73-b58a-42e9-b904-bb4939e68656</t>
  </si>
  <si>
    <t xml:space="preserve">Citerne PW </t>
  </si>
  <si>
    <t>958e3022-9443-475b-aae6-e559b9064fa5</t>
  </si>
  <si>
    <t>9ae87e10-5a3b-45de-a7a2-907af39f52b1</t>
  </si>
  <si>
    <t>24f4881f-b1cb-4529-b312-e832877ac0e2</t>
  </si>
  <si>
    <t>cfc60042-ec1f-4680-ba3a-dca4bf6be6b8</t>
  </si>
  <si>
    <t>897d181e-e2e4-4aef-99f9-f4d376846eae</t>
  </si>
  <si>
    <t>aa48cc38-7fcf-4952-8684-0a9e3d5424b9</t>
  </si>
  <si>
    <t>a38eda13-dc18-4d1c-aa7e-17d7bb895c62</t>
  </si>
  <si>
    <t>e8f87207-745b-42a3-809e-71dca8bfa5dc</t>
  </si>
  <si>
    <t>571e8b41-6d62-4d6e-9407-1ea52b643e5a</t>
  </si>
  <si>
    <t>36abd7b9-68a8-4052-a6f7-0b4a101c80bf</t>
  </si>
  <si>
    <t>47d4d7ad-e32f-460f-9833-c8c30fc32c49</t>
  </si>
  <si>
    <t>b27a2530-f795-4313-9ecb-37cebc7261e6</t>
  </si>
  <si>
    <t>5647e248-ec77-4ae3-b3e1-b362004bf2a5</t>
  </si>
  <si>
    <t>eb856348-712c-4143-8596-788c1ab3c395</t>
  </si>
  <si>
    <t>6829f68f-df37-4bfa-83ad-c466acbf9600</t>
  </si>
  <si>
    <t>f2f9044b-a3de-438a-9409-799dd4246506</t>
  </si>
  <si>
    <t>5b78dacc-65fb-4c38-aa5d-bd8c3e534d82</t>
  </si>
  <si>
    <t>fec8561b-f874-41fd-85b5-5553517e4e15</t>
  </si>
  <si>
    <t>67410fec-4346-4945-b834-71cd6f48c9eb</t>
  </si>
  <si>
    <t>7f1f3c38-9333-457a-a422-1706f6f95bb2</t>
  </si>
  <si>
    <t>4926db04-3df4-441f-9b90-b568b1542a56</t>
  </si>
  <si>
    <t>5ac2badc-ea94-43a8-a93b-75dd129b1479</t>
  </si>
  <si>
    <t>a1b2964b-6983-4699-89dc-925c41524837</t>
  </si>
  <si>
    <t>1e691f02-5b90-4396-89bc-fe931020902e</t>
  </si>
  <si>
    <t>2869a8b6-5933-4c6b-85d1-df86a6ed1aaa</t>
  </si>
  <si>
    <t>2b9b9a12-cd14-4173-92da-699b7035d991</t>
  </si>
  <si>
    <t>6ec783a6-7b74-42d4-b58c-13b6f3a946ce</t>
  </si>
  <si>
    <t>39ef5c29-1c93-4189-a25b-b4fa48d9b3b0</t>
  </si>
  <si>
    <t>d26621a3-18ea-4a8d-911c-b1a7b13541ba</t>
  </si>
  <si>
    <t>07a968bc-9173-4238-8b2d-b7b6c89029f0</t>
  </si>
  <si>
    <t>73c3856f-a714-4d0d-ab07-b238f9101c13</t>
  </si>
  <si>
    <t>23675caa-cea0-4c4b-ac99-0961f760de33</t>
  </si>
  <si>
    <t>56aa2709-eedf-4f1a-bdf0-2b5856653712</t>
  </si>
  <si>
    <t>9ca78991-32c6-4979-a1ad-ff12df116eae</t>
  </si>
  <si>
    <t>ddbfb173-e84c-45b1-b084-d28534a93ae7</t>
  </si>
  <si>
    <t>92f91bbd-a3d3-41dd-b7e1-df536044b5f0</t>
  </si>
  <si>
    <t>f51d0897-40f8-4414-9136-e754df501659</t>
  </si>
  <si>
    <t>28c62240-ce7b-4405-8a88-0a338d0e0433</t>
  </si>
  <si>
    <t>b6cf84d5-ff2a-4fe7-bac0-4730651a5d3c</t>
  </si>
  <si>
    <t>c5161a5f-937f-4e18-b897-434de82b738f</t>
  </si>
  <si>
    <t>3276248a-b791-4585-8fb4-22f8a04e5ce4</t>
  </si>
  <si>
    <t>e61b4adc-f1a9-4507-93ed-29b8ff49bf6a</t>
  </si>
  <si>
    <t>c634d999-bb23-4680-af85-02e4e547a58e</t>
  </si>
  <si>
    <t>8002722d-e74f-4d0e-af8c-3faa7463dd21</t>
  </si>
  <si>
    <t>48d7d0a9-da92-45d7-b4d8-fe2a99366477</t>
  </si>
  <si>
    <t>88c3531a-e194-4886-8bbe-20fbf092d7f1</t>
  </si>
  <si>
    <t>8bdf5b25-d35e-4d6f-b905-d2cb417215fc</t>
  </si>
  <si>
    <t>8c41dabf-065b-4ed1-bff4-4e7a1c28dbdc</t>
  </si>
  <si>
    <t>1154efec-5689-42eb-8518-c8bd7da663fa</t>
  </si>
  <si>
    <t>0c49187c-e5fa-4a3c-b186-b5fc5f3a3739</t>
  </si>
  <si>
    <t>77b68212-f40c-48a8-937d-0bddd3b43d6f</t>
  </si>
  <si>
    <t>ca3b5a93-0dfc-415f-bea1-16e5248b5be6</t>
  </si>
  <si>
    <t>05de6db4-d9e1-4441-8549-6a6ccad330aa</t>
  </si>
  <si>
    <t>ad061f46-0cff-46ec-80ac-df4b705e6a83</t>
  </si>
  <si>
    <t>bea25e68-c2c8-4638-87bc-5f3942739029</t>
  </si>
  <si>
    <t>de8bd46e-8443-4e60-8411-080f90ad933d</t>
  </si>
  <si>
    <t>0f3b9259-8eaa-4033-b2f7-e1f2449ff3b8</t>
  </si>
  <si>
    <t>3f28acf1-81fb-49d0-b865-8220b47c25a5</t>
  </si>
  <si>
    <t>47f1a59f-38c2-4ac0-9590-8b122ebf92fc</t>
  </si>
  <si>
    <t>54b90e9d-c427-40c0-a81d-4e907ced9f25</t>
  </si>
  <si>
    <t>65413c1c-7075-456b-bb15-348335591e9e</t>
  </si>
  <si>
    <t>76b35fbd-86ea-404a-afee-4f4f83d16d2f</t>
  </si>
  <si>
    <t>929673ed-8dfb-4c53-8070-b9a3489cd6fb</t>
  </si>
  <si>
    <t>cf929189-dd6d-4199-b284-4ce93fa926a1</t>
  </si>
  <si>
    <t>c8528e20-35ce-455a-a749-7584534a721e</t>
  </si>
  <si>
    <t>ef235d05-e6ea-42f1-ba58-8f67ffafc60a</t>
  </si>
  <si>
    <t>63c1628e-0848-4a38-968c-d3075161d92c</t>
  </si>
  <si>
    <t>5387cddc-4021-4a87-a356-84c975d841c6</t>
  </si>
  <si>
    <t>654d54ce-bfbc-4463-bcf0-5e91454cffb7</t>
  </si>
  <si>
    <t>3e48f870-69b5-4f40-a8ec-5fb38777c21f</t>
  </si>
  <si>
    <t>ac73291d-6e96-4654-b157-df9e68091667</t>
  </si>
  <si>
    <t>76e6eeed-753a-4465-8c30-c499f3ff5310</t>
  </si>
  <si>
    <t>912f2733-acf5-43dc-8859-900d6c353c46</t>
  </si>
  <si>
    <t>4a9fbe65-4780-4e70-8fe9-da4d90bb8ec4</t>
  </si>
  <si>
    <t>5b2de9bd-cb06-4f96-a508-412ca67b488b</t>
  </si>
  <si>
    <t>1aba4be7-83a1-4bb1-ab2e-068c4d84edcb</t>
  </si>
  <si>
    <t>8d209d3b-ccc4-46fe-a751-b2ef3897308e</t>
  </si>
  <si>
    <t>0fb72a87-2f49-4552-827f-e3c5496895a5</t>
  </si>
  <si>
    <t>f5a3cbb6-e00d-4408-bb83-2e5ac185d159</t>
  </si>
  <si>
    <t xml:space="preserve">Citerne </t>
  </si>
  <si>
    <t>0d67dbeb-5256-41e4-bf6f-f21121cd1c1b</t>
  </si>
  <si>
    <t>89f1422f-40a8-42f5-aa18-dc31c64dc609</t>
  </si>
  <si>
    <t>b8024f68-0c2e-4831-aa23-febf9cc5fb3b</t>
  </si>
  <si>
    <t>8ade2424-c814-4a6a-a283-67bfea8e8c96</t>
  </si>
  <si>
    <t>2f48c067-3ef4-442d-a788-af4ed5374c0f</t>
  </si>
  <si>
    <t>220b6bd3-4675-4ae4-b9d4-ff10e7dffc57</t>
  </si>
  <si>
    <t>b73d0e9f-11f1-4454-9df8-5c56fb81766c</t>
  </si>
  <si>
    <t>3f59755f-5d6d-497a-ac16-d5a0d03cd6d5</t>
  </si>
  <si>
    <t>9ed913ad-5a64-4b2b-8e8e-2dd2ee658bd4</t>
  </si>
  <si>
    <t>446382ed-2107-4cf5-bcd9-4e6959534586</t>
  </si>
  <si>
    <t>d3b81b5c-091d-4077-a4e7-6a41f352fa14</t>
  </si>
  <si>
    <t xml:space="preserve">Essai panification </t>
  </si>
  <si>
    <t>068feb28-763e-47ef-a742-626927a80a88</t>
  </si>
  <si>
    <t>ea157f9a-3f50-4104-a5e0-77987476f164</t>
  </si>
  <si>
    <t>da35e07c-c029-4e0e-a960-83d42464cfa2</t>
  </si>
  <si>
    <t>388f7737-6855-4b13-817e-e56a225c0332</t>
  </si>
  <si>
    <t>89040a5b-6631-4a52-9db4-9d5ddb19d334</t>
  </si>
  <si>
    <t>fa4f899d-5d95-4b0b-9e40-ccffbf1d384f</t>
  </si>
  <si>
    <t>3f76a64a-5d2b-430a-be86-4ef88bbf085a</t>
  </si>
  <si>
    <t>9c61ac17-668a-4e34-af3d-acf22b056d78</t>
  </si>
  <si>
    <t>8d7d7a06-3e37-4a1a-954e-e89a8299ebf2</t>
  </si>
  <si>
    <t>6c93ab73-fa9d-44d5-aab0-c9286871c12e</t>
  </si>
  <si>
    <t>3c210d09-c15f-4a69-b63b-b08febe8c287</t>
  </si>
  <si>
    <t>b4dcf939-7642-4645-b895-c78e4fecb0d1</t>
  </si>
  <si>
    <t>6b3328a7-8780-4ddc-b579-d126b0a8d3e9</t>
  </si>
  <si>
    <t>c876fc93-a031-4d20-9d8f-53467c678385</t>
  </si>
  <si>
    <t>652c4e78-c288-4ee2-87c7-7adec713455a</t>
  </si>
  <si>
    <t>9dfbfc8b-56cf-4128-9de8-b28e3f5010bd</t>
  </si>
  <si>
    <t>7c37bca1-a10c-4a43-8ac8-6b4517ab92b7</t>
  </si>
  <si>
    <t>a1b5fc3e-88c3-45ab-b008-11ed30013d35</t>
  </si>
  <si>
    <t>b66d411b-2e7f-4775-b089-af1cdaf55996</t>
  </si>
  <si>
    <t>3e9ba390-bd69-4997-b927-b1154e320194</t>
  </si>
  <si>
    <t>a23bace4-ef08-4303-8ab7-27d9a42d0a56</t>
  </si>
  <si>
    <t>30e3530b-be41-463a-8521-c72214e58174</t>
  </si>
  <si>
    <t>8093a294-e91e-480b-9c56-dfea88d6b7d3</t>
  </si>
  <si>
    <t>45259cf1-ad93-4c85-9852-d2ed2aa3b1d7</t>
  </si>
  <si>
    <t>7a645268-00d4-4194-8dba-3b417f7c23dd</t>
  </si>
  <si>
    <t>f12dd1e5-0ff4-4700-86e2-1d96cb0421cd</t>
  </si>
  <si>
    <t>7db41a5f-f633-4caf-a370-5a9bed2dc67b</t>
  </si>
  <si>
    <t>5f457c85-5e32-4b0b-a487-3e334fcdc637</t>
  </si>
  <si>
    <t>5a5339e6-eb1d-4667-ad2f-52bdaa484279</t>
  </si>
  <si>
    <t>6cf9bc28-d8f1-463c-9166-2bd8b19f96df</t>
  </si>
  <si>
    <t>f7139c50-ae09-4cfe-8071-971eb21512dd</t>
  </si>
  <si>
    <t>eb2fa93d-c9c4-4a9a-9981-158541144d5a</t>
  </si>
  <si>
    <t>6d786c7d-75f6-48c7-95e0-13303dd6f3d4</t>
  </si>
  <si>
    <t>a49ab5ce-7a41-4b05-a6e3-b3ecfa5d2491</t>
  </si>
  <si>
    <t>261f2c9b-9520-4305-9a68-fe9c48debca6</t>
  </si>
  <si>
    <t>1463a7a8-05ce-43ee-9242-9a096e59ec78</t>
  </si>
  <si>
    <t>e66e4ef5-67de-423f-a5bd-0ecd2eb32c29</t>
  </si>
  <si>
    <t>6c1d569c-90e2-4178-928c-ce665666bd13</t>
  </si>
  <si>
    <t>Couleur sombre</t>
  </si>
  <si>
    <t>3c58466c-3811-49c1-a0ff-1c18eab921ef</t>
  </si>
  <si>
    <t>2475b6cf-22c2-4319-a2bf-fbdac0005256</t>
  </si>
  <si>
    <t>9597a16d-6bd5-4398-8cfc-eef87f6ff76d</t>
  </si>
  <si>
    <t>eb8a991b-228f-41e8-9246-efb5d2ebc859</t>
  </si>
  <si>
    <t>568e3705-94ce-47b5-9b93-4ab3ed76dabb</t>
  </si>
  <si>
    <t>4c7ff862-b40a-495e-91a4-a3735ece0580</t>
  </si>
  <si>
    <t>9de1b63d-8b04-4f1a-b6fa-cc24950c2b5e</t>
  </si>
  <si>
    <t>a3490c36-3757-4414-9f23-279344cfe329</t>
  </si>
  <si>
    <t>ffc7fc2d-7aaf-407c-8fc9-281374013483</t>
  </si>
  <si>
    <t>d4b50a1b-ca2c-43eb-9601-8afe95809d44</t>
  </si>
  <si>
    <t>38958b9d-492f-47f2-a86c-456f64c3309d</t>
  </si>
  <si>
    <t>ed6128d6-ea40-4df6-b624-56d261c07dae</t>
  </si>
  <si>
    <t>45d75f5e-451a-4661-a868-cca08b7bb62b</t>
  </si>
  <si>
    <t>1bc7b38b-b583-48e1-9e9b-c4186b03c405</t>
  </si>
  <si>
    <t>0a904a28-3044-41f7-8db2-221a5399e53a</t>
  </si>
  <si>
    <t>ff7a46b0-5d6e-41cb-9100-8a75af1d90f3</t>
  </si>
  <si>
    <t>b869be4f-883c-4587-8728-12acd3615633</t>
  </si>
  <si>
    <t>addead4c-fbc9-441f-b6d4-f5b656633796</t>
  </si>
  <si>
    <t>3f43ac2e-4195-4bbc-8074-e06d6f489283</t>
  </si>
  <si>
    <t>fbbc265f-87f1-4bf7-9afc-fa25a6385292</t>
  </si>
  <si>
    <t>94084b03-8e29-4e5f-85f0-0dc1fc09d9c0</t>
  </si>
  <si>
    <t>7f65980d-79ea-41e0-8206-1f123fa435eb</t>
  </si>
  <si>
    <t>4b648d2f-a967-4001-ac6b-c41281a4ce0d</t>
  </si>
  <si>
    <t>8f7f5692-053b-4f2a-860c-811fe20cdde5</t>
  </si>
  <si>
    <t>7896037e-54bf-496e-aaa2-a73f3e040270</t>
  </si>
  <si>
    <t>177ea537-639e-46a8-96ed-c63f7721d85b</t>
  </si>
  <si>
    <t>696dbfd7-1641-4f37-a697-710f4245580c</t>
  </si>
  <si>
    <t>9e68fba3-9025-4c88-abc6-4a3ef89eec84</t>
  </si>
  <si>
    <t>dad08fb2-3a44-428a-89ce-d110b8ff0b7f</t>
  </si>
  <si>
    <t>fd87d3e3-f51c-4e72-bd4b-9b24e93bd29f</t>
  </si>
  <si>
    <t>6866e183-7ec3-4d1c-bcd0-623d990c5f4f</t>
  </si>
  <si>
    <t>20b9c0fd-ff00-4e02-b8b4-84120a2c7e28</t>
  </si>
  <si>
    <t>79a591af-e1c8-4b50-aa48-f234471bcc0b</t>
  </si>
  <si>
    <t>73bb2003-0e68-4b74-a263-e54c7e377180</t>
  </si>
  <si>
    <t>d4b68187-c0cc-4b23-9e57-cea308727f57</t>
  </si>
  <si>
    <t>34956644-dceb-4452-8b7f-7926bde8a7ae</t>
  </si>
  <si>
    <t>26578c8b-538a-4617-8cca-4dfcba6899b8</t>
  </si>
  <si>
    <t>d2132392-3e5b-46a0-bd2f-c2412a5cfe44</t>
  </si>
  <si>
    <t>71aab823-c1e1-4846-82b7-7cad6eb7ab8d</t>
  </si>
  <si>
    <t>aad18308-a88c-41b3-954a-84513e5f255f</t>
  </si>
  <si>
    <t>53ec08cf-0ff1-4105-a63f-677ff6066222</t>
  </si>
  <si>
    <t>d9a32b98-f149-415b-8923-ae5d6ae16698</t>
  </si>
  <si>
    <t>e47ed373-7d53-4f04-8a13-065e0575cbf9</t>
  </si>
  <si>
    <t>100d590e-9b24-4e2c-a979-6f5f06cbf36e</t>
  </si>
  <si>
    <t>7c6ff346-9ee6-448d-a9fa-1f38c280437d</t>
  </si>
  <si>
    <t>2afffee3-139c-4bc5-a27f-0dc44604f87d</t>
  </si>
  <si>
    <t>d64c393f-2d05-4dfc-9dc5-0fb290453e24</t>
  </si>
  <si>
    <t>47493c18-7c58-480e-a119-bf61021f4026</t>
  </si>
  <si>
    <t>d45f0eca-5b5a-464d-aaeb-b56cd46427ba</t>
  </si>
  <si>
    <t xml:space="preserve">Réclamation  </t>
  </si>
  <si>
    <t>08e3d712-174c-4497-92a2-f8fcb70d710a</t>
  </si>
  <si>
    <t>3c1b4e80-41d1-4bfd-82fa-9eb78893e1ee</t>
  </si>
  <si>
    <t>b6c0e587-9a06-4a3a-b5c1-8c2beb553565</t>
  </si>
  <si>
    <t>6a28f3a4-731f-44b1-b23e-c0647f9ed13f</t>
  </si>
  <si>
    <t>e1141de0-5183-454d-abff-379d469e3e5f</t>
  </si>
  <si>
    <t>befe913f-7f3e-45fa-9dac-80d1f8b78094</t>
  </si>
  <si>
    <t>445f1bbd-1381-44aa-b38d-f91771ccd5ef</t>
  </si>
  <si>
    <t>13adaf18-dcbf-4c78-859a-30520a35cc4e</t>
  </si>
  <si>
    <t>a0a62e56-4279-480f-953c-abe9207f3c54</t>
  </si>
  <si>
    <t>ced46858-25a9-44be-9508-be217e1229f9</t>
  </si>
  <si>
    <t>065a4414-7f23-43bb-8d39-0757f5040116</t>
  </si>
  <si>
    <t>94734f3b-ef7e-47f6-8087-bb62b460012d</t>
  </si>
  <si>
    <t>9bcc2548-80fa-4e93-99ad-05640bd5b33d</t>
  </si>
  <si>
    <t>01f2f861-144d-4fd3-a6d9-40177d81c430</t>
  </si>
  <si>
    <t>9f6cea0d-a812-47b3-b714-19400197c4c4</t>
  </si>
  <si>
    <t>d365bd14-7d04-46e4-83b3-9543dc1c8c48</t>
  </si>
  <si>
    <t>53e6e895-4874-4f2c-8ebf-0a3df964ead9</t>
  </si>
  <si>
    <t>Poste 2 08/05/2025</t>
  </si>
  <si>
    <t>2ebca1a3-2b38-43f7-a0e6-0b22f2692384</t>
  </si>
  <si>
    <t>44feafab-67b9-45fd-bc22-09d79a1ca544</t>
  </si>
  <si>
    <t>735c534a-7cb8-4452-9e38-b6dc19d128d8</t>
  </si>
  <si>
    <t>08511d3e-d948-41fd-9f0d-c2cc167b47b0</t>
  </si>
  <si>
    <t>1df69fea-2287-40ad-8b52-7c32b732f230</t>
  </si>
  <si>
    <t>a77745e0-6510-4beb-badd-ec10f72d05ab</t>
  </si>
  <si>
    <t>26d502fd-9602-49ce-ac87-a13f209b24e0</t>
  </si>
  <si>
    <t>0093e03d-1397-4ba7-8b87-7ce45ff541f8</t>
  </si>
  <si>
    <t>91f22108-f86a-494d-b116-34009827fd2b</t>
  </si>
  <si>
    <t>1627b2a5-3440-4db9-aac3-9cabf24f8894</t>
  </si>
  <si>
    <t>87f79f24-c97d-4dad-88dd-430397155121</t>
  </si>
  <si>
    <t>d3543f0a-ed66-4c1c-bae7-0aa7c486d697</t>
  </si>
  <si>
    <t>265a2e4c-c2a4-4212-b0a2-b3ce43a2e6a2</t>
  </si>
  <si>
    <t xml:space="preserve">  12:00</t>
  </si>
  <si>
    <t>b733e425-374f-4187-9ec9-f81a3bfaed61</t>
  </si>
  <si>
    <t>30a2a9e4-8a41-412c-b12c-aafdcca1fb11</t>
  </si>
  <si>
    <t>8be8cefa-3acc-4a90-9253-811622b6a54b</t>
  </si>
  <si>
    <t>poste 3 du 21/05/2025</t>
  </si>
  <si>
    <t>96419497-6d8e-4b63-a7b2-11cd745a4d85</t>
  </si>
  <si>
    <t>ae379d4c-7176-4469-afe3-4d43e00eae4c</t>
  </si>
  <si>
    <t>3ab64423-8da0-488f-a886-878d13f7f7e3</t>
  </si>
  <si>
    <t>c464521e-1119-4ec6-a5a4-0105839a45bc</t>
  </si>
  <si>
    <t>888d87f0-8d73-493d-99a3-17c6f30adda3</t>
  </si>
  <si>
    <t>4047b9aa-71b4-4c16-9185-8d8c096eefca</t>
  </si>
  <si>
    <t>12b6d895-67a1-4eac-a52f-4648a3b29ccf</t>
  </si>
  <si>
    <t>4bffcda3-da6e-4a6a-8662-4fb15fe22b18</t>
  </si>
  <si>
    <t>f470c27c-9c68-4a53-aca0-510eee571153</t>
  </si>
  <si>
    <t>28368e2c-d461-4b3d-ae11-752c34589450</t>
  </si>
  <si>
    <t>c23df841-34ad-470b-98c4-8eabd40eddcf</t>
  </si>
  <si>
    <t>2bb23f88-4c47-49e2-acbc-b2978fe486f2</t>
  </si>
  <si>
    <t>c599b615-d381-43f8-96dd-73b6247b4a6f</t>
  </si>
  <si>
    <t>a76efa31-3234-445c-9545-032a04467007</t>
  </si>
  <si>
    <t>35ef0793-4e32-4e79-bd31-dfd084e5d7e3</t>
  </si>
  <si>
    <t>7e2e931e-5576-45ef-bd6c-cccf144d443e</t>
  </si>
  <si>
    <t>5dc7de6f-0292-431b-9abc-fa7dbf8aabee</t>
  </si>
  <si>
    <t>f4cc0eb9-7d5a-4a69-82c3-e7e02c8d7f91</t>
  </si>
  <si>
    <t>a49e463f-e939-4f98-a8d4-82493a1aec4c</t>
  </si>
  <si>
    <t>e31d03ac-a824-451c-b8e6-23c6fa12fa9d</t>
  </si>
  <si>
    <t>d739860f-8940-410e-b055-b6aab7babc11</t>
  </si>
  <si>
    <t>71d7832c-6ef1-4b95-9a94-153e5f8487d0</t>
  </si>
  <si>
    <t>8d01aa6e-4302-4dd6-b608-3309abdbc614</t>
  </si>
  <si>
    <t>5fbb991d-3acb-4a7f-b949-b1719dcd2943</t>
  </si>
  <si>
    <t>58e6f5c2-1d49-44e0-8047-c945f521d3c3</t>
  </si>
  <si>
    <t>195e453d-9265-433b-b944-19ca7f6d770d</t>
  </si>
  <si>
    <t>cce4ba33-d872-49ea-a736-4b950db019b7</t>
  </si>
  <si>
    <t>cfdde83e-aaac-4c09-a829-be0ee35cac18</t>
  </si>
  <si>
    <t>65b14258-38e6-4bd2-a3b4-0c1e9fd1fc2c</t>
  </si>
  <si>
    <t>13c0b761-745b-4748-a369-f392127d47cb</t>
  </si>
  <si>
    <t>6af4b56d-124c-44e5-b60d-8666f0194fb4</t>
  </si>
  <si>
    <t>fbea7aa1-866f-4e17-bb99-2ec5376f0613</t>
  </si>
  <si>
    <t>bc451c62-8965-446e-bbca-531c477edfb6</t>
  </si>
  <si>
    <t>7b384f28-962f-4b68-a4e7-a9bfeda202ae</t>
  </si>
  <si>
    <t>4ee1226d-1f2e-4eb2-89a6-11243f123041</t>
  </si>
  <si>
    <t>755bebd5-2d02-4a10-8fa4-85568da4aadd</t>
  </si>
  <si>
    <t>63df40cb-f478-4c7b-b5ad-5064766cf203</t>
  </si>
  <si>
    <t>da6b1d01-0b40-40b7-8eaa-2955c348ab6f</t>
  </si>
  <si>
    <t>06c22428-403b-4474-9403-876df9e55d3c</t>
  </si>
  <si>
    <t>915206d3-780a-4b19-8a41-321ca3c36c8d</t>
  </si>
  <si>
    <t>d7018bd8-efb6-4a9b-89a9-efb4be93bc6d</t>
  </si>
  <si>
    <t>59f4afed-f9ca-4b5f-b559-9426f2d9143c</t>
  </si>
  <si>
    <t>cf1317de-6461-46e0-b7c1-a3a2bc75a312</t>
  </si>
  <si>
    <t>30c6c07f-dde6-4834-8fbb-075657a749b3</t>
  </si>
  <si>
    <t>03ce2347-b998-47d6-a54a-9670146cfd01</t>
  </si>
  <si>
    <t>f4995433-2a2d-4bcf-a676-cba3bead7b21</t>
  </si>
  <si>
    <t>b94b0074-6282-4bac-ba47-5bbb1d50371d</t>
  </si>
  <si>
    <t>d3864ab1-4cd6-4945-a777-5c90349ca750</t>
  </si>
  <si>
    <t>41a96769-f2dc-45b5-b73b-ba20bf2ea5f3</t>
  </si>
  <si>
    <t>93d3cca6-61f5-4f22-8900-c7251c88517f</t>
  </si>
  <si>
    <t>0ce099bf-840e-4fee-bb3d-8b8fd84715bc</t>
  </si>
  <si>
    <t>41cf7518-754b-49b1-8b52-a2bbea0d88b2</t>
  </si>
  <si>
    <t>3fa13fd0-4abd-45ea-8710-2ac708e3bc08</t>
  </si>
  <si>
    <t>6b9c735f-a004-4c12-8cb2-5eabaffc7ffe</t>
  </si>
  <si>
    <t>b198dc66-ca86-47a3-ac2d-abf6c8843e3a</t>
  </si>
  <si>
    <t>b153a499-d9d8-4be7-a94e-185856f39547</t>
  </si>
  <si>
    <t>0c552de2-e256-497f-b090-2b9f74884d36</t>
  </si>
  <si>
    <t>5f2b2917-12aa-4b8a-82d0-e25c6407eb46</t>
  </si>
  <si>
    <t>e3202208-dac6-445e-90a3-be3bdd4a0612</t>
  </si>
  <si>
    <t>e9a17069-6f54-481d-a3e3-d29a1362bcdd</t>
  </si>
  <si>
    <t>5afef19f-201e-464c-bb17-2e7508a62794</t>
  </si>
  <si>
    <t>7a9b9093-7ddf-492b-bcd1-55d8cf23107c</t>
  </si>
  <si>
    <t>8f794409-7bd8-4f6b-bb5f-b56e82bc3e6c</t>
  </si>
  <si>
    <t>81d5a537-0cd4-4a5d-9471-bb29debb2109</t>
  </si>
  <si>
    <t>d570a670-278d-4364-b8ba-500709e7c884</t>
  </si>
  <si>
    <t>c98a64f2-cd98-437d-94c0-0bc3c3413ce8</t>
  </si>
  <si>
    <t>168c8b1e-be83-4ef2-8869-5697863b9da0</t>
  </si>
  <si>
    <t>94c1e699-47f1-4f4b-86ee-d9ea243b4cce</t>
  </si>
  <si>
    <t>43476ae1-8c4c-4036-aac8-e13c28c31727</t>
  </si>
  <si>
    <t>332496c3-7198-4553-8ff1-2bf3e09f837a</t>
  </si>
  <si>
    <t>bb916282-a28b-4cbc-be06-e7604497b98f</t>
  </si>
  <si>
    <t>77761d45-d799-4b59-ab8a-c6f397f435b0</t>
  </si>
  <si>
    <t>2d052033-87bf-44b0-b401-7b3f81b06f14</t>
  </si>
  <si>
    <t>1f13441b-9de7-4710-ad17-f62faae8d212</t>
  </si>
  <si>
    <t>059f12fa-6b41-49fc-b713-446273b5dc82</t>
  </si>
  <si>
    <t>81f1f314-77d0-4f35-a70f-f6cd03114d9c</t>
  </si>
  <si>
    <t>7bbed35e-b4c7-48b1-a73b-bea519c0f774</t>
  </si>
  <si>
    <t>bf25d85c-c840-4ee7-8bac-e95e2928cfa5</t>
  </si>
  <si>
    <t>03057380-4a20-4723-836a-1bfe1daaf85a</t>
  </si>
  <si>
    <t>49c0ba5e-be31-4e3e-b6e5-f860c3d06cef</t>
  </si>
  <si>
    <t>b7a485e2-32a4-46c4-9991-27c3943387df</t>
  </si>
  <si>
    <t>35882019-ad01-484b-b051-57c31b31981a</t>
  </si>
  <si>
    <t>b0159010-3672-47bd-9d9d-19d559c36f07</t>
  </si>
  <si>
    <t>d2e95938-51a0-4411-90ca-5d40ca94a3cf</t>
  </si>
  <si>
    <t>f5aa175d-8c50-4c54-912c-7c18c0d2a317</t>
  </si>
  <si>
    <t>ba613b66-b2bb-4f40-be16-0394a3af3455</t>
  </si>
  <si>
    <t>5dcc2d07-095a-439b-b361-38b0e14c656e</t>
  </si>
  <si>
    <t>6d9404c2-a21e-49da-90d0-254981d7ca88</t>
  </si>
  <si>
    <t>390ddf4f-e6fb-4653-854c-db1727c2b97a</t>
  </si>
  <si>
    <t>113679be-554e-41c8-b459-0239a4c6dc1f</t>
  </si>
  <si>
    <t>3b061840-ea28-4637-a57c-a7e4abe6cead</t>
  </si>
  <si>
    <t>59ac6329-0a25-418e-a931-817e43043cfb</t>
  </si>
  <si>
    <t>68589809-da14-402e-a558-c3d32d685fae</t>
  </si>
  <si>
    <t>2b32e7df-01ed-4f74-9d97-f9d2e82b77e6</t>
  </si>
  <si>
    <t>53e94d39-f662-48c3-b3f2-fcea34d38436</t>
  </si>
  <si>
    <t>e1d7d69f-fbde-4c70-ab28-8411089f127f</t>
  </si>
  <si>
    <t>bf0bbd02-e8fb-43e9-af95-bf0243f8de52</t>
  </si>
  <si>
    <t>aa408779-9d3d-4a22-9a90-40bca568aaf0</t>
  </si>
  <si>
    <t>7aad9a43-6de7-4d27-93a7-6ce31a1246f7</t>
  </si>
  <si>
    <t>88f4ab18-f612-4889-be2b-46de64271a57</t>
  </si>
  <si>
    <t>6ed43b44-d3aa-4cda-9713-477611d8cd69</t>
  </si>
  <si>
    <t>5daba653-7b40-4bc3-9808-b7107b7c6a50</t>
  </si>
  <si>
    <t>c745ff19-ad43-4e7b-98d3-fb9c1fe062ad</t>
  </si>
  <si>
    <t>f6114774-2ff2-48b3-b735-64d9f4a615b6</t>
  </si>
  <si>
    <t>analyse comparative LAB CENTRALE OFFICE</t>
  </si>
  <si>
    <t>f7c196fb-f512-4b9c-a6b9-3c15123e2c1e</t>
  </si>
  <si>
    <t>b081cf2d-5e5c-4352-a1eb-8c2d25222046</t>
  </si>
  <si>
    <t>91b85877-3d3b-4ee8-a792-d84967eca65d</t>
  </si>
  <si>
    <t>f0ab51fa-318e-4158-9015-238d30dc1bec</t>
  </si>
  <si>
    <t>da5a92c5-516d-441d-b433-999d3389d0aa</t>
  </si>
  <si>
    <t>3668e70f-e37c-499c-a22f-14ed6817e4fc</t>
  </si>
  <si>
    <t>35f1c40b-a916-4285-9903-5b2e28500dc0</t>
  </si>
  <si>
    <t>f7e94e87-42d9-490b-8ea2-b2efc8e48290</t>
  </si>
  <si>
    <t>8e3d25fa-58c7-4e70-9d03-9ba5fb0aa43d</t>
  </si>
  <si>
    <t>e5ce3e03-7f25-4acf-84e0-24c5fa81a7e5</t>
  </si>
  <si>
    <t>12199fc3-be00-4511-82da-cda56794465e</t>
  </si>
  <si>
    <t>c260797f-5008-4750-81f1-95aa0b542cac</t>
  </si>
  <si>
    <t>8bc18afe-1ee4-47d8-bd0d-a613bb82109d</t>
  </si>
  <si>
    <t>2bbc1c3f-c950-4c2c-bb8c-1e11fed29997</t>
  </si>
  <si>
    <t>c3169b4b-0bfd-41af-97d1-2d89407d7bd5</t>
  </si>
  <si>
    <t>7a75e327-c39e-49ee-92bc-06df8fa5cd72</t>
  </si>
  <si>
    <t>d1be80e1-49bb-4685-9073-c933727f5c83</t>
  </si>
  <si>
    <t>dd5b4221-ccb3-42d7-8fd4-a23ce35482ba</t>
  </si>
  <si>
    <t>fa535976-b7ad-4c05-9673-b769b09dac61</t>
  </si>
  <si>
    <t>cf1c2052-edf2-458a-ade1-81a8c944ebd2</t>
  </si>
  <si>
    <t>2deb129b-e369-454b-80e9-2d173c0fdb0b</t>
  </si>
  <si>
    <t>772295fb-8e3a-4797-be96-bccd4cec65ca</t>
  </si>
  <si>
    <t>76184c1c-c818-4761-807b-1bb0dc0abbf1</t>
  </si>
  <si>
    <t>89d000d8-f4a3-4a3b-83b7-5e0c4c059af1</t>
  </si>
  <si>
    <t>79b5f7cc-e287-4a4f-a906-e0584986ad37</t>
  </si>
  <si>
    <t>4e7dc6a9-df77-4fb3-81f0-20d0d8cc680e</t>
  </si>
  <si>
    <t>4a922714-8b83-4926-96da-ffb1aacbfb4a</t>
  </si>
  <si>
    <t>163d7859-da16-47d3-89ca-3ab39c4d6415</t>
  </si>
  <si>
    <t>952157df-2bc5-4a52-a378-f902c8cb5386</t>
  </si>
  <si>
    <t>18dbc484-065f-4e7d-937c-6b8dfff7d220</t>
  </si>
  <si>
    <t>3b6974cb-d7e1-41ca-ba25-091cc813c028</t>
  </si>
  <si>
    <t>b9939186-9fe3-4588-b889-ac673239ddfe</t>
  </si>
  <si>
    <t>a01bd80b-8d27-45d3-8e02-b478b3ba013e</t>
  </si>
  <si>
    <t>8760acdf-cd6f-4324-8215-733879ee78b4</t>
  </si>
  <si>
    <t>56a99776-4084-465b-a31f-58510d0b849e</t>
  </si>
  <si>
    <t>534a4e81-6000-4f5b-b2a8-ed753e3fd1a2</t>
  </si>
  <si>
    <t>a77a7835-cb9f-477b-a3db-5938c4b0470e</t>
  </si>
  <si>
    <t>e08ddff5-1059-4d1a-9608-32ccd1241747</t>
  </si>
  <si>
    <t>560547b6-e5b7-45bd-b257-340a15993aeb</t>
  </si>
  <si>
    <t>ae244c83-2fd0-4724-9c3f-b76c84e08712</t>
  </si>
  <si>
    <t>d988837a-06fc-45ea-8ad7-5bb97986008c</t>
  </si>
  <si>
    <t>79c415d2-24e4-422c-8453-1dc2f7dc222b</t>
  </si>
  <si>
    <t>0467f992-34ac-461a-bb7d-ed10d33cb0aa</t>
  </si>
  <si>
    <t>c10f4115-7210-4501-b007-395f24d57209</t>
  </si>
  <si>
    <t>cbeac9e3-5c48-49b7-b09e-aca3137aed6d</t>
  </si>
  <si>
    <t>6e07a39a-e39b-47f0-b957-71b5a4a0f296</t>
  </si>
  <si>
    <t>721641c0-eb3e-49ad-aea0-e7879fa86aa0</t>
  </si>
  <si>
    <t>44e796d5-8def-40c8-8755-f37a203d971e</t>
  </si>
  <si>
    <t>4f6eff37-65ee-4c02-b269-915db282a477</t>
  </si>
  <si>
    <t>67a748af-68c0-44df-96a0-5ec7d9f374f2</t>
  </si>
  <si>
    <t>d9e5c233-969c-403f-961c-8990d20f3cf7</t>
  </si>
  <si>
    <t>2323452a-80ca-4277-a2c4-d45656f65dba</t>
  </si>
  <si>
    <t>55d2c34f-0295-4d51-9c4e-2cf07c6ed482</t>
  </si>
  <si>
    <t>8be1be65-0b72-45db-ba4e-b4bba31c8664</t>
  </si>
  <si>
    <t>4705cebe-ec07-4291-a317-a136b0c26390</t>
  </si>
  <si>
    <t>6f2a2559-19ea-4eae-a732-72c759c05650</t>
  </si>
  <si>
    <t>67405252-2887-4dc7-8c82-7d710d3c74a2</t>
  </si>
  <si>
    <t>5d45a9ec-bd4e-4a5f-bd4a-582c7d0279d2</t>
  </si>
  <si>
    <t>5f32deb1-9f8b-4c0c-9c08-277ba20d408f</t>
  </si>
  <si>
    <t>d51b7d05-c8b7-4620-b7e5-b157a40678b1</t>
  </si>
  <si>
    <t>36ac887d-9d90-461f-b4de-adf51c8d85a9</t>
  </si>
  <si>
    <t>9d1cacbd-56dc-4c7c-bf1f-fe55a503c07f</t>
  </si>
  <si>
    <t>1a99500a-1002-44a4-9e96-68a6a50505d7</t>
  </si>
  <si>
    <t>d1c10438-4999-4d88-a268-3f3fecca5e23</t>
  </si>
  <si>
    <t>6af33970-e359-4a6f-bb01-187aa7ba43ea</t>
  </si>
  <si>
    <t>6db3d874-c7db-4bab-9b0f-04a72688e9f4</t>
  </si>
  <si>
    <t>25b753b0-1c2e-4188-86ae-886f798d2467</t>
  </si>
  <si>
    <t>46f9a0ca-17ea-41d7-b2ab-5c557c2c919c</t>
  </si>
  <si>
    <t>3f579887-e365-44aa-9af6-ea8f97eb6b69</t>
  </si>
  <si>
    <t>41b0a7cd-70a1-4541-ba18-af9dd249bed1</t>
  </si>
  <si>
    <t>cdee3946-ad35-4d8c-a187-ac6f967990ba</t>
  </si>
  <si>
    <t>4965aa1e-8201-4cda-a983-c18db5a7fd05</t>
  </si>
  <si>
    <t>289c662b-c855-46fb-b0f5-c9966c748df5</t>
  </si>
  <si>
    <t>cfad12f3-7ca7-48fe-b0d0-cdcd2593ecc7</t>
  </si>
  <si>
    <t>e9c0aad2-484d-4d0a-9177-73d1f08e3fd1</t>
  </si>
  <si>
    <t>fb7d04ee-f605-4ad2-a8d4-4fd96ed63c75</t>
  </si>
  <si>
    <t>484f4308-60a9-4ddf-a83f-994797e83006</t>
  </si>
  <si>
    <t>debd9a25-2bef-4512-9e54-c9367d9694d2</t>
  </si>
  <si>
    <t>ff8978be-80cc-4bbd-a7a9-0af393f09888</t>
  </si>
  <si>
    <t>97503197-6083-4535-bfb7-df25404d7e93</t>
  </si>
  <si>
    <t>42a74daf-1bec-47f1-8312-b867efc025ec</t>
  </si>
  <si>
    <t>51efe82d-1c82-4adb-b66d-c74ffff42a5d</t>
  </si>
  <si>
    <t>314d3e7d-8a79-4307-87a7-f2cfa831a86d</t>
  </si>
  <si>
    <t>1209390d-40a0-493f-9d36-ca12d371a01f</t>
  </si>
  <si>
    <t>4b7af5bc-f26e-4586-9e9c-0d10dae54823</t>
  </si>
  <si>
    <t>efdc97cf-a716-4d25-a3a4-b76f87d413f0</t>
  </si>
  <si>
    <t>c6eaea7c-e6be-493e-ac00-285c2f7a2298</t>
  </si>
  <si>
    <t>210f1717-68c0-4557-8c8e-ea1e6598b3aa</t>
  </si>
  <si>
    <t>2945549a-04e6-44a5-bcd6-8e4db68073eb</t>
  </si>
  <si>
    <t>76e3fc92-5a28-4bfb-a9ec-faea20c346a8</t>
  </si>
  <si>
    <t>e60fa8ec-9be5-41af-9784-92c919d27234</t>
  </si>
  <si>
    <t>e582af03-dbdc-4988-9589-520c07f2ca96</t>
  </si>
  <si>
    <t>db1cf21f-0dbc-40dd-bd52-eb95fc83d0ad</t>
  </si>
  <si>
    <t>679897c0-27d0-4815-bd65-32075502e84f</t>
  </si>
  <si>
    <t>befd7c96-ab17-41f9-bc52-f6caebae0d8d</t>
  </si>
  <si>
    <t>c40969ec-69d6-4d2a-b7ba-6e03cb94b0bc</t>
  </si>
  <si>
    <t>8a6873e3-683a-4b53-b569-e41251344ba6</t>
  </si>
  <si>
    <t>5bb10e7c-0e42-4cfb-b777-ff4d0909e484</t>
  </si>
  <si>
    <t>feca6374-70a6-4564-9a1d-6e6f926fa2d1</t>
  </si>
  <si>
    <t>6d2fc847-e246-4ee9-88b6-7e809fc755a5</t>
  </si>
  <si>
    <t>e575c5ab-7dfa-476e-a8c4-b8c6c3750e96</t>
  </si>
  <si>
    <t>2e6c9b5b-ddf1-4b6f-9c62-63c069e2b08c</t>
  </si>
  <si>
    <t>80ceb95f-6712-45ee-a63d-0363472da73b</t>
  </si>
  <si>
    <t>2d57b16a-ea02-4631-8446-4ab0fe0fdb65</t>
  </si>
  <si>
    <t>3f447f19-5787-46cf-a663-85b53e657a1d</t>
  </si>
  <si>
    <t>e13d6761-50b0-48b9-871a-429dac8d05ad</t>
  </si>
  <si>
    <r>
      <rPr>
        <b/>
        <sz val="8"/>
        <color rgb="FF000000"/>
        <rFont val="Calibri"/>
      </rPr>
      <t xml:space="preserve">Protéine Brut (%) </t>
    </r>
    <r>
      <rPr>
        <b/>
        <sz val="8"/>
        <color rgb="FFC00000"/>
        <rFont val="Calibri"/>
      </rPr>
      <t>(+/-0,6)</t>
    </r>
  </si>
  <si>
    <t xml:space="preserve">Indice de chute </t>
  </si>
  <si>
    <t xml:space="preserve">Taux de cendre </t>
  </si>
  <si>
    <t xml:space="preserve">Centre </t>
  </si>
  <si>
    <t>Quantité</t>
  </si>
  <si>
    <t>Pro/Bru</t>
  </si>
  <si>
    <t>Pro/Ms</t>
  </si>
  <si>
    <t>G.Mitadiné</t>
  </si>
  <si>
    <t>G.cassé</t>
  </si>
  <si>
    <t>G.Germé</t>
  </si>
  <si>
    <t>G.Chauffé</t>
  </si>
  <si>
    <t>Autres Céreales</t>
  </si>
  <si>
    <t>G.Echaudé</t>
  </si>
  <si>
    <t>G.Punaisé</t>
  </si>
  <si>
    <t>G.Attaqué</t>
  </si>
  <si>
    <t>G.Fusarié</t>
  </si>
  <si>
    <t>Imp.G</t>
  </si>
  <si>
    <t>Col Germe</t>
  </si>
  <si>
    <t>G.Moucheté</t>
  </si>
  <si>
    <t>Col Germe/G.Moucheté</t>
  </si>
  <si>
    <t>Balle</t>
  </si>
  <si>
    <t>Imp.Prop</t>
  </si>
  <si>
    <t>G.avarié</t>
  </si>
  <si>
    <t>Avant Arrivage</t>
  </si>
  <si>
    <t>6016+6015</t>
  </si>
  <si>
    <t>Gréce</t>
  </si>
  <si>
    <t>Espagnol</t>
  </si>
  <si>
    <t>GSS</t>
  </si>
  <si>
    <t>Turque</t>
  </si>
  <si>
    <t>Aghalba</t>
  </si>
  <si>
    <t>BDL</t>
  </si>
  <si>
    <t>Lassouda</t>
  </si>
  <si>
    <t>Zaafrana</t>
  </si>
  <si>
    <t>hafouz</t>
  </si>
  <si>
    <t>karouin</t>
  </si>
  <si>
    <t>seliena</t>
  </si>
  <si>
    <t>kharouba</t>
  </si>
  <si>
    <t>makther</t>
  </si>
  <si>
    <t>moualhi mchouj</t>
  </si>
  <si>
    <t>makthar</t>
  </si>
  <si>
    <t>Sfina</t>
  </si>
  <si>
    <t>borj ifa</t>
  </si>
  <si>
    <t>MSEKEN</t>
  </si>
  <si>
    <t>BIO</t>
  </si>
  <si>
    <t>Kharrouba</t>
  </si>
  <si>
    <t>krib</t>
  </si>
  <si>
    <t>el rouhiya</t>
  </si>
  <si>
    <t>BD(OC) I</t>
  </si>
  <si>
    <t xml:space="preserve">Bouhajla </t>
  </si>
  <si>
    <t>Bouhajla</t>
  </si>
  <si>
    <t>Silo Gremda</t>
  </si>
  <si>
    <t>Dhokhania</t>
  </si>
  <si>
    <t xml:space="preserve">Local </t>
  </si>
  <si>
    <t>Sidi Salah</t>
  </si>
  <si>
    <t xml:space="preserve">Silo Gremda </t>
  </si>
  <si>
    <t xml:space="preserve">Sidi salah </t>
  </si>
  <si>
    <t xml:space="preserve">Karouan </t>
  </si>
  <si>
    <t xml:space="preserve">BDL </t>
  </si>
  <si>
    <t>Karouan janoubia</t>
  </si>
  <si>
    <t>Hajeb layoun</t>
  </si>
  <si>
    <t>wesletiya</t>
  </si>
  <si>
    <t xml:space="preserve">hajeb layoun </t>
  </si>
  <si>
    <t>latifa</t>
  </si>
  <si>
    <t xml:space="preserve">Latifa </t>
  </si>
  <si>
    <t>Briket argoub</t>
  </si>
  <si>
    <t>kAROUWAN JANOUBIA</t>
  </si>
  <si>
    <t>Latifa</t>
  </si>
  <si>
    <t>sbikha</t>
  </si>
  <si>
    <t>Sidi said</t>
  </si>
  <si>
    <t>Fahs</t>
  </si>
  <si>
    <t>Argoub</t>
  </si>
  <si>
    <t>ZAAFRANA</t>
  </si>
  <si>
    <t>Silyena</t>
  </si>
  <si>
    <t>Lakhwet</t>
  </si>
  <si>
    <t>bargou</t>
  </si>
  <si>
    <t>4378/5192</t>
  </si>
  <si>
    <t xml:space="preserve">Grec </t>
  </si>
  <si>
    <t>Bargou</t>
  </si>
  <si>
    <t>Grec</t>
  </si>
  <si>
    <t xml:space="preserve">Silo Sfax </t>
  </si>
  <si>
    <t>Grèce</t>
  </si>
  <si>
    <t>Nom du Bâteau</t>
  </si>
  <si>
    <t>Semoule</t>
  </si>
  <si>
    <t>Couleur 1</t>
  </si>
  <si>
    <t>Taux de Piqûre</t>
  </si>
  <si>
    <t>Taux de Cendre [1,5/2]</t>
  </si>
  <si>
    <t>Présence d'insecte</t>
  </si>
  <si>
    <t>Protéine/Ms</t>
  </si>
  <si>
    <t>Noir</t>
  </si>
  <si>
    <t>Brun</t>
  </si>
  <si>
    <t>M.V ELLA</t>
  </si>
  <si>
    <t>M,V UGAH CONFIDENCE</t>
  </si>
  <si>
    <t>BDLocal</t>
  </si>
  <si>
    <t>BD Local</t>
  </si>
  <si>
    <t>Gafsa</t>
  </si>
  <si>
    <t>Siliena</t>
  </si>
  <si>
    <t>Gèce</t>
  </si>
  <si>
    <t>!</t>
  </si>
  <si>
    <t>Vesces (N)</t>
  </si>
  <si>
    <t>Vesces (%)</t>
  </si>
  <si>
    <t>Colonne2</t>
  </si>
  <si>
    <t>Colonne1</t>
  </si>
  <si>
    <t>%  Autres céréales</t>
  </si>
  <si>
    <t>a51b554f-95a2-4afe-8fd7-6a8ac89a7fda</t>
  </si>
  <si>
    <t>f3cdcdd7-a2dd-47e3-b0be-9729d2c59d40</t>
  </si>
  <si>
    <t xml:space="preserve">B.D.AB </t>
  </si>
  <si>
    <t>5af13c38-31a0-4a47-ad33-9c26eee12119</t>
  </si>
  <si>
    <t>31bd3756-e896-4383-877b-1c121e9fd36d</t>
  </si>
  <si>
    <t>7a0732e8-6f98-4e13-a69b-b2ca090a9546</t>
  </si>
  <si>
    <t>b54a6651-1c3f-4a4e-9edf-17e31f989366</t>
  </si>
  <si>
    <t>1a25c47e-ac6c-4039-84d7-d770f83be9bf</t>
  </si>
  <si>
    <t>10c78cee-3a43-478a-8468-c461b04584b9</t>
  </si>
  <si>
    <t>7a7a1907-7a27-4e12-b4a7-e64e9f794b28</t>
  </si>
  <si>
    <t>17c8c3db-9395-4c10-bc59-b6d94b700ab1</t>
  </si>
  <si>
    <t>63d69864-bfc2-477b-8d80-ea8101206166</t>
  </si>
  <si>
    <t>e66c7a66-bc17-44a7-a47b-9fdffbcc570b</t>
  </si>
  <si>
    <t>efdf268e-b3d0-43e2-af0d-9df1ee84846d</t>
  </si>
  <si>
    <t>c49b208a-97f3-4f64-99e1-56d4a3892fc6</t>
  </si>
  <si>
    <t>63a72dcf-1331-4411-9088-5dc3a9dadc86</t>
  </si>
  <si>
    <t>7c23de0e-835c-4b39-bd09-67641ac8bc43</t>
  </si>
  <si>
    <t>be1738ed-6972-4cc6-99a8-1f030b66caae</t>
  </si>
  <si>
    <t>ae3ca5d3-d9b2-464d-999c-9f35c9e53bb6</t>
  </si>
  <si>
    <t>65ccc9cd-c043-4600-a199-8bc8536226cf</t>
  </si>
  <si>
    <t>c6d5da18-d598-4bf6-8766-10c1061b7421</t>
  </si>
  <si>
    <t>B.D.2éme</t>
  </si>
  <si>
    <t>3ccbaf83-6f45-4441-876a-1723cb99c074</t>
  </si>
  <si>
    <t>03f4b9f6-581d-46a6-b6d5-dbc73e7d46d8</t>
  </si>
  <si>
    <t>5cb55e82-79f7-467c-99ca-cbbe5ccb2d2a</t>
  </si>
  <si>
    <t>B.D.1 mouillage</t>
  </si>
  <si>
    <t>dac6f9cf-b8f8-4c9c-9e0b-ceedeba4d0cb</t>
  </si>
  <si>
    <t>40fa1345-e6ae-4096-ae0e-57e9e10903d9</t>
  </si>
  <si>
    <t>3ccadce6-89e9-4d2d-a0a4-bfc0d82881c6</t>
  </si>
  <si>
    <t>4910a0f4-cfb9-4356-8ea1-2e8ca39e5f24</t>
  </si>
  <si>
    <t>38359a40-fd14-474b-83f5-26b0c1f425d8</t>
  </si>
  <si>
    <t>d989451d-d727-416e-9d6a-53c1b9ba9929</t>
  </si>
  <si>
    <t>59b65460-6676-4b26-abe5-c3f9cc7a3e37</t>
  </si>
  <si>
    <t>7cc1cd8d-863f-4729-bee5-5804dd6990ff</t>
  </si>
  <si>
    <t>6f6149c1-f4af-469e-ab61-2d0066d5fd7c</t>
  </si>
  <si>
    <t>b64ffc68-1c40-4adc-bb20-d417e3a71ad2</t>
  </si>
  <si>
    <t>21e725e9-ffcc-4a77-a1a0-cba0d1424fd1</t>
  </si>
  <si>
    <t>5439faf1-8caa-4279-ba0a-cbb789d2a8ac</t>
  </si>
  <si>
    <t>64e9ea19-8a3b-44e7-89f0-1e16137c7120</t>
  </si>
  <si>
    <t>d569ec0e-86a3-46fa-aaa7-6649c27fc1c4</t>
  </si>
  <si>
    <t>66871859-112e-4e2f-835e-61dda28dad70</t>
  </si>
  <si>
    <t>459b2e45-159d-48ec-85ff-d8fb6ad49285</t>
  </si>
  <si>
    <t>91e15aad-fbf4-4897-85d6-352a21b02a30</t>
  </si>
  <si>
    <t>024590e4-c446-4f75-8900-c0344bcceb1a</t>
  </si>
  <si>
    <t>24e554c2-4201-4e70-a365-71596cc530a5</t>
  </si>
  <si>
    <t>a0c77e0e-1d37-4e0c-b03d-85d1d982812f</t>
  </si>
  <si>
    <t>be261950-c5a7-4383-96a0-e42961214cfc</t>
  </si>
  <si>
    <t>beec489d-be36-4ff6-aaf5-07db46719bb1</t>
  </si>
  <si>
    <t>f000981c-1241-4718-a395-0405f263ed15</t>
  </si>
  <si>
    <t>32ec4ad8-2f47-415a-b2e3-798173aa770d</t>
  </si>
  <si>
    <t>1e988290-8893-485d-8f9b-359fdf009887</t>
  </si>
  <si>
    <t>18723fcc-9714-45b3-ab44-fe55c2fb93a2</t>
  </si>
  <si>
    <t>ebde0fae-35a2-443c-8db5-11fee9f0dcf2</t>
  </si>
  <si>
    <t>7c22692d-27ba-4c92-83e1-e4556910b148</t>
  </si>
  <si>
    <t>9ada304f-a86c-4730-b35c-16d9b80d6716</t>
  </si>
  <si>
    <t>13b20bd9-cbba-4544-b892-e2564122b211</t>
  </si>
  <si>
    <t>fe1706f5-81a7-4500-a004-3efc85966ee6</t>
  </si>
  <si>
    <t>aedae370-26aa-4cdc-b1c8-7ebeee4a89fb</t>
  </si>
  <si>
    <t>09fe79dc-4a60-4b15-be46-f00a600de668</t>
  </si>
  <si>
    <t>3218fd7b-d0ac-4f5b-9835-783c2310183a</t>
  </si>
  <si>
    <t>f4f1a868-9419-46be-81bd-3804cb274b3c</t>
  </si>
  <si>
    <t>7c784dc4-65d4-4215-9a7d-475ab16f33ac</t>
  </si>
  <si>
    <t>4f83cbf6-bb11-43cc-84be-ff6cb0680783</t>
  </si>
  <si>
    <t>7891e270-4546-4989-8263-1c84450be1ae</t>
  </si>
  <si>
    <t>6328af68-66c1-44d4-9156-55004feea2b7</t>
  </si>
  <si>
    <t>ac19f0c0-784a-42c6-800e-1df0823b3cb7</t>
  </si>
  <si>
    <t>306182ae-828a-40fc-b02a-b52d18eea441</t>
  </si>
  <si>
    <t>434f442a-df47-47f0-a6db-f9651b741b76</t>
  </si>
  <si>
    <t>6c1318d5-eaff-47f1-b41d-f6d534b8d6f0</t>
  </si>
  <si>
    <t>bb452a41-7914-433e-ba78-163c32351fd5</t>
  </si>
  <si>
    <t>20b89af4-e239-44b3-873c-8b5f4d1bee9d</t>
  </si>
  <si>
    <t>57b83e6d-f081-4b90-b0e4-1e91045bb773</t>
  </si>
  <si>
    <t>33747592-9820-4621-bd58-f37ea1cbf23b</t>
  </si>
  <si>
    <t>845bfa50-719d-4670-9546-bee143a8f6fc</t>
  </si>
  <si>
    <t xml:space="preserve">Humidité (%) </t>
  </si>
  <si>
    <t>Protéine (%)</t>
  </si>
  <si>
    <t xml:space="preserve">Gluten Sec                            </t>
  </si>
  <si>
    <t>Alveo L</t>
  </si>
  <si>
    <t xml:space="preserve">Cendre Nir </t>
  </si>
  <si>
    <t>24d56667-2601-45c4-8c0d-017674d97c71</t>
  </si>
  <si>
    <t xml:space="preserve">BIO </t>
  </si>
  <si>
    <t>63725c20-753d-423c-8c84-69b69d603c01</t>
  </si>
  <si>
    <t xml:space="preserve"> CBS</t>
  </si>
  <si>
    <t>1a6798d7-f568-4fad-9c6e-1c7fd6c888a1</t>
  </si>
  <si>
    <t>6e1e1de9-60ca-4632-bf3c-98cd4471ffd2</t>
  </si>
  <si>
    <t>aebeaa54-a5de-491e-940f-a01b5177f47d</t>
  </si>
  <si>
    <t>N° de l'échantillon</t>
  </si>
  <si>
    <r>
      <rPr>
        <b/>
        <sz val="10"/>
        <color rgb="FF000000"/>
        <rFont val="Arial"/>
      </rPr>
      <t>Humidité Etuve (%)</t>
    </r>
    <r>
      <rPr>
        <b/>
        <sz val="10"/>
        <color rgb="FFC00000"/>
        <rFont val="Arial"/>
      </rPr>
      <t xml:space="preserve"> </t>
    </r>
    <r>
      <rPr>
        <b/>
        <sz val="11"/>
        <color rgb="FFC00000"/>
        <rFont val="Arial"/>
      </rPr>
      <t>(+/-0,43)</t>
    </r>
  </si>
  <si>
    <r>
      <rPr>
        <b/>
        <sz val="10"/>
        <color rgb="FF000000"/>
        <rFont val="Calibri"/>
      </rPr>
      <t xml:space="preserve">Protéine Brut (%) </t>
    </r>
    <r>
      <rPr>
        <b/>
        <sz val="10"/>
        <color rgb="FFC00000"/>
        <rFont val="Calibri"/>
      </rPr>
      <t>(+/-0,7)</t>
    </r>
  </si>
  <si>
    <t>Protéine (%)/MS</t>
  </si>
  <si>
    <t>G 500µ</t>
  </si>
  <si>
    <t>G 450µ</t>
  </si>
  <si>
    <t>G 425µ</t>
  </si>
  <si>
    <t>G 400µ</t>
  </si>
  <si>
    <t>∑ &gt;400µ</t>
  </si>
  <si>
    <t>G 355µ</t>
  </si>
  <si>
    <t>G 300µ</t>
  </si>
  <si>
    <t>G 250µ</t>
  </si>
  <si>
    <t>∑ 355;250</t>
  </si>
  <si>
    <t>G 125µ</t>
  </si>
  <si>
    <t>G &lt; 125µ</t>
  </si>
  <si>
    <t>∑ &lt; 200µ</t>
  </si>
  <si>
    <t>Piqûre Noir</t>
  </si>
  <si>
    <t>Piqûre Brun</t>
  </si>
  <si>
    <t>T Chute</t>
  </si>
  <si>
    <t>Commentaires</t>
  </si>
  <si>
    <t xml:space="preserve">C .Date </t>
  </si>
  <si>
    <t>Conformité PRPO 1</t>
  </si>
  <si>
    <t xml:space="preserve">Décision </t>
  </si>
  <si>
    <t>Notif</t>
  </si>
  <si>
    <t>Flux_Statut</t>
  </si>
  <si>
    <t>ID</t>
  </si>
  <si>
    <t>Oui</t>
  </si>
  <si>
    <t>8ffda9f9-8f3f-4a16-93f6-f0217d08d52f</t>
  </si>
  <si>
    <t>Terminé</t>
  </si>
  <si>
    <t>c5d97aaa-eab1-4dd5-ac13-11cc26170b87</t>
  </si>
  <si>
    <t>1e4da492-3845-453c-b1e8-c486adaf4e80</t>
  </si>
  <si>
    <t>Non</t>
  </si>
  <si>
    <t>93ee9c2e-a860-481b-9ab0-fc463ef8e018</t>
  </si>
  <si>
    <t>d0d2f12c-bead-4d76-883c-bcc346ac210f</t>
  </si>
  <si>
    <t>5c2487d9-523f-439c-a8a6-754725c5e616</t>
  </si>
  <si>
    <t>bd3b55da-05a1-4098-971b-c18d0c4d1f14</t>
  </si>
  <si>
    <t>1a4a1b0f-d2ba-4192-875e-7c66eb557456</t>
  </si>
  <si>
    <t>ecb004c9-7a98-4d0a-ae6b-888af8901f12</t>
  </si>
  <si>
    <t>7677245f-7b65-4092-9be5-fffd0e592250</t>
  </si>
  <si>
    <t>f3b08925-841c-4168-b19e-db20c8d47f28</t>
  </si>
  <si>
    <t>df02a680-c2f4-4780-898c-b2066f7ae292</t>
  </si>
  <si>
    <t>2909df05-0b09-4ea4-94c0-339f9bd2c730</t>
  </si>
  <si>
    <t>137444d7-b929-403d-b094-179f0759fe9b</t>
  </si>
  <si>
    <t>993da4a4-2da3-44a5-8e5a-61cecbe5eac9</t>
  </si>
  <si>
    <t>0a65fcb4-8105-46ac-9ffd-941f56717b81</t>
  </si>
  <si>
    <t>285d15e5-12a4-4a76-8fc7-16c339787988</t>
  </si>
  <si>
    <t>20f04cd8-7c9b-4f9b-82e9-2d9b1db9eb1a</t>
  </si>
  <si>
    <t>655c26c3-f3fd-4795-9d59-57cb4dcd834d</t>
  </si>
  <si>
    <t>84ec4390-f3e4-47fc-9ae3-5809a4a6c3c0</t>
  </si>
  <si>
    <t>155b1cd3-061a-4396-bfb0-3737bcea7b57</t>
  </si>
  <si>
    <t>1c2b7ef3-0abf-4004-83a8-305c40fb6a03</t>
  </si>
  <si>
    <t>a4600f49-11f0-42b9-bfbf-2653e1acfe7f</t>
  </si>
  <si>
    <t>3f958abe-64fc-4353-9763-0ec8c3b48974</t>
  </si>
  <si>
    <t>0ec40be5-1cb7-42bb-be90-43672f11e5e6</t>
  </si>
  <si>
    <t>b900b18a-ddad-426d-936d-27dadd17f2b8</t>
  </si>
  <si>
    <t>73de536a-b841-40d3-a787-5afb95d73b73</t>
  </si>
  <si>
    <t>45986cd6-a5f7-4a12-84f5-e07406c20530</t>
  </si>
  <si>
    <t>f594fce5-0966-46e0-ae05-95b9f78dbf0f</t>
  </si>
  <si>
    <t>18d2d6a8-803c-422c-8967-afede6f8d8e4</t>
  </si>
  <si>
    <t>896cbccf-afa6-493e-9936-9cfb17ebea9b</t>
  </si>
  <si>
    <t>0905dd76-9913-4565-83be-7635b0c0a626</t>
  </si>
  <si>
    <t>e2b75ea0-a0da-4317-b5a8-caea4006a13e</t>
  </si>
  <si>
    <t>9d580457-3f3e-4150-9a2d-7598d646f97f</t>
  </si>
  <si>
    <t>6c830f2a-165a-4c2f-b40b-ce76791ce254</t>
  </si>
  <si>
    <t>c2781ee2-7830-4388-9164-a81ec26e67cc</t>
  </si>
  <si>
    <t>71c527f4-4d32-426e-bdbd-890ba234bd02</t>
  </si>
  <si>
    <t>1d7fcc6f-46ab-45cf-a35c-4d2b71c438d8</t>
  </si>
  <si>
    <t>12fbfd21-1dd4-45f5-b61c-cae314b6b230</t>
  </si>
  <si>
    <t>841d8c2d-6acd-47fc-bbb6-40beefab26f6</t>
  </si>
  <si>
    <t>91093ce4-06b3-49f8-ae0d-2f8604e6e283</t>
  </si>
  <si>
    <t>4a7a1c34-b954-4bc4-aa7d-fb685e350972</t>
  </si>
  <si>
    <t>118c203e-306b-4627-a6f5-11aa8400677c</t>
  </si>
  <si>
    <t>5517b49f-2910-425b-ab98-4c80762e9c91</t>
  </si>
  <si>
    <t>50b02cfe-1975-4f1c-9c6e-5afba0b5f2e6</t>
  </si>
  <si>
    <t>9a8df067-d77e-4822-bc53-c2935c09de1a</t>
  </si>
  <si>
    <t>fe61aafe-77ab-44f5-97b9-efb1dccac4e4</t>
  </si>
  <si>
    <t>29bb1a8e-4d66-435d-8b85-c3b54b50d95c</t>
  </si>
  <si>
    <t>42aa8ef3-640b-46c5-b774-1c0ef0c7e667</t>
  </si>
  <si>
    <t>79b7e7af-06cf-401b-9a77-91eb84337673</t>
  </si>
  <si>
    <t>7156ea00-b746-4a30-b692-2998ab812603</t>
  </si>
  <si>
    <t>7de28ecf-932f-47c3-a5e2-8d4f405bd1a3</t>
  </si>
  <si>
    <t>79788237-f76e-42c3-a410-cee0b4c65b94</t>
  </si>
  <si>
    <t>0760abcd-38ed-4d4b-a6e9-a5422d5ad008</t>
  </si>
  <si>
    <t>7fdd22a1-23d5-4283-9513-362e52f0c760</t>
  </si>
  <si>
    <t>69938b7f-43b3-4bc0-b678-92eeb309d134</t>
  </si>
  <si>
    <t>6e8f6325-076d-4b28-962d-20bf2571db82</t>
  </si>
  <si>
    <t>b7864405-1385-4c41-aa63-40b3c0ce3948</t>
  </si>
  <si>
    <t>9b38593b-59c0-4074-b314-39a5c2e2030b</t>
  </si>
  <si>
    <t>b352bf30-3cc8-4939-a3a0-4dce215316e3</t>
  </si>
  <si>
    <t>6a75c02a-4843-4f1d-b423-3a662194eb7e</t>
  </si>
  <si>
    <t>9cd598b2-ca72-405f-bb91-1e092ac48a44</t>
  </si>
  <si>
    <t>ea583fdc-b76a-4657-aafb-2ccc08fa6f6b</t>
  </si>
  <si>
    <t>287e52f0-e463-4d64-aa68-8ac9bdef9cd2</t>
  </si>
  <si>
    <t>1577b142-e3d2-467a-86b0-efd33717f8c9</t>
  </si>
  <si>
    <t>564503be-f644-4591-a9bc-978c47092019</t>
  </si>
  <si>
    <t>d7b29f49-46d5-4992-b4aa-5c7c14e647df</t>
  </si>
  <si>
    <t>857cb63b-addb-4635-ba49-ad975fabf6fd</t>
  </si>
  <si>
    <t>42a15169-268f-4f4d-8d95-5e6cbbd474bb</t>
  </si>
  <si>
    <t>25dcc947-e9a6-42ba-b296-bc9cb606436c</t>
  </si>
  <si>
    <t>1c13c4bf-ce14-485c-b040-6c66a9e1f048</t>
  </si>
  <si>
    <t>47255344-24a4-4558-afc6-0986d0739ed4</t>
  </si>
  <si>
    <t>3cc81d24-c96b-4356-80b3-ad5fe3e773d3</t>
  </si>
  <si>
    <t>2c24400e-b193-41d9-9ca0-2593394c5831</t>
  </si>
  <si>
    <t>bb0579e4-8b2d-4e25-b9f4-15ea53f86cd3</t>
  </si>
  <si>
    <t>368f5ded-c4d8-4f3b-ba23-2a81b914aa09</t>
  </si>
  <si>
    <t>faf8002d-853a-4034-9a5b-13c7aa3dd5c9</t>
  </si>
  <si>
    <t>81f77552-bb80-4534-9c1e-5116aa242634</t>
  </si>
  <si>
    <t>6a92753c-3a69-4f63-8282-7098ab7afc26</t>
  </si>
  <si>
    <t>c397547d-61ad-4dae-8845-befcecc06d1b</t>
  </si>
  <si>
    <t>9ce8bf68-b059-493a-a97a-18921f5d86cd</t>
  </si>
  <si>
    <t>32502c14-259f-4d9b-a4f9-80e6fcc34667</t>
  </si>
  <si>
    <t>1d0086b7-1953-4a08-bfc0-6fe4bbee55ad</t>
  </si>
  <si>
    <t>db2f4c9b-9c92-4b47-b603-05b974ad2fbc</t>
  </si>
  <si>
    <t>500f56b8-7321-44cc-a24c-f1a7bb963959</t>
  </si>
  <si>
    <t>2136a112-bf9c-40da-8986-fb94248786e4</t>
  </si>
  <si>
    <t>3e8223c5-f6bd-4d0b-8532-008d436734a6</t>
  </si>
  <si>
    <t>b1ab57ae-9a88-4113-a805-a1e8bb7387c4</t>
  </si>
  <si>
    <t>e43b27e5-1831-450c-b513-37682513c0a0</t>
  </si>
  <si>
    <t>4a320cb8-71ac-4be6-938b-8df260c02fa7</t>
  </si>
  <si>
    <t>2239cc51-2932-433e-8a49-9182186699c5</t>
  </si>
  <si>
    <t>a944d00b-19a9-4df2-92a7-dc6752798a52</t>
  </si>
  <si>
    <t>d480a598-8704-4c17-bbbc-dca05f28382d</t>
  </si>
  <si>
    <t>5a9578fa-08fe-41d5-895d-4ff0a91ac94d</t>
  </si>
  <si>
    <t>72c7eef7-7763-4e29-8c4b-84db05929ebe</t>
  </si>
  <si>
    <t>f5f4f0e4-85fe-4cd6-8eb8-241291e4f665</t>
  </si>
  <si>
    <t>fb53fc4f-e09c-493d-bd8c-9dbf834164cf</t>
  </si>
  <si>
    <t>340cc214-01a2-4032-994b-467768e23625</t>
  </si>
  <si>
    <t>6746f3c8-4e2d-436a-bb3d-e15c7b4dae94</t>
  </si>
  <si>
    <t>23f4ad6d-aa3d-4e61-9441-224388bc0478</t>
  </si>
  <si>
    <t>98a90eb0-e8e3-4963-aadb-70f3656be2a4</t>
  </si>
  <si>
    <t>076ecf06-49ca-421a-8146-c72608905e9a</t>
  </si>
  <si>
    <t>d8d4a5fe-4282-4517-b74b-75b1cae60543</t>
  </si>
  <si>
    <t>9a3b274e-a6e2-4e64-901b-e89f89324c35</t>
  </si>
  <si>
    <t>2a29b6a8-74c9-4edc-8e52-0d0c2db8ca68</t>
  </si>
  <si>
    <t>999d9020-ad06-4769-b128-42e626dcec2f</t>
  </si>
  <si>
    <t>37314d14-2d09-4e9f-9496-50e2a4fd6556</t>
  </si>
  <si>
    <t xml:space="preserve">EXPORT </t>
  </si>
  <si>
    <t>8e3a354d-bcae-42ac-9b88-d3d96164d6cc</t>
  </si>
  <si>
    <t>69025a8f-556d-4e1d-99b7-de38f0a50ad6</t>
  </si>
  <si>
    <t>eced5111-0e58-4b0e-bce0-b1527623601a</t>
  </si>
  <si>
    <t>c1fb29ed-6f99-40c6-8076-99942b009d06</t>
  </si>
  <si>
    <t>62eb97c9-5951-4b77-bb44-fd9f457d58ef</t>
  </si>
  <si>
    <t>18377567-71af-4910-93df-d358c166b1cf</t>
  </si>
  <si>
    <t>491d877e-cd75-4568-9a8e-e8f7eecd7837</t>
  </si>
  <si>
    <t>6ee54abb-f321-421d-9366-932e726c6451</t>
  </si>
  <si>
    <t>d486de24-889b-457e-9a11-88bf4ffa8267</t>
  </si>
  <si>
    <t>9492f3ee-1300-4be8-a6a8-9dcd69d517df</t>
  </si>
  <si>
    <t>c1174664-de56-43b3-9111-f62eaacac366</t>
  </si>
  <si>
    <t>76a9b293-b79b-452d-8449-480c501046e5</t>
  </si>
  <si>
    <t>f321d525-2d2a-4652-9fa0-89b9f9da27cf</t>
  </si>
  <si>
    <t>d7fabb6b-a7b8-4696-ba7a-56e406fd62b5</t>
  </si>
  <si>
    <t>b8748c47-3772-4cee-a184-6cec831dd102</t>
  </si>
  <si>
    <t>8e0e49ca-044e-4502-89e9-648cbf50316e</t>
  </si>
  <si>
    <t>fa1fdb64-8a94-4ef9-af8f-bca70bb9b988</t>
  </si>
  <si>
    <t>8811e872-727a-45e0-9c86-083e756294e6</t>
  </si>
  <si>
    <t>0cf3ac33-16f0-49a5-a35c-964c7216c918</t>
  </si>
  <si>
    <t>130f925b-54cf-4aed-a611-98af83d32531</t>
  </si>
  <si>
    <t>ab07cf31-896b-40ac-b120-597dbe25dd61</t>
  </si>
  <si>
    <t>432136ba-7309-461a-b59d-1bbb888528b9</t>
  </si>
  <si>
    <t>ec899166-1ebf-4a5c-a569-439f603caf3f</t>
  </si>
  <si>
    <t>57ec42d0-72d3-43a3-abd7-6ce0748aea44</t>
  </si>
  <si>
    <t>d7e0ceec-5966-41f9-a3b2-de9b0d268513</t>
  </si>
  <si>
    <t>2822e8c4-a94e-4ddf-97de-93d0c044a2a5</t>
  </si>
  <si>
    <t>5fb51b4e-740c-4667-b846-64c067c43cd5</t>
  </si>
  <si>
    <t>d269471d-65b6-419d-ba5e-e8413135cd59</t>
  </si>
  <si>
    <t>fe09f141-898d-4893-9a9e-86bf46d3ae7b</t>
  </si>
  <si>
    <t>c5ba6865-f8c3-4d66-90a2-168ccf81b43f</t>
  </si>
  <si>
    <t>bdca534d-d61a-42c7-bd2d-5dd7da8d5ffe</t>
  </si>
  <si>
    <t>01f61155-395c-463e-9d6e-7f0387fb90b9</t>
  </si>
  <si>
    <t>2e4d21f8-6e3c-408c-902a-ef63abfdfb17</t>
  </si>
  <si>
    <t>53f4ff49-1a1e-44ff-bc2b-9cd52d304d6d</t>
  </si>
  <si>
    <t>06495f4a-3d3f-4743-a7b3-baf9f4f5c1dd</t>
  </si>
  <si>
    <t>07ecf962-3d90-4f84-a782-3875f927d351</t>
  </si>
  <si>
    <t>228ef212-95da-4d09-b141-d0eef2d09db3</t>
  </si>
  <si>
    <t>9368c3d5-9df2-4f89-8c8b-b929ca2f1442</t>
  </si>
  <si>
    <t>f9f6540e-5247-468f-adcd-67b644e1e143</t>
  </si>
  <si>
    <t>1f45ad3e-3f75-4d1f-a4a6-96b68014e365</t>
  </si>
  <si>
    <t>5ba20698-d3b4-4d84-96da-57231e091eba</t>
  </si>
  <si>
    <t>83619d1d-6e6a-4520-8df2-880522731bd1</t>
  </si>
  <si>
    <t>de44421e-d030-43b7-96fc-b1fb30147a05</t>
  </si>
  <si>
    <t>dbb71fea-9ca3-46d8-8e38-0618b186eb9a</t>
  </si>
  <si>
    <t>5a8d175b-5c33-4b86-9c88-ac88c694b966</t>
  </si>
  <si>
    <t>c70002d8-f96d-4a13-9f05-72eaee7e98eb</t>
  </si>
  <si>
    <t>6ab49d31-7c65-452e-8305-520dd23add27</t>
  </si>
  <si>
    <t>19c6cd33-4f55-4e86-a898-917e557db5c0</t>
  </si>
  <si>
    <t>14fdf3a6-0128-431c-a5c6-e41aa651990e</t>
  </si>
  <si>
    <t>7322a245-1334-41d9-b355-f9d01978d757</t>
  </si>
  <si>
    <t>dcce0318-4f88-4680-818a-3fb569e314d4</t>
  </si>
  <si>
    <t>13cd1306-81aa-4f25-b2a7-3b24dc414971</t>
  </si>
  <si>
    <t>cfd10e3d-f57d-4500-ae1e-beb0b62b3a5a</t>
  </si>
  <si>
    <t>406ded38-f304-4e68-a02b-457be64a081f</t>
  </si>
  <si>
    <t>83367994-3840-4499-9136-3b3fa5032258</t>
  </si>
  <si>
    <t>1ee7cff2-811f-4e45-882e-0d9514f45ba6</t>
  </si>
  <si>
    <t>d5e27962-b651-4ee0-9448-dfb43a5d98bb</t>
  </si>
  <si>
    <t>8dbafe08-7995-4336-bfc5-95c583976167</t>
  </si>
  <si>
    <t>019a4697-9f6c-4971-baf0-47dc448d8b9a</t>
  </si>
  <si>
    <t>4d900788-e4a4-4b96-8b93-7196321107c2</t>
  </si>
  <si>
    <t>36fc788e-6987-4e51-a159-252f2b543934</t>
  </si>
  <si>
    <t>02c2bd3d-e444-4055-98e7-409e07200f61</t>
  </si>
  <si>
    <t>15b1486d-3eca-4daa-9854-1df31f699938</t>
  </si>
  <si>
    <t>de09caa8-a67a-4dac-a967-2e86179516b9</t>
  </si>
  <si>
    <t>0b16f4e6-ce58-4424-a2fe-4ca1a092b8aa</t>
  </si>
  <si>
    <t>5312abac-89bb-4c60-b90c-08d7d38318c0</t>
  </si>
  <si>
    <t>3b57fcdb-cb3b-4b6a-90c4-9fa7d398fa44</t>
  </si>
  <si>
    <t>552df344-330c-472c-868f-b6f3cf591c88</t>
  </si>
  <si>
    <t>b84fe6a6-e55f-4611-981e-1a5ad32acca8</t>
  </si>
  <si>
    <t>95ee07e8-3f69-4f3d-ace4-10633382e17a</t>
  </si>
  <si>
    <t>43661c40-b18b-4923-bdb7-93ddca833025</t>
  </si>
  <si>
    <t>f8b67715-280b-47bc-8d8d-c689ef864bd8</t>
  </si>
  <si>
    <t>daaf4f1f-44e0-4025-8999-6aff419d40fa</t>
  </si>
  <si>
    <t>a423cdbb-dbf2-4dfb-aac7-7d2903478707</t>
  </si>
  <si>
    <t>3f0ab4a1-e96f-4ea9-a261-c0925daf50a7</t>
  </si>
  <si>
    <t>146d565e-e1fe-419e-8884-3abebce876ae</t>
  </si>
  <si>
    <t>c6c81781-b873-4b0a-ac29-4e7607fd4453</t>
  </si>
  <si>
    <t>a888772d-897b-47d3-8376-054755bbb4d1</t>
  </si>
  <si>
    <t>750adfcd-5578-496e-a4b0-444996f5d326</t>
  </si>
  <si>
    <t>89cb0d30-9789-47c3-a401-d9b1fc9803b2</t>
  </si>
  <si>
    <t>d6104b87-3e2d-4a21-924b-1449e7bcb97b</t>
  </si>
  <si>
    <t>71d2e556-1b2a-4ba2-9b31-abcc9db4e73c</t>
  </si>
  <si>
    <t>e289037d-00ea-458e-942d-5c19b1d1d0bf</t>
  </si>
  <si>
    <t>3911abbf-7653-416a-af64-1c91211ead9a</t>
  </si>
  <si>
    <t>eb2b560d-d3c8-4043-9c67-b66cd8c81d46</t>
  </si>
  <si>
    <t>0ddb186d-d14c-442e-93c5-0b79f1d2b8b6</t>
  </si>
  <si>
    <t>16e766c1-53b2-4668-8b96-a35aa6c43d4f</t>
  </si>
  <si>
    <t>8563a2a8-98a2-481a-8553-e63a2dfd51d2</t>
  </si>
  <si>
    <t>04d29f2a-f761-49ef-9c96-4af3a9c4d2cb</t>
  </si>
  <si>
    <t>7ccd7373-9401-4c5a-881c-f935c8ddaf9e</t>
  </si>
  <si>
    <t>b311b507-4f5a-4e95-9082-2314c98a6c18</t>
  </si>
  <si>
    <t>11a58b86-310d-4880-bf4b-00ae532895d2</t>
  </si>
  <si>
    <t>13f312a3-a01e-4373-a171-4a2f0afd34f6</t>
  </si>
  <si>
    <t>def78856-82b4-4b7e-9281-8ad7b467208f</t>
  </si>
  <si>
    <t>7abb9caf-02d0-4c72-b55f-96e8ea6cd739</t>
  </si>
  <si>
    <t>ef65cf82-f030-43b9-849d-29f8ac6441d7</t>
  </si>
  <si>
    <t>bc12b0e6-6d46-4f57-99d1-dcbb5d0f5881</t>
  </si>
  <si>
    <t>e04824bc-c60a-4233-a4ac-b01bd51b14ec</t>
  </si>
  <si>
    <t>b5d7124c-201a-49b9-a8c5-6242332615db</t>
  </si>
  <si>
    <t>653128de-d877-41cf-94f7-abbf64fb7e72</t>
  </si>
  <si>
    <t>52df537e-9716-4e79-9b9f-58edfae8f2b6</t>
  </si>
  <si>
    <t>74a55d5b-49b7-4b98-9481-87a7c0147054</t>
  </si>
  <si>
    <t>1c7be278-9a3a-4e4d-9261-392de343efc4</t>
  </si>
  <si>
    <t>8fa23470-4edd-4092-a21b-be44e7bc7171</t>
  </si>
  <si>
    <t>8be54e9c-5bfd-4fed-9587-5abed353ba8b</t>
  </si>
  <si>
    <t>ca3605ca-9456-4686-a9bd-ddf614ecc7a3</t>
  </si>
  <si>
    <t>449303b7-a361-4c09-be48-bc3bdc3bdd10</t>
  </si>
  <si>
    <t>b2cd7e4f-d1e7-4ecf-82b6-d877b760823d</t>
  </si>
  <si>
    <t>6e2beacb-d54e-4e1f-bedc-d9022d52d3da</t>
  </si>
  <si>
    <t>81c02dd0-28b7-4e03-8caa-d78b4bf13e27</t>
  </si>
  <si>
    <t>2423e0e0-a394-462f-800e-9a3c40ef5e65</t>
  </si>
  <si>
    <t>f15878b9-4dda-4fe0-a7db-b29b9f219812</t>
  </si>
  <si>
    <t>056a0882-1142-469e-95e1-7bc501e458b1</t>
  </si>
  <si>
    <t>e47ef823-b341-48e9-a1eb-197fb2bb5e34</t>
  </si>
  <si>
    <t>1765897b-3684-4558-801e-748824522e9a</t>
  </si>
  <si>
    <t>1c9ac44c-44d4-4fe2-903d-6afbe4987e13</t>
  </si>
  <si>
    <t>eabc1b36-6079-4802-ad8e-d07cdfa7df3d</t>
  </si>
  <si>
    <t>28087d02-cb48-436c-a458-91c1afd8f39e</t>
  </si>
  <si>
    <t>f7281850-a6c8-4009-9b05-f6fa29a0017e</t>
  </si>
  <si>
    <t>8f6030d2-1692-4ffe-8a77-f934c8cfadf0</t>
  </si>
  <si>
    <t>7ec12dc2-1404-4ebe-96b8-a64f56bf7169</t>
  </si>
  <si>
    <t>1fa16036-e543-45a7-af70-033240225018</t>
  </si>
  <si>
    <t>2423cacd-37dc-4ab9-8802-1ccde456c15f</t>
  </si>
  <si>
    <t>2b1b2d17-fe9e-4c24-834e-bdb683b827fb</t>
  </si>
  <si>
    <t>f2b67681-0a76-46c6-a418-50234de3c2c4</t>
  </si>
  <si>
    <t>fa51f7fb-bc53-4c57-90c5-84b1fcf17339</t>
  </si>
  <si>
    <t>320fd18b-1b66-4557-b4c8-132622a33197</t>
  </si>
  <si>
    <t>caeb258a-33f1-4e90-95ef-bc8fa22ffbbd</t>
  </si>
  <si>
    <t>12e4c881-704d-4174-9444-a009cf389d75</t>
  </si>
  <si>
    <t>83e7efe5-7f22-4ca4-bd25-0fabeecbf502</t>
  </si>
  <si>
    <t>ca12feea-8dec-4bcb-b73d-081e7744b37b</t>
  </si>
  <si>
    <t>70a34c06-8a11-42d9-bf2b-4b918f4fae18</t>
  </si>
  <si>
    <t>7dc6d546-ce31-44c7-90d9-54e7fbb17343</t>
  </si>
  <si>
    <t>ced4da2b-a471-4e6d-80eb-d7da90e2cea5</t>
  </si>
  <si>
    <t>cdcb366e-02c2-4ae2-be63-4602a61a19bc</t>
  </si>
  <si>
    <t>f62c6a55-1bf3-47ad-a12b-efde287dab68</t>
  </si>
  <si>
    <t>a6d12311-6eaf-4354-a39f-467ceb5581d3</t>
  </si>
  <si>
    <t>d9f13959-f6f8-47bf-904b-013d960ba1c0</t>
  </si>
  <si>
    <t>21957289-9b6b-4469-bba2-c708c520f763</t>
  </si>
  <si>
    <t>25e66d7a-0057-4939-b9b8-983d09711f59</t>
  </si>
  <si>
    <t>25416500-5f1b-400c-bc9e-81beefa714e0</t>
  </si>
  <si>
    <t>87c5d20b-dc42-44aa-ba86-18f16f7455f6</t>
  </si>
  <si>
    <t>00f7889a-721d-4f94-95a8-5ffb7687acba</t>
  </si>
  <si>
    <t>803b3e25-db97-4078-be75-2014ec0b30a1</t>
  </si>
  <si>
    <t>0254d0e0-3a79-4602-820c-e05b1ea0715b</t>
  </si>
  <si>
    <t>4a3ef6db-939c-43a0-83db-c5f832826889</t>
  </si>
  <si>
    <t>8be419d5-d979-400c-bb83-b1b9440ce34f</t>
  </si>
  <si>
    <t>8b631af7-8eaa-4dff-9735-53a0c3bdb06a</t>
  </si>
  <si>
    <t>a7fee84b-8a66-47d1-a51d-9b6709e1f14e</t>
  </si>
  <si>
    <t>23575e31-101a-42f3-9b09-a5608e5dd469</t>
  </si>
  <si>
    <t>61f3e8d9-058b-4993-9182-c71681f98182</t>
  </si>
  <si>
    <t>9b0d585e-3338-4b08-be8a-d2ecb8cae520</t>
  </si>
  <si>
    <t>fd182947-9f81-4024-a795-19fb9a44380d</t>
  </si>
  <si>
    <t>b0e0673f-96d6-4ac5-b4f2-2af43b136e36</t>
  </si>
  <si>
    <t>7dbae002-1d1c-4ca8-9bc7-f78d4b5ff756</t>
  </si>
  <si>
    <t>520aaaa1-ff0e-48d1-af9c-ef49f99ffe6a</t>
  </si>
  <si>
    <t>d5603a08-f24e-4784-a831-3688278d3250</t>
  </si>
  <si>
    <t>78ccc354-6322-46c5-b032-36736c8e1e1b</t>
  </si>
  <si>
    <t>1ce02520-63fb-41aa-9da5-ded89005c391</t>
  </si>
  <si>
    <t>e3bf3014-3287-4d7b-83f0-61327a6c18fd</t>
  </si>
  <si>
    <t>3a19e349-861c-43db-8447-4fcea02cf483</t>
  </si>
  <si>
    <t>d3c45e72-f5f3-49f4-be63-8dc7b5f33dfc</t>
  </si>
  <si>
    <t>ebdecbc8-b898-46cd-a20c-4707dfe6e14f</t>
  </si>
  <si>
    <t>a9914c7e-c53b-4679-9e06-54728ce71d5f</t>
  </si>
  <si>
    <t>37d47be9-170a-482e-b747-53dc1a7b4141</t>
  </si>
  <si>
    <t>577f227b-4798-4059-874a-f8956f6fca23</t>
  </si>
  <si>
    <t>7fd7879d-43a1-4faa-bd04-c0e142424197</t>
  </si>
  <si>
    <t>2d9f6faf-3c34-4cfc-bb4e-3c55db3aeeb3</t>
  </si>
  <si>
    <t>3a9d2771-71b7-4e42-9850-e5409cd2a88a</t>
  </si>
  <si>
    <t>c34a6d78-accd-4190-985e-823efedf9f6d</t>
  </si>
  <si>
    <t>5ad3062b-06d3-4db9-ae33-f4d37529b80a</t>
  </si>
  <si>
    <t>5391882c-8dae-4f28-a9df-8934795c07fe</t>
  </si>
  <si>
    <t>5f9eb99d-741b-4b40-bbf6-394a93491d4d</t>
  </si>
  <si>
    <t>fc3b812d-fac2-4536-bffb-748ac308fbce</t>
  </si>
  <si>
    <t>ca170f9c-552f-4366-936f-001f39cb0912</t>
  </si>
  <si>
    <t>94be4c1b-681c-4e9a-8c99-b6087ce7aae4</t>
  </si>
  <si>
    <t>903cc660-99d3-4de9-995d-4b0130be1cbf</t>
  </si>
  <si>
    <t>90959a89-88fa-4321-8712-f3294c88a902</t>
  </si>
  <si>
    <t>26db8318-e2e4-483f-9793-e28c4578a86e</t>
  </si>
  <si>
    <t>ca532247-e520-494e-93ae-bd2a80bd9132</t>
  </si>
  <si>
    <t>3794d82f-8a2d-4d0f-943f-df507e6f84cd</t>
  </si>
  <si>
    <t>0c6a8a6a-4cd8-4558-b1da-9f4534dbe6d2</t>
  </si>
  <si>
    <t>589525c1-2523-493d-af71-2bba03110606</t>
  </si>
  <si>
    <t>19e7a1c5-4080-46a7-afdc-197f392b39f7</t>
  </si>
  <si>
    <t>1f025b08-9a0e-4a7b-8a9f-b99db040178a</t>
  </si>
  <si>
    <t>8d524ada-026d-4f4b-a74e-883dbf86ffc0</t>
  </si>
  <si>
    <t>48a00288-ac4e-41a9-a6dc-2374aa892ae4</t>
  </si>
  <si>
    <t>3409942b-d06b-424c-817e-69ef459a4b68</t>
  </si>
  <si>
    <t>bfd9d880-d69e-4e95-94d8-26daa7fa6e6b</t>
  </si>
  <si>
    <t>2f763187-4031-4ce3-9d4d-e209af6bbdf3</t>
  </si>
  <si>
    <t>e0977cbf-c935-4447-81a2-e38f32a466cb</t>
  </si>
  <si>
    <t>d5123239-5ea8-4e32-82ef-0db714a1f26f</t>
  </si>
  <si>
    <t>0c4ee80e-dcd5-43e1-b3a1-14ab1f0e7397</t>
  </si>
  <si>
    <t>87d66ca1-af94-4dc5-8c3c-41066a26ec9c</t>
  </si>
  <si>
    <t>c13de17b-2164-4071-96ab-6159a14e7a96</t>
  </si>
  <si>
    <t>bcf4b665-c3c2-47b3-ab8b-4cbf8ceffa79</t>
  </si>
  <si>
    <t>c2079ec7-4013-4d5a-958e-979c36b3f0ae</t>
  </si>
  <si>
    <t>fd731a46-27ab-4c48-8c10-69611578ab75</t>
  </si>
  <si>
    <t>7e18273b-b814-4fa1-8ff8-6391a166fb3a</t>
  </si>
  <si>
    <t>1e48a257-cadd-4228-afcd-bcc218dd6bef</t>
  </si>
  <si>
    <t>0d149fc0-1c6c-4ceb-8e5f-3517d11f2ea3</t>
  </si>
  <si>
    <t>94e2463a-b31b-400f-b82b-00d39c9db150</t>
  </si>
  <si>
    <t>20 KG</t>
  </si>
  <si>
    <t>07d700a4-64d0-4a56-84f0-0425fb15ac2b</t>
  </si>
  <si>
    <t>4f2e439f-1bb1-4f21-bdae-01ed5016337c</t>
  </si>
  <si>
    <t>8556d057-e5f2-4883-9c56-c2ea091c0dba</t>
  </si>
  <si>
    <t>7475b398-b980-41de-a7e3-aad2c1992539</t>
  </si>
  <si>
    <t>1f31c392-15fe-4e70-aff1-71b913fdea22</t>
  </si>
  <si>
    <t>c1e880e8-ec93-4898-9fe2-db6b2d89e54d</t>
  </si>
  <si>
    <t>8fed9e8f-8351-440a-9b53-e041714cf28e</t>
  </si>
  <si>
    <t>a2dfe319-6e6b-49f2-a381-1f267a13b28e</t>
  </si>
  <si>
    <t>de7c5bc1-2116-4872-b88e-f794e45f6eff</t>
  </si>
  <si>
    <t>9931b0c7-2307-4def-b3d9-a5a2674152d2</t>
  </si>
  <si>
    <t>db4daae1-3221-4ada-b5fc-9e73d42a1a51</t>
  </si>
  <si>
    <t>f7f462cc-7da5-4618-abff-29488f7dce2a</t>
  </si>
  <si>
    <t>296f04bd-a3c5-4c46-9b93-47448ffde1f8</t>
  </si>
  <si>
    <t>29b990f9-f331-43fb-a138-3823821c53e3</t>
  </si>
  <si>
    <t>92b0b912-de34-428e-b157-ad6ccb39ed56</t>
  </si>
  <si>
    <t>de3dfa29-75c8-4e47-8007-a35cfdfde3ad</t>
  </si>
  <si>
    <t>887bb128-e511-46ab-8950-863731b88afa</t>
  </si>
  <si>
    <t>bf0ee819-134f-435e-84a5-3feb42499710</t>
  </si>
  <si>
    <t>7c00fb30-218b-4917-ac43-71deb2564ae3</t>
  </si>
  <si>
    <t>b6639fa0-36e3-4ac7-ab7d-75083d6403e7</t>
  </si>
  <si>
    <t>788d241f-7a74-442b-a240-c459bc05e173</t>
  </si>
  <si>
    <t>35424834-8b40-4951-83a4-b186eb6eb92f</t>
  </si>
  <si>
    <t>b4f67fa6-883f-404f-a687-376c0c9dbc77</t>
  </si>
  <si>
    <t>9e18d28b-5b5a-4bdd-ad9b-377b660ac988</t>
  </si>
  <si>
    <t>39f1913d-d864-4ecc-8d35-84821a67125b</t>
  </si>
  <si>
    <t>749283d9-8814-46d3-8eab-6202bd36b1a4</t>
  </si>
  <si>
    <t>cab05152-f9e5-4a21-b3b5-763e39e04712</t>
  </si>
  <si>
    <t>74c3c21f-c5a0-42b5-980d-717c0e275d78</t>
  </si>
  <si>
    <t>5cdbd82b-8fc9-49e2-9380-7a959b833a40</t>
  </si>
  <si>
    <t>4bead801-a1f3-4b4d-a515-aaa41f0d77c1</t>
  </si>
  <si>
    <t>010b027c-636f-40ab-85c1-ba7db51f0c3f</t>
  </si>
  <si>
    <t>0f881f74-a819-475a-94eb-a3a1d0109feb</t>
  </si>
  <si>
    <t>4f05adfe-2b2b-46fb-9c8f-3b9cbc8063d4</t>
  </si>
  <si>
    <t>6c1d159f-3831-4c60-bca5-ca197c8b82ca</t>
  </si>
  <si>
    <t>78df4cf7-9c44-4520-bfbb-a449cf21b321</t>
  </si>
  <si>
    <t>d7ba0733-872b-46de-a690-c776800f80cd</t>
  </si>
  <si>
    <t>4e8016d6-2165-491a-90cd-b50b905cd11b</t>
  </si>
  <si>
    <t>9b229005-6a4f-48eb-8c6c-917ca0319314</t>
  </si>
  <si>
    <t>9b892d3f-a117-492e-a92d-2c3d1482062e</t>
  </si>
  <si>
    <t>83312901-6414-4075-b458-320d640d0fe0</t>
  </si>
  <si>
    <t>04770bcc-fb61-45b4-b8ec-362bdaa037fc</t>
  </si>
  <si>
    <t>0895d60d-66c7-4e64-a6f3-b1efbcc60a15</t>
  </si>
  <si>
    <t>9d89e823-ec5c-4a33-a578-c9ddd7b5431a</t>
  </si>
  <si>
    <t>f81a072a-0385-4013-b242-01ca5e7df938</t>
  </si>
  <si>
    <t>0cedbabf-4829-4c94-b106-098ddf4ad9f0</t>
  </si>
  <si>
    <t>51e6037d-5245-45a5-8978-63da899062fb</t>
  </si>
  <si>
    <t>f887a1f4-9a32-416d-9d46-3136b3eb4d21</t>
  </si>
  <si>
    <t>647b8819-2b37-4b11-a42b-d254b43b85cd</t>
  </si>
  <si>
    <t>4c586259-473d-493a-9521-f5c8acc823c9</t>
  </si>
  <si>
    <t>2b355f7c-ec11-4083-b7b8-38c5820e4e58</t>
  </si>
  <si>
    <t>ab1701c6-2bd9-4100-92e4-a9e1d7387030</t>
  </si>
  <si>
    <t>16f91023-38af-4199-9176-6a4657b79616</t>
  </si>
  <si>
    <t>ee2ec6c7-5646-493b-a000-a5721c735ee9</t>
  </si>
  <si>
    <t>16209366-7d58-448a-81c7-02adc836c8e4</t>
  </si>
  <si>
    <t>39e1b6d3-0534-4b77-abfc-719187c9a955</t>
  </si>
  <si>
    <t>a371f28e-1112-4684-9a08-89351ebb927a</t>
  </si>
  <si>
    <t>7d4ad547-955f-416b-82de-e8a49873ebf8</t>
  </si>
  <si>
    <t>d4ac6ab1-dd93-4094-a133-a37da02b1441</t>
  </si>
  <si>
    <t>3bd1fbe7-29a2-4812-b565-eec3eae7d958</t>
  </si>
  <si>
    <t>ea84012a-6865-4a89-afe7-ecf1e2767644</t>
  </si>
  <si>
    <t>3280d477-5aef-4914-8dc0-e61898ae0cd5</t>
  </si>
  <si>
    <t>50b73006-bbe3-49b0-b4c2-7fb37e7258a4</t>
  </si>
  <si>
    <t>d8c7d127-845a-4d97-887f-bc4b9a9e6b93</t>
  </si>
  <si>
    <t>00f8d57e-7186-4a1a-85c1-4c91d2259949</t>
  </si>
  <si>
    <t>ce56b65c-e27f-4799-a934-ca300ca0ed17</t>
  </si>
  <si>
    <t>b2920ac3-f0f1-4bd5-81dc-8dd982b69d66</t>
  </si>
  <si>
    <t>b3dfb7af-993a-4447-bf83-0f9da4e2c5f3</t>
  </si>
  <si>
    <t>842b13d0-1a0d-4322-b0c8-feaa99f985bb</t>
  </si>
  <si>
    <t>bc33d30c-9e1f-4c1f-930a-773964df8d8b</t>
  </si>
  <si>
    <t>677f8c42-d493-4909-9afb-066554f117a3</t>
  </si>
  <si>
    <t>cd02e4a9-9f78-4aa6-8722-54626b915b91</t>
  </si>
  <si>
    <t>10061afd-1a99-4534-9629-ebfb58395869</t>
  </si>
  <si>
    <t>c049ca89-9f8e-4c2c-8de0-ba4c82102ee4</t>
  </si>
  <si>
    <t>c5945c98-22c6-43ae-8413-445d7d0e279b</t>
  </si>
  <si>
    <t>bd0504fa-10d2-4624-a4ed-092bb212df63</t>
  </si>
  <si>
    <t>ced865c4-30ab-447a-974c-7a425bf75279</t>
  </si>
  <si>
    <t>0ab2c4d9-ed7b-4ea2-8b48-9d25e02ae33c</t>
  </si>
  <si>
    <t>68f52b27-e2de-4650-98ff-1f06252cb40c</t>
  </si>
  <si>
    <t>3c8efa0e-ca89-4c8a-98ac-68cea6a2e9ca</t>
  </si>
  <si>
    <t>aef0f6eb-4e39-432c-98ce-3585ce0ce5aa</t>
  </si>
  <si>
    <t>b586e8c9-32d0-4426-9e16-6dbbc23e130c</t>
  </si>
  <si>
    <t>f16cc07c-a66b-484b-b729-07ce43f305ca</t>
  </si>
  <si>
    <t>43fa196a-ea14-45f8-b91d-26ac05b5bd93</t>
  </si>
  <si>
    <t>cb7d0307-204b-4551-b817-6326ebdbdf9a</t>
  </si>
  <si>
    <t>bd526e62-dfbb-43bf-ae57-d9b85dd4c778</t>
  </si>
  <si>
    <t>6ee6a3c1-d1f7-43ef-9ea1-82de4574bf93</t>
  </si>
  <si>
    <t>BIO (1)</t>
  </si>
  <si>
    <t>bcad1dbe-2f3b-49bf-9100-e0846d4c2250</t>
  </si>
  <si>
    <t>0dad5ae0-cdcb-4a3b-b6de-835a99c3b585</t>
  </si>
  <si>
    <t>BIO (2)</t>
  </si>
  <si>
    <t>d74b36c3-021e-453e-b58a-8cf80b2d3ec0</t>
  </si>
  <si>
    <t>c5264dd8-e7b4-4f93-8e5b-18fe8cb558b5</t>
  </si>
  <si>
    <t>BIO (3)</t>
  </si>
  <si>
    <t>0e7ff3ef-febb-4ee2-b08b-2b02692c3c3d</t>
  </si>
  <si>
    <t>BIO (4)</t>
  </si>
  <si>
    <t>f4757b6b-23cc-42e7-8e0a-f9094d5c0375</t>
  </si>
  <si>
    <t>67cfecb6-7be7-4c16-8f72-ac970e9b1293</t>
  </si>
  <si>
    <t xml:space="preserve">Production </t>
  </si>
  <si>
    <t>73992157-e84f-45bd-abbd-a7158d0430df</t>
  </si>
  <si>
    <t>4d95fc7a-b9cf-490d-8a19-8b98e4fa1126</t>
  </si>
  <si>
    <t>d54c4d66-2461-4cca-b486-44afb9315ed0</t>
  </si>
  <si>
    <t>7a953b00-71a2-4b92-a557-b23a76a194a0</t>
  </si>
  <si>
    <t>0190a5cd-6ceb-42b1-a0e5-9bd8c62fad12</t>
  </si>
  <si>
    <t>8ed36928-a0c5-422a-a5a0-58619013bdf7</t>
  </si>
  <si>
    <t>96a583e0-6b00-42a2-bcb4-5b12f227b14f</t>
  </si>
  <si>
    <t>f4f67115-9d13-40d0-a5ab-e195efa98f36</t>
  </si>
  <si>
    <t>d19e978b-0c23-46d1-b8db-e98e6a71d395</t>
  </si>
  <si>
    <t>583eacc5-ea3a-44cf-94f1-8ad9adf68efc</t>
  </si>
  <si>
    <t>d2c142b1-6520-4bb9-bb15-5bf6cd605101</t>
  </si>
  <si>
    <t>f492536d-c71b-4963-9be1-1c71b7af34f3</t>
  </si>
  <si>
    <t>5b330ef5-8e20-4463-b422-df9651b4c99c</t>
  </si>
  <si>
    <t>39382bae-5844-4790-abe1-86eadb74543c</t>
  </si>
  <si>
    <t>7b635232-2e67-49cb-84bc-72e2742ac827</t>
  </si>
  <si>
    <t>e374f744-286c-486f-b947-229af582e3e6</t>
  </si>
  <si>
    <t>12ad0a18-e629-4674-955f-c7f67a154bf3</t>
  </si>
  <si>
    <t>d3439078-04cc-4f0f-861c-b4eb76aea1b4</t>
  </si>
  <si>
    <t>905a08c6-01e3-4b58-a455-15d4f4c94de7</t>
  </si>
  <si>
    <t>547fecdd-f9f5-4522-8ff2-97f2e0b229f3</t>
  </si>
  <si>
    <t>666465c3-e171-4415-8574-ab010abdd87a</t>
  </si>
  <si>
    <t>41c71d42-7b54-4316-a44d-6c1db193d878</t>
  </si>
  <si>
    <t>5 kg</t>
  </si>
  <si>
    <t>7e1b34a1-3d1a-4bf6-a28e-9abb4d2e1967</t>
  </si>
  <si>
    <t>f9f769c0-c4a7-4cf8-8f4e-493fcccd0241</t>
  </si>
  <si>
    <t>6279ee91-349f-4424-9f09-abc1204203a3</t>
  </si>
  <si>
    <t>5acc8ddc-523b-4894-b999-147f0b6fa663</t>
  </si>
  <si>
    <t>e306d148-4a14-441a-a234-1aac2c9f8ee7</t>
  </si>
  <si>
    <t>2ab7c29f-a355-4c8f-b517-270319f47914</t>
  </si>
  <si>
    <t>c1304919-05f6-4078-8d77-12fbb0872322</t>
  </si>
  <si>
    <t>326a488e-87d7-4e4e-9b01-8516d54ea3b5</t>
  </si>
  <si>
    <t>f0fe4f5b-0343-4dec-bcc7-a065b4125387</t>
  </si>
  <si>
    <t>28d0cb2e-cdf3-419e-bf6b-fa3485e23fcf</t>
  </si>
  <si>
    <t>e7db7b2f-9833-4943-a61c-f4cdb8f1d9d2</t>
  </si>
  <si>
    <t>0b8f4b0e-c888-44b8-9d35-cde1336f52b1</t>
  </si>
  <si>
    <t>fe51ba1b-c1d8-4d5d-a502-fb5edaf6b485</t>
  </si>
  <si>
    <t>85388b67-17c7-42b4-8ced-f3f8f7f47833</t>
  </si>
  <si>
    <t>8ec6cb0a-5fe3-470a-9fc9-bea96abd9f48</t>
  </si>
  <si>
    <t>9037036c-b49f-48de-aa95-3b57b895e7f9</t>
  </si>
  <si>
    <t>357899d3-0a97-4b5b-b64e-ff8c8686f2d3</t>
  </si>
  <si>
    <t>5cbc8a69-dab9-4351-a53b-cecea3e59cc1</t>
  </si>
  <si>
    <t>decedb60-66f6-40d5-bb10-972e959b1471</t>
  </si>
  <si>
    <t>bc421a22-fba7-4305-8183-4e19adc3f96b</t>
  </si>
  <si>
    <t>8c138147-35b1-4c7f-abdb-bfdfab20293f</t>
  </si>
  <si>
    <t>15bcc9a0-043c-4fd9-8cfe-e10271811e58</t>
  </si>
  <si>
    <t>c45256ee-bee4-447b-bee9-e1e16d730a2d</t>
  </si>
  <si>
    <t>683df102-1003-40ee-a687-ab25a76fbeb4</t>
  </si>
  <si>
    <t>f1966a86-3897-47ef-aa47-b10e5f02eae0</t>
  </si>
  <si>
    <t>01ecd058-9686-4375-8dbe-59bb48be4529</t>
  </si>
  <si>
    <t>f637e61e-8af9-4d9a-9461-c455c2922cd4</t>
  </si>
  <si>
    <t>Silo 62</t>
  </si>
  <si>
    <t>06608d58-7c7e-45d7-9e1f-81ee9510cbf2</t>
  </si>
  <si>
    <t>21533890-7349-45c8-aec2-ff2a1eab70a4</t>
  </si>
  <si>
    <t>e112c133-a8c5-4f69-be73-62a72e19d7a9</t>
  </si>
  <si>
    <t>c12de69f-2342-43f6-936a-b1cc0b9d1758</t>
  </si>
  <si>
    <t>1452f380-58d9-4481-b5fa-f5ffc5eabdd3</t>
  </si>
  <si>
    <t>31408146-66dd-4f99-b9a6-6d17e9b255cc</t>
  </si>
  <si>
    <t>8eecdcc5-c24d-4298-a8d6-2466d0273a66</t>
  </si>
  <si>
    <t>73f4a53d-f8b4-4fc5-b238-51ac88a1cacf</t>
  </si>
  <si>
    <t>6533ba1a-3ec8-4817-b451-6b9ec64dfc2a</t>
  </si>
  <si>
    <t>7c6aaf98-9f5e-47e3-af68-a2bbc7ddb61d</t>
  </si>
  <si>
    <t>3af358db-b8de-4514-a8da-818398e23a7e</t>
  </si>
  <si>
    <t>827080ae-cd3a-4e10-a4cd-a751ee8549ef</t>
  </si>
  <si>
    <t>ed039931-6070-4804-a3f3-03e96c59206f</t>
  </si>
  <si>
    <t>e01b196a-92c7-4791-b260-6294bd8ed715</t>
  </si>
  <si>
    <t>bbf30641-e8fa-43dc-93bc-9076524800cb</t>
  </si>
  <si>
    <t>2ed36036-da77-42fc-92a9-b56c7852fb69</t>
  </si>
  <si>
    <t>356432ac-de19-4a63-a730-fb940c68d36e</t>
  </si>
  <si>
    <t>b583c2ac-aba6-4fec-8c48-157baeb29fd4</t>
  </si>
  <si>
    <t>5KG</t>
  </si>
  <si>
    <t>ac9fbe6b-6a10-48ae-9ea5-b50c45a3f61e</t>
  </si>
  <si>
    <t>8b7522d2-5645-481d-af05-f1be56efe20d</t>
  </si>
  <si>
    <t>d04b9daa-13e1-4ee0-b000-39e63be91c25</t>
  </si>
  <si>
    <t>d6bc1c02-f455-4e0b-9379-05229e627b16</t>
  </si>
  <si>
    <t>15b830fe-55e3-4788-b371-245ac94f0064</t>
  </si>
  <si>
    <t>7cb24473-b7fb-4737-b9ff-6131b9566cb4</t>
  </si>
  <si>
    <t>24ce663b-5609-445f-a0be-d93001a6545a</t>
  </si>
  <si>
    <t>475afa36-2b66-40f1-a378-7cb74e48161e</t>
  </si>
  <si>
    <t>0e978f7f-9a36-462a-8de4-39bbf51b72bb</t>
  </si>
  <si>
    <t>0f8b7715-3b90-4df9-ac38-b28920615bf3</t>
  </si>
  <si>
    <t>4326a302-0d4e-43aa-9b82-f59711834518</t>
  </si>
  <si>
    <t>bc16b883-ba31-41fe-b1b1-d17d935f0893</t>
  </si>
  <si>
    <t>3d566962-c820-434a-807d-f8766fd67e13</t>
  </si>
  <si>
    <t>399d027c-4a6e-4018-b038-1bc70a9c18b7</t>
  </si>
  <si>
    <t>159ec95c-c6f9-4e31-864b-93f3b71ac5d8</t>
  </si>
  <si>
    <t>63f8af2e-571a-4e6f-8b22-24bb2ea23bd7</t>
  </si>
  <si>
    <t>ae6535a0-cb42-4190-814a-a1fa83822949</t>
  </si>
  <si>
    <t>5kg</t>
  </si>
  <si>
    <t>8a0c9408-3478-4cb1-9eb5-7fe68bfed763</t>
  </si>
  <si>
    <t>05a1b8a4-8ede-440a-adfe-05fa4a0db10c</t>
  </si>
  <si>
    <t>d5bff882-56f6-434f-b416-b060c86c1ee1</t>
  </si>
  <si>
    <t>9707c24d-4681-489c-ba85-2352515a0730</t>
  </si>
  <si>
    <t>86124d6b-b92f-4c8c-be3b-7932e602b6c2</t>
  </si>
  <si>
    <t>8b191b86-efb9-4a47-b3cc-8a7adb6dcd3d</t>
  </si>
  <si>
    <t>6fb13beb-9633-47c3-92e5-3b53ebd0eae4</t>
  </si>
  <si>
    <t>35ce3f55-1d73-4806-859d-ad4844a1ca6b</t>
  </si>
  <si>
    <t>48137f8e-924b-4144-878f-0f2f758aa386</t>
  </si>
  <si>
    <t>a88e9a1a-bfbb-4ef8-adec-6293a13766a8</t>
  </si>
  <si>
    <t>fce1e59c-97f1-4875-9a53-9df3a2d3e617</t>
  </si>
  <si>
    <t>cd4656e8-25aa-4f8b-8803-415a617805aa</t>
  </si>
  <si>
    <t>df064481-f401-49f0-86f1-6006e7a40cca</t>
  </si>
  <si>
    <t>492be83d-ab5c-45b2-bcf0-a2586c8a1642</t>
  </si>
  <si>
    <t>b42c89a8-90ff-4560-9b19-641c3e1d05f0</t>
  </si>
  <si>
    <t>aa773ece-66fb-45db-8606-e4c79b28bb96</t>
  </si>
  <si>
    <t>de1cbcfe-f9ff-484a-b7b9-0e9bb85be92e</t>
  </si>
  <si>
    <t>b7b89f9c-21f0-43b3-b7b1-960c6f626471</t>
  </si>
  <si>
    <t>8b32eb29-b503-4e6c-bb7a-54aea4ed5eb6</t>
  </si>
  <si>
    <t>90d65865-fa5f-41f1-8ead-baf96261f032</t>
  </si>
  <si>
    <t>013d33a0-ed06-4b12-9f6f-c3bd938be468</t>
  </si>
  <si>
    <t>909f2e5a-a88c-426b-8f5e-3a64ac3e479e</t>
  </si>
  <si>
    <t>49213e66-6b58-4f22-8019-3fce8ac24c52</t>
  </si>
  <si>
    <t>0a10103f-94a5-48fc-ad98-4ce1048ca47c</t>
  </si>
  <si>
    <t>4a20c253-c6c1-4b51-b938-a475c5ed1529</t>
  </si>
  <si>
    <t>afeb048e-d7ea-446a-aefa-41f0f82762a1</t>
  </si>
  <si>
    <t>0b76c1df-b28e-4c08-9f87-8f2f60e708e2</t>
  </si>
  <si>
    <t>baaa6e64-b8be-4fd9-8e18-4acc806d1bee</t>
  </si>
  <si>
    <t>19563db5-d8ef-474f-b692-24317cf3753b</t>
  </si>
  <si>
    <t>00ef064f-62ac-4958-9a6d-b8d5d313a51b</t>
  </si>
  <si>
    <t>7ff64074-7da4-4638-bb81-48a3ac11eaec</t>
  </si>
  <si>
    <t xml:space="preserve">5 kg </t>
  </si>
  <si>
    <t>a5a9d918-5de1-413f-97bf-66f6e3a9e631</t>
  </si>
  <si>
    <t>6e1b823e-d63f-4c7c-bfbf-a88787a2bb26</t>
  </si>
  <si>
    <t>e6a9716e-45ea-442e-8d5e-ab5c5f28ff40</t>
  </si>
  <si>
    <t>f864d29b-84fd-414b-9fff-022d3889e1d9</t>
  </si>
  <si>
    <t>877d538c-1332-4322-b69d-0cba6c7c5572</t>
  </si>
  <si>
    <t>caa8b082-9140-452d-8618-075105f1bf28</t>
  </si>
  <si>
    <t>2c93fc9b-2e39-4454-8e9f-c60fdc0b5e7d</t>
  </si>
  <si>
    <t>e71f7f84-8897-43c1-a181-4b23bcb644d5</t>
  </si>
  <si>
    <t>e4c44ea6-c7d5-44b7-9f1a-85ce66189f7d</t>
  </si>
  <si>
    <t>e369ea84-1705-4368-be03-7c6cbf81df15</t>
  </si>
  <si>
    <t>f5289f29-076d-4473-bb2c-6b75d7de3b1b</t>
  </si>
  <si>
    <t>c42a7823-03f6-4c00-a35c-cd97bf4deac5</t>
  </si>
  <si>
    <t>9ab16f51-03ab-44a2-9499-587d29598934</t>
  </si>
  <si>
    <t>d5b77402-49eb-456e-bc0a-489d8cdfea82</t>
  </si>
  <si>
    <t>c7e1c729-f0df-4af5-b375-08d7068e5394</t>
  </si>
  <si>
    <t>06b27a6b-0d70-4c5b-b611-44ff14608a34</t>
  </si>
  <si>
    <t>2d36f431-c0f3-4e2f-a87f-3f0bcbff015e</t>
  </si>
  <si>
    <t>87007704-eb7d-442d-9291-89e831908c7f</t>
  </si>
  <si>
    <t>4447bfbd-6da5-417a-bca5-2eedef0e59af</t>
  </si>
  <si>
    <t>790e11bb-7c8b-44c4-ba03-25eb5ca4e1fc</t>
  </si>
  <si>
    <t>b055c11d-79af-4c81-a44e-dd00b36d1884</t>
  </si>
  <si>
    <t>6d885c59-c9b8-4ad5-a883-2242b68e76b4</t>
  </si>
  <si>
    <t>353da08f-7a96-4700-a90a-52a7dc0d7fd1</t>
  </si>
  <si>
    <t>e9e167bc-89f8-46b3-9a21-f4d04073f252</t>
  </si>
  <si>
    <t>7b2a473d-a645-43f4-abd0-81d1ce1d335e</t>
  </si>
  <si>
    <t>b288f7dc-5334-458a-b792-4db4174994b6</t>
  </si>
  <si>
    <t>676b5656-4da0-4f1e-9bc3-34f00c4e6148</t>
  </si>
  <si>
    <t>a1b657fc-06f1-4763-b03f-8547cbb25ee8</t>
  </si>
  <si>
    <t>d9052779-c480-4d4f-91e3-e082b6558c52</t>
  </si>
  <si>
    <t>4392c87c-c9ed-4198-81fa-6b81d6f5e820</t>
  </si>
  <si>
    <t>fc6d9824-172d-4726-a780-2cd1670f3ce8</t>
  </si>
  <si>
    <t>e841f5ee-1d56-4a3e-8586-76d383f9da0f</t>
  </si>
  <si>
    <t>e13988e3-b367-478d-8018-72475d32b015</t>
  </si>
  <si>
    <t>3efce7bf-2306-4ece-9274-7fac7c53761a</t>
  </si>
  <si>
    <t>8f533ed9-e9f4-4ab3-a384-0b381cfda8db</t>
  </si>
  <si>
    <t>d103b5aa-44c1-42d4-8e45-de8546c71887</t>
  </si>
  <si>
    <t>cdbc4758-1d45-4311-ba52-3810bdacac90</t>
  </si>
  <si>
    <t>24e0ec26-7a35-49b8-aec2-b8acc18bfc13</t>
  </si>
  <si>
    <t>0de15583-d4b5-44a6-b88a-879d542bb710</t>
  </si>
  <si>
    <t>48ec69ce-77c6-44c1-9808-7e8fd480a97f</t>
  </si>
  <si>
    <t>f8638af4-136e-4257-8f49-e3704f7d1ac1</t>
  </si>
  <si>
    <t>49fe1cd0-cc42-4381-a39c-7210da3a2176</t>
  </si>
  <si>
    <t>3023b786-f497-4b9d-baa5-805b1b868437</t>
  </si>
  <si>
    <t>9e728ecb-3678-4117-b078-be98f82b16ef</t>
  </si>
  <si>
    <t>d8735275-4103-4888-abef-b3fbad14bc3a</t>
  </si>
  <si>
    <t>dc3b22f8-ef44-49e9-baee-6a60f0a67e98</t>
  </si>
  <si>
    <t>655cc895-4016-4e84-bf3a-7ac8a498799a</t>
  </si>
  <si>
    <t>7f79a8cf-b5e2-4274-adbc-09edb0fb8f98</t>
  </si>
  <si>
    <t>be30512d-7174-4c7a-9c21-d78da53dcb81</t>
  </si>
  <si>
    <t>8285fefc-17d8-4f11-9d6e-6002501b4d84</t>
  </si>
  <si>
    <t>7ba9a503-77dc-420b-a2aa-13c75e095c68</t>
  </si>
  <si>
    <t>a2aea743-f562-4270-8897-b2cd7df9c6b2</t>
  </si>
  <si>
    <t>66afda83-0653-499b-bb85-05fffb6b9c16</t>
  </si>
  <si>
    <t xml:space="preserve">Export </t>
  </si>
  <si>
    <t>d8cdfcfb-5b28-46c1-a49f-cb3c1d8b9c06</t>
  </si>
  <si>
    <t>b6101bdc-9e96-4d94-b4e2-521b655a0260</t>
  </si>
  <si>
    <t>48920da7-1859-44db-af35-62e57f8ee9f7</t>
  </si>
  <si>
    <t>33bb2c44-8408-4a06-adbd-1d101f6d7e82</t>
  </si>
  <si>
    <t>1f0d0bd0-0d27-4ff9-874f-c2542b2c0075</t>
  </si>
  <si>
    <t>bdb5dee2-f62e-40fe-8597-4eb95a6d6d39</t>
  </si>
  <si>
    <t>d369bc7e-5f5b-4b92-8a71-83e86b6755a7</t>
  </si>
  <si>
    <t>a774d437-3bb6-4a68-a751-074a68d85957</t>
  </si>
  <si>
    <t>fb2631d3-759a-49ac-8dc5-b509e2dde369</t>
  </si>
  <si>
    <t>4203972f-c3ab-467c-aee4-22b71de9e4b1</t>
  </si>
  <si>
    <t>dc882cdc-6344-4e8d-97e4-2a2440c895dd</t>
  </si>
  <si>
    <t>ad8f4b0d-36e8-43e5-97fd-a60e32bbfe29</t>
  </si>
  <si>
    <t>8c743e27-d047-4c42-aaa4-29bf44d6f6f4</t>
  </si>
  <si>
    <t>74c7e46c-50c2-401c-a246-ff399e3650bf</t>
  </si>
  <si>
    <t>572cde60-e062-4991-a5f1-3eb37b3990b4</t>
  </si>
  <si>
    <t>633540cb-be4b-4118-a02e-f33be59eac56</t>
  </si>
  <si>
    <t>b977ccaa-a539-4b76-8d75-16a200bc9d0f</t>
  </si>
  <si>
    <t>75c92c37-0576-43df-9ba0-ee1c41d757e3</t>
  </si>
  <si>
    <t>6bf5d5ae-ce51-4e74-92ca-5fe54c8a218a</t>
  </si>
  <si>
    <t>3495a502-6269-495a-8314-4eb776e5e3e0</t>
  </si>
  <si>
    <t>4e6a9174-030c-4708-8eb4-914d4fdb198c</t>
  </si>
  <si>
    <t>Export (Silo 42)</t>
  </si>
  <si>
    <t>9da43043-dc57-4e19-a6da-fcda80a751f9</t>
  </si>
  <si>
    <t>Export (Silo 62)</t>
  </si>
  <si>
    <t>acea3df8-0b65-43bb-9efe-256a595b8635</t>
  </si>
  <si>
    <t>b94a2dd3-e1f5-4048-83a2-ff46d8a59201</t>
  </si>
  <si>
    <t>5d3551b0-7876-42d9-a19f-38649699b834</t>
  </si>
  <si>
    <t>35026a4c-7e0a-41a5-8cca-fb09ef7dff1c</t>
  </si>
  <si>
    <t>66bebf8d-bc93-467c-a468-ce0e1c6f9a11</t>
  </si>
  <si>
    <t>df82fc4c-3402-4497-a778-958563758350</t>
  </si>
  <si>
    <t>e1295eb1-247c-4fff-a93a-7bb1be22b295</t>
  </si>
  <si>
    <t>50c3ebea-8b93-4d9e-b43b-72371fd72904</t>
  </si>
  <si>
    <t>bfae1091-7999-410b-95b8-39f84e29efb2</t>
  </si>
  <si>
    <t>e0f6b0e3-cb2d-47ec-ad48-cdc0c23c6d54</t>
  </si>
  <si>
    <t>0fd1d54b-00d6-4bce-9bf5-9778c3ec0463</t>
  </si>
  <si>
    <t>c46cc1eb-d0a5-4fef-9aaa-f4ea1a2a1d44</t>
  </si>
  <si>
    <t>7afd909c-d208-4146-823c-579b51247815</t>
  </si>
  <si>
    <t>e68121c7-1e3b-4e92-8d26-5d5854995476</t>
  </si>
  <si>
    <t>183ec2be-1dfb-4b57-81b2-eaa6d40ad6fe</t>
  </si>
  <si>
    <t>8240d7ef-b593-4d3e-999b-291f4dc21d7f</t>
  </si>
  <si>
    <t>643f0f32-8f45-44d7-8213-7de64c09ea79</t>
  </si>
  <si>
    <t>5538ec32-96cd-4d15-9523-ab239d900475</t>
  </si>
  <si>
    <t>fc24bdfe-d26d-4bdf-ab3b-940aef1350d6</t>
  </si>
  <si>
    <t>07c42319-4682-4e75-a5c5-fb99d35a9ac1</t>
  </si>
  <si>
    <t>a6161739-45bd-4458-865a-b7a353ec9f25</t>
  </si>
  <si>
    <t>bb8ad9fc-1fd4-4521-b13e-657f9bc7e027</t>
  </si>
  <si>
    <t>32776399-b0fa-4410-9d25-07834d5cfdda</t>
  </si>
  <si>
    <t>2bb8d059-b723-444d-a728-433a16cf7526</t>
  </si>
  <si>
    <t>41c6f340-760f-4405-93a4-62da37425722</t>
  </si>
  <si>
    <t>bffb30eb-7623-4a0a-a712-862ec0b55a55</t>
  </si>
  <si>
    <t>c9f139a7-a884-4292-986d-e21979e06745</t>
  </si>
  <si>
    <t>a702595a-4f78-4269-a1db-d7785f6ae089</t>
  </si>
  <si>
    <t>b3ff8d03-bf4a-4ff4-9d09-5170445ea96f</t>
  </si>
  <si>
    <t>82affeab-786d-4f58-8479-7cfc87c69129</t>
  </si>
  <si>
    <t>76f38cd8-f7b3-4501-9d60-a0037b4c14c3</t>
  </si>
  <si>
    <t>e45f293c-cdba-4e7e-af98-fce41b182784</t>
  </si>
  <si>
    <t>7d5f09f6-755e-4204-ae69-8a00cc8997da</t>
  </si>
  <si>
    <t>0399b400-57e2-4041-b0ba-eb3ed953add6</t>
  </si>
  <si>
    <t>aa8d2f0c-7d2e-42da-8f4c-8d68490c796f</t>
  </si>
  <si>
    <t>efd19a5a-faf6-48b6-874a-d964d910fd3e</t>
  </si>
  <si>
    <t>07e8dab9-9656-472f-b8a9-021db801d01d</t>
  </si>
  <si>
    <t>0ce7ee7b-199e-45c8-9698-f2390a8c17fc</t>
  </si>
  <si>
    <t>2e22e06c-a374-469b-9344-5df608627637</t>
  </si>
  <si>
    <t>ee69e406-0910-4396-bb08-3b984de61561</t>
  </si>
  <si>
    <t>230d3aea-8c41-4c92-95a6-6c0b76b903cc</t>
  </si>
  <si>
    <t>b99e93d6-ac21-4d5f-9a05-f95dd8f01036</t>
  </si>
  <si>
    <t>345cb95a-f915-4d0e-8a6a-9cf0f008f92b</t>
  </si>
  <si>
    <t>4f4955c2-a070-4685-843b-0dd48c0829c3</t>
  </si>
  <si>
    <t>a6064a3f-c3ff-4bbb-bb96-c047d1184b2c</t>
  </si>
  <si>
    <t>08c96d28-c5ed-46bf-9e48-018bf43f356c</t>
  </si>
  <si>
    <t>d2747301-e2c6-4a9e-a413-1c0456d042cd</t>
  </si>
  <si>
    <t>8fef4c7c-bfb1-44aa-9391-2109b392a868</t>
  </si>
  <si>
    <t>bca4d7f1-a278-4283-8804-f2861e9649bf</t>
  </si>
  <si>
    <t>8d2e39f5-115d-4116-b149-b75e820ab632</t>
  </si>
  <si>
    <t>33c36634-8249-4d4d-97e0-04497936167b</t>
  </si>
  <si>
    <t>ca7d8e08-ccc7-4c31-aad0-dbe729252e5e</t>
  </si>
  <si>
    <t>aebc0dae-ff1a-4277-8085-ec0176dd8eea</t>
  </si>
  <si>
    <t>25420b54-3038-44dc-a02b-4748be9dc6c8</t>
  </si>
  <si>
    <t>338c1f5a-22e8-4fc9-856e-f9998bcb97b9</t>
  </si>
  <si>
    <t>5ec242b6-db3a-4235-99e1-e6250c5b2354</t>
  </si>
  <si>
    <t>a660acc7-257e-422e-9f55-a5ffd09a4170</t>
  </si>
  <si>
    <t>Silo 42</t>
  </si>
  <si>
    <t>4bc35c26-b850-4c9b-ac5d-aadd0ec85c9e</t>
  </si>
  <si>
    <t>fe4333df-ac88-43e3-8b7c-d4c162f832fc</t>
  </si>
  <si>
    <t>55b2af0c-7484-4c4a-a549-c2d3db83fbb1</t>
  </si>
  <si>
    <t>b2dc4335-14d1-4d67-a3c1-37b07730403e</t>
  </si>
  <si>
    <t>c662a9c9-38e4-40a2-ad76-7de52af40571</t>
  </si>
  <si>
    <t>e21824ee-676a-4a42-8756-7eeb6375d5c1</t>
  </si>
  <si>
    <t>5e630ed7-7ee2-40c8-8408-e211a2cdcfd7</t>
  </si>
  <si>
    <t>1f87907d-8e59-409f-8f6d-731a86f6f04e</t>
  </si>
  <si>
    <t>8c772b96-a036-449d-8416-cd4360b937d9</t>
  </si>
  <si>
    <t>9cb17c0a-7b70-4e1b-a80e-9e2e04e93469</t>
  </si>
  <si>
    <t>d7835ee3-c2cb-4f21-b401-025614891e99</t>
  </si>
  <si>
    <t>09249894-2782-447c-8554-79d407a13218</t>
  </si>
  <si>
    <t>79f2b38d-b2a5-45f6-b0bd-88938447629d</t>
  </si>
  <si>
    <t>80eb5b42-6d7f-49b1-96de-fd728c399001</t>
  </si>
  <si>
    <t>1acc48c5-2e85-4f9e-bd18-4ffa01a1fad2</t>
  </si>
  <si>
    <t>63119e2f-0a7f-4ce8-b926-c93bbd2d644f</t>
  </si>
  <si>
    <t>a2a5c60a-c724-48f3-9410-438e6f70a983</t>
  </si>
  <si>
    <t>8439a236-e675-4c4b-9264-6b2241f5c6a5</t>
  </si>
  <si>
    <t>41f2621f-22b5-41db-8a68-9099a9598603</t>
  </si>
  <si>
    <t>silo 64</t>
  </si>
  <si>
    <t>c4e83ae5-ff43-4fb3-9131-f1d5eb5af8e5</t>
  </si>
  <si>
    <t xml:space="preserve"> silo 63</t>
  </si>
  <si>
    <t>e2257f09-1f7a-4480-88bd-973728180461</t>
  </si>
  <si>
    <t>Silo 42+62</t>
  </si>
  <si>
    <t>6dcc93f1-ec60-4860-9fd7-e73c5c68ba39</t>
  </si>
  <si>
    <t>9728ca70-e1d0-44f1-a5e9-cbbf70f6f84f</t>
  </si>
  <si>
    <t>41a84fdf-c2e0-4640-b615-73c7d1210f66</t>
  </si>
  <si>
    <t>010317eb-9725-44d3-a2c4-51a3eaa1a98c</t>
  </si>
  <si>
    <t>4212ced0-ba2e-42ba-9958-50eee32dad38</t>
  </si>
  <si>
    <t>ad810880-b23a-4f10-b70d-53aff83460ae</t>
  </si>
  <si>
    <t>64521b99-dde1-4c95-89f9-ddc3b33c2bec</t>
  </si>
  <si>
    <t>0e1cce96-fcbb-4034-b497-177e0aa4521b</t>
  </si>
  <si>
    <t>40edd126-a042-4da9-b7ac-db638f94a58b</t>
  </si>
  <si>
    <t>2abef782-c1f3-4f78-91d1-35d36a3fd55b</t>
  </si>
  <si>
    <t xml:space="preserve"> silo 42</t>
  </si>
  <si>
    <t>6c6e8c92-3af1-4318-bfae-a89604a38be9</t>
  </si>
  <si>
    <t>bfc28b5c-6265-40d1-80c3-7a076fec025b</t>
  </si>
  <si>
    <t>f0d619b9-d7e9-4967-9a67-98600dd8bd92</t>
  </si>
  <si>
    <t>42e36593-4268-4d05-97e1-bf99c766ab3e</t>
  </si>
  <si>
    <t>381794f4-52d4-41e6-8937-9e09b06c1a9a</t>
  </si>
  <si>
    <t>f71449d9-6dd5-4e69-9b13-cde32a600833</t>
  </si>
  <si>
    <t>9a02f289-aec3-4000-8e2a-3c5eb7888516</t>
  </si>
  <si>
    <t>48050586-bf7d-4d4f-8552-af889986a807</t>
  </si>
  <si>
    <t>0f70c373-549b-45db-9d77-3bee30c98238</t>
  </si>
  <si>
    <t>ba84d09b-4616-44c3-9f1c-ba43fa86be72</t>
  </si>
  <si>
    <t>e222a30f-d963-485c-ac29-a383a66dc961</t>
  </si>
  <si>
    <t>5f476b0c-e2d3-4d60-b0d5-98711464aa31</t>
  </si>
  <si>
    <t>17b90ffb-8651-4058-bb40-1cbfb325bf0f</t>
  </si>
  <si>
    <t>f1c172f1-6647-4a75-9384-7e6cbf406b1a</t>
  </si>
  <si>
    <t>7ebfa360-89f4-47d0-b6f1-e3507201942d</t>
  </si>
  <si>
    <t>0f1bb76e-35ef-4883-9b25-4c7f807b63dd</t>
  </si>
  <si>
    <t>fad8e106-6c41-40f3-a592-28dc0d9d5a19</t>
  </si>
  <si>
    <t>aeccc186-86a8-4ab4-9d39-5ab0bbadc10a</t>
  </si>
  <si>
    <t>58d805d0-2afd-4521-a9b2-2036c3e175e7</t>
  </si>
  <si>
    <t>c4876b63-31c0-40e5-ae6b-48eee7a8b1c5</t>
  </si>
  <si>
    <t>poste 2 du 29/04/2025</t>
  </si>
  <si>
    <t>982f1964-0717-48f5-8ae7-3de669b40036</t>
  </si>
  <si>
    <t>Poste3 du 29/04/2025</t>
  </si>
  <si>
    <t>2e9b3663-41eb-41d2-958d-0ddca23862ce</t>
  </si>
  <si>
    <t>a8932cde-15ff-4eac-91fb-4de56b8aca5e</t>
  </si>
  <si>
    <t>58a9b865-68d5-4ae6-a224-99df6bc3813f</t>
  </si>
  <si>
    <t>beff4681-406d-4a80-93c1-69b56fed4738</t>
  </si>
  <si>
    <t>08bdd06c-72a2-441a-bbe5-611a8f5e1392</t>
  </si>
  <si>
    <t>b677c1cc-a4e3-45a2-9dda-52c9933e8fe0</t>
  </si>
  <si>
    <t>15a8abe1-cd55-44c0-bb1a-4413ab3043b9</t>
  </si>
  <si>
    <t>3e218253-da92-4090-9032-6f6642f16816</t>
  </si>
  <si>
    <t>94c08130-6673-4459-ab48-df57cc31edfa</t>
  </si>
  <si>
    <t>c6c1a71e-c858-47c1-96a5-bd2ab4d2114f</t>
  </si>
  <si>
    <t>1c760959-cd03-4dbd-b69b-4db201277700</t>
  </si>
  <si>
    <t>7d776ca6-8ae7-4816-95b8-2c3fe70ede5e</t>
  </si>
  <si>
    <t>a82debd8-4fc5-48d6-9d60-1ba42f53d281</t>
  </si>
  <si>
    <t>f458c637-230f-4c1f-a019-dfc0a98c91bf</t>
  </si>
  <si>
    <t>daf89d1d-da53-4e01-8134-1669cbac6e30</t>
  </si>
  <si>
    <t>poste 1 du 07/05/2025</t>
  </si>
  <si>
    <t>5f7de9b4-cbfc-41fe-9165-dbd31138d3f4</t>
  </si>
  <si>
    <t>poste 2 du 07/05/2025</t>
  </si>
  <si>
    <t>022ad7eb-9e7f-4d2a-91af-28dba81ef83f</t>
  </si>
  <si>
    <t>Poste 3 07/05/2025</t>
  </si>
  <si>
    <t>e70f54db-1b4f-4fff-b40a-cf9370c4d5fb</t>
  </si>
  <si>
    <t>a8866456-4f43-45f3-9bec-7602f685bfa5</t>
  </si>
  <si>
    <t>c2aedaf4-c9e4-4dc5-8a91-93050d0ae33d</t>
  </si>
  <si>
    <t>3a052433-d72e-47dc-86c3-01325040cfa3</t>
  </si>
  <si>
    <t>Poste 1 09/05/2025</t>
  </si>
  <si>
    <t>1e562466-337c-424d-bc19-2b9cc9890aa8</t>
  </si>
  <si>
    <t>Poste 3 08/05/2025</t>
  </si>
  <si>
    <t>365a98e7-a864-46d9-b4a9-25385401fcee</t>
  </si>
  <si>
    <t>7818e29e-0f49-4a04-9b9e-ab64e2975371</t>
  </si>
  <si>
    <t>461228c6-667a-4fe3-89bc-71f0312bea05</t>
  </si>
  <si>
    <t>bbc17b62-bf08-492b-b6e2-8a4dfbc6ee86</t>
  </si>
  <si>
    <t>8b8a1846-2ddc-4480-9c3d-424eab4569d7</t>
  </si>
  <si>
    <t>46addfdd-5e05-45c6-9171-16e04831850f</t>
  </si>
  <si>
    <t>6dbea3cd-2b13-434e-a3da-e704f6d28028</t>
  </si>
  <si>
    <t>43585c7e-bd5b-4bb0-a526-89ca5746624b</t>
  </si>
  <si>
    <t>3190f54b-03c8-470e-b1d1-97f559761c30</t>
  </si>
  <si>
    <t>f66be857-05e6-4457-9726-0291b305fed7</t>
  </si>
  <si>
    <t>faf62c96-585b-4ce5-8362-8c47436c79a1</t>
  </si>
  <si>
    <t>Poste 3 13/05/2025</t>
  </si>
  <si>
    <t>88171980-d4c7-424c-8065-757ee642c4b4</t>
  </si>
  <si>
    <t>eb79f2b4-4b59-44df-9861-1f784412b9ca</t>
  </si>
  <si>
    <t>1cca1c52-690c-4364-8a5e-8673b0a83408</t>
  </si>
  <si>
    <t>5114a765-c61b-4de7-8001-4a261a7f9834</t>
  </si>
  <si>
    <t>841f5182-4bbf-4a55-a015-6413840b2136</t>
  </si>
  <si>
    <t>d96ddec8-4470-4f27-aef0-356db4eb2d12</t>
  </si>
  <si>
    <t>4bfad22d-814e-4835-b390-a4aab0dfbacf</t>
  </si>
  <si>
    <t>56f10fde-3c48-4a65-b007-097935661d6b</t>
  </si>
  <si>
    <t>bf10e0fc-8d4a-480b-a78b-2ba44580654c</t>
  </si>
  <si>
    <t>eb8280cb-35ca-4c65-bce7-a0924ef4db7e</t>
  </si>
  <si>
    <t>ebfbb9b7-b4e6-4b95-be1c-ac9954966c89</t>
  </si>
  <si>
    <t>de7e68ba-cefa-4686-ad39-23b324cdfc09</t>
  </si>
  <si>
    <t>74c160d7-65ee-4abf-80ad-9b3cd02cdac0</t>
  </si>
  <si>
    <t>0cbd32a3-5c5f-48a2-8090-2ef25d242f2a</t>
  </si>
  <si>
    <t>ff300ee4-ec80-4146-8916-a090662f6bb1</t>
  </si>
  <si>
    <t>88538a36-95a8-4621-9c86-b17d834adfce</t>
  </si>
  <si>
    <t>7c6bd5a1-9314-4e63-8c17-0cdfd8f65c1e</t>
  </si>
  <si>
    <t>670f8472-2e1a-4554-bed4-0ff1f73aff02</t>
  </si>
  <si>
    <t>207c77da-ef5b-450f-a1c3-9c5ae5a3f1b1</t>
  </si>
  <si>
    <t>production</t>
  </si>
  <si>
    <t>da3aa289-96c8-48f1-99b2-b1762c2fb9b2</t>
  </si>
  <si>
    <t>8737f687-baf8-4e10-a39a-831a18c064b2</t>
  </si>
  <si>
    <t>95bf05a4-8e5f-41c5-bb5f-68f94a486d3a</t>
  </si>
  <si>
    <t>34f40ec0-814d-4dd7-9bf4-9e8ec0db6793</t>
  </si>
  <si>
    <t>3e96c290-4d6a-47a9-9b9b-eeddbceebba3</t>
  </si>
  <si>
    <t>65583bda-8cbd-4678-a24e-1212316035c9</t>
  </si>
  <si>
    <t>8a55d990-c9e3-480e-b646-ab9fe9cfbe95</t>
  </si>
  <si>
    <t>34c3314c-f263-4258-8205-aa1567e36e9e</t>
  </si>
  <si>
    <t>Poste 2 du  01/06/2025</t>
  </si>
  <si>
    <t>12da5c4e-f459-4b6a-8990-f2acc44df91c</t>
  </si>
  <si>
    <t>Poste 1</t>
  </si>
  <si>
    <t>17a72996-e58e-4067-9732-b8654438f9ee</t>
  </si>
  <si>
    <t>cdf5c7b0-61b0-4973-ac56-eacb31c57700</t>
  </si>
  <si>
    <t>b0174fe7-ab05-42ca-a534-e5edbaf1c408</t>
  </si>
  <si>
    <t>77c4f776-d841-404f-96ea-b6a9699c94fa</t>
  </si>
  <si>
    <t>7fcc19ab-9a6b-4488-adff-28ab3c23b908</t>
  </si>
  <si>
    <t>1fc2f40e-7eba-4ba7-96c0-3d58b11caf8b</t>
  </si>
  <si>
    <t>e9d1687d-17e1-4d48-8327-4a3bf40e07cc</t>
  </si>
  <si>
    <t>fa0cb152-fd13-4922-9d25-441f58f5d04f</t>
  </si>
  <si>
    <t>99d86efe-802c-401b-a48a-f02c91677219</t>
  </si>
  <si>
    <t>df0bbc15-9205-4f81-82eb-b3270b8eb064</t>
  </si>
  <si>
    <t>42b5f793-8808-4b23-8dfb-22620c8f6e9b</t>
  </si>
  <si>
    <t>898c21f8-f3b9-4d55-8a3f-73aef31c7ecf</t>
  </si>
  <si>
    <t>65e5dc26-ff61-499d-83d2-6b86a9b0c0db</t>
  </si>
  <si>
    <t>750210c6-7e68-4439-b326-ae8887d353b6</t>
  </si>
  <si>
    <t>b4682258-c3a7-40c5-af04-02ccde7a1736</t>
  </si>
  <si>
    <t>570da1bc-5540-48cc-b3d9-f73c7d6cecd9</t>
  </si>
  <si>
    <t>84069ab8-0e38-4e77-ae29-5ede7f83b2b9</t>
  </si>
  <si>
    <t>f046bc47-ca77-4034-8f92-bde86236f8d9</t>
  </si>
  <si>
    <t>a5b3d72d-50ec-43b0-a12b-1745322096eb</t>
  </si>
  <si>
    <t>e0d5c331-136e-49f1-bfad-d3cb8a02180d</t>
  </si>
  <si>
    <t>7d32029d-568a-4124-8715-748de91988c7</t>
  </si>
  <si>
    <t>d6370dfd-4a6f-4ffa-a33d-08a040a91587</t>
  </si>
  <si>
    <t>0b5cd4be-fb4c-4273-b709-0d9e5032c431</t>
  </si>
  <si>
    <t>5a83a72c-8e5c-4fe7-b130-1c690bebbf50</t>
  </si>
  <si>
    <t>eded420e-fef7-4510-852f-a0e72b0a0f02</t>
  </si>
  <si>
    <t>7cecf91a-7f38-44b0-8fe5-60646c4ede6d</t>
  </si>
  <si>
    <t>4cb733cd-d671-4dec-9ecd-4881f788abe7</t>
  </si>
  <si>
    <t>Silo 60</t>
  </si>
  <si>
    <t>4e8e591b-fdee-4f93-9a03-0014b958f0b5</t>
  </si>
  <si>
    <t>e6633ed7-040f-4a7f-8390-37611a99fbb3</t>
  </si>
  <si>
    <t>fc29f38d-be7f-4da1-b5da-fc72d0650760</t>
  </si>
  <si>
    <t>039184eb-0a2a-4147-97d5-72a880f196ee</t>
  </si>
  <si>
    <t>Silo 64</t>
  </si>
  <si>
    <t>f684b93e-2f53-4ad2-a306-48b418002da1</t>
  </si>
  <si>
    <t>6acfce01-4e88-4e15-8373-5aa3440d7cc9</t>
  </si>
  <si>
    <t>a77d95d8-c85b-453d-9d89-1a6fdb301da1</t>
  </si>
  <si>
    <t>da11c3b1-e4da-4501-a3b5-21d46036049c</t>
  </si>
  <si>
    <t>2d063f48-b47f-4321-a57b-930175fc586c</t>
  </si>
  <si>
    <t>f079aadd-692e-4bf9-8f35-89ce90406945</t>
  </si>
  <si>
    <t>072dba96-f52a-489f-a2ae-767aa781e542</t>
  </si>
  <si>
    <t>06f78f10-56fe-48d0-a7d2-0be311ee1241</t>
  </si>
  <si>
    <t>40e1ae1f-8d98-4b93-bf18-9476e2ea00ce</t>
  </si>
  <si>
    <t>d4acb650-345e-43cc-bac4-e1e928ed9af2</t>
  </si>
  <si>
    <t>707240e4-eb59-4819-add0-4f079780f990</t>
  </si>
  <si>
    <t>3372e78f-b2d4-4c56-a131-dd4adfe92d9e</t>
  </si>
  <si>
    <t>304260ce-0820-4eed-b45e-8b17781a4f29</t>
  </si>
  <si>
    <t>88297c84-b744-498b-8bd4-a377b3ccfec1</t>
  </si>
  <si>
    <t>f3905a4d-e484-45ab-8787-83722fb75a7e</t>
  </si>
  <si>
    <t>4a0b7d33-7290-4154-9e2f-b64522071a26</t>
  </si>
  <si>
    <t>e9156e39-42cc-4c03-927b-81584f80d920</t>
  </si>
  <si>
    <t>326d1d26-38cb-4165-b7dd-b4d0d012b536</t>
  </si>
  <si>
    <t>39b699c9-ea2a-4d96-ba83-f5bd3c85ce95</t>
  </si>
  <si>
    <t>9529981d-d7a0-4f58-b43c-529a020563ec</t>
  </si>
  <si>
    <t>033b44f4-c3ab-44df-8422-3d1a15c0aac8</t>
  </si>
  <si>
    <t>e20e8925-5711-46bf-907f-8358b77e59fd</t>
  </si>
  <si>
    <t>cc676122-784a-4207-9567-a6d1a438aafa</t>
  </si>
  <si>
    <t xml:space="preserve">CBS </t>
  </si>
  <si>
    <t>86d58f12-9760-4fb3-988a-d9a82eba1894</t>
  </si>
  <si>
    <t>9014693f-c651-4070-861d-11cc37cbe85b</t>
  </si>
  <si>
    <t>974b8c03-f64f-4a36-8813-ad4c5a23af79</t>
  </si>
  <si>
    <t>3690e097-7b79-4841-8db5-5fd57d2b196f</t>
  </si>
  <si>
    <t>6593a99a-4ac8-4fc4-9782-45315585de24</t>
  </si>
  <si>
    <t>4c2c1ba1-6d78-42d2-8d93-70b025379d75</t>
  </si>
  <si>
    <t>b135f16c-07ca-473b-ab1c-005d2189c6a6</t>
  </si>
  <si>
    <t>f9fe09b8-f983-4f1f-bda7-004196711289</t>
  </si>
  <si>
    <t>71c6914c-8336-44f0-8be2-cc66b8f2b5e3</t>
  </si>
  <si>
    <t>d3898c8e-49c0-4a98-9600-e86df5122784</t>
  </si>
  <si>
    <t>a75a065e-4baa-4bc5-8e41-42222648208a</t>
  </si>
  <si>
    <t>153fce9f-6cfd-438f-b45a-a016f1d5ad95</t>
  </si>
  <si>
    <t>55d598d8-9421-4f15-a780-2d8d76dfbe56</t>
  </si>
  <si>
    <t>9298fa5d-b503-4038-8ecf-06b6f1a82878</t>
  </si>
  <si>
    <t>968cf71f-2388-4e22-a307-ece702ad7527</t>
  </si>
  <si>
    <t>7b04d9aa-451f-4b88-a929-d4bc1674208f</t>
  </si>
  <si>
    <t>b93334b8-cf62-4efa-ba79-5982897744cf</t>
  </si>
  <si>
    <t>90579e6d-f3e0-400a-9dfd-3d480fddc6a2</t>
  </si>
  <si>
    <t>abb50713-ed4a-44e2-9168-69301820836b</t>
  </si>
  <si>
    <t>8c48a9fa-2ec6-4ea7-872d-7a957df40c4c</t>
  </si>
  <si>
    <t>4932d3a4-712d-48e9-921e-962861896419</t>
  </si>
  <si>
    <t>389f6b02-840e-4444-a4e0-73a0be9a6231</t>
  </si>
  <si>
    <t>d1b699c3-2ea9-493f-b371-c8b4e88ae8ec</t>
  </si>
  <si>
    <t>923eb170-660b-45db-9188-93c443b9cf34</t>
  </si>
  <si>
    <t>16c2fdfb-ad86-4c22-8af5-39e6185f356a</t>
  </si>
  <si>
    <t>4dd3a95d-702d-41e5-ac26-cdc6c5f66327</t>
  </si>
  <si>
    <t>81acbf7c-cd27-4c7a-ba73-1a477749ec91</t>
  </si>
  <si>
    <t>3fbebe1d-d326-454a-87be-8083b631652a</t>
  </si>
  <si>
    <t>d8ccf437-f05d-4e6f-b067-774e8027d614</t>
  </si>
  <si>
    <t>fb4d5b0e-a476-4dee-82ae-aa37f545e386</t>
  </si>
  <si>
    <t>7ccbbf22-d500-4c51-aa38-2ba76adfcc61</t>
  </si>
  <si>
    <t>e8c7ed2c-4e45-430f-b1e3-6e9c29bc0d5b</t>
  </si>
  <si>
    <t>4d9e684a-5620-4547-82d3-a94e068835e7</t>
  </si>
  <si>
    <t>2bbb6e39-7e0f-492f-864c-c1d028f231c7</t>
  </si>
  <si>
    <t>4f8796b1-bf93-423d-88e1-49fd674ad917</t>
  </si>
  <si>
    <t>a129d0e8-422d-451e-b027-270c5a106598</t>
  </si>
  <si>
    <t>30d90245-abff-4e36-9c62-582bca36b6e0</t>
  </si>
  <si>
    <t>8a62fbb4-0c31-40d9-81c9-c1cf4c21e592</t>
  </si>
  <si>
    <t>74ff8473-3f95-4595-9b5c-5167f2a0fb98</t>
  </si>
  <si>
    <t>ff3157e2-ea5d-45b5-8b5f-8c51e6b48686</t>
  </si>
  <si>
    <t>f145c030-fa4e-465a-8b1b-ea4198c62922</t>
  </si>
  <si>
    <t>cad74fb3-2c6d-4f7f-b4a6-899d0607e401</t>
  </si>
  <si>
    <t>81fd6491-87f6-4db7-a2e9-383328f14ee4</t>
  </si>
  <si>
    <t>a7e7d7d2-d387-45e3-9b1e-e86654f4913b</t>
  </si>
  <si>
    <t>79651b6e-1e1f-4710-8876-578b0b83beb6</t>
  </si>
  <si>
    <t>47b687ee-2994-414e-aec3-ed6a968c335c</t>
  </si>
  <si>
    <t>860b76df-6db3-4542-b0cc-f1f5cf4d92dd</t>
  </si>
  <si>
    <t>39f84a92-4891-45de-86c0-7480e8d68878</t>
  </si>
  <si>
    <t>c29b0db7-6cc8-473a-8107-0047144b981c</t>
  </si>
  <si>
    <t>b4ce9d10-a0b4-4739-8461-2ec7d9b8fb25</t>
  </si>
  <si>
    <t>46598bee-3f0c-4084-9fde-2d17c3f53864</t>
  </si>
  <si>
    <t>ca420766-ea1f-4e8f-8599-07961498b0c7</t>
  </si>
  <si>
    <t>e05e0ce9-7fd3-491e-863e-9df541d2e144</t>
  </si>
  <si>
    <t>eb46beae-afc7-430e-9098-055c219fb0bd</t>
  </si>
  <si>
    <t>55f8a05c-7c53-4426-ab5d-8e05d85a6f00</t>
  </si>
  <si>
    <t>7ac7a947-35b2-4bc0-b84c-2369751e90a5</t>
  </si>
  <si>
    <t>c7527a6a-cb70-4e40-9443-aeec3e9c91a6</t>
  </si>
  <si>
    <t>ca2f8a0d-8b85-491e-9427-8f059b690ce9</t>
  </si>
  <si>
    <t>829089a6-1a2b-4876-82a3-edff4f27372d</t>
  </si>
  <si>
    <t>f16d76d7-0be3-4c53-b6fa-ed2364866ed6</t>
  </si>
  <si>
    <t>a672e747-a388-4549-ad6c-b2c7c78294c1</t>
  </si>
  <si>
    <t>95e5e4bb-d024-4cf0-817f-662dd9bdcb1a</t>
  </si>
  <si>
    <t>ba4a4599-d29b-4e7b-b4fe-cb1398868ffa</t>
  </si>
  <si>
    <t>4761cd09-86f9-4fd3-b6d8-0d66130de7c7</t>
  </si>
  <si>
    <t>67dec074-4421-4e7e-80fe-d25fb10da74d</t>
  </si>
  <si>
    <t>a50343fc-c26a-4688-8b15-82d18a466c70</t>
  </si>
  <si>
    <t>f5f31e07-3a2c-4177-99bd-efefb3af96be</t>
  </si>
  <si>
    <t>3e8ecbd0-0dea-4c80-a325-be6684a04bb0</t>
  </si>
  <si>
    <t>2b20553d-7440-4dd3-bb02-696b7dac2c22</t>
  </si>
  <si>
    <t>17f3828f-3255-4b17-8598-57436567eace</t>
  </si>
  <si>
    <t>233c1787-194c-452b-bf41-56927a86e8e1</t>
  </si>
  <si>
    <t>e74314c4-d344-423c-ab88-03a5f5005fcd</t>
  </si>
  <si>
    <t>433dd058-50d0-4147-808e-d4661cadd300</t>
  </si>
  <si>
    <t>dbac331b-5c56-4e67-af08-0428f2421acf</t>
  </si>
  <si>
    <t>7e87af8b-d22e-4f97-9860-38164fe8b93d</t>
  </si>
  <si>
    <t>ffd37edf-197f-4cee-82ce-9031ba5ce498</t>
  </si>
  <si>
    <t>728ab593-85b7-4a9d-b267-383cebcd9cb0</t>
  </si>
  <si>
    <t>c18727cd-04be-427b-af28-53da16abe6ed</t>
  </si>
  <si>
    <t>d7acc906-1cef-42ef-b31d-f0cfc1e9e53f</t>
  </si>
  <si>
    <t>1c6023b7-7dc3-44b4-a718-e0575e6b4d6b</t>
  </si>
  <si>
    <t>a66498cb-f25f-4db3-b148-5ff67af09218</t>
  </si>
  <si>
    <t>ed806460-be60-42db-96f8-2cb937274d4f</t>
  </si>
  <si>
    <t>9618237c-7fde-4614-9546-eec1b69eb818</t>
  </si>
  <si>
    <t>ad417446-092b-46ae-a40c-edf257a3d84b</t>
  </si>
  <si>
    <t>e060f6c2-16ab-4bee-b1a4-2fc082b544fb</t>
  </si>
  <si>
    <t>c79bedfb-8d39-4eb9-afbf-5a45a13911e1</t>
  </si>
  <si>
    <t>52aed394-7b35-4653-9628-1aa46b495604</t>
  </si>
  <si>
    <t>aa9b9a84-a7c0-4a80-9130-522885ba9c1d</t>
  </si>
  <si>
    <t>62779b7f-d5e5-42cf-9db3-4442977e0162</t>
  </si>
  <si>
    <t>1cb82b23-067c-49fb-be50-3173509aee08</t>
  </si>
  <si>
    <t>acb91bd2-9e37-4486-b5d1-e701b6a30737</t>
  </si>
  <si>
    <t>b229d481-e359-411e-ae51-6ea582ea6096</t>
  </si>
  <si>
    <t>4fcb3dcb-9386-4f7d-b084-41e8f1bb6f43</t>
  </si>
  <si>
    <t>d372179a-7b52-4a39-a7b5-daa373b95a99</t>
  </si>
  <si>
    <t>fa35ef97-5236-4c39-bc47-d96c2fa8f85c</t>
  </si>
  <si>
    <t>fb8a2482-37b8-465c-8fd8-2b196879d4b2</t>
  </si>
  <si>
    <t>4a30aa75-7e8a-4204-9de0-a6c0eecf3d3d</t>
  </si>
  <si>
    <t>66f3be8a-35d0-4cc3-a712-029c9949e9fe</t>
  </si>
  <si>
    <t>37dd9403-d701-4d1f-9b92-a4aea52ae7b3</t>
  </si>
  <si>
    <t>c91de80b-d4af-4ebb-900a-8aae71f2f59e</t>
  </si>
  <si>
    <t>891ad7ff-d7ea-4c60-8b97-3737897364b9</t>
  </si>
  <si>
    <t>6221082a-9126-40c5-80bb-dcc19a769579</t>
  </si>
  <si>
    <t>b598d764-ca38-4bfe-ad2e-12e56e922b56</t>
  </si>
  <si>
    <t>d5fb385f-3196-4ea3-90f7-52bc978161c7</t>
  </si>
  <si>
    <t>19b704e2-cc20-47a9-913e-cbf1f8827995</t>
  </si>
  <si>
    <t>55fa4745-43fb-40f7-ad50-f6eb9e1105a7</t>
  </si>
  <si>
    <t>fd6b17de-f66f-4788-823d-c877392b8d35</t>
  </si>
  <si>
    <t>9466e8bf-966f-4db2-b4f0-c9516bd965e6</t>
  </si>
  <si>
    <t>f3f8b2c9-7d91-4e47-ab7a-72f0cdbbffd7</t>
  </si>
  <si>
    <t>a69a1265-b75e-4554-83a9-eb58642b5845</t>
  </si>
  <si>
    <t>638f5d6d-9593-43de-a32c-45394eef5659</t>
  </si>
  <si>
    <t>bdeec76c-7633-40db-8f4f-626500c35360</t>
  </si>
  <si>
    <t>b8ccbbb8-667a-43c2-8e6d-073c46023b7c</t>
  </si>
  <si>
    <t>d8710f9e-1fc0-4968-afb4-dfae2f843885</t>
  </si>
  <si>
    <t>b3114fc6-14e5-4136-95aa-b7169906519a</t>
  </si>
  <si>
    <t>b53b107a-6684-413c-ab05-c094b4c008f9</t>
  </si>
  <si>
    <t>50838286-dbc8-428f-bd89-f96d44df274c</t>
  </si>
  <si>
    <t>d2a304d1-e231-46d7-8347-6675cbe15e15</t>
  </si>
  <si>
    <t>fc2ae941-6d9c-478d-857d-8c52db249dfe</t>
  </si>
  <si>
    <t>84a0bdbe-d524-4f62-936f-552accb3c989</t>
  </si>
  <si>
    <t>2f8e720e-621b-4064-a6b9-6de9392a9f32</t>
  </si>
  <si>
    <t>aed84976-26ad-435f-b11f-3ade1124afb3</t>
  </si>
  <si>
    <t>988891eb-7f76-439d-aaa5-954e894f45b0</t>
  </si>
  <si>
    <t>abe6f90d-8d48-41aa-9667-a12ff60d20d0</t>
  </si>
  <si>
    <t>fb388352-4b6a-4091-8a0f-84afe56a0e38</t>
  </si>
  <si>
    <t>893daf52-0a7f-4e41-8371-a12e69ad9f9c</t>
  </si>
  <si>
    <t>05a54fd9-4500-47e7-abe9-3079eb56f851</t>
  </si>
  <si>
    <t>7f86ebf2-940e-4bcc-a021-1cfacf43882d</t>
  </si>
  <si>
    <t>e3356251-8f84-4df6-9451-8999e2eff1a5</t>
  </si>
  <si>
    <t>3114a267-4d59-40cd-aff5-77c80d785254</t>
  </si>
  <si>
    <t>7c78930e-b25f-4ac5-936c-241885c2e83a</t>
  </si>
  <si>
    <t>472305e5-b65c-4433-b4c1-a4db61983d2b</t>
  </si>
  <si>
    <t>4750f00d-a856-49ef-9f54-9af24d95c0cb</t>
  </si>
  <si>
    <t>806226f5-4fa9-46fa-9451-33eae7db4ff7</t>
  </si>
  <si>
    <t>fe002b54-67c7-46f4-9dad-451ce9c6850c</t>
  </si>
  <si>
    <t>5a40faca-c630-4e90-ad91-af69f48f6f62</t>
  </si>
  <si>
    <t>3736ee1a-8741-4cbe-99f5-cc9c6cb328c8</t>
  </si>
  <si>
    <t>31bf526f-b15f-4dcb-a2e1-29d16266a140</t>
  </si>
  <si>
    <t>58fabf3e-1a6d-49de-abed-cedf4b18344c</t>
  </si>
  <si>
    <t>085ebcd0-c25b-48ef-8d28-5322b6e2dc54</t>
  </si>
  <si>
    <t>f24e11dd-9afe-49e9-8ae4-f8a9b46025f4</t>
  </si>
  <si>
    <t>180df686-7b03-43df-aa70-7a28e8727d13</t>
  </si>
  <si>
    <t>f0a86848-a537-4f86-92eb-bc6d9e2e049c</t>
  </si>
  <si>
    <t>d3a1bd0d-e167-4f8d-b82c-be8efd709444</t>
  </si>
  <si>
    <t>b48aa38a-a838-408f-9563-f5b6b42daacd</t>
  </si>
  <si>
    <t>5500fc4a-f855-4819-bb2c-59f876edeb88</t>
  </si>
  <si>
    <t>943da342-df64-44ea-b22b-c5cb736793bf</t>
  </si>
  <si>
    <t>a467f7eb-ce3f-40e4-b33e-68c3ff8e9711</t>
  </si>
  <si>
    <t>2cb827bb-5d4b-4c41-907f-9bdcb1a80608</t>
  </si>
  <si>
    <t>d5de707a-5716-4d8f-bef2-afb4d3a80bf5</t>
  </si>
  <si>
    <t>e8f43584-1b9a-4718-8b58-b3c1d57c2610</t>
  </si>
  <si>
    <t>8b3cdf98-1358-4907-860a-16b336ba4a2c</t>
  </si>
  <si>
    <t>df3acd2e-f0b9-44b3-b0f9-1c1d7a903490</t>
  </si>
  <si>
    <t>8d3d9e86-127d-4dcf-8111-f86f7ab7ae36</t>
  </si>
  <si>
    <t>883199b2-b413-4e4b-a59b-9894771a990b</t>
  </si>
  <si>
    <t>046bbd9b-9ed1-4b97-afad-e41a82d8b7a3</t>
  </si>
  <si>
    <t>4afbd703-d88d-4a9c-a83a-ad66e1e7cc20</t>
  </si>
  <si>
    <t>902ecc25-df14-4608-97b2-257b7952f4ef</t>
  </si>
  <si>
    <t>9b0dc881-4b6c-41fe-9a15-85b1376ec53b</t>
  </si>
  <si>
    <t>77c285cb-a4d4-4e3f-8bda-b23e58e5bd71</t>
  </si>
  <si>
    <t>029eee07-fc2e-479a-95f4-e1328d8ea55f</t>
  </si>
  <si>
    <t>2692190a-48f8-4f04-a73b-90c9b37c97e7</t>
  </si>
  <si>
    <t>Silo 46 / CBS/ Alvéo</t>
  </si>
  <si>
    <t>2546abb2-2b53-4f6a-b634-7a54689af9ef</t>
  </si>
  <si>
    <t>d9600ba5-3fd0-4930-8360-c2720ccdc339</t>
  </si>
  <si>
    <t>87df6dee-f499-4942-b96e-73277f80cf5c</t>
  </si>
  <si>
    <t>5442ab97-e38a-4142-882b-ee5e9eb9b056</t>
  </si>
  <si>
    <t>817bb640-f9c4-4687-ae13-69320e33fab6</t>
  </si>
  <si>
    <t>474c3a37-5ea9-4b5a-8e73-320127977ca7</t>
  </si>
  <si>
    <t>81f53f36-1748-4000-9ecc-1f4b6735bddc</t>
  </si>
  <si>
    <t>130b6568-cf6b-4007-959b-f50aa0762365</t>
  </si>
  <si>
    <t>9e2bad7d-f0db-4548-aead-7757217edb58</t>
  </si>
  <si>
    <t>76e220b9-74ef-4906-936f-79daf77df3a0</t>
  </si>
  <si>
    <t>b19b3fb9-cf40-4e64-9ba1-cb3b59016948</t>
  </si>
  <si>
    <t>6f354697-bc16-4103-be4c-3d090f4409e7</t>
  </si>
  <si>
    <t>e465870b-2d23-4c35-8ef0-5318492012ef</t>
  </si>
  <si>
    <t>11e9d56a-e27f-4623-9b3e-bb6ee92c57ca</t>
  </si>
  <si>
    <t>663b7711-a9f9-410c-94f5-91edf33c7efb</t>
  </si>
  <si>
    <t>50ba244b-2527-4195-9fc5-516806d9125e</t>
  </si>
  <si>
    <t>cacc78b0-0694-43b7-90f6-b2e401e4ff0e</t>
  </si>
  <si>
    <t>a5cb9814-254b-481c-9dd4-038fc48d58a0</t>
  </si>
  <si>
    <t>340c90fa-fbc8-465b-959f-b48efc3d7cb9</t>
  </si>
  <si>
    <t>6d679e66-339f-431b-a511-c0737bf053ce</t>
  </si>
  <si>
    <t>368e82b8-0dd9-4253-9c75-dee1bd34a8f4</t>
  </si>
  <si>
    <t>6ff916fe-15a6-4bc8-963b-6f6929b4ed29</t>
  </si>
  <si>
    <t>c5983998-9edb-44d4-8d38-096da85bf2ca</t>
  </si>
  <si>
    <t>9d659d61-929a-4d09-9530-98a429d92fbd</t>
  </si>
  <si>
    <t>f03d93f9-94f0-4c55-893a-2fc917271683</t>
  </si>
  <si>
    <t>0d71211d-a6dd-4c99-a4a7-5f3c2ef6000e</t>
  </si>
  <si>
    <t>4345faf7-2c55-4006-a933-f66a65bdebfc</t>
  </si>
  <si>
    <t>dfa441df-2545-463d-a0af-2c97c4dc95f6</t>
  </si>
  <si>
    <t>591914d2-92ba-4ff8-ba83-cb8a72b228bb</t>
  </si>
  <si>
    <t>0a037878-b95b-419d-b645-0f7b314528ba</t>
  </si>
  <si>
    <t>c1bee629-2cd1-48be-855b-454bcf6094dd</t>
  </si>
  <si>
    <t>8832f164-a2e2-4618-ad0f-792f166dad05</t>
  </si>
  <si>
    <t>b6fde295-5c36-4101-953d-44a0fc9c7644</t>
  </si>
  <si>
    <t>aa85131d-5d98-4dbd-9158-a38a2784b140</t>
  </si>
  <si>
    <t>c36ed335-89f3-4938-a008-cf8d6096519f</t>
  </si>
  <si>
    <t>260495c4-5076-4575-a31d-19b6c87c97cc</t>
  </si>
  <si>
    <t>cd086517-eba9-4809-8bca-2dcf8e3ef5a5</t>
  </si>
  <si>
    <t>d5262beb-84e7-4b3e-a44e-5d0a529a2aae</t>
  </si>
  <si>
    <t>71c521bd-1b77-4356-bf74-2f6f5e0fcbe7</t>
  </si>
  <si>
    <t>49b45cb7-2543-4194-9ea8-85daca3e3f46</t>
  </si>
  <si>
    <t>48131f69-6a19-4d77-8370-6e2a14850ac3</t>
  </si>
  <si>
    <t>efcf3a7d-eb29-4fca-8095-3f49bf87d233</t>
  </si>
  <si>
    <t>a8356ee6-4e21-4581-a0f2-a24e662fcb18</t>
  </si>
  <si>
    <t>f638e52b-18c7-4688-8207-f1fa43668f96</t>
  </si>
  <si>
    <t>cbf7a551-78c1-460c-b027-a4206ab7125d</t>
  </si>
  <si>
    <t>5746b633-1f72-4880-a859-d6f28679814a</t>
  </si>
  <si>
    <t>77acd37e-4b8f-4bac-818c-caca43412097</t>
  </si>
  <si>
    <t>45eaf6b9-b44c-418d-9529-651d83f04ce4</t>
  </si>
  <si>
    <t>e933bd30-baed-48bb-9152-a8f31f0e19a2</t>
  </si>
  <si>
    <t>462770ed-8c8f-49a2-a589-51f8aea24998</t>
  </si>
  <si>
    <t>3d5a90fd-2b55-4704-a84b-b044441cb79a</t>
  </si>
  <si>
    <t>1099f95d-790f-453a-9266-34e38cfcb8f1</t>
  </si>
  <si>
    <t>a92359f8-cd1c-4a93-ad6d-9789631fab97</t>
  </si>
  <si>
    <t>c4a38d8b-80fd-4f40-bd7d-3b878af5ac0c</t>
  </si>
  <si>
    <t>7d04ca03-8700-43be-ab7b-415a969a6029</t>
  </si>
  <si>
    <t>cfe66560-63e0-4758-9751-f25a698cfd22</t>
  </si>
  <si>
    <t>d1acb6bd-52a8-46e0-9416-21381e05677b</t>
  </si>
  <si>
    <t>ea21485c-3b96-42d8-a3b7-8f403ffffc30</t>
  </si>
  <si>
    <t>78940008-991c-4d21-9085-8ad831454130</t>
  </si>
  <si>
    <t>dc133e24-7cf1-4ef5-a20b-afade903a662</t>
  </si>
  <si>
    <t>c79aa5de-d70f-44c9-b2a3-d06280884e6b</t>
  </si>
  <si>
    <t>0b6ab992-a641-427b-82f5-80a2e30e898f</t>
  </si>
  <si>
    <t>f30e2a72-c2bd-4124-862d-be088a4e9f90</t>
  </si>
  <si>
    <t>0a9ae3ca-2282-4669-8373-4a396c9804ce</t>
  </si>
  <si>
    <t>79e4868d-e917-4a41-84fb-9043b73b5924</t>
  </si>
  <si>
    <t>11c73377-ca0a-4442-bb07-46ef5332cddc</t>
  </si>
  <si>
    <t>d90335f6-6f62-4b5c-82f9-63b30c246cae</t>
  </si>
  <si>
    <t>8b386530-10e6-434a-8d87-74abeba4d82d</t>
  </si>
  <si>
    <t>efd693ee-cd85-434e-a549-043c16b3e1c5</t>
  </si>
  <si>
    <t>74d5bd02-1254-474d-803e-4dfcabbcc7bb</t>
  </si>
  <si>
    <t>41bbf1a9-b637-4699-af5a-5359f3246c1f</t>
  </si>
  <si>
    <t>421652fd-8772-4a62-9892-a84cc92b62d3</t>
  </si>
  <si>
    <t>6a43867b-e57b-4e9f-8a27-7c05dd8ba884</t>
  </si>
  <si>
    <t>d867978b-c02e-4c25-904e-af73af0cfba2</t>
  </si>
  <si>
    <t>1f67005d-9dfb-41e4-b904-b4c59685c6ca</t>
  </si>
  <si>
    <t>5264ee30-e50f-472f-bb9b-bf527b1dcdd8</t>
  </si>
  <si>
    <t>30fccf26-d803-4cf6-816f-3d4f024b5f9b</t>
  </si>
  <si>
    <t>4b689820-9567-46de-b7e0-5147cdf8830e</t>
  </si>
  <si>
    <t>Début Citerne</t>
  </si>
  <si>
    <t>d978587e-3d1b-4dc9-b0f0-bf9871b5c74a</t>
  </si>
  <si>
    <t>Fin Citerne</t>
  </si>
  <si>
    <t>5cdb2e8d-2961-45d3-9998-cf3e0ef4988a</t>
  </si>
  <si>
    <t>c8366488-14a1-444b-9136-2913052c2af9</t>
  </si>
  <si>
    <t>0e912155-3b42-458e-bf78-e921842a9ede</t>
  </si>
  <si>
    <t>cd39d301-4cd8-4f15-80bd-cf995a1bcf3c</t>
  </si>
  <si>
    <t>b5513b23-0eda-428b-8b97-04d99f25f9c2</t>
  </si>
  <si>
    <t>14ece87a-6de9-4a28-b9c3-68def3817552</t>
  </si>
  <si>
    <t>81fda544-8a7a-4a10-921e-87ece34fe327</t>
  </si>
  <si>
    <t>887ab8b0-e30d-4afe-b48f-c438c21b00d8</t>
  </si>
  <si>
    <t>8385501c-0fc8-429c-b26d-1c6a09c388f9</t>
  </si>
  <si>
    <t>f565bff3-cd6b-42c7-9871-6ac9afd075d3</t>
  </si>
  <si>
    <t>2f0df223-8e59-4609-a7ff-46fb1384fd77</t>
  </si>
  <si>
    <t>7115edc1-141e-418a-8415-db95c12c5a47</t>
  </si>
  <si>
    <t>f7c23ddf-94b2-40ab-b43c-ea208fc9ac15</t>
  </si>
  <si>
    <t>5beaf7a4-8ada-4030-8e95-31fa8ce2e680</t>
  </si>
  <si>
    <t>e9c364a2-9e4f-4c13-9962-c7d6663bf0b7</t>
  </si>
  <si>
    <t>7a105758-e3d5-445e-9f36-636253cc31c5</t>
  </si>
  <si>
    <t>1193b4e5-d97c-4950-a700-ec1b0e96af0f</t>
  </si>
  <si>
    <t>db711926-f087-40a4-8acf-2baf69dac07d</t>
  </si>
  <si>
    <t>fba21eb4-b41d-4688-b85e-ef1825c2adbc</t>
  </si>
  <si>
    <t>f102eda7-f466-4e46-b147-477537d78e64</t>
  </si>
  <si>
    <t>ANALYSE COMPÄRATIVE CDS/SPPAS/Multilab</t>
  </si>
  <si>
    <t>55693355-3dce-42fd-ac9b-d711bc3a5fe7</t>
  </si>
  <si>
    <t>4038bd63-1432-4226-ba86-8fc57ffca51b</t>
  </si>
  <si>
    <t>0602dbad-c427-4e68-b2da-97d45f6d85c1</t>
  </si>
  <si>
    <t>1ac7d2de-0207-40d0-8d21-96c95819f9e8</t>
  </si>
  <si>
    <t>9eec8758-c226-4295-9c0b-4dd347652319</t>
  </si>
  <si>
    <t>4768288b-95ae-4220-95f9-e43ddde10fae</t>
  </si>
  <si>
    <t>ANALYSE COMPÄRATIVE Multilab</t>
  </si>
  <si>
    <t>9559700b-0ac7-48dd-91ce-ecaf49b2e37b</t>
  </si>
  <si>
    <t>facbf77c-68a9-4dc3-884a-82f6271fe74f</t>
  </si>
  <si>
    <t>82c1ca40-836a-4c9a-8422-a6cb655587db</t>
  </si>
  <si>
    <t>35427b59-8b8d-49e6-a10c-abb542d77811</t>
  </si>
  <si>
    <t>2fc45c0e-7eb2-421c-a706-fe6d81639266</t>
  </si>
  <si>
    <t>fed06551-8c49-4e07-9236-d7df8d09f2fa</t>
  </si>
  <si>
    <t>6934586e-b790-4f9c-97f0-d1fe061a42f0</t>
  </si>
  <si>
    <t>6289a814-fc63-451a-8cd5-a6579648c67c</t>
  </si>
  <si>
    <t>e633a5eb-02f9-4aa8-86b1-4f31f0da226f</t>
  </si>
  <si>
    <t>e9211b24-9c0e-4b2a-9f14-91ab6bdd9674</t>
  </si>
  <si>
    <t>85fead85-56ea-4ee1-ad07-ce2f6019d2e0</t>
  </si>
  <si>
    <t>85f3a548-3122-4e49-b1b7-43897d7f30b5</t>
  </si>
  <si>
    <t>cf97f680-f4a7-405b-9613-85a3952366cb</t>
  </si>
  <si>
    <t>a97463a4-06f6-4d69-9dde-3cf279981345</t>
  </si>
  <si>
    <t>4c733c0c-be78-4b8c-926f-9a5b06e4906b</t>
  </si>
  <si>
    <t>06162ae9-001c-4158-8867-8a9a2bab37a8</t>
  </si>
  <si>
    <t>9b077203-95d5-4de9-aaa9-36768e036444</t>
  </si>
  <si>
    <t>f71e21cf-202b-4e60-a74f-e66990159eba</t>
  </si>
  <si>
    <t>ba2d75c7-7aaf-48c5-9410-126344bea74a</t>
  </si>
  <si>
    <t>9bd916e3-961f-43bd-b42b-4acc42dc3dd3</t>
  </si>
  <si>
    <t>c8830bf7-f605-4877-a223-4a08c01e34cd</t>
  </si>
  <si>
    <t>6f33d1d9-e033-4449-b468-c3177faa073d</t>
  </si>
  <si>
    <t>e6a1cbf3-f6d9-43d4-b51f-7c78fbf99575</t>
  </si>
  <si>
    <t>a6f6ce02-1350-422d-9736-08f76993443a</t>
  </si>
  <si>
    <t>8b4d565d-74ab-4981-80af-312b4503690d</t>
  </si>
  <si>
    <t>b91b202e-5486-4d2c-ac9e-38023b32fca4</t>
  </si>
  <si>
    <t>c808b7db-6fad-420c-955a-37b0cc4b3cc7</t>
  </si>
  <si>
    <t>3bf415be-8153-49a8-af96-1f7b4ddfd1f6</t>
  </si>
  <si>
    <t>0a92c898-4800-4b17-96cd-e42fb185e423</t>
  </si>
  <si>
    <t>6731339a-ddd6-4bde-8f68-3be6254e2631</t>
  </si>
  <si>
    <t>d81fde24-f68f-46df-a5a3-f89990db42f5</t>
  </si>
  <si>
    <t>09a4e828-26d7-422a-a029-6ce391d78acb</t>
  </si>
  <si>
    <t>15e2a60a-ec38-4e34-8745-3c572a57d913</t>
  </si>
  <si>
    <t>eda16eff-36ca-4e0f-b58c-089b055add0d</t>
  </si>
  <si>
    <t>82d5d387-1f92-4e98-87d7-5f655f83a959</t>
  </si>
  <si>
    <t>4156c462-5c4e-4629-9955-826fd34908dd</t>
  </si>
  <si>
    <t>cfea676f-2850-454b-950d-c1a649c879c0</t>
  </si>
  <si>
    <t>1894af6e-3e77-4495-982c-ea271c18a5cd</t>
  </si>
  <si>
    <t>8781f366-d800-47fb-ad35-ce1cc7defa9a</t>
  </si>
  <si>
    <t>72f14735-fc0b-421c-9c1b-323d2754e9e2</t>
  </si>
  <si>
    <t>fcbee091-a1f9-45a6-aa92-18e09680b981</t>
  </si>
  <si>
    <t>7c4402f8-afa8-457b-91f0-5b4a519427bd</t>
  </si>
  <si>
    <t>f7504c1b-eec5-4d19-a84d-273bb0278703</t>
  </si>
  <si>
    <t>f2531db1-63db-4f3d-8c5c-e24359a5abfa</t>
  </si>
  <si>
    <t>bc78e7c7-2967-4962-8e0f-41079a7b56c2</t>
  </si>
  <si>
    <t>fa7f9636-348e-4e41-b849-b4a3f53a9c2c</t>
  </si>
  <si>
    <t>b11ab0be-dba1-4dcf-9d83-0d98f991ed3e</t>
  </si>
  <si>
    <t>627b2a4c-2f30-4aaf-aa35-e7644220c2c3</t>
  </si>
  <si>
    <t>98535f51-18c1-4e73-8920-1b8b1b28bfbf</t>
  </si>
  <si>
    <t>34c6b11e-7c18-4f80-b3ac-0b76e47cb42d</t>
  </si>
  <si>
    <t>cb64ba1b-e473-4b08-8964-fb4de5db684f</t>
  </si>
  <si>
    <t>89428cf9-5ec6-4879-872e-effe0da44e55</t>
  </si>
  <si>
    <t>3629f5b5-c161-4c66-8d84-a5e762e93184</t>
  </si>
  <si>
    <t>737af812-cb57-41f0-a76f-5f8a9542d33b</t>
  </si>
  <si>
    <t>cb28e317-dfac-4ad5-8236-3e540e47d89e</t>
  </si>
  <si>
    <t>d37ccd24-309a-4ca5-b8cd-5323a03f7aeb</t>
  </si>
  <si>
    <t>6b9f1c85-1fd8-4d26-a77f-f72cca49487f</t>
  </si>
  <si>
    <t>b873fc90-a1ab-4e73-b6c9-da2b8e85c218</t>
  </si>
  <si>
    <t>e68edb82-0798-446a-9fc1-514572a028a2</t>
  </si>
  <si>
    <t>35193088-914f-4a78-981f-f8985ae46cd0</t>
  </si>
  <si>
    <t>5d024f52-c7e3-4696-ada4-b1938fc47947</t>
  </si>
  <si>
    <t>836abcb2-ee89-47e4-8c22-94e858299da8</t>
  </si>
  <si>
    <t>a4c0ea09-7940-40d6-ae77-612a0017fae4</t>
  </si>
  <si>
    <t>073992c8-e94b-45fc-93c1-f00fd4f6f5b3</t>
  </si>
  <si>
    <t>871775d9-efee-4b0b-97de-d6a2839ec9a5</t>
  </si>
  <si>
    <t>397814c9-34b4-42d0-9116-33569d2f2015</t>
  </si>
  <si>
    <t>f7632511-b265-41ba-853e-c6d5cb7afd42</t>
  </si>
  <si>
    <t>9c660547-ae5a-42a8-88af-c8e8cd4d7764</t>
  </si>
  <si>
    <t>a66e7fbf-1d3c-4aa7-b2cb-6abf591389e8</t>
  </si>
  <si>
    <t>d6423457-6904-4126-a3bc-b6c996251b66</t>
  </si>
  <si>
    <t>b54a796b-bfe8-46e7-be36-1c44a4a8ba64</t>
  </si>
  <si>
    <t>16582b80-ac5e-478a-9e71-01ac03dfa101</t>
  </si>
  <si>
    <t>590bd757-3e21-455e-8d71-01fb93cf120f</t>
  </si>
  <si>
    <t>a4601ba5-366f-42b9-acda-662b030684fb</t>
  </si>
  <si>
    <t>93f78249-6106-4446-a14d-11da63ec9e80</t>
  </si>
  <si>
    <t>6fcc8295-2f29-4a2e-b9ca-0a344da8f4e9</t>
  </si>
  <si>
    <t>0804e87a-ecec-4757-92d4-ba13650e21b0</t>
  </si>
  <si>
    <t>107a23c6-604c-4ee8-a61b-fcf919a447ea</t>
  </si>
  <si>
    <t>c470c2de-bc89-4250-828e-e7c313c127d5</t>
  </si>
  <si>
    <t>6ac000aa-0352-4310-a1bb-7f990d4fffff</t>
  </si>
  <si>
    <t>2045dd2f-8861-4087-8060-00639e434b3a</t>
  </si>
  <si>
    <t>f1f3e29b-8f6e-4601-bbeb-2441ae8ef99e</t>
  </si>
  <si>
    <t>5b280704-b7db-4842-9b2d-55d4abbcf682</t>
  </si>
  <si>
    <t>e15fefd3-0b3b-4cbc-8bb6-6cc88eb0acdd</t>
  </si>
  <si>
    <t>0e591ff1-2902-48ed-bfc6-97ce46746fbb</t>
  </si>
  <si>
    <t>ff218ebb-9f33-43d4-836b-8dbf3cc7e1e3</t>
  </si>
  <si>
    <t>ef831ff6-abf9-42d4-aae2-4279e10080b0</t>
  </si>
  <si>
    <t>511d8a17-db8e-4e80-89c9-40124c964deb</t>
  </si>
  <si>
    <t>321d8459-f9b3-4c19-a2e8-1745d0f87cee</t>
  </si>
  <si>
    <t>618b57ff-1027-460c-a409-5c8b439d8953</t>
  </si>
  <si>
    <t>3229056b-6f6b-4413-994d-74dc98bce341</t>
  </si>
  <si>
    <t>d9e37556-bc8a-45f6-b005-c21879517953</t>
  </si>
  <si>
    <t>8e0d6c12-d65c-495f-9243-462c86529526</t>
  </si>
  <si>
    <t>d11a49ef-4b79-4c6c-b9c1-b653496a2358</t>
  </si>
  <si>
    <t>9fcc0a39-ec47-440d-a3cd-7c5236c52618</t>
  </si>
  <si>
    <t>b5726521-693d-4586-95ed-32a78700e94c</t>
  </si>
  <si>
    <t>145e9ac9-d62b-407a-bf3d-9a9832db531e</t>
  </si>
  <si>
    <t>15014852-9d38-495e-b182-79acc8a5fb37</t>
  </si>
  <si>
    <t>5d57ec2b-9dc6-40b0-bab6-57451316e016</t>
  </si>
  <si>
    <t>97ea6d22-0583-441d-8894-3b11a5b63a1a</t>
  </si>
  <si>
    <t>69c7e2d9-ef97-4625-9cce-45bd3387df3f</t>
  </si>
  <si>
    <t>ad439f7a-0f68-4580-91be-9cb432b16454</t>
  </si>
  <si>
    <t>3d988a9f-acab-4bf2-9a96-1615c986dd66</t>
  </si>
  <si>
    <t>666ff154-7610-414c-8397-f59ac97c8d8e</t>
  </si>
  <si>
    <t>92ac495f-2c52-41aa-b0ee-c7f86ad0d144</t>
  </si>
  <si>
    <t>69e86162-dae4-49dd-aa07-fe6558ea36d6</t>
  </si>
  <si>
    <t>G 1000µ</t>
  </si>
  <si>
    <t>G900µ</t>
  </si>
  <si>
    <t>G 800µ</t>
  </si>
  <si>
    <t>G 710µ</t>
  </si>
  <si>
    <t>G 630µ</t>
  </si>
  <si>
    <t>G 560</t>
  </si>
  <si>
    <t>∑ 800;560</t>
  </si>
  <si>
    <t>∑ 710;450</t>
  </si>
  <si>
    <t>G &lt; 400µ</t>
  </si>
  <si>
    <t xml:space="preserve">Poids </t>
  </si>
  <si>
    <t>0101</t>
  </si>
  <si>
    <t>2ca325ed-0944-4551-88da-7b9528022d57</t>
  </si>
  <si>
    <t>90dd5aa0-5c10-4850-bfae-ca780d8e8b0d</t>
  </si>
  <si>
    <t>af620675-0a9b-41f9-a404-0952492205e2</t>
  </si>
  <si>
    <t>44ffd4c6-7bb2-495a-9994-c969b33c92a0</t>
  </si>
  <si>
    <t>2daf9e41-ff03-4603-a219-633cac2ad562</t>
  </si>
  <si>
    <t>6e52b71d-9634-453f-a5ad-00c86bf1128b</t>
  </si>
  <si>
    <t>71238661-05b1-4662-b1ed-2c99f638572f</t>
  </si>
  <si>
    <t>3fbb8b8f-0da3-4063-84cb-2a2604ee3568</t>
  </si>
  <si>
    <t>7f912e6a-69ad-4fa4-a79d-9024f36e69ad</t>
  </si>
  <si>
    <t>baf939a5-81aa-4a6f-bbfb-d6d751adb594</t>
  </si>
  <si>
    <t>124f3b98-3892-401d-9da1-8b06eb2ba498</t>
  </si>
  <si>
    <t>f88fdd25-2d3a-4cdb-aad2-10c16a05d265</t>
  </si>
  <si>
    <t>4b90b110-01a1-4cf1-aa65-756d0878772f</t>
  </si>
  <si>
    <t>2e37e5d5-abba-40b9-b500-f21ecb20ef66</t>
  </si>
  <si>
    <t>c489ac38-e6a5-456d-bbac-689680cdf51e</t>
  </si>
  <si>
    <t>f2203c39-b3b5-45ad-9bcf-997987091320</t>
  </si>
  <si>
    <t>2950723f-fe68-4fed-b2ff-927fe2704c30</t>
  </si>
  <si>
    <t>b2d6e19f-a2ef-4ed0-a986-247e8f49d380</t>
  </si>
  <si>
    <t>9045758f-5f5a-467e-be57-98fa8f5e7d02</t>
  </si>
  <si>
    <t>e79cb83f-1ff7-4612-bd11-337d0b43aa64</t>
  </si>
  <si>
    <t>eeb3c6fe-b532-40e1-8705-049d0b019c2c</t>
  </si>
  <si>
    <t>d19ed53b-fb9c-4fbc-93cc-32d02b5836c8</t>
  </si>
  <si>
    <t>54f874e7-75fa-4396-bcb0-750a67e3dedb</t>
  </si>
  <si>
    <t>78895f74-c365-40c2-920c-31554fd526ca</t>
  </si>
  <si>
    <t>999ab022-3e25-426b-9f4b-247e5d74c461</t>
  </si>
  <si>
    <t>0102</t>
  </si>
  <si>
    <t>bdd7a5cc-8f3b-465b-80e7-b681a3e3a4b5</t>
  </si>
  <si>
    <t>b9b38ac8-2542-458e-ae7e-87336629cdef</t>
  </si>
  <si>
    <t>fb549399-c1bf-44ce-8120-12de8ad54ca7</t>
  </si>
  <si>
    <t>ae826f69-fce8-4ab3-82e3-b649ceaae196</t>
  </si>
  <si>
    <t>769a16c2-e9e5-41d0-b522-2bd2369aa82c</t>
  </si>
  <si>
    <t>372f4e00-2ca7-42e6-9ca8-0912e03c0c84</t>
  </si>
  <si>
    <t>b7d772f3-6104-4ce5-9347-ead443fe4eec</t>
  </si>
  <si>
    <t>df8e79e4-5244-4ffa-9031-2f87cb4b7e76</t>
  </si>
  <si>
    <t>83485533-e83a-41cb-b4c9-16e5a35ea2a6</t>
  </si>
  <si>
    <t>cfd7c475-5ee9-4411-af1d-9d33d196048e</t>
  </si>
  <si>
    <t>208f5faf-d763-4c3c-9476-395bb2a28685</t>
  </si>
  <si>
    <t>924d083a-f96e-43f3-bc1e-4cdb87403671</t>
  </si>
  <si>
    <t>a7082b36-1a91-4529-8048-c4ecdc600d56</t>
  </si>
  <si>
    <t>c9efad10-146e-4059-9488-4f7359b85529</t>
  </si>
  <si>
    <t>ae25eb9b-ae56-43a9-93dc-97997a4ae777</t>
  </si>
  <si>
    <t>abff82e8-2704-4fcd-b4f2-59856342f6db</t>
  </si>
  <si>
    <t>0202</t>
  </si>
  <si>
    <t>7ef547d1-5105-4581-9d9d-8eb6886a9142</t>
  </si>
  <si>
    <t>14681b39-b8fa-4e47-af5d-504ef98cdd9f</t>
  </si>
  <si>
    <t>202</t>
  </si>
  <si>
    <t>48843182-1f40-492d-ae3f-de753b89b8a7</t>
  </si>
  <si>
    <t>35c8591c-5028-4a39-a333-866f7e5fc685</t>
  </si>
  <si>
    <t>91a43f1c-c72c-4fdd-b5a5-43385eb94078</t>
  </si>
  <si>
    <t>dfe943d9-a90c-43ed-9933-9fb70f4527bb</t>
  </si>
  <si>
    <t>4db3d00d-c48e-4cbb-8ece-ed4dc426ad83</t>
  </si>
  <si>
    <t>36f37e5f-abdb-4f89-83dc-6ff96913aaf8</t>
  </si>
  <si>
    <t>a78db816-2436-4049-a729-c44b2ef46a41</t>
  </si>
  <si>
    <t>103</t>
  </si>
  <si>
    <t>d2f567af-d65b-4398-9e29-acabca5f4cb3</t>
  </si>
  <si>
    <t>756636b3-917c-42ca-8273-80f1b43fff91</t>
  </si>
  <si>
    <t>089d7ab5-1ee4-42b5-a6d3-be166cf1d37a</t>
  </si>
  <si>
    <t>c5de94d2-8d35-4ea5-8f60-5e2bb85f5d62</t>
  </si>
  <si>
    <t>650925c6-56ff-4632-8e2b-4c244e3886f5</t>
  </si>
  <si>
    <t>aac07401-44b8-4bf3-86fc-8888d7863f1a</t>
  </si>
  <si>
    <t>28c3dd02-bd46-405e-9a1c-0da0a0afe494</t>
  </si>
  <si>
    <t>0103</t>
  </si>
  <si>
    <t>ee0ebc4c-5978-411a-9109-89b8b0df2c80</t>
  </si>
  <si>
    <t>dc79713c-cde7-446b-a304-5b6c5536615f</t>
  </si>
  <si>
    <t>803c392d-4a9d-4825-b0a6-dd271422fd36</t>
  </si>
  <si>
    <t>26ad84a0-fec7-447d-8846-6a2dc9e4412b</t>
  </si>
  <si>
    <t>c8897962-5ec3-47fb-9419-e255d0e893ea</t>
  </si>
  <si>
    <t>11d2ea57-cbff-4844-b8e3-d617e157a839</t>
  </si>
  <si>
    <t>f102d114-8e7a-4692-a410-7cb6c8a18d08</t>
  </si>
  <si>
    <t>144a001c-863b-484f-915d-9073b08e93f4</t>
  </si>
  <si>
    <t>4c26839c-754a-469d-aeb9-a4150ab2229a</t>
  </si>
  <si>
    <t>feb5155c-72ae-4e83-a109-cf580276ee9a</t>
  </si>
  <si>
    <t>a7cbdb00-ad08-429c-a06e-fbca36d3c742</t>
  </si>
  <si>
    <t>f9fabeeb-ac2f-4ce0-baa4-cf2df91912ff</t>
  </si>
  <si>
    <t>bf37e94c-fe59-4d23-b53c-22a298a79e75</t>
  </si>
  <si>
    <t>f2933dab-7a2d-4a04-879f-5ba25d93d6b4</t>
  </si>
  <si>
    <t>b1e64d5c-0e28-4c71-a9cb-ee29d1bc793c</t>
  </si>
  <si>
    <t>4df6a334-cbd2-4b0a-b965-7b04c68c68f0</t>
  </si>
  <si>
    <t>eba479c6-c8f2-41c7-849b-475eb647faae</t>
  </si>
  <si>
    <t>a88a304e-2f27-4a37-bf66-9e6fcf8f0784</t>
  </si>
  <si>
    <t>a4933b34-31e2-4cd7-a036-6ad960ebb673</t>
  </si>
  <si>
    <t>0cc7f40a-56f5-4816-8423-12bbbb128c26</t>
  </si>
  <si>
    <t>a11d84a4-119e-4662-bce3-a063eedc9f9d</t>
  </si>
  <si>
    <t>8ce33478-13d8-4da1-91e0-a0ed11e52366</t>
  </si>
  <si>
    <t>4f7a6d9c-fcdb-4ce5-8ad5-347c0d63a454</t>
  </si>
  <si>
    <t>7cc09e90-4269-4840-91cf-25aa75cd41a6</t>
  </si>
  <si>
    <t>13d8426a-09ed-48c6-9f61-1d49b4021e68</t>
  </si>
  <si>
    <t>472a6ba1-0bea-4896-b58c-e60df9e60068</t>
  </si>
  <si>
    <t>0104</t>
  </si>
  <si>
    <t>2ec8cb02-3ef5-453e-9997-b70c380b42db</t>
  </si>
  <si>
    <t>7bb6556b-200c-4e54-85e9-95fb51310b89</t>
  </si>
  <si>
    <t>683e3ba1-5e9d-45b0-befa-056c230316b7</t>
  </si>
  <si>
    <t>ac334d6b-6069-4a79-b941-7fbc7b0194fd</t>
  </si>
  <si>
    <t>e05e275b-4144-43cd-aaf0-c2ab5e0a0e4b</t>
  </si>
  <si>
    <t>e4f71f91-754c-46b4-8270-2f659b43faa2</t>
  </si>
  <si>
    <t>b4be9ac8-39f4-47d9-80c6-0e7eeb146183</t>
  </si>
  <si>
    <t>554c4e7c-422a-4004-8158-148d8a81de15</t>
  </si>
  <si>
    <t>a371b722-2d92-444c-b2ad-87da8403fcb0</t>
  </si>
  <si>
    <t>23f08f06-ef2f-4ca2-8c0a-195481ad814c</t>
  </si>
  <si>
    <t>5c429acd-2e61-4afa-9170-c9bef9d661bb</t>
  </si>
  <si>
    <t>cf37ed13-d84a-4ab7-ba7d-ce285d7bea20</t>
  </si>
  <si>
    <t>1a5257b3-1ff2-47ab-a805-c101c98898e3</t>
  </si>
  <si>
    <t>8d6a5cfb-d6b3-4b73-8632-854e941ff6d8</t>
  </si>
  <si>
    <t>fed1bd67-2e58-4a35-ac93-c27e640ef214</t>
  </si>
  <si>
    <t>b5fc4a30-33e6-4ba9-99fd-15986c27df9f</t>
  </si>
  <si>
    <t>bfea5e69-7bcd-48ed-9492-b600b7d01194</t>
  </si>
  <si>
    <t>b67dcc1b-6659-493c-993c-06e8f392772f</t>
  </si>
  <si>
    <t>e9b6350c-7523-43b8-af00-dd9c551373f9</t>
  </si>
  <si>
    <t>b3b56329-6489-4905-a772-67114979040c</t>
  </si>
  <si>
    <t>d9960dfc-fbc3-4517-84c0-f7229681ff10</t>
  </si>
  <si>
    <t>58381e6c-f6d9-4319-8356-e462f037013f</t>
  </si>
  <si>
    <t>0f5dea22-e333-40b4-a1d2-45eb509a480e</t>
  </si>
  <si>
    <t>ddcaac28-74e0-4400-8d11-2ee17cc8ea6e</t>
  </si>
  <si>
    <t>104</t>
  </si>
  <si>
    <t>8dc1e46b-7e84-4e8b-b967-9f953e142b95</t>
  </si>
  <si>
    <t>56f63108-af1f-4134-979e-c66aa6680877</t>
  </si>
  <si>
    <t>47c7f99e-3eec-47d6-9b7f-caf762082662</t>
  </si>
  <si>
    <t>b1cf9171-c7b8-461e-8f20-3e8cc71a31a6</t>
  </si>
  <si>
    <t>aa8254fa-70cc-4797-9d5e-62249ea4f1ba</t>
  </si>
  <si>
    <t>298e29d1-e382-498d-b9ab-cb963663c318</t>
  </si>
  <si>
    <t>ff846691-3dbe-4627-908b-c31e75488f6c</t>
  </si>
  <si>
    <t>105</t>
  </si>
  <si>
    <t>2f24684f-96c0-4d8f-8288-4a316a236e88</t>
  </si>
  <si>
    <t>062a5a28-475a-47d6-ad3a-195939731f21</t>
  </si>
  <si>
    <t>3a86be40-5d39-4ca7-ba98-a7a278cd116f</t>
  </si>
  <si>
    <t>0205</t>
  </si>
  <si>
    <t>f2b6d759-d643-46e3-a2a2-3f8099d48d29</t>
  </si>
  <si>
    <t>456a961f-9a96-49e9-8e7e-177625cf59ea</t>
  </si>
  <si>
    <t>dcaf5c1a-7504-45a1-a22a-36630ae936d2</t>
  </si>
  <si>
    <t>39fc7d49-e57f-434a-a7b1-b0cd33a5c496</t>
  </si>
  <si>
    <t>0305</t>
  </si>
  <si>
    <t>f20ab1ee-5d82-4aa7-909e-f4a54f66b4de</t>
  </si>
  <si>
    <t>11281cc8-b382-4eba-9154-deb6555d3582</t>
  </si>
  <si>
    <t>aead7d33-9971-463e-8e09-2d269bc50be7</t>
  </si>
  <si>
    <t>2c59bf01-e3fb-4069-b6c1-cc684e799326</t>
  </si>
  <si>
    <t>d247795d-ba0a-4b06-a47e-55c4c6c41130</t>
  </si>
  <si>
    <t>0405</t>
  </si>
  <si>
    <t>afa9c707-e861-45a4-8cd4-8b0c64042170</t>
  </si>
  <si>
    <t>1171b467-ffe3-4162-9a39-11d73ee4a337</t>
  </si>
  <si>
    <t>e04c0314-82fc-456a-877a-e4c8c89093ae</t>
  </si>
  <si>
    <t>0505</t>
  </si>
  <si>
    <t>a6cc20b7-9e46-4a12-a054-0c052169a5cd</t>
  </si>
  <si>
    <t>27951019-a657-4789-84d8-0b0d1dd475fd</t>
  </si>
  <si>
    <t>3d4f4fa0-4b80-44e9-abd8-6fc0916f4a44</t>
  </si>
  <si>
    <t>574d2567-d738-4c41-a34d-41a864292fd3</t>
  </si>
  <si>
    <t>0605</t>
  </si>
  <si>
    <t>b73a7f0a-5031-49d5-845c-0afbfd25303b</t>
  </si>
  <si>
    <t>0705</t>
  </si>
  <si>
    <t>db25c3f3-d258-4dfa-b638-42b285c21abf</t>
  </si>
  <si>
    <t>1dc442d7-c914-48da-9276-671ffd4a7791</t>
  </si>
  <si>
    <t>bb846a90-94d8-493e-af96-416ecf398f0b</t>
  </si>
  <si>
    <t>58b84f7b-2a90-4762-a350-3749aa27cd74</t>
  </si>
  <si>
    <t>0206</t>
  </si>
  <si>
    <t>90ed83c5-cac9-4651-8894-7ab170bc3193</t>
  </si>
  <si>
    <t>f97a4827-908a-489f-8a9e-dfefda47ba0f</t>
  </si>
  <si>
    <t>0306</t>
  </si>
  <si>
    <t>ce866cef-1396-4ceb-b7d5-619de94749e6</t>
  </si>
  <si>
    <t>0800a6e9-5205-47e9-8bed-e9de3be871bb</t>
  </si>
  <si>
    <t>a393eee7-833d-4f9e-8038-3b6a635bd13e</t>
  </si>
  <si>
    <t>6f9fd195-3871-4133-b7ab-fa296c0e0a76</t>
  </si>
  <si>
    <t>4647a713-ceeb-4bd2-878f-0b97aadd684e</t>
  </si>
  <si>
    <t>0406</t>
  </si>
  <si>
    <t>163df82d-7d09-4bd1-b0be-8ea4b55e5064</t>
  </si>
  <si>
    <t>d8742aec-5524-4be0-93ca-bcd1d3640d40</t>
  </si>
  <si>
    <t>77a28514-cfcc-4603-ba8d-66ccfeaec498</t>
  </si>
  <si>
    <t>4d8b9f4a-d20d-44c5-8f88-de58426f733f</t>
  </si>
  <si>
    <t>7d280f2b-410b-4551-bd2c-c13f5c89706e</t>
  </si>
  <si>
    <t>81ae71c6-05a5-41f7-a48d-e94005e0a444</t>
  </si>
  <si>
    <t>2c444c6b-9de3-4cdf-9755-619054183071</t>
  </si>
  <si>
    <t>EXPORT</t>
  </si>
  <si>
    <t>c63af6f6-0dfd-4db3-8dd6-f22572cef806</t>
  </si>
  <si>
    <t>9a6f4e7f-fd1a-42d3-bd65-1d4098d101b2</t>
  </si>
  <si>
    <t>87560660-0018-45b5-8468-e12566284f09</t>
  </si>
  <si>
    <t>0107</t>
  </si>
  <si>
    <t>f4325ae8-c71a-40be-a97b-f334e96a477e</t>
  </si>
  <si>
    <t>8c5e2211-5c46-4ded-8ea2-7118a6967985</t>
  </si>
  <si>
    <t>c50636e2-20a8-4056-9e45-9ec0c1a57882</t>
  </si>
  <si>
    <t>abfce46a-e4bc-48f8-a05d-7f1b51331c8f</t>
  </si>
  <si>
    <t>87b16e3b-f717-4d5b-917d-67cc5a371df3</t>
  </si>
  <si>
    <t>5cde3738-1dc5-4302-8f8e-0e2e6a16aefd</t>
  </si>
  <si>
    <t>8b3584dc-6c68-4dbe-9059-df64e54ae96b</t>
  </si>
  <si>
    <t>9275d099-6b66-4ca1-a339-1090c392cc9f</t>
  </si>
  <si>
    <t>70df4409-d23a-44c3-ab8f-d23e2d437238</t>
  </si>
  <si>
    <t>f1816e82-30cd-49b0-b0bc-50c168f754ff</t>
  </si>
  <si>
    <t>ad533813-c1ca-4c12-80a7-489f1fabbd2d</t>
  </si>
  <si>
    <t>0108</t>
  </si>
  <si>
    <t>82a1b564-f07a-4048-8e17-a2e2b674320e</t>
  </si>
  <si>
    <t>3297e70d-d590-4c8e-80ba-593f84f7212f</t>
  </si>
  <si>
    <t>12bff927-b442-427a-891e-fc44b76d4498</t>
  </si>
  <si>
    <t>67e2d54d-0e2e-43fe-9513-f936c8c2ffd3</t>
  </si>
  <si>
    <t>93c874b5-3c4d-4c38-8356-5cc25e41e13c</t>
  </si>
  <si>
    <t>fc0e2c7e-c0b4-4e09-9e67-d16e83f193fa</t>
  </si>
  <si>
    <t>80766d5e-f453-4e8e-bb29-97c29310b211</t>
  </si>
  <si>
    <t>6b1f0521-85f1-4c05-8316-e2ea445ca7bc</t>
  </si>
  <si>
    <t>52723412-834c-433b-bfea-497e0dd498df</t>
  </si>
  <si>
    <t>27516e12-0fcf-4291-8441-9a05f53080e5</t>
  </si>
  <si>
    <t>74ec1ba6-5d30-488f-be1c-c82d917e887c</t>
  </si>
  <si>
    <t>e468817f-cb42-499b-9a39-495844413818</t>
  </si>
  <si>
    <t>7c9cb3f0-bc63-422f-b336-26b0d84a44b6</t>
  </si>
  <si>
    <t>f2a11fed-12bd-4cfa-bb78-dbd895749f43</t>
  </si>
  <si>
    <t>b67c911b-5f11-4780-b4af-e95772aa9ba6</t>
  </si>
  <si>
    <t>dc547f66-bbff-4eeb-9baf-a30a047896ee</t>
  </si>
  <si>
    <t>e270fdbc-17b0-41bf-8816-d2248df2a688</t>
  </si>
  <si>
    <t>bfc61b9b-c250-4816-8715-d7fa966100cf</t>
  </si>
  <si>
    <t>0109</t>
  </si>
  <si>
    <t>174bbe4b-9f96-4923-9318-5d5e108c10aa</t>
  </si>
  <si>
    <t>22ace435-4ddf-4167-8741-bd91a883b09d</t>
  </si>
  <si>
    <t>15748d21-666a-431e-8848-fc0c7d7e4e32</t>
  </si>
  <si>
    <t>4a0b8da1-afc3-42cc-9db8-c97fd86c9025</t>
  </si>
  <si>
    <t>0209</t>
  </si>
  <si>
    <t>940d2156-09ee-416d-901a-cea87176d009</t>
  </si>
  <si>
    <t>d28ff490-88ab-4fd5-bdcc-a0df89b8f697</t>
  </si>
  <si>
    <t>e3ba01f3-d81c-499d-a601-0384546977cb</t>
  </si>
  <si>
    <t>2624eba7-746b-4020-a96b-2bf9ca7a3ec1</t>
  </si>
  <si>
    <t>e8d7984e-3d6b-458e-8fd6-26ab0cb6126c</t>
  </si>
  <si>
    <t>19b691e3-3eb8-4b3b-a6e5-914d4c1dc91b</t>
  </si>
  <si>
    <t>4bf8c12d-077a-4493-ac24-090575ef2634</t>
  </si>
  <si>
    <t>b7589898-c28c-426b-881c-9db4989d67f7</t>
  </si>
  <si>
    <t>46c5c311-280c-4e2d-b212-41827dba23ee</t>
  </si>
  <si>
    <t>2468d592-0db1-42bb-a392-fe792c460996</t>
  </si>
  <si>
    <t>408edb91-3c14-4ccb-9c7d-5b525e1e6472</t>
  </si>
  <si>
    <t>b4ab473e-5764-456b-aa9d-f1989339fc37</t>
  </si>
  <si>
    <t>fbc7a23f-062a-46d2-9f2e-eeb4e63da302</t>
  </si>
  <si>
    <t>0181fec7-c078-4137-8ed0-8fad09e97017</t>
  </si>
  <si>
    <t>dae213e9-095d-4e8a-b896-7188e262085c</t>
  </si>
  <si>
    <t>926f6015-85a4-4863-9985-1a83e4f0ba97</t>
  </si>
  <si>
    <t>93eee787-fba5-4b8d-a180-c8119cf3711d</t>
  </si>
  <si>
    <t>a4651dbf-a4f1-433b-a3c7-8a0276045ea4</t>
  </si>
  <si>
    <t>4e1b7335-1664-4b9c-a7fd-7c615091bb5e</t>
  </si>
  <si>
    <t>19619511-9511-4e27-b8e7-ad9e19385082</t>
  </si>
  <si>
    <t>0110</t>
  </si>
  <si>
    <t>a69afce9-210a-4aaa-beea-ecb7c95816cb</t>
  </si>
  <si>
    <t>237ed15d-b997-4258-8f88-ca28ea1abc59</t>
  </si>
  <si>
    <t>18fadea9-f54b-4bb1-bf2d-8d25dee9148b</t>
  </si>
  <si>
    <t>a96328ff-5590-4a85-bc4e-106537094e19</t>
  </si>
  <si>
    <t>7d44eca2-3d9a-4e3b-851c-76c3092cbe21</t>
  </si>
  <si>
    <t>c05d8500-d2a4-43e1-8dc0-bf3ee8a7253a</t>
  </si>
  <si>
    <t>6077cffa-e56c-4998-bf60-0c18b0f475ab</t>
  </si>
  <si>
    <t>bde2a8b1-d3b7-4725-be2a-8f8c7a7b56bc</t>
  </si>
  <si>
    <t>dd9c97a5-5780-40ce-b095-5e0f970b5965</t>
  </si>
  <si>
    <t>b540b7c6-e054-47a0-9e6f-231d7dc7ac44</t>
  </si>
  <si>
    <t>99b06b45-4c01-4fda-bdce-b40f47e306a0</t>
  </si>
  <si>
    <t>71ababfa-be39-47c0-85d3-0c089cc93417</t>
  </si>
  <si>
    <t>e999995b-36e0-4c94-b893-2d844cd7d9dc</t>
  </si>
  <si>
    <t>4f9b5fec-c845-4a32-b405-ad39852836fb</t>
  </si>
  <si>
    <t>69f138f5-ad3a-4f11-b751-090434c1a7e5</t>
  </si>
  <si>
    <t>3ddaed02-6e8b-4160-8acc-77cc67c6f188</t>
  </si>
  <si>
    <t>961c8ae2-571a-406d-b01e-b058ed3b544e</t>
  </si>
  <si>
    <t>03f417ee-a2cb-4b19-858b-8ea504908ce8</t>
  </si>
  <si>
    <t>87ccd54f-e3df-4d65-8847-3125754a4b2b</t>
  </si>
  <si>
    <t>2c1b6151-bd1d-4c7d-806c-3caf2074059a</t>
  </si>
  <si>
    <t>b2bf303b-6e60-4573-b9a9-4e22b9564c79</t>
  </si>
  <si>
    <t>e7ff4390-d979-44a6-8d03-99a099a2cf45</t>
  </si>
  <si>
    <t>110</t>
  </si>
  <si>
    <t>87a34994-e3c2-4f86-aca0-d7c33af9de25</t>
  </si>
  <si>
    <t>111</t>
  </si>
  <si>
    <t>9c827e17-e723-40da-bfa5-c0e2181c7e82</t>
  </si>
  <si>
    <t>e17c7149-9698-48d0-a133-31b60d5c96e7</t>
  </si>
  <si>
    <t>4cd5a611-0d63-46e7-b256-74a50c99e6d2</t>
  </si>
  <si>
    <t>d8481528-e9fd-4fc9-99a5-d6db19ff5a36</t>
  </si>
  <si>
    <t>f833d57b-67f9-41e4-ba22-040658fb4cfd</t>
  </si>
  <si>
    <t>4d78af8c-8293-411e-a31a-1ce3b3e2e108</t>
  </si>
  <si>
    <t>0111</t>
  </si>
  <si>
    <t>6b05db43-05eb-4192-b2c2-0600f71eef09</t>
  </si>
  <si>
    <t>f9904888-9f16-4498-928b-4510bd7213c2</t>
  </si>
  <si>
    <t>c5365b2f-f99a-4b16-aa9a-97d57030e927</t>
  </si>
  <si>
    <t>91f0d47a-9654-4cad-a961-4eb0e01d4f68</t>
  </si>
  <si>
    <t>96d93d4c-cca9-4d42-a1ce-0b556763f996</t>
  </si>
  <si>
    <t>4d502189-d2f2-4d35-8e77-528e9f42569e</t>
  </si>
  <si>
    <t>e1072620-fc80-421f-8381-89f9b9fd6bf6</t>
  </si>
  <si>
    <t>5a8dbd1a-1e9c-482b-bb1f-53f555ba0c79</t>
  </si>
  <si>
    <t>86059052-eb86-4b5a-9a63-de3228951e17</t>
  </si>
  <si>
    <t>53ecf293-a026-4708-a79a-d4833f91696d</t>
  </si>
  <si>
    <t>294940aa-8fc6-4250-b682-5bafcd6dd3e6</t>
  </si>
  <si>
    <t>10a0b374-64ff-433f-9e75-ab719cf0939c</t>
  </si>
  <si>
    <t>97ea9a3f-34a2-40b4-8b25-08e77669741f</t>
  </si>
  <si>
    <t>fe027209-2e31-4c51-bccd-06a2f73d4eed</t>
  </si>
  <si>
    <t>b9ac5975-c83c-4767-b472-edaa0977461a</t>
  </si>
  <si>
    <t>f6a7be43-6df6-4610-a0c6-f139a7e6ca51</t>
  </si>
  <si>
    <t>4c8bdc9a-3d31-4ffe-8a39-3d52b9f61e1e</t>
  </si>
  <si>
    <t>10c2ee1d-b902-4b59-b975-6dcb2c520c00</t>
  </si>
  <si>
    <t>0112</t>
  </si>
  <si>
    <t>3acefc25-301e-42d3-a6c8-d870bd979d1e</t>
  </si>
  <si>
    <t>05bdbc11-ff0c-430a-802d-63bcfe431cf6</t>
  </si>
  <si>
    <t>e990b5b1-bb81-432e-a2a3-056c4bae7ee1</t>
  </si>
  <si>
    <t>a0fffacf-8c1c-4deb-a724-40189e4e338a</t>
  </si>
  <si>
    <t>cbb3cb0d-1187-42cb-834b-cd3f7318e338</t>
  </si>
  <si>
    <t>3b357652-e55d-413c-8070-c3e1385835c6</t>
  </si>
  <si>
    <t>7300d2a2-f5aa-4da0-8a3c-7534781db7f8</t>
  </si>
  <si>
    <t>cee85ded-9fa3-463c-a6ad-8a61c3ddacbd</t>
  </si>
  <si>
    <t>d1e56513-f74e-445a-b354-b71cd6177351</t>
  </si>
  <si>
    <t>dc552cee-1827-408e-9fb1-db8ebe727829</t>
  </si>
  <si>
    <t>e6e82279-d8e9-417b-b39d-7fdbe336bc1b</t>
  </si>
  <si>
    <t>189ad743-130a-4643-b7d3-28e0aa295dc9</t>
  </si>
  <si>
    <t>f1edceee-b976-4c89-a8d7-ff3ad90df4e5</t>
  </si>
  <si>
    <t>0212</t>
  </si>
  <si>
    <t>93b1095a-f441-4bf8-93af-a16522a678b3</t>
  </si>
  <si>
    <t>87ce8cac-4351-4f43-bf47-feee87b7f7ec</t>
  </si>
  <si>
    <t>a6b08879-c318-4108-96d7-ae6fe3f1fa7f</t>
  </si>
  <si>
    <t>71ef4c03-1fd6-4144-a06d-dde1075fa12a</t>
  </si>
  <si>
    <t>fbd53fbe-1d93-4b5c-b55c-685bbb29f1ec</t>
  </si>
  <si>
    <t>4376846c-acdb-477a-a424-fc47df92151f</t>
  </si>
  <si>
    <t>f49064d6-acf2-490d-b74b-8a8e69204367</t>
  </si>
  <si>
    <t>680af9d1-6616-4727-ae64-1b7c3a89b4d1</t>
  </si>
  <si>
    <t>6c24e77f-7bc4-4a01-9573-357ce6ed9183</t>
  </si>
  <si>
    <t>0de5a6f7-b017-4188-ab22-097490c9e899</t>
  </si>
  <si>
    <t>6ad2e24d-1bab-4ad4-b679-920054d4746a</t>
  </si>
  <si>
    <t>00197d1a-e391-48e3-8255-d33b358720e2</t>
  </si>
  <si>
    <t>f17b9508-71bb-4ab8-a517-a227c45ac149</t>
  </si>
  <si>
    <t>2173430c-f559-42cb-8d09-d2ed845fd39f</t>
  </si>
  <si>
    <t>b71bb464-fed3-4589-a2ea-892989a9db1c</t>
  </si>
  <si>
    <t>b835d60d-bf0c-4ab2-94b2-1db82fdea3f8</t>
  </si>
  <si>
    <t>2f925723-0a27-4712-bb38-7a59399dfb49</t>
  </si>
  <si>
    <t>aaef98d7-07f5-411f-b9e1-0caee2b6a1d4</t>
  </si>
  <si>
    <t>ec4c87ae-cd8c-45ec-89da-3f169a8e9c4d</t>
  </si>
  <si>
    <t>667c9134-3f7f-42c8-9f95-02672e07adf5</t>
  </si>
  <si>
    <t>b827f85d-9084-48d6-b472-407bc8758f5e</t>
  </si>
  <si>
    <t>1db35146-4370-46fd-8af2-8e41c5b73122</t>
  </si>
  <si>
    <t>942fbc5a-a103-48bb-94aa-01f01e06cd15</t>
  </si>
  <si>
    <t>c40fcedf-9ef5-4205-a55b-9638254a67ed</t>
  </si>
  <si>
    <t>c9a4eb12-1bd7-4bfc-a2b5-58e33612443a</t>
  </si>
  <si>
    <t>ed27fa07-482b-4073-ba0b-3789998de3e3</t>
  </si>
  <si>
    <t>88197be5-663f-4572-99dd-3d56843a2aac</t>
  </si>
  <si>
    <t>102</t>
  </si>
  <si>
    <t>3b90d1d2-85a2-4bec-851f-9d2d248544aa</t>
  </si>
  <si>
    <t>21f02d87-3ab0-463c-b2a8-d33ac9c842fa</t>
  </si>
  <si>
    <t>9d3c817c-a7dd-41bd-9a11-4728fdfa295a</t>
  </si>
  <si>
    <t>3e5c54f6-a44a-4319-8b4e-7c63a12e3b0f</t>
  </si>
  <si>
    <t>31c0ed42-a96b-4815-9b3d-8699856f3faa</t>
  </si>
  <si>
    <t>1792d369-4933-47d9-93f6-76145bd829be</t>
  </si>
  <si>
    <t>d0145146-6d0d-4baa-9059-232ca5041b51</t>
  </si>
  <si>
    <t>627d5ec6-2198-4f92-979f-1e92b74560e7</t>
  </si>
  <si>
    <t>f8cd30bd-8ed5-4141-aa9a-9a259738eda3</t>
  </si>
  <si>
    <t>c3e209ea-9bde-425b-a072-baab70aac824</t>
  </si>
  <si>
    <t>53dafc5d-21f9-464e-99f1-59408a5cfc8b</t>
  </si>
  <si>
    <t>6dfb22eb-aee5-427d-9b47-c7d8a174cc5c</t>
  </si>
  <si>
    <t>97edc6f4-893f-4635-8ea6-9ba9face7530</t>
  </si>
  <si>
    <t>e041e918-f215-4dbd-b16a-3a19a56fd22b</t>
  </si>
  <si>
    <t>0203</t>
  </si>
  <si>
    <t>4d1d9797-b94f-4aeb-9125-6857a8a39925</t>
  </si>
  <si>
    <t>42179ced-26df-4bc8-ad01-27c22dbd858e</t>
  </si>
  <si>
    <t>533e11e1-76c7-48d4-918a-d7110c7c2082</t>
  </si>
  <si>
    <t>183f61f5-b9b1-4805-815d-98bbcb28aaed</t>
  </si>
  <si>
    <t>5c67be7c-df30-4011-92bd-4dcb03a642cc</t>
  </si>
  <si>
    <t>79faf996-a562-4325-96a3-6900dc7a9b5c</t>
  </si>
  <si>
    <t>0303</t>
  </si>
  <si>
    <t>9f31d70d-8c8c-4821-86ce-23ae6d81c6fe</t>
  </si>
  <si>
    <t>77e87bef-1697-40bf-8f02-5ec34acda52f</t>
  </si>
  <si>
    <t>bbd762cc-be00-4857-bdbb-7fdf39d08312</t>
  </si>
  <si>
    <t>15d65634-bbd0-4cdc-9459-95d7be80c461</t>
  </si>
  <si>
    <t>a44dea1a-6496-431e-86ff-09b736b4480d</t>
  </si>
  <si>
    <t>7524ba9f-adda-4114-9e82-e55e9e77c84b</t>
  </si>
  <si>
    <t>46c439fb-aed3-497c-9b85-9a698eb806d9</t>
  </si>
  <si>
    <t>91c561b4-7601-417b-ac7c-71390e565a7b</t>
  </si>
  <si>
    <t>f9e254bb-a23a-4f97-9eb5-95309a21b034</t>
  </si>
  <si>
    <t>66ada764-b7db-402b-9a9f-40e05f5450be</t>
  </si>
  <si>
    <t>952d1057-da93-4bf2-bcbb-fddc3aa5fc81</t>
  </si>
  <si>
    <t>b6a4ca84-8c81-4efa-bb92-f6fde58174fb</t>
  </si>
  <si>
    <t>042e39b9-5d27-4889-b46d-57078cf7781c</t>
  </si>
  <si>
    <t>5e50d979-56eb-421f-97e1-06df75121b3a</t>
  </si>
  <si>
    <t>a5d9ca00-2ddb-4a9e-bb0b-308fcdf02e75</t>
  </si>
  <si>
    <t>39f7074d-a0aa-4e98-adf9-a72be37d3a99</t>
  </si>
  <si>
    <t>039056aa-94ab-4446-abdf-a1da17212f3e</t>
  </si>
  <si>
    <t>e49f7fe6-1ae7-4f94-a19a-f0e79c00daad</t>
  </si>
  <si>
    <t>6cff5df4-bc05-4799-b5a0-240e2353b228</t>
  </si>
  <si>
    <t>86815724-3484-49f5-96ad-648565c02868</t>
  </si>
  <si>
    <t>ef808d5d-bc20-4364-9366-59afae09c582</t>
  </si>
  <si>
    <t>20Kg</t>
  </si>
  <si>
    <t>3d09e7fc-20db-4f31-b6e6-48fe8123973d</t>
  </si>
  <si>
    <t>d3fe6d33-8693-4ea8-962b-db3cda80b08a</t>
  </si>
  <si>
    <t>ec1bd556-b291-461c-aad9-b2c86dc99365</t>
  </si>
  <si>
    <t>516272a2-fb94-4456-a0d5-f8901431c02f</t>
  </si>
  <si>
    <t>4d7845bf-0b16-4997-9002-0a08c9812fc0</t>
  </si>
  <si>
    <t>996b116b-7fad-4641-8ceb-1e537167640e</t>
  </si>
  <si>
    <t>d1d3b2b8-cfc3-4a45-b981-de1c56d5cebd</t>
  </si>
  <si>
    <t>22ca9a1b-3171-48c3-b38c-ecc66991163c</t>
  </si>
  <si>
    <t>2e45fde2-22df-4598-bf56-46b856f44a54</t>
  </si>
  <si>
    <t>e0333e0c-9492-4535-a654-83f30915e39b</t>
  </si>
  <si>
    <t>fde2491b-b99f-494c-b48d-fc9583030ec3</t>
  </si>
  <si>
    <t>1c5d9e51-d9a1-4cb1-a84a-4a2e4e18fe59</t>
  </si>
  <si>
    <t>438bad45-b278-45b6-994c-fd3d319ae296</t>
  </si>
  <si>
    <t>0105</t>
  </si>
  <si>
    <t>50ec9c58-700b-419f-82da-d4235fa009e6</t>
  </si>
  <si>
    <t>6ebd6a77-32eb-42bd-8b0e-b1dcdd9e34b3</t>
  </si>
  <si>
    <t>117c5f00-f831-47fa-b26f-47e4ae75987e</t>
  </si>
  <si>
    <t>6ed8f94d-8db7-45b0-9d1f-c0aca63dd351</t>
  </si>
  <si>
    <t>f16957d2-82bc-43e3-95fd-8e13485569ff</t>
  </si>
  <si>
    <t>df7d13ed-3530-48df-b8fa-1760cc8676cc</t>
  </si>
  <si>
    <t>644fc91f-ab93-4290-a1ca-7a0134fc9d3e</t>
  </si>
  <si>
    <t>b263201c-3862-4e40-856e-68bed2e43c87</t>
  </si>
  <si>
    <t>f9e09917-0754-43b4-a39d-a1f798540391</t>
  </si>
  <si>
    <t>73a350ac-cb5d-44f2-bc9e-57fcdda1a58d</t>
  </si>
  <si>
    <t>ccc654fb-bfae-460a-9ac7-f9b9988fe129</t>
  </si>
  <si>
    <t>e27fd0bb-307e-43f5-9ff6-cba0fb24e19f</t>
  </si>
  <si>
    <t>b61fb35a-2186-45b7-9d5b-279681033e47</t>
  </si>
  <si>
    <t>646fb2ef-2f72-452d-87e5-79d662047722</t>
  </si>
  <si>
    <t>018c42b6-2b2b-4a5c-b39d-dedabbb987b3</t>
  </si>
  <si>
    <t>214c9ce2-8dcc-4cfc-807d-661cad68e2e8</t>
  </si>
  <si>
    <t>276a0f36-6983-4823-8c85-1ff5b26b1792</t>
  </si>
  <si>
    <t>8d0a5935-3a2f-4b3d-8f5f-721fbb85fe29</t>
  </si>
  <si>
    <t>f6fa505a-6ca7-456a-8013-1ec53d1280ee</t>
  </si>
  <si>
    <t>7e8aa19d-22bb-4c35-9440-5b7d5db0c362</t>
  </si>
  <si>
    <t>9ebf876c-516e-495a-9efa-2bea60ff5e7b</t>
  </si>
  <si>
    <t>9a0907c9-745a-480f-81e9-98c94074af39</t>
  </si>
  <si>
    <t>23ecab25-b1ae-4b4e-ace1-98a4e7247f62</t>
  </si>
  <si>
    <t>74d2c5c5-44a7-4783-91a5-cbc5888aa049</t>
  </si>
  <si>
    <t>a57c38d0-b6ec-4281-9720-69618d3806cd</t>
  </si>
  <si>
    <t>d82ea34e-f648-4ab7-8def-46ff79a9d291</t>
  </si>
  <si>
    <t>0106</t>
  </si>
  <si>
    <t>4ca7434f-0771-46d5-8431-45c536e0f868</t>
  </si>
  <si>
    <t>380d85ff-b3d9-41b1-b105-65676b5c19f0</t>
  </si>
  <si>
    <t>054e95b6-ebc8-42f6-b73c-74b5abd1301b</t>
  </si>
  <si>
    <t>3fcf8298-031e-4c78-b7b0-d563d6b022d7</t>
  </si>
  <si>
    <t>098141ec-e0c1-4ca9-b2ab-8ae68562199f</t>
  </si>
  <si>
    <t>c52c173d-b3a4-4aac-a3e0-c73b90002262</t>
  </si>
  <si>
    <t>Silo 50</t>
  </si>
  <si>
    <t>ec6bbe38-b2f1-412c-846f-623fa2328b0c</t>
  </si>
  <si>
    <t>Silo 51</t>
  </si>
  <si>
    <t>9b8749a1-495c-4ad9-8094-3539db646938</t>
  </si>
  <si>
    <t>Silo 50+51</t>
  </si>
  <si>
    <t>04334e82-9f42-4897-b392-6df77cfdc65d</t>
  </si>
  <si>
    <t>70dd36db-1dbb-464c-b0d1-fc405823056a</t>
  </si>
  <si>
    <t>e71de875-5f09-4dee-bf0f-2a96ec289e25</t>
  </si>
  <si>
    <t>25571d4b-831d-4b65-bedb-563ebf7ecb98</t>
  </si>
  <si>
    <t>fdd5a39e-2304-41c7-a578-46840f8dffb0</t>
  </si>
  <si>
    <t>2f8228c3-1482-42ff-8e25-f77bddb2cb8f</t>
  </si>
  <si>
    <t>e4355af8-2c5a-4dee-b07f-299133bc3715</t>
  </si>
  <si>
    <t>b3e2f33f-bb32-4d45-b501-f056a502dfec</t>
  </si>
  <si>
    <t>88b1d4be-23e5-4127-b072-e85900b1a418</t>
  </si>
  <si>
    <t>58ac642d-ce38-473d-884d-4406e3236616</t>
  </si>
  <si>
    <t>072a9803-8eb5-4515-82ca-de8d2279d757</t>
  </si>
  <si>
    <t>97a34541-5cc0-42b1-8432-33fb0446e6fc</t>
  </si>
  <si>
    <t>e6f828d9-2241-448e-803a-fba0d266467d</t>
  </si>
  <si>
    <t>8fb059fa-86bd-4015-b254-e4dc2b3b4a04</t>
  </si>
  <si>
    <t>fde56291-0a23-48a8-ac3f-1f3d76b7a476</t>
  </si>
  <si>
    <t>7274f501-1fa6-422f-8981-b5897991e351</t>
  </si>
  <si>
    <t>c622633c-1373-4dfd-9b29-56fccd904615</t>
  </si>
  <si>
    <t>364dd3fa-b4ce-4ed3-8171-02534175d185</t>
  </si>
  <si>
    <t>04441fe5-5517-4504-96e6-bb83bcdb7ec3</t>
  </si>
  <si>
    <t>32160a1d-aa6e-4228-a177-2a05276051cc</t>
  </si>
  <si>
    <t>9ef5c43e-6269-421e-8bdf-750c7fb776d4</t>
  </si>
  <si>
    <t>56376dfa-7ead-449e-a5f7-8388821ce828</t>
  </si>
  <si>
    <t>3b18624e-3345-43e0-85ff-a4c8166e9aa1</t>
  </si>
  <si>
    <t>47b60ca0-30ce-490f-a24b-1154427c63e8</t>
  </si>
  <si>
    <t>6976782e-00a1-4977-af91-e07d7c2a9918</t>
  </si>
  <si>
    <t>9f9ca0eb-86a1-4d85-98df-32320294cd5b</t>
  </si>
  <si>
    <t>811866f3-7bca-4505-9352-56bf475bdc2d</t>
  </si>
  <si>
    <t>eeaa7c9c-2569-4c6e-8d96-2a2721426c9d</t>
  </si>
  <si>
    <t>26c8e191-4887-4ac8-b078-c8c9cc9e2dc2</t>
  </si>
  <si>
    <t>4c817389-3680-4141-98eb-7288ea7ab9cd</t>
  </si>
  <si>
    <t>07227043-49f6-45cf-b59e-fa85fecfa890</t>
  </si>
  <si>
    <t>716ba8cf-a6ea-41bf-9bea-b0a2d34ee8fd</t>
  </si>
  <si>
    <t>ea8a9264-52e4-4087-99ce-fc943e2188cf</t>
  </si>
  <si>
    <t>2e74b55f-a032-4f10-8e75-9988e5d28418</t>
  </si>
  <si>
    <t>96571a20-9b0f-4aaa-970c-e7be9926118a</t>
  </si>
  <si>
    <t>4d8d8d1b-b0be-48ac-9d74-f666715111c1</t>
  </si>
  <si>
    <t>f38242ad-dc67-4964-bae2-ae965357ad6d</t>
  </si>
  <si>
    <t>313ce13a-e563-4068-9abb-8ba1b88d69b6</t>
  </si>
  <si>
    <t>eb7caef7-02e5-400c-97ee-1b0b51f8012a</t>
  </si>
  <si>
    <t>3e6026b0-5878-4ec7-9f6b-cc579d16ab23</t>
  </si>
  <si>
    <t>db93cc63-99e1-4b07-9249-5f1dbd611507</t>
  </si>
  <si>
    <t>6a7659cb-86ad-49bb-ad7b-07a5d125f72f</t>
  </si>
  <si>
    <t>2db097a5-d62a-40d4-9e81-82d9e60e709b</t>
  </si>
  <si>
    <t>8bf5547d-def8-494e-bc82-e31e1763c98e</t>
  </si>
  <si>
    <t>a57ea7be-b482-4278-9e02-4564966357f1</t>
  </si>
  <si>
    <t>b149703f-33dd-4870-8d2e-afbce98255dc</t>
  </si>
  <si>
    <t>a80c7855-f8c5-4418-9527-c9549557b2d1</t>
  </si>
  <si>
    <t>f6984163-6972-4cd0-8a2f-a7444cc95868</t>
  </si>
  <si>
    <t>b4c18745-baae-4d51-a029-9b2c8f006b87</t>
  </si>
  <si>
    <t>da4dfdc2-d595-4d21-8a75-cfd2a27176c9</t>
  </si>
  <si>
    <t>f1cee23c-4143-43a5-b78d-f09efa76ab9a</t>
  </si>
  <si>
    <t>a2754b9f-4fcb-4c41-9051-ec3d1ac8614d</t>
  </si>
  <si>
    <t>e4461ac9-e140-48af-a7ed-297e76c379e0</t>
  </si>
  <si>
    <t>a1a05763-f755-4475-95b5-e559f14e8c19</t>
  </si>
  <si>
    <t>d14353da-d56e-40bc-9159-c24370ce4a82</t>
  </si>
  <si>
    <t>75eda2cb-a4aa-420c-b41d-020266c7eef4</t>
  </si>
  <si>
    <t>9188bf92-3af1-4447-823d-2223427f3b4f</t>
  </si>
  <si>
    <t>9813bc13-540f-42e5-ba27-583683277e2c</t>
  </si>
  <si>
    <t>0527dc66-72dd-4ce0-ad8a-3030f67f22e5</t>
  </si>
  <si>
    <t>8c6f9608-0ad7-4f6f-ae57-0d9573f04447</t>
  </si>
  <si>
    <t>fcb8cba3-d8f5-4cf5-b062-999266adad46</t>
  </si>
  <si>
    <t>9201d9b4-2a25-4bb2-90d0-33c853083237</t>
  </si>
  <si>
    <t>befea82d-7c05-4b25-b5ee-52de59fe73de</t>
  </si>
  <si>
    <t>1d024cd9-bebf-4762-aa29-67109c12ef52</t>
  </si>
  <si>
    <t>863c6e9b-16bd-40ba-8ae8-cc91ed924d20</t>
  </si>
  <si>
    <t>0b807657-d412-4bb4-aa11-4e0853ec973b</t>
  </si>
  <si>
    <t>a6cea4c4-bd88-4d1e-9310-7e7eef15feb5</t>
  </si>
  <si>
    <t>69d2a658-017e-43f7-a804-83b7881208d4</t>
  </si>
  <si>
    <t>08f6914f-7d8c-49e3-a39c-74336124532a</t>
  </si>
  <si>
    <t>6c06941d-dede-4d14-8d10-b6a77b1b8f09</t>
  </si>
  <si>
    <t>12f8ccd0-819c-4a3f-bb23-c23f5e803031</t>
  </si>
  <si>
    <t>9d1fd8f9-3d4e-4d62-b19a-4758155d06a1</t>
  </si>
  <si>
    <t>a6cfa886-40dd-4e66-aed3-3026eab88649</t>
  </si>
  <si>
    <t>b536e9e4-0bb6-4f5d-9878-f85f41a4021b</t>
  </si>
  <si>
    <t>9425db76-6436-4ae8-862b-6574ce253550</t>
  </si>
  <si>
    <t>44bb2c28-697b-475e-a0d9-c437eec62781</t>
  </si>
  <si>
    <t>f83cd772-9f25-4516-b945-f242f5282164</t>
  </si>
  <si>
    <t>bb5e4a1b-cf60-4687-b16b-9070bdf0df5c</t>
  </si>
  <si>
    <t>5a864f34-3ee0-4786-b405-ed7eb6bb031b</t>
  </si>
  <si>
    <t>b32b89b7-3d24-4a9f-8474-3584a0c977fb</t>
  </si>
  <si>
    <t>2c7ccaf0-dc6c-4472-9c50-838f87ad9078</t>
  </si>
  <si>
    <t>6ec2fc5d-341f-4668-849d-f773590fb59d</t>
  </si>
  <si>
    <t>dbf0e51f-e8cf-4cfc-b3c2-a9938e158623</t>
  </si>
  <si>
    <t>b8249638-629d-45fc-90b2-1cf409434036</t>
  </si>
  <si>
    <t>c05cabaa-e8bf-4768-9b4a-4e222815284d</t>
  </si>
  <si>
    <t>6f45bae7-8f65-43b9-be92-f7d45b454a57</t>
  </si>
  <si>
    <t>d2a4d257-9170-4a35-82a5-de736de7dec6</t>
  </si>
  <si>
    <t>bf50522d-a480-45a3-adc1-62343ed9c529</t>
  </si>
  <si>
    <t>f5b15b7e-b7ce-476d-b987-64ab8df9d7da</t>
  </si>
  <si>
    <t>d6efc467-a483-4107-9aed-43bb39a42dbd</t>
  </si>
  <si>
    <t>7a8d240b-e845-4996-ae7b-a0f79d708bb2</t>
  </si>
  <si>
    <t>7b0fb527-d0da-4232-9160-9ebae1bcc1ff</t>
  </si>
  <si>
    <t>7d36a5ed-b4e2-4325-9d09-5e0369ff349e</t>
  </si>
  <si>
    <t>30a60d49-b313-4659-92b6-62101e37430d</t>
  </si>
  <si>
    <t>c4cbd2cc-aaaa-4ca6-9de7-7fb356303cdd</t>
  </si>
  <si>
    <t>2c7db09f-e27e-4f09-b7af-99d753ab88e5</t>
  </si>
  <si>
    <t>3ef8a31e-763a-4206-98f3-96ee7319756e</t>
  </si>
  <si>
    <t>a9421967-c85c-4699-a4a7-8677e7bfbd66</t>
  </si>
  <si>
    <t>f3a1e067-4617-4f69-aec8-03364eaeab15</t>
  </si>
  <si>
    <t>71885375-67ce-40a0-b707-5c49f05c009f</t>
  </si>
  <si>
    <t>0c2072c1-ca78-4a4f-80f0-9ba73baab808</t>
  </si>
  <si>
    <t>5f4deb2a-4e67-47a5-8ea2-bcc343a00c07</t>
  </si>
  <si>
    <t>fc953d69-0048-4a75-9006-1641e35d47cb</t>
  </si>
  <si>
    <t>09e2c44b-40f8-401f-bb65-a1365b8ab4ba</t>
  </si>
  <si>
    <t>a56cf93d-7fdf-4c12-983e-3edd49e24875</t>
  </si>
  <si>
    <t>9aabb168-a059-4dc2-ae04-1826fec9390c</t>
  </si>
  <si>
    <t>50e5b645-14e6-4ee8-b070-e8bc7dbfd14b</t>
  </si>
  <si>
    <t>5d0d3284-66f2-4ccd-ab50-d8e4db478b0e</t>
  </si>
  <si>
    <t>c63ca2fe-b8c1-4f00-a9bc-b7f13eee908b</t>
  </si>
  <si>
    <t>112</t>
  </si>
  <si>
    <t>ae77518d-ea0a-4cc3-a388-0776c879a081</t>
  </si>
  <si>
    <t>9f2c3146-2104-4643-bd74-273c011ffd09</t>
  </si>
  <si>
    <t>6dc56c4e-b630-4d45-919d-bd644568cd4b</t>
  </si>
  <si>
    <t>2ce6c205-2c4b-483e-a973-694dba0b4ecd</t>
  </si>
  <si>
    <t>c62f25c1-ff50-4972-9c71-58189757bf14</t>
  </si>
  <si>
    <t>0b710c23-eabd-4b80-b896-c84aef1768f4</t>
  </si>
  <si>
    <t>ff108859-e5da-4fd7-8aec-94bfeaa36ce8</t>
  </si>
  <si>
    <t>acee6db7-bab0-49e0-9b4e-7b3a6c79db3a</t>
  </si>
  <si>
    <t>293f5bb1-8750-4255-97af-ffbeeb7fca86</t>
  </si>
  <si>
    <t>407613c8-b1a4-4a6f-bbd0-f457457f9894</t>
  </si>
  <si>
    <t>a8b2bac6-998d-49db-98ed-dcd087f642c7</t>
  </si>
  <si>
    <t>4f754302-52f8-4352-a559-20f96a73ccb7</t>
  </si>
  <si>
    <t>ab242fad-5ef1-4b66-89a3-9e37439b37b1</t>
  </si>
  <si>
    <t>101</t>
  </si>
  <si>
    <t>7004d7b4-ac46-4b56-9d77-9b5acdfc606c</t>
  </si>
  <si>
    <t>d79fe0b9-6957-400b-863a-6b586ae19255</t>
  </si>
  <si>
    <t>f6029181-4a16-42c3-ab34-ef8253e337ba</t>
  </si>
  <si>
    <t>2ebe1600-b72b-40b1-a337-7612434d75d0</t>
  </si>
  <si>
    <t>5beac265-5f6b-4e82-ac4c-60e525dde607</t>
  </si>
  <si>
    <t>524f9995-8362-4d3c-a801-4bdf01fe74d8</t>
  </si>
  <si>
    <t>60d7ba3f-4bf0-40ba-903b-ed459843a15f</t>
  </si>
  <si>
    <t>7045371c-2c78-4437-a5c4-aef35f7bdeb1</t>
  </si>
  <si>
    <t>9dec6093-fe84-40a4-b532-75bb6995adc9</t>
  </si>
  <si>
    <t>a56e50d3-2f8d-41bb-a451-8eb72b824fa1</t>
  </si>
  <si>
    <t>e43b2b09-245f-4450-8a48-ca06ef33ddfc</t>
  </si>
  <si>
    <t>10c714d6-30e1-457d-8531-2c81896a84fa</t>
  </si>
  <si>
    <t>b423e3fe-46c8-41a0-bf8a-847b1c1d1a69</t>
  </si>
  <si>
    <t>b0d12762-d0fd-4194-92ab-31700f194908</t>
  </si>
  <si>
    <t>a8cf4f50-d017-45dc-bb85-463217c9696c</t>
  </si>
  <si>
    <t>f4c9e7b4-35d9-4511-8303-f6f935aa6303</t>
  </si>
  <si>
    <t>c465834f-d05a-4c43-9509-8f0616be0ffa</t>
  </si>
  <si>
    <t>c9571170-d181-4337-9856-c2b98616b3bf</t>
  </si>
  <si>
    <t>c653cae3-5cd5-4767-86ce-170e82bd0f71</t>
  </si>
  <si>
    <t>3c202506-651f-45e1-8232-92614f6c6cc2</t>
  </si>
  <si>
    <t>5df94aa7-5ff8-4a30-bb89-36bfbcd73f2f</t>
  </si>
  <si>
    <t>171a11d4-9771-43de-8f40-c70e1b83d973</t>
  </si>
  <si>
    <t>d7135b73-4a89-4f78-bc67-fc0b2617ac19</t>
  </si>
  <si>
    <t>54199bb0-167d-4c95-a3ce-4bea186694a1</t>
  </si>
  <si>
    <t>7ca17f1d-f3f9-4f29-a30d-4c56e0dc6118</t>
  </si>
  <si>
    <t>G 900µ</t>
  </si>
  <si>
    <t>∑ 900;710</t>
  </si>
  <si>
    <t>G 630</t>
  </si>
  <si>
    <t>G 560µ</t>
  </si>
  <si>
    <t>98a2e8cd-8193-45bf-b89c-82ead8eff664</t>
  </si>
  <si>
    <t>ca3ae6dc-f1f9-4a90-b252-8b321e0f2979</t>
  </si>
  <si>
    <t>183a95c5-ef3a-4618-8c32-8fa7fe3cfdb1</t>
  </si>
  <si>
    <t>8d77e74b-f9e1-4eb7-8c3b-4d58b128ce5b</t>
  </si>
  <si>
    <t>0ae2d2d6-4517-416a-9bfe-1c04a57d19d0</t>
  </si>
  <si>
    <t>856047db-68a5-486d-9f7d-cba0fb5e77ad</t>
  </si>
  <si>
    <t>9e3d9fc7-0852-4b58-a6df-29a9538dda50</t>
  </si>
  <si>
    <t>27c30167-8eef-44b1-ba7a-264d7f5aee3a</t>
  </si>
  <si>
    <t>fda15fd8-b341-4dda-9baf-13a323954408</t>
  </si>
  <si>
    <t>2641b75d-76bb-42ed-a1bf-15f78a683fb8</t>
  </si>
  <si>
    <t>12657e5e-7cef-45b3-8ba1-374caa074860</t>
  </si>
  <si>
    <t>ac3b32f7-c905-418b-b5a0-dc116ebcab0a</t>
  </si>
  <si>
    <t>a1b9ff71-837e-474f-ab90-f5836de4ce2b</t>
  </si>
  <si>
    <t>6d35d14c-970a-4cd6-9ac1-f2cf728b7b76</t>
  </si>
  <si>
    <t>56cf6f0d-79dd-40ff-b4d3-8edf29a739db</t>
  </si>
  <si>
    <t>9e0d5da5-ff27-47c9-b4af-b29d9cba12c9</t>
  </si>
  <si>
    <t>c6238170-80bb-44d4-9035-b9dcd4e2e3b2</t>
  </si>
  <si>
    <t>47f98d8f-de4f-4764-a2c5-6ba4295dff32</t>
  </si>
  <si>
    <t>f6d1f51c-ec6a-4811-8373-b1ce22a9694c</t>
  </si>
  <si>
    <t>b0af5ada-ca15-4f8d-a28e-8d6da43f8a98</t>
  </si>
  <si>
    <t>6d56d38b-3e7b-40d0-9e61-53a55f0f8f42</t>
  </si>
  <si>
    <t>b74fb558-d3fb-4ae5-b5fe-d315f7780aa2</t>
  </si>
  <si>
    <t>bdfaac94-4f59-4ed7-be08-e4338bec93b9</t>
  </si>
  <si>
    <t>a20360b6-663f-4d4e-ada8-fbe5a51787c7</t>
  </si>
  <si>
    <t>48965db9-8f77-4375-92c4-4a7f0e725b9b</t>
  </si>
  <si>
    <t>7cefa831-3c79-40a7-815d-1428170df7fe</t>
  </si>
  <si>
    <t>e4aeff62-456b-4145-8e82-8539c6cb37b9</t>
  </si>
  <si>
    <t>74f7bbf4-3f4f-4596-aaa1-218f23ebac8c</t>
  </si>
  <si>
    <t>ed58514e-fb83-4087-8bb2-618c515b6b48</t>
  </si>
  <si>
    <t>4179309b-2f3e-4456-b4b5-9110ca4f5572</t>
  </si>
  <si>
    <t>e329ce2b-1f84-4f40-b213-51142744569e</t>
  </si>
  <si>
    <t>80fe9246-ec65-46b5-9d84-ef18e51accef</t>
  </si>
  <si>
    <t>d569e763-069b-4329-a40a-e1df5454de36</t>
  </si>
  <si>
    <t>b0a0b688-b1e0-45ac-a84a-1c68a762f9a3</t>
  </si>
  <si>
    <t>cf769bf1-1c11-4de3-8c59-d8123d398ae1</t>
  </si>
  <si>
    <t>34e25d42-e508-4a19-beec-409e19ad0555</t>
  </si>
  <si>
    <t>64ab7c56-0590-4057-bde5-7e21701881e4</t>
  </si>
  <si>
    <t>8ffb6530-d7d9-431c-82dc-6d8c51ca3e70</t>
  </si>
  <si>
    <t>3228a890-5b55-411a-8ed7-d3cacbd679c1</t>
  </si>
  <si>
    <t>5c3fe9dd-f95f-4fe4-b106-42f2edb0ba32</t>
  </si>
  <si>
    <t>30e71b85-0ac8-496d-83e1-d89812760c40</t>
  </si>
  <si>
    <t>e256291d-7ad8-4688-a4e8-e24527736b0b</t>
  </si>
  <si>
    <t>88c39764-9d81-44fd-99ba-c267542e684c</t>
  </si>
  <si>
    <t>7ac2427a-ff51-49a4-bd3c-9b92519f6b51</t>
  </si>
  <si>
    <t>22f87e11-e114-4f98-82b9-85a21010f8ad</t>
  </si>
  <si>
    <t>b6d86410-ff36-4224-aeda-b97c435667dd</t>
  </si>
  <si>
    <t>e6390c6e-3ead-45bd-b07a-b3c4c7f350b3</t>
  </si>
  <si>
    <t>419ac889-07e2-488e-92ca-949720b91f47</t>
  </si>
  <si>
    <t>94faef13-a69b-4fbc-b95d-d57f857b6df2</t>
  </si>
  <si>
    <t>2847710e-e0ea-43f7-9ece-dd32e2ba9a42</t>
  </si>
  <si>
    <t>bd52a8c6-4bbf-4d95-9620-ee108a434ab7</t>
  </si>
  <si>
    <t>2518e065-25de-4187-b00c-8f165242f0f0</t>
  </si>
  <si>
    <t>e2f6251a-d192-4902-84eb-6a859dc930fe</t>
  </si>
  <si>
    <t>7e9b9872-99d8-4c27-a602-896276251720</t>
  </si>
  <si>
    <t>38f0b7af-fb4a-4514-a0a3-11a109d1068e</t>
  </si>
  <si>
    <t>88469d48-3b06-4f2b-9f5b-c6505c5950d7</t>
  </si>
  <si>
    <t>aa48de97-75f6-4f6d-8785-72353fe74636</t>
  </si>
  <si>
    <t>5074a546-3a2f-42f3-89d0-43254618a11a</t>
  </si>
  <si>
    <t>4a641b05-6c27-4a5c-85c3-ed276c69b72c</t>
  </si>
  <si>
    <t>7bdd11f0-0218-460a-8496-f5cdd0e4bddf</t>
  </si>
  <si>
    <t>2fe7e708-7916-4d06-b05c-588261fccaa1</t>
  </si>
  <si>
    <t>6ffee9f6-f5f2-4ea5-b6ca-8226fbca6217</t>
  </si>
  <si>
    <t>9da63437-84a8-485f-adac-195e22cb831d</t>
  </si>
  <si>
    <t>f1112d76-f1f4-4434-9b83-82ba6cd9833d</t>
  </si>
  <si>
    <t>9c00b536-4fad-451e-a363-aed6b6b04734</t>
  </si>
  <si>
    <t>23be615d-758d-4118-a1c6-6e68d1d31dcb</t>
  </si>
  <si>
    <t>4a00ec08-84d8-4d73-bacf-8a44e6f23e65</t>
  </si>
  <si>
    <t>007638ab-d527-432e-92c4-c81ba4448c4c</t>
  </si>
  <si>
    <t>a8bc7454-2693-4b2b-a4f1-7c7bfc3241ff</t>
  </si>
  <si>
    <t>2f0c6eee-c0a6-4484-9079-2cc9f2e44b92</t>
  </si>
  <si>
    <t>c05c86ec-2751-4079-b3ec-7cf48f1d2566</t>
  </si>
  <si>
    <t>94138bf2-1e65-4c9d-8390-d60913d02f19</t>
  </si>
  <si>
    <t>7ca2299c-a6c5-4ac6-9a7d-5c5997f9afa4</t>
  </si>
  <si>
    <t>70e44f1d-56e9-4249-9b72-5537e9e5a67f</t>
  </si>
  <si>
    <t>a91944a8-09c0-4c75-91bf-c88888fff411</t>
  </si>
  <si>
    <t>3372648f-a095-41f6-8dfd-54250bfcabee</t>
  </si>
  <si>
    <t>b60508fe-2f99-405f-af54-2c620ac9633a</t>
  </si>
  <si>
    <t>eb932f92-3cc3-4a78-83bb-691b107d81a3</t>
  </si>
  <si>
    <t>8dfa1915-5351-4464-ab85-e99f172dda28</t>
  </si>
  <si>
    <t>587dcec8-6f52-4f7d-9eaa-8920e97aadc2</t>
  </si>
  <si>
    <t>22a86554-e318-4df1-95e2-3e4b56cf6da7</t>
  </si>
  <si>
    <t>352cd796-3890-4f66-96cc-2b27d0b73c73</t>
  </si>
  <si>
    <t>fdd52d12-de21-4e24-b31e-460ddef08518</t>
  </si>
  <si>
    <t>38fda4a1-7a6c-45ec-b354-4538e6c5dffa</t>
  </si>
  <si>
    <t>bff579ac-0c21-4ba0-8744-c2cc23538d5a</t>
  </si>
  <si>
    <t>aa80f1f5-be23-497c-95db-f4e56a8c4150</t>
  </si>
  <si>
    <t>64846f75-c7b0-4741-9626-55d57ffe0b89</t>
  </si>
  <si>
    <t>8f2b8a48-8291-4f4e-b533-4ce47d3f6be0</t>
  </si>
  <si>
    <t>2c9a46d0-b33c-46af-8aa2-5ab0439f5351</t>
  </si>
  <si>
    <t>597597af-08c4-4cc7-9801-7d3b5752b5b7</t>
  </si>
  <si>
    <t>56e139ed-4e07-4dd9-bd08-2376d40cee8e</t>
  </si>
  <si>
    <t>29cbd076-4130-4a06-910e-41a1391ea481</t>
  </si>
  <si>
    <t>6ed911de-281c-4d76-8ab1-a941f9c99279</t>
  </si>
  <si>
    <t>a6714f9a-5142-4d5c-8b99-3e667f790a32</t>
  </si>
  <si>
    <t>935e73ab-afa5-43a4-a8e2-30467fc9627a</t>
  </si>
  <si>
    <t>de564784-b6a5-46a1-90e9-fd87b2f7a104</t>
  </si>
  <si>
    <t>c4ed4ecd-4791-4086-a969-94204759fb31</t>
  </si>
  <si>
    <t>30391302-77c4-4f84-b7cc-6ede8bdcfdf5</t>
  </si>
  <si>
    <t>0c880c16-f1bf-464d-97e4-cc8170d77cdd</t>
  </si>
  <si>
    <t>68414b3a-cc39-4a1a-8a28-7042f1d9f317</t>
  </si>
  <si>
    <t>98a91b98-13b0-49b0-a8cb-cdfbc37e5ae8</t>
  </si>
  <si>
    <t>6632bf11-4638-4a83-ad3b-6a5f695a5acd</t>
  </si>
  <si>
    <t>2a599b40-65cd-4bf2-8059-76ef5179fc9f</t>
  </si>
  <si>
    <t>1ced6b31-2a14-4dc6-a8be-bffe0be69b81</t>
  </si>
  <si>
    <t>47cb9c87-a118-439f-bbbf-f015785d9d3f</t>
  </si>
  <si>
    <t>f8bf5839-a150-4d1b-86d5-c91cb33f2537</t>
  </si>
  <si>
    <t>99aecae4-68d5-4d87-ba60-7b7dab613e89</t>
  </si>
  <si>
    <t>4f21beb6-b77f-41ed-9fb2-bb611f2e34a9</t>
  </si>
  <si>
    <t>8e8fac4b-8f09-4917-815b-8681cf52b0ae</t>
  </si>
  <si>
    <t>b635feb4-a1b4-4972-8bd2-aaf3964c8038</t>
  </si>
  <si>
    <t>91c2e536-456a-4379-85f1-47ad9593c7b1</t>
  </si>
  <si>
    <t>c6bdeed7-8b9e-44f2-81cc-bed1a6f775ca</t>
  </si>
  <si>
    <t>79ff12ee-04f5-4b70-bddb-96c3a3d0b965</t>
  </si>
  <si>
    <t>6f88dce3-e85f-4618-af34-289f45981f5b</t>
  </si>
  <si>
    <t>d14e061a-a40a-464d-a6cd-13d015974cda</t>
  </si>
  <si>
    <t>39a13d86-ab10-4a07-be89-22d44eafa70a</t>
  </si>
  <si>
    <t>5eb8e53f-0f0c-469b-8129-0bd54f7c65fc</t>
  </si>
  <si>
    <t>d009a2b4-0957-4569-ad17-16145602c8f2</t>
  </si>
  <si>
    <t>c1cabcd0-deb6-4932-aeff-4d632b6d5db9</t>
  </si>
  <si>
    <t>c0df3b60-8697-4d0b-80e1-0914548bf23a</t>
  </si>
  <si>
    <t>f6e2510b-51d4-4270-83ae-7ed7c05a8aa5</t>
  </si>
  <si>
    <t>07a2e39c-b184-43d5-a43e-5fec5f8d2d95</t>
  </si>
  <si>
    <t>0f0b7247-ab84-451d-be7e-0c02cefe7544</t>
  </si>
  <si>
    <t>5e12a5fa-eb1d-4883-beba-c00ff5e401e7</t>
  </si>
  <si>
    <t>603cc983-efe6-45fc-9f14-d0613d1143fb</t>
  </si>
  <si>
    <t>495b9238-cc67-452e-9fb8-6da88e11ca34</t>
  </si>
  <si>
    <t>82c064c9-5120-4f3f-b91a-1ca14916f101</t>
  </si>
  <si>
    <t>cd5f11f2-765f-4a7a-a31c-94b609982600</t>
  </si>
  <si>
    <t>c81fe0f9-7ea9-4de9-8af8-c27cac1c18d0</t>
  </si>
  <si>
    <t>a028bdf0-89a1-4c47-8274-a8cdff8523b5</t>
  </si>
  <si>
    <t>5d80c82a-51c9-4475-8e86-e331d342aff3</t>
  </si>
  <si>
    <t>057fc205-7de1-484f-b64a-8549cd3a212c</t>
  </si>
  <si>
    <t>b0b13240-0681-47c9-954c-caf5f6ce3b90</t>
  </si>
  <si>
    <t>2110b81d-82fe-4d98-a1ba-4bd57520e778</t>
  </si>
  <si>
    <t>11290d3f-ce49-4e57-aa91-cbc2bfbad814</t>
  </si>
  <si>
    <t>e4828cab-158b-44c2-af18-74b3ff611d3c</t>
  </si>
  <si>
    <t>97c6d4f4-45ae-484d-97ba-573e8cde3f94</t>
  </si>
  <si>
    <t>adb297a2-7ed2-4413-9854-5a1a303f85f7</t>
  </si>
  <si>
    <t>6d28d404-8c57-457f-9844-f60ecc961b24</t>
  </si>
  <si>
    <t>42ad167e-a3e4-4788-a210-272fb400d82a</t>
  </si>
  <si>
    <t>f9ac73bd-93cb-43f5-9086-f09f69415d3a</t>
  </si>
  <si>
    <t>34e73c29-e745-409b-8cac-8d48fe26a0f9</t>
  </si>
  <si>
    <t>7b07576f-d5ff-485c-ac3e-e9f966a128ae</t>
  </si>
  <si>
    <t>11204fba-4735-45fa-9fb5-617e95cebb18</t>
  </si>
  <si>
    <t>b4a12ab3-3c6c-4e6f-8ea4-7ad63b6e4b02</t>
  </si>
  <si>
    <t>e922b9b7-ff16-467b-8530-958e7b0dc955</t>
  </si>
  <si>
    <t>47916ce6-e222-4dd1-98e4-bf7bcd94b32f</t>
  </si>
  <si>
    <t>43517de1-c29c-46f5-9966-55beb7c36faa</t>
  </si>
  <si>
    <t>08c9e99d-999c-43e7-ac52-8fb328f1e6bd</t>
  </si>
  <si>
    <t>b6bb15f3-739f-496b-b286-0018ed9f7e09</t>
  </si>
  <si>
    <t>d4a15b61-666e-4cf8-b193-6129556428f3</t>
  </si>
  <si>
    <t>2cb12552-dfdf-42db-8c7d-927d12ae9e7f</t>
  </si>
  <si>
    <t>726bd99a-b517-40df-9469-a7ff08dbbfca</t>
  </si>
  <si>
    <t>3d74c97d-bd13-449e-900f-a875bf8e1d22</t>
  </si>
  <si>
    <t>7c121b61-a0e1-44d0-a936-1925190ab5aa</t>
  </si>
  <si>
    <t>d28ab0a5-18c2-4b47-807a-522ce041e8d4</t>
  </si>
  <si>
    <t>50681cef-590c-4d48-bf15-9dab0724a0ce</t>
  </si>
  <si>
    <t>ae9ae524-1573-44b7-8efc-9b280f3c2b54</t>
  </si>
  <si>
    <t>12971885-7f1c-4b7d-a418-6798001b7d60</t>
  </si>
  <si>
    <t>b14e036a-8206-4afc-a00e-fd180b376114</t>
  </si>
  <si>
    <t>df405fc1-eb09-46a7-b998-a90dc0b01d45</t>
  </si>
  <si>
    <t>424d2823-85d5-4b02-a985-a76d65809fdb</t>
  </si>
  <si>
    <t>c857361a-99c2-4483-8e15-d10ee873f23d</t>
  </si>
  <si>
    <t>f011ca5b-1e9a-43a0-aa06-88bde3f64ec6</t>
  </si>
  <si>
    <t>12cd4ce9-3388-4efd-b0e9-bd72411fd238</t>
  </si>
  <si>
    <t>50590c2d-5936-4d17-a95d-b1937bfb0f54</t>
  </si>
  <si>
    <t>c9148105-3ea1-48fc-82ca-bd359f4584ae</t>
  </si>
  <si>
    <t>89eb3d49-04a2-48de-985a-3c806f085092</t>
  </si>
  <si>
    <t>c0424065-a21d-4a11-9194-f5b6c266bdb9</t>
  </si>
  <si>
    <t>d0bd5497-0dd4-47b4-841a-8a23a31257a4</t>
  </si>
  <si>
    <t>cbf1d601-623c-4e9a-83f4-291e7ac8e901</t>
  </si>
  <si>
    <t>9ecc01c1-fba6-4f69-9a56-9edfe48d7f0b</t>
  </si>
  <si>
    <t>2be4f34f-f743-413f-ae3e-5fbe5adf232a</t>
  </si>
  <si>
    <t>efb832df-ee3a-464a-902f-663fb7079d1c</t>
  </si>
  <si>
    <t>30c10c83-277b-44e3-b809-f38e25626747</t>
  </si>
  <si>
    <t>18f04301-bf0f-4f43-85c9-39db63e1867d</t>
  </si>
  <si>
    <t>a0691b80-c5d9-4570-a859-1242cdc7edd9</t>
  </si>
  <si>
    <t>1fcff4f8-5769-4cfa-987f-d3840cdb29ab</t>
  </si>
  <si>
    <t>4029beba-7662-4a3b-8464-1fad85830136</t>
  </si>
  <si>
    <t>eefa8179-2cce-495f-b4b6-17791d3f9247</t>
  </si>
  <si>
    <t>1db3ae0d-f28c-4f4f-a5be-29409923183d</t>
  </si>
  <si>
    <t>6bd21efb-31ed-46b6-a86f-b0f1a81bca09</t>
  </si>
  <si>
    <t>55e5ddcd-834a-4dc6-adcb-3d7669e2f073</t>
  </si>
  <si>
    <t>b2018ad6-da58-4dde-b6a0-7d66441fe5e2</t>
  </si>
  <si>
    <t>4db61366-a0cd-40a2-8d23-cc245e59d8aa</t>
  </si>
  <si>
    <t>a7b083b9-31fe-4cb5-80c5-79981ff699b7</t>
  </si>
  <si>
    <t>17329a0b-3b78-4f3e-8b0a-3b6e80533d67</t>
  </si>
  <si>
    <t>5d13aae7-44f7-4ca5-8403-f45ff4bc7bfb</t>
  </si>
  <si>
    <t>c0d50309-45dc-4450-8f64-b77b44171c69</t>
  </si>
  <si>
    <t>4bc41547-6faa-400b-b591-bc58c9bcb08f</t>
  </si>
  <si>
    <t>c940c882-203e-4f31-a10a-95b9170be022</t>
  </si>
  <si>
    <t>d7996963-030a-43b3-b37b-9ef9add5d3bd</t>
  </si>
  <si>
    <t>ce5ad031-111e-4d28-bb8d-669548182af6</t>
  </si>
  <si>
    <t>4d3ec08e-4752-4e2d-a7da-c822e2eb27b9</t>
  </si>
  <si>
    <t>fde64905-22c8-4d0d-8f30-dc9490df6422</t>
  </si>
  <si>
    <t>48233951-8481-413e-abbc-d27c4d2f19f8</t>
  </si>
  <si>
    <t>40fb44a7-dfde-4275-a37d-1344c24d2b57</t>
  </si>
  <si>
    <t>ddc32dad-525f-4cd9-9f1a-e917e4894208</t>
  </si>
  <si>
    <t>c08133dc-577b-425e-a53d-ab31d8f74304</t>
  </si>
  <si>
    <t>d3dbb897-a3a0-43a6-9b0a-08cf894cdbef</t>
  </si>
  <si>
    <t>65fec897-a88b-4e3e-9405-b1af92a034a7</t>
  </si>
  <si>
    <t>fe2e99a0-9701-4f13-87d9-a714f6777e63</t>
  </si>
  <si>
    <t>eb1b4160-72d1-4f70-b973-12050edf58e8</t>
  </si>
  <si>
    <t>374b3ea4-edf6-4716-8af4-a745f8c80284</t>
  </si>
  <si>
    <t>c68433b1-929d-42dd-a6ae-6b77317716b4</t>
  </si>
  <si>
    <t>3ab85f4c-17bf-4461-a43d-593fce36b3e5</t>
  </si>
  <si>
    <t>f6666995-3ef8-4979-8c59-89dbf057b204</t>
  </si>
  <si>
    <t>57bb592b-1dd3-4c6b-9ebf-392f64d628a0</t>
  </si>
  <si>
    <t>350e9893-5912-420d-a89e-364a9c375d58</t>
  </si>
  <si>
    <t>8686a784-20b0-466e-8ffc-d29af485a143</t>
  </si>
  <si>
    <t>91a60612-bb9b-4ae3-827e-f85d4b43df4c</t>
  </si>
  <si>
    <t>ca729a93-af8e-4308-9d35-d2d9e4ca7edb</t>
  </si>
  <si>
    <t>8c976b93-290f-40a2-8b4a-522434b305ac</t>
  </si>
  <si>
    <t>5ad1f0cd-0b68-4570-8448-fe209f9a11e2</t>
  </si>
  <si>
    <t>8d6f2fe8-1249-4df4-97eb-944a2a269e44</t>
  </si>
  <si>
    <t>58d1e9b4-ea68-46ad-95a4-5de3c18dd874</t>
  </si>
  <si>
    <t>54412a87-c65d-452c-bbf3-9a245e262b45</t>
  </si>
  <si>
    <t>0e15bcd9-4b94-4502-a731-acbd253034d0</t>
  </si>
  <si>
    <t>ef5d7677-7add-4845-b06b-b8e3f298650c</t>
  </si>
  <si>
    <t>17892868-4064-42da-8e9c-66f831753d6b</t>
  </si>
  <si>
    <t>e3f09110-c5b0-46b3-be3c-e6a3214eac2a</t>
  </si>
  <si>
    <t>37cb0694-3958-4db8-aedd-ac2d0bfb3e17</t>
  </si>
  <si>
    <t>8c94df43-020d-42e8-a73e-67f4a557026c</t>
  </si>
  <si>
    <t>7a1cfadf-1e30-4958-aa3f-e53320f9993c</t>
  </si>
  <si>
    <t>9cb8c972-6b04-4c6f-a077-e7dd80be630a</t>
  </si>
  <si>
    <t>9fe0f555-4037-42a4-a8d8-667851d42ce4</t>
  </si>
  <si>
    <t>21df1f55-211a-4271-bf43-7c6a70c01a73</t>
  </si>
  <si>
    <t>d8ec340f-e334-478b-af97-eedfedb52126</t>
  </si>
  <si>
    <t>b4f0a790-17ef-48f9-b091-f484bcd4043b</t>
  </si>
  <si>
    <t>e4bb98f8-b85d-4e24-80e5-3ee12687b306</t>
  </si>
  <si>
    <t>ec616da3-39e6-4058-8d38-0deb4902cdbf</t>
  </si>
  <si>
    <t>36c0001d-688c-420f-845e-bfff07ea87b1</t>
  </si>
  <si>
    <t>bc5f9fc1-7dab-4005-a012-918173af3a90</t>
  </si>
  <si>
    <t>ca7d15e6-8cb6-4fa8-8d4a-8fefb0143b36</t>
  </si>
  <si>
    <t>5a077150-144d-4562-ae95-ef2d37a093eb</t>
  </si>
  <si>
    <t>e1e67d13-8f9b-4fe3-9437-b335f6858b74</t>
  </si>
  <si>
    <t>db4d84d4-312b-48ae-a21f-c93c4cc8601e</t>
  </si>
  <si>
    <t>8fc00310-2e4b-434b-9ceb-0174828a1991</t>
  </si>
  <si>
    <t>7192a016-a84c-4883-a08c-59d55589e69c</t>
  </si>
  <si>
    <t>13971a16-6915-4389-94d2-177325ffa236</t>
  </si>
  <si>
    <t>f9ff5319-2cc0-4147-af5d-e380c989d4c9</t>
  </si>
  <si>
    <t>8ef6c784-b73b-45de-9f83-2f5be63032c8</t>
  </si>
  <si>
    <t>fa27435d-14d4-435d-9c6d-5b4b8851a8db</t>
  </si>
  <si>
    <t>e2e85af3-2a32-4592-9036-b910ba1b5e48</t>
  </si>
  <si>
    <t>8e7780ff-83fb-428b-8dd5-5737ce419ab0</t>
  </si>
  <si>
    <t>7d05e3ce-6f8a-404a-ab4b-480530612aa2</t>
  </si>
  <si>
    <t>9fa93af2-8b83-4c56-b47a-1fc7a8f0c8eb</t>
  </si>
  <si>
    <t>735ac1e9-ac8d-4d6a-b452-9f7b6f83abfe</t>
  </si>
  <si>
    <t>9240a37e-ce1d-412e-8126-912ef0551e19</t>
  </si>
  <si>
    <t>d9b50337-d8d4-410e-a680-ed769c72d7e5</t>
  </si>
  <si>
    <t>0a7270aa-10d8-401d-baf8-cdb3d1854ee1</t>
  </si>
  <si>
    <t>6d8a8ba5-3007-4102-99c2-06fddf093f8f</t>
  </si>
  <si>
    <t>c23bba92-2fee-46b1-8aaa-f5f794df7f6f</t>
  </si>
  <si>
    <t>41f83234-5ac7-434b-90b4-e9506934d6a6</t>
  </si>
  <si>
    <t>8c4f30e3-bd2e-43ad-ac30-102e6f863f53</t>
  </si>
  <si>
    <t>ab3dbdd9-ec7f-4989-8f4d-bf2f09b29fb3</t>
  </si>
  <si>
    <t>4a78ba12-79b4-45b1-af06-0602a6fa4582</t>
  </si>
  <si>
    <t>20kg</t>
  </si>
  <si>
    <t>34227b9c-3ee4-4fa1-b619-7460d5d44435</t>
  </si>
  <si>
    <t>8c76ee1a-1e3e-4744-a689-c34665e78597</t>
  </si>
  <si>
    <t>85bef7cc-93bc-4777-b4c5-a498649ad3e2</t>
  </si>
  <si>
    <t>5f34bbe0-3c29-4877-8231-fcc2e2c8e376</t>
  </si>
  <si>
    <t>a14702f8-e1b2-4a83-9130-6382049345ca</t>
  </si>
  <si>
    <t>eebdcac4-1597-4841-b507-b0204753b645</t>
  </si>
  <si>
    <t>9eda905c-7788-47d9-ad16-9e9d524cf7e6</t>
  </si>
  <si>
    <t>155b11e8-18f3-417c-a047-851d4cba4b85</t>
  </si>
  <si>
    <t>dd415598-1c5e-44b9-af73-64873819a097</t>
  </si>
  <si>
    <t>0302cac2-97c7-4321-85fa-8e95c6b8f817</t>
  </si>
  <si>
    <t>fea2a2d3-71b5-4a2c-b2ba-25f58d1b9c97</t>
  </si>
  <si>
    <t>38dc8599-8122-4cb3-b15b-d5c73f2cad9e</t>
  </si>
  <si>
    <t>24a089e6-6f5f-4eee-a657-d4cabc4e3cb8</t>
  </si>
  <si>
    <t>26ea495c-160a-4a8c-9efd-7f20854c014a</t>
  </si>
  <si>
    <t>16ee10e7-b6af-4a80-a5e5-8f5876bcaa63</t>
  </si>
  <si>
    <t>80d77991-8dac-45fc-a915-dedbb1f0d264</t>
  </si>
  <si>
    <t>4f9bdd93-5c7e-41b4-9a80-46424cf7b699</t>
  </si>
  <si>
    <t>32f8caf8-560e-4ff1-8f98-49aa23cb2853</t>
  </si>
  <si>
    <t>e7ce7579-f7ec-4131-bd6b-5292c579280d</t>
  </si>
  <si>
    <t>07154e66-fede-414c-91b4-e3ad0ccaf939</t>
  </si>
  <si>
    <t>cdf5bb6d-5cc2-4a87-87a1-fe0b3c2a4997</t>
  </si>
  <si>
    <t>fe8a4f36-ca1f-482b-852f-58f139b4b1f9</t>
  </si>
  <si>
    <t>1f0750e5-211a-4e74-bd5c-9741ec4f3a46</t>
  </si>
  <si>
    <t>b2928f27-3dc9-4b0b-89e8-7b1e84db654c</t>
  </si>
  <si>
    <t>4d19719c-e18d-4aca-92d5-8324f1d9d2d4</t>
  </si>
  <si>
    <t>c729a4ae-2d3c-4f77-b1cf-32c48e17dff1</t>
  </si>
  <si>
    <t>c7fb7242-833c-4474-a070-3f9a5e0c1b26</t>
  </si>
  <si>
    <t>84390a0d-7e83-479f-9ed9-ed83b99ee0b0</t>
  </si>
  <si>
    <t>207545a1-56fc-40f0-8866-91900ce5f32a</t>
  </si>
  <si>
    <t>f29606a8-b3e4-4b77-978a-75205f6263c7</t>
  </si>
  <si>
    <t>635a35e3-4c82-4dfb-99c5-d63bc8f15b82</t>
  </si>
  <si>
    <t>47093f1d-586e-4857-82d5-406e19e7fe3e</t>
  </si>
  <si>
    <t>d40d68ee-fc7e-428c-9c57-c295afbf221a</t>
  </si>
  <si>
    <t>161a224d-de3b-43e4-b254-a4f40d5270dd</t>
  </si>
  <si>
    <t>bbac16f2-a33a-4b66-a94c-37d0a57de986</t>
  </si>
  <si>
    <t>56477e64-cacf-400a-a4c8-4c69411336a6</t>
  </si>
  <si>
    <t>8d41e682-fd8a-4982-8fe0-7359a48a0c50</t>
  </si>
  <si>
    <t>d6fdf179-2c29-4c3a-a9bb-b4455588bba3</t>
  </si>
  <si>
    <t>42158ba1-0a98-42af-8502-a15c5c4b63ad</t>
  </si>
  <si>
    <t>97660bbe-08dd-46f5-90a0-c82804d8945d</t>
  </si>
  <si>
    <t>a1010804-74f2-46c4-9ff6-bb14831a4c89</t>
  </si>
  <si>
    <t>4c32bac5-ce86-4be1-8617-7b7b34baf1fb</t>
  </si>
  <si>
    <t>71a669f0-4d18-4eba-9f47-93fe755df1d3</t>
  </si>
  <si>
    <t>2fd7d91f-f9b1-4f39-bf3e-4813a357d764</t>
  </si>
  <si>
    <t>fda4d157-0926-4eea-be43-1ad5f79c284d</t>
  </si>
  <si>
    <t>6b22031f-8572-4dd0-9d20-8d00974d21b8</t>
  </si>
  <si>
    <t>cd2262d1-1f39-4c29-a9de-e71f25d4fc14</t>
  </si>
  <si>
    <t>e81578ce-13d7-4113-bb44-68d6424a2f15</t>
  </si>
  <si>
    <t>544106b2-56fa-41ee-aaae-e4e8024adac8</t>
  </si>
  <si>
    <t>47d3088c-8c4b-41a3-ad06-f907f88a46fb</t>
  </si>
  <si>
    <t>08eddb5c-6fce-49e5-bf9b-c84444a497d5</t>
  </si>
  <si>
    <t>90d4bd13-b9c8-49de-b577-b443d36f0102</t>
  </si>
  <si>
    <t>0f28a376-5aba-423d-8c9c-22cb90cb22fe</t>
  </si>
  <si>
    <t>80e55244-e66b-4bd4-85f9-d991d92a9a16</t>
  </si>
  <si>
    <t>8e9be150-45c4-4fd4-ae4d-c98fa4d590cc</t>
  </si>
  <si>
    <t>43064d77-4c54-4b5f-8813-a5eb7ed8024d</t>
  </si>
  <si>
    <t>db056133-c659-49a3-bad4-f6a35fca1666</t>
  </si>
  <si>
    <t>5a39cae9-b973-49c7-b3e1-3de4c31e5ac5</t>
  </si>
  <si>
    <t>718569ad-f3c4-4441-8b4b-3532ed6e7f1e</t>
  </si>
  <si>
    <t>4682099a-77d0-4c42-870f-927e914b5249</t>
  </si>
  <si>
    <t>40de80e8-71a5-4274-8d96-222d6cd3cd21</t>
  </si>
  <si>
    <t>34fe1f7b-0e0f-4eee-8556-3f21c520a402</t>
  </si>
  <si>
    <t>27b785e6-9571-4a1b-b697-8476556f0d7d</t>
  </si>
  <si>
    <t>de3a7d40-cb72-45cd-b34b-be23ac892bec</t>
  </si>
  <si>
    <t>16f978ee-ecae-4a0e-8009-3f730007621d</t>
  </si>
  <si>
    <t>2a017e73-d078-456f-9583-c57595f5ad5a</t>
  </si>
  <si>
    <t>9334210d-0bff-4e2b-913b-58c5e71fe406</t>
  </si>
  <si>
    <t>53698de5-f777-43fb-a1d3-5fe102a8c61e</t>
  </si>
  <si>
    <t>d14aa9b3-7387-4d60-a2b3-41827bdeb9ec</t>
  </si>
  <si>
    <t>c50a6da7-4cf7-44b2-92ec-e727640110eb</t>
  </si>
  <si>
    <t>02467887-c6ab-40f7-8baa-ab8fb7ffb2c7</t>
  </si>
  <si>
    <t>e784d12c-cce7-428c-b879-d468e9e83fab</t>
  </si>
  <si>
    <t>7e49727c-3575-49ff-9629-db6f590ac935</t>
  </si>
  <si>
    <t>a2f7d506-d73a-4db8-9f28-995d3a50d056</t>
  </si>
  <si>
    <t>83960045-a168-449f-8d01-2864a9d4f87e</t>
  </si>
  <si>
    <t>fed3310b-1927-4e8f-a6d0-82da73d94be0</t>
  </si>
  <si>
    <t>8c0f194e-ffbe-4168-a253-ef42fd62922b</t>
  </si>
  <si>
    <t>51f3b010-2e1e-41b1-b8ff-272120c56dcd</t>
  </si>
  <si>
    <t>97555d70-bcbc-4e5e-af5d-ae39e9ee3cb5</t>
  </si>
  <si>
    <t>37a62d29-03d2-4959-beb4-ea8ae00497a8</t>
  </si>
  <si>
    <t>1c040c9f-9f33-41e4-90db-86dcd74e9ec0</t>
  </si>
  <si>
    <t>4c6bedbe-a063-44d9-a4be-55108053de3b</t>
  </si>
  <si>
    <t>875caacf-cf4c-4ec9-a03b-e4fb21f9d90a</t>
  </si>
  <si>
    <t>37ddf70c-d6ef-41b1-98a9-4cdf586dbfe1</t>
  </si>
  <si>
    <t>5fea64ee-059b-4615-9b6b-57b204283fa4</t>
  </si>
  <si>
    <t>3e4f3c7b-004b-4cc2-918e-a7ea2f3a0e3f</t>
  </si>
  <si>
    <t>33d04501-afc7-4a4b-9a72-2d1bae529adb</t>
  </si>
  <si>
    <t>28f48294-9a5c-4bc8-8c63-d0e7dd770c42</t>
  </si>
  <si>
    <t>a2e54f4c-6056-4d79-a55d-5e0c300a2373</t>
  </si>
  <si>
    <t>189bbcaf-9a3d-42fe-92fd-49a18749da39</t>
  </si>
  <si>
    <t>40aa3123-4fd7-4e3a-be79-4c1c3480aa90</t>
  </si>
  <si>
    <t>de7ab891-52f3-4310-bb33-d29d106c8c34</t>
  </si>
  <si>
    <t>74371a64-88de-4295-a7a6-c6b9201a9aac</t>
  </si>
  <si>
    <t>8825779a-c312-4005-8582-7dec6416b70f</t>
  </si>
  <si>
    <t>a7e3f501-9fa7-4a47-ae0d-429a5583a514</t>
  </si>
  <si>
    <t>9f4e02b0-2562-4b54-8ef5-35a868dcc29f</t>
  </si>
  <si>
    <t>a94098fb-e841-4ede-9129-13b7a014b8e6</t>
  </si>
  <si>
    <t>c3ca798e-2c89-4a05-be25-549254ea22ae</t>
  </si>
  <si>
    <t>9e05bec6-7747-46d1-9288-e6018392828c</t>
  </si>
  <si>
    <t>3dfe2b3e-4478-4c16-97f4-11cb500109b4</t>
  </si>
  <si>
    <t>70d732c4-3711-4c63-b268-b1ae4266959f</t>
  </si>
  <si>
    <t>d9ddb14d-34c0-491e-8d26-a541febe60db</t>
  </si>
  <si>
    <t>ef991f83-3972-4ea0-9563-5095297dea31</t>
  </si>
  <si>
    <t>30b45eaa-0999-465d-b1d6-9f93d1765a4c</t>
  </si>
  <si>
    <t>83cbfdf9-a258-41e8-80f9-c68659b71ba2</t>
  </si>
  <si>
    <t>edbd1664-d5b3-4d05-9d99-457527e26375</t>
  </si>
  <si>
    <t>09f70807-bc73-40bb-8105-ed25d8e7af5e</t>
  </si>
  <si>
    <t>49b66df7-91f5-465a-925d-33ed3501e17b</t>
  </si>
  <si>
    <t>8119cfb3-0521-4f90-9c01-27afcedd42fc</t>
  </si>
  <si>
    <t>c77e49da-6f5e-4731-8c92-6d3574275ca1</t>
  </si>
  <si>
    <t>eda1ffd1-3357-487d-a57a-2a7d87045fd3</t>
  </si>
  <si>
    <t>8f443e09-c222-4151-b76e-7c4339494eb4</t>
  </si>
  <si>
    <t>2968a94f-1841-468e-aaa4-ffdcf8299988</t>
  </si>
  <si>
    <t>a16e4b3c-05f9-4db6-b13b-9773291c13e2</t>
  </si>
  <si>
    <t>86030351-d5f6-4b9a-955f-25181b82bbb7</t>
  </si>
  <si>
    <t>c067e736-0d80-4057-9a48-17f2e7915caa</t>
  </si>
  <si>
    <t>54f3f016-2f8b-47e9-b72c-81a92c41a041</t>
  </si>
  <si>
    <t>f0ad2568-1b62-4b65-a109-9d7ea8b1da35</t>
  </si>
  <si>
    <t>1bb2145b-5ddb-4910-a356-a6029b7ba1a1</t>
  </si>
  <si>
    <t>10282f71-75f7-4f67-b88b-1ead379c07a2</t>
  </si>
  <si>
    <t>95a01907-07da-4672-bbeb-1d95bcc0632a</t>
  </si>
  <si>
    <t>e7f73349-fd19-46c0-a371-8b51d3f6d987</t>
  </si>
  <si>
    <t>24b26b39-d0ff-4fcf-91d3-274a99581565</t>
  </si>
  <si>
    <t>b493a3ec-d117-4e26-ad6e-f5744e90314c</t>
  </si>
  <si>
    <t>7bc463e8-3fae-4600-9219-d333ef6ada78</t>
  </si>
  <si>
    <t>7dbd24ce-dc51-46b0-8984-746ab849195d</t>
  </si>
  <si>
    <t>9441e0ce-2f36-4830-a32e-b2190563c696</t>
  </si>
  <si>
    <t>c8ae0452-978b-4dba-a919-67e817c6c517</t>
  </si>
  <si>
    <t>0ed6d56a-9617-4784-858f-009235da5894</t>
  </si>
  <si>
    <t>2cf9c3e7-07cb-4914-a806-277f5faf7230</t>
  </si>
  <si>
    <t>330f2a59-6ad6-4613-8196-cc13300029c5</t>
  </si>
  <si>
    <t>4a8f98b0-ed01-41c7-b296-79a843255db1</t>
  </si>
  <si>
    <t>1a22f66d-8177-4b5e-b8b8-1f23020619a4</t>
  </si>
  <si>
    <t>c0182967-1589-47a7-8651-15462863b729</t>
  </si>
  <si>
    <t>71b66a26-cfc3-4b51-a024-c2ca214f85b7</t>
  </si>
  <si>
    <t>3405bca9-b41a-4d63-a962-f7462229e80c</t>
  </si>
  <si>
    <t>eeb82aeb-a973-416d-9652-32f4ccf49de9</t>
  </si>
  <si>
    <t>71bf603f-5a11-4d64-b965-a8beb9265b84</t>
  </si>
  <si>
    <t>6a734358-314c-4be4-96da-189d088df6a8</t>
  </si>
  <si>
    <t>fde2846c-d319-4b41-b25a-cb9950676cf1</t>
  </si>
  <si>
    <t>ec9d05c3-50f5-4812-a4bc-a464912d81f5</t>
  </si>
  <si>
    <t>8b1e3974-3661-4f95-ad68-f25c7f292088</t>
  </si>
  <si>
    <t>69ac4f3b-fd50-413f-a823-b3155752b297</t>
  </si>
  <si>
    <t>e5f9e017-1b7f-483b-90b7-83311d87cd95</t>
  </si>
  <si>
    <t>62645770-b767-41dd-a99c-3e43c6ac86c2</t>
  </si>
  <si>
    <t>74036f1f-7b2c-4c88-a282-8466c0f259f8</t>
  </si>
  <si>
    <t>4f9bf9bf-b9df-4e72-98ce-066e9591a845</t>
  </si>
  <si>
    <t>f630cedd-a2f3-41cc-9383-5d6912b36530</t>
  </si>
  <si>
    <t>7b3cee36-e054-4178-bb4a-67f1d306cc3b</t>
  </si>
  <si>
    <t>65553961-e78d-4043-b9b2-46fc981df425</t>
  </si>
  <si>
    <t>99930590-5e89-4ba0-9086-a08953adf89a</t>
  </si>
  <si>
    <t>bd363688-aa85-44ca-bb2b-4b9c5ed38d6c</t>
  </si>
  <si>
    <t>34ee0993-76e8-4a85-97f5-3c7e96f085ca</t>
  </si>
  <si>
    <t>7cc40d9e-902f-4e4b-bb78-473e2f294f1a</t>
  </si>
  <si>
    <t>8efb3242-e862-4c53-a30f-1bd95b9a77bd</t>
  </si>
  <si>
    <t>f5cf5af3-259b-47a2-add9-10a887b893d3</t>
  </si>
  <si>
    <t>97dfbed9-2218-44f8-a1f4-d84a0400942c</t>
  </si>
  <si>
    <t>f4a278d0-ac9c-4fb8-a9be-9fdc6c940868</t>
  </si>
  <si>
    <t>81e8ec89-7e78-4aae-8cbd-d52cd5078210</t>
  </si>
  <si>
    <t>f55ef4d0-1924-44df-954c-153a89db0b41</t>
  </si>
  <si>
    <t>7ec49bc8-d781-4d3f-b900-a477464430cd</t>
  </si>
  <si>
    <t>d786f46e-0415-422b-8ae2-215e68b6b740</t>
  </si>
  <si>
    <t>70a222f8-e8e6-4269-a5a4-0d2c70db7d9f</t>
  </si>
  <si>
    <t>5c912fdc-962d-4887-851c-3934b96bfc7e</t>
  </si>
  <si>
    <t>c95b8903-80d0-47d8-a445-2037d95058cf</t>
  </si>
  <si>
    <t>74386a1d-c55f-4804-89d6-0e15d4cf9d66</t>
  </si>
  <si>
    <t>bf14410a-cc6a-4947-979a-d86daf4f76d4</t>
  </si>
  <si>
    <t>bf25eeae-2b8e-4274-909a-bea010c6819d</t>
  </si>
  <si>
    <t>fb919bb3-bd28-4a98-a756-52cc741fd7bc</t>
  </si>
  <si>
    <t>54cd2121-5475-42b2-a299-488806063940</t>
  </si>
  <si>
    <t>5c3c754f-4f94-46c5-a295-45415d3a78d0</t>
  </si>
  <si>
    <t>8ad37306-4a95-4b45-81bd-46d65d0d5b32</t>
  </si>
  <si>
    <t>02b11ec9-66c6-491a-ad0f-90288c63f97c</t>
  </si>
  <si>
    <t>548728fb-65e8-456e-830c-ea29de37c304</t>
  </si>
  <si>
    <t>582f5250-0292-4e75-aad0-4f4bc523ca1c</t>
  </si>
  <si>
    <t>5230e0d3-f0ea-4f71-ac04-d52bffe471f4</t>
  </si>
  <si>
    <t>27dbec7d-53b0-43ae-aea4-0110fcc023f9</t>
  </si>
  <si>
    <t>4f0bcc76-bfe6-4f08-9c41-121f231d9c77</t>
  </si>
  <si>
    <t>f4790f27-1bdd-4cd2-94de-9f267a805015</t>
  </si>
  <si>
    <t>7011ba2f-5655-429c-a735-31078a2ab456</t>
  </si>
  <si>
    <t>b1fb51ca-cd4d-4c54-ad16-522fab7590c0</t>
  </si>
  <si>
    <t>d42932a0-b317-4651-8975-806cb712b56f</t>
  </si>
  <si>
    <t>8289fb05-8a34-4fce-bdd8-2af1f6289535</t>
  </si>
  <si>
    <t>6be0de5a-f767-48f8-af6d-222a5a23b621</t>
  </si>
  <si>
    <t>9b6da1b3-daff-457c-af54-d09e9782d18a</t>
  </si>
  <si>
    <t>b6f6fc4d-2260-42ab-8e7f-038f6bc8a63e</t>
  </si>
  <si>
    <t>4759047c-eede-4d11-b759-1e3b365ef50d</t>
  </si>
  <si>
    <t>26366b74-60f6-41a7-b73b-54f71496c891</t>
  </si>
  <si>
    <t>7716f8e5-b49d-4f2a-b4b6-dee6494fd9e4</t>
  </si>
  <si>
    <t>c9820700-deae-4de2-b701-96710018ea28</t>
  </si>
  <si>
    <t>745fed12-40ff-44ca-887d-1b6b630a0abd</t>
  </si>
  <si>
    <t>24bd3117-81c6-4394-bd17-3557efb0728c</t>
  </si>
  <si>
    <t>0d8114cf-559c-4d0c-8776-6dfd1c7668c2</t>
  </si>
  <si>
    <t>3812542e-a52d-46b9-b796-839bb5b99499</t>
  </si>
  <si>
    <t>2b21422a-4927-4c81-bf06-5acfd8696079</t>
  </si>
  <si>
    <t>1cb36c48-92f3-4a4b-b57d-c5a89ff3e290</t>
  </si>
  <si>
    <t>a7fec4f1-8477-460d-a4e5-88e616525d89</t>
  </si>
  <si>
    <t>10d5d65d-d217-458c-b8bb-16c1232db68c</t>
  </si>
  <si>
    <t>de7bf596-0484-40c6-aaf1-a8f772b951a6</t>
  </si>
  <si>
    <t>c0f6ee93-4a10-4e48-81ea-4ca03f77b6a2</t>
  </si>
  <si>
    <t>b300cb07-8425-4796-98d4-6b4f32bb62ab</t>
  </si>
  <si>
    <t>4144c04d-e2db-4bd0-9596-0595b6c0de1c</t>
  </si>
  <si>
    <t>8e0b89ea-c89b-4aec-ab97-a02ca237a6df</t>
  </si>
  <si>
    <t>f5f6fb20-b898-413d-a04f-53e21c44d690</t>
  </si>
  <si>
    <t>9e25c819-e91e-4c3b-adf1-6caceb068206</t>
  </si>
  <si>
    <t>b747fdca-7ffd-4a05-98e4-e4becce8e71f</t>
  </si>
  <si>
    <t>f0090378-fcfc-40b9-b757-d42d7ef9cc51</t>
  </si>
  <si>
    <t>2deb31fc-0f0f-4b44-8e70-9a7fa637ca87</t>
  </si>
  <si>
    <t>11c86d45-d42f-4472-84c2-e80a99819898</t>
  </si>
  <si>
    <t>7bf180d5-4a95-43a1-a7de-534d97214817</t>
  </si>
  <si>
    <t>be90be29-f9b7-43d3-b6d2-9409ee3083d4</t>
  </si>
  <si>
    <t>03eb0311-a387-41cb-8352-808436cf91dd</t>
  </si>
  <si>
    <t>fa0d9754-5129-456d-9e11-47cc808e8cad</t>
  </si>
  <si>
    <t>1097b359-32a0-4c01-9e82-9dbdeceeb822</t>
  </si>
  <si>
    <t>22f910e1-2dfe-4236-80c0-7b288e55022f</t>
  </si>
  <si>
    <t>b30c106b-894e-4fcb-b7f1-4a77765b0476</t>
  </si>
  <si>
    <t>c885477d-5032-47e8-be44-f07c417f3f72</t>
  </si>
  <si>
    <t>398c45d5-0740-4503-8187-83d28c1133f9</t>
  </si>
  <si>
    <t>2f08ba04-07e6-42e8-bc6e-16a286e89aaa</t>
  </si>
  <si>
    <t>83bec0a2-e678-4a80-b7a2-a524e473c1b8</t>
  </si>
  <si>
    <t>60bdffb1-51ff-4122-a163-76a76ffaf33e</t>
  </si>
  <si>
    <t>2659ea3b-93d8-4425-99a7-e2219b6278ba</t>
  </si>
  <si>
    <t>91397e80-b518-4fe5-af88-be1780c79506</t>
  </si>
  <si>
    <t>01d93b0c-6359-43cf-9566-837c7690e378</t>
  </si>
  <si>
    <t>1bb86717-41ca-4e7c-ad84-eea3b3eed092</t>
  </si>
  <si>
    <t>60fd038b-8cca-4e11-88c3-32c0e439b5ed</t>
  </si>
  <si>
    <t>7e841ee8-cfbd-415c-9f47-502faf9e0c9c</t>
  </si>
  <si>
    <t>ae07c1e6-9434-409b-89ce-84eeae478050</t>
  </si>
  <si>
    <t>fbd41e0f-a59b-4f50-af36-808819bfe84a</t>
  </si>
  <si>
    <t>4999c984-92a0-4120-8759-11220a7d9243</t>
  </si>
  <si>
    <t>bb143343-7675-4c73-ae91-78d2cb1491af</t>
  </si>
  <si>
    <t>40777c03-92cd-439f-987a-bae6e2299216</t>
  </si>
  <si>
    <t>f89fc9d6-e5ed-4b16-a401-0c38e6982452</t>
  </si>
  <si>
    <t>632fd34c-c5ba-486d-b08b-a763647812b3</t>
  </si>
  <si>
    <t>92fb0f02-bf48-4af9-a866-1335af8b76fd</t>
  </si>
  <si>
    <t>1a7b4441-9349-4810-8d98-548aaf892d08</t>
  </si>
  <si>
    <t>503621b2-a108-49d4-8115-5ae07884b1be</t>
  </si>
  <si>
    <t>f1ffa964-820b-4e5f-8400-5046f0506377</t>
  </si>
  <si>
    <t>3690687c-32f7-4285-9ea2-9d20fa4198b8</t>
  </si>
  <si>
    <t>d601a767-3226-450e-83e9-38caab79b72d</t>
  </si>
  <si>
    <t>0e9e7eef-f49b-464e-8aaa-84b01bc65996</t>
  </si>
  <si>
    <t>aa2c523a-8b73-4803-b188-35605c7be3d0</t>
  </si>
  <si>
    <t>08513667-975f-4cfa-9449-989be3ad3e9f</t>
  </si>
  <si>
    <t>2282be5c-36a0-4eea-99ef-3cf749a780eb</t>
  </si>
  <si>
    <t>f0d6b8a6-8cfc-4ede-abfa-c61e4b05796c</t>
  </si>
  <si>
    <t>08e4812a-c64e-49d1-b348-ed74513aa4d7</t>
  </si>
  <si>
    <t>918dd9ab-c335-4056-bd93-ef7d3e3220a4</t>
  </si>
  <si>
    <t>908c03d0-4799-4cda-931f-4d8424e882a3</t>
  </si>
  <si>
    <t>b0ca2ada-6c7e-48ee-849c-ea94c8e9f323</t>
  </si>
  <si>
    <t>f5275c27-f7b4-4b6c-9da2-c26f03d06bfa</t>
  </si>
  <si>
    <t>131763c9-dfa0-41e9-a32b-bba21c6d8450</t>
  </si>
  <si>
    <t>dc9add84-4bed-499e-b8ef-0a234d3b5581</t>
  </si>
  <si>
    <t>edcd611f-c54e-4129-912e-76c10e6b95d4</t>
  </si>
  <si>
    <t>7cbf9a83-3a08-4b42-9243-52d0b6356b6d</t>
  </si>
  <si>
    <t>a5110145-fe9e-411a-8cdc-8c991bd5772b</t>
  </si>
  <si>
    <t>a280d900-5a01-4dc2-bb07-5dfe0106ff8c</t>
  </si>
  <si>
    <t>aec8eec8-0b69-4b58-86f2-f6a10d0c1163</t>
  </si>
  <si>
    <t>318faadd-fdf7-4c4e-ad9f-de557deb2c01</t>
  </si>
  <si>
    <t>2f8660cf-9f01-40b2-8319-2507e0ae7fd1</t>
  </si>
  <si>
    <t>3dbe0323-420b-4081-974f-2697e401a6f4</t>
  </si>
  <si>
    <t>d4b53181-f1d4-4e04-a7b8-17575cdd2d54</t>
  </si>
  <si>
    <t>d014a96f-57a4-484d-8088-35c07f5939fc</t>
  </si>
  <si>
    <t>1ca961a4-ac33-475f-9066-f157d20d417c</t>
  </si>
  <si>
    <t>f92ef98d-9fce-4e7d-8143-cb9cf093b880</t>
  </si>
  <si>
    <t xml:space="preserve">Date de Fabrication </t>
  </si>
  <si>
    <t>PS Ensachage</t>
  </si>
  <si>
    <r>
      <rPr>
        <b/>
        <sz val="8"/>
        <color rgb="FF000000"/>
        <rFont val="Calibri"/>
      </rPr>
      <t xml:space="preserve">Protéine Brut (%) </t>
    </r>
    <r>
      <rPr>
        <b/>
        <sz val="8"/>
        <color rgb="FFC00000"/>
        <rFont val="Calibri"/>
      </rPr>
      <t>(+/-0,7)</t>
    </r>
  </si>
  <si>
    <r>
      <rPr>
        <b/>
        <sz val="8"/>
        <color rgb="FF000000"/>
        <rFont val="Calibri"/>
      </rPr>
      <t>Cendres (%)</t>
    </r>
    <r>
      <rPr>
        <b/>
        <sz val="8"/>
        <color rgb="FFFF0000"/>
        <rFont val="Calibri"/>
      </rPr>
      <t xml:space="preserve"> </t>
    </r>
    <r>
      <rPr>
        <b/>
        <sz val="8"/>
        <color rgb="FFC00000"/>
        <rFont val="Calibri"/>
      </rPr>
      <t>(+/- 0,02)</t>
    </r>
  </si>
  <si>
    <t xml:space="preserve">SSSE </t>
  </si>
  <si>
    <t>Amidon</t>
  </si>
  <si>
    <t>G 2000µ</t>
  </si>
  <si>
    <t>G1600µ</t>
  </si>
  <si>
    <t>G1000µ</t>
  </si>
  <si>
    <t>G&lt;1000µ</t>
  </si>
  <si>
    <t xml:space="preserve">Son blé </t>
  </si>
  <si>
    <t>cb9d6229-d6b7-4516-906a-24619017e29e</t>
  </si>
  <si>
    <t>22e8f2d1-53b1-42d3-82be-a679bde8194a</t>
  </si>
  <si>
    <t>b0ddd652-ebf4-4d2c-9b30-cc981994ec95</t>
  </si>
  <si>
    <t>80d0b663-f6f9-4e4b-ac3b-f463337905e1</t>
  </si>
  <si>
    <t>dcd86e14-f4e8-4bab-ae38-4e8ededc3414</t>
  </si>
  <si>
    <t>b108871c-5162-437b-abd1-19d5e2076ee1</t>
  </si>
  <si>
    <t>d5e5a584-5bd8-43f5-8320-6b9462fe4c7f</t>
  </si>
  <si>
    <t>3108d6f9-e6d3-4fe9-a873-dab90a6093ac</t>
  </si>
  <si>
    <t>7f60a873-c4cb-47f3-9bc2-ef4efc902685</t>
  </si>
  <si>
    <t>b1338711-6298-4bfc-8756-0e61e0b1fa5f</t>
  </si>
  <si>
    <t>be905740-0880-4b2a-a04c-b2646af4da8e</t>
  </si>
  <si>
    <t>8ebca7ec-9b07-42e1-b056-5f3b7023ed48</t>
  </si>
  <si>
    <t>7206c33a-db13-4c65-b90a-4979b93cc9f3</t>
  </si>
  <si>
    <t>c7185f71-505c-4f83-be8d-3c4134ba8af3</t>
  </si>
  <si>
    <t>Humidité par étuve (%)</t>
  </si>
  <si>
    <t xml:space="preserve">humidité dessicateur </t>
  </si>
  <si>
    <t>Protéine Brut (%)</t>
  </si>
  <si>
    <t>G 450µ2</t>
  </si>
  <si>
    <t>G 425µ3</t>
  </si>
  <si>
    <t>∑ 355;200</t>
  </si>
  <si>
    <t>TC (% MS)</t>
  </si>
  <si>
    <t xml:space="preserve">Probléme </t>
  </si>
  <si>
    <t>Libération Produit</t>
  </si>
  <si>
    <t>Colonne3</t>
  </si>
  <si>
    <t>Colonne4</t>
  </si>
  <si>
    <t>fa4d6ef4-48dc-4050-85bf-cf17c84fa608</t>
  </si>
  <si>
    <t>9d4743f7-d45c-40e8-afe5-df8b56a45331</t>
  </si>
  <si>
    <t>622cfd36-391d-4ac1-ba71-2ef0b0217927</t>
  </si>
  <si>
    <t>07808946-a9ae-4ceb-8e5f-ed42fd75774c</t>
  </si>
  <si>
    <t>c03339d5-179e-4613-8510-5d8ebfa34396</t>
  </si>
  <si>
    <t>7af93731-077e-4213-b4d5-c9f418db51f9</t>
  </si>
  <si>
    <t>cc68c4c9-6ab5-4ae1-9264-69bef111029a</t>
  </si>
  <si>
    <t>01f4710e-30f9-48f1-a2ba-74b7f6a17761</t>
  </si>
  <si>
    <t>abec8866-b1b9-4d7f-ae9c-8cad064dec16</t>
  </si>
  <si>
    <t>c4d26f21-48fa-4399-a6af-0c12af82e4dd</t>
  </si>
  <si>
    <t>220b20b9-f024-4670-a531-9d481a3a6c8d</t>
  </si>
  <si>
    <t>aa1cfbe8-4f5d-4c74-ac16-c30e7c264e33</t>
  </si>
  <si>
    <t>b995c83c-644c-4766-b522-d0e92f2488db</t>
  </si>
  <si>
    <t>7373d8f1-51a2-4cd3-a6c6-926bb5010a59</t>
  </si>
  <si>
    <t>1a9d3d51-64fb-4395-8e7b-dad441b6fd83</t>
  </si>
  <si>
    <t>20fb4137-7a9e-44d6-8726-15d6a028e041</t>
  </si>
  <si>
    <t>FORMULAIRE</t>
  </si>
  <si>
    <t>Réf.: FO-CQT-30</t>
  </si>
  <si>
    <t>Version: 00</t>
  </si>
  <si>
    <t xml:space="preserve">Contrôle Qualité du produit Fini </t>
  </si>
  <si>
    <t>Date: 06/06/2024</t>
  </si>
  <si>
    <t>Page 1 sur 1</t>
  </si>
  <si>
    <t>"</t>
  </si>
  <si>
    <t xml:space="preserve">Date </t>
  </si>
  <si>
    <t xml:space="preserve">Matricule camion </t>
  </si>
  <si>
    <t>Produit</t>
  </si>
  <si>
    <t>Commande</t>
  </si>
  <si>
    <t xml:space="preserve">Heure de début de chargement </t>
  </si>
  <si>
    <t xml:space="preserve">Heure de fin de chargement </t>
  </si>
  <si>
    <t xml:space="preserve">QTE totale </t>
  </si>
  <si>
    <t>Emballage (Visuel, code à barre,,)</t>
  </si>
  <si>
    <t xml:space="preserve">Etanchéité </t>
  </si>
  <si>
    <t>1500KG</t>
  </si>
  <si>
    <t>500KG</t>
  </si>
  <si>
    <t>7500KG</t>
  </si>
  <si>
    <t>4800KG</t>
  </si>
  <si>
    <t>3000KG</t>
  </si>
  <si>
    <t>1000KG</t>
  </si>
  <si>
    <t>2500KG</t>
  </si>
  <si>
    <t>2000KG</t>
  </si>
  <si>
    <t>6000KG</t>
  </si>
  <si>
    <t>2800KG</t>
  </si>
  <si>
    <t>700KG</t>
  </si>
  <si>
    <t>5000KG</t>
  </si>
  <si>
    <t>200KG</t>
  </si>
  <si>
    <t>3700KG</t>
  </si>
  <si>
    <t>2160KG</t>
  </si>
  <si>
    <t>10.000KG</t>
  </si>
  <si>
    <t>4000KG</t>
  </si>
  <si>
    <t>2300KG</t>
  </si>
  <si>
    <t>2400KG</t>
  </si>
  <si>
    <t>3500KG</t>
  </si>
  <si>
    <t>2700KG</t>
  </si>
  <si>
    <t>1100KG</t>
  </si>
  <si>
    <t>4500KG</t>
  </si>
  <si>
    <t xml:space="preserve">  13:18</t>
  </si>
  <si>
    <t>400KG</t>
  </si>
  <si>
    <t>2200KG</t>
  </si>
  <si>
    <t>100KG</t>
  </si>
  <si>
    <t>25000KG</t>
  </si>
  <si>
    <t>7000KG</t>
  </si>
  <si>
    <t>4700KG</t>
  </si>
  <si>
    <t>8000KG</t>
  </si>
  <si>
    <t>1800KG</t>
  </si>
  <si>
    <t>20000KG</t>
  </si>
  <si>
    <t>1700KG</t>
  </si>
  <si>
    <t>3200KG</t>
  </si>
  <si>
    <t>12000KG</t>
  </si>
  <si>
    <t>14000KG</t>
  </si>
  <si>
    <t>3300KG</t>
  </si>
  <si>
    <t>13000KG</t>
  </si>
  <si>
    <t>11000KG</t>
  </si>
  <si>
    <t>600KG</t>
  </si>
  <si>
    <t>L'INDISTIRE</t>
  </si>
  <si>
    <t>45000KG</t>
  </si>
  <si>
    <t>6800KG</t>
  </si>
  <si>
    <t>9000KG</t>
  </si>
  <si>
    <t>17000KG</t>
  </si>
  <si>
    <t>18000KG</t>
  </si>
  <si>
    <t>Fournisseur</t>
  </si>
  <si>
    <t xml:space="preserve">Couleur </t>
  </si>
  <si>
    <t>Texte</t>
  </si>
  <si>
    <t>Code à barre</t>
  </si>
  <si>
    <t>Longeur (cm)</t>
  </si>
  <si>
    <t>Largeur (cm)</t>
  </si>
  <si>
    <t>Moyenne Poids de sacs (g)</t>
  </si>
  <si>
    <t>Attestation Alimentarité</t>
  </si>
  <si>
    <t>Conformité sur machine</t>
  </si>
  <si>
    <t xml:space="preserve">Présence de Microperforation </t>
  </si>
  <si>
    <t>COFISAC</t>
  </si>
  <si>
    <t>Son blé 50KG</t>
  </si>
  <si>
    <t>11a8bed5-e620-4cf5-bd78-20013fda2140</t>
  </si>
  <si>
    <t>SIS</t>
  </si>
  <si>
    <t>PS 50KG</t>
  </si>
  <si>
    <t>37984030-7b2d-4755-8d62-dcaf7346c0e8</t>
  </si>
  <si>
    <t>PS-7 50KG</t>
  </si>
  <si>
    <t>45*55*15</t>
  </si>
  <si>
    <t>c04b17c5-2af5-49ea-84c9-0fb6a2979f38</t>
  </si>
  <si>
    <t>MG 20KG</t>
  </si>
  <si>
    <t>bbae2862-8be8-4f70-bb07-11314f0b86e2</t>
  </si>
  <si>
    <t>SSSE 20KG</t>
  </si>
  <si>
    <t>4c528fd6-6faf-471b-a08c-e48e65dfc29a</t>
  </si>
  <si>
    <t>PS-7 20KG</t>
  </si>
  <si>
    <t>d7d059d2-3c3c-4957-b780-5e45fe80b645</t>
  </si>
  <si>
    <t>GG 20KG</t>
  </si>
  <si>
    <t>fb793bdc-c9a0-4511-bf9a-4c16c3a5ec3b</t>
  </si>
  <si>
    <t>599e08e0-e687-4e2e-b050-c905c96ef158</t>
  </si>
  <si>
    <t>SSSE 5KG</t>
  </si>
  <si>
    <t>5ea2f2ef-1957-4b6e-9451-d7b08ce26e80</t>
  </si>
  <si>
    <t>e0e35c35-b4e7-4c0e-8630-c49bcf25726a</t>
  </si>
  <si>
    <t>GG 5KG</t>
  </si>
  <si>
    <t>f588fc4c-dd4f-4ede-8a62-5111760f4b37</t>
  </si>
  <si>
    <t>MG 5KG</t>
  </si>
  <si>
    <t>3f828dc8-1ff2-44c3-afdb-edb0b630cd3c</t>
  </si>
  <si>
    <t>ba2e5049-5c9a-4a8d-bbc3-c32de28b5c63</t>
  </si>
  <si>
    <t>8bd53f5e-a7cd-4304-b14b-5007b8dd5372</t>
  </si>
  <si>
    <t>d773a41c-def2-44b2-9ed4-3826cad56c7a</t>
  </si>
  <si>
    <t>670263e6-7292-4079-8654-53163674a469</t>
  </si>
  <si>
    <t>25f9db93-d8aa-4386-a25b-8ff97b7c1646</t>
  </si>
  <si>
    <t>a5b4fc26-4f71-47a5-9406-757bd1d6d2f6</t>
  </si>
  <si>
    <t>CSP</t>
  </si>
  <si>
    <t>082ca7ab-efc3-435d-ac30-8ed9053447e9</t>
  </si>
  <si>
    <t>d1499a8f-3578-4a11-ad5b-d8180892bd7b</t>
  </si>
  <si>
    <t>28606685-f6f0-4a01-bae3-e5faa9d75b04</t>
  </si>
  <si>
    <t>4b07fccf-f5bc-410b-8681-bae2be5b4b93</t>
  </si>
  <si>
    <t>565064c6-50ae-4107-bdea-2bdc231d9fbc</t>
  </si>
  <si>
    <t>55f1d2f2-f3ea-478d-9f42-a90dc3c5fcc8</t>
  </si>
  <si>
    <t>c4ade5c1-78ab-484b-afcc-fcd3be499566</t>
  </si>
  <si>
    <t>cb53fbf5-d56e-450c-9013-77033645fe07</t>
  </si>
  <si>
    <t>b4b690f0-3e2b-4515-917b-39fd95f04f0a</t>
  </si>
  <si>
    <t>8431de39-ea22-491e-a2fc-992672d3fbe5</t>
  </si>
  <si>
    <t>587d697d-8ddb-4a9d-a1cb-889744b94485</t>
  </si>
  <si>
    <t>e888f945-1385-4def-bc5f-2577fcf9cd3e</t>
  </si>
  <si>
    <t>caf0a4e0-445e-4301-9817-5c6526aa8038</t>
  </si>
  <si>
    <t>ddfd537f-ce4b-4cdb-a59a-30cced7b26b6</t>
  </si>
  <si>
    <t>6f7251d0-8c1d-4b41-9af6-edcaf78493f4</t>
  </si>
  <si>
    <t>4edc4802-26cc-414d-af60-e21aca8ac538</t>
  </si>
  <si>
    <t>22dc82c7-c728-4103-94a3-1decc9a335bf</t>
  </si>
  <si>
    <t>361773a3-1e61-44e1-8dfe-c81c66aba492</t>
  </si>
  <si>
    <t>fd2dd20e-f2ae-4dcc-b5d3-e11b6d58ca90</t>
  </si>
  <si>
    <t>289495cf-3971-483d-8e94-dfde02f18f68</t>
  </si>
  <si>
    <t>8fca8961-a04e-491d-92cc-9ba77bf54823</t>
  </si>
  <si>
    <t>d6dbd95d-d612-4293-8073-1fbb4e4f1987</t>
  </si>
  <si>
    <t>8b416ffe-68ed-4aba-8bf0-c99b91a52599</t>
  </si>
  <si>
    <t>1054b9b1-a121-4b48-9424-3abec3145121</t>
  </si>
  <si>
    <t>46*55*14</t>
  </si>
  <si>
    <t>03d66d00-1fb3-414f-a2df-f488663407f5</t>
  </si>
  <si>
    <t>d5e3265b-0dee-4723-b2ee-cc39f44afb6b</t>
  </si>
  <si>
    <t>09c2e816-f834-4545-8c5f-77f0a329f65c</t>
  </si>
  <si>
    <t>a1f17af0-9e36-408a-8e81-0bad250ebff3</t>
  </si>
  <si>
    <t>848a8221-5176-498c-a5ac-7db933f8a55f</t>
  </si>
  <si>
    <t>88f98bc2-4845-411a-aa8f-1d9ea6cc0043</t>
  </si>
  <si>
    <t>f32e3bfb-6087-4da5-a30a-99a2b293ff66</t>
  </si>
  <si>
    <t>9f1ec01e-0dd1-43a9-afa1-e0f6739ac7fc</t>
  </si>
  <si>
    <t>24d3be3d-9e20-439f-984f-b0c41d636feb</t>
  </si>
  <si>
    <t>9d565e74-c237-4f29-a256-501fe3d2e864</t>
  </si>
  <si>
    <t>c42ef1a2-b90e-4639-b99f-9dc8c093e9da</t>
  </si>
  <si>
    <t>46*54*14</t>
  </si>
  <si>
    <t>1c0b6f59-df65-4016-a4a7-177aaf685e93</t>
  </si>
  <si>
    <t>2c92d608-f5f7-4463-9651-79911eb8b465</t>
  </si>
  <si>
    <t>10cb0b31-de0f-44c0-8893-7aabebdc3ad7</t>
  </si>
  <si>
    <t>4d77ef51-5066-459c-a10a-592c8bd6bdae</t>
  </si>
  <si>
    <t>a55f3f64-41b0-419d-9d21-d5e01bab53ce</t>
  </si>
  <si>
    <t>e9ebb52b-54ca-4cf6-964e-af076f1c5d73</t>
  </si>
  <si>
    <t>e5d4e5e2-1baa-4408-81d2-c3e0cdefbb28</t>
  </si>
  <si>
    <t>d59b0686-36b5-4fae-b172-c638998e3a96</t>
  </si>
  <si>
    <t>31da8484-3a8b-4ffd-a261-2868ca3c36d4</t>
  </si>
  <si>
    <t>899267dd-b611-4bc0-8050-35386d4f9bc4</t>
  </si>
  <si>
    <t>009f75d5-2606-4f09-b1cd-23a2e9a14d02</t>
  </si>
  <si>
    <t>f0c0f4f9-f989-4079-b806-8e56b0ec9438</t>
  </si>
  <si>
    <t>5854df13-66e8-4ba5-b83e-0c8aacf19110</t>
  </si>
  <si>
    <t>e29be233-d52a-4e04-9355-049394ee62fe</t>
  </si>
  <si>
    <t>ae4e1f3e-ca38-42c7-9148-b93c209eb4a9</t>
  </si>
  <si>
    <t>0f6ae3af-b71d-4a7d-bc66-8070503e0bb7</t>
  </si>
  <si>
    <t>0f4fa8c0-701a-4e6b-a4e5-03158f6dbfe9</t>
  </si>
  <si>
    <t>507a77c0-f740-43d9-882f-f7e6e407ec09</t>
  </si>
  <si>
    <t>ea6990d5-6096-4c16-acc1-9faff3c76960</t>
  </si>
  <si>
    <t>fb7a2019-3ae9-4dea-a538-0ea75b6184d2</t>
  </si>
  <si>
    <t>7678dbc1-69c2-4830-95fa-c53b6a6ce499</t>
  </si>
  <si>
    <t>fdf6825f-2399-4ba1-8b40-bf1a1c750998</t>
  </si>
  <si>
    <t>148c8c7a-e1d5-401e-acf6-0e12db7ba7fc</t>
  </si>
  <si>
    <t>5af56bc7-178a-454d-9bc6-5279447db209</t>
  </si>
  <si>
    <t>b049ebff-5092-41a2-b5c3-4d60ebfdfbf2</t>
  </si>
  <si>
    <t>44c34396-8b6c-4eb9-bc52-39dadf5a91d7</t>
  </si>
  <si>
    <t>a93a25f4-be88-40c2-b817-d665d2d8d280</t>
  </si>
  <si>
    <t>de007413-fd5d-444b-984f-5ec64c9d077b</t>
  </si>
  <si>
    <t>4c69b64f-9a06-45f2-b0d7-55ded0a1512a</t>
  </si>
  <si>
    <t>182b10fc-35ca-4ae3-a146-adc4734c73bd</t>
  </si>
  <si>
    <t>3a181a3e-ff0c-4177-be86-f2b3e95cf1bb</t>
  </si>
  <si>
    <t>cdb9b13a-cf9d-4169-81a9-371526128216</t>
  </si>
  <si>
    <t>210b3514-0fc5-4584-bb58-d2c3837ab10e</t>
  </si>
  <si>
    <t>7cd821c6-42f2-446b-9428-63d461e60df5</t>
  </si>
  <si>
    <t>8bb741ad-7f54-4e20-9f25-82dda16afca7</t>
  </si>
  <si>
    <t>bb39c239-95c1-4cd0-8dfb-2ff11047d64e</t>
  </si>
  <si>
    <t>c85c55b5-a260-4d32-93d1-913ea4a92bb3</t>
  </si>
  <si>
    <t>084dd3f4-17dd-4728-b077-e8d2e3807afa</t>
  </si>
  <si>
    <t>23c613b0-3a85-4800-88e9-8ffd1b47daa7</t>
  </si>
  <si>
    <t>16429dd9-777a-42a1-98e7-84f8248e637c</t>
  </si>
  <si>
    <t>caf7e488-ef95-4788-8143-d7278168a806</t>
  </si>
  <si>
    <t>f07ec4ef-0dbd-4324-aa35-6c58459cd060</t>
  </si>
  <si>
    <t>7eedcc45-8259-4732-952f-0d1cd49f4175</t>
  </si>
  <si>
    <t>3bcf1383-3b37-4b13-9cbb-3e374f3e997d</t>
  </si>
  <si>
    <t>1c12d089-7612-472c-8152-790bf702b9c3</t>
  </si>
  <si>
    <t>45f9f351-d84f-469d-8bbf-0a54bb1938c7</t>
  </si>
  <si>
    <t>58c9b937-91f5-4f64-a577-bb1a8a3c91a1</t>
  </si>
  <si>
    <t>193dd6f1-03a1-4cb7-84b6-0a3255d07378</t>
  </si>
  <si>
    <t>76ddfbc5-c0e3-4e28-bb52-a68f4fb2aff9</t>
  </si>
  <si>
    <t>124c36ee-0d04-4e01-8144-93f28dda6e47</t>
  </si>
  <si>
    <t>7d96ceb7-5ec9-409c-8bdb-72b4fb619008</t>
  </si>
  <si>
    <t>340fc87b-8967-4a74-825c-834d9d60ade3</t>
  </si>
  <si>
    <t>24327b8c-f85e-4c02-86f2-856632ba8107</t>
  </si>
  <si>
    <t>c3ad4a29-4a44-4020-9c88-362480d6001c</t>
  </si>
  <si>
    <t>00c20045-5fa5-4bb0-8e15-63695b6289d1</t>
  </si>
  <si>
    <t>1ed688f5-a30f-481c-bfa9-9337598b29f6</t>
  </si>
  <si>
    <t>e90dc439-f3fc-49b1-b57f-67edef2e2dc6</t>
  </si>
  <si>
    <t>13f9ddb6-6c63-47e2-94b9-e0dea8bab413</t>
  </si>
  <si>
    <t>b37a8089-e927-4afe-aafb-0496f59badd2</t>
  </si>
  <si>
    <t>3206415e-24be-42b3-bd02-e8f9ad300166</t>
  </si>
  <si>
    <t>e65cbce9-9952-4cb9-93e0-d51eae07e5bc</t>
  </si>
  <si>
    <t>41962d1b-048b-48f4-8f3d-9df36f25ba42</t>
  </si>
  <si>
    <t>646974f9-b962-47e6-89ea-87437a552c8d</t>
  </si>
  <si>
    <t>bd34dda7-8874-41b3-aa02-d02f152da427</t>
  </si>
  <si>
    <t>Date de réclamation</t>
  </si>
  <si>
    <t>Client</t>
  </si>
  <si>
    <t>Type de réclamation</t>
  </si>
  <si>
    <t>Nature de réclamation</t>
  </si>
  <si>
    <t>COUSCOUSSERIES DU SUD</t>
  </si>
  <si>
    <t>Taux de piqûre élevé</t>
  </si>
  <si>
    <t>d96e4694-852d-42e7-a5d8-5ee117b469b6</t>
  </si>
  <si>
    <t>STE FAROUK DE BOULANGERIES</t>
  </si>
  <si>
    <t>Trace de son</t>
  </si>
  <si>
    <t>644368e8-633f-4dcb-b0a9-d2c051f46a6a</t>
  </si>
  <si>
    <t>ABOUDA BEN SADOK BORCHANI</t>
  </si>
  <si>
    <t>ac2adc4b-2f30-4adc-bf28-e55ae704de7a</t>
  </si>
  <si>
    <t>Dépassement du taux de gruau et l'indice de jaune par rapport aux standard</t>
  </si>
  <si>
    <t>f2526722-fac2-481c-81b1-863cb4d681ed</t>
  </si>
  <si>
    <t>PATISSERIE O' DORA</t>
  </si>
  <si>
    <t>Couleur sombre et caractéristiques rhéologiques non adéquate par rapport aux exigences client</t>
  </si>
  <si>
    <t>ff752162-f894-4d1b-a1f0-6590879f0db7</t>
  </si>
  <si>
    <t>STE "SOCODHIF"</t>
  </si>
  <si>
    <t>Présence d'insectes au niveau semoule MG  livrée le 31/05/2024</t>
  </si>
  <si>
    <t>4d55a6e5-fa58-4b4a-bc97-d92117296614</t>
  </si>
  <si>
    <t>Présence d'insectes au niveau semoule GG livrée le 31/05/2024</t>
  </si>
  <si>
    <t>1473f8d4-e7f4-4c0c-9a1c-179f9cfe2791</t>
  </si>
  <si>
    <t>STE EZZOUHOUR DU COM JEMMEL</t>
  </si>
  <si>
    <t>Présence de traces d'insectes au niveau sacs Semoule MG (20 Kg)</t>
  </si>
  <si>
    <t>58d6cda0-142a-4dc3-afc8-e539037acad9</t>
  </si>
  <si>
    <t>AHMAD YAICH</t>
  </si>
  <si>
    <t>Présence d'une rondelle au niveau de la pâte mélangée (Farine SBOULA PS-7 20 Kg :                     DF= 25/06/2024)</t>
  </si>
  <si>
    <t>5e967724-9c65-4fe9-849c-58c5d470c35c</t>
  </si>
  <si>
    <t>SOCIETE EL HANA</t>
  </si>
  <si>
    <t>Présence de trace de Charançon au niveau SSSE du 08/07/2024 à  12h30</t>
  </si>
  <si>
    <t>ae95e272-48d9-4d49-ba23-86fc67e96232</t>
  </si>
  <si>
    <t>ST ESSAHEL EL MOTAKADDEM IMP PRO AL</t>
  </si>
  <si>
    <t xml:space="preserve">Présence d'insectes au niveau Semoule EXPORT DF: 18/06/2024 </t>
  </si>
  <si>
    <t>ad834b83-f0d6-4194-b045-a0d7a8b550f2</t>
  </si>
  <si>
    <t>EL HAJJI HEDI B.MOHAMED</t>
  </si>
  <si>
    <t>Présence de traces d'insectes au niveau semoule GG</t>
  </si>
  <si>
    <t>d4448fca-7d2d-410f-81dc-d55c47783f42</t>
  </si>
  <si>
    <t>BALIG BEN HABIB MAAZOUN</t>
  </si>
  <si>
    <t>Problème de gonflement pour farine PS</t>
  </si>
  <si>
    <t>827a5e44-f843-4e9c-907f-a044fc30c245</t>
  </si>
  <si>
    <t>HASNA KALLEL</t>
  </si>
  <si>
    <t>Couleur sombre de la farine PS-7 du 19/08/2024</t>
  </si>
  <si>
    <t>d71d75a5-72bd-4795-bc29-eac01386d922</t>
  </si>
  <si>
    <t>STE GHANNOUCHI</t>
  </si>
  <si>
    <t>Présence de traces d'insectes vivant au niveau Semoule GG. (DF = 01/09/2024)</t>
  </si>
  <si>
    <t>9a4d3b85-50d8-4e50-9dc8-ef49a458a30e</t>
  </si>
  <si>
    <t>STE BEN HAMOUDA</t>
  </si>
  <si>
    <t>Présence de quelques sacs déchirés pour semoule SSSE (DF=05/09/2024)</t>
  </si>
  <si>
    <t>523f7d4e-6011-44b4-9b10-e3a9af5e6333</t>
  </si>
  <si>
    <t>STE AYOUB  CCE</t>
  </si>
  <si>
    <t>Présence de charançon au niveau SSSE  (DF=03/09/2024)</t>
  </si>
  <si>
    <t>c8ff722c-98ad-4001-9d3c-2e90b9a9f201</t>
  </si>
  <si>
    <t>Présence de charançon au niveau GG (DF=03/09/2024)</t>
  </si>
  <si>
    <t>023f3d49-5c7f-4339-ad2c-96685af6aed4</t>
  </si>
  <si>
    <t>STE GOURMANDISE SOUAD</t>
  </si>
  <si>
    <t>Présence de traces d'insectes vivantes au niveau Farine PS-7 (20 Kg) du 05/09/2024</t>
  </si>
  <si>
    <t>332a5073-0db7-4cbf-8159-b65db642e33f</t>
  </si>
  <si>
    <t>ZOURGUANI ADEL</t>
  </si>
  <si>
    <t>Couleur sombre pour farine PS (50 Kg) du 10 et 11 Septembre 2024</t>
  </si>
  <si>
    <t>06b64075-78b8-4bc0-8b37-440988f782dd</t>
  </si>
  <si>
    <t>KALLEL LASSAAD</t>
  </si>
  <si>
    <t>Absence d'enregistrement du Date de Durabilité Minimale DDM pour 7 Sacs SSSE du 18/09/2024</t>
  </si>
  <si>
    <t>61dec6bc-bda2-46a1-8e47-9ccdd68bec9c</t>
  </si>
  <si>
    <t>NADER BEN ABBES JLAIEL</t>
  </si>
  <si>
    <t>Couleur sombre, excès de traces de son et problèmes rhéologiques au niveau farine PS (50 Kg). DF = 27/09/2024</t>
  </si>
  <si>
    <t>4380fed2-a779-4aff-a39e-f5502c6d4394</t>
  </si>
  <si>
    <t>ZAGHDOUD MANED B MABROUK</t>
  </si>
  <si>
    <t>Présence de charançons au niveau des sacs de semoule GG. DF: 05/10/2024</t>
  </si>
  <si>
    <t>a4e09b4a-e790-4d96-8dd8-ded4a06bb166</t>
  </si>
  <si>
    <t>STE LA COMMERCIALE ALIMENTAIRE</t>
  </si>
  <si>
    <t>Manque de produit dans un sac de semoule SSSE 5 Kg (Poids non conforme). DF = 15/10/2024</t>
  </si>
  <si>
    <t>4466eb06-4a60-4d43-94e2-7f02cac2425a</t>
  </si>
  <si>
    <t>Présence de trace de son grossière (&gt;400 µ) au niveau SSSE envoyé à CDS à 16h (Silo 62)</t>
  </si>
  <si>
    <t>bcec0732-3e53-476c-9362-91097b99863b</t>
  </si>
  <si>
    <t>Taux d'humidité SSSE est supérieur au niveau de qualité acceptable (15% au lieu de 14.5%)</t>
  </si>
  <si>
    <t>96a16796-3c3b-48bd-9472-bf3ebefbec3b</t>
  </si>
  <si>
    <t>STE CARAVAN DISTRIBUTION</t>
  </si>
  <si>
    <t>Déchirure de paquet de farine PS-7 (1Kg) à cause du type de groupage au niveau des palettes.</t>
  </si>
  <si>
    <t>f9273207-94e2-4e23-a5cf-1a7d817d4867</t>
  </si>
  <si>
    <t>Qualité rhéologique de la farine PS-7 (20 kg): retour et échange de la quantité</t>
  </si>
  <si>
    <t>c66bc755-1f4c-44df-90e5-b70f0d8aa836</t>
  </si>
  <si>
    <t>SELLAMI MOHAMED B. LAARBI</t>
  </si>
  <si>
    <t>Présence de corps étrangers au niveau farine PS (Corps métallique, Chiffons)</t>
  </si>
  <si>
    <t>dafc0c19-e32e-4461-99a1-b45316ae5366</t>
  </si>
  <si>
    <t>Taux de gluten sec au niveau semoule est inférieur au niveau de qualité acceptable (9.1% au lieu de 10%)</t>
  </si>
  <si>
    <t>93fe224e-679c-453d-ba49-95f73a622781</t>
  </si>
  <si>
    <t>couleur jaunâtre de la farine PS avec une rendement faible</t>
  </si>
  <si>
    <t>dbffda18-c878-47de-8458-6b2149200490</t>
  </si>
  <si>
    <t>Profil granulométrique de la semoule est grossière par rapport au niveau de qualité acceptable (12% supérieur au tamis 400µ au lieu de 9%)</t>
  </si>
  <si>
    <t>1660124b-f55a-4229-a87d-25b0e13fd3ed</t>
  </si>
  <si>
    <t>Variabilité de la qualité de semoule qui a causée des problèmes au niveau pâte longue CDS (tâche blanche + courbure pâte)</t>
  </si>
  <si>
    <t>2afdf226-7305-42a6-800d-dbdb992f4389</t>
  </si>
  <si>
    <t>Taux de piqûre noir élevé</t>
  </si>
  <si>
    <t>c50e66a8-1172-49e6-9387-dcb8b77ab8fe</t>
  </si>
  <si>
    <t>Variabilité de la qualité de semoule SSSE envoyée à CDS (Taux d'humidité 14.8% au lieu de 14.5%)</t>
  </si>
  <si>
    <t>5ceb8863-fa1b-435a-a2a7-441fb0271d01</t>
  </si>
  <si>
    <t>CHATTI OSEMA</t>
  </si>
  <si>
    <t>La couleur de farine PS livrée le 08/04/2025 est sombre par rapport au standard. En plus de problèmes rhéologiques (Gonflement).</t>
  </si>
  <si>
    <t>35064c8b-db50-484b-b8ab-dc3d633dc024</t>
  </si>
  <si>
    <t>La couleur de farine PS et PS-7 livrées le 10/04.2025 est sombre par rapport aux standards. (Avec problème de rendement). Voir pièce jointe.</t>
  </si>
  <si>
    <t>3eb34ac3-652c-473a-b347-ddc9f495fecb</t>
  </si>
  <si>
    <t>Le taux d'humidité de la semoule est supérieur au niveau de qualité acceptable (14.7 au lieu de 14.5).</t>
  </si>
  <si>
    <t>e0b67513-9c95-4c05-8195-9edda0e1e1fa</t>
  </si>
  <si>
    <t>La semoule envoyée à CDS est grossière (Refus tamis 400µ = 15% au lieu de 9%).</t>
  </si>
  <si>
    <t>93263101-bff7-46c4-be84-17c75aff3a39</t>
  </si>
  <si>
    <t>Présence de corps étrangers (métallique) au niveau farine PS (50 Kg). DF: 28/04/2025 à 11h08min.</t>
  </si>
  <si>
    <t>c38dc269-6c0a-4b19-b7c6-9673827e9892</t>
  </si>
  <si>
    <t>Consommateur Final SBOULA</t>
  </si>
  <si>
    <t>Couleur Farine PS-7 (1 Kg) sombre date de production le 12/04/2025</t>
  </si>
  <si>
    <t>b126a51a-9b1b-4510-907b-a422fec5f729</t>
  </si>
  <si>
    <t>THABET SAMI</t>
  </si>
  <si>
    <t xml:space="preserve">farine PS sombre et problème de gonflement </t>
  </si>
  <si>
    <t>410db4c2-636a-49f1-9d82-0ada48e25792</t>
  </si>
  <si>
    <t>STE EL KADHI DE DISTRIBUTION</t>
  </si>
  <si>
    <t>Présence de traces d'insectes vivants au niveau Semoule MG livrées 11/05/2025</t>
  </si>
  <si>
    <t>92c60905-cb13-4b52-8339-9020540fa511</t>
  </si>
  <si>
    <t>Taux de piquages supérieur au niveau de qualité acceptable pour semoule SSSE envoyée à CDS</t>
  </si>
  <si>
    <t>5f292379-4a2c-44bb-a1d6-07dd8cc1a4c4</t>
  </si>
  <si>
    <t>BOUL. PATISSERIE YAICH</t>
  </si>
  <si>
    <t>Écart de poids constaté sur sacs de farine 50kg (livraison du [27-06/2025])</t>
  </si>
  <si>
    <t>684576d4-0406-4ac1-a63d-6faad597c9ee</t>
  </si>
  <si>
    <t>PATISSERIE MASMOUDI</t>
  </si>
  <si>
    <t>Taux de piquages élevé et granulométrie fine pour semoule MG livrée le 27/06/2025 pour pâtisserie MASMOUDI</t>
  </si>
  <si>
    <t>5b39a36f-5f96-432b-8c8e-d2cfa46da645</t>
  </si>
  <si>
    <t>STE SALEM SAID MOKNINE</t>
  </si>
  <si>
    <t>Profil granulométrique du semoule MG est différent par rapport au niveau de qualité acceptable (Semoule plus fine)</t>
  </si>
  <si>
    <t>8b5d119d-f317-47b7-adba-1083dc415c44</t>
  </si>
  <si>
    <t>La couleur de farine PS livrée le 07/07/2025 est sombre avec un problème de gonflement auprès des boulangeries</t>
  </si>
  <si>
    <t>65dad7fc-4ac8-45bc-9b96-3a1ebefbc86d</t>
  </si>
  <si>
    <t>STE BEN ABDELLATIF FRERES</t>
  </si>
  <si>
    <t>Le profil granulométrique est fine de la semoule MG par rapport au standards du produit STPA SBOULA (Constatations des clients pour la période estivale 2025).</t>
  </si>
  <si>
    <t>f97105e5-8a0f-4312-bebd-da75c04a16db</t>
  </si>
  <si>
    <t>Problème d'arrangement des secs semoule SSSE de 5Kg. Taux de retour élevé.</t>
  </si>
  <si>
    <t>1deae14e-28b8-41c5-9c04-5b75ac1ccaf4</t>
  </si>
  <si>
    <t xml:space="preserve"> LACHTAR AYED BEN ALI</t>
  </si>
  <si>
    <t>Présence de traces de charançons au niveau Semoule MG livré le 11/09/2025.</t>
  </si>
  <si>
    <t>567b4ee4-2ee9-4bda-8fca-a98b5a564e60</t>
  </si>
  <si>
    <t>STE ERRIADH MONASTIR</t>
  </si>
  <si>
    <t>Présence de traces de charançons au niveau des sacs de semoule MG de 5Kg  DF: 28/08/2025.</t>
  </si>
  <si>
    <t>b4cb7c92-eff1-4db1-a065-b90672339a04</t>
  </si>
  <si>
    <t>Problème de lisibilité de date et du numéro de lot au niveau paquet farine PS-7 1Kg fabriqué le 08/10/2025.</t>
  </si>
  <si>
    <t>b4324205-532c-4279-a35b-f603847d6fdf</t>
  </si>
  <si>
    <t>Semoule SSSE 5Kg contaminé par des charançons. DF: 10/10/2025.</t>
  </si>
  <si>
    <t>e5a98608-0488-4fa4-b0c6-f43ccd8211de</t>
  </si>
  <si>
    <t>RECLAMATION CLIENTS AHMED YAICH 111086
existence des charançons dans les sacs farine PS DATE DU 11/11/2025</t>
  </si>
  <si>
    <t>ce27af27-fee9-4c4c-b309-eef6d2de6eda</t>
  </si>
  <si>
    <t>SOCIETE PATES WARDA</t>
  </si>
  <si>
    <t>Taux d'humidité Semoule SSSE est supérieur au Niveau de Qualité Acceptable ( 15.3% au lieu de 14.5%). Citerne envoyée à Pâte WARDA le 19/01/2026.</t>
  </si>
  <si>
    <t>74ce1b2c-ddc5-46eb-ac2b-ab21c358cfa0</t>
  </si>
  <si>
    <t>Taux d'humidité Semoule SSSE envoyée à CDS (Silo 64) le 23/01/2026 à 10h est supérieur au niveau de qualité acceptable (15% au lieu de 14.5%)</t>
  </si>
  <si>
    <t>bf20b090-82ed-48f5-9f1a-ac4f209154a8</t>
  </si>
  <si>
    <t>La couleur de farine PS est sombre pour les livraisons du 26/01/2026 au 01/02/2026</t>
  </si>
  <si>
    <t>f0fb30f1-f128-462e-8836-716f36486693</t>
  </si>
  <si>
    <t>GG 5kg</t>
  </si>
  <si>
    <t>ETS CHARFI</t>
  </si>
  <si>
    <t>contamination par insectes de trois sacs de semoule GG 5kg. DF : 21/02/2026 DDM : 21/08/2026 LOT0221 08/33 001 Quantité livrée : 5.5 tonnes</t>
  </si>
  <si>
    <t>Humidité BD</t>
  </si>
  <si>
    <t>Humidité SSSE</t>
  </si>
  <si>
    <t>Protéine Brute BD</t>
  </si>
  <si>
    <t>Protéine/MS  BD</t>
  </si>
  <si>
    <t>Glu Humide</t>
  </si>
  <si>
    <t>Glu Index</t>
  </si>
  <si>
    <t>Glu Sec</t>
  </si>
  <si>
    <t xml:space="preserve">Cendre </t>
  </si>
  <si>
    <t>3961403f-cb6c-4d7f-9085-9c390249c8e6</t>
  </si>
  <si>
    <t>OC</t>
  </si>
  <si>
    <t xml:space="preserve">GREC </t>
  </si>
  <si>
    <t>0201</t>
  </si>
  <si>
    <t>ESP</t>
  </si>
  <si>
    <t>0403</t>
  </si>
  <si>
    <t>0204</t>
  </si>
  <si>
    <t>TURK</t>
  </si>
  <si>
    <t>local</t>
  </si>
  <si>
    <t>0506</t>
  </si>
  <si>
    <t>fraction</t>
  </si>
  <si>
    <t>% Blé dans le déchet</t>
  </si>
  <si>
    <t>% Déchet dans le blé</t>
  </si>
  <si>
    <t>% G.cassés+Echaudés</t>
  </si>
  <si>
    <t>Orge</t>
  </si>
  <si>
    <t>entrée</t>
  </si>
  <si>
    <t xml:space="preserve">Blé Dur Sale </t>
  </si>
  <si>
    <t>sortie</t>
  </si>
  <si>
    <t xml:space="preserve">Déchets </t>
  </si>
  <si>
    <t>Lourde produit 1</t>
  </si>
  <si>
    <t xml:space="preserve">Mixte produit 2 </t>
  </si>
  <si>
    <t>Mixte produit 2</t>
  </si>
  <si>
    <t xml:space="preserve"> Mixte produit 2</t>
  </si>
  <si>
    <t>Ble</t>
  </si>
  <si>
    <t>Blé Dur nettoyer</t>
  </si>
  <si>
    <t>Blé Tendre nettoyer</t>
  </si>
  <si>
    <t>Blé tendre nettoyer</t>
  </si>
  <si>
    <t>Déssicateur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</si>
</sst>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"/>
    <numFmt numFmtId="165" formatCode="h:mm"/>
    <numFmt numFmtId="166" formatCode="h:mm;@"/>
    <numFmt numFmtId="167" formatCode="m/d/yyyy"/>
    <numFmt numFmtId="168" formatCode="_-* #,##0.0_-;\-* #,##0.0_-;_-* &quot;-&quot;??_-;_-@_-"/>
    <numFmt numFmtId="169" formatCode="0.000"/>
    <numFmt numFmtId="170" formatCode="[$-F800]dddd\,\ mmmm\ dd\,\ yyyy"/>
    <numFmt numFmtId="171" formatCode="[$-F400]h:mm:ss\ AM/PM"/>
  </numFmts>
  <fonts count="158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4" tint="-0.249977111117893"/>
      <name val="Arial"/>
      <family val="2"/>
    </font>
    <font>
      <b/>
      <sz val="11"/>
      <color rgb="FF1F4E78"/>
      <name val="Arial"/>
      <family val="2"/>
    </font>
    <font>
      <b/>
      <sz val="11"/>
      <color rgb="FF375623"/>
      <name val="Arial"/>
      <family val="2"/>
    </font>
    <font>
      <b/>
      <sz val="11"/>
      <color theme="9" tint="-0.499984740745262"/>
      <name val="Arial"/>
      <family val="2"/>
    </font>
    <font>
      <b/>
      <sz val="11"/>
      <color rgb="FFFF0000"/>
      <name val="Arial"/>
      <family val="2"/>
    </font>
    <font>
      <sz val="12"/>
      <color rgb="FF000000"/>
      <name val="Arial Black"/>
    </font>
    <font>
      <u/>
      <sz val="12"/>
      <color rgb="FF0070C0"/>
      <name val="Arial Black"/>
    </font>
    <font>
      <b/>
      <sz val="10"/>
      <color rgb="FFFFFFFF"/>
      <name val="Calibri"/>
      <scheme val="minor"/>
    </font>
    <font>
      <b/>
      <sz val="10"/>
      <color rgb="FFFFFFFF"/>
      <name val="Calibri"/>
      <family val="2"/>
      <scheme val="minor"/>
    </font>
    <font>
      <b/>
      <u/>
      <sz val="10"/>
      <color rgb="FFFFFFFF"/>
      <name val="Calibri"/>
      <family val="2"/>
      <scheme val="minor"/>
    </font>
    <font>
      <sz val="12"/>
      <color theme="1"/>
      <name val="Arial Black"/>
    </font>
    <font>
      <b/>
      <sz val="10"/>
      <color rgb="FF000000"/>
      <name val="Arial"/>
    </font>
    <font>
      <u/>
      <sz val="11"/>
      <color rgb="FF085296"/>
      <name val="Calibri"/>
      <family val="2"/>
      <scheme val="minor"/>
    </font>
    <font>
      <b/>
      <sz val="12"/>
      <color rgb="FF000000"/>
      <name val="Arial Black"/>
    </font>
    <font>
      <b/>
      <sz val="10"/>
      <color rgb="FF000000"/>
      <name val="Arial"/>
      <family val="2"/>
    </font>
    <font>
      <sz val="14"/>
      <color rgb="FF000000"/>
      <name val="Arial Black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2"/>
      <color rgb="FF000000"/>
      <name val="Arial"/>
    </font>
    <font>
      <b/>
      <u/>
      <sz val="12"/>
      <color rgb="FF366092"/>
      <name val="Arial"/>
    </font>
    <font>
      <sz val="11"/>
      <color theme="1"/>
      <name val="Arial"/>
    </font>
    <font>
      <b/>
      <sz val="12"/>
      <color theme="1"/>
      <name val="Arial"/>
    </font>
    <font>
      <sz val="11"/>
      <color rgb="FF000000"/>
      <name val="Arial"/>
    </font>
    <font>
      <b/>
      <u/>
      <sz val="10"/>
      <color rgb="FF366092"/>
      <name val="Arial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 Black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6"/>
      <color rgb="FFC00000"/>
      <name val="Calibri"/>
      <family val="2"/>
      <scheme val="minor"/>
    </font>
    <font>
      <b/>
      <i/>
      <sz val="16"/>
      <color theme="9" tint="-0.499984740745262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Arial"/>
    </font>
    <font>
      <b/>
      <sz val="11"/>
      <color theme="4"/>
      <name val="Arial"/>
    </font>
    <font>
      <b/>
      <sz val="11"/>
      <color theme="9" tint="-0.249977111117893"/>
      <name val="Arial"/>
    </font>
    <font>
      <b/>
      <sz val="12"/>
      <color theme="4"/>
      <name val="Arial"/>
    </font>
    <font>
      <b/>
      <sz val="12"/>
      <color theme="9" tint="-0.249977111117893"/>
      <name val="Arial"/>
    </font>
    <font>
      <b/>
      <sz val="11"/>
      <color rgb="FFFF0000"/>
      <name val="Calibri"/>
      <family val="2"/>
      <scheme val="minor"/>
    </font>
    <font>
      <b/>
      <sz val="16"/>
      <color rgb="FF000000"/>
      <name val="Arial"/>
    </font>
    <font>
      <b/>
      <sz val="12"/>
      <color rgb="FFFF0000"/>
      <name val="Arial"/>
    </font>
    <font>
      <sz val="10"/>
      <color theme="1"/>
      <name val="Arial Black"/>
    </font>
    <font>
      <b/>
      <sz val="11"/>
      <color rgb="FF000000"/>
      <name val="Calibri"/>
      <charset val="1"/>
    </font>
    <font>
      <sz val="11"/>
      <color rgb="FF000000"/>
      <name val="Arial Black"/>
    </font>
    <font>
      <b/>
      <u/>
      <sz val="11"/>
      <color rgb="FF0070C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20"/>
      <name val="Calibri"/>
      <family val="2"/>
      <scheme val="minor"/>
    </font>
    <font>
      <b/>
      <i/>
      <sz val="24"/>
      <name val="Calibri"/>
      <family val="2"/>
      <scheme val="minor"/>
    </font>
    <font>
      <b/>
      <u/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</font>
    <font>
      <b/>
      <sz val="11"/>
      <color rgb="FFC00000"/>
      <name val="Arial"/>
    </font>
    <font>
      <b/>
      <sz val="10"/>
      <color rgb="FF000000"/>
      <name val="Calibri"/>
      <family val="2"/>
      <scheme val="minor"/>
    </font>
    <font>
      <b/>
      <u/>
      <sz val="9"/>
      <color rgb="FF000000"/>
      <name val="Calibri"/>
      <family val="2"/>
      <scheme val="minor"/>
    </font>
    <font>
      <b/>
      <sz val="10"/>
      <color rgb="FF000000"/>
      <name val="Calibri"/>
      <scheme val="minor"/>
    </font>
    <font>
      <b/>
      <u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4"/>
      <color rgb="FF000000"/>
      <name val="Arial"/>
    </font>
    <font>
      <b/>
      <sz val="10"/>
      <color rgb="FF000000"/>
      <name val="Calibri"/>
    </font>
    <font>
      <b/>
      <sz val="10"/>
      <color rgb="FFC00000"/>
      <name val="Calibri"/>
    </font>
    <font>
      <b/>
      <sz val="10"/>
      <color rgb="FFFF0000"/>
      <name val="Calibri"/>
    </font>
    <font>
      <b/>
      <sz val="2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000000"/>
      <name val="Arial Black"/>
    </font>
    <font>
      <b/>
      <sz val="14"/>
      <color rgb="FF000000"/>
      <name val="Arial Black"/>
    </font>
    <font>
      <b/>
      <sz val="16"/>
      <color rgb="FF000000"/>
      <name val="Arial Black"/>
    </font>
    <font>
      <sz val="16"/>
      <color rgb="FF000000"/>
      <name val="Arial Black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scheme val="minor"/>
    </font>
    <font>
      <sz val="12"/>
      <color theme="1"/>
      <name val="Arial"/>
    </font>
    <font>
      <b/>
      <u/>
      <sz val="12"/>
      <color rgb="FF002FFF"/>
      <name val="Calibri"/>
      <family val="2"/>
      <scheme val="minor"/>
    </font>
    <font>
      <b/>
      <sz val="11"/>
      <color rgb="FFFF0000"/>
      <name val="Arial"/>
    </font>
    <font>
      <sz val="20"/>
      <color theme="1"/>
      <name val="Calibri"/>
      <family val="2"/>
      <scheme val="minor"/>
    </font>
    <font>
      <sz val="36"/>
      <color theme="1"/>
      <name val="Monotype Corsiva"/>
      <family val="4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name val="Calibri"/>
      <family val="2"/>
      <scheme val="minor"/>
    </font>
    <font>
      <sz val="28"/>
      <color theme="1"/>
      <name val="Monotype Corsiva"/>
      <family val="4"/>
    </font>
    <font>
      <u/>
      <sz val="11"/>
      <color theme="10"/>
      <name val="Calibri"/>
      <family val="2"/>
      <scheme val="minor"/>
    </font>
    <font>
      <b/>
      <sz val="12"/>
      <color theme="1"/>
      <name val="Arial Black"/>
    </font>
    <font>
      <b/>
      <u/>
      <sz val="12"/>
      <color theme="10"/>
      <name val="Calibri"/>
      <family val="2"/>
      <scheme val="minor"/>
    </font>
    <font>
      <sz val="12"/>
      <color rgb="FFFF0000"/>
      <name val="Arial Black"/>
    </font>
    <font>
      <b/>
      <sz val="16"/>
      <color theme="1"/>
      <name val="Arial Black"/>
    </font>
    <font>
      <b/>
      <sz val="18"/>
      <color rgb="FF000000"/>
      <name val="Arial Black"/>
    </font>
    <font>
      <sz val="11"/>
      <color rgb="FFFF0000"/>
      <name val="Arial Black"/>
    </font>
    <font>
      <sz val="11"/>
      <color theme="4" tint="0.39997558519241921"/>
      <name val="Arial Black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</font>
    <font>
      <sz val="12"/>
      <color rgb="FFFF0000"/>
      <name val="Segoe UI"/>
      <charset val="1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scheme val="minor"/>
    </font>
    <font>
      <b/>
      <sz val="12"/>
      <color theme="1"/>
      <name val="Calibri"/>
      <scheme val="minor"/>
    </font>
    <font>
      <b/>
      <sz val="12"/>
      <color rgb="FFFF0000"/>
      <name val="Calibri"/>
      <scheme val="minor"/>
    </font>
    <font>
      <b/>
      <sz val="12"/>
      <color rgb="FF000000"/>
      <name val="Calibri"/>
      <scheme val="minor"/>
    </font>
    <font>
      <b/>
      <sz val="14"/>
      <color rgb="FFFF0000"/>
      <name val="Calibri"/>
    </font>
    <font>
      <b/>
      <sz val="14"/>
      <color rgb="FF000000"/>
      <name val="Calibri"/>
    </font>
    <font>
      <b/>
      <sz val="16"/>
      <color rgb="FF000000"/>
      <name val="Calibri"/>
    </font>
    <font>
      <b/>
      <sz val="14"/>
      <color theme="4" tint="-0.249977111117893"/>
      <name val="Calibri"/>
      <scheme val="minor"/>
    </font>
    <font>
      <b/>
      <sz val="14"/>
      <color theme="4" tint="-0.249977111117893"/>
      <name val="Calibri"/>
      <family val="2"/>
      <scheme val="minor"/>
    </font>
    <font>
      <sz val="14"/>
      <color rgb="FFFF0000"/>
      <name val="Arial Black"/>
    </font>
    <font>
      <sz val="16"/>
      <color rgb="FFFF0000"/>
      <name val="Arial Black"/>
    </font>
    <font>
      <u/>
      <sz val="11"/>
      <color rgb="FF085296"/>
      <name val="Calibri"/>
      <scheme val="minor"/>
    </font>
    <font>
      <sz val="10"/>
      <color rgb="FF000000"/>
      <name val="Arial Black"/>
    </font>
    <font>
      <b/>
      <sz val="10"/>
      <color rgb="FF000000"/>
      <name val="Arial Black"/>
    </font>
    <font>
      <b/>
      <sz val="11"/>
      <color rgb="FF000000"/>
      <name val="Arial"/>
    </font>
    <font>
      <b/>
      <sz val="12"/>
      <color rgb="FFFF0000"/>
      <name val="Segoe UI"/>
      <charset val="1"/>
    </font>
    <font>
      <sz val="11"/>
      <color rgb="FF000000"/>
      <name val="Calibri"/>
    </font>
    <font>
      <b/>
      <sz val="12"/>
      <color rgb="FF000000"/>
      <name val="Calibri"/>
    </font>
    <font>
      <b/>
      <sz val="14"/>
      <color theme="1"/>
      <name val="Arial"/>
    </font>
    <font>
      <b/>
      <sz val="26"/>
      <color rgb="FF000000"/>
      <name val="Calibri"/>
      <scheme val="minor"/>
    </font>
    <font>
      <b/>
      <sz val="11"/>
      <color theme="4" tint="-0.249977111117893"/>
      <name val="Arial"/>
    </font>
    <font>
      <b/>
      <sz val="11"/>
      <color theme="9" tint="-0.499984740745262"/>
      <name val="Arial"/>
    </font>
    <font>
      <b/>
      <sz val="18"/>
      <color rgb="FF00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000000"/>
      <name val="Calibri"/>
      <family val="2"/>
    </font>
    <font>
      <b/>
      <sz val="20"/>
      <color rgb="FF000000"/>
      <name val="Calibri"/>
    </font>
    <font>
      <b/>
      <sz val="10"/>
      <color rgb="FFFF0000"/>
      <name val="Arial"/>
    </font>
    <font>
      <sz val="18"/>
      <color rgb="FF000000"/>
      <name val="Arial Black"/>
    </font>
    <font>
      <b/>
      <sz val="20"/>
      <color rgb="FFFF0000"/>
      <name val="Arial Black"/>
    </font>
    <font>
      <sz val="12"/>
      <color theme="1"/>
      <name val="Calibri"/>
      <scheme val="minor"/>
    </font>
    <font>
      <b/>
      <sz val="18"/>
      <color rgb="FF000000"/>
      <name val="Aptos"/>
      <charset val="1"/>
    </font>
    <font>
      <b/>
      <sz val="9"/>
      <color rgb="FF000000"/>
      <name val="Arial"/>
    </font>
    <font>
      <sz val="9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u/>
      <sz val="8"/>
      <color rgb="FF000000"/>
      <name val="Arial"/>
      <family val="2"/>
    </font>
    <font>
      <b/>
      <sz val="8"/>
      <color rgb="FF000000"/>
      <name val="Calibri"/>
      <family val="2"/>
      <scheme val="minor"/>
    </font>
    <font>
      <b/>
      <sz val="8"/>
      <color rgb="FF000000"/>
      <name val="Calibri"/>
      <family val="2"/>
    </font>
    <font>
      <b/>
      <sz val="8"/>
      <color rgb="FF000000"/>
      <name val="Calibri"/>
    </font>
    <font>
      <b/>
      <sz val="8"/>
      <color rgb="FFC00000"/>
      <name val="Calibri"/>
    </font>
    <font>
      <sz val="8"/>
      <color theme="1"/>
      <name val="Calibri"/>
      <family val="2"/>
      <scheme val="minor"/>
    </font>
    <font>
      <u/>
      <sz val="9"/>
      <color rgb="FF085296"/>
      <name val="Calibri"/>
      <family val="2"/>
      <scheme val="minor"/>
    </font>
    <font>
      <sz val="9"/>
      <color rgb="FF000000"/>
      <name val="Arial Black"/>
    </font>
    <font>
      <b/>
      <sz val="9"/>
      <color rgb="FF000000"/>
      <name val="Calibri"/>
      <family val="2"/>
      <scheme val="minor"/>
    </font>
    <font>
      <b/>
      <u/>
      <sz val="8"/>
      <color rgb="FF000000"/>
      <name val="Calibri"/>
      <family val="2"/>
      <scheme val="minor"/>
    </font>
    <font>
      <b/>
      <sz val="8"/>
      <color rgb="FFFF0000"/>
      <name val="Calibri"/>
    </font>
    <font>
      <b/>
      <sz val="8"/>
      <color rgb="FF000000"/>
      <name val="Arial Black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64A2"/>
        <bgColor rgb="FF8064A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CE4D6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BC2E6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theme="1"/>
      </bottom>
      <diagonal/>
    </border>
    <border>
      <left style="thin">
        <color rgb="FF000000"/>
      </left>
      <right style="thin">
        <color rgb="FF000000"/>
      </right>
      <top/>
      <bottom style="medium">
        <color theme="1"/>
      </bottom>
      <diagonal/>
    </border>
    <border>
      <left style="thin">
        <color rgb="FF000000"/>
      </left>
      <right style="medium">
        <color rgb="FF000000"/>
      </right>
      <top/>
      <bottom style="medium">
        <color theme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95" fillId="0" borderId="0" applyNumberFormat="0" applyFill="0" applyBorder="0" applyAlignment="0" applyProtection="0"/>
  </cellStyleXfs>
  <cellXfs count="148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vertical="center"/>
    </xf>
    <xf numFmtId="20" fontId="7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4" fontId="7" fillId="2" borderId="0" xfId="0" applyNumberFormat="1" applyFont="1" applyFill="1" applyAlignment="1">
      <alignment horizontal="center" vertical="center"/>
    </xf>
    <xf numFmtId="0" fontId="9" fillId="3" borderId="0" xfId="0" applyFont="1" applyFill="1"/>
    <xf numFmtId="0" fontId="10" fillId="3" borderId="0" xfId="0" applyFont="1" applyFill="1"/>
    <xf numFmtId="0" fontId="11" fillId="3" borderId="0" xfId="0" applyFont="1" applyFill="1" applyAlignment="1">
      <alignment horizontal="center" vertical="center"/>
    </xf>
    <xf numFmtId="1" fontId="0" fillId="0" borderId="0" xfId="0" applyNumberFormat="1"/>
    <xf numFmtId="0" fontId="7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1" fontId="7" fillId="5" borderId="0" xfId="0" applyNumberFormat="1" applyFont="1" applyFill="1" applyAlignment="1">
      <alignment horizontal="center"/>
    </xf>
    <xf numFmtId="1" fontId="7" fillId="5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20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/>
    </xf>
    <xf numFmtId="0" fontId="7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 vertical="center"/>
    </xf>
    <xf numFmtId="14" fontId="7" fillId="7" borderId="0" xfId="0" applyNumberFormat="1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0" fontId="18" fillId="0" borderId="0" xfId="0" applyFont="1"/>
    <xf numFmtId="16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9" fillId="0" borderId="0" xfId="0" applyFont="1"/>
    <xf numFmtId="164" fontId="19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1" fontId="19" fillId="8" borderId="0" xfId="0" applyNumberFormat="1" applyFont="1" applyFill="1" applyAlignment="1">
      <alignment horizontal="center" vertical="center"/>
    </xf>
    <xf numFmtId="1" fontId="18" fillId="0" borderId="0" xfId="0" applyNumberFormat="1" applyFont="1"/>
    <xf numFmtId="0" fontId="20" fillId="0" borderId="0" xfId="0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/>
    <xf numFmtId="0" fontId="25" fillId="5" borderId="0" xfId="0" applyFont="1" applyFill="1" applyAlignment="1">
      <alignment horizontal="center" vertical="center"/>
    </xf>
    <xf numFmtId="1" fontId="25" fillId="7" borderId="0" xfId="0" applyNumberFormat="1" applyFont="1" applyFill="1" applyAlignment="1">
      <alignment horizontal="center" vertical="center"/>
    </xf>
    <xf numFmtId="1" fontId="25" fillId="5" borderId="0" xfId="0" applyNumberFormat="1" applyFont="1" applyFill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164" fontId="25" fillId="5" borderId="0" xfId="0" applyNumberFormat="1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165" fontId="13" fillId="7" borderId="0" xfId="0" applyNumberFormat="1" applyFont="1" applyFill="1" applyAlignment="1">
      <alignment horizontal="center" vertical="center"/>
    </xf>
    <xf numFmtId="49" fontId="30" fillId="7" borderId="0" xfId="0" applyNumberFormat="1" applyFont="1" applyFill="1" applyAlignment="1">
      <alignment horizontal="center" vertical="center"/>
    </xf>
    <xf numFmtId="14" fontId="13" fillId="7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25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8" borderId="0" xfId="0" applyFont="1" applyFill="1"/>
    <xf numFmtId="0" fontId="18" fillId="0" borderId="4" xfId="0" applyFont="1" applyBorder="1" applyAlignment="1">
      <alignment horizontal="center"/>
    </xf>
    <xf numFmtId="0" fontId="18" fillId="0" borderId="4" xfId="0" applyFont="1" applyBorder="1" applyAlignment="1">
      <alignment horizontal="center" vertical="top"/>
    </xf>
    <xf numFmtId="0" fontId="18" fillId="9" borderId="4" xfId="0" applyFont="1" applyFill="1" applyBorder="1" applyAlignment="1">
      <alignment horizontal="center" vertical="top"/>
    </xf>
    <xf numFmtId="0" fontId="18" fillId="11" borderId="4" xfId="0" applyFont="1" applyFill="1" applyBorder="1" applyAlignment="1">
      <alignment horizontal="center" vertical="top"/>
    </xf>
    <xf numFmtId="0" fontId="33" fillId="0" borderId="0" xfId="0" applyFont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4" fillId="0" borderId="0" xfId="0" applyFont="1" applyAlignment="1">
      <alignment horizontal="center" vertical="center"/>
    </xf>
    <xf numFmtId="1" fontId="0" fillId="0" borderId="4" xfId="0" applyNumberFormat="1" applyBorder="1"/>
    <xf numFmtId="1" fontId="0" fillId="0" borderId="9" xfId="0" applyNumberFormat="1" applyBorder="1"/>
    <xf numFmtId="0" fontId="35" fillId="20" borderId="26" xfId="0" applyFont="1" applyFill="1" applyBorder="1" applyAlignment="1">
      <alignment horizontal="center" vertical="center" wrapText="1"/>
    </xf>
    <xf numFmtId="0" fontId="35" fillId="18" borderId="11" xfId="0" applyFont="1" applyFill="1" applyBorder="1" applyAlignment="1">
      <alignment horizontal="center" vertical="center" wrapText="1"/>
    </xf>
    <xf numFmtId="0" fontId="35" fillId="18" borderId="1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0" fillId="11" borderId="28" xfId="0" applyFont="1" applyFill="1" applyBorder="1" applyAlignment="1">
      <alignment horizontal="center" vertical="center" wrapText="1"/>
    </xf>
    <xf numFmtId="1" fontId="40" fillId="11" borderId="28" xfId="0" applyNumberFormat="1" applyFont="1" applyFill="1" applyBorder="1" applyAlignment="1">
      <alignment horizontal="center" vertical="center"/>
    </xf>
    <xf numFmtId="1" fontId="40" fillId="11" borderId="33" xfId="0" applyNumberFormat="1" applyFont="1" applyFill="1" applyBorder="1" applyAlignment="1">
      <alignment horizontal="center" vertical="center"/>
    </xf>
    <xf numFmtId="164" fontId="40" fillId="11" borderId="43" xfId="0" applyNumberFormat="1" applyFont="1" applyFill="1" applyBorder="1" applyAlignment="1">
      <alignment horizontal="center" vertical="center"/>
    </xf>
    <xf numFmtId="14" fontId="40" fillId="11" borderId="27" xfId="0" applyNumberFormat="1" applyFont="1" applyFill="1" applyBorder="1" applyAlignment="1">
      <alignment horizontal="center" vertical="center" wrapText="1"/>
    </xf>
    <xf numFmtId="14" fontId="44" fillId="11" borderId="28" xfId="0" applyNumberFormat="1" applyFont="1" applyFill="1" applyBorder="1" applyAlignment="1">
      <alignment horizontal="center" vertical="center" wrapText="1"/>
    </xf>
    <xf numFmtId="164" fontId="40" fillId="11" borderId="28" xfId="0" applyNumberFormat="1" applyFont="1" applyFill="1" applyBorder="1" applyAlignment="1">
      <alignment horizontal="center" vertical="center"/>
    </xf>
    <xf numFmtId="164" fontId="40" fillId="11" borderId="39" xfId="0" applyNumberFormat="1" applyFont="1" applyFill="1" applyBorder="1" applyAlignment="1">
      <alignment horizontal="center" vertical="center"/>
    </xf>
    <xf numFmtId="0" fontId="40" fillId="11" borderId="45" xfId="0" applyFont="1" applyFill="1" applyBorder="1" applyAlignment="1">
      <alignment horizontal="center" vertical="center"/>
    </xf>
    <xf numFmtId="0" fontId="35" fillId="15" borderId="32" xfId="0" applyFont="1" applyFill="1" applyBorder="1" applyAlignment="1">
      <alignment horizontal="center" vertical="center" wrapText="1"/>
    </xf>
    <xf numFmtId="0" fontId="35" fillId="16" borderId="32" xfId="0" applyFont="1" applyFill="1" applyBorder="1" applyAlignment="1">
      <alignment horizontal="center" vertical="center" wrapText="1"/>
    </xf>
    <xf numFmtId="0" fontId="36" fillId="17" borderId="48" xfId="0" applyFont="1" applyFill="1" applyBorder="1" applyAlignment="1">
      <alignment horizontal="center" vertical="center"/>
    </xf>
    <xf numFmtId="0" fontId="36" fillId="17" borderId="37" xfId="0" applyFont="1" applyFill="1" applyBorder="1" applyAlignment="1">
      <alignment horizontal="center" vertical="center"/>
    </xf>
    <xf numFmtId="0" fontId="36" fillId="17" borderId="50" xfId="0" applyFont="1" applyFill="1" applyBorder="1" applyAlignment="1">
      <alignment horizontal="center" vertical="center"/>
    </xf>
    <xf numFmtId="0" fontId="35" fillId="20" borderId="52" xfId="0" applyFont="1" applyFill="1" applyBorder="1" applyAlignment="1">
      <alignment horizontal="center" vertical="center"/>
    </xf>
    <xf numFmtId="0" fontId="35" fillId="20" borderId="53" xfId="0" applyFont="1" applyFill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14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" fontId="20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0" fontId="35" fillId="21" borderId="23" xfId="0" applyFont="1" applyFill="1" applyBorder="1" applyAlignment="1">
      <alignment horizontal="center" vertical="center" wrapText="1"/>
    </xf>
    <xf numFmtId="0" fontId="35" fillId="21" borderId="24" xfId="0" applyFont="1" applyFill="1" applyBorder="1" applyAlignment="1">
      <alignment horizontal="center" vertical="center" wrapText="1"/>
    </xf>
    <xf numFmtId="0" fontId="35" fillId="21" borderId="19" xfId="0" applyFont="1" applyFill="1" applyBorder="1" applyAlignment="1">
      <alignment horizontal="center" vertical="center" wrapText="1"/>
    </xf>
    <xf numFmtId="0" fontId="36" fillId="21" borderId="11" xfId="0" applyFont="1" applyFill="1" applyBorder="1" applyAlignment="1">
      <alignment horizontal="center" vertical="center" wrapText="1"/>
    </xf>
    <xf numFmtId="0" fontId="36" fillId="21" borderId="22" xfId="0" applyFont="1" applyFill="1" applyBorder="1" applyAlignment="1">
      <alignment horizontal="center" vertical="center" wrapText="1"/>
    </xf>
    <xf numFmtId="0" fontId="47" fillId="0" borderId="0" xfId="0" applyFont="1"/>
    <xf numFmtId="0" fontId="27" fillId="0" borderId="4" xfId="0" applyFont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11" borderId="4" xfId="0" applyFont="1" applyFill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0" fontId="47" fillId="11" borderId="4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wrapText="1"/>
    </xf>
    <xf numFmtId="164" fontId="40" fillId="11" borderId="45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" fontId="25" fillId="5" borderId="1" xfId="0" applyNumberFormat="1" applyFont="1" applyFill="1" applyBorder="1" applyAlignment="1">
      <alignment horizontal="center" vertical="center"/>
    </xf>
    <xf numFmtId="14" fontId="20" fillId="0" borderId="4" xfId="0" applyNumberFormat="1" applyFont="1" applyBorder="1" applyAlignment="1">
      <alignment horizontal="center" vertical="center"/>
    </xf>
    <xf numFmtId="14" fontId="20" fillId="11" borderId="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7" fillId="0" borderId="0" xfId="0" applyFont="1" applyAlignment="1">
      <alignment horizontal="center"/>
    </xf>
    <xf numFmtId="0" fontId="5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55" fillId="26" borderId="42" xfId="0" applyFont="1" applyFill="1" applyBorder="1" applyAlignment="1">
      <alignment horizontal="center" vertical="center"/>
    </xf>
    <xf numFmtId="0" fontId="12" fillId="26" borderId="42" xfId="0" applyFont="1" applyFill="1" applyBorder="1" applyAlignment="1">
      <alignment horizontal="center" vertical="center"/>
    </xf>
    <xf numFmtId="0" fontId="12" fillId="26" borderId="18" xfId="0" applyFont="1" applyFill="1" applyBorder="1" applyAlignment="1">
      <alignment horizontal="center" vertical="center"/>
    </xf>
    <xf numFmtId="0" fontId="55" fillId="26" borderId="0" xfId="0" applyFont="1" applyFill="1" applyAlignment="1">
      <alignment horizontal="center" vertical="center"/>
    </xf>
    <xf numFmtId="0" fontId="12" fillId="26" borderId="0" xfId="0" applyFont="1" applyFill="1" applyAlignment="1">
      <alignment horizontal="center" vertical="center"/>
    </xf>
    <xf numFmtId="0" fontId="12" fillId="26" borderId="2" xfId="0" applyFont="1" applyFill="1" applyBorder="1" applyAlignment="1">
      <alignment horizontal="center" vertical="center"/>
    </xf>
    <xf numFmtId="0" fontId="55" fillId="26" borderId="40" xfId="0" applyFont="1" applyFill="1" applyBorder="1" applyAlignment="1">
      <alignment horizontal="center" vertical="center"/>
    </xf>
    <xf numFmtId="0" fontId="12" fillId="26" borderId="40" xfId="0" applyFont="1" applyFill="1" applyBorder="1" applyAlignment="1">
      <alignment horizontal="center" vertical="center"/>
    </xf>
    <xf numFmtId="0" fontId="12" fillId="26" borderId="25" xfId="0" applyFont="1" applyFill="1" applyBorder="1" applyAlignment="1">
      <alignment horizontal="center" vertical="center"/>
    </xf>
    <xf numFmtId="0" fontId="55" fillId="0" borderId="40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55" fillId="0" borderId="42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14" fontId="39" fillId="0" borderId="3" xfId="0" applyNumberFormat="1" applyFont="1" applyBorder="1" applyAlignment="1">
      <alignment horizontal="center" vertical="center"/>
    </xf>
    <xf numFmtId="14" fontId="39" fillId="26" borderId="57" xfId="0" applyNumberFormat="1" applyFont="1" applyFill="1" applyBorder="1" applyAlignment="1">
      <alignment horizontal="center" vertical="center"/>
    </xf>
    <xf numFmtId="14" fontId="39" fillId="26" borderId="3" xfId="0" applyNumberFormat="1" applyFont="1" applyFill="1" applyBorder="1" applyAlignment="1">
      <alignment horizontal="center" vertical="center"/>
    </xf>
    <xf numFmtId="14" fontId="39" fillId="26" borderId="58" xfId="0" applyNumberFormat="1" applyFont="1" applyFill="1" applyBorder="1" applyAlignment="1">
      <alignment horizontal="center" vertical="center"/>
    </xf>
    <xf numFmtId="14" fontId="39" fillId="0" borderId="58" xfId="0" applyNumberFormat="1" applyFont="1" applyBorder="1" applyAlignment="1">
      <alignment horizontal="center" vertical="center"/>
    </xf>
    <xf numFmtId="14" fontId="39" fillId="0" borderId="57" xfId="0" applyNumberFormat="1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56" fillId="26" borderId="42" xfId="0" applyFont="1" applyFill="1" applyBorder="1" applyAlignment="1">
      <alignment horizontal="center" vertical="center"/>
    </xf>
    <xf numFmtId="0" fontId="39" fillId="26" borderId="42" xfId="0" applyFont="1" applyFill="1" applyBorder="1" applyAlignment="1">
      <alignment horizontal="center" vertical="center"/>
    </xf>
    <xf numFmtId="0" fontId="56" fillId="26" borderId="0" xfId="0" applyFont="1" applyFill="1" applyAlignment="1">
      <alignment horizontal="center" vertical="center"/>
    </xf>
    <xf numFmtId="0" fontId="39" fillId="26" borderId="0" xfId="0" applyFont="1" applyFill="1" applyAlignment="1">
      <alignment horizontal="center" vertical="center"/>
    </xf>
    <xf numFmtId="0" fontId="56" fillId="26" borderId="40" xfId="0" applyFont="1" applyFill="1" applyBorder="1" applyAlignment="1">
      <alignment horizontal="center" vertical="center"/>
    </xf>
    <xf numFmtId="0" fontId="39" fillId="26" borderId="40" xfId="0" applyFont="1" applyFill="1" applyBorder="1" applyAlignment="1">
      <alignment horizontal="center" vertical="center"/>
    </xf>
    <xf numFmtId="0" fontId="56" fillId="0" borderId="40" xfId="0" applyFont="1" applyBorder="1" applyAlignment="1">
      <alignment horizontal="center" vertical="center"/>
    </xf>
    <xf numFmtId="0" fontId="39" fillId="0" borderId="40" xfId="0" applyFont="1" applyBorder="1" applyAlignment="1">
      <alignment horizontal="center" vertical="center"/>
    </xf>
    <xf numFmtId="0" fontId="56" fillId="0" borderId="42" xfId="0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/>
    </xf>
    <xf numFmtId="0" fontId="40" fillId="11" borderId="27" xfId="0" applyFont="1" applyFill="1" applyBorder="1" applyAlignment="1">
      <alignment horizontal="center" vertical="center" wrapText="1"/>
    </xf>
    <xf numFmtId="1" fontId="45" fillId="11" borderId="33" xfId="0" applyNumberFormat="1" applyFont="1" applyFill="1" applyBorder="1" applyAlignment="1">
      <alignment horizontal="center" vertical="center"/>
    </xf>
    <xf numFmtId="2" fontId="40" fillId="11" borderId="29" xfId="0" applyNumberFormat="1" applyFont="1" applyFill="1" applyBorder="1" applyAlignment="1">
      <alignment horizontal="center" vertical="center" wrapText="1"/>
    </xf>
    <xf numFmtId="0" fontId="57" fillId="0" borderId="0" xfId="0" applyFont="1" applyAlignment="1">
      <alignment horizontal="center"/>
    </xf>
    <xf numFmtId="0" fontId="40" fillId="11" borderId="33" xfId="0" applyFont="1" applyFill="1" applyBorder="1" applyAlignment="1">
      <alignment horizontal="center" vertical="center" wrapText="1"/>
    </xf>
    <xf numFmtId="0" fontId="40" fillId="11" borderId="31" xfId="0" applyFont="1" applyFill="1" applyBorder="1" applyAlignment="1">
      <alignment horizontal="center" vertical="center"/>
    </xf>
    <xf numFmtId="0" fontId="0" fillId="11" borderId="0" xfId="0" applyFill="1"/>
    <xf numFmtId="1" fontId="7" fillId="11" borderId="40" xfId="0" applyNumberFormat="1" applyFont="1" applyFill="1" applyBorder="1" applyAlignment="1">
      <alignment horizontal="center" vertical="center"/>
    </xf>
    <xf numFmtId="0" fontId="31" fillId="4" borderId="67" xfId="0" applyFont="1" applyFill="1" applyBorder="1" applyAlignment="1">
      <alignment horizontal="center"/>
    </xf>
    <xf numFmtId="49" fontId="32" fillId="4" borderId="68" xfId="0" applyNumberFormat="1" applyFont="1" applyFill="1" applyBorder="1" applyAlignment="1">
      <alignment horizontal="center" vertical="center"/>
    </xf>
    <xf numFmtId="0" fontId="31" fillId="4" borderId="68" xfId="0" applyFont="1" applyFill="1" applyBorder="1" applyAlignment="1">
      <alignment horizontal="center"/>
    </xf>
    <xf numFmtId="0" fontId="31" fillId="4" borderId="69" xfId="0" applyFont="1" applyFill="1" applyBorder="1" applyAlignment="1">
      <alignment horizontal="center"/>
    </xf>
    <xf numFmtId="0" fontId="35" fillId="14" borderId="48" xfId="0" applyFont="1" applyFill="1" applyBorder="1" applyAlignment="1">
      <alignment horizontal="center" vertical="center"/>
    </xf>
    <xf numFmtId="0" fontId="35" fillId="14" borderId="37" xfId="0" applyFont="1" applyFill="1" applyBorder="1" applyAlignment="1">
      <alignment horizontal="center" vertical="center"/>
    </xf>
    <xf numFmtId="0" fontId="35" fillId="14" borderId="49" xfId="0" applyFont="1" applyFill="1" applyBorder="1" applyAlignment="1">
      <alignment horizontal="center" vertical="center"/>
    </xf>
    <xf numFmtId="0" fontId="40" fillId="14" borderId="43" xfId="0" applyFont="1" applyFill="1" applyBorder="1" applyAlignment="1">
      <alignment horizontal="center" vertical="center"/>
    </xf>
    <xf numFmtId="0" fontId="40" fillId="14" borderId="44" xfId="0" applyFont="1" applyFill="1" applyBorder="1" applyAlignment="1">
      <alignment horizontal="center" vertical="center"/>
    </xf>
    <xf numFmtId="2" fontId="40" fillId="14" borderId="30" xfId="0" applyNumberFormat="1" applyFont="1" applyFill="1" applyBorder="1" applyAlignment="1">
      <alignment horizontal="center" vertical="center"/>
    </xf>
    <xf numFmtId="0" fontId="35" fillId="14" borderId="51" xfId="0" applyFont="1" applyFill="1" applyBorder="1" applyAlignment="1">
      <alignment horizontal="center" vertical="center"/>
    </xf>
    <xf numFmtId="1" fontId="40" fillId="14" borderId="39" xfId="0" applyNumberFormat="1" applyFont="1" applyFill="1" applyBorder="1" applyAlignment="1">
      <alignment horizontal="center" vertical="center"/>
    </xf>
    <xf numFmtId="1" fontId="40" fillId="14" borderId="43" xfId="0" applyNumberFormat="1" applyFont="1" applyFill="1" applyBorder="1" applyAlignment="1">
      <alignment horizontal="center" vertical="center"/>
    </xf>
    <xf numFmtId="0" fontId="35" fillId="14" borderId="36" xfId="0" applyFont="1" applyFill="1" applyBorder="1" applyAlignment="1">
      <alignment horizontal="center" vertical="center"/>
    </xf>
    <xf numFmtId="164" fontId="40" fillId="14" borderId="43" xfId="0" applyNumberFormat="1" applyFont="1" applyFill="1" applyBorder="1" applyAlignment="1">
      <alignment horizontal="center" vertical="center"/>
    </xf>
    <xf numFmtId="164" fontId="40" fillId="14" borderId="70" xfId="0" applyNumberFormat="1" applyFont="1" applyFill="1" applyBorder="1" applyAlignment="1">
      <alignment vertical="center"/>
    </xf>
    <xf numFmtId="164" fontId="40" fillId="14" borderId="71" xfId="0" applyNumberFormat="1" applyFont="1" applyFill="1" applyBorder="1" applyAlignment="1">
      <alignment horizontal="center" vertical="center"/>
    </xf>
    <xf numFmtId="164" fontId="40" fillId="11" borderId="72" xfId="0" applyNumberFormat="1" applyFont="1" applyFill="1" applyBorder="1" applyAlignment="1">
      <alignment horizontal="center" vertical="center"/>
    </xf>
    <xf numFmtId="0" fontId="62" fillId="14" borderId="11" xfId="0" applyFont="1" applyFill="1" applyBorder="1" applyAlignment="1">
      <alignment horizontal="center" vertical="center" wrapText="1"/>
    </xf>
    <xf numFmtId="0" fontId="62" fillId="14" borderId="22" xfId="0" applyFont="1" applyFill="1" applyBorder="1" applyAlignment="1">
      <alignment horizontal="center" vertical="center" wrapText="1"/>
    </xf>
    <xf numFmtId="0" fontId="10" fillId="3" borderId="73" xfId="0" applyFont="1" applyFill="1" applyBorder="1"/>
    <xf numFmtId="0" fontId="11" fillId="3" borderId="74" xfId="0" applyFont="1" applyFill="1" applyBorder="1" applyAlignment="1">
      <alignment horizontal="center" vertical="center"/>
    </xf>
    <xf numFmtId="0" fontId="10" fillId="3" borderId="74" xfId="0" applyFont="1" applyFill="1" applyBorder="1" applyAlignment="1">
      <alignment horizontal="center"/>
    </xf>
    <xf numFmtId="0" fontId="10" fillId="3" borderId="74" xfId="0" applyFont="1" applyFill="1" applyBorder="1"/>
    <xf numFmtId="0" fontId="10" fillId="3" borderId="75" xfId="0" applyFont="1" applyFill="1" applyBorder="1"/>
    <xf numFmtId="14" fontId="25" fillId="11" borderId="4" xfId="0" applyNumberFormat="1" applyFont="1" applyFill="1" applyBorder="1" applyAlignment="1">
      <alignment horizontal="center" vertical="center"/>
    </xf>
    <xf numFmtId="0" fontId="26" fillId="11" borderId="4" xfId="0" applyFont="1" applyFill="1" applyBorder="1" applyAlignment="1">
      <alignment horizontal="center" vertical="center"/>
    </xf>
    <xf numFmtId="20" fontId="25" fillId="11" borderId="4" xfId="0" applyNumberFormat="1" applyFont="1" applyFill="1" applyBorder="1" applyAlignment="1">
      <alignment horizontal="center" vertical="center"/>
    </xf>
    <xf numFmtId="0" fontId="25" fillId="11" borderId="4" xfId="0" applyFont="1" applyFill="1" applyBorder="1" applyAlignment="1">
      <alignment horizontal="center" vertical="center"/>
    </xf>
    <xf numFmtId="0" fontId="53" fillId="11" borderId="4" xfId="0" applyFont="1" applyFill="1" applyBorder="1" applyAlignment="1">
      <alignment horizontal="center" vertical="center"/>
    </xf>
    <xf numFmtId="164" fontId="17" fillId="11" borderId="4" xfId="0" applyNumberFormat="1" applyFont="1" applyFill="1" applyBorder="1" applyAlignment="1">
      <alignment horizontal="center" vertical="center"/>
    </xf>
    <xf numFmtId="2" fontId="7" fillId="11" borderId="4" xfId="0" applyNumberFormat="1" applyFont="1" applyFill="1" applyBorder="1" applyAlignment="1">
      <alignment horizontal="center" vertical="center"/>
    </xf>
    <xf numFmtId="1" fontId="7" fillId="11" borderId="4" xfId="0" applyNumberFormat="1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16" fillId="27" borderId="0" xfId="0" applyFont="1" applyFill="1" applyAlignment="1">
      <alignment vertical="center" wrapText="1"/>
    </xf>
    <xf numFmtId="0" fontId="63" fillId="27" borderId="0" xfId="0" applyFont="1" applyFill="1" applyAlignment="1">
      <alignment vertical="center" wrapText="1"/>
    </xf>
    <xf numFmtId="0" fontId="64" fillId="27" borderId="0" xfId="0" applyFont="1" applyFill="1" applyAlignment="1">
      <alignment vertical="center" wrapText="1"/>
    </xf>
    <xf numFmtId="0" fontId="13" fillId="27" borderId="0" xfId="0" applyFont="1" applyFill="1" applyAlignment="1">
      <alignment horizontal="center" vertical="center" wrapText="1"/>
    </xf>
    <xf numFmtId="0" fontId="13" fillId="27" borderId="0" xfId="0" applyFont="1" applyFill="1" applyAlignment="1">
      <alignment vertical="center" wrapText="1"/>
    </xf>
    <xf numFmtId="0" fontId="67" fillId="27" borderId="0" xfId="0" applyFont="1" applyFill="1" applyAlignment="1">
      <alignment horizontal="center" vertical="center"/>
    </xf>
    <xf numFmtId="0" fontId="68" fillId="27" borderId="0" xfId="0" applyFont="1" applyFill="1" applyAlignment="1">
      <alignment horizontal="center" vertical="center"/>
    </xf>
    <xf numFmtId="0" fontId="69" fillId="27" borderId="0" xfId="0" applyFont="1" applyFill="1" applyAlignment="1">
      <alignment horizontal="center" vertical="center"/>
    </xf>
    <xf numFmtId="0" fontId="70" fillId="27" borderId="0" xfId="0" applyFont="1" applyFill="1" applyAlignment="1">
      <alignment horizontal="center" vertical="center"/>
    </xf>
    <xf numFmtId="0" fontId="67" fillId="27" borderId="0" xfId="0" applyFont="1" applyFill="1" applyAlignment="1">
      <alignment vertical="center"/>
    </xf>
    <xf numFmtId="0" fontId="69" fillId="27" borderId="0" xfId="0" applyFont="1" applyFill="1" applyAlignment="1">
      <alignment vertical="center"/>
    </xf>
    <xf numFmtId="0" fontId="71" fillId="27" borderId="0" xfId="0" applyFont="1" applyFill="1" applyAlignment="1">
      <alignment vertical="center"/>
    </xf>
    <xf numFmtId="0" fontId="47" fillId="28" borderId="76" xfId="0" applyFont="1" applyFill="1" applyBorder="1"/>
    <xf numFmtId="0" fontId="47" fillId="0" borderId="76" xfId="0" applyFont="1" applyBorder="1"/>
    <xf numFmtId="0" fontId="52" fillId="0" borderId="0" xfId="0" applyFont="1" applyAlignment="1">
      <alignment vertical="center"/>
    </xf>
    <xf numFmtId="0" fontId="40" fillId="0" borderId="62" xfId="0" applyFont="1" applyBorder="1" applyAlignment="1">
      <alignment horizontal="center" vertical="center"/>
    </xf>
    <xf numFmtId="0" fontId="40" fillId="0" borderId="65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4" fillId="29" borderId="77" xfId="0" applyFont="1" applyFill="1" applyBorder="1" applyAlignment="1">
      <alignment horizontal="center" vertical="center"/>
    </xf>
    <xf numFmtId="0" fontId="44" fillId="29" borderId="78" xfId="0" applyFont="1" applyFill="1" applyBorder="1" applyAlignment="1">
      <alignment horizontal="center" vertical="center"/>
    </xf>
    <xf numFmtId="0" fontId="44" fillId="15" borderId="78" xfId="0" applyFont="1" applyFill="1" applyBorder="1" applyAlignment="1">
      <alignment horizontal="center" vertical="center"/>
    </xf>
    <xf numFmtId="0" fontId="44" fillId="18" borderId="79" xfId="0" applyFont="1" applyFill="1" applyBorder="1" applyAlignment="1">
      <alignment horizontal="center" vertical="center"/>
    </xf>
    <xf numFmtId="0" fontId="72" fillId="29" borderId="77" xfId="0" applyFont="1" applyFill="1" applyBorder="1" applyAlignment="1">
      <alignment horizontal="center" vertical="center"/>
    </xf>
    <xf numFmtId="0" fontId="72" fillId="29" borderId="78" xfId="0" applyFont="1" applyFill="1" applyBorder="1" applyAlignment="1">
      <alignment horizontal="center" vertical="center"/>
    </xf>
    <xf numFmtId="0" fontId="72" fillId="15" borderId="78" xfId="0" applyFont="1" applyFill="1" applyBorder="1" applyAlignment="1">
      <alignment horizontal="center" vertical="center"/>
    </xf>
    <xf numFmtId="0" fontId="72" fillId="18" borderId="79" xfId="0" applyFont="1" applyFill="1" applyBorder="1" applyAlignment="1">
      <alignment horizontal="center" vertical="center"/>
    </xf>
    <xf numFmtId="0" fontId="46" fillId="0" borderId="62" xfId="0" applyFont="1" applyBorder="1" applyAlignment="1">
      <alignment horizontal="center" vertical="center"/>
    </xf>
    <xf numFmtId="0" fontId="46" fillId="0" borderId="4" xfId="0" applyFont="1" applyBorder="1" applyAlignment="1">
      <alignment horizontal="center" vertical="center"/>
    </xf>
    <xf numFmtId="0" fontId="46" fillId="0" borderId="65" xfId="0" applyFont="1" applyBorder="1" applyAlignment="1">
      <alignment horizontal="center" vertical="center"/>
    </xf>
    <xf numFmtId="0" fontId="73" fillId="27" borderId="0" xfId="0" applyFont="1" applyFill="1" applyAlignment="1">
      <alignment vertical="center" wrapText="1"/>
    </xf>
    <xf numFmtId="0" fontId="74" fillId="27" borderId="0" xfId="0" applyFont="1" applyFill="1" applyAlignment="1">
      <alignment horizontal="center" vertical="center" wrapText="1"/>
    </xf>
    <xf numFmtId="0" fontId="78" fillId="0" borderId="0" xfId="0" applyFont="1" applyAlignment="1">
      <alignment horizontal="center" vertical="center"/>
    </xf>
    <xf numFmtId="0" fontId="81" fillId="27" borderId="0" xfId="0" applyFont="1" applyFill="1" applyAlignment="1">
      <alignment horizontal="center" vertical="center"/>
    </xf>
    <xf numFmtId="0" fontId="79" fillId="27" borderId="0" xfId="0" applyFont="1" applyFill="1" applyAlignment="1">
      <alignment vertical="center" wrapText="1"/>
    </xf>
    <xf numFmtId="0" fontId="81" fillId="27" borderId="0" xfId="0" applyFont="1" applyFill="1" applyAlignment="1">
      <alignment vertical="center" wrapText="1"/>
    </xf>
    <xf numFmtId="0" fontId="80" fillId="27" borderId="0" xfId="0" applyFont="1" applyFill="1" applyAlignment="1">
      <alignment vertical="center"/>
    </xf>
    <xf numFmtId="0" fontId="44" fillId="27" borderId="0" xfId="0" applyFont="1" applyFill="1" applyAlignment="1">
      <alignment horizontal="center" vertical="center"/>
    </xf>
    <xf numFmtId="0" fontId="83" fillId="0" borderId="0" xfId="0" applyFont="1"/>
    <xf numFmtId="14" fontId="83" fillId="0" borderId="0" xfId="0" applyNumberFormat="1" applyFont="1"/>
    <xf numFmtId="0" fontId="84" fillId="0" borderId="0" xfId="0" applyFont="1"/>
    <xf numFmtId="10" fontId="84" fillId="0" borderId="0" xfId="0" applyNumberFormat="1" applyFont="1"/>
    <xf numFmtId="0" fontId="0" fillId="0" borderId="87" xfId="0" applyBorder="1"/>
    <xf numFmtId="14" fontId="39" fillId="0" borderId="4" xfId="0" applyNumberFormat="1" applyFont="1" applyBorder="1" applyAlignment="1">
      <alignment horizontal="center"/>
    </xf>
    <xf numFmtId="0" fontId="58" fillId="0" borderId="4" xfId="0" applyFont="1" applyBorder="1" applyAlignment="1">
      <alignment horizontal="center"/>
    </xf>
    <xf numFmtId="0" fontId="39" fillId="0" borderId="4" xfId="0" applyFont="1" applyBorder="1" applyAlignment="1">
      <alignment horizontal="center"/>
    </xf>
    <xf numFmtId="165" fontId="39" fillId="0" borderId="4" xfId="0" applyNumberFormat="1" applyFont="1" applyBorder="1" applyAlignment="1">
      <alignment horizontal="center"/>
    </xf>
    <xf numFmtId="2" fontId="39" fillId="0" borderId="4" xfId="0" applyNumberFormat="1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85" fillId="27" borderId="0" xfId="0" applyFont="1" applyFill="1" applyAlignment="1">
      <alignment horizontal="center" vertical="center"/>
    </xf>
    <xf numFmtId="0" fontId="69" fillId="27" borderId="0" xfId="0" applyFont="1" applyFill="1" applyAlignment="1">
      <alignment vertical="center" wrapText="1"/>
    </xf>
    <xf numFmtId="0" fontId="18" fillId="0" borderId="4" xfId="0" applyFont="1" applyBorder="1" applyAlignment="1">
      <alignment horizontal="center" vertical="center"/>
    </xf>
    <xf numFmtId="0" fontId="86" fillId="0" borderId="4" xfId="0" applyFont="1" applyBorder="1" applyAlignment="1">
      <alignment horizontal="center" vertical="center"/>
    </xf>
    <xf numFmtId="14" fontId="20" fillId="0" borderId="9" xfId="0" applyNumberFormat="1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86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/>
    </xf>
    <xf numFmtId="0" fontId="35" fillId="20" borderId="94" xfId="0" applyFont="1" applyFill="1" applyBorder="1" applyAlignment="1">
      <alignment horizontal="center" vertical="center" wrapText="1"/>
    </xf>
    <xf numFmtId="1" fontId="40" fillId="11" borderId="27" xfId="0" applyNumberFormat="1" applyFont="1" applyFill="1" applyBorder="1" applyAlignment="1">
      <alignment horizontal="center" vertical="center"/>
    </xf>
    <xf numFmtId="0" fontId="35" fillId="14" borderId="50" xfId="0" applyFont="1" applyFill="1" applyBorder="1" applyAlignment="1">
      <alignment horizontal="center" vertical="center"/>
    </xf>
    <xf numFmtId="1" fontId="40" fillId="14" borderId="72" xfId="0" applyNumberFormat="1" applyFont="1" applyFill="1" applyBorder="1" applyAlignment="1">
      <alignment horizontal="center" vertical="center"/>
    </xf>
    <xf numFmtId="0" fontId="40" fillId="11" borderId="17" xfId="0" applyFont="1" applyFill="1" applyBorder="1" applyAlignment="1">
      <alignment horizontal="center" vertical="center"/>
    </xf>
    <xf numFmtId="0" fontId="88" fillId="0" borderId="0" xfId="0" applyFont="1"/>
    <xf numFmtId="14" fontId="34" fillId="11" borderId="89" xfId="0" applyNumberFormat="1" applyFont="1" applyFill="1" applyBorder="1" applyAlignment="1">
      <alignment horizontal="center" vertical="center"/>
    </xf>
    <xf numFmtId="0" fontId="34" fillId="11" borderId="91" xfId="0" applyFont="1" applyFill="1" applyBorder="1" applyAlignment="1">
      <alignment horizontal="center" vertical="center"/>
    </xf>
    <xf numFmtId="1" fontId="7" fillId="11" borderId="45" xfId="0" applyNumberFormat="1" applyFont="1" applyFill="1" applyBorder="1" applyAlignment="1">
      <alignment horizontal="center" vertical="center"/>
    </xf>
    <xf numFmtId="0" fontId="34" fillId="11" borderId="92" xfId="0" applyFont="1" applyFill="1" applyBorder="1" applyAlignment="1">
      <alignment horizontal="center" vertical="center"/>
    </xf>
    <xf numFmtId="14" fontId="34" fillId="11" borderId="77" xfId="0" applyNumberFormat="1" applyFont="1" applyFill="1" applyBorder="1" applyAlignment="1">
      <alignment horizontal="center" vertical="center"/>
    </xf>
    <xf numFmtId="0" fontId="34" fillId="11" borderId="78" xfId="0" applyFont="1" applyFill="1" applyBorder="1" applyAlignment="1">
      <alignment horizontal="center" vertical="center"/>
    </xf>
    <xf numFmtId="1" fontId="7" fillId="11" borderId="42" xfId="0" applyNumberFormat="1" applyFont="1" applyFill="1" applyBorder="1" applyAlignment="1">
      <alignment horizontal="center" vertical="center"/>
    </xf>
    <xf numFmtId="0" fontId="34" fillId="11" borderId="79" xfId="0" applyFont="1" applyFill="1" applyBorder="1" applyAlignment="1">
      <alignment horizontal="center" vertical="center"/>
    </xf>
    <xf numFmtId="14" fontId="34" fillId="11" borderId="80" xfId="0" applyNumberFormat="1" applyFont="1" applyFill="1" applyBorder="1" applyAlignment="1">
      <alignment horizontal="center" vertical="center"/>
    </xf>
    <xf numFmtId="0" fontId="34" fillId="11" borderId="81" xfId="0" applyFont="1" applyFill="1" applyBorder="1" applyAlignment="1">
      <alignment horizontal="center" vertical="center"/>
    </xf>
    <xf numFmtId="20" fontId="34" fillId="11" borderId="81" xfId="0" applyNumberFormat="1" applyFont="1" applyFill="1" applyBorder="1" applyAlignment="1">
      <alignment horizontal="center" vertical="center"/>
    </xf>
    <xf numFmtId="0" fontId="34" fillId="11" borderId="82" xfId="0" applyFont="1" applyFill="1" applyBorder="1" applyAlignment="1">
      <alignment horizontal="center" vertical="center"/>
    </xf>
    <xf numFmtId="0" fontId="31" fillId="4" borderId="77" xfId="0" applyFont="1" applyFill="1" applyBorder="1" applyAlignment="1">
      <alignment horizontal="center"/>
    </xf>
    <xf numFmtId="0" fontId="31" fillId="4" borderId="78" xfId="0" applyFont="1" applyFill="1" applyBorder="1" applyAlignment="1">
      <alignment horizontal="center"/>
    </xf>
    <xf numFmtId="0" fontId="31" fillId="4" borderId="79" xfId="0" applyFont="1" applyFill="1" applyBorder="1" applyAlignment="1">
      <alignment horizontal="center"/>
    </xf>
    <xf numFmtId="0" fontId="34" fillId="11" borderId="98" xfId="0" applyFont="1" applyFill="1" applyBorder="1" applyAlignment="1">
      <alignment horizontal="center" vertical="center"/>
    </xf>
    <xf numFmtId="0" fontId="34" fillId="11" borderId="99" xfId="0" applyFont="1" applyFill="1" applyBorder="1" applyAlignment="1">
      <alignment horizontal="center" vertical="center"/>
    </xf>
    <xf numFmtId="0" fontId="34" fillId="11" borderId="97" xfId="0" applyFont="1" applyFill="1" applyBorder="1" applyAlignment="1">
      <alignment horizontal="center" vertical="center"/>
    </xf>
    <xf numFmtId="1" fontId="7" fillId="11" borderId="77" xfId="0" applyNumberFormat="1" applyFont="1" applyFill="1" applyBorder="1" applyAlignment="1">
      <alignment horizontal="center" vertical="center"/>
    </xf>
    <xf numFmtId="1" fontId="7" fillId="11" borderId="89" xfId="0" applyNumberFormat="1" applyFont="1" applyFill="1" applyBorder="1" applyAlignment="1">
      <alignment horizontal="center" vertical="center"/>
    </xf>
    <xf numFmtId="1" fontId="7" fillId="11" borderId="80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0" fillId="0" borderId="0" xfId="0" applyFont="1" applyAlignment="1">
      <alignment horizontal="center" vertical="center"/>
    </xf>
    <xf numFmtId="0" fontId="96" fillId="11" borderId="78" xfId="0" applyFont="1" applyFill="1" applyBorder="1" applyAlignment="1">
      <alignment horizontal="center" vertical="center"/>
    </xf>
    <xf numFmtId="0" fontId="97" fillId="11" borderId="91" xfId="1" applyFont="1" applyFill="1" applyBorder="1" applyAlignment="1">
      <alignment horizontal="center" vertical="center"/>
    </xf>
    <xf numFmtId="0" fontId="96" fillId="11" borderId="81" xfId="0" applyFont="1" applyFill="1" applyBorder="1" applyAlignment="1">
      <alignment horizontal="center" vertical="center"/>
    </xf>
    <xf numFmtId="0" fontId="20" fillId="0" borderId="4" xfId="0" applyFont="1" applyBorder="1"/>
    <xf numFmtId="0" fontId="34" fillId="0" borderId="4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1" fillId="4" borderId="5" xfId="0" applyFont="1" applyFill="1" applyBorder="1" applyAlignment="1">
      <alignment horizontal="center"/>
    </xf>
    <xf numFmtId="9" fontId="40" fillId="0" borderId="62" xfId="0" applyNumberFormat="1" applyFont="1" applyBorder="1" applyAlignment="1">
      <alignment horizontal="center" vertical="center"/>
    </xf>
    <xf numFmtId="9" fontId="40" fillId="0" borderId="9" xfId="0" applyNumberFormat="1" applyFont="1" applyBorder="1" applyAlignment="1">
      <alignment horizontal="center" vertical="center"/>
    </xf>
    <xf numFmtId="9" fontId="40" fillId="0" borderId="65" xfId="0" applyNumberFormat="1" applyFont="1" applyBorder="1" applyAlignment="1">
      <alignment horizontal="center" vertical="center"/>
    </xf>
    <xf numFmtId="0" fontId="99" fillId="0" borderId="98" xfId="0" applyFont="1" applyBorder="1" applyAlignment="1">
      <alignment horizontal="center" vertical="center" wrapText="1"/>
    </xf>
    <xf numFmtId="0" fontId="99" fillId="0" borderId="78" xfId="0" applyFont="1" applyBorder="1" applyAlignment="1">
      <alignment horizontal="center" vertical="center" wrapText="1"/>
    </xf>
    <xf numFmtId="0" fontId="99" fillId="0" borderId="79" xfId="0" applyFont="1" applyBorder="1" applyAlignment="1">
      <alignment horizontal="center" vertical="center" wrapText="1"/>
    </xf>
    <xf numFmtId="14" fontId="100" fillId="4" borderId="3" xfId="0" applyNumberFormat="1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7" fillId="4" borderId="96" xfId="0" applyFont="1" applyFill="1" applyBorder="1" applyAlignment="1">
      <alignment horizontal="center" vertical="center"/>
    </xf>
    <xf numFmtId="0" fontId="17" fillId="4" borderId="107" xfId="0" applyFont="1" applyFill="1" applyBorder="1" applyAlignment="1">
      <alignment horizontal="center" vertical="center"/>
    </xf>
    <xf numFmtId="0" fontId="17" fillId="4" borderId="65" xfId="0" applyFont="1" applyFill="1" applyBorder="1" applyAlignment="1">
      <alignment horizontal="center" vertical="center"/>
    </xf>
    <xf numFmtId="0" fontId="17" fillId="4" borderId="66" xfId="0" applyFont="1" applyFill="1" applyBorder="1" applyAlignment="1">
      <alignment horizontal="center" vertical="center"/>
    </xf>
    <xf numFmtId="0" fontId="17" fillId="4" borderId="62" xfId="0" applyFont="1" applyFill="1" applyBorder="1" applyAlignment="1">
      <alignment horizontal="center" vertical="center"/>
    </xf>
    <xf numFmtId="0" fontId="17" fillId="4" borderId="105" xfId="0" applyFont="1" applyFill="1" applyBorder="1" applyAlignment="1">
      <alignment horizontal="center" vertical="center"/>
    </xf>
    <xf numFmtId="0" fontId="80" fillId="4" borderId="62" xfId="0" applyFont="1" applyFill="1" applyBorder="1" applyAlignment="1">
      <alignment horizontal="center" vertical="center"/>
    </xf>
    <xf numFmtId="0" fontId="80" fillId="4" borderId="63" xfId="0" applyFont="1" applyFill="1" applyBorder="1" applyAlignment="1">
      <alignment horizontal="center" vertical="center"/>
    </xf>
    <xf numFmtId="0" fontId="17" fillId="4" borderId="63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7" fillId="4" borderId="93" xfId="0" applyFont="1" applyFill="1" applyBorder="1" applyAlignment="1">
      <alignment horizontal="center" vertical="center"/>
    </xf>
    <xf numFmtId="0" fontId="17" fillId="4" borderId="61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7" fillId="4" borderId="106" xfId="0" applyFont="1" applyFill="1" applyBorder="1" applyAlignment="1">
      <alignment horizontal="center" vertical="center"/>
    </xf>
    <xf numFmtId="0" fontId="17" fillId="4" borderId="111" xfId="0" applyFont="1" applyFill="1" applyBorder="1" applyAlignment="1">
      <alignment horizontal="center" vertical="center"/>
    </xf>
    <xf numFmtId="0" fontId="17" fillId="4" borderId="81" xfId="0" applyFont="1" applyFill="1" applyBorder="1" applyAlignment="1">
      <alignment horizontal="center" vertical="center"/>
    </xf>
    <xf numFmtId="0" fontId="17" fillId="4" borderId="82" xfId="0" applyFont="1" applyFill="1" applyBorder="1" applyAlignment="1">
      <alignment horizontal="center" vertical="center"/>
    </xf>
    <xf numFmtId="0" fontId="17" fillId="4" borderId="97" xfId="0" applyFont="1" applyFill="1" applyBorder="1" applyAlignment="1">
      <alignment horizontal="center" vertical="center"/>
    </xf>
    <xf numFmtId="0" fontId="17" fillId="4" borderId="68" xfId="0" applyFont="1" applyFill="1" applyBorder="1" applyAlignment="1">
      <alignment horizontal="center" vertical="center"/>
    </xf>
    <xf numFmtId="0" fontId="17" fillId="4" borderId="84" xfId="0" applyFont="1" applyFill="1" applyBorder="1" applyAlignment="1">
      <alignment horizontal="center" vertical="center"/>
    </xf>
    <xf numFmtId="0" fontId="17" fillId="4" borderId="78" xfId="0" applyFont="1" applyFill="1" applyBorder="1" applyAlignment="1">
      <alignment horizontal="center" vertical="center"/>
    </xf>
    <xf numFmtId="0" fontId="17" fillId="4" borderId="67" xfId="0" applyFont="1" applyFill="1" applyBorder="1" applyAlignment="1">
      <alignment horizontal="center" vertical="center"/>
    </xf>
    <xf numFmtId="0" fontId="17" fillId="4" borderId="98" xfId="0" applyFont="1" applyFill="1" applyBorder="1" applyAlignment="1">
      <alignment horizontal="center" vertical="center"/>
    </xf>
    <xf numFmtId="0" fontId="17" fillId="4" borderId="41" xfId="0" applyFont="1" applyFill="1" applyBorder="1" applyAlignment="1">
      <alignment horizontal="center" vertical="center"/>
    </xf>
    <xf numFmtId="14" fontId="100" fillId="4" borderId="57" xfId="0" applyNumberFormat="1" applyFont="1" applyFill="1" applyBorder="1" applyAlignment="1">
      <alignment horizontal="center" vertical="center"/>
    </xf>
    <xf numFmtId="14" fontId="100" fillId="4" borderId="58" xfId="0" applyNumberFormat="1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17" fillId="4" borderId="20" xfId="0" applyFont="1" applyFill="1" applyBorder="1" applyAlignment="1">
      <alignment horizontal="center" vertical="center"/>
    </xf>
    <xf numFmtId="0" fontId="17" fillId="4" borderId="64" xfId="0" applyFont="1" applyFill="1" applyBorder="1" applyAlignment="1">
      <alignment horizontal="center" vertical="center"/>
    </xf>
    <xf numFmtId="0" fontId="17" fillId="4" borderId="79" xfId="0" applyFont="1" applyFill="1" applyBorder="1" applyAlignment="1">
      <alignment horizontal="center" vertical="center"/>
    </xf>
    <xf numFmtId="0" fontId="17" fillId="4" borderId="108" xfId="0" applyFont="1" applyFill="1" applyBorder="1" applyAlignment="1">
      <alignment horizontal="center" vertical="center"/>
    </xf>
    <xf numFmtId="0" fontId="17" fillId="4" borderId="109" xfId="0" applyFont="1" applyFill="1" applyBorder="1" applyAlignment="1">
      <alignment horizontal="center" vertical="center"/>
    </xf>
    <xf numFmtId="0" fontId="17" fillId="4" borderId="114" xfId="0" applyFont="1" applyFill="1" applyBorder="1" applyAlignment="1">
      <alignment horizontal="center" vertical="center"/>
    </xf>
    <xf numFmtId="0" fontId="17" fillId="4" borderId="110" xfId="0" applyFont="1" applyFill="1" applyBorder="1" applyAlignment="1">
      <alignment horizontal="center" vertical="center"/>
    </xf>
    <xf numFmtId="0" fontId="17" fillId="4" borderId="113" xfId="0" applyFont="1" applyFill="1" applyBorder="1" applyAlignment="1">
      <alignment horizontal="center" vertical="center"/>
    </xf>
    <xf numFmtId="0" fontId="17" fillId="4" borderId="30" xfId="0" applyFont="1" applyFill="1" applyBorder="1" applyAlignment="1">
      <alignment horizontal="center" vertical="center"/>
    </xf>
    <xf numFmtId="0" fontId="99" fillId="0" borderId="57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7" fillId="4" borderId="115" xfId="0" applyFont="1" applyFill="1" applyBorder="1" applyAlignment="1">
      <alignment horizontal="center" vertical="center"/>
    </xf>
    <xf numFmtId="4" fontId="90" fillId="0" borderId="0" xfId="0" applyNumberFormat="1" applyFont="1" applyAlignment="1">
      <alignment vertical="center"/>
    </xf>
    <xf numFmtId="4" fontId="0" fillId="0" borderId="0" xfId="0" applyNumberFormat="1"/>
    <xf numFmtId="4" fontId="99" fillId="0" borderId="95" xfId="0" applyNumberFormat="1" applyFont="1" applyBorder="1" applyAlignment="1">
      <alignment horizontal="center" vertical="center" wrapText="1"/>
    </xf>
    <xf numFmtId="4" fontId="17" fillId="4" borderId="62" xfId="0" applyNumberFormat="1" applyFont="1" applyFill="1" applyBorder="1" applyAlignment="1">
      <alignment horizontal="center" vertical="center"/>
    </xf>
    <xf numFmtId="4" fontId="17" fillId="4" borderId="4" xfId="0" applyNumberFormat="1" applyFont="1" applyFill="1" applyBorder="1" applyAlignment="1">
      <alignment horizontal="center" vertical="center"/>
    </xf>
    <xf numFmtId="4" fontId="17" fillId="4" borderId="65" xfId="0" applyNumberFormat="1" applyFont="1" applyFill="1" applyBorder="1" applyAlignment="1">
      <alignment horizontal="center" vertical="center"/>
    </xf>
    <xf numFmtId="4" fontId="17" fillId="4" borderId="9" xfId="0" applyNumberFormat="1" applyFont="1" applyFill="1" applyBorder="1" applyAlignment="1">
      <alignment horizontal="center" vertical="center"/>
    </xf>
    <xf numFmtId="4" fontId="17" fillId="4" borderId="5" xfId="0" applyNumberFormat="1" applyFont="1" applyFill="1" applyBorder="1" applyAlignment="1">
      <alignment horizontal="center" vertical="center"/>
    </xf>
    <xf numFmtId="4" fontId="17" fillId="4" borderId="81" xfId="0" applyNumberFormat="1" applyFont="1" applyFill="1" applyBorder="1" applyAlignment="1">
      <alignment horizontal="center" vertical="center"/>
    </xf>
    <xf numFmtId="4" fontId="17" fillId="4" borderId="88" xfId="0" applyNumberFormat="1" applyFont="1" applyFill="1" applyBorder="1" applyAlignment="1">
      <alignment horizontal="center" vertical="center"/>
    </xf>
    <xf numFmtId="4" fontId="17" fillId="4" borderId="68" xfId="0" applyNumberFormat="1" applyFont="1" applyFill="1" applyBorder="1" applyAlignment="1">
      <alignment horizontal="center" vertical="center"/>
    </xf>
    <xf numFmtId="4" fontId="17" fillId="4" borderId="112" xfId="0" applyNumberFormat="1" applyFont="1" applyFill="1" applyBorder="1" applyAlignment="1">
      <alignment horizontal="center" vertical="center"/>
    </xf>
    <xf numFmtId="4" fontId="17" fillId="4" borderId="78" xfId="0" applyNumberFormat="1" applyFont="1" applyFill="1" applyBorder="1" applyAlignment="1">
      <alignment horizontal="center" vertical="center"/>
    </xf>
    <xf numFmtId="4" fontId="17" fillId="4" borderId="95" xfId="0" applyNumberFormat="1" applyFont="1" applyFill="1" applyBorder="1" applyAlignment="1">
      <alignment horizontal="center" vertical="center"/>
    </xf>
    <xf numFmtId="0" fontId="58" fillId="0" borderId="9" xfId="0" applyFont="1" applyBorder="1" applyAlignment="1">
      <alignment horizontal="center"/>
    </xf>
    <xf numFmtId="165" fontId="39" fillId="0" borderId="9" xfId="0" applyNumberFormat="1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31" fillId="0" borderId="9" xfId="0" applyFont="1" applyBorder="1" applyAlignment="1">
      <alignment horizontal="center"/>
    </xf>
    <xf numFmtId="0" fontId="17" fillId="4" borderId="116" xfId="0" applyFont="1" applyFill="1" applyBorder="1" applyAlignment="1">
      <alignment horizontal="center" vertical="center"/>
    </xf>
    <xf numFmtId="0" fontId="17" fillId="4" borderId="117" xfId="0" applyFont="1" applyFill="1" applyBorder="1" applyAlignment="1">
      <alignment horizontal="center" vertical="center"/>
    </xf>
    <xf numFmtId="0" fontId="17" fillId="4" borderId="120" xfId="0" applyFont="1" applyFill="1" applyBorder="1" applyAlignment="1">
      <alignment horizontal="center" vertical="center"/>
    </xf>
    <xf numFmtId="0" fontId="17" fillId="4" borderId="121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14" fontId="100" fillId="4" borderId="20" xfId="0" applyNumberFormat="1" applyFont="1" applyFill="1" applyBorder="1" applyAlignment="1">
      <alignment horizontal="center" vertical="center"/>
    </xf>
    <xf numFmtId="0" fontId="17" fillId="4" borderId="42" xfId="0" applyFont="1" applyFill="1" applyBorder="1" applyAlignment="1">
      <alignment horizontal="center" vertical="center"/>
    </xf>
    <xf numFmtId="20" fontId="17" fillId="4" borderId="42" xfId="0" applyNumberFormat="1" applyFont="1" applyFill="1" applyBorder="1" applyAlignment="1">
      <alignment horizontal="center" vertical="center"/>
    </xf>
    <xf numFmtId="0" fontId="0" fillId="0" borderId="119" xfId="0" applyBorder="1"/>
    <xf numFmtId="0" fontId="102" fillId="4" borderId="108" xfId="0" applyFont="1" applyFill="1" applyBorder="1" applyAlignment="1">
      <alignment horizontal="center" vertical="center"/>
    </xf>
    <xf numFmtId="20" fontId="17" fillId="4" borderId="13" xfId="0" applyNumberFormat="1" applyFont="1" applyFill="1" applyBorder="1" applyAlignment="1">
      <alignment horizontal="center" vertical="center"/>
    </xf>
    <xf numFmtId="20" fontId="17" fillId="4" borderId="20" xfId="0" applyNumberFormat="1" applyFont="1" applyFill="1" applyBorder="1" applyAlignment="1">
      <alignment horizontal="center" vertical="center"/>
    </xf>
    <xf numFmtId="20" fontId="17" fillId="4" borderId="41" xfId="0" applyNumberFormat="1" applyFont="1" applyFill="1" applyBorder="1" applyAlignment="1">
      <alignment horizontal="center" vertical="center"/>
    </xf>
    <xf numFmtId="0" fontId="17" fillId="4" borderId="112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4" fontId="17" fillId="4" borderId="106" xfId="0" applyNumberFormat="1" applyFont="1" applyFill="1" applyBorder="1" applyAlignment="1">
      <alignment horizontal="center" vertical="center"/>
    </xf>
    <xf numFmtId="4" fontId="17" fillId="4" borderId="6" xfId="0" applyNumberFormat="1" applyFont="1" applyFill="1" applyBorder="1" applyAlignment="1">
      <alignment horizontal="center" vertical="center"/>
    </xf>
    <xf numFmtId="0" fontId="17" fillId="4" borderId="88" xfId="0" applyFont="1" applyFill="1" applyBorder="1" applyAlignment="1">
      <alignment horizontal="center" vertical="center"/>
    </xf>
    <xf numFmtId="4" fontId="17" fillId="4" borderId="105" xfId="0" applyNumberFormat="1" applyFont="1" applyFill="1" applyBorder="1" applyAlignment="1">
      <alignment horizontal="center" vertical="center"/>
    </xf>
    <xf numFmtId="20" fontId="17" fillId="4" borderId="0" xfId="0" applyNumberFormat="1" applyFont="1" applyFill="1" applyAlignment="1">
      <alignment horizontal="center" vertical="center"/>
    </xf>
    <xf numFmtId="0" fontId="101" fillId="4" borderId="108" xfId="0" applyFont="1" applyFill="1" applyBorder="1" applyAlignment="1">
      <alignment horizontal="center" vertical="center"/>
    </xf>
    <xf numFmtId="0" fontId="102" fillId="4" borderId="113" xfId="0" applyFont="1" applyFill="1" applyBorder="1" applyAlignment="1">
      <alignment horizontal="center" vertical="center"/>
    </xf>
    <xf numFmtId="0" fontId="102" fillId="4" borderId="109" xfId="0" applyFont="1" applyFill="1" applyBorder="1" applyAlignment="1">
      <alignment horizontal="center" vertical="center"/>
    </xf>
    <xf numFmtId="0" fontId="99" fillId="0" borderId="13" xfId="0" applyFont="1" applyBorder="1" applyAlignment="1">
      <alignment horizontal="center" vertical="center" wrapText="1"/>
    </xf>
    <xf numFmtId="20" fontId="17" fillId="4" borderId="113" xfId="0" applyNumberFormat="1" applyFont="1" applyFill="1" applyBorder="1" applyAlignment="1">
      <alignment vertical="center"/>
    </xf>
    <xf numFmtId="20" fontId="17" fillId="4" borderId="108" xfId="0" applyNumberFormat="1" applyFont="1" applyFill="1" applyBorder="1" applyAlignment="1">
      <alignment horizontal="center" vertical="center"/>
    </xf>
    <xf numFmtId="20" fontId="17" fillId="4" borderId="117" xfId="0" applyNumberFormat="1" applyFont="1" applyFill="1" applyBorder="1" applyAlignment="1">
      <alignment horizontal="center" vertical="center"/>
    </xf>
    <xf numFmtId="20" fontId="17" fillId="4" borderId="116" xfId="0" applyNumberFormat="1" applyFont="1" applyFill="1" applyBorder="1" applyAlignment="1">
      <alignment vertical="center"/>
    </xf>
    <xf numFmtId="20" fontId="17" fillId="4" borderId="25" xfId="0" applyNumberFormat="1" applyFont="1" applyFill="1" applyBorder="1" applyAlignment="1">
      <alignment horizontal="center" vertical="center"/>
    </xf>
    <xf numFmtId="166" fontId="17" fillId="4" borderId="108" xfId="0" applyNumberFormat="1" applyFont="1" applyFill="1" applyBorder="1" applyAlignment="1">
      <alignment horizontal="center" vertical="center"/>
    </xf>
    <xf numFmtId="20" fontId="17" fillId="4" borderId="113" xfId="0" applyNumberFormat="1" applyFont="1" applyFill="1" applyBorder="1" applyAlignment="1">
      <alignment horizontal="center" vertical="center"/>
    </xf>
    <xf numFmtId="166" fontId="17" fillId="4" borderId="109" xfId="0" applyNumberFormat="1" applyFont="1" applyFill="1" applyBorder="1" applyAlignment="1">
      <alignment horizontal="center" vertical="center"/>
    </xf>
    <xf numFmtId="166" fontId="17" fillId="4" borderId="13" xfId="0" applyNumberFormat="1" applyFont="1" applyFill="1" applyBorder="1" applyAlignment="1">
      <alignment horizontal="center" vertical="center"/>
    </xf>
    <xf numFmtId="20" fontId="17" fillId="4" borderId="109" xfId="0" applyNumberFormat="1" applyFont="1" applyFill="1" applyBorder="1" applyAlignment="1">
      <alignment horizontal="center" vertical="center"/>
    </xf>
    <xf numFmtId="20" fontId="17" fillId="4" borderId="114" xfId="0" applyNumberFormat="1" applyFont="1" applyFill="1" applyBorder="1" applyAlignment="1">
      <alignment horizontal="center" vertical="center"/>
    </xf>
    <xf numFmtId="20" fontId="17" fillId="4" borderId="110" xfId="0" applyNumberFormat="1" applyFont="1" applyFill="1" applyBorder="1" applyAlignment="1">
      <alignment horizontal="center" vertical="center"/>
    </xf>
    <xf numFmtId="166" fontId="17" fillId="4" borderId="113" xfId="0" applyNumberFormat="1" applyFont="1" applyFill="1" applyBorder="1" applyAlignment="1">
      <alignment horizontal="center" vertical="center"/>
    </xf>
    <xf numFmtId="166" fontId="17" fillId="4" borderId="41" xfId="0" applyNumberFormat="1" applyFont="1" applyFill="1" applyBorder="1" applyAlignment="1">
      <alignment horizontal="center" vertical="center"/>
    </xf>
    <xf numFmtId="22" fontId="17" fillId="4" borderId="108" xfId="0" applyNumberFormat="1" applyFont="1" applyFill="1" applyBorder="1" applyAlignment="1">
      <alignment horizontal="center" vertical="center"/>
    </xf>
    <xf numFmtId="166" fontId="17" fillId="4" borderId="20" xfId="0" applyNumberFormat="1" applyFont="1" applyFill="1" applyBorder="1" applyAlignment="1">
      <alignment horizontal="center" vertical="center"/>
    </xf>
    <xf numFmtId="166" fontId="17" fillId="4" borderId="110" xfId="0" applyNumberFormat="1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17" fillId="4" borderId="95" xfId="0" applyFont="1" applyFill="1" applyBorder="1" applyAlignment="1">
      <alignment horizontal="center" vertical="center"/>
    </xf>
    <xf numFmtId="0" fontId="17" fillId="4" borderId="104" xfId="0" applyFont="1" applyFill="1" applyBorder="1" applyAlignment="1">
      <alignment horizontal="center" vertical="center"/>
    </xf>
    <xf numFmtId="0" fontId="17" fillId="4" borderId="124" xfId="0" applyFont="1" applyFill="1" applyBorder="1" applyAlignment="1">
      <alignment horizontal="center" vertical="center"/>
    </xf>
    <xf numFmtId="0" fontId="17" fillId="4" borderId="69" xfId="0" applyFont="1" applyFill="1" applyBorder="1" applyAlignment="1">
      <alignment horizontal="center" vertical="center"/>
    </xf>
    <xf numFmtId="166" fontId="17" fillId="4" borderId="105" xfId="0" applyNumberFormat="1" applyFont="1" applyFill="1" applyBorder="1" applyAlignment="1">
      <alignment horizontal="center" vertical="center"/>
    </xf>
    <xf numFmtId="20" fontId="17" fillId="4" borderId="106" xfId="0" applyNumberFormat="1" applyFont="1" applyFill="1" applyBorder="1" applyAlignment="1">
      <alignment horizontal="center" vertical="center"/>
    </xf>
    <xf numFmtId="20" fontId="17" fillId="4" borderId="105" xfId="0" applyNumberFormat="1" applyFont="1" applyFill="1" applyBorder="1" applyAlignment="1">
      <alignment horizontal="center" vertical="center"/>
    </xf>
    <xf numFmtId="166" fontId="17" fillId="4" borderId="6" xfId="0" applyNumberFormat="1" applyFont="1" applyFill="1" applyBorder="1" applyAlignment="1">
      <alignment horizontal="center" vertical="center"/>
    </xf>
    <xf numFmtId="20" fontId="17" fillId="4" borderId="98" xfId="0" applyNumberFormat="1" applyFont="1" applyFill="1" applyBorder="1" applyAlignment="1">
      <alignment horizontal="center" vertical="center"/>
    </xf>
    <xf numFmtId="166" fontId="17" fillId="4" borderId="18" xfId="0" applyNumberFormat="1" applyFont="1" applyFill="1" applyBorder="1" applyAlignment="1">
      <alignment horizontal="center" vertical="center"/>
    </xf>
    <xf numFmtId="20" fontId="17" fillId="4" borderId="119" xfId="0" applyNumberFormat="1" applyFont="1" applyFill="1" applyBorder="1" applyAlignment="1">
      <alignment horizontal="center" vertical="center"/>
    </xf>
    <xf numFmtId="20" fontId="17" fillId="4" borderId="6" xfId="0" applyNumberFormat="1" applyFont="1" applyFill="1" applyBorder="1" applyAlignment="1">
      <alignment horizontal="center" vertical="center"/>
    </xf>
    <xf numFmtId="20" fontId="17" fillId="4" borderId="8" xfId="0" applyNumberFormat="1" applyFont="1" applyFill="1" applyBorder="1" applyAlignment="1">
      <alignment horizontal="center" vertical="center"/>
    </xf>
    <xf numFmtId="20" fontId="17" fillId="4" borderId="107" xfId="0" applyNumberFormat="1" applyFont="1" applyFill="1" applyBorder="1" applyAlignment="1">
      <alignment horizontal="center" vertical="center"/>
    </xf>
    <xf numFmtId="166" fontId="17" fillId="4" borderId="98" xfId="0" applyNumberFormat="1" applyFont="1" applyFill="1" applyBorder="1" applyAlignment="1">
      <alignment horizontal="center" vertical="center"/>
    </xf>
    <xf numFmtId="166" fontId="17" fillId="4" borderId="106" xfId="0" applyNumberFormat="1" applyFont="1" applyFill="1" applyBorder="1" applyAlignment="1">
      <alignment horizontal="center" vertical="center"/>
    </xf>
    <xf numFmtId="166" fontId="17" fillId="4" borderId="97" xfId="0" applyNumberFormat="1" applyFont="1" applyFill="1" applyBorder="1" applyAlignment="1">
      <alignment horizontal="center" vertical="center"/>
    </xf>
    <xf numFmtId="20" fontId="17" fillId="4" borderId="97" xfId="0" applyNumberFormat="1" applyFont="1" applyFill="1" applyBorder="1" applyAlignment="1">
      <alignment horizontal="center" vertical="center"/>
    </xf>
    <xf numFmtId="20" fontId="17" fillId="4" borderId="67" xfId="0" applyNumberFormat="1" applyFont="1" applyFill="1" applyBorder="1" applyAlignment="1">
      <alignment horizontal="center" vertical="center"/>
    </xf>
    <xf numFmtId="166" fontId="17" fillId="4" borderId="67" xfId="0" applyNumberFormat="1" applyFont="1" applyFill="1" applyBorder="1" applyAlignment="1">
      <alignment horizontal="center" vertical="center"/>
    </xf>
    <xf numFmtId="166" fontId="17" fillId="4" borderId="107" xfId="0" applyNumberFormat="1" applyFont="1" applyFill="1" applyBorder="1" applyAlignment="1">
      <alignment horizontal="center" vertical="center"/>
    </xf>
    <xf numFmtId="14" fontId="39" fillId="0" borderId="9" xfId="0" applyNumberFormat="1" applyFont="1" applyBorder="1" applyAlignment="1">
      <alignment horizontal="center"/>
    </xf>
    <xf numFmtId="1" fontId="34" fillId="11" borderId="78" xfId="0" applyNumberFormat="1" applyFont="1" applyFill="1" applyBorder="1" applyAlignment="1">
      <alignment horizontal="center" vertical="center"/>
    </xf>
    <xf numFmtId="1" fontId="34" fillId="11" borderId="91" xfId="0" applyNumberFormat="1" applyFont="1" applyFill="1" applyBorder="1" applyAlignment="1">
      <alignment horizontal="center" vertical="center"/>
    </xf>
    <xf numFmtId="1" fontId="34" fillId="11" borderId="8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5" fillId="15" borderId="126" xfId="0" applyFont="1" applyFill="1" applyBorder="1" applyAlignment="1">
      <alignment horizontal="center" vertical="center" wrapText="1"/>
    </xf>
    <xf numFmtId="0" fontId="20" fillId="0" borderId="74" xfId="0" applyFont="1" applyBorder="1" applyAlignment="1">
      <alignment horizontal="center"/>
    </xf>
    <xf numFmtId="0" fontId="106" fillId="24" borderId="56" xfId="0" applyFont="1" applyFill="1" applyBorder="1" applyAlignment="1">
      <alignment horizontal="center" vertical="center"/>
    </xf>
    <xf numFmtId="10" fontId="83" fillId="0" borderId="0" xfId="0" applyNumberFormat="1" applyFont="1" applyAlignment="1">
      <alignment horizontal="center"/>
    </xf>
    <xf numFmtId="0" fontId="17" fillId="4" borderId="99" xfId="0" applyFont="1" applyFill="1" applyBorder="1" applyAlignment="1">
      <alignment horizontal="center" vertical="center"/>
    </xf>
    <xf numFmtId="0" fontId="17" fillId="4" borderId="90" xfId="0" applyFont="1" applyFill="1" applyBorder="1" applyAlignment="1">
      <alignment horizontal="center" vertical="center"/>
    </xf>
    <xf numFmtId="20" fontId="17" fillId="4" borderId="30" xfId="0" applyNumberFormat="1" applyFont="1" applyFill="1" applyBorder="1" applyAlignment="1">
      <alignment horizontal="center" vertical="center"/>
    </xf>
    <xf numFmtId="20" fontId="17" fillId="4" borderId="99" xfId="0" applyNumberFormat="1" applyFont="1" applyFill="1" applyBorder="1" applyAlignment="1">
      <alignment horizontal="center" vertical="center"/>
    </xf>
    <xf numFmtId="0" fontId="17" fillId="4" borderId="91" xfId="0" applyFont="1" applyFill="1" applyBorder="1" applyAlignment="1">
      <alignment horizontal="center" vertical="center"/>
    </xf>
    <xf numFmtId="0" fontId="17" fillId="4" borderId="92" xfId="0" applyFont="1" applyFill="1" applyBorder="1" applyAlignment="1">
      <alignment horizontal="center" vertical="center"/>
    </xf>
    <xf numFmtId="0" fontId="98" fillId="2" borderId="0" xfId="0" applyFont="1" applyFill="1" applyAlignment="1">
      <alignment horizontal="center" vertical="center"/>
    </xf>
    <xf numFmtId="10" fontId="20" fillId="0" borderId="0" xfId="0" applyNumberFormat="1" applyFont="1" applyAlignment="1">
      <alignment horizontal="center"/>
    </xf>
    <xf numFmtId="0" fontId="16" fillId="27" borderId="9" xfId="0" applyFont="1" applyFill="1" applyBorder="1" applyAlignment="1">
      <alignment horizontal="center" vertical="center" wrapText="1"/>
    </xf>
    <xf numFmtId="0" fontId="63" fillId="27" borderId="9" xfId="0" applyFont="1" applyFill="1" applyBorder="1" applyAlignment="1">
      <alignment horizontal="center" vertical="center" wrapText="1"/>
    </xf>
    <xf numFmtId="0" fontId="83" fillId="0" borderId="86" xfId="0" applyFont="1" applyBorder="1"/>
    <xf numFmtId="0" fontId="72" fillId="31" borderId="0" xfId="0" applyFont="1" applyFill="1" applyAlignment="1">
      <alignment vertical="center"/>
    </xf>
    <xf numFmtId="14" fontId="39" fillId="0" borderId="61" xfId="0" applyNumberFormat="1" applyFont="1" applyBorder="1" applyAlignment="1">
      <alignment horizontal="center"/>
    </xf>
    <xf numFmtId="0" fontId="58" fillId="0" borderId="62" xfId="0" applyFont="1" applyBorder="1" applyAlignment="1">
      <alignment horizontal="center"/>
    </xf>
    <xf numFmtId="165" fontId="39" fillId="0" borderId="62" xfId="0" applyNumberFormat="1" applyFont="1" applyBorder="1" applyAlignment="1">
      <alignment horizontal="center"/>
    </xf>
    <xf numFmtId="0" fontId="39" fillId="0" borderId="62" xfId="0" applyFont="1" applyBorder="1" applyAlignment="1">
      <alignment horizontal="center"/>
    </xf>
    <xf numFmtId="0" fontId="31" fillId="0" borderId="62" xfId="0" applyFont="1" applyBorder="1" applyAlignment="1">
      <alignment horizontal="center"/>
    </xf>
    <xf numFmtId="0" fontId="39" fillId="0" borderId="63" xfId="0" applyFont="1" applyBorder="1" applyAlignment="1">
      <alignment horizontal="center"/>
    </xf>
    <xf numFmtId="14" fontId="39" fillId="0" borderId="85" xfId="0" applyNumberFormat="1" applyFont="1" applyBorder="1" applyAlignment="1">
      <alignment horizontal="center"/>
    </xf>
    <xf numFmtId="0" fontId="39" fillId="0" borderId="96" xfId="0" applyFont="1" applyBorder="1" applyAlignment="1">
      <alignment horizontal="center"/>
    </xf>
    <xf numFmtId="167" fontId="39" fillId="0" borderId="64" xfId="0" applyNumberFormat="1" applyFont="1" applyBorder="1" applyAlignment="1">
      <alignment horizontal="center"/>
    </xf>
    <xf numFmtId="0" fontId="58" fillId="0" borderId="65" xfId="0" applyFont="1" applyBorder="1" applyAlignment="1">
      <alignment horizontal="center"/>
    </xf>
    <xf numFmtId="165" fontId="39" fillId="0" borderId="65" xfId="0" applyNumberFormat="1" applyFont="1" applyBorder="1" applyAlignment="1">
      <alignment horizontal="center"/>
    </xf>
    <xf numFmtId="0" fontId="39" fillId="0" borderId="65" xfId="0" applyFont="1" applyBorder="1" applyAlignment="1">
      <alignment horizontal="center"/>
    </xf>
    <xf numFmtId="0" fontId="31" fillId="0" borderId="65" xfId="0" applyFont="1" applyBorder="1" applyAlignment="1">
      <alignment horizontal="center"/>
    </xf>
    <xf numFmtId="0" fontId="39" fillId="0" borderId="66" xfId="0" applyFont="1" applyBorder="1" applyAlignment="1">
      <alignment horizontal="center"/>
    </xf>
    <xf numFmtId="14" fontId="39" fillId="0" borderId="89" xfId="0" applyNumberFormat="1" applyFont="1" applyBorder="1" applyAlignment="1">
      <alignment horizontal="center"/>
    </xf>
    <xf numFmtId="0" fontId="58" fillId="0" borderId="91" xfId="0" applyFont="1" applyBorder="1" applyAlignment="1">
      <alignment horizontal="center"/>
    </xf>
    <xf numFmtId="165" fontId="39" fillId="0" borderId="91" xfId="0" applyNumberFormat="1" applyFont="1" applyBorder="1" applyAlignment="1">
      <alignment horizontal="center"/>
    </xf>
    <xf numFmtId="0" fontId="39" fillId="0" borderId="91" xfId="0" applyFont="1" applyBorder="1" applyAlignment="1">
      <alignment horizontal="center"/>
    </xf>
    <xf numFmtId="0" fontId="31" fillId="0" borderId="91" xfId="0" applyFont="1" applyBorder="1" applyAlignment="1">
      <alignment horizontal="center"/>
    </xf>
    <xf numFmtId="0" fontId="39" fillId="0" borderId="92" xfId="0" applyFont="1" applyBorder="1" applyAlignment="1">
      <alignment horizontal="center"/>
    </xf>
    <xf numFmtId="14" fontId="39" fillId="0" borderId="128" xfId="0" applyNumberFormat="1" applyFont="1" applyBorder="1" applyAlignment="1">
      <alignment horizontal="center"/>
    </xf>
    <xf numFmtId="0" fontId="39" fillId="0" borderId="93" xfId="0" applyFont="1" applyBorder="1" applyAlignment="1">
      <alignment horizontal="center"/>
    </xf>
    <xf numFmtId="14" fontId="39" fillId="0" borderId="129" xfId="0" applyNumberFormat="1" applyFont="1" applyBorder="1" applyAlignment="1">
      <alignment horizontal="center"/>
    </xf>
    <xf numFmtId="0" fontId="58" fillId="0" borderId="5" xfId="0" applyFont="1" applyBorder="1" applyAlignment="1">
      <alignment horizontal="center"/>
    </xf>
    <xf numFmtId="165" fontId="39" fillId="0" borderId="5" xfId="0" applyNumberFormat="1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39" fillId="0" borderId="111" xfId="0" applyFont="1" applyBorder="1" applyAlignment="1">
      <alignment horizontal="center"/>
    </xf>
    <xf numFmtId="0" fontId="110" fillId="24" borderId="54" xfId="0" applyFont="1" applyFill="1" applyBorder="1"/>
    <xf numFmtId="0" fontId="84" fillId="25" borderId="54" xfId="0" applyFont="1" applyFill="1" applyBorder="1"/>
    <xf numFmtId="0" fontId="84" fillId="0" borderId="54" xfId="0" applyFont="1" applyBorder="1"/>
    <xf numFmtId="0" fontId="106" fillId="25" borderId="54" xfId="0" applyFont="1" applyFill="1" applyBorder="1" applyAlignment="1">
      <alignment horizontal="center" vertical="center"/>
    </xf>
    <xf numFmtId="0" fontId="106" fillId="25" borderId="56" xfId="0" applyFont="1" applyFill="1" applyBorder="1" applyAlignment="1">
      <alignment horizontal="center" vertical="center"/>
    </xf>
    <xf numFmtId="0" fontId="106" fillId="0" borderId="56" xfId="0" applyFont="1" applyBorder="1" applyAlignment="1">
      <alignment horizontal="center" vertical="center"/>
    </xf>
    <xf numFmtId="0" fontId="106" fillId="0" borderId="56" xfId="0" applyFont="1" applyBorder="1" applyAlignment="1">
      <alignment horizontal="center" vertical="center" wrapText="1"/>
    </xf>
    <xf numFmtId="0" fontId="106" fillId="25" borderId="56" xfId="0" applyFont="1" applyFill="1" applyBorder="1" applyAlignment="1">
      <alignment horizontal="center" vertical="center" wrapText="1"/>
    </xf>
    <xf numFmtId="0" fontId="111" fillId="0" borderId="56" xfId="0" applyFont="1" applyBorder="1" applyAlignment="1">
      <alignment horizontal="center" vertical="center" wrapText="1"/>
    </xf>
    <xf numFmtId="0" fontId="111" fillId="25" borderId="56" xfId="0" applyFont="1" applyFill="1" applyBorder="1" applyAlignment="1">
      <alignment horizontal="center" vertical="center" wrapText="1"/>
    </xf>
    <xf numFmtId="0" fontId="106" fillId="24" borderId="54" xfId="0" applyFont="1" applyFill="1" applyBorder="1" applyAlignment="1">
      <alignment horizontal="center" vertical="center"/>
    </xf>
    <xf numFmtId="0" fontId="109" fillId="32" borderId="57" xfId="0" applyFont="1" applyFill="1" applyBorder="1"/>
    <xf numFmtId="0" fontId="109" fillId="32" borderId="42" xfId="0" applyFont="1" applyFill="1" applyBorder="1"/>
    <xf numFmtId="0" fontId="109" fillId="32" borderId="18" xfId="0" applyFont="1" applyFill="1" applyBorder="1"/>
    <xf numFmtId="0" fontId="87" fillId="19" borderId="62" xfId="0" applyFont="1" applyFill="1" applyBorder="1" applyAlignment="1">
      <alignment horizontal="center"/>
    </xf>
    <xf numFmtId="0" fontId="20" fillId="19" borderId="62" xfId="0" applyFont="1" applyFill="1" applyBorder="1" applyAlignment="1">
      <alignment horizontal="center"/>
    </xf>
    <xf numFmtId="0" fontId="40" fillId="19" borderId="62" xfId="0" applyFont="1" applyFill="1" applyBorder="1" applyAlignment="1">
      <alignment horizontal="center"/>
    </xf>
    <xf numFmtId="9" fontId="20" fillId="19" borderId="62" xfId="0" applyNumberFormat="1" applyFont="1" applyFill="1" applyBorder="1" applyAlignment="1">
      <alignment horizontal="center"/>
    </xf>
    <xf numFmtId="2" fontId="20" fillId="19" borderId="63" xfId="0" applyNumberFormat="1" applyFont="1" applyFill="1" applyBorder="1" applyAlignment="1">
      <alignment horizontal="center"/>
    </xf>
    <xf numFmtId="0" fontId="87" fillId="19" borderId="65" xfId="0" applyFont="1" applyFill="1" applyBorder="1" applyAlignment="1">
      <alignment horizontal="center"/>
    </xf>
    <xf numFmtId="0" fontId="20" fillId="19" borderId="65" xfId="0" applyFont="1" applyFill="1" applyBorder="1" applyAlignment="1">
      <alignment horizontal="center"/>
    </xf>
    <xf numFmtId="0" fontId="40" fillId="19" borderId="65" xfId="0" applyFont="1" applyFill="1" applyBorder="1" applyAlignment="1">
      <alignment horizontal="center"/>
    </xf>
    <xf numFmtId="9" fontId="20" fillId="19" borderId="65" xfId="0" applyNumberFormat="1" applyFont="1" applyFill="1" applyBorder="1" applyAlignment="1">
      <alignment horizontal="center"/>
    </xf>
    <xf numFmtId="0" fontId="20" fillId="19" borderId="66" xfId="0" applyFont="1" applyFill="1" applyBorder="1" applyAlignment="1">
      <alignment horizontal="center"/>
    </xf>
    <xf numFmtId="0" fontId="20" fillId="19" borderId="62" xfId="0" applyFont="1" applyFill="1" applyBorder="1" applyAlignment="1">
      <alignment horizontal="center" vertical="center"/>
    </xf>
    <xf numFmtId="1" fontId="20" fillId="19" borderId="62" xfId="0" applyNumberFormat="1" applyFont="1" applyFill="1" applyBorder="1" applyAlignment="1">
      <alignment horizontal="center" vertical="center"/>
    </xf>
    <xf numFmtId="1" fontId="20" fillId="19" borderId="65" xfId="0" applyNumberFormat="1" applyFont="1" applyFill="1" applyBorder="1" applyAlignment="1">
      <alignment horizontal="center" vertical="center"/>
    </xf>
    <xf numFmtId="164" fontId="20" fillId="19" borderId="62" xfId="0" applyNumberFormat="1" applyFont="1" applyFill="1" applyBorder="1" applyAlignment="1">
      <alignment horizontal="center" vertical="center"/>
    </xf>
    <xf numFmtId="164" fontId="20" fillId="19" borderId="65" xfId="0" applyNumberFormat="1" applyFont="1" applyFill="1" applyBorder="1" applyAlignment="1">
      <alignment horizontal="center" vertical="center"/>
    </xf>
    <xf numFmtId="1" fontId="18" fillId="19" borderId="62" xfId="0" applyNumberFormat="1" applyFont="1" applyFill="1" applyBorder="1" applyAlignment="1">
      <alignment horizontal="center" vertical="center"/>
    </xf>
    <xf numFmtId="1" fontId="18" fillId="19" borderId="65" xfId="0" applyNumberFormat="1" applyFont="1" applyFill="1" applyBorder="1" applyAlignment="1">
      <alignment horizontal="center" vertical="center"/>
    </xf>
    <xf numFmtId="2" fontId="20" fillId="19" borderId="62" xfId="0" applyNumberFormat="1" applyFont="1" applyFill="1" applyBorder="1" applyAlignment="1">
      <alignment horizontal="center" vertical="center"/>
    </xf>
    <xf numFmtId="2" fontId="20" fillId="19" borderId="65" xfId="0" applyNumberFormat="1" applyFont="1" applyFill="1" applyBorder="1" applyAlignment="1">
      <alignment horizontal="center" vertical="center"/>
    </xf>
    <xf numFmtId="1" fontId="22" fillId="19" borderId="62" xfId="0" applyNumberFormat="1" applyFont="1" applyFill="1" applyBorder="1" applyAlignment="1">
      <alignment horizontal="center" vertical="center"/>
    </xf>
    <xf numFmtId="1" fontId="22" fillId="19" borderId="65" xfId="0" applyNumberFormat="1" applyFont="1" applyFill="1" applyBorder="1" applyAlignment="1">
      <alignment horizontal="center" vertical="center"/>
    </xf>
    <xf numFmtId="0" fontId="19" fillId="10" borderId="77" xfId="0" applyFont="1" applyFill="1" applyBorder="1"/>
    <xf numFmtId="49" fontId="24" fillId="10" borderId="78" xfId="0" applyNumberFormat="1" applyFont="1" applyFill="1" applyBorder="1" applyAlignment="1">
      <alignment horizontal="center" vertical="center"/>
    </xf>
    <xf numFmtId="0" fontId="23" fillId="10" borderId="78" xfId="0" applyFont="1" applyFill="1" applyBorder="1" applyAlignment="1">
      <alignment horizontal="center" vertical="center"/>
    </xf>
    <xf numFmtId="0" fontId="19" fillId="10" borderId="78" xfId="0" applyFont="1" applyFill="1" applyBorder="1"/>
    <xf numFmtId="1" fontId="19" fillId="10" borderId="78" xfId="0" applyNumberFormat="1" applyFont="1" applyFill="1" applyBorder="1"/>
    <xf numFmtId="0" fontId="19" fillId="10" borderId="79" xfId="0" applyFont="1" applyFill="1" applyBorder="1"/>
    <xf numFmtId="14" fontId="22" fillId="26" borderId="77" xfId="0" applyNumberFormat="1" applyFont="1" applyFill="1" applyBorder="1" applyAlignment="1">
      <alignment horizontal="center"/>
    </xf>
    <xf numFmtId="49" fontId="87" fillId="26" borderId="78" xfId="0" applyNumberFormat="1" applyFont="1" applyFill="1" applyBorder="1" applyAlignment="1">
      <alignment horizontal="center" vertical="center"/>
    </xf>
    <xf numFmtId="0" fontId="22" fillId="26" borderId="78" xfId="0" applyFont="1" applyFill="1" applyBorder="1" applyAlignment="1">
      <alignment horizontal="center" vertical="center"/>
    </xf>
    <xf numFmtId="9" fontId="15" fillId="26" borderId="78" xfId="0" applyNumberFormat="1" applyFont="1" applyFill="1" applyBorder="1" applyAlignment="1">
      <alignment horizontal="center"/>
    </xf>
    <xf numFmtId="0" fontId="22" fillId="26" borderId="78" xfId="0" applyFont="1" applyFill="1" applyBorder="1" applyAlignment="1">
      <alignment horizontal="center"/>
    </xf>
    <xf numFmtId="1" fontId="22" fillId="26" borderId="78" xfId="0" applyNumberFormat="1" applyFont="1" applyFill="1" applyBorder="1" applyAlignment="1">
      <alignment horizontal="center"/>
    </xf>
    <xf numFmtId="0" fontId="22" fillId="26" borderId="79" xfId="0" applyFont="1" applyFill="1" applyBorder="1" applyAlignment="1">
      <alignment horizontal="center"/>
    </xf>
    <xf numFmtId="2" fontId="7" fillId="5" borderId="1" xfId="0" applyNumberFormat="1" applyFont="1" applyFill="1" applyBorder="1" applyAlignment="1">
      <alignment horizontal="center" vertical="center"/>
    </xf>
    <xf numFmtId="1" fontId="82" fillId="5" borderId="1" xfId="0" applyNumberFormat="1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14" fontId="25" fillId="28" borderId="125" xfId="0" applyNumberFormat="1" applyFont="1" applyFill="1" applyBorder="1" applyAlignment="1">
      <alignment horizontal="center" vertical="center"/>
    </xf>
    <xf numFmtId="0" fontId="26" fillId="28" borderId="1" xfId="0" applyFont="1" applyFill="1" applyBorder="1" applyAlignment="1">
      <alignment horizontal="center" vertical="center"/>
    </xf>
    <xf numFmtId="20" fontId="25" fillId="28" borderId="1" xfId="0" applyNumberFormat="1" applyFont="1" applyFill="1" applyBorder="1" applyAlignment="1">
      <alignment horizontal="center" vertical="center"/>
    </xf>
    <xf numFmtId="0" fontId="25" fillId="28" borderId="1" xfId="0" applyFont="1" applyFill="1" applyBorder="1" applyAlignment="1">
      <alignment horizontal="center" vertical="center"/>
    </xf>
    <xf numFmtId="1" fontId="7" fillId="28" borderId="1" xfId="0" applyNumberFormat="1" applyFont="1" applyFill="1" applyBorder="1" applyAlignment="1">
      <alignment horizontal="center" vertical="center"/>
    </xf>
    <xf numFmtId="0" fontId="82" fillId="28" borderId="1" xfId="0" applyFont="1" applyFill="1" applyBorder="1" applyAlignment="1">
      <alignment horizontal="center" vertical="center"/>
    </xf>
    <xf numFmtId="14" fontId="25" fillId="28" borderId="73" xfId="0" applyNumberFormat="1" applyFont="1" applyFill="1" applyBorder="1" applyAlignment="1">
      <alignment horizontal="center" vertical="center"/>
    </xf>
    <xf numFmtId="0" fontId="26" fillId="28" borderId="74" xfId="0" applyFont="1" applyFill="1" applyBorder="1" applyAlignment="1">
      <alignment horizontal="center" vertical="center"/>
    </xf>
    <xf numFmtId="20" fontId="25" fillId="28" borderId="74" xfId="0" applyNumberFormat="1" applyFont="1" applyFill="1" applyBorder="1" applyAlignment="1">
      <alignment horizontal="center" vertical="center"/>
    </xf>
    <xf numFmtId="0" fontId="25" fillId="28" borderId="74" xfId="0" applyFont="1" applyFill="1" applyBorder="1" applyAlignment="1">
      <alignment horizontal="center" vertical="center"/>
    </xf>
    <xf numFmtId="2" fontId="7" fillId="5" borderId="74" xfId="0" applyNumberFormat="1" applyFont="1" applyFill="1" applyBorder="1" applyAlignment="1">
      <alignment horizontal="center" vertical="center"/>
    </xf>
    <xf numFmtId="1" fontId="7" fillId="28" borderId="74" xfId="0" applyNumberFormat="1" applyFont="1" applyFill="1" applyBorder="1" applyAlignment="1">
      <alignment horizontal="center" vertical="center"/>
    </xf>
    <xf numFmtId="1" fontId="82" fillId="5" borderId="74" xfId="0" applyNumberFormat="1" applyFont="1" applyFill="1" applyBorder="1" applyAlignment="1">
      <alignment horizontal="center" vertical="center"/>
    </xf>
    <xf numFmtId="1" fontId="7" fillId="5" borderId="74" xfId="0" applyNumberFormat="1" applyFont="1" applyFill="1" applyBorder="1" applyAlignment="1">
      <alignment horizontal="center" vertical="center"/>
    </xf>
    <xf numFmtId="0" fontId="82" fillId="28" borderId="74" xfId="0" applyFont="1" applyFill="1" applyBorder="1" applyAlignment="1">
      <alignment horizontal="center" vertical="center"/>
    </xf>
    <xf numFmtId="0" fontId="7" fillId="7" borderId="74" xfId="0" applyFont="1" applyFill="1" applyBorder="1" applyAlignment="1">
      <alignment horizontal="center" vertical="center"/>
    </xf>
    <xf numFmtId="0" fontId="7" fillId="7" borderId="74" xfId="0" applyFont="1" applyFill="1" applyBorder="1" applyAlignment="1">
      <alignment horizontal="center" vertical="center" wrapText="1"/>
    </xf>
    <xf numFmtId="1" fontId="7" fillId="6" borderId="1" xfId="0" applyNumberFormat="1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/>
    </xf>
    <xf numFmtId="1" fontId="15" fillId="5" borderId="1" xfId="0" applyNumberFormat="1" applyFont="1" applyFill="1" applyBorder="1" applyAlignment="1">
      <alignment horizontal="center"/>
    </xf>
    <xf numFmtId="0" fontId="113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164" fontId="113" fillId="0" borderId="0" xfId="0" applyNumberFormat="1" applyFont="1" applyAlignment="1">
      <alignment horizontal="center" vertical="center"/>
    </xf>
    <xf numFmtId="10" fontId="113" fillId="0" borderId="0" xfId="0" applyNumberFormat="1" applyFont="1" applyAlignment="1">
      <alignment horizontal="center" vertical="center"/>
    </xf>
    <xf numFmtId="10" fontId="113" fillId="0" borderId="2" xfId="0" applyNumberFormat="1" applyFont="1" applyBorder="1" applyAlignment="1">
      <alignment horizontal="center" vertical="center"/>
    </xf>
    <xf numFmtId="14" fontId="112" fillId="0" borderId="0" xfId="0" applyNumberFormat="1" applyFont="1" applyAlignment="1">
      <alignment horizontal="center" vertical="center"/>
    </xf>
    <xf numFmtId="0" fontId="112" fillId="0" borderId="0" xfId="0" applyFont="1" applyAlignment="1">
      <alignment horizontal="center" vertical="center"/>
    </xf>
    <xf numFmtId="10" fontId="112" fillId="0" borderId="0" xfId="0" applyNumberFormat="1" applyFont="1" applyAlignment="1">
      <alignment horizontal="center" vertical="center"/>
    </xf>
    <xf numFmtId="0" fontId="115" fillId="30" borderId="0" xfId="0" applyFont="1" applyFill="1" applyAlignment="1">
      <alignment horizontal="center" vertical="center"/>
    </xf>
    <xf numFmtId="0" fontId="22" fillId="30" borderId="0" xfId="0" applyFont="1" applyFill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0" fontId="31" fillId="0" borderId="0" xfId="0" applyNumberFormat="1" applyFont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10" fontId="20" fillId="0" borderId="2" xfId="0" applyNumberFormat="1" applyFont="1" applyBorder="1" applyAlignment="1">
      <alignment horizontal="center" vertical="center"/>
    </xf>
    <xf numFmtId="14" fontId="7" fillId="2" borderId="125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20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39" fillId="28" borderId="4" xfId="0" applyNumberFormat="1" applyFont="1" applyFill="1" applyBorder="1" applyAlignment="1">
      <alignment horizontal="center"/>
    </xf>
    <xf numFmtId="0" fontId="58" fillId="28" borderId="4" xfId="0" applyFont="1" applyFill="1" applyBorder="1" applyAlignment="1">
      <alignment horizontal="center"/>
    </xf>
    <xf numFmtId="165" fontId="39" fillId="28" borderId="4" xfId="0" applyNumberFormat="1" applyFont="1" applyFill="1" applyBorder="1" applyAlignment="1">
      <alignment horizontal="center"/>
    </xf>
    <xf numFmtId="0" fontId="39" fillId="28" borderId="4" xfId="0" applyFont="1" applyFill="1" applyBorder="1" applyAlignment="1">
      <alignment horizontal="center"/>
    </xf>
    <xf numFmtId="0" fontId="31" fillId="28" borderId="4" xfId="0" applyFont="1" applyFill="1" applyBorder="1" applyAlignment="1">
      <alignment horizontal="center"/>
    </xf>
    <xf numFmtId="1" fontId="112" fillId="0" borderId="0" xfId="0" applyNumberFormat="1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10" fontId="107" fillId="0" borderId="0" xfId="0" applyNumberFormat="1" applyFont="1" applyAlignment="1">
      <alignment horizontal="center"/>
    </xf>
    <xf numFmtId="164" fontId="20" fillId="0" borderId="74" xfId="0" applyNumberFormat="1" applyFont="1" applyBorder="1" applyAlignment="1">
      <alignment horizontal="center"/>
    </xf>
    <xf numFmtId="0" fontId="120" fillId="0" borderId="0" xfId="0" applyFont="1" applyAlignment="1">
      <alignment horizontal="center"/>
    </xf>
    <xf numFmtId="1" fontId="31" fillId="0" borderId="0" xfId="0" applyNumberFormat="1" applyFont="1" applyAlignment="1">
      <alignment horizontal="center" vertical="center"/>
    </xf>
    <xf numFmtId="14" fontId="20" fillId="22" borderId="0" xfId="0" applyNumberFormat="1" applyFont="1" applyFill="1" applyAlignment="1">
      <alignment horizontal="center" vertical="center"/>
    </xf>
    <xf numFmtId="14" fontId="40" fillId="19" borderId="80" xfId="0" applyNumberFormat="1" applyFont="1" applyFill="1" applyBorder="1" applyAlignment="1">
      <alignment horizontal="center" vertical="center"/>
    </xf>
    <xf numFmtId="49" fontId="87" fillId="26" borderId="131" xfId="0" applyNumberFormat="1" applyFont="1" applyFill="1" applyBorder="1" applyAlignment="1">
      <alignment horizontal="center" vertical="center"/>
    </xf>
    <xf numFmtId="14" fontId="22" fillId="26" borderId="130" xfId="0" applyNumberFormat="1" applyFont="1" applyFill="1" applyBorder="1" applyAlignment="1">
      <alignment horizontal="center" vertical="center"/>
    </xf>
    <xf numFmtId="0" fontId="22" fillId="26" borderId="62" xfId="0" applyFont="1" applyFill="1" applyBorder="1" applyAlignment="1">
      <alignment horizontal="center" vertical="center"/>
    </xf>
    <xf numFmtId="9" fontId="15" fillId="26" borderId="62" xfId="0" applyNumberFormat="1" applyFont="1" applyFill="1" applyBorder="1" applyAlignment="1">
      <alignment horizontal="center"/>
    </xf>
    <xf numFmtId="0" fontId="22" fillId="26" borderId="62" xfId="0" applyFont="1" applyFill="1" applyBorder="1" applyAlignment="1">
      <alignment horizontal="center"/>
    </xf>
    <xf numFmtId="1" fontId="22" fillId="26" borderId="62" xfId="0" applyNumberFormat="1" applyFont="1" applyFill="1" applyBorder="1" applyAlignment="1">
      <alignment horizontal="center"/>
    </xf>
    <xf numFmtId="0" fontId="22" fillId="26" borderId="63" xfId="0" applyFont="1" applyFill="1" applyBorder="1" applyAlignment="1">
      <alignment horizontal="center"/>
    </xf>
    <xf numFmtId="0" fontId="22" fillId="26" borderId="131" xfId="0" applyFont="1" applyFill="1" applyBorder="1" applyAlignment="1">
      <alignment horizontal="center" vertical="center"/>
    </xf>
    <xf numFmtId="9" fontId="15" fillId="26" borderId="131" xfId="0" applyNumberFormat="1" applyFont="1" applyFill="1" applyBorder="1" applyAlignment="1">
      <alignment horizontal="center"/>
    </xf>
    <xf numFmtId="0" fontId="22" fillId="26" borderId="131" xfId="0" applyFont="1" applyFill="1" applyBorder="1" applyAlignment="1">
      <alignment horizontal="center"/>
    </xf>
    <xf numFmtId="1" fontId="22" fillId="26" borderId="131" xfId="0" applyNumberFormat="1" applyFont="1" applyFill="1" applyBorder="1" applyAlignment="1">
      <alignment horizontal="center"/>
    </xf>
    <xf numFmtId="0" fontId="22" fillId="26" borderId="132" xfId="0" applyFont="1" applyFill="1" applyBorder="1" applyAlignment="1">
      <alignment horizontal="center"/>
    </xf>
    <xf numFmtId="1" fontId="22" fillId="26" borderId="91" xfId="0" applyNumberFormat="1" applyFont="1" applyFill="1" applyBorder="1" applyAlignment="1">
      <alignment horizontal="center"/>
    </xf>
    <xf numFmtId="1" fontId="20" fillId="0" borderId="74" xfId="0" applyNumberFormat="1" applyFont="1" applyBorder="1" applyAlignment="1">
      <alignment horizontal="center"/>
    </xf>
    <xf numFmtId="0" fontId="84" fillId="28" borderId="54" xfId="0" applyFont="1" applyFill="1" applyBorder="1"/>
    <xf numFmtId="14" fontId="25" fillId="0" borderId="0" xfId="0" applyNumberFormat="1" applyFont="1" applyAlignment="1">
      <alignment horizontal="center" vertical="center"/>
    </xf>
    <xf numFmtId="20" fontId="25" fillId="0" borderId="0" xfId="0" applyNumberFormat="1" applyFont="1" applyAlignment="1">
      <alignment horizontal="center" vertical="center"/>
    </xf>
    <xf numFmtId="2" fontId="7" fillId="5" borderId="0" xfId="0" applyNumberFormat="1" applyFont="1" applyFill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7" fillId="7" borderId="76" xfId="0" applyFont="1" applyFill="1" applyBorder="1" applyAlignment="1">
      <alignment horizontal="center" vertical="center"/>
    </xf>
    <xf numFmtId="0" fontId="7" fillId="7" borderId="7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28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14" fontId="7" fillId="7" borderId="1" xfId="0" applyNumberFormat="1" applyFont="1" applyFill="1" applyBorder="1" applyAlignment="1">
      <alignment horizontal="center"/>
    </xf>
    <xf numFmtId="0" fontId="7" fillId="7" borderId="76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23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/>
    </xf>
    <xf numFmtId="1" fontId="7" fillId="6" borderId="0" xfId="0" applyNumberFormat="1" applyFont="1" applyFill="1" applyAlignment="1">
      <alignment horizontal="center" vertical="center"/>
    </xf>
    <xf numFmtId="14" fontId="13" fillId="7" borderId="0" xfId="0" applyNumberFormat="1" applyFont="1" applyFill="1" applyAlignment="1">
      <alignment horizontal="center"/>
    </xf>
    <xf numFmtId="20" fontId="13" fillId="7" borderId="0" xfId="0" applyNumberFormat="1" applyFont="1" applyFill="1" applyAlignment="1">
      <alignment horizontal="center"/>
    </xf>
    <xf numFmtId="0" fontId="124" fillId="7" borderId="0" xfId="0" applyFont="1" applyFill="1" applyAlignment="1">
      <alignment horizontal="center"/>
    </xf>
    <xf numFmtId="1" fontId="7" fillId="7" borderId="0" xfId="0" applyNumberFormat="1" applyFont="1" applyFill="1" applyAlignment="1">
      <alignment horizontal="center"/>
    </xf>
    <xf numFmtId="14" fontId="13" fillId="7" borderId="125" xfId="0" applyNumberFormat="1" applyFont="1" applyFill="1" applyBorder="1" applyAlignment="1">
      <alignment horizontal="center"/>
    </xf>
    <xf numFmtId="0" fontId="123" fillId="7" borderId="1" xfId="0" applyFont="1" applyFill="1" applyBorder="1" applyAlignment="1">
      <alignment horizontal="center" vertical="center"/>
    </xf>
    <xf numFmtId="20" fontId="13" fillId="7" borderId="1" xfId="0" applyNumberFormat="1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24" fillId="7" borderId="1" xfId="0" applyFont="1" applyFill="1" applyBorder="1" applyAlignment="1">
      <alignment horizontal="center"/>
    </xf>
    <xf numFmtId="1" fontId="7" fillId="7" borderId="1" xfId="0" applyNumberFormat="1" applyFont="1" applyFill="1" applyBorder="1" applyAlignment="1">
      <alignment horizontal="center"/>
    </xf>
    <xf numFmtId="14" fontId="13" fillId="7" borderId="73" xfId="0" applyNumberFormat="1" applyFont="1" applyFill="1" applyBorder="1" applyAlignment="1">
      <alignment horizontal="center"/>
    </xf>
    <xf numFmtId="0" fontId="123" fillId="7" borderId="74" xfId="0" applyFont="1" applyFill="1" applyBorder="1" applyAlignment="1">
      <alignment horizontal="center" vertical="center"/>
    </xf>
    <xf numFmtId="20" fontId="13" fillId="7" borderId="74" xfId="0" applyNumberFormat="1" applyFont="1" applyFill="1" applyBorder="1" applyAlignment="1">
      <alignment horizontal="center"/>
    </xf>
    <xf numFmtId="0" fontId="13" fillId="7" borderId="74" xfId="0" applyFont="1" applyFill="1" applyBorder="1" applyAlignment="1">
      <alignment horizontal="center"/>
    </xf>
    <xf numFmtId="0" fontId="124" fillId="7" borderId="74" xfId="0" applyFont="1" applyFill="1" applyBorder="1" applyAlignment="1">
      <alignment horizontal="center"/>
    </xf>
    <xf numFmtId="0" fontId="7" fillId="5" borderId="74" xfId="0" applyFont="1" applyFill="1" applyBorder="1" applyAlignment="1">
      <alignment horizontal="center"/>
    </xf>
    <xf numFmtId="0" fontId="7" fillId="7" borderId="74" xfId="0" applyFont="1" applyFill="1" applyBorder="1" applyAlignment="1">
      <alignment horizontal="center"/>
    </xf>
    <xf numFmtId="1" fontId="7" fillId="6" borderId="74" xfId="0" applyNumberFormat="1" applyFont="1" applyFill="1" applyBorder="1" applyAlignment="1">
      <alignment horizontal="center" vertical="center"/>
    </xf>
    <xf numFmtId="1" fontId="7" fillId="5" borderId="74" xfId="0" applyNumberFormat="1" applyFont="1" applyFill="1" applyBorder="1" applyAlignment="1">
      <alignment horizontal="center"/>
    </xf>
    <xf numFmtId="1" fontId="7" fillId="7" borderId="74" xfId="0" applyNumberFormat="1" applyFont="1" applyFill="1" applyBorder="1" applyAlignment="1">
      <alignment horizontal="center"/>
    </xf>
    <xf numFmtId="0" fontId="7" fillId="0" borderId="74" xfId="0" applyFont="1" applyBorder="1" applyAlignment="1">
      <alignment horizontal="center" vertical="center"/>
    </xf>
    <xf numFmtId="14" fontId="7" fillId="7" borderId="74" xfId="0" applyNumberFormat="1" applyFont="1" applyFill="1" applyBorder="1" applyAlignment="1">
      <alignment horizontal="center"/>
    </xf>
    <xf numFmtId="0" fontId="7" fillId="7" borderId="75" xfId="0" applyFont="1" applyFill="1" applyBorder="1" applyAlignment="1">
      <alignment horizontal="center"/>
    </xf>
    <xf numFmtId="0" fontId="123" fillId="0" borderId="0" xfId="0" applyFont="1" applyAlignment="1">
      <alignment horizontal="center" vertical="center"/>
    </xf>
    <xf numFmtId="1" fontId="15" fillId="5" borderId="0" xfId="0" applyNumberFormat="1" applyFont="1" applyFill="1" applyAlignment="1">
      <alignment horizontal="center"/>
    </xf>
    <xf numFmtId="0" fontId="125" fillId="0" borderId="0" xfId="0" applyFont="1" applyAlignment="1">
      <alignment horizontal="center"/>
    </xf>
    <xf numFmtId="14" fontId="13" fillId="0" borderId="125" xfId="0" applyNumberFormat="1" applyFont="1" applyBorder="1" applyAlignment="1">
      <alignment horizontal="center"/>
    </xf>
    <xf numFmtId="0" fontId="123" fillId="0" borderId="1" xfId="0" applyFont="1" applyBorder="1" applyAlignment="1">
      <alignment horizontal="center" vertical="center"/>
    </xf>
    <xf numFmtId="20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5" fillId="28" borderId="1" xfId="0" applyFont="1" applyFill="1" applyBorder="1" applyAlignment="1">
      <alignment horizontal="center"/>
    </xf>
    <xf numFmtId="0" fontId="12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4" fontId="13" fillId="0" borderId="73" xfId="0" applyNumberFormat="1" applyFont="1" applyBorder="1" applyAlignment="1">
      <alignment horizontal="center"/>
    </xf>
    <xf numFmtId="0" fontId="123" fillId="0" borderId="74" xfId="0" applyFont="1" applyBorder="1" applyAlignment="1">
      <alignment horizontal="center" vertical="center"/>
    </xf>
    <xf numFmtId="20" fontId="13" fillId="0" borderId="74" xfId="0" applyNumberFormat="1" applyFont="1" applyBorder="1" applyAlignment="1">
      <alignment horizontal="center"/>
    </xf>
    <xf numFmtId="0" fontId="13" fillId="0" borderId="74" xfId="0" applyFont="1" applyBorder="1" applyAlignment="1">
      <alignment horizontal="center"/>
    </xf>
    <xf numFmtId="0" fontId="125" fillId="0" borderId="74" xfId="0" applyFont="1" applyBorder="1" applyAlignment="1">
      <alignment horizontal="center"/>
    </xf>
    <xf numFmtId="0" fontId="7" fillId="0" borderId="74" xfId="0" applyFont="1" applyBorder="1" applyAlignment="1">
      <alignment horizontal="center"/>
    </xf>
    <xf numFmtId="1" fontId="7" fillId="0" borderId="74" xfId="0" applyNumberFormat="1" applyFont="1" applyBorder="1" applyAlignment="1">
      <alignment horizontal="center"/>
    </xf>
    <xf numFmtId="14" fontId="13" fillId="7" borderId="125" xfId="0" applyNumberFormat="1" applyFont="1" applyFill="1" applyBorder="1" applyAlignment="1">
      <alignment horizontal="center" vertical="center"/>
    </xf>
    <xf numFmtId="49" fontId="30" fillId="7" borderId="1" xfId="0" applyNumberFormat="1" applyFont="1" applyFill="1" applyBorder="1" applyAlignment="1">
      <alignment horizontal="center" vertical="center"/>
    </xf>
    <xf numFmtId="165" fontId="13" fillId="7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164" fontId="25" fillId="5" borderId="1" xfId="0" applyNumberFormat="1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/>
    </xf>
    <xf numFmtId="0" fontId="27" fillId="28" borderId="1" xfId="0" applyFont="1" applyFill="1" applyBorder="1"/>
    <xf numFmtId="0" fontId="47" fillId="28" borderId="1" xfId="0" applyFont="1" applyFill="1" applyBorder="1" applyAlignment="1">
      <alignment horizontal="center"/>
    </xf>
    <xf numFmtId="0" fontId="28" fillId="28" borderId="1" xfId="0" applyFont="1" applyFill="1" applyBorder="1"/>
    <xf numFmtId="0" fontId="28" fillId="28" borderId="76" xfId="0" applyFont="1" applyFill="1" applyBorder="1"/>
    <xf numFmtId="0" fontId="27" fillId="0" borderId="1" xfId="0" applyFont="1" applyBorder="1"/>
    <xf numFmtId="0" fontId="47" fillId="0" borderId="1" xfId="0" applyFont="1" applyBorder="1" applyAlignment="1">
      <alignment horizontal="center"/>
    </xf>
    <xf numFmtId="0" fontId="28" fillId="0" borderId="1" xfId="0" applyFont="1" applyBorder="1"/>
    <xf numFmtId="0" fontId="28" fillId="0" borderId="76" xfId="0" applyFont="1" applyBorder="1"/>
    <xf numFmtId="1" fontId="126" fillId="5" borderId="0" xfId="0" applyNumberFormat="1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1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28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14" fontId="13" fillId="7" borderId="73" xfId="0" applyNumberFormat="1" applyFont="1" applyFill="1" applyBorder="1" applyAlignment="1">
      <alignment horizontal="center" vertical="center"/>
    </xf>
    <xf numFmtId="49" fontId="30" fillId="7" borderId="74" xfId="0" applyNumberFormat="1" applyFont="1" applyFill="1" applyBorder="1" applyAlignment="1">
      <alignment horizontal="center" vertical="center"/>
    </xf>
    <xf numFmtId="165" fontId="13" fillId="7" borderId="74" xfId="0" applyNumberFormat="1" applyFont="1" applyFill="1" applyBorder="1" applyAlignment="1">
      <alignment horizontal="center" vertical="center"/>
    </xf>
    <xf numFmtId="0" fontId="13" fillId="7" borderId="74" xfId="0" applyFont="1" applyFill="1" applyBorder="1" applyAlignment="1">
      <alignment horizontal="center" vertical="center"/>
    </xf>
    <xf numFmtId="164" fontId="25" fillId="5" borderId="74" xfId="0" applyNumberFormat="1" applyFont="1" applyFill="1" applyBorder="1" applyAlignment="1">
      <alignment horizontal="center" vertical="center"/>
    </xf>
    <xf numFmtId="0" fontId="25" fillId="7" borderId="74" xfId="0" applyFont="1" applyFill="1" applyBorder="1" applyAlignment="1">
      <alignment horizontal="center" vertical="center"/>
    </xf>
    <xf numFmtId="0" fontId="25" fillId="5" borderId="74" xfId="0" applyFont="1" applyFill="1" applyBorder="1" applyAlignment="1">
      <alignment horizontal="center" vertical="center"/>
    </xf>
    <xf numFmtId="1" fontId="25" fillId="5" borderId="74" xfId="0" applyNumberFormat="1" applyFont="1" applyFill="1" applyBorder="1" applyAlignment="1">
      <alignment horizontal="center" vertical="center"/>
    </xf>
    <xf numFmtId="0" fontId="29" fillId="5" borderId="74" xfId="0" applyFont="1" applyFill="1" applyBorder="1" applyAlignment="1">
      <alignment horizontal="center" vertical="center"/>
    </xf>
    <xf numFmtId="1" fontId="25" fillId="7" borderId="74" xfId="0" applyNumberFormat="1" applyFont="1" applyFill="1" applyBorder="1" applyAlignment="1">
      <alignment horizontal="center" vertical="center"/>
    </xf>
    <xf numFmtId="0" fontId="27" fillId="0" borderId="74" xfId="0" applyFont="1" applyBorder="1"/>
    <xf numFmtId="0" fontId="47" fillId="0" borderId="74" xfId="0" applyFont="1" applyBorder="1" applyAlignment="1">
      <alignment horizontal="center"/>
    </xf>
    <xf numFmtId="14" fontId="13" fillId="28" borderId="125" xfId="0" applyNumberFormat="1" applyFont="1" applyFill="1" applyBorder="1" applyAlignment="1">
      <alignment horizontal="center" vertical="center"/>
    </xf>
    <xf numFmtId="165" fontId="13" fillId="28" borderId="1" xfId="0" applyNumberFormat="1" applyFont="1" applyFill="1" applyBorder="1" applyAlignment="1">
      <alignment horizontal="center" vertical="center"/>
    </xf>
    <xf numFmtId="0" fontId="13" fillId="28" borderId="1" xfId="0" applyFont="1" applyFill="1" applyBorder="1" applyAlignment="1">
      <alignment horizontal="center" vertical="center"/>
    </xf>
    <xf numFmtId="1" fontId="25" fillId="28" borderId="1" xfId="0" applyNumberFormat="1" applyFont="1" applyFill="1" applyBorder="1" applyAlignment="1">
      <alignment horizontal="center" vertical="center"/>
    </xf>
    <xf numFmtId="0" fontId="25" fillId="28" borderId="76" xfId="0" applyFont="1" applyFill="1" applyBorder="1" applyAlignment="1">
      <alignment horizontal="center" vertical="center"/>
    </xf>
    <xf numFmtId="14" fontId="13" fillId="0" borderId="125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0" fontId="25" fillId="0" borderId="76" xfId="0" applyFont="1" applyBorder="1" applyAlignment="1">
      <alignment horizontal="center" vertical="center"/>
    </xf>
    <xf numFmtId="14" fontId="13" fillId="0" borderId="73" xfId="0" applyNumberFormat="1" applyFont="1" applyBorder="1" applyAlignment="1">
      <alignment horizontal="center" vertical="center"/>
    </xf>
    <xf numFmtId="0" fontId="26" fillId="0" borderId="74" xfId="0" applyFont="1" applyBorder="1" applyAlignment="1">
      <alignment horizontal="center" vertical="center"/>
    </xf>
    <xf numFmtId="165" fontId="13" fillId="0" borderId="74" xfId="0" applyNumberFormat="1" applyFont="1" applyBorder="1" applyAlignment="1">
      <alignment horizontal="center" vertical="center"/>
    </xf>
    <xf numFmtId="0" fontId="13" fillId="0" borderId="74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1" fontId="25" fillId="0" borderId="74" xfId="0" applyNumberFormat="1" applyFont="1" applyBorder="1" applyAlignment="1">
      <alignment horizontal="center" vertical="center"/>
    </xf>
    <xf numFmtId="0" fontId="25" fillId="0" borderId="75" xfId="0" applyFont="1" applyBorder="1" applyAlignment="1">
      <alignment horizontal="center" vertical="center"/>
    </xf>
    <xf numFmtId="1" fontId="82" fillId="5" borderId="133" xfId="0" applyNumberFormat="1" applyFont="1" applyFill="1" applyBorder="1" applyAlignment="1">
      <alignment horizontal="center" vertical="center"/>
    </xf>
    <xf numFmtId="0" fontId="125" fillId="28" borderId="74" xfId="0" applyFont="1" applyFill="1" applyBorder="1" applyAlignment="1">
      <alignment horizontal="center"/>
    </xf>
    <xf numFmtId="10" fontId="0" fillId="0" borderId="0" xfId="0" applyNumberFormat="1"/>
    <xf numFmtId="14" fontId="20" fillId="28" borderId="73" xfId="0" applyNumberFormat="1" applyFont="1" applyFill="1" applyBorder="1" applyAlignment="1">
      <alignment horizontal="center" vertical="center"/>
    </xf>
    <xf numFmtId="14" fontId="20" fillId="28" borderId="74" xfId="0" applyNumberFormat="1" applyFont="1" applyFill="1" applyBorder="1" applyAlignment="1">
      <alignment horizontal="center"/>
    </xf>
    <xf numFmtId="0" fontId="20" fillId="28" borderId="74" xfId="0" applyFont="1" applyFill="1" applyBorder="1" applyAlignment="1">
      <alignment horizontal="center" wrapText="1"/>
    </xf>
    <xf numFmtId="0" fontId="120" fillId="28" borderId="74" xfId="0" applyFont="1" applyFill="1" applyBorder="1" applyAlignment="1">
      <alignment horizontal="center"/>
    </xf>
    <xf numFmtId="0" fontId="20" fillId="28" borderId="74" xfId="0" applyFont="1" applyFill="1" applyBorder="1" applyAlignment="1">
      <alignment horizontal="center"/>
    </xf>
    <xf numFmtId="0" fontId="38" fillId="28" borderId="74" xfId="0" applyFont="1" applyFill="1" applyBorder="1" applyAlignment="1">
      <alignment horizontal="center"/>
    </xf>
    <xf numFmtId="1" fontId="20" fillId="28" borderId="74" xfId="0" applyNumberFormat="1" applyFont="1" applyFill="1" applyBorder="1" applyAlignment="1">
      <alignment horizontal="center"/>
    </xf>
    <xf numFmtId="10" fontId="20" fillId="28" borderId="74" xfId="0" applyNumberFormat="1" applyFont="1" applyFill="1" applyBorder="1" applyAlignment="1">
      <alignment horizontal="center"/>
    </xf>
    <xf numFmtId="10" fontId="20" fillId="28" borderId="75" xfId="0" applyNumberFormat="1" applyFont="1" applyFill="1" applyBorder="1" applyAlignment="1">
      <alignment horizontal="center"/>
    </xf>
    <xf numFmtId="0" fontId="127" fillId="0" borderId="30" xfId="0" applyFont="1" applyBorder="1" applyAlignment="1">
      <alignment horizontal="center" wrapText="1"/>
    </xf>
    <xf numFmtId="0" fontId="47" fillId="28" borderId="74" xfId="0" applyFont="1" applyFill="1" applyBorder="1" applyAlignment="1">
      <alignment horizontal="center"/>
    </xf>
    <xf numFmtId="0" fontId="28" fillId="28" borderId="74" xfId="0" applyFont="1" applyFill="1" applyBorder="1" applyAlignment="1">
      <alignment horizontal="center"/>
    </xf>
    <xf numFmtId="0" fontId="28" fillId="28" borderId="74" xfId="0" applyFont="1" applyFill="1" applyBorder="1"/>
    <xf numFmtId="0" fontId="28" fillId="28" borderId="75" xfId="0" applyFont="1" applyFill="1" applyBorder="1"/>
    <xf numFmtId="0" fontId="20" fillId="22" borderId="0" xfId="0" applyFont="1" applyFill="1" applyAlignment="1">
      <alignment horizontal="center" vertical="center"/>
    </xf>
    <xf numFmtId="0" fontId="128" fillId="25" borderId="54" xfId="0" applyFont="1" applyFill="1" applyBorder="1"/>
    <xf numFmtId="0" fontId="128" fillId="28" borderId="54" xfId="0" applyFont="1" applyFill="1" applyBorder="1"/>
    <xf numFmtId="0" fontId="129" fillId="25" borderId="54" xfId="0" applyFont="1" applyFill="1" applyBorder="1" applyAlignment="1">
      <alignment horizontal="center" vertical="center"/>
    </xf>
    <xf numFmtId="0" fontId="129" fillId="25" borderId="56" xfId="0" applyFont="1" applyFill="1" applyBorder="1" applyAlignment="1">
      <alignment horizontal="center" vertical="center" wrapText="1"/>
    </xf>
    <xf numFmtId="10" fontId="113" fillId="18" borderId="0" xfId="0" applyNumberFormat="1" applyFont="1" applyFill="1" applyAlignment="1">
      <alignment horizontal="center" vertical="center"/>
    </xf>
    <xf numFmtId="10" fontId="20" fillId="18" borderId="0" xfId="0" applyNumberFormat="1" applyFont="1" applyFill="1" applyAlignment="1">
      <alignment horizontal="center" vertical="center"/>
    </xf>
    <xf numFmtId="0" fontId="22" fillId="22" borderId="0" xfId="0" applyFont="1" applyFill="1" applyAlignment="1">
      <alignment horizontal="center" vertical="center"/>
    </xf>
    <xf numFmtId="14" fontId="31" fillId="22" borderId="0" xfId="0" applyNumberFormat="1" applyFont="1" applyFill="1" applyAlignment="1">
      <alignment horizontal="center" vertical="center"/>
    </xf>
    <xf numFmtId="0" fontId="31" fillId="22" borderId="0" xfId="0" applyFont="1" applyFill="1" applyAlignment="1">
      <alignment horizontal="center" vertical="center"/>
    </xf>
    <xf numFmtId="0" fontId="78" fillId="22" borderId="0" xfId="0" applyFont="1" applyFill="1" applyAlignment="1">
      <alignment horizontal="center" vertical="center"/>
    </xf>
    <xf numFmtId="1" fontId="31" fillId="22" borderId="0" xfId="0" applyNumberFormat="1" applyFont="1" applyFill="1" applyAlignment="1">
      <alignment horizontal="center" vertical="center"/>
    </xf>
    <xf numFmtId="10" fontId="31" fillId="22" borderId="0" xfId="0" applyNumberFormat="1" applyFont="1" applyFill="1" applyAlignment="1">
      <alignment horizontal="center" vertical="center"/>
    </xf>
    <xf numFmtId="10" fontId="20" fillId="22" borderId="0" xfId="0" applyNumberFormat="1" applyFont="1" applyFill="1" applyAlignment="1">
      <alignment horizontal="center" vertical="center"/>
    </xf>
    <xf numFmtId="164" fontId="20" fillId="22" borderId="0" xfId="0" applyNumberFormat="1" applyFont="1" applyFill="1" applyAlignment="1">
      <alignment horizontal="center" vertical="center"/>
    </xf>
    <xf numFmtId="10" fontId="112" fillId="18" borderId="0" xfId="0" applyNumberFormat="1" applyFont="1" applyFill="1" applyAlignment="1">
      <alignment horizontal="center" vertical="center"/>
    </xf>
    <xf numFmtId="10" fontId="31" fillId="18" borderId="0" xfId="0" applyNumberFormat="1" applyFont="1" applyFill="1" applyAlignment="1">
      <alignment horizontal="center" vertical="center"/>
    </xf>
    <xf numFmtId="164" fontId="20" fillId="18" borderId="0" xfId="0" applyNumberFormat="1" applyFont="1" applyFill="1" applyAlignment="1">
      <alignment horizontal="center" vertical="center"/>
    </xf>
    <xf numFmtId="10" fontId="83" fillId="0" borderId="0" xfId="0" applyNumberFormat="1" applyFont="1"/>
    <xf numFmtId="0" fontId="74" fillId="27" borderId="4" xfId="0" applyFont="1" applyFill="1" applyBorder="1" applyAlignment="1">
      <alignment horizontal="center" vertical="center" wrapText="1"/>
    </xf>
    <xf numFmtId="0" fontId="67" fillId="27" borderId="4" xfId="0" applyFont="1" applyFill="1" applyBorder="1" applyAlignment="1">
      <alignment horizontal="center" vertical="center" wrapText="1"/>
    </xf>
    <xf numFmtId="0" fontId="68" fillId="27" borderId="4" xfId="0" applyFont="1" applyFill="1" applyBorder="1" applyAlignment="1">
      <alignment horizontal="center" vertical="center" wrapText="1"/>
    </xf>
    <xf numFmtId="0" fontId="73" fillId="27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28" fillId="0" borderId="54" xfId="0" applyFont="1" applyBorder="1"/>
    <xf numFmtId="0" fontId="0" fillId="0" borderId="0" xfId="0" applyAlignment="1">
      <alignment horizontal="left" vertical="center"/>
    </xf>
    <xf numFmtId="14" fontId="22" fillId="26" borderId="89" xfId="0" applyNumberFormat="1" applyFont="1" applyFill="1" applyBorder="1" applyAlignment="1">
      <alignment horizontal="center" vertical="center"/>
    </xf>
    <xf numFmtId="49" fontId="87" fillId="26" borderId="91" xfId="0" applyNumberFormat="1" applyFont="1" applyFill="1" applyBorder="1" applyAlignment="1">
      <alignment horizontal="center" vertical="center"/>
    </xf>
    <xf numFmtId="0" fontId="22" fillId="26" borderId="91" xfId="0" applyFont="1" applyFill="1" applyBorder="1" applyAlignment="1">
      <alignment horizontal="center" vertical="center"/>
    </xf>
    <xf numFmtId="9" fontId="15" fillId="26" borderId="91" xfId="0" applyNumberFormat="1" applyFont="1" applyFill="1" applyBorder="1" applyAlignment="1">
      <alignment horizontal="center"/>
    </xf>
    <xf numFmtId="0" fontId="22" fillId="26" borderId="91" xfId="0" applyFont="1" applyFill="1" applyBorder="1" applyAlignment="1">
      <alignment horizontal="center"/>
    </xf>
    <xf numFmtId="0" fontId="22" fillId="26" borderId="92" xfId="0" applyFont="1" applyFill="1" applyBorder="1" applyAlignment="1">
      <alignment horizontal="center"/>
    </xf>
    <xf numFmtId="0" fontId="22" fillId="26" borderId="68" xfId="0" applyFont="1" applyFill="1" applyBorder="1" applyAlignment="1">
      <alignment horizontal="center" vertical="center"/>
    </xf>
    <xf numFmtId="9" fontId="15" fillId="26" borderId="68" xfId="0" applyNumberFormat="1" applyFont="1" applyFill="1" applyBorder="1" applyAlignment="1">
      <alignment horizontal="center"/>
    </xf>
    <xf numFmtId="0" fontId="22" fillId="26" borderId="68" xfId="0" applyFont="1" applyFill="1" applyBorder="1" applyAlignment="1">
      <alignment horizontal="center"/>
    </xf>
    <xf numFmtId="1" fontId="22" fillId="26" borderId="68" xfId="0" applyNumberFormat="1" applyFont="1" applyFill="1" applyBorder="1" applyAlignment="1">
      <alignment horizontal="center"/>
    </xf>
    <xf numFmtId="0" fontId="22" fillId="26" borderId="84" xfId="0" applyFont="1" applyFill="1" applyBorder="1" applyAlignment="1">
      <alignment horizontal="center"/>
    </xf>
    <xf numFmtId="14" fontId="39" fillId="34" borderId="3" xfId="0" applyNumberFormat="1" applyFont="1" applyFill="1" applyBorder="1" applyAlignment="1">
      <alignment horizontal="center" vertical="center"/>
    </xf>
    <xf numFmtId="0" fontId="55" fillId="34" borderId="0" xfId="0" applyFont="1" applyFill="1" applyAlignment="1">
      <alignment horizontal="center" vertical="center"/>
    </xf>
    <xf numFmtId="0" fontId="56" fillId="34" borderId="0" xfId="0" applyFont="1" applyFill="1" applyAlignment="1">
      <alignment horizontal="center" vertical="center"/>
    </xf>
    <xf numFmtId="0" fontId="39" fillId="34" borderId="0" xfId="0" applyFont="1" applyFill="1" applyAlignment="1">
      <alignment horizontal="center" vertical="center"/>
    </xf>
    <xf numFmtId="0" fontId="12" fillId="34" borderId="0" xfId="0" applyFont="1" applyFill="1" applyAlignment="1">
      <alignment horizontal="center" vertical="center"/>
    </xf>
    <xf numFmtId="0" fontId="12" fillId="34" borderId="2" xfId="0" applyFont="1" applyFill="1" applyBorder="1" applyAlignment="1">
      <alignment horizontal="center" vertical="center"/>
    </xf>
    <xf numFmtId="14" fontId="31" fillId="11" borderId="3" xfId="0" applyNumberFormat="1" applyFont="1" applyFill="1" applyBorder="1" applyAlignment="1">
      <alignment horizontal="center" vertical="center"/>
    </xf>
    <xf numFmtId="0" fontId="124" fillId="11" borderId="0" xfId="0" applyFont="1" applyFill="1" applyAlignment="1">
      <alignment horizontal="center" vertical="center"/>
    </xf>
    <xf numFmtId="0" fontId="56" fillId="11" borderId="0" xfId="0" applyFont="1" applyFill="1" applyAlignment="1">
      <alignment horizontal="center" vertical="center"/>
    </xf>
    <xf numFmtId="0" fontId="31" fillId="11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14" fontId="31" fillId="26" borderId="3" xfId="0" applyNumberFormat="1" applyFont="1" applyFill="1" applyBorder="1" applyAlignment="1">
      <alignment horizontal="center" vertical="center"/>
    </xf>
    <xf numFmtId="0" fontId="124" fillId="26" borderId="0" xfId="0" applyFont="1" applyFill="1" applyAlignment="1">
      <alignment horizontal="center" vertical="center"/>
    </xf>
    <xf numFmtId="0" fontId="31" fillId="26" borderId="0" xfId="0" applyFont="1" applyFill="1" applyAlignment="1">
      <alignment horizontal="center" vertical="center"/>
    </xf>
    <xf numFmtId="0" fontId="7" fillId="26" borderId="0" xfId="0" applyFont="1" applyFill="1" applyAlignment="1">
      <alignment horizontal="center" vertical="center"/>
    </xf>
    <xf numFmtId="0" fontId="7" fillId="26" borderId="2" xfId="0" applyFont="1" applyFill="1" applyBorder="1" applyAlignment="1">
      <alignment horizontal="center" vertical="center"/>
    </xf>
    <xf numFmtId="14" fontId="39" fillId="34" borderId="57" xfId="0" applyNumberFormat="1" applyFont="1" applyFill="1" applyBorder="1" applyAlignment="1">
      <alignment horizontal="center" vertical="center"/>
    </xf>
    <xf numFmtId="0" fontId="55" fillId="34" borderId="42" xfId="0" applyFont="1" applyFill="1" applyBorder="1" applyAlignment="1">
      <alignment horizontal="center" vertical="center"/>
    </xf>
    <xf numFmtId="0" fontId="56" fillId="34" borderId="42" xfId="0" applyFont="1" applyFill="1" applyBorder="1" applyAlignment="1">
      <alignment horizontal="center" vertical="center"/>
    </xf>
    <xf numFmtId="0" fontId="39" fillId="34" borderId="42" xfId="0" applyFont="1" applyFill="1" applyBorder="1" applyAlignment="1">
      <alignment horizontal="center" vertical="center"/>
    </xf>
    <xf numFmtId="0" fontId="12" fillId="34" borderId="42" xfId="0" applyFont="1" applyFill="1" applyBorder="1" applyAlignment="1">
      <alignment horizontal="center" vertical="center"/>
    </xf>
    <xf numFmtId="0" fontId="12" fillId="34" borderId="18" xfId="0" applyFont="1" applyFill="1" applyBorder="1" applyAlignment="1">
      <alignment horizontal="center" vertical="center"/>
    </xf>
    <xf numFmtId="14" fontId="39" fillId="11" borderId="3" xfId="0" applyNumberFormat="1" applyFont="1" applyFill="1" applyBorder="1" applyAlignment="1">
      <alignment horizontal="center" vertical="center"/>
    </xf>
    <xf numFmtId="0" fontId="55" fillId="11" borderId="0" xfId="0" applyFont="1" applyFill="1" applyAlignment="1">
      <alignment horizontal="center" vertical="center"/>
    </xf>
    <xf numFmtId="0" fontId="39" fillId="11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82" fillId="28" borderId="133" xfId="0" applyFont="1" applyFill="1" applyBorder="1" applyAlignment="1">
      <alignment horizontal="center" vertical="center"/>
    </xf>
    <xf numFmtId="0" fontId="7" fillId="5" borderId="133" xfId="0" applyFont="1" applyFill="1" applyBorder="1" applyAlignment="1">
      <alignment horizontal="center" vertical="center"/>
    </xf>
    <xf numFmtId="0" fontId="7" fillId="7" borderId="133" xfId="0" applyFont="1" applyFill="1" applyBorder="1" applyAlignment="1">
      <alignment horizontal="center" vertical="center"/>
    </xf>
    <xf numFmtId="0" fontId="7" fillId="7" borderId="133" xfId="0" applyFont="1" applyFill="1" applyBorder="1" applyAlignment="1">
      <alignment horizontal="center" vertical="center" wrapText="1"/>
    </xf>
    <xf numFmtId="0" fontId="130" fillId="0" borderId="0" xfId="0" applyFont="1" applyAlignment="1">
      <alignment horizontal="center" vertical="center"/>
    </xf>
    <xf numFmtId="0" fontId="131" fillId="27" borderId="0" xfId="0" applyFont="1" applyFill="1" applyAlignment="1">
      <alignment horizontal="center" vertical="center"/>
    </xf>
    <xf numFmtId="0" fontId="132" fillId="0" borderId="0" xfId="0" applyFont="1"/>
    <xf numFmtId="0" fontId="133" fillId="0" borderId="0" xfId="0" applyFont="1"/>
    <xf numFmtId="0" fontId="25" fillId="28" borderId="1" xfId="0" applyFont="1" applyFill="1" applyBorder="1" applyAlignment="1">
      <alignment horizontal="center" vertical="center" wrapText="1"/>
    </xf>
    <xf numFmtId="0" fontId="25" fillId="28" borderId="74" xfId="0" applyFont="1" applyFill="1" applyBorder="1" applyAlignment="1">
      <alignment horizontal="center" vertical="center" wrapText="1"/>
    </xf>
    <xf numFmtId="20" fontId="13" fillId="7" borderId="1" xfId="0" applyNumberFormat="1" applyFont="1" applyFill="1" applyBorder="1" applyAlignment="1">
      <alignment horizontal="center" vertical="center"/>
    </xf>
    <xf numFmtId="1" fontId="126" fillId="5" borderId="1" xfId="0" applyNumberFormat="1" applyFont="1" applyFill="1" applyBorder="1" applyAlignment="1">
      <alignment horizontal="center" vertical="center"/>
    </xf>
    <xf numFmtId="0" fontId="27" fillId="22" borderId="1" xfId="0" applyFont="1" applyFill="1" applyBorder="1"/>
    <xf numFmtId="164" fontId="54" fillId="5" borderId="1" xfId="0" applyNumberFormat="1" applyFont="1" applyFill="1" applyBorder="1" applyAlignment="1">
      <alignment horizontal="center" vertical="center"/>
    </xf>
    <xf numFmtId="164" fontId="28" fillId="5" borderId="1" xfId="0" applyNumberFormat="1" applyFont="1" applyFill="1" applyBorder="1" applyAlignment="1">
      <alignment horizontal="center" vertical="center"/>
    </xf>
    <xf numFmtId="0" fontId="54" fillId="5" borderId="1" xfId="0" applyFont="1" applyFill="1" applyBorder="1" applyAlignment="1">
      <alignment horizontal="center" vertical="center"/>
    </xf>
    <xf numFmtId="20" fontId="13" fillId="28" borderId="1" xfId="0" applyNumberFormat="1" applyFont="1" applyFill="1" applyBorder="1" applyAlignment="1">
      <alignment horizontal="center" vertical="center"/>
    </xf>
    <xf numFmtId="20" fontId="13" fillId="0" borderId="1" xfId="0" applyNumberFormat="1" applyFont="1" applyBorder="1" applyAlignment="1">
      <alignment horizontal="center" vertical="center"/>
    </xf>
    <xf numFmtId="0" fontId="25" fillId="22" borderId="1" xfId="0" applyFont="1" applyFill="1" applyBorder="1" applyAlignment="1">
      <alignment horizontal="center" vertical="center"/>
    </xf>
    <xf numFmtId="14" fontId="20" fillId="28" borderId="0" xfId="0" applyNumberFormat="1" applyFont="1" applyFill="1" applyAlignment="1">
      <alignment horizontal="center" vertical="center"/>
    </xf>
    <xf numFmtId="14" fontId="20" fillId="28" borderId="0" xfId="0" applyNumberFormat="1" applyFont="1" applyFill="1" applyAlignment="1">
      <alignment horizontal="center"/>
    </xf>
    <xf numFmtId="0" fontId="20" fillId="28" borderId="0" xfId="0" applyFont="1" applyFill="1" applyAlignment="1">
      <alignment horizontal="center" wrapText="1"/>
    </xf>
    <xf numFmtId="0" fontId="120" fillId="28" borderId="0" xfId="0" applyFont="1" applyFill="1" applyAlignment="1">
      <alignment horizontal="center"/>
    </xf>
    <xf numFmtId="0" fontId="20" fillId="28" borderId="0" xfId="0" applyFont="1" applyFill="1" applyAlignment="1">
      <alignment horizontal="center"/>
    </xf>
    <xf numFmtId="0" fontId="38" fillId="28" borderId="0" xfId="0" applyFont="1" applyFill="1" applyAlignment="1">
      <alignment horizontal="center"/>
    </xf>
    <xf numFmtId="1" fontId="20" fillId="28" borderId="0" xfId="0" applyNumberFormat="1" applyFont="1" applyFill="1" applyAlignment="1">
      <alignment horizontal="center"/>
    </xf>
    <xf numFmtId="10" fontId="20" fillId="28" borderId="0" xfId="0" applyNumberFormat="1" applyFont="1" applyFill="1" applyAlignment="1">
      <alignment horizontal="center"/>
    </xf>
    <xf numFmtId="1" fontId="82" fillId="28" borderId="133" xfId="0" applyNumberFormat="1" applyFont="1" applyFill="1" applyBorder="1" applyAlignment="1">
      <alignment horizontal="center"/>
    </xf>
    <xf numFmtId="1" fontId="82" fillId="28" borderId="1" xfId="0" applyNumberFormat="1" applyFont="1" applyFill="1" applyBorder="1" applyAlignment="1">
      <alignment horizontal="center"/>
    </xf>
    <xf numFmtId="1" fontId="82" fillId="5" borderId="0" xfId="0" applyNumberFormat="1" applyFont="1" applyFill="1" applyAlignment="1">
      <alignment horizontal="center" vertical="center"/>
    </xf>
    <xf numFmtId="1" fontId="82" fillId="28" borderId="74" xfId="0" applyNumberFormat="1" applyFont="1" applyFill="1" applyBorder="1" applyAlignment="1">
      <alignment horizontal="center"/>
    </xf>
    <xf numFmtId="1" fontId="134" fillId="14" borderId="59" xfId="0" applyNumberFormat="1" applyFont="1" applyFill="1" applyBorder="1" applyAlignment="1">
      <alignment horizontal="center" vertical="center"/>
    </xf>
    <xf numFmtId="0" fontId="135" fillId="11" borderId="28" xfId="0" applyFont="1" applyFill="1" applyBorder="1" applyAlignment="1">
      <alignment horizontal="center" vertical="center" wrapText="1"/>
    </xf>
    <xf numFmtId="164" fontId="20" fillId="28" borderId="74" xfId="0" applyNumberFormat="1" applyFont="1" applyFill="1" applyBorder="1" applyAlignment="1">
      <alignment horizontal="center"/>
    </xf>
    <xf numFmtId="0" fontId="138" fillId="0" borderId="0" xfId="0" applyFont="1" applyAlignment="1">
      <alignment horizontal="center" wrapText="1"/>
    </xf>
    <xf numFmtId="168" fontId="139" fillId="0" borderId="0" xfId="0" applyNumberFormat="1" applyFont="1" applyAlignment="1">
      <alignment horizontal="center" vertical="center"/>
    </xf>
    <xf numFmtId="168" fontId="139" fillId="28" borderId="1" xfId="0" applyNumberFormat="1" applyFont="1" applyFill="1" applyBorder="1" applyAlignment="1">
      <alignment horizontal="center" vertical="center"/>
    </xf>
    <xf numFmtId="168" fontId="139" fillId="28" borderId="74" xfId="0" applyNumberFormat="1" applyFont="1" applyFill="1" applyBorder="1" applyAlignment="1">
      <alignment horizontal="center" vertical="center"/>
    </xf>
    <xf numFmtId="43" fontId="139" fillId="28" borderId="133" xfId="0" applyNumberFormat="1" applyFont="1" applyFill="1" applyBorder="1" applyAlignment="1">
      <alignment horizontal="center"/>
    </xf>
    <xf numFmtId="43" fontId="139" fillId="28" borderId="1" xfId="0" applyNumberFormat="1" applyFont="1" applyFill="1" applyBorder="1" applyAlignment="1">
      <alignment horizontal="center"/>
    </xf>
    <xf numFmtId="0" fontId="44" fillId="27" borderId="0" xfId="0" applyFont="1" applyFill="1" applyAlignment="1">
      <alignment vertical="center"/>
    </xf>
    <xf numFmtId="14" fontId="116" fillId="35" borderId="31" xfId="0" applyNumberFormat="1" applyFont="1" applyFill="1" applyBorder="1" applyAlignment="1">
      <alignment horizontal="center" vertical="center" indent="1"/>
    </xf>
    <xf numFmtId="0" fontId="52" fillId="35" borderId="28" xfId="0" applyFont="1" applyFill="1" applyBorder="1" applyAlignment="1">
      <alignment horizontal="center" vertical="center"/>
    </xf>
    <xf numFmtId="0" fontId="107" fillId="35" borderId="45" xfId="0" applyFont="1" applyFill="1" applyBorder="1" applyAlignment="1">
      <alignment horizontal="center" vertical="center" wrapText="1" indent="1"/>
    </xf>
    <xf numFmtId="0" fontId="127" fillId="35" borderId="30" xfId="0" applyFont="1" applyFill="1" applyBorder="1" applyAlignment="1">
      <alignment horizontal="center" wrapText="1"/>
    </xf>
    <xf numFmtId="0" fontId="116" fillId="35" borderId="17" xfId="0" applyFont="1" applyFill="1" applyBorder="1" applyAlignment="1">
      <alignment horizontal="center" vertical="center" indent="1"/>
    </xf>
    <xf numFmtId="0" fontId="117" fillId="35" borderId="31" xfId="0" applyFont="1" applyFill="1" applyBorder="1" applyAlignment="1">
      <alignment horizontal="center" vertical="center" wrapText="1" indent="1"/>
    </xf>
    <xf numFmtId="0" fontId="118" fillId="35" borderId="31" xfId="0" applyFont="1" applyFill="1" applyBorder="1" applyAlignment="1">
      <alignment horizontal="center" vertical="center" wrapText="1" indent="1"/>
    </xf>
    <xf numFmtId="0" fontId="118" fillId="35" borderId="126" xfId="0" applyFont="1" applyFill="1" applyBorder="1" applyAlignment="1">
      <alignment horizontal="center" vertical="center" wrapText="1" indent="1"/>
    </xf>
    <xf numFmtId="1" fontId="46" fillId="35" borderId="28" xfId="0" applyNumberFormat="1" applyFont="1" applyFill="1" applyBorder="1" applyAlignment="1">
      <alignment horizontal="center" vertical="center" wrapText="1"/>
    </xf>
    <xf numFmtId="1" fontId="118" fillId="35" borderId="31" xfId="0" applyNumberFormat="1" applyFont="1" applyFill="1" applyBorder="1" applyAlignment="1">
      <alignment horizontal="center" vertical="center" wrapText="1" indent="1"/>
    </xf>
    <xf numFmtId="1" fontId="137" fillId="35" borderId="31" xfId="0" applyNumberFormat="1" applyFont="1" applyFill="1" applyBorder="1" applyAlignment="1">
      <alignment horizontal="center" vertical="center" wrapText="1" indent="1"/>
    </xf>
    <xf numFmtId="2" fontId="46" fillId="35" borderId="32" xfId="0" applyNumberFormat="1" applyFont="1" applyFill="1" applyBorder="1" applyAlignment="1">
      <alignment horizontal="center" vertical="center" wrapText="1" indent="1"/>
    </xf>
    <xf numFmtId="0" fontId="46" fillId="35" borderId="28" xfId="0" applyFont="1" applyFill="1" applyBorder="1" applyAlignment="1">
      <alignment horizontal="center" vertical="center" indent="1"/>
    </xf>
    <xf numFmtId="1" fontId="41" fillId="35" borderId="28" xfId="0" applyNumberFormat="1" applyFont="1" applyFill="1" applyBorder="1" applyAlignment="1">
      <alignment horizontal="center" vertical="center" indent="1"/>
    </xf>
    <xf numFmtId="1" fontId="41" fillId="35" borderId="33" xfId="0" applyNumberFormat="1" applyFont="1" applyFill="1" applyBorder="1" applyAlignment="1">
      <alignment horizontal="center" vertical="center" indent="1"/>
    </xf>
    <xf numFmtId="14" fontId="107" fillId="35" borderId="27" xfId="0" applyNumberFormat="1" applyFont="1" applyFill="1" applyBorder="1" applyAlignment="1">
      <alignment horizontal="center" vertical="center" wrapText="1" indent="1"/>
    </xf>
    <xf numFmtId="164" fontId="121" fillId="26" borderId="0" xfId="0" applyNumberFormat="1" applyFont="1" applyFill="1" applyAlignment="1">
      <alignment horizontal="center" vertical="center"/>
    </xf>
    <xf numFmtId="164" fontId="17" fillId="26" borderId="0" xfId="0" applyNumberFormat="1" applyFont="1" applyFill="1" applyAlignment="1">
      <alignment horizontal="center" vertical="center"/>
    </xf>
    <xf numFmtId="2" fontId="17" fillId="26" borderId="0" xfId="0" applyNumberFormat="1" applyFont="1" applyFill="1" applyAlignment="1">
      <alignment horizontal="center" vertical="center"/>
    </xf>
    <xf numFmtId="164" fontId="122" fillId="26" borderId="0" xfId="0" applyNumberFormat="1" applyFont="1" applyFill="1" applyAlignment="1">
      <alignment horizontal="center" vertical="center"/>
    </xf>
    <xf numFmtId="164" fontId="82" fillId="26" borderId="0" xfId="0" applyNumberFormat="1" applyFont="1" applyFill="1" applyAlignment="1">
      <alignment horizontal="center" vertical="center"/>
    </xf>
    <xf numFmtId="2" fontId="82" fillId="26" borderId="0" xfId="0" applyNumberFormat="1" applyFont="1" applyFill="1" applyAlignment="1">
      <alignment horizontal="center" vertical="center"/>
    </xf>
    <xf numFmtId="164" fontId="82" fillId="26" borderId="1" xfId="0" applyNumberFormat="1" applyFont="1" applyFill="1" applyBorder="1" applyAlignment="1">
      <alignment horizontal="center" vertical="center"/>
    </xf>
    <xf numFmtId="164" fontId="82" fillId="26" borderId="74" xfId="0" applyNumberFormat="1" applyFont="1" applyFill="1" applyBorder="1" applyAlignment="1">
      <alignment horizontal="center" vertical="center"/>
    </xf>
    <xf numFmtId="1" fontId="82" fillId="26" borderId="133" xfId="0" applyNumberFormat="1" applyFont="1" applyFill="1" applyBorder="1" applyAlignment="1">
      <alignment horizontal="center" vertical="center"/>
    </xf>
    <xf numFmtId="1" fontId="7" fillId="26" borderId="133" xfId="0" applyNumberFormat="1" applyFont="1" applyFill="1" applyBorder="1" applyAlignment="1">
      <alignment horizontal="center" vertical="center"/>
    </xf>
    <xf numFmtId="1" fontId="7" fillId="26" borderId="0" xfId="0" applyNumberFormat="1" applyFont="1" applyFill="1" applyAlignment="1">
      <alignment horizontal="center" vertical="center"/>
    </xf>
    <xf numFmtId="1" fontId="7" fillId="26" borderId="1" xfId="0" applyNumberFormat="1" applyFont="1" applyFill="1" applyBorder="1" applyAlignment="1">
      <alignment horizontal="center" vertical="center"/>
    </xf>
    <xf numFmtId="1" fontId="82" fillId="26" borderId="1" xfId="0" applyNumberFormat="1" applyFont="1" applyFill="1" applyBorder="1" applyAlignment="1">
      <alignment horizontal="center" vertical="center"/>
    </xf>
    <xf numFmtId="164" fontId="7" fillId="26" borderId="0" xfId="0" applyNumberFormat="1" applyFont="1" applyFill="1" applyAlignment="1">
      <alignment horizontal="center" vertical="center"/>
    </xf>
    <xf numFmtId="164" fontId="7" fillId="26" borderId="1" xfId="0" applyNumberFormat="1" applyFont="1" applyFill="1" applyBorder="1" applyAlignment="1">
      <alignment horizontal="center" vertical="center"/>
    </xf>
    <xf numFmtId="164" fontId="7" fillId="26" borderId="74" xfId="0" applyNumberFormat="1" applyFont="1" applyFill="1" applyBorder="1" applyAlignment="1">
      <alignment horizontal="center" vertical="center"/>
    </xf>
    <xf numFmtId="1" fontId="82" fillId="26" borderId="74" xfId="0" applyNumberFormat="1" applyFont="1" applyFill="1" applyBorder="1" applyAlignment="1">
      <alignment horizontal="center" vertical="center"/>
    </xf>
    <xf numFmtId="1" fontId="7" fillId="26" borderId="74" xfId="0" applyNumberFormat="1" applyFont="1" applyFill="1" applyBorder="1" applyAlignment="1">
      <alignment horizontal="center" vertical="center"/>
    </xf>
    <xf numFmtId="164" fontId="7" fillId="26" borderId="0" xfId="0" applyNumberFormat="1" applyFont="1" applyFill="1" applyAlignment="1">
      <alignment horizontal="center"/>
    </xf>
    <xf numFmtId="1" fontId="7" fillId="26" borderId="0" xfId="0" applyNumberFormat="1" applyFont="1" applyFill="1" applyAlignment="1">
      <alignment horizontal="center"/>
    </xf>
    <xf numFmtId="164" fontId="7" fillId="26" borderId="1" xfId="0" applyNumberFormat="1" applyFont="1" applyFill="1" applyBorder="1" applyAlignment="1">
      <alignment horizontal="center"/>
    </xf>
    <xf numFmtId="1" fontId="7" fillId="26" borderId="1" xfId="0" applyNumberFormat="1" applyFont="1" applyFill="1" applyBorder="1" applyAlignment="1">
      <alignment horizontal="center"/>
    </xf>
    <xf numFmtId="164" fontId="7" fillId="26" borderId="74" xfId="0" applyNumberFormat="1" applyFont="1" applyFill="1" applyBorder="1" applyAlignment="1">
      <alignment horizontal="center"/>
    </xf>
    <xf numFmtId="1" fontId="7" fillId="26" borderId="74" xfId="0" applyNumberFormat="1" applyFont="1" applyFill="1" applyBorder="1" applyAlignment="1">
      <alignment horizontal="center"/>
    </xf>
    <xf numFmtId="0" fontId="7" fillId="26" borderId="0" xfId="0" applyFont="1" applyFill="1" applyAlignment="1">
      <alignment horizontal="center"/>
    </xf>
    <xf numFmtId="0" fontId="7" fillId="26" borderId="1" xfId="0" applyFont="1" applyFill="1" applyBorder="1" applyAlignment="1">
      <alignment horizontal="center"/>
    </xf>
    <xf numFmtId="0" fontId="7" fillId="26" borderId="74" xfId="0" applyFont="1" applyFill="1" applyBorder="1" applyAlignment="1">
      <alignment horizontal="center"/>
    </xf>
    <xf numFmtId="1" fontId="15" fillId="26" borderId="0" xfId="0" applyNumberFormat="1" applyFont="1" applyFill="1" applyAlignment="1">
      <alignment horizontal="center"/>
    </xf>
    <xf numFmtId="1" fontId="15" fillId="26" borderId="74" xfId="0" applyNumberFormat="1" applyFont="1" applyFill="1" applyBorder="1" applyAlignment="1">
      <alignment horizontal="center"/>
    </xf>
    <xf numFmtId="1" fontId="15" fillId="26" borderId="1" xfId="0" applyNumberFormat="1" applyFont="1" applyFill="1" applyBorder="1" applyAlignment="1">
      <alignment horizontal="center"/>
    </xf>
    <xf numFmtId="1" fontId="7" fillId="26" borderId="0" xfId="0" applyNumberFormat="1" applyFont="1" applyFill="1" applyAlignment="1">
      <alignment horizontal="center" wrapText="1"/>
    </xf>
    <xf numFmtId="1" fontId="139" fillId="26" borderId="0" xfId="0" applyNumberFormat="1" applyFont="1" applyFill="1" applyAlignment="1">
      <alignment horizontal="center" vertical="center"/>
    </xf>
    <xf numFmtId="1" fontId="139" fillId="26" borderId="1" xfId="0" applyNumberFormat="1" applyFont="1" applyFill="1" applyBorder="1" applyAlignment="1">
      <alignment horizontal="center" vertical="center"/>
    </xf>
    <xf numFmtId="1" fontId="139" fillId="26" borderId="74" xfId="0" applyNumberFormat="1" applyFont="1" applyFill="1" applyBorder="1" applyAlignment="1">
      <alignment horizontal="center" vertical="center"/>
    </xf>
    <xf numFmtId="14" fontId="22" fillId="26" borderId="77" xfId="0" applyNumberFormat="1" applyFont="1" applyFill="1" applyBorder="1" applyAlignment="1">
      <alignment horizontal="center" vertical="center"/>
    </xf>
    <xf numFmtId="0" fontId="20" fillId="19" borderId="4" xfId="0" applyFont="1" applyFill="1" applyBorder="1" applyAlignment="1">
      <alignment horizontal="center"/>
    </xf>
    <xf numFmtId="0" fontId="40" fillId="19" borderId="4" xfId="0" applyFont="1" applyFill="1" applyBorder="1" applyAlignment="1">
      <alignment horizontal="center"/>
    </xf>
    <xf numFmtId="9" fontId="20" fillId="19" borderId="4" xfId="0" applyNumberFormat="1" applyFont="1" applyFill="1" applyBorder="1" applyAlignment="1">
      <alignment horizontal="center"/>
    </xf>
    <xf numFmtId="164" fontId="20" fillId="19" borderId="4" xfId="0" applyNumberFormat="1" applyFont="1" applyFill="1" applyBorder="1" applyAlignment="1">
      <alignment horizontal="center" vertical="center"/>
    </xf>
    <xf numFmtId="1" fontId="20" fillId="19" borderId="4" xfId="0" applyNumberFormat="1" applyFont="1" applyFill="1" applyBorder="1" applyAlignment="1">
      <alignment horizontal="center" vertical="center"/>
    </xf>
    <xf numFmtId="1" fontId="18" fillId="19" borderId="4" xfId="0" applyNumberFormat="1" applyFont="1" applyFill="1" applyBorder="1" applyAlignment="1">
      <alignment horizontal="center" vertical="center"/>
    </xf>
    <xf numFmtId="1" fontId="22" fillId="19" borderId="4" xfId="0" applyNumberFormat="1" applyFont="1" applyFill="1" applyBorder="1" applyAlignment="1">
      <alignment horizontal="center" vertical="center"/>
    </xf>
    <xf numFmtId="2" fontId="20" fillId="19" borderId="4" xfId="0" applyNumberFormat="1" applyFont="1" applyFill="1" applyBorder="1" applyAlignment="1">
      <alignment horizontal="center" vertical="center"/>
    </xf>
    <xf numFmtId="0" fontId="20" fillId="19" borderId="96" xfId="0" applyFont="1" applyFill="1" applyBorder="1" applyAlignment="1">
      <alignment horizontal="center"/>
    </xf>
    <xf numFmtId="14" fontId="40" fillId="19" borderId="64" xfId="0" applyNumberFormat="1" applyFont="1" applyFill="1" applyBorder="1" applyAlignment="1">
      <alignment horizontal="center" vertical="center"/>
    </xf>
    <xf numFmtId="0" fontId="87" fillId="19" borderId="65" xfId="0" applyFont="1" applyFill="1" applyBorder="1" applyAlignment="1">
      <alignment horizontal="center" vertical="center"/>
    </xf>
    <xf numFmtId="0" fontId="22" fillId="26" borderId="4" xfId="0" applyFont="1" applyFill="1" applyBorder="1" applyAlignment="1">
      <alignment horizontal="center" vertical="center"/>
    </xf>
    <xf numFmtId="9" fontId="15" fillId="26" borderId="4" xfId="0" applyNumberFormat="1" applyFont="1" applyFill="1" applyBorder="1" applyAlignment="1">
      <alignment horizontal="center"/>
    </xf>
    <xf numFmtId="0" fontId="22" fillId="26" borderId="4" xfId="0" applyFont="1" applyFill="1" applyBorder="1" applyAlignment="1">
      <alignment horizontal="center"/>
    </xf>
    <xf numFmtId="1" fontId="22" fillId="26" borderId="4" xfId="0" applyNumberFormat="1" applyFont="1" applyFill="1" applyBorder="1" applyAlignment="1">
      <alignment horizontal="center"/>
    </xf>
    <xf numFmtId="0" fontId="22" fillId="26" borderId="96" xfId="0" applyFont="1" applyFill="1" applyBorder="1" applyAlignment="1">
      <alignment horizontal="center"/>
    </xf>
    <xf numFmtId="0" fontId="22" fillId="26" borderId="65" xfId="0" applyFont="1" applyFill="1" applyBorder="1" applyAlignment="1">
      <alignment horizontal="center" vertical="center"/>
    </xf>
    <xf numFmtId="9" fontId="15" fillId="26" borderId="65" xfId="0" applyNumberFormat="1" applyFont="1" applyFill="1" applyBorder="1" applyAlignment="1">
      <alignment horizontal="center"/>
    </xf>
    <xf numFmtId="0" fontId="22" fillId="26" borderId="65" xfId="0" applyFont="1" applyFill="1" applyBorder="1" applyAlignment="1">
      <alignment horizontal="center"/>
    </xf>
    <xf numFmtId="1" fontId="22" fillId="26" borderId="65" xfId="0" applyNumberFormat="1" applyFont="1" applyFill="1" applyBorder="1" applyAlignment="1">
      <alignment horizontal="center"/>
    </xf>
    <xf numFmtId="0" fontId="22" fillId="26" borderId="66" xfId="0" applyFont="1" applyFill="1" applyBorder="1" applyAlignment="1">
      <alignment horizontal="center"/>
    </xf>
    <xf numFmtId="0" fontId="22" fillId="26" borderId="9" xfId="0" applyFont="1" applyFill="1" applyBorder="1" applyAlignment="1">
      <alignment horizontal="center" vertical="center"/>
    </xf>
    <xf numFmtId="9" fontId="15" fillId="26" borderId="9" xfId="0" applyNumberFormat="1" applyFont="1" applyFill="1" applyBorder="1" applyAlignment="1">
      <alignment horizontal="center"/>
    </xf>
    <xf numFmtId="0" fontId="22" fillId="26" borderId="9" xfId="0" applyFont="1" applyFill="1" applyBorder="1" applyAlignment="1">
      <alignment horizontal="center"/>
    </xf>
    <xf numFmtId="1" fontId="22" fillId="26" borderId="9" xfId="0" applyNumberFormat="1" applyFont="1" applyFill="1" applyBorder="1" applyAlignment="1">
      <alignment horizontal="center"/>
    </xf>
    <xf numFmtId="0" fontId="22" fillId="26" borderId="93" xfId="0" applyFont="1" applyFill="1" applyBorder="1" applyAlignment="1">
      <alignment horizontal="center"/>
    </xf>
    <xf numFmtId="0" fontId="107" fillId="0" borderId="0" xfId="0" applyFont="1"/>
    <xf numFmtId="10" fontId="107" fillId="0" borderId="0" xfId="0" applyNumberFormat="1" applyFont="1"/>
    <xf numFmtId="0" fontId="120" fillId="22" borderId="0" xfId="0" applyFont="1" applyFill="1" applyAlignment="1">
      <alignment horizontal="center"/>
    </xf>
    <xf numFmtId="14" fontId="39" fillId="0" borderId="4" xfId="0" applyNumberFormat="1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 wrapText="1"/>
    </xf>
    <xf numFmtId="0" fontId="140" fillId="7" borderId="74" xfId="0" applyFont="1" applyFill="1" applyBorder="1" applyAlignment="1">
      <alignment horizontal="center" vertical="center"/>
    </xf>
    <xf numFmtId="14" fontId="20" fillId="6" borderId="3" xfId="0" applyNumberFormat="1" applyFont="1" applyFill="1" applyBorder="1" applyAlignment="1">
      <alignment horizontal="center" vertical="center"/>
    </xf>
    <xf numFmtId="14" fontId="20" fillId="6" borderId="0" xfId="0" applyNumberFormat="1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78" fillId="6" borderId="0" xfId="0" applyFont="1" applyFill="1" applyAlignment="1">
      <alignment horizontal="center" vertical="center"/>
    </xf>
    <xf numFmtId="1" fontId="20" fillId="6" borderId="0" xfId="0" applyNumberFormat="1" applyFont="1" applyFill="1" applyAlignment="1">
      <alignment horizontal="center" vertical="center"/>
    </xf>
    <xf numFmtId="1" fontId="22" fillId="6" borderId="0" xfId="0" applyNumberFormat="1" applyFont="1" applyFill="1" applyAlignment="1">
      <alignment horizontal="center" vertical="center"/>
    </xf>
    <xf numFmtId="164" fontId="22" fillId="6" borderId="0" xfId="0" applyNumberFormat="1" applyFont="1" applyFill="1" applyAlignment="1">
      <alignment horizontal="center" vertical="center"/>
    </xf>
    <xf numFmtId="164" fontId="22" fillId="18" borderId="0" xfId="0" applyNumberFormat="1" applyFont="1" applyFill="1" applyAlignment="1">
      <alignment horizontal="center" vertical="center"/>
    </xf>
    <xf numFmtId="164" fontId="20" fillId="6" borderId="0" xfId="0" applyNumberFormat="1" applyFont="1" applyFill="1" applyAlignment="1">
      <alignment horizontal="center" vertical="center"/>
    </xf>
    <xf numFmtId="164" fontId="141" fillId="6" borderId="0" xfId="0" applyNumberFormat="1" applyFont="1" applyFill="1" applyAlignment="1">
      <alignment horizontal="center" vertical="center"/>
    </xf>
    <xf numFmtId="164" fontId="141" fillId="18" borderId="0" xfId="0" applyNumberFormat="1" applyFont="1" applyFill="1" applyAlignment="1">
      <alignment horizontal="center" vertical="center"/>
    </xf>
    <xf numFmtId="164" fontId="7" fillId="7" borderId="0" xfId="0" applyNumberFormat="1" applyFont="1" applyFill="1" applyAlignment="1">
      <alignment horizontal="center"/>
    </xf>
    <xf numFmtId="0" fontId="22" fillId="33" borderId="0" xfId="0" applyFont="1" applyFill="1" applyAlignment="1">
      <alignment vertical="center"/>
    </xf>
    <xf numFmtId="0" fontId="22" fillId="14" borderId="0" xfId="0" applyFont="1" applyFill="1" applyAlignment="1">
      <alignment vertical="center"/>
    </xf>
    <xf numFmtId="164" fontId="113" fillId="6" borderId="0" xfId="0" applyNumberFormat="1" applyFont="1" applyFill="1" applyAlignment="1">
      <alignment horizontal="center" vertical="center"/>
    </xf>
    <xf numFmtId="14" fontId="107" fillId="0" borderId="0" xfId="0" applyNumberFormat="1" applyFont="1" applyAlignment="1">
      <alignment horizontal="center"/>
    </xf>
    <xf numFmtId="0" fontId="107" fillId="0" borderId="0" xfId="0" applyFont="1" applyAlignment="1">
      <alignment horizontal="center"/>
    </xf>
    <xf numFmtId="0" fontId="107" fillId="0" borderId="86" xfId="0" applyFont="1" applyBorder="1" applyAlignment="1">
      <alignment horizontal="center"/>
    </xf>
    <xf numFmtId="14" fontId="107" fillId="0" borderId="86" xfId="0" applyNumberFormat="1" applyFont="1" applyBorder="1" applyAlignment="1">
      <alignment horizontal="center"/>
    </xf>
    <xf numFmtId="1" fontId="107" fillId="0" borderId="0" xfId="0" applyNumberFormat="1" applyFont="1" applyAlignment="1">
      <alignment horizontal="center"/>
    </xf>
    <xf numFmtId="0" fontId="144" fillId="0" borderId="0" xfId="0" applyFont="1"/>
    <xf numFmtId="0" fontId="151" fillId="0" borderId="0" xfId="0" applyFont="1"/>
    <xf numFmtId="0" fontId="145" fillId="27" borderId="4" xfId="0" applyFont="1" applyFill="1" applyBorder="1" applyAlignment="1">
      <alignment vertical="center" wrapText="1"/>
    </xf>
    <xf numFmtId="0" fontId="146" fillId="27" borderId="4" xfId="0" applyFont="1" applyFill="1" applyBorder="1" applyAlignment="1">
      <alignment vertical="center" wrapText="1"/>
    </xf>
    <xf numFmtId="0" fontId="147" fillId="27" borderId="4" xfId="0" applyFont="1" applyFill="1" applyBorder="1" applyAlignment="1">
      <alignment horizontal="center" vertical="center"/>
    </xf>
    <xf numFmtId="0" fontId="148" fillId="27" borderId="4" xfId="0" applyFont="1" applyFill="1" applyBorder="1" applyAlignment="1">
      <alignment horizontal="center" vertical="center" wrapText="1"/>
    </xf>
    <xf numFmtId="0" fontId="147" fillId="27" borderId="7" xfId="0" applyFont="1" applyFill="1" applyBorder="1" applyAlignment="1">
      <alignment horizontal="center" vertical="center"/>
    </xf>
    <xf numFmtId="0" fontId="82" fillId="5" borderId="1" xfId="0" applyFont="1" applyFill="1" applyBorder="1" applyAlignment="1">
      <alignment horizontal="center" vertical="center"/>
    </xf>
    <xf numFmtId="0" fontId="82" fillId="5" borderId="74" xfId="0" applyFont="1" applyFill="1" applyBorder="1" applyAlignment="1">
      <alignment horizontal="center" vertical="center"/>
    </xf>
    <xf numFmtId="0" fontId="7" fillId="5" borderId="74" xfId="0" applyFont="1" applyFill="1" applyBorder="1" applyAlignment="1">
      <alignment horizontal="center" vertical="center"/>
    </xf>
    <xf numFmtId="0" fontId="147" fillId="22" borderId="7" xfId="0" applyFont="1" applyFill="1" applyBorder="1" applyAlignment="1">
      <alignment horizontal="center" vertical="center"/>
    </xf>
    <xf numFmtId="14" fontId="143" fillId="11" borderId="4" xfId="0" applyNumberFormat="1" applyFont="1" applyFill="1" applyBorder="1" applyAlignment="1">
      <alignment horizontal="center"/>
    </xf>
    <xf numFmtId="0" fontId="152" fillId="11" borderId="4" xfId="0" applyFont="1" applyFill="1" applyBorder="1" applyAlignment="1">
      <alignment horizontal="center" vertical="center"/>
    </xf>
    <xf numFmtId="20" fontId="143" fillId="11" borderId="4" xfId="0" applyNumberFormat="1" applyFont="1" applyFill="1" applyBorder="1" applyAlignment="1">
      <alignment horizontal="center"/>
    </xf>
    <xf numFmtId="0" fontId="143" fillId="11" borderId="4" xfId="0" applyFont="1" applyFill="1" applyBorder="1" applyAlignment="1">
      <alignment horizontal="center"/>
    </xf>
    <xf numFmtId="0" fontId="153" fillId="11" borderId="4" xfId="0" applyFont="1" applyFill="1" applyBorder="1" applyAlignment="1">
      <alignment horizontal="center"/>
    </xf>
    <xf numFmtId="164" fontId="153" fillId="11" borderId="4" xfId="0" applyNumberFormat="1" applyFont="1" applyFill="1" applyBorder="1" applyAlignment="1">
      <alignment horizontal="center" vertical="center"/>
    </xf>
    <xf numFmtId="1" fontId="153" fillId="11" borderId="4" xfId="0" applyNumberFormat="1" applyFont="1" applyFill="1" applyBorder="1" applyAlignment="1">
      <alignment horizontal="center" vertical="center"/>
    </xf>
    <xf numFmtId="1" fontId="153" fillId="11" borderId="7" xfId="0" applyNumberFormat="1" applyFont="1" applyFill="1" applyBorder="1" applyAlignment="1">
      <alignment horizontal="center" vertical="center"/>
    </xf>
    <xf numFmtId="164" fontId="153" fillId="11" borderId="4" xfId="0" applyNumberFormat="1" applyFont="1" applyFill="1" applyBorder="1" applyAlignment="1">
      <alignment horizontal="center"/>
    </xf>
    <xf numFmtId="1" fontId="153" fillId="11" borderId="4" xfId="0" applyNumberFormat="1" applyFont="1" applyFill="1" applyBorder="1" applyAlignment="1">
      <alignment horizontal="center"/>
    </xf>
    <xf numFmtId="1" fontId="153" fillId="11" borderId="7" xfId="0" applyNumberFormat="1" applyFont="1" applyFill="1" applyBorder="1" applyAlignment="1">
      <alignment horizontal="center"/>
    </xf>
    <xf numFmtId="2" fontId="153" fillId="11" borderId="7" xfId="0" applyNumberFormat="1" applyFont="1" applyFill="1" applyBorder="1" applyAlignment="1">
      <alignment horizontal="center"/>
    </xf>
    <xf numFmtId="0" fontId="153" fillId="11" borderId="7" xfId="0" applyFont="1" applyFill="1" applyBorder="1" applyAlignment="1">
      <alignment horizontal="center"/>
    </xf>
    <xf numFmtId="0" fontId="144" fillId="11" borderId="0" xfId="0" applyFont="1" applyFill="1"/>
    <xf numFmtId="14" fontId="25" fillId="26" borderId="89" xfId="0" applyNumberFormat="1" applyFont="1" applyFill="1" applyBorder="1" applyAlignment="1">
      <alignment horizontal="center" vertical="center"/>
    </xf>
    <xf numFmtId="0" fontId="26" fillId="26" borderId="91" xfId="0" applyFont="1" applyFill="1" applyBorder="1" applyAlignment="1">
      <alignment horizontal="center" vertical="center"/>
    </xf>
    <xf numFmtId="20" fontId="25" fillId="26" borderId="91" xfId="0" applyNumberFormat="1" applyFont="1" applyFill="1" applyBorder="1" applyAlignment="1">
      <alignment horizontal="center" vertical="center"/>
    </xf>
    <xf numFmtId="0" fontId="25" fillId="26" borderId="91" xfId="0" applyFont="1" applyFill="1" applyBorder="1" applyAlignment="1">
      <alignment horizontal="center" vertical="center"/>
    </xf>
    <xf numFmtId="164" fontId="81" fillId="26" borderId="91" xfId="0" applyNumberFormat="1" applyFont="1" applyFill="1" applyBorder="1" applyAlignment="1">
      <alignment horizontal="center" vertical="center"/>
    </xf>
    <xf numFmtId="0" fontId="142" fillId="26" borderId="89" xfId="0" applyFont="1" applyFill="1" applyBorder="1" applyAlignment="1">
      <alignment horizontal="center"/>
    </xf>
    <xf numFmtId="0" fontId="142" fillId="26" borderId="91" xfId="0" applyFont="1" applyFill="1" applyBorder="1" applyAlignment="1">
      <alignment horizontal="center"/>
    </xf>
    <xf numFmtId="0" fontId="142" fillId="26" borderId="92" xfId="0" applyFont="1" applyFill="1" applyBorder="1" applyAlignment="1">
      <alignment horizontal="center"/>
    </xf>
    <xf numFmtId="164" fontId="81" fillId="26" borderId="99" xfId="0" applyNumberFormat="1" applyFont="1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 wrapText="1"/>
    </xf>
    <xf numFmtId="0" fontId="31" fillId="27" borderId="134" xfId="0" applyFont="1" applyFill="1" applyBorder="1" applyAlignment="1">
      <alignment horizontal="center" vertical="center" wrapText="1"/>
    </xf>
    <xf numFmtId="1" fontId="82" fillId="26" borderId="40" xfId="0" applyNumberFormat="1" applyFont="1" applyFill="1" applyBorder="1" applyAlignment="1">
      <alignment horizontal="center"/>
    </xf>
    <xf numFmtId="43" fontId="139" fillId="26" borderId="40" xfId="0" applyNumberFormat="1" applyFont="1" applyFill="1" applyBorder="1" applyAlignment="1">
      <alignment horizontal="center"/>
    </xf>
    <xf numFmtId="1" fontId="82" fillId="26" borderId="81" xfId="0" applyNumberFormat="1" applyFont="1" applyFill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55" fillId="26" borderId="57" xfId="0" applyFont="1" applyFill="1" applyBorder="1" applyAlignment="1">
      <alignment horizontal="center" vertical="center"/>
    </xf>
    <xf numFmtId="0" fontId="55" fillId="26" borderId="3" xfId="0" applyFont="1" applyFill="1" applyBorder="1" applyAlignment="1">
      <alignment horizontal="center" vertical="center"/>
    </xf>
    <xf numFmtId="0" fontId="55" fillId="26" borderId="58" xfId="0" applyFont="1" applyFill="1" applyBorder="1" applyAlignment="1">
      <alignment horizontal="center" vertical="center"/>
    </xf>
    <xf numFmtId="1" fontId="40" fillId="14" borderId="71" xfId="0" applyNumberFormat="1" applyFont="1" applyFill="1" applyBorder="1" applyAlignment="1">
      <alignment horizontal="center" vertical="center"/>
    </xf>
    <xf numFmtId="1" fontId="40" fillId="11" borderId="31" xfId="0" applyNumberFormat="1" applyFont="1" applyFill="1" applyBorder="1" applyAlignment="1">
      <alignment horizontal="center" vertical="center"/>
    </xf>
    <xf numFmtId="14" fontId="40" fillId="11" borderId="38" xfId="0" applyNumberFormat="1" applyFont="1" applyFill="1" applyBorder="1" applyAlignment="1">
      <alignment horizontal="center" vertical="center" wrapText="1"/>
    </xf>
    <xf numFmtId="14" fontId="44" fillId="11" borderId="34" xfId="0" applyNumberFormat="1" applyFont="1" applyFill="1" applyBorder="1" applyAlignment="1">
      <alignment horizontal="center" vertical="center" wrapText="1"/>
    </xf>
    <xf numFmtId="0" fontId="40" fillId="11" borderId="34" xfId="0" applyFont="1" applyFill="1" applyBorder="1" applyAlignment="1">
      <alignment horizontal="center" vertical="center" wrapText="1"/>
    </xf>
    <xf numFmtId="0" fontId="135" fillId="11" borderId="34" xfId="0" applyFont="1" applyFill="1" applyBorder="1" applyAlignment="1">
      <alignment horizontal="center" vertical="center" wrapText="1"/>
    </xf>
    <xf numFmtId="2" fontId="40" fillId="11" borderId="137" xfId="0" applyNumberFormat="1" applyFont="1" applyFill="1" applyBorder="1" applyAlignment="1">
      <alignment horizontal="center" vertical="center" wrapText="1"/>
    </xf>
    <xf numFmtId="0" fontId="40" fillId="11" borderId="38" xfId="0" applyFont="1" applyFill="1" applyBorder="1" applyAlignment="1">
      <alignment horizontal="center" vertical="center" wrapText="1"/>
    </xf>
    <xf numFmtId="0" fontId="40" fillId="11" borderId="60" xfId="0" applyFont="1" applyFill="1" applyBorder="1" applyAlignment="1">
      <alignment horizontal="center" vertical="center" wrapText="1"/>
    </xf>
    <xf numFmtId="0" fontId="40" fillId="11" borderId="138" xfId="0" applyFont="1" applyFill="1" applyBorder="1" applyAlignment="1">
      <alignment horizontal="center" vertical="center"/>
    </xf>
    <xf numFmtId="164" fontId="40" fillId="11" borderId="34" xfId="0" applyNumberFormat="1" applyFont="1" applyFill="1" applyBorder="1" applyAlignment="1">
      <alignment horizontal="center" vertical="center"/>
    </xf>
    <xf numFmtId="1" fontId="40" fillId="11" borderId="34" xfId="0" applyNumberFormat="1" applyFont="1" applyFill="1" applyBorder="1" applyAlignment="1">
      <alignment horizontal="center" vertical="center"/>
    </xf>
    <xf numFmtId="1" fontId="45" fillId="11" borderId="60" xfId="0" applyNumberFormat="1" applyFont="1" applyFill="1" applyBorder="1" applyAlignment="1">
      <alignment horizontal="center" vertical="center"/>
    </xf>
    <xf numFmtId="1" fontId="134" fillId="14" borderId="139" xfId="0" applyNumberFormat="1" applyFont="1" applyFill="1" applyBorder="1" applyAlignment="1">
      <alignment horizontal="center" vertical="center"/>
    </xf>
    <xf numFmtId="0" fontId="40" fillId="14" borderId="140" xfId="0" applyFont="1" applyFill="1" applyBorder="1" applyAlignment="1">
      <alignment horizontal="center" vertical="center"/>
    </xf>
    <xf numFmtId="0" fontId="40" fillId="14" borderId="141" xfId="0" applyFont="1" applyFill="1" applyBorder="1" applyAlignment="1">
      <alignment horizontal="center" vertical="center"/>
    </xf>
    <xf numFmtId="164" fontId="40" fillId="11" borderId="142" xfId="0" applyNumberFormat="1" applyFont="1" applyFill="1" applyBorder="1" applyAlignment="1">
      <alignment horizontal="center" vertical="center"/>
    </xf>
    <xf numFmtId="164" fontId="40" fillId="11" borderId="140" xfId="0" applyNumberFormat="1" applyFont="1" applyFill="1" applyBorder="1" applyAlignment="1">
      <alignment horizontal="center" vertical="center"/>
    </xf>
    <xf numFmtId="164" fontId="40" fillId="11" borderId="143" xfId="0" applyNumberFormat="1" applyFont="1" applyFill="1" applyBorder="1" applyAlignment="1">
      <alignment horizontal="center" vertical="center"/>
    </xf>
    <xf numFmtId="164" fontId="40" fillId="14" borderId="144" xfId="0" applyNumberFormat="1" applyFont="1" applyFill="1" applyBorder="1" applyAlignment="1">
      <alignment vertical="center"/>
    </xf>
    <xf numFmtId="164" fontId="40" fillId="14" borderId="140" xfId="0" applyNumberFormat="1" applyFont="1" applyFill="1" applyBorder="1" applyAlignment="1">
      <alignment horizontal="center" vertical="center"/>
    </xf>
    <xf numFmtId="164" fontId="40" fillId="14" borderId="145" xfId="0" applyNumberFormat="1" applyFont="1" applyFill="1" applyBorder="1" applyAlignment="1">
      <alignment horizontal="center" vertical="center"/>
    </xf>
    <xf numFmtId="164" fontId="40" fillId="11" borderId="42" xfId="0" applyNumberFormat="1" applyFont="1" applyFill="1" applyBorder="1" applyAlignment="1">
      <alignment horizontal="center" vertical="center"/>
    </xf>
    <xf numFmtId="2" fontId="40" fillId="14" borderId="13" xfId="0" applyNumberFormat="1" applyFont="1" applyFill="1" applyBorder="1" applyAlignment="1">
      <alignment horizontal="center" vertical="center"/>
    </xf>
    <xf numFmtId="0" fontId="40" fillId="11" borderId="42" xfId="0" applyFont="1" applyFill="1" applyBorder="1" applyAlignment="1">
      <alignment horizontal="center" vertical="center"/>
    </xf>
    <xf numFmtId="1" fontId="40" fillId="14" borderId="142" xfId="0" applyNumberFormat="1" applyFont="1" applyFill="1" applyBorder="1" applyAlignment="1">
      <alignment horizontal="center" vertical="center"/>
    </xf>
    <xf numFmtId="1" fontId="40" fillId="14" borderId="140" xfId="0" applyNumberFormat="1" applyFont="1" applyFill="1" applyBorder="1" applyAlignment="1">
      <alignment horizontal="center" vertical="center"/>
    </xf>
    <xf numFmtId="1" fontId="40" fillId="14" borderId="143" xfId="0" applyNumberFormat="1" applyFont="1" applyFill="1" applyBorder="1" applyAlignment="1">
      <alignment horizontal="center" vertical="center"/>
    </xf>
    <xf numFmtId="14" fontId="44" fillId="11" borderId="29" xfId="0" applyNumberFormat="1" applyFont="1" applyFill="1" applyBorder="1" applyAlignment="1">
      <alignment horizontal="center" vertical="center" wrapText="1"/>
    </xf>
    <xf numFmtId="168" fontId="139" fillId="28" borderId="74" xfId="0" applyNumberFormat="1" applyFont="1" applyFill="1" applyBorder="1" applyAlignment="1">
      <alignment horizontal="center"/>
    </xf>
    <xf numFmtId="14" fontId="39" fillId="35" borderId="57" xfId="0" applyNumberFormat="1" applyFont="1" applyFill="1" applyBorder="1" applyAlignment="1">
      <alignment horizontal="center" vertical="center"/>
    </xf>
    <xf numFmtId="0" fontId="55" fillId="35" borderId="42" xfId="0" applyFont="1" applyFill="1" applyBorder="1" applyAlignment="1">
      <alignment horizontal="center" vertical="center"/>
    </xf>
    <xf numFmtId="0" fontId="55" fillId="35" borderId="57" xfId="0" applyFont="1" applyFill="1" applyBorder="1" applyAlignment="1">
      <alignment horizontal="center" vertical="center"/>
    </xf>
    <xf numFmtId="0" fontId="56" fillId="35" borderId="42" xfId="0" applyFont="1" applyFill="1" applyBorder="1" applyAlignment="1">
      <alignment horizontal="center" vertical="center"/>
    </xf>
    <xf numFmtId="0" fontId="39" fillId="35" borderId="42" xfId="0" applyFont="1" applyFill="1" applyBorder="1" applyAlignment="1">
      <alignment horizontal="center" vertical="center"/>
    </xf>
    <xf numFmtId="0" fontId="12" fillId="35" borderId="42" xfId="0" applyFont="1" applyFill="1" applyBorder="1" applyAlignment="1">
      <alignment horizontal="center" vertical="center"/>
    </xf>
    <xf numFmtId="0" fontId="12" fillId="35" borderId="18" xfId="0" applyFont="1" applyFill="1" applyBorder="1" applyAlignment="1">
      <alignment horizontal="center" vertical="center"/>
    </xf>
    <xf numFmtId="14" fontId="39" fillId="35" borderId="3" xfId="0" applyNumberFormat="1" applyFont="1" applyFill="1" applyBorder="1" applyAlignment="1">
      <alignment horizontal="center" vertical="center"/>
    </xf>
    <xf numFmtId="0" fontId="55" fillId="35" borderId="0" xfId="0" applyFont="1" applyFill="1" applyAlignment="1">
      <alignment horizontal="center" vertical="center"/>
    </xf>
    <xf numFmtId="0" fontId="55" fillId="35" borderId="3" xfId="0" applyFont="1" applyFill="1" applyBorder="1" applyAlignment="1">
      <alignment horizontal="center" vertical="center"/>
    </xf>
    <xf numFmtId="0" fontId="56" fillId="35" borderId="0" xfId="0" applyFont="1" applyFill="1" applyAlignment="1">
      <alignment horizontal="center" vertical="center"/>
    </xf>
    <xf numFmtId="0" fontId="39" fillId="35" borderId="0" xfId="0" applyFont="1" applyFill="1" applyAlignment="1">
      <alignment horizontal="center" vertical="center"/>
    </xf>
    <xf numFmtId="0" fontId="12" fillId="35" borderId="0" xfId="0" applyFont="1" applyFill="1" applyAlignment="1">
      <alignment horizontal="center" vertical="center"/>
    </xf>
    <xf numFmtId="0" fontId="12" fillId="35" borderId="2" xfId="0" applyFont="1" applyFill="1" applyBorder="1" applyAlignment="1">
      <alignment horizontal="center" vertical="center"/>
    </xf>
    <xf numFmtId="14" fontId="39" fillId="35" borderId="58" xfId="0" applyNumberFormat="1" applyFont="1" applyFill="1" applyBorder="1" applyAlignment="1">
      <alignment horizontal="center" vertical="center"/>
    </xf>
    <xf numFmtId="0" fontId="55" fillId="35" borderId="40" xfId="0" applyFont="1" applyFill="1" applyBorder="1" applyAlignment="1">
      <alignment horizontal="center" vertical="center"/>
    </xf>
    <xf numFmtId="0" fontId="55" fillId="35" borderId="58" xfId="0" applyFont="1" applyFill="1" applyBorder="1" applyAlignment="1">
      <alignment horizontal="center" vertical="center"/>
    </xf>
    <xf numFmtId="0" fontId="56" fillId="35" borderId="40" xfId="0" applyFont="1" applyFill="1" applyBorder="1" applyAlignment="1">
      <alignment horizontal="center" vertical="center"/>
    </xf>
    <xf numFmtId="0" fontId="39" fillId="35" borderId="40" xfId="0" applyFont="1" applyFill="1" applyBorder="1" applyAlignment="1">
      <alignment horizontal="center" vertical="center"/>
    </xf>
    <xf numFmtId="0" fontId="12" fillId="35" borderId="40" xfId="0" applyFont="1" applyFill="1" applyBorder="1" applyAlignment="1">
      <alignment horizontal="center" vertical="center"/>
    </xf>
    <xf numFmtId="0" fontId="12" fillId="35" borderId="25" xfId="0" applyFont="1" applyFill="1" applyBorder="1" applyAlignment="1">
      <alignment horizontal="center" vertical="center"/>
    </xf>
    <xf numFmtId="0" fontId="98" fillId="35" borderId="18" xfId="0" applyFont="1" applyFill="1" applyBorder="1" applyAlignment="1">
      <alignment horizontal="center" vertical="center"/>
    </xf>
    <xf numFmtId="164" fontId="107" fillId="0" borderId="0" xfId="0" applyNumberFormat="1" applyFont="1" applyAlignment="1">
      <alignment horizontal="center"/>
    </xf>
    <xf numFmtId="0" fontId="7" fillId="22" borderId="74" xfId="0" applyFont="1" applyFill="1" applyBorder="1" applyAlignment="1">
      <alignment horizontal="center" vertical="center"/>
    </xf>
    <xf numFmtId="0" fontId="31" fillId="27" borderId="0" xfId="0" applyFont="1" applyFill="1" applyAlignment="1">
      <alignment horizontal="center" vertical="center"/>
    </xf>
    <xf numFmtId="1" fontId="40" fillId="11" borderId="38" xfId="0" applyNumberFormat="1" applyFont="1" applyFill="1" applyBorder="1" applyAlignment="1">
      <alignment horizontal="center" vertical="center"/>
    </xf>
    <xf numFmtId="1" fontId="40" fillId="11" borderId="60" xfId="0" applyNumberFormat="1" applyFont="1" applyFill="1" applyBorder="1" applyAlignment="1">
      <alignment horizontal="center" vertical="center"/>
    </xf>
    <xf numFmtId="0" fontId="40" fillId="11" borderId="18" xfId="0" applyFont="1" applyFill="1" applyBorder="1" applyAlignment="1">
      <alignment horizontal="center" vertical="center"/>
    </xf>
    <xf numFmtId="14" fontId="40" fillId="11" borderId="146" xfId="0" applyNumberFormat="1" applyFont="1" applyFill="1" applyBorder="1" applyAlignment="1">
      <alignment horizontal="center" vertical="center" wrapText="1"/>
    </xf>
    <xf numFmtId="14" fontId="44" fillId="11" borderId="147" xfId="0" applyNumberFormat="1" applyFont="1" applyFill="1" applyBorder="1" applyAlignment="1">
      <alignment horizontal="center" vertical="center" wrapText="1"/>
    </xf>
    <xf numFmtId="0" fontId="40" fillId="11" borderId="147" xfId="0" applyFont="1" applyFill="1" applyBorder="1" applyAlignment="1">
      <alignment horizontal="center" vertical="center" wrapText="1"/>
    </xf>
    <xf numFmtId="0" fontId="135" fillId="11" borderId="147" xfId="0" applyFont="1" applyFill="1" applyBorder="1" applyAlignment="1">
      <alignment horizontal="center" vertical="center" wrapText="1"/>
    </xf>
    <xf numFmtId="2" fontId="40" fillId="11" borderId="148" xfId="0" applyNumberFormat="1" applyFont="1" applyFill="1" applyBorder="1" applyAlignment="1">
      <alignment horizontal="center" vertical="center" wrapText="1"/>
    </xf>
    <xf numFmtId="0" fontId="40" fillId="11" borderId="146" xfId="0" applyFont="1" applyFill="1" applyBorder="1" applyAlignment="1">
      <alignment horizontal="center" vertical="center" wrapText="1"/>
    </xf>
    <xf numFmtId="0" fontId="40" fillId="11" borderId="149" xfId="0" applyFont="1" applyFill="1" applyBorder="1" applyAlignment="1">
      <alignment horizontal="center" vertical="center" wrapText="1"/>
    </xf>
    <xf numFmtId="0" fontId="40" fillId="11" borderId="150" xfId="0" applyFont="1" applyFill="1" applyBorder="1" applyAlignment="1">
      <alignment horizontal="center" vertical="center"/>
    </xf>
    <xf numFmtId="164" fontId="40" fillId="11" borderId="147" xfId="0" applyNumberFormat="1" applyFont="1" applyFill="1" applyBorder="1" applyAlignment="1">
      <alignment horizontal="center" vertical="center"/>
    </xf>
    <xf numFmtId="1" fontId="40" fillId="11" borderId="147" xfId="0" applyNumberFormat="1" applyFont="1" applyFill="1" applyBorder="1" applyAlignment="1">
      <alignment horizontal="center" vertical="center"/>
    </xf>
    <xf numFmtId="1" fontId="45" fillId="11" borderId="149" xfId="0" applyNumberFormat="1" applyFont="1" applyFill="1" applyBorder="1" applyAlignment="1">
      <alignment horizontal="center" vertical="center"/>
    </xf>
    <xf numFmtId="1" fontId="134" fillId="14" borderId="151" xfId="0" applyNumberFormat="1" applyFont="1" applyFill="1" applyBorder="1" applyAlignment="1">
      <alignment horizontal="center" vertical="center"/>
    </xf>
    <xf numFmtId="0" fontId="40" fillId="14" borderId="152" xfId="0" applyFont="1" applyFill="1" applyBorder="1" applyAlignment="1">
      <alignment horizontal="center" vertical="center"/>
    </xf>
    <xf numFmtId="0" fontId="40" fillId="14" borderId="153" xfId="0" applyFont="1" applyFill="1" applyBorder="1" applyAlignment="1">
      <alignment horizontal="center" vertical="center"/>
    </xf>
    <xf numFmtId="164" fontId="40" fillId="11" borderId="154" xfId="0" applyNumberFormat="1" applyFont="1" applyFill="1" applyBorder="1" applyAlignment="1">
      <alignment horizontal="center" vertical="center"/>
    </xf>
    <xf numFmtId="164" fontId="40" fillId="11" borderId="152" xfId="0" applyNumberFormat="1" applyFont="1" applyFill="1" applyBorder="1" applyAlignment="1">
      <alignment horizontal="center" vertical="center"/>
    </xf>
    <xf numFmtId="164" fontId="40" fillId="11" borderId="155" xfId="0" applyNumberFormat="1" applyFont="1" applyFill="1" applyBorder="1" applyAlignment="1">
      <alignment horizontal="center" vertical="center"/>
    </xf>
    <xf numFmtId="164" fontId="40" fillId="14" borderId="156" xfId="0" applyNumberFormat="1" applyFont="1" applyFill="1" applyBorder="1" applyAlignment="1">
      <alignment vertical="center"/>
    </xf>
    <xf numFmtId="164" fontId="40" fillId="14" borderId="152" xfId="0" applyNumberFormat="1" applyFont="1" applyFill="1" applyBorder="1" applyAlignment="1">
      <alignment horizontal="center" vertical="center"/>
    </xf>
    <xf numFmtId="164" fontId="40" fillId="14" borderId="157" xfId="0" applyNumberFormat="1" applyFont="1" applyFill="1" applyBorder="1" applyAlignment="1">
      <alignment horizontal="center" vertical="center"/>
    </xf>
    <xf numFmtId="164" fontId="40" fillId="11" borderId="115" xfId="0" applyNumberFormat="1" applyFont="1" applyFill="1" applyBorder="1" applyAlignment="1">
      <alignment horizontal="center" vertical="center"/>
    </xf>
    <xf numFmtId="2" fontId="40" fillId="14" borderId="108" xfId="0" applyNumberFormat="1" applyFont="1" applyFill="1" applyBorder="1" applyAlignment="1">
      <alignment horizontal="center" vertical="center"/>
    </xf>
    <xf numFmtId="0" fontId="40" fillId="11" borderId="115" xfId="0" applyFont="1" applyFill="1" applyBorder="1" applyAlignment="1">
      <alignment horizontal="center" vertical="center"/>
    </xf>
    <xf numFmtId="1" fontId="40" fillId="14" borderId="154" xfId="0" applyNumberFormat="1" applyFont="1" applyFill="1" applyBorder="1" applyAlignment="1">
      <alignment horizontal="center" vertical="center"/>
    </xf>
    <xf numFmtId="1" fontId="40" fillId="14" borderId="152" xfId="0" applyNumberFormat="1" applyFont="1" applyFill="1" applyBorder="1" applyAlignment="1">
      <alignment horizontal="center" vertical="center"/>
    </xf>
    <xf numFmtId="1" fontId="40" fillId="14" borderId="155" xfId="0" applyNumberFormat="1" applyFont="1" applyFill="1" applyBorder="1" applyAlignment="1">
      <alignment horizontal="center" vertical="center"/>
    </xf>
    <xf numFmtId="1" fontId="40" fillId="11" borderId="146" xfId="0" applyNumberFormat="1" applyFont="1" applyFill="1" applyBorder="1" applyAlignment="1">
      <alignment horizontal="center" vertical="center"/>
    </xf>
    <xf numFmtId="1" fontId="40" fillId="11" borderId="149" xfId="0" applyNumberFormat="1" applyFont="1" applyFill="1" applyBorder="1" applyAlignment="1">
      <alignment horizontal="center" vertical="center"/>
    </xf>
    <xf numFmtId="0" fontId="40" fillId="11" borderId="117" xfId="0" applyFont="1" applyFill="1" applyBorder="1" applyAlignment="1">
      <alignment horizontal="center" vertical="center"/>
    </xf>
    <xf numFmtId="14" fontId="25" fillId="0" borderId="89" xfId="0" applyNumberFormat="1" applyFont="1" applyBorder="1" applyAlignment="1">
      <alignment horizontal="center" vertical="center"/>
    </xf>
    <xf numFmtId="0" fontId="26" fillId="0" borderId="91" xfId="0" applyFont="1" applyBorder="1" applyAlignment="1">
      <alignment horizontal="center" vertical="center"/>
    </xf>
    <xf numFmtId="20" fontId="25" fillId="0" borderId="91" xfId="0" applyNumberFormat="1" applyFont="1" applyBorder="1" applyAlignment="1">
      <alignment horizontal="center" vertical="center"/>
    </xf>
    <xf numFmtId="0" fontId="25" fillId="0" borderId="91" xfId="0" applyFont="1" applyBorder="1" applyAlignment="1">
      <alignment horizontal="center" vertical="center"/>
    </xf>
    <xf numFmtId="164" fontId="81" fillId="0" borderId="91" xfId="0" applyNumberFormat="1" applyFont="1" applyBorder="1" applyAlignment="1">
      <alignment horizontal="center" vertical="center"/>
    </xf>
    <xf numFmtId="164" fontId="81" fillId="0" borderId="99" xfId="0" applyNumberFormat="1" applyFont="1" applyBorder="1" applyAlignment="1">
      <alignment horizontal="center" vertical="center"/>
    </xf>
    <xf numFmtId="0" fontId="142" fillId="0" borderId="89" xfId="0" applyFont="1" applyBorder="1" applyAlignment="1">
      <alignment horizontal="center"/>
    </xf>
    <xf numFmtId="0" fontId="142" fillId="0" borderId="91" xfId="0" applyFont="1" applyBorder="1" applyAlignment="1">
      <alignment horizontal="center"/>
    </xf>
    <xf numFmtId="0" fontId="142" fillId="0" borderId="92" xfId="0" applyFont="1" applyBorder="1" applyAlignment="1">
      <alignment horizontal="center"/>
    </xf>
    <xf numFmtId="1" fontId="82" fillId="0" borderId="135" xfId="0" applyNumberFormat="1" applyFont="1" applyBorder="1" applyAlignment="1">
      <alignment horizontal="center"/>
    </xf>
    <xf numFmtId="1" fontId="82" fillId="0" borderId="136" xfId="0" applyNumberFormat="1" applyFont="1" applyBorder="1" applyAlignment="1">
      <alignment horizontal="center"/>
    </xf>
    <xf numFmtId="43" fontId="139" fillId="0" borderId="135" xfId="0" applyNumberFormat="1" applyFont="1" applyBorder="1" applyAlignment="1">
      <alignment horizontal="center"/>
    </xf>
    <xf numFmtId="1" fontId="82" fillId="0" borderId="40" xfId="0" applyNumberFormat="1" applyFont="1" applyBorder="1" applyAlignment="1">
      <alignment horizontal="center"/>
    </xf>
    <xf numFmtId="1" fontId="82" fillId="0" borderId="81" xfId="0" applyNumberFormat="1" applyFont="1" applyBorder="1" applyAlignment="1">
      <alignment horizontal="center"/>
    </xf>
    <xf numFmtId="43" fontId="139" fillId="0" borderId="40" xfId="0" applyNumberFormat="1" applyFont="1" applyBorder="1" applyAlignment="1">
      <alignment horizontal="center"/>
    </xf>
    <xf numFmtId="14" fontId="40" fillId="26" borderId="27" xfId="0" applyNumberFormat="1" applyFont="1" applyFill="1" applyBorder="1" applyAlignment="1">
      <alignment horizontal="center" vertical="center" wrapText="1"/>
    </xf>
    <xf numFmtId="14" fontId="44" fillId="26" borderId="28" xfId="0" applyNumberFormat="1" applyFont="1" applyFill="1" applyBorder="1" applyAlignment="1">
      <alignment horizontal="center" vertical="center" wrapText="1"/>
    </xf>
    <xf numFmtId="0" fontId="38" fillId="26" borderId="28" xfId="0" applyFont="1" applyFill="1" applyBorder="1" applyAlignment="1">
      <alignment horizontal="center" vertical="center" wrapText="1"/>
    </xf>
    <xf numFmtId="0" fontId="40" fillId="26" borderId="28" xfId="0" applyFont="1" applyFill="1" applyBorder="1" applyAlignment="1">
      <alignment horizontal="center" vertical="center" wrapText="1"/>
    </xf>
    <xf numFmtId="0" fontId="135" fillId="26" borderId="28" xfId="0" applyFont="1" applyFill="1" applyBorder="1" applyAlignment="1">
      <alignment horizontal="center" vertical="center" wrapText="1"/>
    </xf>
    <xf numFmtId="2" fontId="40" fillId="26" borderId="29" xfId="0" applyNumberFormat="1" applyFont="1" applyFill="1" applyBorder="1" applyAlignment="1">
      <alignment horizontal="center" vertical="center" wrapText="1"/>
    </xf>
    <xf numFmtId="0" fontId="40" fillId="26" borderId="27" xfId="0" applyFont="1" applyFill="1" applyBorder="1" applyAlignment="1">
      <alignment horizontal="center" vertical="center" wrapText="1"/>
    </xf>
    <xf numFmtId="0" fontId="40" fillId="26" borderId="33" xfId="0" applyFont="1" applyFill="1" applyBorder="1" applyAlignment="1">
      <alignment horizontal="center" vertical="center" wrapText="1"/>
    </xf>
    <xf numFmtId="0" fontId="40" fillId="26" borderId="31" xfId="0" applyFont="1" applyFill="1" applyBorder="1" applyAlignment="1">
      <alignment horizontal="center" vertical="center"/>
    </xf>
    <xf numFmtId="164" fontId="40" fillId="26" borderId="28" xfId="0" applyNumberFormat="1" applyFont="1" applyFill="1" applyBorder="1" applyAlignment="1">
      <alignment horizontal="center" vertical="center"/>
    </xf>
    <xf numFmtId="1" fontId="40" fillId="26" borderId="28" xfId="0" applyNumberFormat="1" applyFont="1" applyFill="1" applyBorder="1" applyAlignment="1">
      <alignment horizontal="center" vertical="center"/>
    </xf>
    <xf numFmtId="1" fontId="45" fillId="26" borderId="33" xfId="0" applyNumberFormat="1" applyFont="1" applyFill="1" applyBorder="1" applyAlignment="1">
      <alignment horizontal="center" vertical="center"/>
    </xf>
    <xf numFmtId="1" fontId="134" fillId="26" borderId="59" xfId="0" applyNumberFormat="1" applyFont="1" applyFill="1" applyBorder="1" applyAlignment="1">
      <alignment horizontal="center" vertical="center"/>
    </xf>
    <xf numFmtId="0" fontId="40" fillId="26" borderId="43" xfId="0" applyFont="1" applyFill="1" applyBorder="1" applyAlignment="1">
      <alignment horizontal="center" vertical="center"/>
    </xf>
    <xf numFmtId="0" fontId="40" fillId="26" borderId="44" xfId="0" applyFont="1" applyFill="1" applyBorder="1" applyAlignment="1">
      <alignment horizontal="center" vertical="center"/>
    </xf>
    <xf numFmtId="164" fontId="40" fillId="26" borderId="39" xfId="0" applyNumberFormat="1" applyFont="1" applyFill="1" applyBorder="1" applyAlignment="1">
      <alignment horizontal="center" vertical="center"/>
    </xf>
    <xf numFmtId="164" fontId="40" fillId="26" borderId="43" xfId="0" applyNumberFormat="1" applyFont="1" applyFill="1" applyBorder="1" applyAlignment="1">
      <alignment horizontal="center" vertical="center"/>
    </xf>
    <xf numFmtId="164" fontId="40" fillId="26" borderId="72" xfId="0" applyNumberFormat="1" applyFont="1" applyFill="1" applyBorder="1" applyAlignment="1">
      <alignment horizontal="center" vertical="center"/>
    </xf>
    <xf numFmtId="164" fontId="40" fillId="26" borderId="70" xfId="0" applyNumberFormat="1" applyFont="1" applyFill="1" applyBorder="1" applyAlignment="1">
      <alignment vertical="center"/>
    </xf>
    <xf numFmtId="164" fontId="40" fillId="26" borderId="71" xfId="0" applyNumberFormat="1" applyFont="1" applyFill="1" applyBorder="1" applyAlignment="1">
      <alignment horizontal="center" vertical="center"/>
    </xf>
    <xf numFmtId="164" fontId="40" fillId="26" borderId="40" xfId="0" applyNumberFormat="1" applyFont="1" applyFill="1" applyBorder="1" applyAlignment="1">
      <alignment horizontal="center" vertical="center"/>
    </xf>
    <xf numFmtId="2" fontId="40" fillId="26" borderId="30" xfId="0" applyNumberFormat="1" applyFont="1" applyFill="1" applyBorder="1" applyAlignment="1">
      <alignment horizontal="center" vertical="center"/>
    </xf>
    <xf numFmtId="0" fontId="40" fillId="26" borderId="45" xfId="0" applyFont="1" applyFill="1" applyBorder="1" applyAlignment="1">
      <alignment horizontal="center" vertical="center"/>
    </xf>
    <xf numFmtId="1" fontId="40" fillId="26" borderId="39" xfId="0" applyNumberFormat="1" applyFont="1" applyFill="1" applyBorder="1" applyAlignment="1">
      <alignment horizontal="center" vertical="center"/>
    </xf>
    <xf numFmtId="1" fontId="40" fillId="26" borderId="43" xfId="0" applyNumberFormat="1" applyFont="1" applyFill="1" applyBorder="1" applyAlignment="1">
      <alignment horizontal="center" vertical="center"/>
    </xf>
    <xf numFmtId="1" fontId="40" fillId="26" borderId="72" xfId="0" applyNumberFormat="1" applyFont="1" applyFill="1" applyBorder="1" applyAlignment="1">
      <alignment horizontal="center" vertical="center"/>
    </xf>
    <xf numFmtId="1" fontId="40" fillId="26" borderId="27" xfId="0" applyNumberFormat="1" applyFont="1" applyFill="1" applyBorder="1" applyAlignment="1">
      <alignment horizontal="center" vertical="center"/>
    </xf>
    <xf numFmtId="1" fontId="40" fillId="26" borderId="33" xfId="0" applyNumberFormat="1" applyFont="1" applyFill="1" applyBorder="1" applyAlignment="1">
      <alignment horizontal="center" vertical="center"/>
    </xf>
    <xf numFmtId="0" fontId="40" fillId="26" borderId="17" xfId="0" applyFont="1" applyFill="1" applyBorder="1" applyAlignment="1">
      <alignment horizontal="center" vertical="center"/>
    </xf>
    <xf numFmtId="164" fontId="40" fillId="26" borderId="45" xfId="0" applyNumberFormat="1" applyFont="1" applyFill="1" applyBorder="1" applyAlignment="1">
      <alignment horizontal="center" vertical="center"/>
    </xf>
    <xf numFmtId="0" fontId="40" fillId="26" borderId="34" xfId="0" applyFont="1" applyFill="1" applyBorder="1" applyAlignment="1">
      <alignment horizontal="center" vertical="center" wrapText="1"/>
    </xf>
    <xf numFmtId="168" fontId="139" fillId="28" borderId="1" xfId="0" applyNumberFormat="1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 vertical="center"/>
    </xf>
    <xf numFmtId="0" fontId="125" fillId="7" borderId="74" xfId="0" applyFont="1" applyFill="1" applyBorder="1" applyAlignment="1">
      <alignment horizontal="center"/>
    </xf>
    <xf numFmtId="1" fontId="15" fillId="5" borderId="74" xfId="0" applyNumberFormat="1" applyFont="1" applyFill="1" applyBorder="1" applyAlignment="1">
      <alignment horizontal="center"/>
    </xf>
    <xf numFmtId="0" fontId="54" fillId="28" borderId="74" xfId="0" applyFont="1" applyFill="1" applyBorder="1" applyAlignment="1">
      <alignment horizontal="center" vertical="center"/>
    </xf>
    <xf numFmtId="1" fontId="107" fillId="16" borderId="0" xfId="0" applyNumberFormat="1" applyFont="1" applyFill="1" applyAlignment="1">
      <alignment horizontal="center"/>
    </xf>
    <xf numFmtId="43" fontId="139" fillId="28" borderId="74" xfId="0" applyNumberFormat="1" applyFont="1" applyFill="1" applyBorder="1" applyAlignment="1">
      <alignment horizontal="center"/>
    </xf>
    <xf numFmtId="14" fontId="7" fillId="22" borderId="74" xfId="0" applyNumberFormat="1" applyFont="1" applyFill="1" applyBorder="1" applyAlignment="1">
      <alignment horizontal="center"/>
    </xf>
    <xf numFmtId="0" fontId="0" fillId="22" borderId="0" xfId="0" applyFill="1"/>
    <xf numFmtId="0" fontId="110" fillId="24" borderId="55" xfId="0" applyFont="1" applyFill="1" applyBorder="1" applyAlignment="1">
      <alignment horizontal="center"/>
    </xf>
    <xf numFmtId="14" fontId="84" fillId="25" borderId="55" xfId="0" applyNumberFormat="1" applyFont="1" applyFill="1" applyBorder="1" applyAlignment="1">
      <alignment horizontal="center"/>
    </xf>
    <xf numFmtId="14" fontId="84" fillId="0" borderId="55" xfId="0" applyNumberFormat="1" applyFont="1" applyBorder="1" applyAlignment="1">
      <alignment horizontal="center"/>
    </xf>
    <xf numFmtId="14" fontId="84" fillId="28" borderId="55" xfId="0" applyNumberFormat="1" applyFont="1" applyFill="1" applyBorder="1" applyAlignment="1">
      <alignment horizontal="center"/>
    </xf>
    <xf numFmtId="14" fontId="128" fillId="28" borderId="55" xfId="0" applyNumberFormat="1" applyFont="1" applyFill="1" applyBorder="1" applyAlignment="1">
      <alignment horizontal="center"/>
    </xf>
    <xf numFmtId="20" fontId="39" fillId="0" borderId="4" xfId="0" applyNumberFormat="1" applyFont="1" applyBorder="1" applyAlignment="1">
      <alignment horizontal="center" vertical="center"/>
    </xf>
    <xf numFmtId="0" fontId="124" fillId="22" borderId="74" xfId="0" applyFont="1" applyFill="1" applyBorder="1" applyAlignment="1">
      <alignment horizontal="center" vertical="center" wrapText="1"/>
    </xf>
    <xf numFmtId="0" fontId="147" fillId="27" borderId="4" xfId="0" applyFont="1" applyFill="1" applyBorder="1" applyAlignment="1">
      <alignment horizontal="center" vertical="center" wrapText="1"/>
    </xf>
    <xf numFmtId="0" fontId="157" fillId="27" borderId="4" xfId="0" applyFont="1" applyFill="1" applyBorder="1" applyAlignment="1">
      <alignment horizontal="center" vertical="center"/>
    </xf>
    <xf numFmtId="0" fontId="151" fillId="0" borderId="0" xfId="0" applyFont="1" applyAlignment="1">
      <alignment horizontal="center"/>
    </xf>
    <xf numFmtId="0" fontId="147" fillId="27" borderId="61" xfId="0" applyFont="1" applyFill="1" applyBorder="1" applyAlignment="1">
      <alignment horizontal="center" vertical="center"/>
    </xf>
    <xf numFmtId="0" fontId="147" fillId="27" borderId="62" xfId="0" applyFont="1" applyFill="1" applyBorder="1" applyAlignment="1">
      <alignment horizontal="center" vertical="center"/>
    </xf>
    <xf numFmtId="0" fontId="147" fillId="27" borderId="63" xfId="0" applyFont="1" applyFill="1" applyBorder="1" applyAlignment="1">
      <alignment horizontal="center" vertical="center"/>
    </xf>
    <xf numFmtId="0" fontId="0" fillId="0" borderId="85" xfId="0" applyBorder="1"/>
    <xf numFmtId="0" fontId="0" fillId="0" borderId="96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147" fillId="27" borderId="6" xfId="0" applyFont="1" applyFill="1" applyBorder="1" applyAlignment="1">
      <alignment horizontal="center" vertical="center"/>
    </xf>
    <xf numFmtId="0" fontId="154" fillId="27" borderId="62" xfId="0" applyFont="1" applyFill="1" applyBorder="1" applyAlignment="1">
      <alignment vertical="center"/>
    </xf>
    <xf numFmtId="0" fontId="147" fillId="31" borderId="62" xfId="0" applyFont="1" applyFill="1" applyBorder="1" applyAlignment="1">
      <alignment horizontal="center" vertical="center"/>
    </xf>
    <xf numFmtId="0" fontId="147" fillId="31" borderId="63" xfId="0" applyFont="1" applyFill="1" applyBorder="1" applyAlignment="1">
      <alignment horizontal="center" vertical="center"/>
    </xf>
    <xf numFmtId="0" fontId="154" fillId="27" borderId="105" xfId="0" applyFont="1" applyFill="1" applyBorder="1" applyAlignment="1">
      <alignment vertical="center"/>
    </xf>
    <xf numFmtId="0" fontId="0" fillId="0" borderId="107" xfId="0" applyBorder="1"/>
    <xf numFmtId="0" fontId="155" fillId="27" borderId="62" xfId="0" applyFont="1" applyFill="1" applyBorder="1" applyAlignment="1">
      <alignment horizontal="center" vertical="center"/>
    </xf>
    <xf numFmtId="0" fontId="148" fillId="27" borderId="62" xfId="0" applyFont="1" applyFill="1" applyBorder="1" applyAlignment="1">
      <alignment horizontal="center" vertical="center" wrapText="1"/>
    </xf>
    <xf numFmtId="0" fontId="147" fillId="27" borderId="105" xfId="0" applyFont="1" applyFill="1" applyBorder="1" applyAlignment="1">
      <alignment horizontal="center" vertical="center"/>
    </xf>
    <xf numFmtId="0" fontId="154" fillId="27" borderId="88" xfId="0" applyFont="1" applyFill="1" applyBorder="1" applyAlignment="1">
      <alignment vertical="center"/>
    </xf>
    <xf numFmtId="0" fontId="0" fillId="0" borderId="104" xfId="0" applyBorder="1"/>
    <xf numFmtId="0" fontId="147" fillId="27" borderId="88" xfId="0" applyFont="1" applyFill="1" applyBorder="1" applyAlignment="1">
      <alignment horizontal="center" vertical="center"/>
    </xf>
    <xf numFmtId="0" fontId="148" fillId="27" borderId="61" xfId="0" applyFont="1" applyFill="1" applyBorder="1" applyAlignment="1">
      <alignment horizontal="center" vertical="center" wrapText="1"/>
    </xf>
    <xf numFmtId="14" fontId="40" fillId="0" borderId="85" xfId="0" applyNumberFormat="1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40" fillId="0" borderId="96" xfId="0" applyFont="1" applyBorder="1" applyAlignment="1">
      <alignment horizontal="center"/>
    </xf>
    <xf numFmtId="0" fontId="40" fillId="0" borderId="6" xfId="0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0" fontId="40" fillId="0" borderId="85" xfId="0" applyFont="1" applyBorder="1" applyAlignment="1">
      <alignment horizontal="center"/>
    </xf>
    <xf numFmtId="0" fontId="40" fillId="0" borderId="0" xfId="0" applyFont="1" applyAlignment="1">
      <alignment horizontal="center"/>
    </xf>
    <xf numFmtId="0" fontId="22" fillId="26" borderId="81" xfId="0" applyFont="1" applyFill="1" applyBorder="1" applyAlignment="1">
      <alignment horizontal="center" vertical="center"/>
    </xf>
    <xf numFmtId="9" fontId="15" fillId="26" borderId="81" xfId="0" applyNumberFormat="1" applyFont="1" applyFill="1" applyBorder="1" applyAlignment="1">
      <alignment horizontal="center"/>
    </xf>
    <xf numFmtId="0" fontId="22" fillId="26" borderId="81" xfId="0" applyFont="1" applyFill="1" applyBorder="1" applyAlignment="1">
      <alignment horizontal="center"/>
    </xf>
    <xf numFmtId="1" fontId="22" fillId="26" borderId="81" xfId="0" applyNumberFormat="1" applyFont="1" applyFill="1" applyBorder="1" applyAlignment="1">
      <alignment horizontal="center"/>
    </xf>
    <xf numFmtId="0" fontId="22" fillId="26" borderId="82" xfId="0" applyFont="1" applyFill="1" applyBorder="1" applyAlignment="1">
      <alignment horizontal="center"/>
    </xf>
    <xf numFmtId="0" fontId="129" fillId="6" borderId="0" xfId="0" applyFont="1" applyFill="1" applyAlignment="1">
      <alignment horizontal="center" vertical="center"/>
    </xf>
    <xf numFmtId="1" fontId="129" fillId="6" borderId="0" xfId="0" applyNumberFormat="1" applyFont="1" applyFill="1" applyAlignment="1">
      <alignment horizontal="center" vertical="center"/>
    </xf>
    <xf numFmtId="164" fontId="129" fillId="6" borderId="0" xfId="0" applyNumberFormat="1" applyFont="1" applyFill="1" applyAlignment="1">
      <alignment horizontal="center" vertical="center"/>
    </xf>
    <xf numFmtId="164" fontId="129" fillId="18" borderId="0" xfId="0" applyNumberFormat="1" applyFont="1" applyFill="1" applyAlignment="1">
      <alignment horizontal="center" vertical="center"/>
    </xf>
    <xf numFmtId="0" fontId="67" fillId="22" borderId="0" xfId="0" applyFont="1" applyFill="1" applyAlignment="1">
      <alignment horizontal="center" vertical="center"/>
    </xf>
    <xf numFmtId="1" fontId="7" fillId="0" borderId="74" xfId="0" applyNumberFormat="1" applyFont="1" applyBorder="1" applyAlignment="1">
      <alignment horizontal="center" vertical="center"/>
    </xf>
    <xf numFmtId="0" fontId="40" fillId="26" borderId="30" xfId="0" applyFont="1" applyFill="1" applyBorder="1" applyAlignment="1">
      <alignment horizontal="center" vertical="center" wrapText="1"/>
    </xf>
    <xf numFmtId="0" fontId="40" fillId="26" borderId="29" xfId="0" applyFont="1" applyFill="1" applyBorder="1" applyAlignment="1">
      <alignment horizontal="center" vertical="center" wrapText="1"/>
    </xf>
    <xf numFmtId="0" fontId="40" fillId="26" borderId="31" xfId="0" applyFont="1" applyFill="1" applyBorder="1" applyAlignment="1">
      <alignment horizontal="center" vertical="center" wrapText="1"/>
    </xf>
    <xf numFmtId="0" fontId="20" fillId="22" borderId="74" xfId="0" applyFont="1" applyFill="1" applyBorder="1" applyAlignment="1">
      <alignment horizontal="center"/>
    </xf>
    <xf numFmtId="14" fontId="7" fillId="22" borderId="0" xfId="0" applyNumberFormat="1" applyFont="1" applyFill="1" applyAlignment="1">
      <alignment horizontal="center"/>
    </xf>
    <xf numFmtId="14" fontId="83" fillId="0" borderId="27" xfId="0" applyNumberFormat="1" applyFont="1" applyBorder="1" applyAlignment="1">
      <alignment horizontal="center" vertical="center" wrapText="1" indent="1"/>
    </xf>
    <xf numFmtId="14" fontId="103" fillId="0" borderId="31" xfId="0" applyNumberFormat="1" applyFont="1" applyBorder="1" applyAlignment="1">
      <alignment horizontal="center" vertical="center" indent="1"/>
    </xf>
    <xf numFmtId="0" fontId="52" fillId="0" borderId="28" xfId="0" applyFont="1" applyBorder="1" applyAlignment="1">
      <alignment horizontal="center" vertical="center"/>
    </xf>
    <xf numFmtId="0" fontId="83" fillId="0" borderId="45" xfId="0" applyFont="1" applyBorder="1" applyAlignment="1">
      <alignment horizontal="center" vertical="center" wrapText="1" indent="1"/>
    </xf>
    <xf numFmtId="0" fontId="108" fillId="0" borderId="30" xfId="0" applyFont="1" applyBorder="1" applyAlignment="1">
      <alignment horizontal="center" wrapText="1"/>
    </xf>
    <xf numFmtId="0" fontId="103" fillId="0" borderId="17" xfId="0" applyFont="1" applyBorder="1" applyAlignment="1">
      <alignment horizontal="center" vertical="center" indent="1"/>
    </xf>
    <xf numFmtId="0" fontId="104" fillId="0" borderId="31" xfId="0" applyFont="1" applyBorder="1" applyAlignment="1">
      <alignment horizontal="center" vertical="center" wrapText="1" indent="1"/>
    </xf>
    <xf numFmtId="0" fontId="105" fillId="0" borderId="31" xfId="0" applyFont="1" applyBorder="1" applyAlignment="1">
      <alignment horizontal="center" vertical="center" wrapText="1" indent="1"/>
    </xf>
    <xf numFmtId="0" fontId="105" fillId="0" borderId="126" xfId="0" applyFont="1" applyBorder="1" applyAlignment="1">
      <alignment horizontal="center" vertical="center" wrapText="1" indent="1"/>
    </xf>
    <xf numFmtId="1" fontId="46" fillId="0" borderId="28" xfId="0" applyNumberFormat="1" applyFont="1" applyBorder="1" applyAlignment="1">
      <alignment horizontal="center" vertical="center" wrapText="1"/>
    </xf>
    <xf numFmtId="1" fontId="105" fillId="0" borderId="31" xfId="0" applyNumberFormat="1" applyFont="1" applyBorder="1" applyAlignment="1">
      <alignment horizontal="center" vertical="center" wrapText="1" indent="1"/>
    </xf>
    <xf numFmtId="1" fontId="136" fillId="0" borderId="31" xfId="0" applyNumberFormat="1" applyFont="1" applyBorder="1" applyAlignment="1">
      <alignment horizontal="center" vertical="center" wrapText="1" indent="1"/>
    </xf>
    <xf numFmtId="2" fontId="46" fillId="0" borderId="32" xfId="0" applyNumberFormat="1" applyFont="1" applyBorder="1" applyAlignment="1">
      <alignment horizontal="center" vertical="center" wrapText="1" indent="1"/>
    </xf>
    <xf numFmtId="0" fontId="46" fillId="0" borderId="28" xfId="0" applyFont="1" applyBorder="1" applyAlignment="1">
      <alignment horizontal="center" vertical="center" indent="1"/>
    </xf>
    <xf numFmtId="1" fontId="41" fillId="0" borderId="28" xfId="0" applyNumberFormat="1" applyFont="1" applyBorder="1" applyAlignment="1">
      <alignment horizontal="center" vertical="center" indent="1"/>
    </xf>
    <xf numFmtId="1" fontId="41" fillId="0" borderId="33" xfId="0" applyNumberFormat="1" applyFont="1" applyBorder="1" applyAlignment="1">
      <alignment horizontal="center" vertical="center" indent="1"/>
    </xf>
    <xf numFmtId="14" fontId="107" fillId="0" borderId="27" xfId="0" applyNumberFormat="1" applyFont="1" applyBorder="1" applyAlignment="1">
      <alignment horizontal="center" vertical="center" wrapText="1" indent="1"/>
    </xf>
    <xf numFmtId="14" fontId="116" fillId="0" borderId="31" xfId="0" applyNumberFormat="1" applyFont="1" applyBorder="1" applyAlignment="1">
      <alignment horizontal="center" vertical="center" indent="1"/>
    </xf>
    <xf numFmtId="0" fontId="107" fillId="0" borderId="45" xfId="0" applyFont="1" applyBorder="1" applyAlignment="1">
      <alignment horizontal="center" vertical="center" wrapText="1" indent="1"/>
    </xf>
    <xf numFmtId="0" fontId="116" fillId="0" borderId="17" xfId="0" applyFont="1" applyBorder="1" applyAlignment="1">
      <alignment horizontal="center" vertical="center" indent="1"/>
    </xf>
    <xf numFmtId="0" fontId="117" fillId="0" borderId="31" xfId="0" applyFont="1" applyBorder="1" applyAlignment="1">
      <alignment horizontal="center" vertical="center" wrapText="1" indent="1"/>
    </xf>
    <xf numFmtId="0" fontId="118" fillId="0" borderId="31" xfId="0" applyFont="1" applyBorder="1" applyAlignment="1">
      <alignment horizontal="center" vertical="center" wrapText="1" indent="1"/>
    </xf>
    <xf numFmtId="0" fontId="118" fillId="0" borderId="126" xfId="0" applyFont="1" applyBorder="1" applyAlignment="1">
      <alignment horizontal="center" vertical="center" wrapText="1" indent="1"/>
    </xf>
    <xf numFmtId="1" fontId="118" fillId="0" borderId="31" xfId="0" applyNumberFormat="1" applyFont="1" applyBorder="1" applyAlignment="1">
      <alignment horizontal="center" vertical="center" wrapText="1" indent="1"/>
    </xf>
    <xf numFmtId="1" fontId="137" fillId="0" borderId="31" xfId="0" applyNumberFormat="1" applyFont="1" applyBorder="1" applyAlignment="1">
      <alignment horizontal="center" vertical="center" wrapText="1" indent="1"/>
    </xf>
    <xf numFmtId="0" fontId="78" fillId="0" borderId="65" xfId="0" applyFont="1" applyBorder="1" applyAlignment="1">
      <alignment horizontal="center" vertical="center" wrapText="1"/>
    </xf>
    <xf numFmtId="0" fontId="35" fillId="26" borderId="19" xfId="0" applyFont="1" applyFill="1" applyBorder="1" applyAlignment="1">
      <alignment horizontal="center" vertical="center" wrapText="1"/>
    </xf>
    <xf numFmtId="0" fontId="35" fillId="26" borderId="21" xfId="0" applyFont="1" applyFill="1" applyBorder="1" applyAlignment="1">
      <alignment horizontal="center" vertical="center" wrapText="1"/>
    </xf>
    <xf numFmtId="0" fontId="104" fillId="26" borderId="31" xfId="0" applyFont="1" applyFill="1" applyBorder="1" applyAlignment="1">
      <alignment horizontal="center" vertical="center" wrapText="1" indent="1"/>
    </xf>
    <xf numFmtId="0" fontId="40" fillId="26" borderId="28" xfId="0" applyFont="1" applyFill="1" applyBorder="1" applyAlignment="1">
      <alignment horizontal="center" vertical="center" wrapText="1" indent="1"/>
    </xf>
    <xf numFmtId="0" fontId="105" fillId="26" borderId="31" xfId="0" applyFont="1" applyFill="1" applyBorder="1" applyAlignment="1">
      <alignment horizontal="center" vertical="center" wrapText="1" indent="1"/>
    </xf>
    <xf numFmtId="0" fontId="105" fillId="26" borderId="126" xfId="0" applyFont="1" applyFill="1" applyBorder="1" applyAlignment="1">
      <alignment horizontal="center" vertical="center" wrapText="1" indent="1"/>
    </xf>
    <xf numFmtId="1" fontId="105" fillId="26" borderId="126" xfId="0" applyNumberFormat="1" applyFont="1" applyFill="1" applyBorder="1" applyAlignment="1">
      <alignment horizontal="center" vertical="center" wrapText="1" indent="1"/>
    </xf>
    <xf numFmtId="1" fontId="46" fillId="26" borderId="28" xfId="0" applyNumberFormat="1" applyFont="1" applyFill="1" applyBorder="1" applyAlignment="1">
      <alignment horizontal="center" vertical="center" wrapText="1"/>
    </xf>
    <xf numFmtId="0" fontId="117" fillId="26" borderId="31" xfId="0" applyFont="1" applyFill="1" applyBorder="1" applyAlignment="1">
      <alignment horizontal="center" vertical="center" wrapText="1" indent="1"/>
    </xf>
    <xf numFmtId="0" fontId="118" fillId="26" borderId="31" xfId="0" applyFont="1" applyFill="1" applyBorder="1" applyAlignment="1">
      <alignment horizontal="center" vertical="center" wrapText="1" indent="1"/>
    </xf>
    <xf numFmtId="0" fontId="118" fillId="26" borderId="126" xfId="0" applyFont="1" applyFill="1" applyBorder="1" applyAlignment="1">
      <alignment horizontal="center" vertical="center" wrapText="1" indent="1"/>
    </xf>
    <xf numFmtId="1" fontId="118" fillId="26" borderId="126" xfId="0" applyNumberFormat="1" applyFont="1" applyFill="1" applyBorder="1" applyAlignment="1">
      <alignment horizontal="center" vertical="center" wrapText="1" indent="1"/>
    </xf>
    <xf numFmtId="164" fontId="118" fillId="26" borderId="31" xfId="0" applyNumberFormat="1" applyFont="1" applyFill="1" applyBorder="1" applyAlignment="1">
      <alignment horizontal="center" vertical="center" wrapText="1" indent="1"/>
    </xf>
    <xf numFmtId="2" fontId="82" fillId="26" borderId="74" xfId="0" applyNumberFormat="1" applyFont="1" applyFill="1" applyBorder="1" applyAlignment="1">
      <alignment horizontal="center" vertical="center"/>
    </xf>
    <xf numFmtId="14" fontId="39" fillId="26" borderId="10" xfId="0" applyNumberFormat="1" applyFont="1" applyFill="1" applyBorder="1" applyAlignment="1">
      <alignment horizontal="center" vertical="center"/>
    </xf>
    <xf numFmtId="0" fontId="55" fillId="26" borderId="8" xfId="0" applyFont="1" applyFill="1" applyBorder="1" applyAlignment="1">
      <alignment horizontal="center" vertical="center"/>
    </xf>
    <xf numFmtId="14" fontId="39" fillId="26" borderId="69" xfId="0" applyNumberFormat="1" applyFont="1" applyFill="1" applyBorder="1" applyAlignment="1">
      <alignment horizontal="center" vertical="center"/>
    </xf>
    <xf numFmtId="0" fontId="55" fillId="26" borderId="67" xfId="0" applyFont="1" applyFill="1" applyBorder="1" applyAlignment="1">
      <alignment horizontal="center" vertical="center"/>
    </xf>
    <xf numFmtId="14" fontId="39" fillId="26" borderId="112" xfId="0" applyNumberFormat="1" applyFont="1" applyFill="1" applyBorder="1" applyAlignment="1">
      <alignment horizontal="center" vertical="center"/>
    </xf>
    <xf numFmtId="0" fontId="55" fillId="26" borderId="106" xfId="0" applyFont="1" applyFill="1" applyBorder="1" applyAlignment="1">
      <alignment horizontal="center" vertical="center"/>
    </xf>
    <xf numFmtId="0" fontId="55" fillId="26" borderId="10" xfId="0" applyFont="1" applyFill="1" applyBorder="1" applyAlignment="1">
      <alignment horizontal="center" vertical="center"/>
    </xf>
    <xf numFmtId="0" fontId="56" fillId="26" borderId="87" xfId="0" applyFont="1" applyFill="1" applyBorder="1" applyAlignment="1">
      <alignment horizontal="center" vertical="center"/>
    </xf>
    <xf numFmtId="0" fontId="39" fillId="26" borderId="87" xfId="0" applyFont="1" applyFill="1" applyBorder="1" applyAlignment="1">
      <alignment horizontal="center" vertical="center"/>
    </xf>
    <xf numFmtId="0" fontId="12" fillId="26" borderId="87" xfId="0" applyFont="1" applyFill="1" applyBorder="1" applyAlignment="1">
      <alignment horizontal="center" vertical="center"/>
    </xf>
    <xf numFmtId="0" fontId="12" fillId="26" borderId="8" xfId="0" applyFont="1" applyFill="1" applyBorder="1" applyAlignment="1">
      <alignment horizontal="center" vertical="center"/>
    </xf>
    <xf numFmtId="0" fontId="55" fillId="26" borderId="69" xfId="0" applyFont="1" applyFill="1" applyBorder="1" applyAlignment="1">
      <alignment horizontal="center" vertical="center"/>
    </xf>
    <xf numFmtId="0" fontId="12" fillId="26" borderId="67" xfId="0" applyFont="1" applyFill="1" applyBorder="1" applyAlignment="1">
      <alignment horizontal="center" vertical="center"/>
    </xf>
    <xf numFmtId="0" fontId="12" fillId="26" borderId="9" xfId="0" applyFont="1" applyFill="1" applyBorder="1" applyAlignment="1">
      <alignment horizontal="center" vertical="center"/>
    </xf>
    <xf numFmtId="0" fontId="12" fillId="26" borderId="68" xfId="0" applyFont="1" applyFill="1" applyBorder="1" applyAlignment="1">
      <alignment horizontal="center" vertical="center"/>
    </xf>
    <xf numFmtId="0" fontId="121" fillId="26" borderId="0" xfId="0" applyFont="1" applyFill="1" applyAlignment="1">
      <alignment horizontal="center" vertical="center"/>
    </xf>
    <xf numFmtId="169" fontId="7" fillId="5" borderId="74" xfId="0" applyNumberFormat="1" applyFont="1" applyFill="1" applyBorder="1" applyAlignment="1">
      <alignment horizontal="center" vertical="center"/>
    </xf>
    <xf numFmtId="20" fontId="58" fillId="0" borderId="4" xfId="0" applyNumberFormat="1" applyFont="1" applyBorder="1" applyAlignment="1">
      <alignment horizontal="center"/>
    </xf>
    <xf numFmtId="14" fontId="13" fillId="35" borderId="0" xfId="0" applyNumberFormat="1" applyFont="1" applyFill="1" applyAlignment="1">
      <alignment horizontal="center" vertical="center"/>
    </xf>
    <xf numFmtId="0" fontId="123" fillId="35" borderId="0" xfId="0" applyFont="1" applyFill="1" applyAlignment="1">
      <alignment horizontal="center" vertical="center"/>
    </xf>
    <xf numFmtId="20" fontId="13" fillId="35" borderId="0" xfId="0" applyNumberFormat="1" applyFont="1" applyFill="1" applyAlignment="1">
      <alignment horizontal="center" vertical="center"/>
    </xf>
    <xf numFmtId="0" fontId="13" fillId="35" borderId="0" xfId="0" applyFont="1" applyFill="1" applyAlignment="1">
      <alignment horizontal="center" vertical="center"/>
    </xf>
    <xf numFmtId="0" fontId="125" fillId="35" borderId="0" xfId="0" applyFont="1" applyFill="1" applyAlignment="1">
      <alignment horizontal="center" vertical="center"/>
    </xf>
    <xf numFmtId="164" fontId="7" fillId="35" borderId="0" xfId="0" applyNumberFormat="1" applyFont="1" applyFill="1" applyAlignment="1">
      <alignment horizontal="center" vertical="center"/>
    </xf>
    <xf numFmtId="0" fontId="7" fillId="35" borderId="0" xfId="0" applyFont="1" applyFill="1" applyAlignment="1">
      <alignment horizontal="center" vertical="center"/>
    </xf>
    <xf numFmtId="1" fontId="7" fillId="35" borderId="0" xfId="0" applyNumberFormat="1" applyFont="1" applyFill="1" applyAlignment="1">
      <alignment horizontal="center" vertical="center"/>
    </xf>
    <xf numFmtId="1" fontId="7" fillId="35" borderId="74" xfId="0" applyNumberFormat="1" applyFont="1" applyFill="1" applyBorder="1" applyAlignment="1">
      <alignment horizontal="center" vertical="center"/>
    </xf>
    <xf numFmtId="1" fontId="15" fillId="35" borderId="74" xfId="0" applyNumberFormat="1" applyFont="1" applyFill="1" applyBorder="1" applyAlignment="1">
      <alignment horizontal="center" vertical="center"/>
    </xf>
    <xf numFmtId="1" fontId="15" fillId="35" borderId="0" xfId="0" applyNumberFormat="1" applyFont="1" applyFill="1" applyAlignment="1">
      <alignment horizontal="center" vertical="center"/>
    </xf>
    <xf numFmtId="0" fontId="7" fillId="35" borderId="74" xfId="0" applyFont="1" applyFill="1" applyBorder="1" applyAlignment="1">
      <alignment horizontal="center" vertical="center"/>
    </xf>
    <xf numFmtId="14" fontId="7" fillId="35" borderId="0" xfId="0" applyNumberFormat="1" applyFont="1" applyFill="1" applyAlignment="1">
      <alignment horizontal="center" vertical="center" wrapText="1"/>
    </xf>
    <xf numFmtId="0" fontId="7" fillId="35" borderId="75" xfId="0" applyFont="1" applyFill="1" applyBorder="1" applyAlignment="1">
      <alignment horizontal="center" vertical="center"/>
    </xf>
    <xf numFmtId="0" fontId="0" fillId="35" borderId="0" xfId="0" applyFill="1" applyAlignment="1">
      <alignment vertical="center"/>
    </xf>
    <xf numFmtId="0" fontId="0" fillId="35" borderId="0" xfId="0" applyFill="1"/>
    <xf numFmtId="20" fontId="13" fillId="35" borderId="0" xfId="0" applyNumberFormat="1" applyFont="1" applyFill="1" applyAlignment="1">
      <alignment horizontal="center"/>
    </xf>
    <xf numFmtId="0" fontId="13" fillId="35" borderId="0" xfId="0" applyFont="1" applyFill="1" applyAlignment="1">
      <alignment horizontal="center"/>
    </xf>
    <xf numFmtId="0" fontId="7" fillId="35" borderId="0" xfId="0" applyFont="1" applyFill="1" applyAlignment="1">
      <alignment horizontal="center"/>
    </xf>
    <xf numFmtId="164" fontId="7" fillId="35" borderId="0" xfId="0" applyNumberFormat="1" applyFont="1" applyFill="1" applyAlignment="1">
      <alignment horizontal="center"/>
    </xf>
    <xf numFmtId="1" fontId="7" fillId="35" borderId="0" xfId="0" applyNumberFormat="1" applyFont="1" applyFill="1" applyAlignment="1">
      <alignment horizontal="center"/>
    </xf>
    <xf numFmtId="1" fontId="15" fillId="35" borderId="74" xfId="0" applyNumberFormat="1" applyFont="1" applyFill="1" applyBorder="1" applyAlignment="1">
      <alignment horizontal="center"/>
    </xf>
    <xf numFmtId="1" fontId="15" fillId="35" borderId="0" xfId="0" applyNumberFormat="1" applyFont="1" applyFill="1" applyAlignment="1">
      <alignment horizontal="center"/>
    </xf>
    <xf numFmtId="0" fontId="107" fillId="22" borderId="0" xfId="0" applyFont="1" applyFill="1" applyAlignment="1">
      <alignment horizontal="center"/>
    </xf>
    <xf numFmtId="0" fontId="7" fillId="22" borderId="0" xfId="0" applyFont="1" applyFill="1" applyAlignment="1">
      <alignment horizontal="center"/>
    </xf>
    <xf numFmtId="0" fontId="7" fillId="22" borderId="1" xfId="0" applyFont="1" applyFill="1" applyBorder="1" applyAlignment="1">
      <alignment horizontal="center" vertical="center"/>
    </xf>
    <xf numFmtId="0" fontId="22" fillId="11" borderId="68" xfId="0" applyFont="1" applyFill="1" applyBorder="1" applyAlignment="1">
      <alignment horizontal="center"/>
    </xf>
    <xf numFmtId="0" fontId="19" fillId="10" borderId="68" xfId="0" applyFont="1" applyFill="1" applyBorder="1"/>
    <xf numFmtId="11" fontId="7" fillId="7" borderId="0" xfId="0" applyNumberFormat="1" applyFont="1" applyFill="1" applyAlignment="1">
      <alignment horizontal="center"/>
    </xf>
    <xf numFmtId="0" fontId="28" fillId="28" borderId="0" xfId="0" applyFont="1" applyFill="1"/>
    <xf numFmtId="11" fontId="28" fillId="28" borderId="0" xfId="0" applyNumberFormat="1" applyFont="1" applyFill="1"/>
    <xf numFmtId="11" fontId="7" fillId="7" borderId="1" xfId="0" applyNumberFormat="1" applyFont="1" applyFill="1" applyBorder="1" applyAlignment="1">
      <alignment horizontal="center" vertical="center"/>
    </xf>
    <xf numFmtId="11" fontId="7" fillId="7" borderId="74" xfId="0" applyNumberFormat="1" applyFont="1" applyFill="1" applyBorder="1" applyAlignment="1">
      <alignment horizontal="center" vertical="center"/>
    </xf>
    <xf numFmtId="11" fontId="39" fillId="0" borderId="4" xfId="0" applyNumberFormat="1" applyFont="1" applyBorder="1" applyAlignment="1">
      <alignment horizontal="center"/>
    </xf>
    <xf numFmtId="0" fontId="18" fillId="0" borderId="0" xfId="0" applyFont="1" applyAlignment="1">
      <alignment horizontal="center" vertical="top"/>
    </xf>
    <xf numFmtId="0" fontId="18" fillId="0" borderId="0" xfId="0" applyFont="1" applyAlignment="1">
      <alignment horizontal="center"/>
    </xf>
    <xf numFmtId="0" fontId="106" fillId="25" borderId="0" xfId="0" applyFont="1" applyFill="1" applyAlignment="1">
      <alignment horizontal="center" vertical="center"/>
    </xf>
    <xf numFmtId="0" fontId="106" fillId="0" borderId="0" xfId="0" applyFont="1" applyAlignment="1">
      <alignment horizontal="center" vertical="center"/>
    </xf>
    <xf numFmtId="0" fontId="106" fillId="0" borderId="0" xfId="0" applyFont="1" applyAlignment="1">
      <alignment horizontal="center" vertical="center" wrapText="1"/>
    </xf>
    <xf numFmtId="0" fontId="106" fillId="25" borderId="0" xfId="0" applyFont="1" applyFill="1" applyAlignment="1">
      <alignment horizontal="center" vertical="center" wrapText="1"/>
    </xf>
    <xf numFmtId="0" fontId="111" fillId="0" borderId="0" xfId="0" applyFont="1" applyAlignment="1">
      <alignment horizontal="center" vertical="center" wrapText="1"/>
    </xf>
    <xf numFmtId="0" fontId="111" fillId="25" borderId="0" xfId="0" applyFont="1" applyFill="1" applyAlignment="1">
      <alignment horizontal="center" vertical="center" wrapText="1"/>
    </xf>
    <xf numFmtId="0" fontId="106" fillId="24" borderId="86" xfId="0" applyFont="1" applyFill="1" applyBorder="1" applyAlignment="1">
      <alignment horizontal="center" vertical="center"/>
    </xf>
    <xf numFmtId="11" fontId="106" fillId="25" borderId="0" xfId="0" applyNumberFormat="1" applyFont="1" applyFill="1" applyAlignment="1">
      <alignment horizontal="center" vertical="center" wrapText="1"/>
    </xf>
    <xf numFmtId="0" fontId="25" fillId="28" borderId="0" xfId="0" applyFont="1" applyFill="1" applyAlignment="1">
      <alignment horizontal="center" vertical="center"/>
    </xf>
    <xf numFmtId="11" fontId="25" fillId="0" borderId="0" xfId="0" applyNumberFormat="1" applyFont="1" applyAlignment="1">
      <alignment horizontal="center" vertical="center"/>
    </xf>
    <xf numFmtId="0" fontId="18" fillId="0" borderId="158" xfId="0" applyFont="1" applyBorder="1" applyAlignment="1">
      <alignment horizontal="center" vertical="center"/>
    </xf>
    <xf numFmtId="14" fontId="107" fillId="0" borderId="158" xfId="0" applyNumberFormat="1" applyFont="1" applyBorder="1" applyAlignment="1">
      <alignment horizontal="center"/>
    </xf>
    <xf numFmtId="0" fontId="107" fillId="0" borderId="158" xfId="0" applyFont="1" applyBorder="1" applyAlignment="1">
      <alignment horizontal="center"/>
    </xf>
    <xf numFmtId="0" fontId="20" fillId="0" borderId="158" xfId="0" applyFont="1" applyBorder="1" applyAlignment="1">
      <alignment horizontal="center" vertical="center"/>
    </xf>
    <xf numFmtId="0" fontId="78" fillId="0" borderId="158" xfId="0" applyFont="1" applyBorder="1" applyAlignment="1">
      <alignment horizontal="center" vertical="center"/>
    </xf>
    <xf numFmtId="1" fontId="107" fillId="0" borderId="158" xfId="0" applyNumberFormat="1" applyFont="1" applyBorder="1" applyAlignment="1">
      <alignment horizontal="center"/>
    </xf>
    <xf numFmtId="164" fontId="107" fillId="0" borderId="158" xfId="0" applyNumberFormat="1" applyFont="1" applyBorder="1" applyAlignment="1">
      <alignment horizontal="center"/>
    </xf>
    <xf numFmtId="10" fontId="107" fillId="0" borderId="158" xfId="0" applyNumberFormat="1" applyFont="1" applyBorder="1" applyAlignment="1">
      <alignment horizontal="center"/>
    </xf>
    <xf numFmtId="0" fontId="106" fillId="0" borderId="0" xfId="0" applyFont="1"/>
    <xf numFmtId="10" fontId="106" fillId="0" borderId="0" xfId="0" applyNumberFormat="1" applyFont="1"/>
    <xf numFmtId="10" fontId="83" fillId="0" borderId="56" xfId="0" applyNumberFormat="1" applyFont="1" applyBorder="1" applyAlignment="1">
      <alignment horizontal="center"/>
    </xf>
    <xf numFmtId="0" fontId="20" fillId="0" borderId="0" xfId="0" applyFont="1" applyAlignment="1">
      <alignment horizontal="left"/>
    </xf>
    <xf numFmtId="10" fontId="83" fillId="0" borderId="0" xfId="0" applyNumberFormat="1" applyFont="1" applyAlignment="1">
      <alignment horizontal="left"/>
    </xf>
    <xf numFmtId="0" fontId="83" fillId="0" borderId="0" xfId="0" applyFont="1" applyAlignment="1">
      <alignment horizontal="left"/>
    </xf>
    <xf numFmtId="10" fontId="20" fillId="0" borderId="0" xfId="0" applyNumberFormat="1" applyFont="1" applyAlignment="1">
      <alignment horizontal="left"/>
    </xf>
    <xf numFmtId="10" fontId="106" fillId="0" borderId="0" xfId="0" applyNumberFormat="1" applyFont="1" applyAlignment="1">
      <alignment horizontal="center"/>
    </xf>
    <xf numFmtId="0" fontId="106" fillId="0" borderId="0" xfId="0" applyFont="1" applyAlignment="1">
      <alignment horizontal="center"/>
    </xf>
    <xf numFmtId="1" fontId="106" fillId="0" borderId="0" xfId="0" applyNumberFormat="1" applyFont="1" applyAlignment="1">
      <alignment horizontal="center"/>
    </xf>
    <xf numFmtId="2" fontId="82" fillId="26" borderId="1" xfId="0" applyNumberFormat="1" applyFont="1" applyFill="1" applyBorder="1" applyAlignment="1">
      <alignment horizontal="center" vertical="center"/>
    </xf>
    <xf numFmtId="1" fontId="39" fillId="36" borderId="0" xfId="0" applyNumberFormat="1" applyFont="1" applyFill="1" applyAlignment="1">
      <alignment horizontal="center" vertical="center"/>
    </xf>
    <xf numFmtId="0" fontId="83" fillId="0" borderId="0" xfId="0" applyFont="1" applyAlignment="1">
      <alignment horizontal="center"/>
    </xf>
    <xf numFmtId="0" fontId="39" fillId="36" borderId="0" xfId="0" applyFont="1" applyFill="1" applyAlignment="1">
      <alignment vertical="center"/>
    </xf>
    <xf numFmtId="14" fontId="39" fillId="36" borderId="0" xfId="0" applyNumberFormat="1" applyFont="1" applyFill="1" applyAlignment="1">
      <alignment horizontal="center" vertical="center"/>
    </xf>
    <xf numFmtId="0" fontId="39" fillId="36" borderId="0" xfId="0" applyFont="1" applyFill="1" applyAlignment="1">
      <alignment horizontal="center" vertical="center"/>
    </xf>
    <xf numFmtId="1" fontId="107" fillId="36" borderId="0" xfId="0" applyNumberFormat="1" applyFont="1" applyFill="1" applyAlignment="1">
      <alignment horizontal="center"/>
    </xf>
    <xf numFmtId="1" fontId="129" fillId="0" borderId="0" xfId="0" applyNumberFormat="1" applyFont="1" applyAlignment="1">
      <alignment horizontal="center"/>
    </xf>
    <xf numFmtId="0" fontId="129" fillId="0" borderId="0" xfId="0" applyFont="1" applyAlignment="1">
      <alignment horizontal="center"/>
    </xf>
    <xf numFmtId="10" fontId="129" fillId="0" borderId="0" xfId="0" applyNumberFormat="1" applyFont="1" applyAlignment="1">
      <alignment horizontal="center"/>
    </xf>
    <xf numFmtId="0" fontId="55" fillId="26" borderId="95" xfId="0" applyFont="1" applyFill="1" applyBorder="1" applyAlignment="1">
      <alignment horizontal="center" vertical="center"/>
    </xf>
    <xf numFmtId="0" fontId="12" fillId="26" borderId="78" xfId="0" applyFont="1" applyFill="1" applyBorder="1" applyAlignment="1">
      <alignment horizontal="center" vertical="center"/>
    </xf>
    <xf numFmtId="0" fontId="98" fillId="26" borderId="0" xfId="0" applyFont="1" applyFill="1" applyAlignment="1">
      <alignment horizontal="center" vertical="center"/>
    </xf>
    <xf numFmtId="0" fontId="55" fillId="26" borderId="124" xfId="0" applyFont="1" applyFill="1" applyBorder="1" applyAlignment="1">
      <alignment horizontal="center" vertical="center"/>
    </xf>
    <xf numFmtId="0" fontId="12" fillId="26" borderId="81" xfId="0" applyFont="1" applyFill="1" applyBorder="1" applyAlignment="1">
      <alignment horizontal="center" vertical="center"/>
    </xf>
    <xf numFmtId="170" fontId="67" fillId="27" borderId="0" xfId="0" applyNumberFormat="1" applyFont="1" applyFill="1" applyAlignment="1">
      <alignment vertical="center"/>
    </xf>
    <xf numFmtId="171" fontId="67" fillId="27" borderId="0" xfId="0" applyNumberFormat="1" applyFont="1" applyFill="1" applyAlignment="1">
      <alignment horizontal="center" vertical="center"/>
    </xf>
    <xf numFmtId="0" fontId="129" fillId="25" borderId="0" xfId="0" applyFont="1" applyFill="1" applyAlignment="1">
      <alignment horizontal="center" vertical="center" wrapText="1"/>
    </xf>
    <xf numFmtId="164" fontId="118" fillId="0" borderId="31" xfId="0" applyNumberFormat="1" applyFont="1" applyBorder="1" applyAlignment="1">
      <alignment horizontal="center" vertical="center" wrapText="1" indent="1"/>
    </xf>
    <xf numFmtId="0" fontId="40" fillId="0" borderId="77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9" fontId="38" fillId="15" borderId="78" xfId="0" applyNumberFormat="1" applyFont="1" applyFill="1" applyBorder="1" applyAlignment="1">
      <alignment horizontal="center" vertical="center"/>
    </xf>
    <xf numFmtId="9" fontId="38" fillId="15" borderId="81" xfId="0" applyNumberFormat="1" applyFont="1" applyFill="1" applyBorder="1" applyAlignment="1">
      <alignment horizontal="center" vertical="center"/>
    </xf>
    <xf numFmtId="0" fontId="46" fillId="0" borderId="61" xfId="0" applyFont="1" applyBorder="1" applyAlignment="1">
      <alignment horizontal="center" vertical="center"/>
    </xf>
    <xf numFmtId="0" fontId="46" fillId="0" borderId="85" xfId="0" applyFont="1" applyBorder="1" applyAlignment="1">
      <alignment horizontal="center" vertical="center"/>
    </xf>
    <xf numFmtId="0" fontId="46" fillId="0" borderId="64" xfId="0" applyFont="1" applyBorder="1" applyAlignment="1">
      <alignment horizontal="center" vertical="center"/>
    </xf>
    <xf numFmtId="9" fontId="46" fillId="0" borderId="78" xfId="0" applyNumberFormat="1" applyFont="1" applyBorder="1" applyAlignment="1">
      <alignment horizontal="center" vertical="center"/>
    </xf>
    <xf numFmtId="9" fontId="46" fillId="0" borderId="68" xfId="0" applyNumberFormat="1" applyFont="1" applyBorder="1" applyAlignment="1">
      <alignment horizontal="center" vertical="center"/>
    </xf>
    <xf numFmtId="9" fontId="46" fillId="0" borderId="81" xfId="0" applyNumberFormat="1" applyFont="1" applyBorder="1" applyAlignment="1">
      <alignment horizontal="center" vertical="center"/>
    </xf>
    <xf numFmtId="9" fontId="46" fillId="0" borderId="79" xfId="0" applyNumberFormat="1" applyFont="1" applyBorder="1" applyAlignment="1">
      <alignment horizontal="center" vertical="center"/>
    </xf>
    <xf numFmtId="9" fontId="46" fillId="0" borderId="84" xfId="0" applyNumberFormat="1" applyFont="1" applyBorder="1" applyAlignment="1">
      <alignment horizontal="center" vertical="center"/>
    </xf>
    <xf numFmtId="9" fontId="46" fillId="0" borderId="82" xfId="0" applyNumberFormat="1" applyFont="1" applyBorder="1" applyAlignment="1">
      <alignment horizontal="center" vertical="center"/>
    </xf>
    <xf numFmtId="9" fontId="40" fillId="15" borderId="78" xfId="0" applyNumberFormat="1" applyFont="1" applyFill="1" applyBorder="1" applyAlignment="1">
      <alignment horizontal="center" vertical="center"/>
    </xf>
    <xf numFmtId="9" fontId="40" fillId="15" borderId="81" xfId="0" applyNumberFormat="1" applyFont="1" applyFill="1" applyBorder="1" applyAlignment="1">
      <alignment horizontal="center" vertical="center"/>
    </xf>
    <xf numFmtId="9" fontId="40" fillId="18" borderId="79" xfId="0" applyNumberFormat="1" applyFont="1" applyFill="1" applyBorder="1" applyAlignment="1">
      <alignment horizontal="center" vertical="center"/>
    </xf>
    <xf numFmtId="9" fontId="40" fillId="18" borderId="82" xfId="0" applyNumberFormat="1" applyFont="1" applyFill="1" applyBorder="1" applyAlignment="1">
      <alignment horizontal="center" vertical="center"/>
    </xf>
    <xf numFmtId="9" fontId="40" fillId="18" borderId="84" xfId="0" applyNumberFormat="1" applyFont="1" applyFill="1" applyBorder="1" applyAlignment="1">
      <alignment horizontal="center" vertical="center"/>
    </xf>
    <xf numFmtId="0" fontId="40" fillId="0" borderId="83" xfId="0" applyFont="1" applyBorder="1" applyAlignment="1">
      <alignment horizontal="center" vertical="center"/>
    </xf>
    <xf numFmtId="9" fontId="40" fillId="15" borderId="68" xfId="0" applyNumberFormat="1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0" fontId="77" fillId="0" borderId="42" xfId="0" applyFont="1" applyBorder="1" applyAlignment="1">
      <alignment horizontal="center" vertical="center"/>
    </xf>
    <xf numFmtId="0" fontId="77" fillId="0" borderId="18" xfId="0" applyFont="1" applyBorder="1" applyAlignment="1">
      <alignment horizontal="center" vertical="center"/>
    </xf>
    <xf numFmtId="0" fontId="77" fillId="0" borderId="58" xfId="0" applyFont="1" applyBorder="1" applyAlignment="1">
      <alignment horizontal="center" vertical="center"/>
    </xf>
    <xf numFmtId="0" fontId="77" fillId="0" borderId="40" xfId="0" applyFont="1" applyBorder="1" applyAlignment="1">
      <alignment horizontal="center" vertical="center"/>
    </xf>
    <xf numFmtId="0" fontId="77" fillId="0" borderId="25" xfId="0" applyFont="1" applyBorder="1" applyAlignment="1">
      <alignment horizontal="center" vertical="center"/>
    </xf>
    <xf numFmtId="0" fontId="77" fillId="0" borderId="57" xfId="0" applyFont="1" applyBorder="1" applyAlignment="1">
      <alignment horizontal="center"/>
    </xf>
    <xf numFmtId="0" fontId="77" fillId="0" borderId="42" xfId="0" applyFont="1" applyBorder="1" applyAlignment="1">
      <alignment horizontal="center"/>
    </xf>
    <xf numFmtId="0" fontId="77" fillId="0" borderId="18" xfId="0" applyFont="1" applyBorder="1" applyAlignment="1">
      <alignment horizontal="center"/>
    </xf>
    <xf numFmtId="0" fontId="77" fillId="0" borderId="58" xfId="0" applyFont="1" applyBorder="1" applyAlignment="1">
      <alignment horizontal="center"/>
    </xf>
    <xf numFmtId="0" fontId="77" fillId="0" borderId="40" xfId="0" applyFont="1" applyBorder="1" applyAlignment="1">
      <alignment horizontal="center"/>
    </xf>
    <xf numFmtId="0" fontId="77" fillId="0" borderId="25" xfId="0" applyFont="1" applyBorder="1" applyAlignment="1">
      <alignment horizontal="center"/>
    </xf>
    <xf numFmtId="0" fontId="40" fillId="11" borderId="13" xfId="0" applyFont="1" applyFill="1" applyBorder="1" applyAlignment="1">
      <alignment horizontal="center" vertical="center" wrapText="1"/>
    </xf>
    <xf numFmtId="0" fontId="40" fillId="11" borderId="20" xfId="0" applyFont="1" applyFill="1" applyBorder="1" applyAlignment="1">
      <alignment horizontal="center" vertical="center" wrapText="1"/>
    </xf>
    <xf numFmtId="0" fontId="40" fillId="11" borderId="41" xfId="0" applyFont="1" applyFill="1" applyBorder="1" applyAlignment="1">
      <alignment horizontal="center" vertical="center" wrapText="1"/>
    </xf>
    <xf numFmtId="0" fontId="40" fillId="11" borderId="18" xfId="0" applyFont="1" applyFill="1" applyBorder="1" applyAlignment="1">
      <alignment horizontal="center" vertical="center" wrapText="1"/>
    </xf>
    <xf numFmtId="0" fontId="40" fillId="11" borderId="2" xfId="0" applyFont="1" applyFill="1" applyBorder="1" applyAlignment="1">
      <alignment horizontal="center" vertical="center" wrapText="1"/>
    </xf>
    <xf numFmtId="0" fontId="40" fillId="11" borderId="25" xfId="0" applyFont="1" applyFill="1" applyBorder="1" applyAlignment="1">
      <alignment horizontal="center" vertical="center" wrapText="1"/>
    </xf>
    <xf numFmtId="0" fontId="135" fillId="11" borderId="13" xfId="0" applyFont="1" applyFill="1" applyBorder="1" applyAlignment="1">
      <alignment horizontal="center" vertical="center" wrapText="1"/>
    </xf>
    <xf numFmtId="0" fontId="135" fillId="11" borderId="20" xfId="0" applyFont="1" applyFill="1" applyBorder="1" applyAlignment="1">
      <alignment horizontal="center" vertical="center" wrapText="1"/>
    </xf>
    <xf numFmtId="0" fontId="135" fillId="11" borderId="41" xfId="0" applyFont="1" applyFill="1" applyBorder="1" applyAlignment="1">
      <alignment horizontal="center" vertical="center" wrapText="1"/>
    </xf>
    <xf numFmtId="2" fontId="40" fillId="11" borderId="13" xfId="0" applyNumberFormat="1" applyFont="1" applyFill="1" applyBorder="1" applyAlignment="1">
      <alignment horizontal="center" vertical="center" wrapText="1"/>
    </xf>
    <xf numFmtId="2" fontId="40" fillId="11" borderId="20" xfId="0" applyNumberFormat="1" applyFont="1" applyFill="1" applyBorder="1" applyAlignment="1">
      <alignment horizontal="center" vertical="center" wrapText="1"/>
    </xf>
    <xf numFmtId="2" fontId="40" fillId="11" borderId="41" xfId="0" applyNumberFormat="1" applyFont="1" applyFill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/>
    </xf>
    <xf numFmtId="0" fontId="35" fillId="0" borderId="30" xfId="0" applyFont="1" applyBorder="1" applyAlignment="1">
      <alignment horizontal="center" vertical="center"/>
    </xf>
    <xf numFmtId="0" fontId="31" fillId="14" borderId="18" xfId="0" applyFont="1" applyFill="1" applyBorder="1" applyAlignment="1">
      <alignment horizontal="center" vertical="center" wrapText="1"/>
    </xf>
    <xf numFmtId="0" fontId="46" fillId="14" borderId="17" xfId="0" applyFont="1" applyFill="1" applyBorder="1" applyAlignment="1">
      <alignment horizontal="center" vertical="center" wrapText="1"/>
    </xf>
    <xf numFmtId="0" fontId="35" fillId="19" borderId="42" xfId="0" applyFont="1" applyFill="1" applyBorder="1" applyAlignment="1">
      <alignment horizontal="center" vertical="center" wrapText="1"/>
    </xf>
    <xf numFmtId="0" fontId="41" fillId="14" borderId="47" xfId="0" applyFont="1" applyFill="1" applyBorder="1" applyAlignment="1">
      <alignment horizontal="center"/>
    </xf>
    <xf numFmtId="0" fontId="35" fillId="19" borderId="18" xfId="0" applyFont="1" applyFill="1" applyBorder="1" applyAlignment="1">
      <alignment horizontal="center" vertical="center" wrapText="1"/>
    </xf>
    <xf numFmtId="0" fontId="35" fillId="20" borderId="57" xfId="0" applyFont="1" applyFill="1" applyBorder="1" applyAlignment="1">
      <alignment horizontal="center" vertical="center"/>
    </xf>
    <xf numFmtId="0" fontId="36" fillId="17" borderId="47" xfId="0" applyFont="1" applyFill="1" applyBorder="1" applyAlignment="1">
      <alignment horizontal="center"/>
    </xf>
    <xf numFmtId="0" fontId="35" fillId="14" borderId="35" xfId="0" applyFont="1" applyFill="1" applyBorder="1" applyAlignment="1">
      <alignment horizontal="center"/>
    </xf>
    <xf numFmtId="0" fontId="35" fillId="12" borderId="38" xfId="0" applyFont="1" applyFill="1" applyBorder="1" applyAlignment="1">
      <alignment horizontal="center" vertical="center" wrapText="1"/>
    </xf>
    <xf numFmtId="0" fontId="35" fillId="12" borderId="23" xfId="0" applyFont="1" applyFill="1" applyBorder="1" applyAlignment="1">
      <alignment horizontal="center" vertical="center" wrapText="1"/>
    </xf>
    <xf numFmtId="0" fontId="35" fillId="12" borderId="34" xfId="0" applyFont="1" applyFill="1" applyBorder="1" applyAlignment="1">
      <alignment horizontal="center" vertical="center" wrapText="1"/>
    </xf>
    <xf numFmtId="0" fontId="35" fillId="12" borderId="28" xfId="0" applyFont="1" applyFill="1" applyBorder="1" applyAlignment="1">
      <alignment horizontal="center" vertical="center" wrapText="1"/>
    </xf>
    <xf numFmtId="0" fontId="35" fillId="13" borderId="34" xfId="0" applyFont="1" applyFill="1" applyBorder="1" applyAlignment="1">
      <alignment horizontal="center" vertical="center" wrapText="1"/>
    </xf>
    <xf numFmtId="0" fontId="35" fillId="13" borderId="28" xfId="0" applyFont="1" applyFill="1" applyBorder="1" applyAlignment="1">
      <alignment horizontal="center" vertical="center" wrapText="1"/>
    </xf>
    <xf numFmtId="0" fontId="60" fillId="14" borderId="34" xfId="0" applyFont="1" applyFill="1" applyBorder="1" applyAlignment="1">
      <alignment horizontal="center" vertical="center" wrapText="1"/>
    </xf>
    <xf numFmtId="0" fontId="60" fillId="14" borderId="28" xfId="0" applyFont="1" applyFill="1" applyBorder="1" applyAlignment="1">
      <alignment horizontal="center" vertical="center" wrapText="1"/>
    </xf>
    <xf numFmtId="0" fontId="35" fillId="14" borderId="34" xfId="0" applyFont="1" applyFill="1" applyBorder="1" applyAlignment="1">
      <alignment horizontal="center" vertical="center" wrapText="1"/>
    </xf>
    <xf numFmtId="0" fontId="35" fillId="14" borderId="28" xfId="0" applyFont="1" applyFill="1" applyBorder="1" applyAlignment="1">
      <alignment horizontal="center" vertical="center" wrapText="1"/>
    </xf>
    <xf numFmtId="0" fontId="59" fillId="23" borderId="34" xfId="0" applyFont="1" applyFill="1" applyBorder="1" applyAlignment="1">
      <alignment horizontal="center" vertical="center" wrapText="1"/>
    </xf>
    <xf numFmtId="0" fontId="59" fillId="23" borderId="28" xfId="0" applyFont="1" applyFill="1" applyBorder="1" applyAlignment="1">
      <alignment horizontal="center" vertical="center" wrapText="1"/>
    </xf>
    <xf numFmtId="0" fontId="59" fillId="23" borderId="60" xfId="0" applyFont="1" applyFill="1" applyBorder="1" applyAlignment="1">
      <alignment horizontal="center" vertical="center"/>
    </xf>
    <xf numFmtId="0" fontId="59" fillId="23" borderId="33" xfId="0" applyFont="1" applyFill="1" applyBorder="1" applyAlignment="1">
      <alignment horizontal="center" vertical="center"/>
    </xf>
    <xf numFmtId="0" fontId="42" fillId="15" borderId="127" xfId="0" applyFont="1" applyFill="1" applyBorder="1" applyAlignment="1">
      <alignment horizontal="center" vertical="center" wrapText="1"/>
    </xf>
    <xf numFmtId="0" fontId="42" fillId="15" borderId="46" xfId="0" applyFont="1" applyFill="1" applyBorder="1" applyAlignment="1">
      <alignment horizontal="center" vertical="center" wrapText="1"/>
    </xf>
    <xf numFmtId="0" fontId="43" fillId="16" borderId="46" xfId="0" applyFont="1" applyFill="1" applyBorder="1" applyAlignment="1">
      <alignment horizontal="center" vertical="center" wrapText="1"/>
    </xf>
    <xf numFmtId="14" fontId="40" fillId="19" borderId="77" xfId="0" applyNumberFormat="1" applyFont="1" applyFill="1" applyBorder="1" applyAlignment="1">
      <alignment horizontal="center" vertical="center"/>
    </xf>
    <xf numFmtId="14" fontId="40" fillId="19" borderId="80" xfId="0" applyNumberFormat="1" applyFont="1" applyFill="1" applyBorder="1" applyAlignment="1">
      <alignment horizontal="center" vertical="center"/>
    </xf>
    <xf numFmtId="14" fontId="40" fillId="19" borderId="61" xfId="0" applyNumberFormat="1" applyFont="1" applyFill="1" applyBorder="1" applyAlignment="1">
      <alignment horizontal="center" vertical="center"/>
    </xf>
    <xf numFmtId="14" fontId="40" fillId="19" borderId="85" xfId="0" applyNumberFormat="1" applyFont="1" applyFill="1" applyBorder="1" applyAlignment="1">
      <alignment horizontal="center" vertical="center"/>
    </xf>
    <xf numFmtId="14" fontId="40" fillId="19" borderId="64" xfId="0" applyNumberFormat="1" applyFont="1" applyFill="1" applyBorder="1" applyAlignment="1">
      <alignment horizontal="center" vertical="center"/>
    </xf>
    <xf numFmtId="0" fontId="87" fillId="19" borderId="62" xfId="0" applyFont="1" applyFill="1" applyBorder="1" applyAlignment="1">
      <alignment horizontal="center" vertical="center"/>
    </xf>
    <xf numFmtId="0" fontId="87" fillId="19" borderId="4" xfId="0" applyFont="1" applyFill="1" applyBorder="1" applyAlignment="1">
      <alignment horizontal="center" vertical="center"/>
    </xf>
    <xf numFmtId="0" fontId="87" fillId="19" borderId="65" xfId="0" applyFont="1" applyFill="1" applyBorder="1" applyAlignment="1">
      <alignment horizontal="center" vertical="center"/>
    </xf>
    <xf numFmtId="0" fontId="36" fillId="21" borderId="15" xfId="0" applyFont="1" applyFill="1" applyBorder="1" applyAlignment="1">
      <alignment horizontal="center"/>
    </xf>
    <xf numFmtId="0" fontId="35" fillId="18" borderId="15" xfId="0" applyFont="1" applyFill="1" applyBorder="1" applyAlignment="1">
      <alignment horizontal="center"/>
    </xf>
    <xf numFmtId="0" fontId="60" fillId="21" borderId="15" xfId="0" applyFont="1" applyFill="1" applyBorder="1" applyAlignment="1">
      <alignment horizontal="center" vertical="center" wrapText="1"/>
    </xf>
    <xf numFmtId="0" fontId="35" fillId="19" borderId="14" xfId="0" applyFont="1" applyFill="1" applyBorder="1" applyAlignment="1">
      <alignment horizontal="center" vertical="center" wrapText="1"/>
    </xf>
    <xf numFmtId="0" fontId="59" fillId="14" borderId="13" xfId="0" applyFont="1" applyFill="1" applyBorder="1" applyAlignment="1">
      <alignment horizontal="center" vertical="center"/>
    </xf>
    <xf numFmtId="0" fontId="35" fillId="21" borderId="16" xfId="0" applyFont="1" applyFill="1" applyBorder="1" applyAlignment="1">
      <alignment horizontal="center"/>
    </xf>
    <xf numFmtId="0" fontId="37" fillId="14" borderId="18" xfId="0" applyFont="1" applyFill="1" applyBorder="1" applyAlignment="1">
      <alignment horizontal="center" vertical="center" wrapText="1"/>
    </xf>
    <xf numFmtId="0" fontId="35" fillId="20" borderId="12" xfId="0" applyFont="1" applyFill="1" applyBorder="1" applyAlignment="1">
      <alignment horizontal="center" vertical="center"/>
    </xf>
    <xf numFmtId="0" fontId="35" fillId="14" borderId="14" xfId="0" applyFont="1" applyFill="1" applyBorder="1" applyAlignment="1">
      <alignment horizontal="center" vertical="center" wrapText="1"/>
    </xf>
    <xf numFmtId="0" fontId="35" fillId="26" borderId="15" xfId="0" applyFont="1" applyFill="1" applyBorder="1" applyAlignment="1">
      <alignment horizontal="center" vertical="center" wrapText="1"/>
    </xf>
    <xf numFmtId="0" fontId="61" fillId="14" borderId="15" xfId="0" applyFont="1" applyFill="1" applyBorder="1" applyAlignment="1">
      <alignment horizontal="center"/>
    </xf>
    <xf numFmtId="0" fontId="35" fillId="12" borderId="11" xfId="0" applyFont="1" applyFill="1" applyBorder="1" applyAlignment="1">
      <alignment horizontal="center" vertical="center" wrapText="1"/>
    </xf>
    <xf numFmtId="0" fontId="35" fillId="13" borderId="11" xfId="0" applyFont="1" applyFill="1" applyBorder="1" applyAlignment="1">
      <alignment horizontal="center" vertical="center"/>
    </xf>
    <xf numFmtId="0" fontId="35" fillId="13" borderId="12" xfId="0" applyFont="1" applyFill="1" applyBorder="1" applyAlignment="1">
      <alignment horizontal="center" vertical="center" wrapText="1"/>
    </xf>
    <xf numFmtId="0" fontId="17" fillId="4" borderId="79" xfId="0" applyFont="1" applyFill="1" applyBorder="1" applyAlignment="1">
      <alignment horizontal="center" vertical="center"/>
    </xf>
    <xf numFmtId="0" fontId="17" fillId="4" borderId="82" xfId="0" applyFont="1" applyFill="1" applyBorder="1" applyAlignment="1">
      <alignment horizontal="center" vertical="center"/>
    </xf>
    <xf numFmtId="20" fontId="17" fillId="4" borderId="13" xfId="0" applyNumberFormat="1" applyFont="1" applyFill="1" applyBorder="1" applyAlignment="1">
      <alignment horizontal="center" vertical="center"/>
    </xf>
    <xf numFmtId="20" fontId="17" fillId="4" borderId="41" xfId="0" applyNumberFormat="1" applyFont="1" applyFill="1" applyBorder="1" applyAlignment="1">
      <alignment horizontal="center" vertical="center"/>
    </xf>
    <xf numFmtId="20" fontId="17" fillId="4" borderId="77" xfId="0" applyNumberFormat="1" applyFont="1" applyFill="1" applyBorder="1" applyAlignment="1">
      <alignment horizontal="center" vertical="center"/>
    </xf>
    <xf numFmtId="20" fontId="17" fillId="4" borderId="80" xfId="0" applyNumberFormat="1" applyFont="1" applyFill="1" applyBorder="1" applyAlignment="1">
      <alignment horizontal="center" vertical="center"/>
    </xf>
    <xf numFmtId="20" fontId="17" fillId="4" borderId="20" xfId="0" applyNumberFormat="1" applyFont="1" applyFill="1" applyBorder="1" applyAlignment="1">
      <alignment horizontal="center" vertical="center"/>
    </xf>
    <xf numFmtId="20" fontId="17" fillId="4" borderId="83" xfId="0" applyNumberFormat="1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17" fillId="4" borderId="41" xfId="0" applyFont="1" applyFill="1" applyBorder="1" applyAlignment="1">
      <alignment horizontal="center" vertical="center"/>
    </xf>
    <xf numFmtId="0" fontId="17" fillId="4" borderId="20" xfId="0" applyFont="1" applyFill="1" applyBorder="1" applyAlignment="1">
      <alignment horizontal="center" vertical="center"/>
    </xf>
    <xf numFmtId="14" fontId="100" fillId="4" borderId="13" xfId="0" applyNumberFormat="1" applyFont="1" applyFill="1" applyBorder="1" applyAlignment="1">
      <alignment horizontal="center" vertical="center"/>
    </xf>
    <xf numFmtId="14" fontId="100" fillId="4" borderId="20" xfId="0" applyNumberFormat="1" applyFont="1" applyFill="1" applyBorder="1" applyAlignment="1">
      <alignment horizontal="center" vertical="center"/>
    </xf>
    <xf numFmtId="14" fontId="100" fillId="4" borderId="3" xfId="0" applyNumberFormat="1" applyFont="1" applyFill="1" applyBorder="1" applyAlignment="1">
      <alignment horizontal="center" vertical="center"/>
    </xf>
    <xf numFmtId="14" fontId="100" fillId="4" borderId="41" xfId="0" applyNumberFormat="1" applyFont="1" applyFill="1" applyBorder="1" applyAlignment="1">
      <alignment horizontal="center" vertical="center"/>
    </xf>
    <xf numFmtId="14" fontId="100" fillId="4" borderId="58" xfId="0" applyNumberFormat="1" applyFont="1" applyFill="1" applyBorder="1" applyAlignment="1">
      <alignment horizontal="center" vertical="center"/>
    </xf>
    <xf numFmtId="14" fontId="100" fillId="4" borderId="57" xfId="0" applyNumberFormat="1" applyFont="1" applyFill="1" applyBorder="1" applyAlignment="1">
      <alignment horizontal="center" vertical="center"/>
    </xf>
    <xf numFmtId="0" fontId="17" fillId="4" borderId="114" xfId="0" applyFont="1" applyFill="1" applyBorder="1" applyAlignment="1">
      <alignment horizontal="center" vertical="center"/>
    </xf>
    <xf numFmtId="0" fontId="17" fillId="4" borderId="113" xfId="0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4" fontId="17" fillId="4" borderId="78" xfId="0" applyNumberFormat="1" applyFont="1" applyFill="1" applyBorder="1" applyAlignment="1">
      <alignment horizontal="center" vertical="center"/>
    </xf>
    <xf numFmtId="4" fontId="17" fillId="4" borderId="68" xfId="0" applyNumberFormat="1" applyFont="1" applyFill="1" applyBorder="1" applyAlignment="1">
      <alignment horizontal="center" vertical="center"/>
    </xf>
    <xf numFmtId="4" fontId="17" fillId="4" borderId="81" xfId="0" applyNumberFormat="1" applyFont="1" applyFill="1" applyBorder="1" applyAlignment="1">
      <alignment horizontal="center" vertical="center"/>
    </xf>
    <xf numFmtId="0" fontId="102" fillId="4" borderId="13" xfId="0" applyFont="1" applyFill="1" applyBorder="1" applyAlignment="1">
      <alignment horizontal="center" vertical="center"/>
    </xf>
    <xf numFmtId="0" fontId="102" fillId="4" borderId="20" xfId="0" applyFont="1" applyFill="1" applyBorder="1" applyAlignment="1">
      <alignment horizontal="center" vertical="center"/>
    </xf>
    <xf numFmtId="0" fontId="102" fillId="4" borderId="41" xfId="0" applyFont="1" applyFill="1" applyBorder="1" applyAlignment="1">
      <alignment horizontal="center" vertical="center"/>
    </xf>
    <xf numFmtId="0" fontId="91" fillId="0" borderId="102" xfId="0" applyFont="1" applyBorder="1" applyAlignment="1">
      <alignment horizontal="center" vertical="center" wrapText="1"/>
    </xf>
    <xf numFmtId="0" fontId="91" fillId="0" borderId="101" xfId="0" applyFont="1" applyBorder="1" applyAlignment="1">
      <alignment horizontal="center" vertical="center" wrapText="1"/>
    </xf>
    <xf numFmtId="0" fontId="89" fillId="0" borderId="103" xfId="0" applyFont="1" applyBorder="1" applyAlignment="1">
      <alignment horizontal="left" vertical="center" wrapText="1"/>
    </xf>
    <xf numFmtId="0" fontId="89" fillId="0" borderId="100" xfId="0" applyFont="1" applyBorder="1" applyAlignment="1">
      <alignment horizontal="left" vertical="center" wrapText="1"/>
    </xf>
    <xf numFmtId="0" fontId="92" fillId="0" borderId="103" xfId="0" applyFont="1" applyBorder="1" applyAlignment="1">
      <alignment horizontal="left" vertical="center" wrapText="1"/>
    </xf>
    <xf numFmtId="0" fontId="92" fillId="0" borderId="100" xfId="0" applyFont="1" applyBorder="1" applyAlignment="1">
      <alignment horizontal="left" vertical="center" wrapText="1"/>
    </xf>
    <xf numFmtId="0" fontId="89" fillId="0" borderId="122" xfId="0" applyFont="1" applyBorder="1" applyAlignment="1">
      <alignment horizontal="left" wrapText="1"/>
    </xf>
    <xf numFmtId="0" fontId="89" fillId="0" borderId="123" xfId="0" applyFont="1" applyBorder="1" applyAlignment="1">
      <alignment horizontal="left" wrapText="1"/>
    </xf>
    <xf numFmtId="0" fontId="17" fillId="4" borderId="18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9" fillId="0" borderId="5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58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93" fillId="11" borderId="42" xfId="0" applyFont="1" applyFill="1" applyBorder="1" applyAlignment="1">
      <alignment horizontal="center" vertical="center" wrapText="1"/>
    </xf>
    <xf numFmtId="0" fontId="93" fillId="11" borderId="18" xfId="0" applyFont="1" applyFill="1" applyBorder="1" applyAlignment="1">
      <alignment horizontal="center" vertical="center" wrapText="1"/>
    </xf>
    <xf numFmtId="0" fontId="93" fillId="11" borderId="0" xfId="0" applyFont="1" applyFill="1" applyAlignment="1">
      <alignment horizontal="center" vertical="center" wrapText="1"/>
    </xf>
    <xf numFmtId="0" fontId="93" fillId="11" borderId="2" xfId="0" applyFont="1" applyFill="1" applyBorder="1" applyAlignment="1">
      <alignment horizontal="center" vertical="center" wrapText="1"/>
    </xf>
    <xf numFmtId="0" fontId="94" fillId="0" borderId="42" xfId="0" applyFont="1" applyBorder="1" applyAlignment="1">
      <alignment horizontal="center" vertical="center"/>
    </xf>
    <xf numFmtId="0" fontId="94" fillId="0" borderId="18" xfId="0" applyFont="1" applyBorder="1" applyAlignment="1">
      <alignment horizontal="center" vertical="center"/>
    </xf>
    <xf numFmtId="0" fontId="94" fillId="0" borderId="40" xfId="0" applyFont="1" applyBorder="1" applyAlignment="1">
      <alignment horizontal="center" vertical="center"/>
    </xf>
    <xf numFmtId="0" fontId="94" fillId="0" borderId="25" xfId="0" applyFont="1" applyBorder="1" applyAlignment="1">
      <alignment horizontal="center" vertical="center"/>
    </xf>
    <xf numFmtId="0" fontId="17" fillId="4" borderId="108" xfId="0" applyFont="1" applyFill="1" applyBorder="1" applyAlignment="1">
      <alignment horizontal="center" vertical="center"/>
    </xf>
    <xf numFmtId="0" fontId="17" fillId="4" borderId="110" xfId="0" applyFont="1" applyFill="1" applyBorder="1" applyAlignment="1">
      <alignment horizontal="center" vertical="center"/>
    </xf>
    <xf numFmtId="0" fontId="17" fillId="4" borderId="109" xfId="0" applyFont="1" applyFill="1" applyBorder="1" applyAlignment="1">
      <alignment horizontal="center" vertical="center"/>
    </xf>
    <xf numFmtId="0" fontId="82" fillId="4" borderId="13" xfId="0" applyFont="1" applyFill="1" applyBorder="1" applyAlignment="1">
      <alignment horizontal="center" vertical="center"/>
    </xf>
    <xf numFmtId="0" fontId="82" fillId="4" borderId="41" xfId="0" applyFont="1" applyFill="1" applyBorder="1" applyAlignment="1">
      <alignment horizontal="center" vertical="center"/>
    </xf>
    <xf numFmtId="0" fontId="17" fillId="4" borderId="116" xfId="0" applyFont="1" applyFill="1" applyBorder="1" applyAlignment="1">
      <alignment horizontal="center" vertical="center"/>
    </xf>
    <xf numFmtId="0" fontId="17" fillId="4" borderId="117" xfId="0" applyFont="1" applyFill="1" applyBorder="1" applyAlignment="1">
      <alignment horizontal="center" vertical="center"/>
    </xf>
    <xf numFmtId="0" fontId="17" fillId="4" borderId="118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14" fontId="22" fillId="26" borderId="77" xfId="0" applyNumberFormat="1" applyFont="1" applyFill="1" applyBorder="1" applyAlignment="1">
      <alignment horizontal="center" vertical="center"/>
    </xf>
    <xf numFmtId="14" fontId="22" fillId="26" borderId="83" xfId="0" applyNumberFormat="1" applyFont="1" applyFill="1" applyBorder="1" applyAlignment="1">
      <alignment horizontal="center" vertical="center"/>
    </xf>
    <xf numFmtId="49" fontId="87" fillId="26" borderId="78" xfId="0" applyNumberFormat="1" applyFont="1" applyFill="1" applyBorder="1" applyAlignment="1">
      <alignment horizontal="center" vertical="center"/>
    </xf>
    <xf numFmtId="49" fontId="87" fillId="26" borderId="68" xfId="0" applyNumberFormat="1" applyFont="1" applyFill="1" applyBorder="1" applyAlignment="1">
      <alignment horizontal="center" vertical="center"/>
    </xf>
    <xf numFmtId="14" fontId="22" fillId="26" borderId="80" xfId="0" applyNumberFormat="1" applyFont="1" applyFill="1" applyBorder="1" applyAlignment="1">
      <alignment horizontal="center" vertical="center"/>
    </xf>
    <xf numFmtId="49" fontId="87" fillId="26" borderId="81" xfId="0" applyNumberFormat="1" applyFont="1" applyFill="1" applyBorder="1" applyAlignment="1">
      <alignment horizontal="center" vertical="center"/>
    </xf>
    <xf numFmtId="14" fontId="22" fillId="26" borderId="130" xfId="0" applyNumberFormat="1" applyFont="1" applyFill="1" applyBorder="1" applyAlignment="1">
      <alignment horizontal="center" vertical="center"/>
    </xf>
    <xf numFmtId="49" fontId="87" fillId="26" borderId="131" xfId="0" applyNumberFormat="1" applyFont="1" applyFill="1" applyBorder="1" applyAlignment="1">
      <alignment horizontal="center" vertical="center"/>
    </xf>
    <xf numFmtId="14" fontId="22" fillId="26" borderId="61" xfId="0" applyNumberFormat="1" applyFont="1" applyFill="1" applyBorder="1" applyAlignment="1">
      <alignment horizontal="center" vertical="center"/>
    </xf>
    <xf numFmtId="14" fontId="22" fillId="26" borderId="85" xfId="0" applyNumberFormat="1" applyFont="1" applyFill="1" applyBorder="1" applyAlignment="1">
      <alignment horizontal="center" vertical="center"/>
    </xf>
    <xf numFmtId="14" fontId="22" fillId="26" borderId="64" xfId="0" applyNumberFormat="1" applyFont="1" applyFill="1" applyBorder="1" applyAlignment="1">
      <alignment horizontal="center" vertical="center"/>
    </xf>
    <xf numFmtId="49" fontId="87" fillId="26" borderId="62" xfId="0" applyNumberFormat="1" applyFont="1" applyFill="1" applyBorder="1" applyAlignment="1">
      <alignment horizontal="center" vertical="center"/>
    </xf>
    <xf numFmtId="49" fontId="87" fillId="26" borderId="4" xfId="0" applyNumberFormat="1" applyFont="1" applyFill="1" applyBorder="1" applyAlignment="1">
      <alignment horizontal="center" vertical="center"/>
    </xf>
    <xf numFmtId="49" fontId="87" fillId="26" borderId="65" xfId="0" applyNumberFormat="1" applyFont="1" applyFill="1" applyBorder="1" applyAlignment="1">
      <alignment horizontal="center" vertical="center"/>
    </xf>
    <xf numFmtId="14" fontId="22" fillId="26" borderId="128" xfId="0" applyNumberFormat="1" applyFont="1" applyFill="1" applyBorder="1" applyAlignment="1">
      <alignment horizontal="center" vertical="center"/>
    </xf>
    <xf numFmtId="49" fontId="87" fillId="26" borderId="9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42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sz val="12"/>
        <name val="Arial Black"/>
      </font>
    </dxf>
    <dxf>
      <font>
        <sz val="12"/>
        <name val="Arial Black"/>
      </font>
    </dxf>
    <dxf>
      <font>
        <sz val="10"/>
        <name val="Arial Black"/>
      </font>
    </dxf>
    <dxf>
      <border>
        <bottom style="medium">
          <color rgb="FF000000"/>
        </bottom>
      </border>
    </dxf>
    <dxf>
      <font>
        <sz val="12"/>
        <color theme="1"/>
        <name val="Arial Black"/>
      </font>
      <alignment horizontal="center"/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numFmt numFmtId="1" formatCode="0"/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numFmt numFmtId="1" formatCode="0"/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sz val="12"/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sz val="12"/>
        <color rgb="FF000000"/>
      </font>
      <fill>
        <patternFill patternType="solid">
          <fgColor indexed="64"/>
          <bgColor theme="0"/>
        </patternFill>
      </fill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u/>
        <sz val="12"/>
        <color rgb="FF002FFF"/>
      </font>
      <numFmt numFmtId="30" formatCode="@"/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center"/>
    </dxf>
    <dxf>
      <font>
        <sz val="10"/>
      </font>
      <fill>
        <patternFill patternType="solid">
          <fgColor indexed="64"/>
          <bgColor theme="9" tint="-0.499984740745262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/>
        <sz val="12"/>
        <family val="2"/>
      </font>
      <alignment horizontal="center" vertical="center"/>
    </dxf>
    <dxf>
      <font>
        <b/>
        <sz val="12"/>
        <family val="2"/>
      </font>
      <alignment horizontal="center" vertical="center"/>
    </dxf>
    <dxf>
      <font>
        <b/>
        <sz val="12"/>
        <family val="2"/>
      </font>
      <alignment horizontal="center" vertical="center"/>
    </dxf>
    <dxf>
      <font>
        <b/>
        <sz val="12"/>
      </font>
      <alignment horizontal="center" vertical="center"/>
    </dxf>
    <dxf>
      <font>
        <b/>
        <sz val="12"/>
      </font>
      <alignment horizontal="center" vertical="center"/>
    </dxf>
    <dxf>
      <font>
        <b/>
        <sz val="12"/>
      </font>
      <alignment horizontal="center" vertical="center"/>
    </dxf>
    <dxf>
      <font>
        <b/>
        <sz val="12"/>
      </font>
      <alignment horizontal="center" vertical="center"/>
    </dxf>
    <dxf>
      <border outline="0">
        <top style="thin">
          <color rgb="FF9BC2E6"/>
        </top>
      </border>
    </dxf>
    <dxf>
      <border outline="0">
        <bottom style="thin">
          <color rgb="FF9BC2E6"/>
        </bottom>
      </border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ont>
        <b/>
        <sz val="12"/>
        <family val="2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5B9BD5"/>
          <bgColor rgb="FF5B9BD5"/>
        </patternFill>
      </fill>
      <alignment horizontal="center" vertical="center" textRotation="0" wrapText="0" indent="0" justifyLastLine="0" shrinkToFit="0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z val="12"/>
      </font>
    </dxf>
    <dxf>
      <font>
        <sz val="12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0"/>
      </font>
      <fill>
        <patternFill patternType="solid">
          <fgColor indexed="64"/>
          <bgColor theme="8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" formatCode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" formatCode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" formatCode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64" formatCode="0.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64" formatCode="0.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h:mm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/>
        <vertAlign val="baseline"/>
        <sz val="12"/>
        <color rgb="FF366092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solid">
          <fgColor indexed="64"/>
          <bgColor theme="4" tint="-0.249977111117893"/>
        </patternFill>
      </fill>
      <alignment vertical="center"/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C6EF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b/>
        <i val="0"/>
      </font>
      <fill>
        <patternFill patternType="solid">
          <bgColor theme="9" tint="0.79998168889431442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006100"/>
      </font>
      <fill>
        <patternFill patternType="solid">
          <bgColor theme="9" tint="0.79998168889431442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/>
        <strike val="0"/>
        <outline val="0"/>
        <shadow val="0"/>
        <vertAlign val="baseline"/>
        <sz val="12"/>
        <name val="Arial"/>
        <scheme val="none"/>
      </font>
    </dxf>
    <dxf>
      <font>
        <b/>
        <strike val="0"/>
        <outline val="0"/>
        <shadow val="0"/>
        <vertAlign val="baseline"/>
        <sz val="12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64" formatCode="0.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64" formatCode="0.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64" formatCode="0.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h:mm"/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/>
        <vertAlign val="baseline"/>
        <sz val="10"/>
        <color rgb="FF366092"/>
        <name val="Arial"/>
        <scheme val="none"/>
      </font>
      <numFmt numFmtId="30" formatCode="@"/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solid">
          <fgColor indexed="64"/>
          <bgColor theme="4" tint="-0.249977111117893"/>
        </patternFill>
      </fill>
      <alignment vertical="center"/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C6EF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C6EF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z val="16"/>
        <color rgb="FF000000"/>
        <name val="Arial Black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z val="16"/>
        <color rgb="FF000000"/>
        <name val="Arial Black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 Black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 Black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 Black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rial Black"/>
        <scheme val="none"/>
      </font>
      <numFmt numFmtId="35" formatCode="_-* #,##0.00_-;\-* #,##0.00_-;_-* &quot;-&quot;??_-;_-@_-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 Black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 Black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rial Black"/>
        <scheme val="none"/>
      </font>
      <numFmt numFmtId="168" formatCode="_-* #,##0.0_-;\-* #,##0.0_-;_-* &quot;-&quot;??_-;_-@_-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2" formatCode="0.0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 Black"/>
        <scheme val="none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z val="16"/>
        <color rgb="FF000000"/>
        <name val="Arial Black"/>
        <scheme val="none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 Black"/>
        <scheme val="none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25" formatCode="hh:mm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rgb="FF366092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solid">
          <fgColor indexed="64"/>
          <bgColor theme="4" tint="-0.249977111117893"/>
        </patternFill>
      </fill>
      <alignment vertical="center"/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C6EF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9" formatCode="dd/mm/yyyy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rgb="FFFCE4D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Black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85296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 patternType="solid">
          <bgColor theme="9" tint="0.5999938962981048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rgb="FFC6EF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C6EF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C6EF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</font>
      <fill>
        <patternFill patternType="solid">
          <bgColor rgb="FFC6EF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numFmt numFmtId="165" formatCode="h:mm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color rgb="FF0070C0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numFmt numFmtId="167" formatCode="m/d/yyyy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rgb="FFC6EF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</font>
      <numFmt numFmtId="164" formatCode="0.0"/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numFmt numFmtId="164" formatCode="0.0"/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numFmt numFmtId="164" formatCode="0.0"/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numFmt numFmtId="164" formatCode="0.0"/>
      <fill>
        <patternFill patternType="solid">
          <fgColor indexed="64"/>
          <bgColor rgb="FFFCE4D6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0.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0.0"/>
      <fill>
        <patternFill patternType="solid">
          <fgColor indexed="64"/>
          <bgColor rgb="FFFCE4D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0.0"/>
      <fill>
        <patternFill patternType="solid">
          <fgColor indexed="64"/>
          <bgColor rgb="FFFCE4D6"/>
        </patternFill>
      </fill>
      <alignment horizontal="center" vertical="center" textRotation="0" wrapText="0" indent="0" justifyLastLine="0" shrinkToFit="0" readingOrder="0"/>
    </dxf>
    <dxf>
      <font>
        <sz val="12"/>
      </font>
      <numFmt numFmtId="164" formatCode="0.0"/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numFmt numFmtId="164" formatCode="0.0"/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numFmt numFmtId="164" formatCode="0.0"/>
      <fill>
        <patternFill patternType="solid">
          <fgColor indexed="64"/>
          <bgColor theme="9" tint="0.39997558519241921"/>
        </patternFill>
      </fill>
      <alignment horizontal="center" vertical="center"/>
    </dxf>
    <dxf>
      <font>
        <sz val="12"/>
      </font>
      <numFmt numFmtId="164" formatCode="0.0"/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numFmt numFmtId="164" formatCode="0.0"/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numFmt numFmtId="164" formatCode="0.0"/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numFmt numFmtId="164" formatCode="0.0"/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numFmt numFmtId="164" formatCode="0.0"/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numFmt numFmtId="164" formatCode="0.0"/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numFmt numFmtId="164" formatCode="0.0"/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numFmt numFmtId="164" formatCode="0.0"/>
      <fill>
        <patternFill patternType="solid">
          <fgColor indexed="64"/>
          <bgColor theme="9" tint="0.39997558519241921"/>
        </patternFill>
      </fill>
      <alignment horizontal="center" vertical="center"/>
    </dxf>
    <dxf>
      <font>
        <sz val="12"/>
      </font>
      <numFmt numFmtId="164" formatCode="0.0"/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numFmt numFmtId="164" formatCode="0.0"/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numFmt numFmtId="164" formatCode="0.0"/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numFmt numFmtId="1" formatCode="0"/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numFmt numFmtId="1" formatCode="0"/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fill>
        <patternFill patternType="solid">
          <fgColor indexed="64"/>
          <bgColor rgb="FFFCE4D6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z val="12"/>
      </font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fill>
        <patternFill patternType="solid">
          <fgColor indexed="64"/>
          <bgColor rgb="FFFCE4D6"/>
        </patternFill>
      </fill>
      <alignment horizontal="center" vertical="center"/>
    </dxf>
    <dxf>
      <font>
        <sz val="12"/>
      </font>
      <fill>
        <patternFill patternType="solid">
          <fgColor indexed="64"/>
          <bgColor rgb="FFFCE4D6"/>
        </patternFill>
      </fill>
      <alignment horizontal="center" vertical="center"/>
    </dxf>
    <dxf>
      <font>
        <sz val="10"/>
      </font>
      <fill>
        <patternFill patternType="solid">
          <fgColor indexed="64"/>
          <bgColor theme="8"/>
        </patternFill>
      </fill>
      <alignment horizontal="center" vertical="center"/>
    </dxf>
    <dxf>
      <font>
        <b/>
        <i val="0"/>
      </font>
      <fill>
        <patternFill patternType="solid">
          <bgColor rgb="FFC6EF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C6EF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C6EF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9" formatCode="dd/mm/yyyy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rgb="FFFCE4D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25" formatCode="hh:mm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85296"/>
        <name val="Calibri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4" tint="-0.249977111117893"/>
        </patternFill>
      </fill>
      <alignment horizontal="general" vertical="center" textRotation="0" wrapText="1" indent="0" justifyLastLine="0" shrinkToFit="0" readingOrder="0"/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</font>
      <fill>
        <patternFill patternType="solid">
          <bgColor theme="9" tint="0.5999938962981048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b/>
        <i val="0"/>
      </font>
      <fill>
        <patternFill patternType="solid">
          <bgColor theme="9" tint="0.79998168889431442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006100"/>
      </font>
      <fill>
        <patternFill patternType="solid">
          <bgColor theme="9" tint="0.79998168889431442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9" formatCode="dd/mm/yyyy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indexed="64"/>
          <bgColor rgb="FFFCE4D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" formatCode="0"/>
      <fill>
        <patternFill patternType="solid">
          <fgColor rgb="FF000000"/>
          <bgColor rgb="FFFCE4D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numFmt numFmtId="164" formatCode="0.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Black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85296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theme="1"/>
      </font>
      <fill>
        <patternFill patternType="solid">
          <bgColor theme="9" tint="0.79998168889431442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b/>
        <i val="0"/>
      </font>
      <fill>
        <patternFill patternType="solid">
          <bgColor theme="9" tint="0.79998168889431442"/>
        </patternFill>
      </fill>
    </dxf>
    <dxf>
      <font>
        <b/>
        <i val="0"/>
        <color rgb="FF006100"/>
      </font>
      <fill>
        <patternFill patternType="solid">
          <bgColor theme="9" tint="0.79998168889431442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</font>
      <fill>
        <patternFill patternType="solid">
          <bgColor theme="9" tint="0.5999938962981048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5700"/>
      </font>
      <fill>
        <patternFill patternType="solid">
          <bgColor theme="7" tint="0.59999389629810485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</font>
      <fill>
        <patternFill patternType="solid"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Black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rgb="FF8064A2"/>
          <bgColor rgb="FF8064A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rgb="FF8064A2"/>
          <bgColor rgb="FF8064A2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</dxf>
  </dxfs>
  <tableStyles count="0" defaultTableStyle="TableStyleMedium2" defaultPivotStyle="PivotStyleLight16"/>
  <colors>
    <mruColors>
      <color rgb="FFF2DAE5"/>
      <color rgb="FFEDE079"/>
      <color rgb="FFE8ACAC"/>
      <color rgb="FFE30779"/>
      <color rgb="FF002FFF"/>
      <color rgb="FF84FC03"/>
      <color rgb="FFED3E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>
  <Task id="{18ABA107-730E-4FD1-BBC1-7C65E0325600}">
    <Anchor>
      <Comment id="{D910491E-75EF-4942-8164-CDE5EEB025BF}"/>
    </Anchor>
    <History>
      <Event time="2025-12-16T09:03:58.52" id="{DBE78DE8-8073-4424-A327-D86F9A9738F3}">
        <Attribution userId="S::safa.kanoun@rose-blanche.com::f77aa1c6-7829-4aca-8b7a-43d1d42bd1da" userName="SAFA KANOUN" userProvider="AD"/>
        <Anchor>
          <Comment id="{D910491E-75EF-4942-8164-CDE5EEB025BF}"/>
        </Anchor>
        <Create/>
      </Event>
      <Event time="2025-12-16T09:03:58.52" id="{7C251B45-17CD-41BF-81DA-DBC3355C7F27}">
        <Attribution userId="S::safa.kanoun@rose-blanche.com::f77aa1c6-7829-4aca-8b7a-43d1d42bd1da" userName="SAFA KANOUN" userProvider="AD"/>
        <Anchor>
          <Comment id="{D910491E-75EF-4942-8164-CDE5EEB025BF}"/>
        </Anchor>
        <Assign userId="S::Taoufik.Ghorbel@rose-blanche.com::31da1ab7-125b-41b8-9d19-c26f659a4e72" userName="Taoufik Ghorbel" userProvider="AD"/>
      </Event>
      <Event time="2025-12-16T09:03:58.52" id="{D4E25E35-AF19-45C6-BDAA-CFA0F4D34BF4}">
        <Attribution userId="S::safa.kanoun@rose-blanche.com::f77aa1c6-7829-4aca-8b7a-43d1d42bd1da" userName="SAFA KANOUN" userProvider="AD"/>
        <Anchor>
          <Comment id="{D910491E-75EF-4942-8164-CDE5EEB025BF}"/>
        </Anchor>
        <SetTitle title="@Taoufik Ghorbel"/>
      </Event>
    </History>
  </Task>
</Tasks>
</file>

<file path=xl/documenttasks/documenttask2.xml><?xml version="1.0" encoding="utf-8"?>
<Tasks xmlns="http://schemas.microsoft.com/office/tasks/2019/documenttasks">
  <Task id="{D23F1982-AD1E-4AC7-9635-F88E8FC6F74F}">
    <Anchor>
      <Comment id="{EC6B95C0-BFC3-4CED-8547-3CCFB898A01A}"/>
    </Anchor>
    <History>
      <Event time="2025-05-29T15:07:58.80" id="{961231D8-4C57-4316-B8AF-6AA7A5F9D326}">
        <Attribution userId="S::hichem.bouassida@rose-blanche.com::42ced27a-8c92-4a57-9579-b6952cc94a51" userName="Hichem Bouassida" userProvider="AD"/>
        <Anchor>
          <Comment id="{EC6B95C0-BFC3-4CED-8547-3CCFB898A01A}"/>
        </Anchor>
        <Create/>
      </Event>
      <Event time="2025-05-29T15:07:58.80" id="{9A7E796C-970D-40B2-A3DC-9A18316C1ED5}">
        <Attribution userId="S::hichem.bouassida@rose-blanche.com::42ced27a-8c92-4a57-9579-b6952cc94a51" userName="Hichem Bouassida" userProvider="AD"/>
        <Anchor>
          <Comment id="{EC6B95C0-BFC3-4CED-8547-3CCFB898A01A}"/>
        </Anchor>
        <Assign userId="S::Taoufik.Ghorbel@rose-blanche.com::31da1ab7-125b-41b8-9d19-c26f659a4e72" userName="Taoufik Ghorbel" userProvider="AD"/>
      </Event>
      <Event time="2025-05-29T15:07:58.80" id="{B6F9D525-037A-4E7B-BECF-402CB87F1845}">
        <Attribution userId="S::hichem.bouassida@rose-blanche.com::42ced27a-8c92-4a57-9579-b6952cc94a51" userName="Hichem Bouassida" userProvider="AD"/>
        <Anchor>
          <Comment id="{EC6B95C0-BFC3-4CED-8547-3CCFB898A01A}"/>
        </Anchor>
        <SetTitle title="@Taoufik Ghorbel Humidité Faibl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114300</xdr:rowOff>
    </xdr:from>
    <xdr:to>
      <xdr:col>2</xdr:col>
      <xdr:colOff>914400</xdr:colOff>
      <xdr:row>3</xdr:row>
      <xdr:rowOff>47625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C5E6F377-E4A4-B5BA-8668-7DAEF8D3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0425" y="114300"/>
          <a:ext cx="2571750" cy="9334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aiez Zribi" id="{E8431539-767C-4AB6-8C3B-3B0ECEF4EE4C}" userId="Faiez.ZRIBI@rose-blanche.com" providerId="PeoplePicker"/>
  <person displayName="Amin Trabelsi" id="{D046E695-391D-4ECA-952C-07A9AAF917E6}" userId="Amin.TRABELSI@rose-blanche.com" providerId="PeoplePicker"/>
  <person displayName="Taoufik Ghorbel" id="{F982BE16-66E8-4EFF-86F4-C4A0A13AA1FB}" userId="Taoufik.Ghorbel@rose-blanche.com" providerId="PeoplePicker"/>
  <person displayName="Hichem Bouassida" id="{4347B4F5-3F1B-4F13-A55A-6F51AB835C9F}" userId="Hichem.BOUASSIDA@rose-blanche.com" providerId="PeoplePicker"/>
  <person displayName="Nejah Rekik" id="{877D766E-0C1C-4D83-B540-8E0A180869C5}" userId="S::rekik.nejah@rose-blanche.com::87be2490-6279-4dce-8c55-5666b28d61cc" providerId="AD"/>
  <person displayName="SAFA KANOUN" id="{00E55D07-BB98-4F4F-A1DE-6214C6984AF6}" userId="S::safa.kanoun@rose-blanche.com::f77aa1c6-7829-4aca-8b7a-43d1d42bd1da" providerId="AD"/>
  <person displayName="YOSR CHERIF" id="{9084AE4D-DC39-4AC3-9017-6486F7F5D748}" userId="S::yosr.cherif@rose-blanche.com::c392184a-cd45-44d7-a863-dbc4f0c169a8" providerId="AD"/>
  <person displayName="SIWAR CHAARI" id="{4A4CDA13-B420-4456-B4B8-82E5AB045409}" userId="S::siwar.chaari@rose-blanche.com::04b4ee09-0b00-48bf-8c37-49331e150429" providerId="AD"/>
  <person displayName="Amin Trabelsi" id="{4336116E-1EDA-433C-878E-BE2C0ACD9AD7}" userId="S::amin.trabelsi@rose-blanche.com::ccbcca85-81d5-44c7-a0b6-9e74fdc56e2e" providerId="AD"/>
  <person displayName="Hichem Bouassida" id="{181DE1BC-D54B-4949-9FE3-B25A5B2B3C1C}" userId="S::hichem.bouassida@rose-blanche.com::42ced27a-8c92-4a57-9579-b6952cc94a5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tapePS7" displayName="EtapePS7" ref="A1:U20" totalsRowShown="0" headerRowDxfId="4281" dataDxfId="4280">
  <autoFilter ref="A1:U20" xr:uid="{00000000-0009-0000-0100-000001000000}"/>
  <tableColumns count="21">
    <tableColumn id="1" xr3:uid="{00000000-0010-0000-0000-000001000000}" name="Etape PS-7" dataDxfId="4279"/>
    <tableColumn id="2" xr3:uid="{00000000-0010-0000-0000-000002000000}" name="Etape PS" dataDxfId="4278"/>
    <tableColumn id="3" xr3:uid="{00000000-0010-0000-0000-000003000000}" name="Etape SSSE" dataDxfId="4277"/>
    <tableColumn id="4" xr3:uid="{00000000-0010-0000-0000-000004000000}" name="Etape MG " dataDxfId="4276"/>
    <tableColumn id="5" xr3:uid="{00000000-0010-0000-0000-000005000000}" name="Etape GG" dataDxfId="4275"/>
    <tableColumn id="20" xr3:uid="{FEBCCBCE-798B-43BA-A8CB-26AF36938D01}" name="Etape F1" dataDxfId="4274"/>
    <tableColumn id="6" xr3:uid="{00000000-0010-0000-0000-000006000000}" name="Etape BT prod" dataDxfId="4273"/>
    <tableColumn id="7" xr3:uid="{00000000-0010-0000-0000-000007000000}" name="Etape BD prod" dataDxfId="4272"/>
    <tableColumn id="8" xr3:uid="{00000000-0010-0000-0000-000008000000}" name="Etape Réception BD" dataDxfId="4271"/>
    <tableColumn id="9" xr3:uid="{00000000-0010-0000-0000-000009000000}" name="Etape Réception BT" dataDxfId="4270"/>
    <tableColumn id="10" xr3:uid="{00000000-0010-0000-0000-00000A000000}" name="Problème" dataDxfId="4269"/>
    <tableColumn id="12" xr3:uid="{5AE63A1E-F713-4AAF-BDF6-6A9A15649E3C}" name="Circuit" dataDxfId="4268"/>
    <tableColumn id="13" xr3:uid="{EBE378F7-8095-4CC4-A846-F1AAB3F1934C}" name="Réception/Transilage" dataDxfId="4267"/>
    <tableColumn id="11" xr3:uid="{8B373536-458D-4384-B165-44DDB627A712}" name="Nature" dataDxfId="4266"/>
    <tableColumn id="14" xr3:uid="{717D16A9-5F64-4783-A2E8-4B16476B4611}" name="Produit Nettoyage" dataDxfId="4265"/>
    <tableColumn id="15" xr3:uid="{1A0EE5B5-3392-4DB5-BF1F-2D7213F25092}" name="Décision" dataDxfId="4264"/>
    <tableColumn id="16" xr3:uid="{EC5B3AE5-C41A-406F-B7F3-7C786207264E}" name="Produits Réclamation" dataDxfId="4263"/>
    <tableColumn id="17" xr3:uid="{6C771277-2C21-48DE-82E2-1A633356669B}" name="Type de réclamations" dataDxfId="4262"/>
    <tableColumn id="18" xr3:uid="{CA62332E-C463-4C39-A70F-AB3AA7BDCD3A}" name="Nature de réclamations" dataDxfId="4261"/>
    <tableColumn id="19" xr3:uid="{C1E21FCE-1170-404B-916A-984F5E127BDE}" name="Piqure" dataDxfId="4260"/>
    <tableColumn id="21" xr3:uid="{2A7DDBC9-453B-4D3C-A807-E204AE057660}" name="__PowerAppsId__" dataDxfId="425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5BE2B9B-D1EA-4BDD-81E7-8FB185326D7F}" name="ReceptionBT" displayName="ReceptionBT" ref="A1:AE91" totalsRowShown="0" headerRowDxfId="4258">
  <autoFilter ref="A1:AE91" xr:uid="{25BE2B9B-D1EA-4BDD-81E7-8FB185326D7F}"/>
  <tableColumns count="31">
    <tableColumn id="1" xr3:uid="{7FF7C3D0-64DD-4F1A-B171-B137038A8FC1}" name="Date de Réception"/>
    <tableColumn id="2" xr3:uid="{A18D74D0-978F-4A94-ABCA-51AC1C3C6303}" name="Date d'analyse"/>
    <tableColumn id="3" xr3:uid="{481D1310-D71E-4495-BA2F-D0BFDBEAA34B}" name="Centre"/>
    <tableColumn id="4" xr3:uid="{4A446269-634F-41CC-A3DF-D7B7BBF71CA2}" name="Autorisation"/>
    <tableColumn id="5" xr3:uid="{4F0A0CB2-84C5-4E27-941D-F08C5B54AF1F}" name="Quantité (T)"/>
    <tableColumn id="6" xr3:uid="{9D2B2751-0D8D-4826-93A8-26118A908C90}" name="Origine"/>
    <tableColumn id="7" xr3:uid="{89D69D87-AF3D-480D-8CD0-738EF39FF345}" name="Nature"/>
    <tableColumn id="8" xr3:uid="{AD04D1D0-E8DE-4F55-8FF9-CF88840D7139}" name="Humidité"/>
    <tableColumn id="9" xr3:uid="{6C720773-85A7-4F7C-8160-54F5181BEC27}" name="Protéine Brute"/>
    <tableColumn id="10" xr3:uid="{C5CC2D17-80BA-4500-91CB-9A8D341E4443}" name="Protéine /MS" dataDxfId="4257"/>
    <tableColumn id="11" xr3:uid="{06DD55F6-8EE1-4AC0-B397-A3FC51C8FF37}" name="PS"/>
    <tableColumn id="12" xr3:uid="{13148239-7973-4D85-B7A0-3CA6AF33BB7C}" name="Odeur"/>
    <tableColumn id="13" xr3:uid="{363E77C1-6F37-4811-B9C6-7C5963A88DC7}" name="Insectes"/>
    <tableColumn id="14" xr3:uid="{172F5573-36A7-439C-AAF0-A77BF47A275A}" name="G.Cassés"/>
    <tableColumn id="15" xr3:uid="{F50B70C9-4D7F-41EF-8961-F869BA1D0C7A}" name="G.Germés"/>
    <tableColumn id="16" xr3:uid="{9ECDAE32-3B2E-4F12-8CD9-7114E193E016}" name="G.Echaudés"/>
    <tableColumn id="17" xr3:uid="{63856477-D7A3-4FB4-B9F9-E750E058119C}" name="Autres Céréales"/>
    <tableColumn id="18" xr3:uid="{3B3887E0-C8D6-42AF-ACFD-51C9302FC2C1}" name="G.Chauffés"/>
    <tableColumn id="19" xr3:uid="{D8741037-5481-4A8B-A6B1-BF439F4153A1}" name="G.Punaisés"/>
    <tableColumn id="20" xr3:uid="{EEECFA2A-A76A-441B-8BEA-80EE35916E58}" name="G.Attaqués"/>
    <tableColumn id="21" xr3:uid="{76ECA518-3A95-4B02-879C-715C0383B9E6}" name="Col.Germe"/>
    <tableColumn id="22" xr3:uid="{3BD58D1A-3036-48C2-9986-B94DD8E3E0BD}" name="G.Fusariés"/>
    <tableColumn id="23" xr3:uid="{9FDF8E96-D78C-45BB-B51B-EE6045A674A7}" name="Totales Imp.Grains" dataDxfId="4256">
      <calculatedColumnFormula>V2+T2+S2+R2+Q2+P2</calculatedColumnFormula>
    </tableColumn>
    <tableColumn id="24" xr3:uid="{D9F26D17-0F45-42BB-9EE0-B650DA06680B}" name="Mélilot"/>
    <tableColumn id="25" xr3:uid="{29DD8E1F-1B1E-48DB-8456-3D4A4669E7E7}" name="G.Etrangére"/>
    <tableColumn id="26" xr3:uid="{07CEA3D1-8EE6-436A-A6FA-FE98B244F1DD}" name="Ergot"/>
    <tableColumn id="27" xr3:uid="{9257E592-3F4C-4B46-8489-2F4E82EBC4D4}" name="Imp.prop.dite"/>
    <tableColumn id="28" xr3:uid="{9F7DF92F-8B15-4A27-A8D5-60E507B0330D}" name="Imp.Diverses"/>
    <tableColumn id="29" xr3:uid="{AA667126-D6C0-4C52-BAE0-E47EF2CB6555}" name="Totales Imp.Diverses" dataDxfId="4255">
      <calculatedColumnFormula>AB2+AA2+Z2+Y2+X2</calculatedColumnFormula>
    </tableColumn>
    <tableColumn id="30" xr3:uid="{7C70675C-6B37-4409-B3E9-DFD67C4C1A88}" name="Imp.Totales" dataDxfId="4254">
      <calculatedColumnFormula>AC2+W2+O2+N2</calculatedColumnFormula>
    </tableColumn>
    <tableColumn id="31" xr3:uid="{7AA6C5EF-87CB-4E63-82B2-48ECC73AD4F9}" name="__PowerAppsId__" dataDxfId="425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6" displayName="Tableau6" ref="A1:I77" totalsRowShown="0" headerRowDxfId="4252" dataDxfId="4251" tableBorderDxfId="4250">
  <autoFilter ref="A1:I77" xr:uid="{00000000-0009-0000-0100-000002000000}"/>
  <tableColumns count="9">
    <tableColumn id="1" xr3:uid="{00000000-0010-0000-0100-000001000000}" name="Date" dataDxfId="4249"/>
    <tableColumn id="2" xr3:uid="{00000000-0010-0000-0100-000002000000}" name="N°lot" dataDxfId="4248"/>
    <tableColumn id="3" xr3:uid="{00000000-0010-0000-0100-000003000000}" name="Heure" dataDxfId="4247"/>
    <tableColumn id="4" xr3:uid="{00000000-0010-0000-0100-000004000000}" name="Etape" dataDxfId="4246"/>
    <tableColumn id="5" xr3:uid="{00000000-0010-0000-0100-000005000000}" name="Humidité" dataDxfId="4245"/>
    <tableColumn id="6" xr3:uid="{00000000-0010-0000-0100-000006000000}" name="PS" dataDxfId="4244"/>
    <tableColumn id="7" xr3:uid="{00000000-0010-0000-0100-000007000000}" name="Imp.Totales" dataDxfId="4243"/>
    <tableColumn id="8" xr3:uid="{00000000-0010-0000-0100-000008000000}" name="Blé Dur" dataDxfId="4242"/>
    <tableColumn id="9" xr3:uid="{B8ACB255-5AD3-43CF-951A-A7C961AAAE92}" name="__PowerAppsId__" dataDxfId="42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âtissière" displayName="Pâtissière" ref="A1:AT888" totalsRowShown="0" headerRowDxfId="3543" dataDxfId="3542">
  <autoFilter ref="A1:AT888" xr:uid="{00000000-0009-0000-0100-000004000000}"/>
  <tableColumns count="46">
    <tableColumn id="1" xr3:uid="{00000000-0010-0000-0300-000001000000}" name="Date" dataDxfId="3541"/>
    <tableColumn id="2" xr3:uid="{00000000-0010-0000-0300-000002000000}" name="N°lot" dataDxfId="3540"/>
    <tableColumn id="3" xr3:uid="{00000000-0010-0000-0300-000003000000}" name="Heure" dataDxfId="3539"/>
    <tableColumn id="4" xr3:uid="{00000000-0010-0000-0300-000004000000}" name="N° échantillon" dataDxfId="3538"/>
    <tableColumn id="5" xr3:uid="{00000000-0010-0000-0300-000005000000}" name="Etape" dataDxfId="3537"/>
    <tableColumn id="42" xr3:uid="{85C043D5-2E01-4003-949B-A07F46EBAFB7}" name="Odeur " dataDxfId="3536"/>
    <tableColumn id="6" xr3:uid="{00000000-0010-0000-0300-000006000000}" name="Humidité (%)" dataDxfId="3535"/>
    <tableColumn id="7" xr3:uid="{00000000-0010-0000-0300-000007000000}" name="Humidité Etuve (%) (+/-0,43)" dataDxfId="3534"/>
    <tableColumn id="30" xr3:uid="{00000000-0010-0000-0300-00001E000000}" name="Déssicateur       (+/-0,22)" dataDxfId="3533"/>
    <tableColumn id="8" xr3:uid="{00000000-0010-0000-0300-000008000000}" name="AW" dataDxfId="3532"/>
    <tableColumn id="9" xr3:uid="{00000000-0010-0000-0300-000009000000}" name="Protéine Brut (%) (+/-0,6)" dataDxfId="3531"/>
    <tableColumn id="10" xr3:uid="{00000000-0010-0000-0300-00000A000000}" name="Prot (%)/MS" dataDxfId="3530"/>
    <tableColumn id="11" xr3:uid="{00000000-0010-0000-0300-00000B000000}" name="Tps de Chute" dataDxfId="3529"/>
    <tableColumn id="12" xr3:uid="{00000000-0010-0000-0300-00000C000000}" name="Amidon End" dataDxfId="3528"/>
    <tableColumn id="13" xr3:uid="{00000000-0010-0000-0300-00000D000000}" name="G 200µ" dataDxfId="3527"/>
    <tableColumn id="45" xr3:uid="{4940F26D-1B19-4CC2-93DE-1EA6BBD6EF08}" name="G 180µ" dataDxfId="3526"/>
    <tableColumn id="14" xr3:uid="{00000000-0010-0000-0300-00000E000000}" name="G 150µ" dataDxfId="3525"/>
    <tableColumn id="15" xr3:uid="{00000000-0010-0000-0300-00000F000000}" name="G 90µ" dataDxfId="3524"/>
    <tableColumn id="16" xr3:uid="{00000000-0010-0000-0300-000010000000}" name="G 63µ" dataDxfId="3523"/>
    <tableColumn id="17" xr3:uid="{00000000-0010-0000-0300-000011000000}" name="∑ 180;63" dataDxfId="3522"/>
    <tableColumn id="18" xr3:uid="{00000000-0010-0000-0300-000012000000}" name="G &lt;63µ" dataDxfId="3521"/>
    <tableColumn id="19" xr3:uid="{00000000-0010-0000-0300-000013000000}" name="Gluten Humide" dataDxfId="3520"/>
    <tableColumn id="20" xr3:uid="{00000000-0010-0000-0300-000014000000}" name="Gluten Index" dataDxfId="3519"/>
    <tableColumn id="21" xr3:uid="{00000000-0010-0000-0300-000015000000}" name="Gluten Sec" dataDxfId="3518"/>
    <tableColumn id="22" xr3:uid="{00000000-0010-0000-0300-000016000000}" name="Col. L" dataDxfId="3517"/>
    <tableColumn id="23" xr3:uid="{00000000-0010-0000-0300-000017000000}" name="Col. a" dataDxfId="3516"/>
    <tableColumn id="24" xr3:uid="{00000000-0010-0000-0300-000018000000}" name="Col. b" dataDxfId="3515"/>
    <tableColumn id="25" xr3:uid="{00000000-0010-0000-0300-000019000000}" name="Piqûres" dataDxfId="3514"/>
    <tableColumn id="26" xr3:uid="{00000000-0010-0000-0300-00001A000000}" name="Cendres (%) (+/- 0,02)" dataDxfId="3513"/>
    <tableColumn id="28" xr3:uid="{00000000-0010-0000-0300-00001C000000}" name="Alvéo P" dataDxfId="3512"/>
    <tableColumn id="29" xr3:uid="{00000000-0010-0000-0300-00001D000000}" name="Alvéo L" dataDxfId="3511"/>
    <tableColumn id="36" xr3:uid="{00000000-0010-0000-0300-000024000000}" name="Alvéo G" dataDxfId="3510"/>
    <tableColumn id="39" xr3:uid="{00000000-0010-0000-0300-000027000000}" name="Alvéo W" dataDxfId="3509"/>
    <tableColumn id="32" xr3:uid="{00000000-0010-0000-0300-000020000000}" name="Alvéo P/L" dataDxfId="3508"/>
    <tableColumn id="33" xr3:uid="{00000000-0010-0000-0300-000021000000}" name="Alvéo Ie" dataDxfId="3507"/>
    <tableColumn id="27" xr3:uid="{00000000-0010-0000-0300-00001B000000}" name="Résultat" dataDxfId="3506"/>
    <tableColumn id="31" xr3:uid="{00000000-0010-0000-0300-00001F000000}" name="C.Date" dataDxfId="3505"/>
    <tableColumn id="43" xr3:uid="{F46A6566-80D2-4708-ACC1-804D652FF4F4}" name="Embalage (Etanchité,visuel...)" dataDxfId="3504"/>
    <tableColumn id="34" xr3:uid="{00000000-0010-0000-0300-000022000000}" name="Commentaire" dataDxfId="3503"/>
    <tableColumn id="35" xr3:uid="{00000000-0010-0000-0300-000023000000}" name="Probléme" dataDxfId="3502"/>
    <tableColumn id="44" xr3:uid="{E3F76EBE-F5C5-44F0-8706-4089DA0B1155}" name="C.Poids " dataDxfId="3501"/>
    <tableColumn id="37" xr3:uid="{00000000-0010-0000-0300-000025000000}" name="Confomité CCP" dataDxfId="3500"/>
    <tableColumn id="38" xr3:uid="{00000000-0010-0000-0300-000026000000}" name="Conformité PRPO1" dataDxfId="3499"/>
    <tableColumn id="40" xr3:uid="{00000000-0010-0000-0300-000028000000}" name="Conformité PRPO2" dataDxfId="3498"/>
    <tableColumn id="41" xr3:uid="{00000000-0010-0000-0300-000029000000}" name="Décision" dataDxfId="3497"/>
    <tableColumn id="46" xr3:uid="{A4C278CE-BE4D-4275-8814-41E4A824D149}" name="__PowerAppsId__" dataDxfId="349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S" displayName="PS" ref="A1:AT649" totalsRowShown="0" headerRowDxfId="1974" dataDxfId="1973">
  <autoFilter ref="A1:AT649" xr:uid="{00000000-0009-0000-0100-000005000000}"/>
  <tableColumns count="46">
    <tableColumn id="1" xr3:uid="{00000000-0010-0000-0400-000001000000}" name="Date" dataDxfId="1972"/>
    <tableColumn id="2" xr3:uid="{00000000-0010-0000-0400-000002000000}" name="N°lot" dataDxfId="1971"/>
    <tableColumn id="3" xr3:uid="{00000000-0010-0000-0400-000003000000}" name="Heure" dataDxfId="1970"/>
    <tableColumn id="4" xr3:uid="{00000000-0010-0000-0400-000004000000}" name="N° Echantillon" dataDxfId="1969"/>
    <tableColumn id="5" xr3:uid="{00000000-0010-0000-0400-000005000000}" name="Etape" dataDxfId="1968"/>
    <tableColumn id="42" xr3:uid="{1B2E38EC-8068-40D9-A4CD-4070B0DD379C}" name="Odeur " dataDxfId="1967"/>
    <tableColumn id="6" xr3:uid="{00000000-0010-0000-0400-000006000000}" name="Humidité (%)" dataDxfId="1966"/>
    <tableColumn id="7" xr3:uid="{00000000-0010-0000-0400-000007000000}" name="Humidité Etuve (%) (+/-0,43)" dataDxfId="1965"/>
    <tableColumn id="25" xr3:uid="{00000000-0010-0000-0400-000019000000}" name="Déssicateur       (+/-0,22)" dataDxfId="1964"/>
    <tableColumn id="8" xr3:uid="{00000000-0010-0000-0400-000008000000}" name="AW" dataDxfId="1963"/>
    <tableColumn id="9" xr3:uid="{00000000-0010-0000-0400-000009000000}" name="Protéine Brut (%) (+/-0,6)" dataDxfId="1962"/>
    <tableColumn id="10" xr3:uid="{00000000-0010-0000-0400-00000A000000}" name="Prot (%)/MS" dataDxfId="1961"/>
    <tableColumn id="11" xr3:uid="{00000000-0010-0000-0400-00000B000000}" name="Tps de Chute" dataDxfId="1960"/>
    <tableColumn id="12" xr3:uid="{00000000-0010-0000-0400-00000C000000}" name="Amidon End" dataDxfId="1959"/>
    <tableColumn id="13" xr3:uid="{00000000-0010-0000-0400-00000D000000}" name="G 200µ" dataDxfId="1958"/>
    <tableColumn id="45" xr3:uid="{DAA28CB9-A781-4FEF-AD37-CB592C6F6C23}" name="G 180µ" dataDxfId="1957"/>
    <tableColumn id="14" xr3:uid="{00000000-0010-0000-0400-00000E000000}" name="G 150µ" dataDxfId="1956"/>
    <tableColumn id="15" xr3:uid="{00000000-0010-0000-0400-00000F000000}" name="G 90µ" dataDxfId="1955"/>
    <tableColumn id="16" xr3:uid="{00000000-0010-0000-0400-000010000000}" name="G 63µ" dataDxfId="1954"/>
    <tableColumn id="17" xr3:uid="{00000000-0010-0000-0400-000011000000}" name="∑ 180;63" dataDxfId="1953"/>
    <tableColumn id="18" xr3:uid="{00000000-0010-0000-0400-000012000000}" name="G &lt;63µ" dataDxfId="1952"/>
    <tableColumn id="19" xr3:uid="{00000000-0010-0000-0400-000013000000}" name="Gluten Humide" dataDxfId="1951"/>
    <tableColumn id="20" xr3:uid="{00000000-0010-0000-0400-000014000000}" name="Gluten Index" dataDxfId="1950"/>
    <tableColumn id="21" xr3:uid="{00000000-0010-0000-0400-000015000000}" name="Gluten Sec" dataDxfId="1949"/>
    <tableColumn id="22" xr3:uid="{00000000-0010-0000-0400-000016000000}" name="Col. L" dataDxfId="1948"/>
    <tableColumn id="23" xr3:uid="{00000000-0010-0000-0400-000017000000}" name="Col. a" dataDxfId="1947"/>
    <tableColumn id="24" xr3:uid="{00000000-0010-0000-0400-000018000000}" name="Col. b" dataDxfId="1946"/>
    <tableColumn id="26" xr3:uid="{00000000-0010-0000-0400-00001A000000}" name="Piqûres" dataDxfId="1945"/>
    <tableColumn id="27" xr3:uid="{00000000-0010-0000-0400-00001B000000}" name="Cendres (%) (+/- 0,02)" dataDxfId="1944"/>
    <tableColumn id="28" xr3:uid="{00000000-0010-0000-0400-00001C000000}" name="Alvéo P" dataDxfId="1943"/>
    <tableColumn id="29" xr3:uid="{00000000-0010-0000-0400-00001D000000}" name="Alvéo L" dataDxfId="1942"/>
    <tableColumn id="30" xr3:uid="{00000000-0010-0000-0400-00001E000000}" name="Alvéo G" dataDxfId="1941"/>
    <tableColumn id="31" xr3:uid="{00000000-0010-0000-0400-00001F000000}" name="Alvéo W" dataDxfId="1940"/>
    <tableColumn id="32" xr3:uid="{00000000-0010-0000-0400-000020000000}" name="Alvéo P/L" dataDxfId="1939"/>
    <tableColumn id="33" xr3:uid="{00000000-0010-0000-0400-000021000000}" name="Alvéo Ie" dataDxfId="1938"/>
    <tableColumn id="34" xr3:uid="{00000000-0010-0000-0400-000022000000}" name="Résultat" dataDxfId="1937"/>
    <tableColumn id="35" xr3:uid="{00000000-0010-0000-0400-000023000000}" name="C.Date" dataDxfId="1936"/>
    <tableColumn id="43" xr3:uid="{9FF5240C-DED6-4C07-A4E0-18D805C135A3}" name="Emballage (Etanchité,visuel...)" dataDxfId="1935"/>
    <tableColumn id="36" xr3:uid="{00000000-0010-0000-0400-000024000000}" name="Commentaire" dataDxfId="1934"/>
    <tableColumn id="37" xr3:uid="{00000000-0010-0000-0400-000025000000}" name="Problémes" dataDxfId="1933"/>
    <tableColumn id="44" xr3:uid="{9A63DD60-6F40-4047-9DE4-203D83D3277A}" name="Poids" dataDxfId="1932"/>
    <tableColumn id="38" xr3:uid="{00000000-0010-0000-0400-000026000000}" name="Confomité CCP" dataDxfId="1931"/>
    <tableColumn id="39" xr3:uid="{00000000-0010-0000-0400-000027000000}" name="Conformité PRPO1" dataDxfId="1930"/>
    <tableColumn id="40" xr3:uid="{00000000-0010-0000-0400-000028000000}" name="Conformité PRPO2" dataDxfId="1929"/>
    <tableColumn id="41" xr3:uid="{00000000-0010-0000-0400-000029000000}" name="Décision" dataDxfId="1928"/>
    <tableColumn id="46" xr3:uid="{42D3152C-6DA6-4A66-982D-7AC89F2A1258}" name="__PowerAppsId__" dataDxfId="192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éceptionBD" displayName="RéceptionBD" ref="A1:AI184" totalsRowShown="0" headerRowDxfId="1912" dataDxfId="1911">
  <autoFilter ref="A1:AI184" xr:uid="{00000000-0009-0000-0100-000006000000}"/>
  <tableColumns count="35">
    <tableColumn id="1" xr3:uid="{00000000-0010-0000-0500-000001000000}" name="Date de Réception" dataDxfId="1910"/>
    <tableColumn id="2" xr3:uid="{00000000-0010-0000-0500-000002000000}" name="Date d'analyse" dataDxfId="1909"/>
    <tableColumn id="3" xr3:uid="{00000000-0010-0000-0500-000003000000}" name="Centre " dataDxfId="1908"/>
    <tableColumn id="4" xr3:uid="{00000000-0010-0000-0500-000004000000}" name="Quantité" dataDxfId="1907"/>
    <tableColumn id="5" xr3:uid="{00000000-0010-0000-0500-000005000000}" name="Autorisation" dataDxfId="1906"/>
    <tableColumn id="6" xr3:uid="{00000000-0010-0000-0500-000006000000}" name="Origine" dataDxfId="1905"/>
    <tableColumn id="7" xr3:uid="{0C09D74E-1B6C-4149-98BE-E972B838651F}" name="Nature" dataDxfId="1904"/>
    <tableColumn id="8" xr3:uid="{00000000-0010-0000-0500-000008000000}" name="Humidité" dataDxfId="1903"/>
    <tableColumn id="9" xr3:uid="{00000000-0010-0000-0500-000009000000}" name="Pro/Bru" dataDxfId="1902"/>
    <tableColumn id="10" xr3:uid="{00000000-0010-0000-0500-00000A000000}" name="Pro/Ms" dataDxfId="1901"/>
    <tableColumn id="11" xr3:uid="{00000000-0010-0000-0500-00000B000000}" name="PS" dataDxfId="1900"/>
    <tableColumn id="12" xr3:uid="{00000000-0010-0000-0500-00000C000000}" name="Odeur" dataDxfId="1899"/>
    <tableColumn id="13" xr3:uid="{00000000-0010-0000-0500-00000D000000}" name="Insectes" dataDxfId="1898"/>
    <tableColumn id="14" xr3:uid="{00000000-0010-0000-0500-00000E000000}" name="G.Mitadiné" dataDxfId="1897"/>
    <tableColumn id="15" xr3:uid="{00000000-0010-0000-0500-00000F000000}" name="G.cassé" dataDxfId="1896"/>
    <tableColumn id="16" xr3:uid="{00000000-0010-0000-0500-000010000000}" name="G.Germé" dataDxfId="1895"/>
    <tableColumn id="35" xr3:uid="{AD101290-7E25-4347-B264-5B0D73DCB88C}" name="G.Chauffé"/>
    <tableColumn id="17" xr3:uid="{00000000-0010-0000-0500-000011000000}" name="Autres Céreales" dataDxfId="1894"/>
    <tableColumn id="18" xr3:uid="{00000000-0010-0000-0500-000012000000}" name="G.Echaudé" dataDxfId="1893"/>
    <tableColumn id="20" xr3:uid="{00000000-0010-0000-0500-000014000000}" name="G.Punaisé" dataDxfId="1892"/>
    <tableColumn id="21" xr3:uid="{00000000-0010-0000-0500-000015000000}" name="G.Attaqué" dataDxfId="1891"/>
    <tableColumn id="22" xr3:uid="{00000000-0010-0000-0500-000016000000}" name="G.Fusarié" dataDxfId="1890"/>
    <tableColumn id="23" xr3:uid="{00000000-0010-0000-0500-000017000000}" name="Imp.G" dataDxfId="1889">
      <calculatedColumnFormula>SUM(RéceptionBD[[#This Row],[Autres Céreales]:[G.Fusarié]])</calculatedColumnFormula>
    </tableColumn>
    <tableColumn id="24" xr3:uid="{00000000-0010-0000-0500-000018000000}" name="Col Germe" dataDxfId="1888"/>
    <tableColumn id="25" xr3:uid="{00000000-0010-0000-0500-000019000000}" name="G.Moucheté" dataDxfId="1887"/>
    <tableColumn id="26" xr3:uid="{00000000-0010-0000-0500-00001A000000}" name="Col Germe/G.Moucheté" dataDxfId="1886">
      <calculatedColumnFormula>SUM(RéceptionBD[[#This Row],[Col Germe]:[G.Moucheté]])</calculatedColumnFormula>
    </tableColumn>
    <tableColumn id="27" xr3:uid="{00000000-0010-0000-0500-00001B000000}" name="Balle" dataDxfId="1885"/>
    <tableColumn id="28" xr3:uid="{00000000-0010-0000-0500-00001C000000}" name="Ergot" dataDxfId="1884"/>
    <tableColumn id="32" xr3:uid="{00000000-0010-0000-0500-000020000000}" name="Imp.Prop" dataDxfId="1883"/>
    <tableColumn id="34" xr3:uid="{00000000-0010-0000-0500-000022000000}" name="Mélilot" dataDxfId="1882"/>
    <tableColumn id="33" xr3:uid="{00000000-0010-0000-0500-000021000000}" name="G.Etrangére" dataDxfId="1881"/>
    <tableColumn id="29" xr3:uid="{00000000-0010-0000-0500-00001D000000}" name="G.avarié" dataDxfId="1880"/>
    <tableColumn id="30" xr3:uid="{00000000-0010-0000-0500-00001E000000}" name="Imp.Diverses" dataDxfId="1879">
      <calculatedColumnFormula>SUM(RéceptionBD[[#This Row],[Balle]:[G.avarié]])</calculatedColumnFormula>
    </tableColumn>
    <tableColumn id="31" xr3:uid="{00000000-0010-0000-0500-00001F000000}" name="Imp.Totales" dataDxfId="1878">
      <calculatedColumnFormula>RéceptionBD[[#This Row],[G.cassé]]+RéceptionBD[[#This Row],[G.Germé]]+RéceptionBD[[#This Row],[Imp.G]]+RéceptionBD[[#This Row],[Col Germe/G.Moucheté]]+RéceptionBD[[#This Row],[Imp.Diverses]]</calculatedColumnFormula>
    </tableColumn>
    <tableColumn id="19" xr3:uid="{1E635A97-2656-418A-8AF3-2A28671F817E}" name="__PowerAppsId__" dataDxfId="1877">
      <calculatedColumnFormula>RéceptionBD[[#This Row],[G.Germé]]+RéceptionBD[[#This Row],[G.Chauffé]]+RéceptionBD[[#This Row],[Col Germe]]+RéceptionBD[[#This Row],[Balle]]+RéceptionBD[[#This Row],[Imp.Totales]]</calculatedColumnFormula>
    </tableColumn>
  </tableColumns>
  <tableStyleInfo name="TableStyleMedium1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rodBD" displayName="ProdBD" ref="A1:P74" totalsRowShown="0" dataDxfId="1857">
  <autoFilter ref="A1:P74" xr:uid="{00000000-0009-0000-0100-000007000000}"/>
  <tableColumns count="16">
    <tableColumn id="1" xr3:uid="{00000000-0010-0000-0600-000001000000}" name="Date" dataDxfId="1856"/>
    <tableColumn id="2" xr3:uid="{00000000-0010-0000-0600-000002000000}" name="N°lot" dataDxfId="1855"/>
    <tableColumn id="3" xr3:uid="{00000000-0010-0000-0600-000003000000}" name="Heure" dataDxfId="1854"/>
    <tableColumn id="4" xr3:uid="{00000000-0010-0000-0600-000004000000}" name="Etape" dataDxfId="1853"/>
    <tableColumn id="13" xr3:uid="{78B0975D-6AD6-42E7-8F8E-35D10C8DDD09}" name="Odeur " dataDxfId="1852"/>
    <tableColumn id="5" xr3:uid="{00000000-0010-0000-0600-000005000000}" name="Humidité" dataDxfId="1851"/>
    <tableColumn id="6" xr3:uid="{00000000-0010-0000-0600-000006000000}" name="PS" dataDxfId="1850"/>
    <tableColumn id="15" xr3:uid="{7D0218EE-796E-4EAA-A95B-BA2BBE2D2629}" name="Vesces (N)" dataDxfId="1849"/>
    <tableColumn id="7" xr3:uid="{00000000-0010-0000-0600-000007000000}" name="Vesces (%)" dataDxfId="1848"/>
    <tableColumn id="8" xr3:uid="{00000000-0010-0000-0600-000008000000}" name="Imp.Totales" dataDxfId="1847"/>
    <tableColumn id="9" xr3:uid="{00000000-0010-0000-0600-000009000000}" name="G.Germé" dataDxfId="1846"/>
    <tableColumn id="14" xr3:uid="{412F4272-67F7-44CB-83E1-1ACFCD6088E3}" name="Colonne2"/>
    <tableColumn id="12" xr3:uid="{DC6802F9-080B-48DB-BDD1-64E09EC891D2}" name="Colonne1"/>
    <tableColumn id="10" xr3:uid="{00000000-0010-0000-0600-00000A000000}" name="G.Moucheté" dataDxfId="1845"/>
    <tableColumn id="11" xr3:uid="{00000000-0010-0000-0600-00000B000000}" name="%  Autres céréales" dataDxfId="1844"/>
    <tableColumn id="16" xr3:uid="{D3012A12-990A-49DD-9C25-5754D4B1D589}" name="__PowerAppsId__" dataDxfId="184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570B13-21D6-4B35-803E-6A464DD0A1FE}" name="Pâtissière4" displayName="Pâtissière4" ref="A1:AU6" totalsRowShown="0" headerRowDxfId="1775" dataDxfId="1774">
  <autoFilter ref="A1:AU6" xr:uid="{00000000-0009-0000-0100-000004000000}"/>
  <tableColumns count="47">
    <tableColumn id="1" xr3:uid="{C484AC9D-B461-4D6A-B151-D2340099C3CE}" name="Date" dataDxfId="1773"/>
    <tableColumn id="2" xr3:uid="{B8172A6E-CB16-4C8F-BB6D-29B32AA8062B}" name="N°lot" dataDxfId="1772"/>
    <tableColumn id="3" xr3:uid="{8CB17C09-5AD2-4F12-BA20-AB88D918D333}" name="Heure" dataDxfId="1771"/>
    <tableColumn id="4" xr3:uid="{379AA326-746F-4985-AEB3-DF7571DFEDB1}" name="N° échantillon" dataDxfId="1770"/>
    <tableColumn id="5" xr3:uid="{126C9A9D-DDA4-4259-96CD-8CB695995301}" name="Etape" dataDxfId="1769"/>
    <tableColumn id="42" xr3:uid="{D9550562-C2E1-4EAE-88F5-7B4DE431840A}" name="Odeur " dataDxfId="1768"/>
    <tableColumn id="6" xr3:uid="{D2799665-C2F0-42F5-88A9-B23A935BBA5B}" name="Humidité (%)" dataDxfId="1767"/>
    <tableColumn id="7" xr3:uid="{200E2F0F-8AE6-4C4C-A774-9561957BC29E}" name="Humidité Etuve (%) (+/-0,43)" dataDxfId="1766"/>
    <tableColumn id="30" xr3:uid="{901183D6-66AE-4D58-962E-B3DA55CD0CAB}" name="Déssicateur       (+/-0,22)" dataDxfId="1765"/>
    <tableColumn id="8" xr3:uid="{A9C6B014-D3CA-4879-BF7B-044EE641987E}" name="AW" dataDxfId="1764"/>
    <tableColumn id="9" xr3:uid="{82382850-3E41-4A25-AFD0-E295B44FC2CE}" name="Protéine Brut (%) (+/-0,6)" dataDxfId="1763"/>
    <tableColumn id="10" xr3:uid="{FCCA558F-4E2A-4D1A-9958-D661F9465797}" name="Prot (%)/MS" dataDxfId="1762">
      <calculatedColumnFormula>(K2/(100-G2))*100</calculatedColumnFormula>
    </tableColumn>
    <tableColumn id="11" xr3:uid="{13B03DE8-2AE9-43A6-B34E-FD0BC42F295F}" name="Tps de Chute" dataDxfId="1761"/>
    <tableColumn id="12" xr3:uid="{52373F0D-5965-4FBD-95DA-CB5FAE3DEB1C}" name="Amidon End" dataDxfId="1760"/>
    <tableColumn id="13" xr3:uid="{87E27D74-3D4B-415F-800E-6FE6FBD91660}" name="G 200µ" dataDxfId="1759"/>
    <tableColumn id="45" xr3:uid="{A79551C5-F2FD-491D-8E2F-04F051DF4867}" name="G 180µ" dataDxfId="1758"/>
    <tableColumn id="14" xr3:uid="{FAD9C099-1419-4947-BAAF-E3EAA8775CB8}" name="G 150µ" dataDxfId="1757"/>
    <tableColumn id="15" xr3:uid="{A3B4C373-A2A7-487B-8122-3A13AB2368F8}" name="G 90µ" dataDxfId="1756"/>
    <tableColumn id="16" xr3:uid="{3E7C5F5D-F1EC-4591-8DA8-FED05528F940}" name="G 63µ" dataDxfId="1755"/>
    <tableColumn id="17" xr3:uid="{6392DFCF-962F-4380-9C3A-E88DC5DA37B4}" name="∑ 180;63" dataDxfId="1754">
      <calculatedColumnFormula>SUM(PS[[#This Row],[G 180µ]:[G 63µ]])</calculatedColumnFormula>
    </tableColumn>
    <tableColumn id="18" xr3:uid="{7BF534CC-5233-4A53-89D6-F5A545F5A2AF}" name="G &lt;63µ" dataDxfId="1753"/>
    <tableColumn id="19" xr3:uid="{F464467F-0C6E-45BA-AED3-A6FBF620D248}" name="Gluten Humide" dataDxfId="1752"/>
    <tableColumn id="20" xr3:uid="{7AA1DAAE-CD4B-4D82-ABA9-D29B6419E473}" name="Gluten Index" dataDxfId="1751"/>
    <tableColumn id="21" xr3:uid="{F84DD552-5FE8-423F-910F-79532353B1CA}" name="Gluten Sec" dataDxfId="1750"/>
    <tableColumn id="22" xr3:uid="{3E9D7E2B-B887-428D-803F-9B99C7DABAC5}" name="Col. L" dataDxfId="1749"/>
    <tableColumn id="23" xr3:uid="{7960A474-E3BA-45BB-A52B-4C0C160B3D6C}" name="Col. a" dataDxfId="1748"/>
    <tableColumn id="24" xr3:uid="{A377A193-8660-43FB-A977-A183718AE4E0}" name="Col. b" dataDxfId="1747"/>
    <tableColumn id="25" xr3:uid="{3AC1979E-21D2-4E23-9A6A-0765F44496A7}" name="Piqûres" dataDxfId="1746"/>
    <tableColumn id="46" xr3:uid="{C7643124-8CE2-4BCE-8366-17383E7DFBDF}" name="Cendre Nir "/>
    <tableColumn id="26" xr3:uid="{7BC846CC-B065-4B9C-8895-AF16DD9664DA}" name="Cendres (%) (+/- 0,02)" dataDxfId="1745"/>
    <tableColumn id="28" xr3:uid="{2947C312-5C84-4C6D-931A-C0D2FA1FDD00}" name="Alvéo P" dataDxfId="1744"/>
    <tableColumn id="29" xr3:uid="{792FF222-A5D0-472F-8F64-AB1B61EE5F45}" name="Alvéo L" dataDxfId="1743"/>
    <tableColumn id="36" xr3:uid="{A14D213E-DE50-4750-982F-8C7E8CD05246}" name="Alvéo G" dataDxfId="1742"/>
    <tableColumn id="39" xr3:uid="{A276524C-6BB9-4BB1-B6EC-A296384D9F73}" name="Alvéo W" dataDxfId="1741"/>
    <tableColumn id="32" xr3:uid="{EC78C62F-0871-45CC-8397-7313CE4DF18F}" name="Alvéo P/L" dataDxfId="1740"/>
    <tableColumn id="33" xr3:uid="{1F1402E3-622A-4586-AE78-8EEC70FBEFF6}" name="Alvéo Ie" dataDxfId="1739"/>
    <tableColumn id="27" xr3:uid="{9C2F5588-4486-4FF9-A3BF-B465F9026101}" name="Résultat" dataDxfId="1738"/>
    <tableColumn id="31" xr3:uid="{2EE8A6F8-75C4-42F1-9DC2-6CF74620D95A}" name="C.Date" dataDxfId="1737"/>
    <tableColumn id="43" xr3:uid="{81FEF2C6-360C-407D-827B-5E74192C31FB}" name="Embalage (Etanchité,visuel...)" dataDxfId="1736"/>
    <tableColumn id="34" xr3:uid="{7AABADC2-AB98-41CD-AD1D-FD0F5F240ADF}" name="Commentaire" dataDxfId="1735"/>
    <tableColumn id="35" xr3:uid="{01626E01-F2AD-4AB4-9C84-1ED38C4A4E63}" name="Probléme" dataDxfId="1734"/>
    <tableColumn id="44" xr3:uid="{635CD59F-CA37-4A82-AB30-BDA75EF306F5}" name="C.Poids " dataDxfId="1733"/>
    <tableColumn id="37" xr3:uid="{0B393068-12F1-4F9F-A224-FE0F73604C49}" name="Confomité CCP" dataDxfId="1732"/>
    <tableColumn id="38" xr3:uid="{9984014C-D0EC-47A5-A700-3891A262F830}" name="Conformité PRPO1" dataDxfId="1731"/>
    <tableColumn id="40" xr3:uid="{1852592F-C0AC-4CA3-B38F-8C6432CDB765}" name="Conformité PRPO2" dataDxfId="1730"/>
    <tableColumn id="41" xr3:uid="{013DE71D-4B6A-4663-AFD0-9E75E66F3B0F}" name="Décision" dataDxfId="1729"/>
    <tableColumn id="47" xr3:uid="{DE1CA8AF-F4F5-4213-A2CA-00DF48D77B11}" name="__PowerAppsId__" dataDxfId="172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SSE" displayName="SSSE" ref="A1:AV1238" totalsRowShown="0" headerRowDxfId="1063" dataDxfId="1062">
  <autoFilter ref="A1:AV1238" xr:uid="{00000000-0009-0000-0100-000009000000}"/>
  <tableColumns count="48">
    <tableColumn id="1" xr3:uid="{00000000-0010-0000-0800-000001000000}" name="Date" dataDxfId="1061"/>
    <tableColumn id="2" xr3:uid="{00000000-0010-0000-0800-000002000000}" name="N°lot" dataDxfId="1060"/>
    <tableColumn id="3" xr3:uid="{00000000-0010-0000-0800-000003000000}" name="Heure" dataDxfId="1059"/>
    <tableColumn id="4" xr3:uid="{00000000-0010-0000-0800-000004000000}" name="N° de l'échantillon" dataDxfId="1058"/>
    <tableColumn id="5" xr3:uid="{00000000-0010-0000-0800-000005000000}" name="Etape" dataDxfId="1057"/>
    <tableColumn id="6" xr3:uid="{00000000-0010-0000-0800-000006000000}" name="Odeur" dataDxfId="1056"/>
    <tableColumn id="7" xr3:uid="{00000000-0010-0000-0800-000007000000}" name="Humidité (%)" dataDxfId="1055"/>
    <tableColumn id="8" xr3:uid="{00000000-0010-0000-0800-000008000000}" name="Humidité Etuve (%) (+/-0,43)" dataDxfId="1054"/>
    <tableColumn id="34" xr3:uid="{00000000-0010-0000-0800-000022000000}" name="Déssicateur       (+/-0,22)" dataDxfId="1053"/>
    <tableColumn id="9" xr3:uid="{00000000-0010-0000-0800-000009000000}" name="AW" dataDxfId="1052"/>
    <tableColumn id="10" xr3:uid="{00000000-0010-0000-0800-00000A000000}" name="Protéine Brut (%) (+/-0,7)" dataDxfId="1051"/>
    <tableColumn id="11" xr3:uid="{00000000-0010-0000-0800-00000B000000}" name="Protéine (%)/MS" dataDxfId="1050"/>
    <tableColumn id="40" xr3:uid="{00000000-0010-0000-0800-000028000000}" name="G 500µ" dataDxfId="1049"/>
    <tableColumn id="12" xr3:uid="{00000000-0010-0000-0800-00000C000000}" name="G 450µ" dataDxfId="1048"/>
    <tableColumn id="39" xr3:uid="{00000000-0010-0000-0800-000027000000}" name="G 425µ" dataDxfId="1047"/>
    <tableColumn id="13" xr3:uid="{00000000-0010-0000-0800-00000D000000}" name="G 400µ" dataDxfId="1046"/>
    <tableColumn id="43" xr3:uid="{B5101F1C-DB3A-4D41-89BA-F69D422ADD4D}" name="∑ &gt;400µ" dataDxfId="1045"/>
    <tableColumn id="14" xr3:uid="{00000000-0010-0000-0800-00000E000000}" name="G 355µ" dataDxfId="1044"/>
    <tableColumn id="15" xr3:uid="{00000000-0010-0000-0800-00000F000000}" name="G 300µ" dataDxfId="1043"/>
    <tableColumn id="16" xr3:uid="{00000000-0010-0000-0800-000010000000}" name="G 250µ" dataDxfId="1042"/>
    <tableColumn id="17" xr3:uid="{00000000-0010-0000-0800-000011000000}" name="∑ 355;250" dataDxfId="1041"/>
    <tableColumn id="18" xr3:uid="{00000000-0010-0000-0800-000012000000}" name="G 200µ" dataDxfId="1040"/>
    <tableColumn id="20" xr3:uid="{00000000-0010-0000-0800-000014000000}" name="G 150µ" dataDxfId="1039"/>
    <tableColumn id="21" xr3:uid="{00000000-0010-0000-0800-000015000000}" name="G 125µ" dataDxfId="1038"/>
    <tableColumn id="22" xr3:uid="{00000000-0010-0000-0800-000016000000}" name="G &lt; 125µ" dataDxfId="1037"/>
    <tableColumn id="44" xr3:uid="{FBDD352A-1F42-4478-9F25-00A9C03D61CC}" name="∑ &lt; 200µ" dataDxfId="1036"/>
    <tableColumn id="23" xr3:uid="{00000000-0010-0000-0800-000017000000}" name="Gluten Humide" dataDxfId="1035"/>
    <tableColumn id="24" xr3:uid="{00000000-0010-0000-0800-000018000000}" name="Gluten Index" dataDxfId="1034"/>
    <tableColumn id="25" xr3:uid="{00000000-0010-0000-0800-000019000000}" name="Gluten Sec                            " dataDxfId="1033"/>
    <tableColumn id="26" xr3:uid="{00000000-0010-0000-0800-00001A000000}" name="Col. L" dataDxfId="1032"/>
    <tableColumn id="27" xr3:uid="{00000000-0010-0000-0800-00001B000000}" name="Col. a" dataDxfId="1031"/>
    <tableColumn id="28" xr3:uid="{00000000-0010-0000-0800-00001C000000}" name="Col. b" dataDxfId="1030"/>
    <tableColumn id="29" xr3:uid="{00000000-0010-0000-0800-00001D000000}" name="Piqûre Noir" dataDxfId="1029"/>
    <tableColumn id="30" xr3:uid="{00000000-0010-0000-0800-00001E000000}" name="Piqûre Brun" dataDxfId="1028"/>
    <tableColumn id="31" xr3:uid="{00000000-0010-0000-0800-00001F000000}" name="Cendres (%) (+/- 0,02)" dataDxfId="1027"/>
    <tableColumn id="33" xr3:uid="{00000000-0010-0000-0800-000021000000}" name="T Chute" dataDxfId="1026"/>
    <tableColumn id="35" xr3:uid="{00000000-0010-0000-0800-000023000000}" name="Commentaires" dataDxfId="1025"/>
    <tableColumn id="36" xr3:uid="{00000000-0010-0000-0800-000024000000}" name="Probléme" dataDxfId="1024"/>
    <tableColumn id="41" xr3:uid="{5BADBC55-BB96-4559-9DD8-EF0AF6CD68D3}" name="C .Date " dataDxfId="1023"/>
    <tableColumn id="42" xr3:uid="{B5BBF308-383E-4E17-B69A-9491639351FE}" name="Embalage (Etanchité,visuel...)" dataDxfId="1022"/>
    <tableColumn id="32" xr3:uid="{F6CD4D14-6B7B-4185-B45F-447B4D3F5424}" name="C.Poids " dataDxfId="1021"/>
    <tableColumn id="37" xr3:uid="{00000000-0010-0000-0800-000025000000}" name="Conformité PRPO 1" dataDxfId="1020"/>
    <tableColumn id="38" xr3:uid="{00000000-0010-0000-0800-000026000000}" name="Décision " dataDxfId="1019"/>
    <tableColumn id="19" xr3:uid="{66BCCED5-4A08-4A3F-BE04-C6348A481080}" name="Notif" dataDxfId="1018"/>
    <tableColumn id="45" xr3:uid="{7555C86E-97E2-492A-85FD-300D3FC9A186}" name="__PowerAppsId__" dataDxfId="1017"/>
    <tableColumn id="46" xr3:uid="{D258E5C3-14CB-4065-AD8D-76B8FFEC70B3}" name="Colonne1" dataDxfId="1016"/>
    <tableColumn id="47" xr3:uid="{ED3B9DC5-E70A-45D2-85D1-768E2917C4ED}" name="Flux_Statut" dataDxfId="1015"/>
    <tableColumn id="48" xr3:uid="{10EACE65-F3B8-4417-BA8F-D4E239A24935}" name="ID" dataDxfId="101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G" displayName="MG" ref="A1:AK532" totalsRowShown="0" headerRowDxfId="476">
  <autoFilter ref="A1:AK532" xr:uid="{00000000-0009-0000-0100-00000A000000}"/>
  <tableColumns count="37">
    <tableColumn id="1" xr3:uid="{00000000-0010-0000-0900-000001000000}" name="Date" dataDxfId="475"/>
    <tableColumn id="2" xr3:uid="{00000000-0010-0000-0900-000002000000}" name="N°lot" dataDxfId="474"/>
    <tableColumn id="3" xr3:uid="{00000000-0010-0000-0900-000003000000}" name="Heure" dataDxfId="473"/>
    <tableColumn id="4" xr3:uid="{00000000-0010-0000-0900-000004000000}" name="N° de l'échantillon" dataDxfId="472"/>
    <tableColumn id="5" xr3:uid="{00000000-0010-0000-0900-000005000000}" name="Etape" dataDxfId="471"/>
    <tableColumn id="6" xr3:uid="{00000000-0010-0000-0900-000006000000}" name="Odeur" dataDxfId="470"/>
    <tableColumn id="7" xr3:uid="{00000000-0010-0000-0900-000007000000}" name="Humidité (%)" dataDxfId="469"/>
    <tableColumn id="8" xr3:uid="{00000000-0010-0000-0900-000008000000}" name="Humidité Etuve (%) (+/-0,43)" dataDxfId="468"/>
    <tableColumn id="25" xr3:uid="{00000000-0010-0000-0900-000019000000}" name="Déssicateur       (+/-0,22)" dataDxfId="467"/>
    <tableColumn id="9" xr3:uid="{00000000-0010-0000-0900-000009000000}" name="AW" dataDxfId="466"/>
    <tableColumn id="10" xr3:uid="{00000000-0010-0000-0900-00000A000000}" name="G 1000µ" dataDxfId="465"/>
    <tableColumn id="35" xr3:uid="{918184B7-F4C4-4838-96D9-266918B02ED4}" name="G900µ" dataDxfId="464"/>
    <tableColumn id="11" xr3:uid="{00000000-0010-0000-0900-00000B000000}" name="G 800µ" dataDxfId="463"/>
    <tableColumn id="12" xr3:uid="{00000000-0010-0000-0900-00000C000000}" name="G 710µ" dataDxfId="462"/>
    <tableColumn id="34" xr3:uid="{B15A80A9-DDFE-4268-9EF7-2DCC26BD45BC}" name="G 630µ" dataDxfId="461"/>
    <tableColumn id="13" xr3:uid="{00000000-0010-0000-0900-00000D000000}" name="G 560" dataDxfId="460"/>
    <tableColumn id="29" xr3:uid="{00000000-0010-0000-0900-00001D000000}" name="G 500µ" dataDxfId="459"/>
    <tableColumn id="14" xr3:uid="{00000000-0010-0000-0900-00000E000000}" name="G 450µ" dataDxfId="458"/>
    <tableColumn id="15" xr3:uid="{00000000-0010-0000-0900-00000F000000}" name="∑ 800;560" dataDxfId="457">
      <calculatedColumnFormula>SUM(M2:P2)</calculatedColumnFormula>
    </tableColumn>
    <tableColumn id="36" xr3:uid="{7437EC3C-EE32-4B1E-AA03-8257BF62A418}" name="∑ 710;450" dataDxfId="456">
      <calculatedColumnFormula>SUM(MG[[#This Row],[G 710µ]:[G 450µ]])</calculatedColumnFormula>
    </tableColumn>
    <tableColumn id="30" xr3:uid="{00000000-0010-0000-0900-00001E000000}" name="G 425µ" dataDxfId="455"/>
    <tableColumn id="16" xr3:uid="{00000000-0010-0000-0900-000010000000}" name="G 400µ" dataDxfId="454"/>
    <tableColumn id="17" xr3:uid="{00000000-0010-0000-0900-000011000000}" name="G &lt; 400µ" dataDxfId="453"/>
    <tableColumn id="18" xr3:uid="{00000000-0010-0000-0900-000012000000}" name="Col. L" dataDxfId="452"/>
    <tableColumn id="19" xr3:uid="{00000000-0010-0000-0900-000013000000}" name="Col. a" dataDxfId="451"/>
    <tableColumn id="20" xr3:uid="{00000000-0010-0000-0900-000014000000}" name="Col. b" dataDxfId="450"/>
    <tableColumn id="21" xr3:uid="{00000000-0010-0000-0900-000015000000}" name="Piqûre Noir" dataDxfId="449"/>
    <tableColumn id="22" xr3:uid="{00000000-0010-0000-0900-000016000000}" name="Piqûre Brun" dataDxfId="448"/>
    <tableColumn id="23" xr3:uid="{00000000-0010-0000-0900-000017000000}" name="Cendres (%) (+/- 0,02)" dataDxfId="447"/>
    <tableColumn id="26" xr3:uid="{00000000-0010-0000-0900-00001A000000}" name="Commentaires" dataDxfId="446"/>
    <tableColumn id="24" xr3:uid="{00000000-0010-0000-0900-000018000000}" name="Probléme" dataDxfId="445"/>
    <tableColumn id="33" xr3:uid="{2868C55A-8292-4150-9F56-B3A14F925C27}" name="C .Date " dataDxfId="444"/>
    <tableColumn id="32" xr3:uid="{2A51220F-A105-4E0F-B674-E3A53E37F171}" name="Embalage (Etanchité,visuel...)" dataDxfId="443"/>
    <tableColumn id="31" xr3:uid="{E0260E4F-A370-4C3C-8E0A-349CEB058745}" name="Poids " dataDxfId="442"/>
    <tableColumn id="27" xr3:uid="{00000000-0010-0000-0900-00001B000000}" name="Conformité PRPO 1" dataDxfId="441"/>
    <tableColumn id="28" xr3:uid="{00000000-0010-0000-0900-00001C000000}" name="Décision" dataDxfId="440"/>
    <tableColumn id="37" xr3:uid="{90BD4578-C897-4F05-B621-B7F75B41B58E}" name="__PowerAppsId__" dataDxfId="43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GG" displayName="GG" ref="A1:AI525" totalsRowShown="0" headerRowDxfId="168" dataDxfId="167">
  <autoFilter ref="A1:AI525" xr:uid="{00000000-0009-0000-0100-00000B000000}"/>
  <tableColumns count="35">
    <tableColumn id="1" xr3:uid="{00000000-0010-0000-0A00-000001000000}" name="Date" dataDxfId="166"/>
    <tableColumn id="2" xr3:uid="{00000000-0010-0000-0A00-000002000000}" name="N°lot" dataDxfId="165"/>
    <tableColumn id="3" xr3:uid="{00000000-0010-0000-0A00-000003000000}" name="Heure" dataDxfId="164"/>
    <tableColumn id="4" xr3:uid="{00000000-0010-0000-0A00-000004000000}" name="N° de l'échantillon" dataDxfId="163"/>
    <tableColumn id="5" xr3:uid="{00000000-0010-0000-0A00-000005000000}" name="Etape" dataDxfId="162"/>
    <tableColumn id="6" xr3:uid="{00000000-0010-0000-0A00-000006000000}" name="Odeur" dataDxfId="161"/>
    <tableColumn id="7" xr3:uid="{00000000-0010-0000-0A00-000007000000}" name="Humidité (%)" dataDxfId="160"/>
    <tableColumn id="8" xr3:uid="{00000000-0010-0000-0A00-000008000000}" name="Humidité Etuve (%) (+/-0,43)" dataDxfId="159"/>
    <tableColumn id="26" xr3:uid="{00000000-0010-0000-0A00-00001A000000}" name="Déssicateur       (+/-0,22)" dataDxfId="158"/>
    <tableColumn id="9" xr3:uid="{00000000-0010-0000-0A00-000009000000}" name="AW" dataDxfId="157"/>
    <tableColumn id="10" xr3:uid="{00000000-0010-0000-0A00-00000A000000}" name="G 1000µ" dataDxfId="156"/>
    <tableColumn id="11" xr3:uid="{00000000-0010-0000-0A00-00000B000000}" name="G 900µ" dataDxfId="155"/>
    <tableColumn id="12" xr3:uid="{00000000-0010-0000-0A00-00000C000000}" name="G 800µ" dataDxfId="154"/>
    <tableColumn id="13" xr3:uid="{00000000-0010-0000-0A00-00000D000000}" name="G 710µ" dataDxfId="153"/>
    <tableColumn id="14" xr3:uid="{00000000-0010-0000-0A00-00000E000000}" name="∑ 900;710" dataDxfId="152">
      <calculatedColumnFormula>GG[[#This Row],[G 900µ]]+GG[[#This Row],[G 800µ]]+GG[[#This Row],[G 710µ]]</calculatedColumnFormula>
    </tableColumn>
    <tableColumn id="34" xr3:uid="{3B7829B8-CA75-47DC-BB55-D13367F66F55}" name="G 630" dataDxfId="151"/>
    <tableColumn id="15" xr3:uid="{00000000-0010-0000-0A00-00000F000000}" name="G 560µ" dataDxfId="150"/>
    <tableColumn id="29" xr3:uid="{00000000-0010-0000-0A00-00001D000000}" name="G 500µ" dataDxfId="149"/>
    <tableColumn id="30" xr3:uid="{00000000-0010-0000-0A00-00001E000000}" name="G 425µ" dataDxfId="148"/>
    <tableColumn id="16" xr3:uid="{00000000-0010-0000-0A00-000010000000}" name="G 400µ" dataDxfId="147"/>
    <tableColumn id="17" xr3:uid="{00000000-0010-0000-0A00-000011000000}" name="G &lt; 400µ" dataDxfId="146"/>
    <tableColumn id="18" xr3:uid="{00000000-0010-0000-0A00-000012000000}" name="Col. L" dataDxfId="145"/>
    <tableColumn id="19" xr3:uid="{00000000-0010-0000-0A00-000013000000}" name="Col. a" dataDxfId="144"/>
    <tableColumn id="20" xr3:uid="{00000000-0010-0000-0A00-000014000000}" name="Col. b" dataDxfId="143"/>
    <tableColumn id="21" xr3:uid="{00000000-0010-0000-0A00-000015000000}" name="Piqûre Noir" dataDxfId="142"/>
    <tableColumn id="22" xr3:uid="{00000000-0010-0000-0A00-000016000000}" name="Piqûre Brun" dataDxfId="141"/>
    <tableColumn id="23" xr3:uid="{00000000-0010-0000-0A00-000017000000}" name="Cendres (%) (+/- 0,02)" dataDxfId="140"/>
    <tableColumn id="25" xr3:uid="{00000000-0010-0000-0A00-000019000000}" name="Commentaires" dataDxfId="139"/>
    <tableColumn id="24" xr3:uid="{00000000-0010-0000-0A00-000018000000}" name="Probléme" dataDxfId="138"/>
    <tableColumn id="33" xr3:uid="{F2E76D30-D6A2-4725-BB31-6AD112628A76}" name="C .Date " dataDxfId="137"/>
    <tableColumn id="32" xr3:uid="{DF5012A5-BA8F-4AEB-899F-7DEFB166C9C7}" name="Embalage (Etanchité,visuel...)" dataDxfId="136"/>
    <tableColumn id="31" xr3:uid="{FDB7A165-A316-4A59-894B-97F9FDF8EC05}" name="Poids " dataDxfId="135"/>
    <tableColumn id="27" xr3:uid="{00000000-0010-0000-0A00-00001B000000}" name="Conformité PRPO 1" dataDxfId="134"/>
    <tableColumn id="28" xr3:uid="{00000000-0010-0000-0A00-00001C000000}" name="Décision" dataDxfId="133"/>
    <tableColumn id="35" xr3:uid="{F1D737BE-C870-4ADA-9B2B-295FF974E11E}" name="__PowerAppsId__" dataDxfId="13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au16" displayName="Tableau16" ref="A1:N15" totalsRowShown="0">
  <autoFilter ref="A1:N15" xr:uid="{00000000-0009-0000-0100-00000C000000}"/>
  <tableColumns count="14">
    <tableColumn id="1" xr3:uid="{00000000-0010-0000-0B00-000001000000}" name="Date"/>
    <tableColumn id="2" xr3:uid="{00000000-0010-0000-0B00-000002000000}" name="N°lot"/>
    <tableColumn id="3" xr3:uid="{00000000-0010-0000-0B00-000003000000}" name="Heure"/>
    <tableColumn id="4" xr3:uid="{00000000-0010-0000-0B00-000004000000}" name="N° Echantillon"/>
    <tableColumn id="5" xr3:uid="{00000000-0010-0000-0B00-000005000000}" name="Etape"/>
    <tableColumn id="6" xr3:uid="{00000000-0010-0000-0B00-000006000000}" name="Odeur"/>
    <tableColumn id="7" xr3:uid="{00000000-0010-0000-0B00-000007000000}" name="Humidité (%)"/>
    <tableColumn id="8" xr3:uid="{00000000-0010-0000-0B00-000008000000}" name="Protéine (%)"/>
    <tableColumn id="13" xr3:uid="{EA362B4B-4775-4EAB-8198-76053234A493}" name="Amidon" dataDxfId="130"/>
    <tableColumn id="9" xr3:uid="{00000000-0010-0000-0B00-000009000000}" name="G 2000µ"/>
    <tableColumn id="10" xr3:uid="{00000000-0010-0000-0B00-00000A000000}" name="G1600µ"/>
    <tableColumn id="11" xr3:uid="{00000000-0010-0000-0B00-00000B000000}" name="G1000µ"/>
    <tableColumn id="12" xr3:uid="{00000000-0010-0000-0B00-00000C000000}" name="G&lt;1000µ"/>
    <tableColumn id="14" xr3:uid="{D5B8E4F6-0A24-435D-BE2E-13E2BF4D3511}" name="__PowerAppsId__" dataDxfId="129"/>
  </tableColumns>
  <tableStyleInfo name="TableStyleMedium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3913676-2465-40A7-A640-8CD800E0AF9D}" name="Tableau17" displayName="Tableau17" ref="A1:AR17" totalsRowShown="0" headerRowDxfId="119" headerRowBorderDxfId="118" totalsRowBorderDxfId="117">
  <autoFilter ref="A1:AR17" xr:uid="{83913676-2465-40A7-A640-8CD800E0AF9D}"/>
  <tableColumns count="44">
    <tableColumn id="1" xr3:uid="{2D70F66E-2DF2-4C8E-A3DD-29217F7975B9}" name="Date" dataDxfId="116"/>
    <tableColumn id="2" xr3:uid="{D0B8535F-D4BF-4C0E-B6D4-100589C35749}" name="N°lot" dataDxfId="115"/>
    <tableColumn id="3" xr3:uid="{A9DD9CBF-7F51-4BD0-B915-7AC143C5A129}" name="Heure" dataDxfId="114"/>
    <tableColumn id="4" xr3:uid="{E65AB8BA-33DB-487D-8EE1-D6F23CFA590F}" name="N° de l'échantillon" dataDxfId="113"/>
    <tableColumn id="5" xr3:uid="{46D121B7-F12D-4269-BA8B-E477A98DDCD3}" name="Etape" dataDxfId="112"/>
    <tableColumn id="6" xr3:uid="{1FC689EB-0124-46FB-9D5C-5880C95A20CB}" name="Odeur" dataDxfId="111"/>
    <tableColumn id="7" xr3:uid="{734538AD-F08B-4EFE-820C-B52E31EEB7F3}" name="Humidité (%)" dataDxfId="110"/>
    <tableColumn id="8" xr3:uid="{464D5631-B783-45E0-89F0-7B0C936ED196}" name="Humidité par étuve (%)" dataDxfId="109"/>
    <tableColumn id="37" xr3:uid="{2009B80A-9706-4723-B6BA-20BEAB049C68}" name="humidité dessicateur " dataDxfId="108"/>
    <tableColumn id="9" xr3:uid="{3619400F-F422-473F-9140-460B1F812BCC}" name="AW" dataDxfId="107"/>
    <tableColumn id="10" xr3:uid="{EA99160A-5BF6-44BC-AA1E-41CB033C1568}" name="Protéine Brut (%)" dataDxfId="106"/>
    <tableColumn id="11" xr3:uid="{78B4497B-BC56-46C2-A546-DEE2F6DDBFF2}" name="Protéine (%)/MS" dataDxfId="105">
      <calculatedColumnFormula>(SSSE[[#This Row],[Protéine Brut (%) (+/-0,7)]]/(100-SSSE[[#This Row],[Humidité (%)]]))*100</calculatedColumnFormula>
    </tableColumn>
    <tableColumn id="38" xr3:uid="{F05C506F-8A90-417A-9A19-B54176741833}" name="G 500µ" dataDxfId="104"/>
    <tableColumn id="12" xr3:uid="{2B0D19A4-A72C-4462-BB30-902998D6B512}" name="G 450µ2" dataDxfId="103"/>
    <tableColumn id="43" xr3:uid="{8FC2A93D-95D8-4AB7-82E7-C487133FF89F}" name="G 425µ3" dataDxfId="102"/>
    <tableColumn id="13" xr3:uid="{6D21D05C-B8EF-444A-88ED-F94DBD1A06D5}" name="G 400µ" dataDxfId="101"/>
    <tableColumn id="14" xr3:uid="{6ABD966B-DC47-40A2-9992-B0F37574555A}" name="G 355µ" dataDxfId="100"/>
    <tableColumn id="15" xr3:uid="{E5E15984-4E09-49BE-9892-4015C9F0F3A8}" name="G 300µ" dataDxfId="99"/>
    <tableColumn id="16" xr3:uid="{11844F98-22BA-4989-B1BA-0CFFDE4D4C75}" name="G 250µ" dataDxfId="98"/>
    <tableColumn id="17" xr3:uid="{09F53A76-EFAC-41DC-A550-A56AF7E52A7C}" name="∑ 355;250" dataDxfId="97">
      <calculatedColumnFormula>SUM(SSSE[[#This Row],[G 355µ]:[G 250µ]])</calculatedColumnFormula>
    </tableColumn>
    <tableColumn id="18" xr3:uid="{9EAFA6B8-44C9-478D-8734-8D0145B270D1}" name="G 200µ" dataDxfId="96"/>
    <tableColumn id="19" xr3:uid="{2DCB8350-D596-4CF0-AE59-CF7255B50F7F}" name="∑ 355;200" dataDxfId="95">
      <calculatedColumnFormula>SUM(SSSE[[#This Row],[G 355µ]]+SSSE[[#This Row],[G 300µ]]+SSSE[[#This Row],[G 250µ]]+SSSE[[#This Row],[G 200µ]])</calculatedColumnFormula>
    </tableColumn>
    <tableColumn id="20" xr3:uid="{ACAA5790-6F24-41A6-9AED-4FED7EED01A9}" name="G 150µ" dataDxfId="94"/>
    <tableColumn id="21" xr3:uid="{91AA18E7-5506-4D51-8475-7D0B0A3553DC}" name="G 125µ" dataDxfId="93"/>
    <tableColumn id="22" xr3:uid="{17FC6AF4-FEF8-4052-B585-D17D0D624596}" name="G &lt; 125µ" dataDxfId="92"/>
    <tableColumn id="23" xr3:uid="{B9BD913C-B75D-451A-9861-CD8A488D8F62}" name="Gluten Humide" dataDxfId="91"/>
    <tableColumn id="24" xr3:uid="{CBA8019B-F4D3-4E31-BD1A-D67F4CF02025}" name="Gluten Index" dataDxfId="90"/>
    <tableColumn id="25" xr3:uid="{79AFE2FA-0EAE-4CE6-8343-F286CE4FDC8E}" name="Gluten Sec" dataDxfId="89"/>
    <tableColumn id="26" xr3:uid="{72556143-F069-48F4-850A-5321B0F2474A}" name="Col. L" dataDxfId="88"/>
    <tableColumn id="27" xr3:uid="{086F1AA8-D442-4A4D-BE83-CFC03EBC434B}" name="Col. a" dataDxfId="87"/>
    <tableColumn id="28" xr3:uid="{DA21F64F-257B-443C-9F99-1A160DB5E1C2}" name="Col. b" dataDxfId="86"/>
    <tableColumn id="29" xr3:uid="{CBEB30CE-E993-41D6-A811-7785246C6FAC}" name="Piqûre Noir" dataDxfId="85"/>
    <tableColumn id="30" xr3:uid="{0934F728-1CC3-4232-8CAA-5BFF2083B380}" name="Piqûre Brun" dataDxfId="84"/>
    <tableColumn id="31" xr3:uid="{1673FEED-5D2D-44A3-84D9-D6CC257371D6}" name="TC (% MS)" dataDxfId="83"/>
    <tableColumn id="32" xr3:uid="{BF409CC0-5CA7-4D46-8682-28B5EF938785}" name="T Chute" dataDxfId="82"/>
    <tableColumn id="33" xr3:uid="{B6710A33-6AFA-4D7C-B6C6-9F37065CF8C4}" name="Commentaires" dataDxfId="81"/>
    <tableColumn id="34" xr3:uid="{168CD293-0690-446E-8094-AB2B84BA2175}" name="Probléme " dataDxfId="80"/>
    <tableColumn id="35" xr3:uid="{504D6D89-447B-42A1-8FBD-127BB47F3DB0}" name="Conformité PRPO 1" dataDxfId="79"/>
    <tableColumn id="36" xr3:uid="{023D7581-F116-41CA-AC16-739AC90118F4}" name="Libération Produit" dataDxfId="78"/>
    <tableColumn id="39" xr3:uid="{2893C8D3-D74D-4140-B4D3-B80E1598FA3A}" name="Colonne1" dataDxfId="77"/>
    <tableColumn id="40" xr3:uid="{78D81D20-9AFF-4218-BD8B-0B29F32D47E1}" name="Colonne2" dataDxfId="76"/>
    <tableColumn id="41" xr3:uid="{DA05DB8D-4919-407A-8D3F-C93754B021BB}" name="Colonne3" dataDxfId="75"/>
    <tableColumn id="42" xr3:uid="{26FF5F28-A232-4B9A-9FF2-FA8D9673E862}" name="Colonne4" dataDxfId="74"/>
    <tableColumn id="44" xr3:uid="{693DBDFE-8D83-4342-9CAD-362DD5BB4293}" name="__PowerAppsId__" dataDxfId="73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ontrôleSacs" displayName="ContrôleSacs" ref="A1:O119" totalsRowShown="0" headerRowDxfId="72" dataDxfId="71">
  <autoFilter ref="A1:O119" xr:uid="{00000000-0009-0000-0100-00000D000000}"/>
  <tableColumns count="15">
    <tableColumn id="1" xr3:uid="{00000000-0010-0000-0C00-000001000000}" name="Date" dataDxfId="70"/>
    <tableColumn id="2" xr3:uid="{00000000-0010-0000-0C00-000002000000}" name="Fournisseur" dataDxfId="69"/>
    <tableColumn id="3" xr3:uid="{00000000-0010-0000-0C00-000003000000}" name="Quantité" dataDxfId="68"/>
    <tableColumn id="13" xr3:uid="{F7D31B5F-4081-4FC5-9C55-81D4F652737B}" name="Nature" dataDxfId="67"/>
    <tableColumn id="4" xr3:uid="{00000000-0010-0000-0C00-000004000000}" name="Produit" dataDxfId="66"/>
    <tableColumn id="5" xr3:uid="{00000000-0010-0000-0C00-000005000000}" name="Couleur " dataDxfId="65"/>
    <tableColumn id="6" xr3:uid="{00000000-0010-0000-0C00-000006000000}" name="Texte" dataDxfId="64"/>
    <tableColumn id="14" xr3:uid="{D571621D-D18A-42AA-AFC4-4801FE651053}" name="Code à barre" dataDxfId="63"/>
    <tableColumn id="7" xr3:uid="{00000000-0010-0000-0C00-000007000000}" name="Longeur (cm)" dataDxfId="62"/>
    <tableColumn id="8" xr3:uid="{00000000-0010-0000-0C00-000008000000}" name="Largeur (cm)" dataDxfId="61"/>
    <tableColumn id="9" xr3:uid="{00000000-0010-0000-0C00-000009000000}" name="Moyenne Poids de sacs (g)" dataDxfId="60"/>
    <tableColumn id="10" xr3:uid="{00000000-0010-0000-0C00-00000A000000}" name="Attestation Alimentarité" dataDxfId="59"/>
    <tableColumn id="11" xr3:uid="{00000000-0010-0000-0C00-00000B000000}" name="Conformité sur machine" dataDxfId="58"/>
    <tableColumn id="12" xr3:uid="{00000000-0010-0000-0C00-00000C000000}" name="Présence de Microperforation " dataDxfId="57"/>
    <tableColumn id="15" xr3:uid="{AAF9E0FC-12F1-467B-8105-C6E97E1641C2}" name="__PowerAppsId__" dataDxfId="56"/>
  </tableColumns>
  <tableStyleInfo name="TableStyleMedium1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4B708C4-9840-49CC-9FBD-53DDCC98D89E}" name="Reclamation" displayName="Reclamation" ref="A1:G60" totalsRowShown="0" headerRowDxfId="55" dataDxfId="54" headerRowBorderDxfId="52" tableBorderDxfId="53" totalsRowBorderDxfId="51">
  <autoFilter ref="A1:G60" xr:uid="{A4B708C4-9840-49CC-9FBD-53DDCC98D89E}"/>
  <tableColumns count="7">
    <tableColumn id="1" xr3:uid="{909EC29D-5DCD-4046-866F-44819FA0D0E2}" name="Date de réclamation" dataDxfId="50"/>
    <tableColumn id="2" xr3:uid="{CB6DEE15-5394-4507-9ABE-6802FE30CDAF}" name="Produit" dataDxfId="49"/>
    <tableColumn id="3" xr3:uid="{2D0CF081-21CC-4028-AEC7-FB873979D4D4}" name="Client" dataDxfId="48"/>
    <tableColumn id="4" xr3:uid="{5088AD74-8CE5-471E-9FAE-1F0C0CC96E5D}" name="Type de réclamation" dataDxfId="47"/>
    <tableColumn id="5" xr3:uid="{58878337-2D82-4750-B6AF-F6609FE9CB3F}" name="Nature de réclamation" dataDxfId="46"/>
    <tableColumn id="6" xr3:uid="{788572AA-4302-4594-9A43-30A02DFEF599}" name="Réclamation" dataDxfId="45"/>
    <tableColumn id="7" xr3:uid="{2087AD54-3292-4EE0-A368-A88FC4F09E09}" name="__PowerAppsId__" dataDxfId="4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élangeBD" displayName="MélangeBD" ref="A1:Z2" totalsRowShown="0" headerRowDxfId="43" dataDxfId="42">
  <autoFilter ref="A1:Z2" xr:uid="{00000000-0009-0000-0100-000008000000}"/>
  <tableColumns count="26">
    <tableColumn id="1" xr3:uid="{00000000-0010-0000-0700-000001000000}" name="Date" dataDxfId="41"/>
    <tableColumn id="2" xr3:uid="{00000000-0010-0000-0700-000002000000}" name="N°lot" dataDxfId="40"/>
    <tableColumn id="3" xr3:uid="{00000000-0010-0000-0700-000003000000}" name="Nature" dataDxfId="39"/>
    <tableColumn id="4" xr3:uid="{00000000-0010-0000-0700-000004000000}" name="Origine" dataDxfId="38"/>
    <tableColumn id="25" xr3:uid="{78823825-E425-4366-BB2F-0B08AA4A59BD}" name="Odeur " dataDxfId="37"/>
    <tableColumn id="5" xr3:uid="{00000000-0010-0000-0700-000005000000}" name="Pourcentage" dataDxfId="36"/>
    <tableColumn id="6" xr3:uid="{00000000-0010-0000-0700-000006000000}" name="Humidité BD" dataDxfId="35"/>
    <tableColumn id="7" xr3:uid="{00000000-0010-0000-0700-000007000000}" name="Humidité SSSE" dataDxfId="34"/>
    <tableColumn id="8" xr3:uid="{00000000-0010-0000-0700-000008000000}" name="Protéine Brute BD" dataDxfId="33"/>
    <tableColumn id="9" xr3:uid="{00000000-0010-0000-0700-000009000000}" name="Protéine/MS  BD" dataDxfId="32">
      <calculatedColumnFormula>(I2/(100-G2))*100</calculatedColumnFormula>
    </tableColumn>
    <tableColumn id="10" xr3:uid="{00000000-0010-0000-0700-00000A000000}" name="PS" dataDxfId="31"/>
    <tableColumn id="11" xr3:uid="{00000000-0010-0000-0700-00000B000000}" name="Glu Humide" dataDxfId="30"/>
    <tableColumn id="12" xr3:uid="{00000000-0010-0000-0700-00000C000000}" name="Glu Index" dataDxfId="29"/>
    <tableColumn id="13" xr3:uid="{00000000-0010-0000-0700-00000D000000}" name="Glu Sec" dataDxfId="28"/>
    <tableColumn id="14" xr3:uid="{00000000-0010-0000-0700-00000E000000}" name="Col. L" dataDxfId="27"/>
    <tableColumn id="15" xr3:uid="{00000000-0010-0000-0700-00000F000000}" name="Col. a" dataDxfId="26"/>
    <tableColumn id="16" xr3:uid="{00000000-0010-0000-0700-000010000000}" name="Col. b" dataDxfId="25"/>
    <tableColumn id="17" xr3:uid="{00000000-0010-0000-0700-000011000000}" name="Indice de Chute" dataDxfId="24"/>
    <tableColumn id="18" xr3:uid="{00000000-0010-0000-0700-000012000000}" name="Alvéo P" dataDxfId="23"/>
    <tableColumn id="19" xr3:uid="{00000000-0010-0000-0700-000013000000}" name="Alvéo L" dataDxfId="22"/>
    <tableColumn id="20" xr3:uid="{00000000-0010-0000-0700-000014000000}" name="Alvéo G" dataDxfId="21"/>
    <tableColumn id="21" xr3:uid="{00000000-0010-0000-0700-000015000000}" name="Alvéo W" dataDxfId="20"/>
    <tableColumn id="22" xr3:uid="{00000000-0010-0000-0700-000016000000}" name="Alvéo P/L" dataDxfId="19"/>
    <tableColumn id="23" xr3:uid="{00000000-0010-0000-0700-000017000000}" name="Alvéo Ie" dataDxfId="18"/>
    <tableColumn id="24" xr3:uid="{00000000-0010-0000-0700-000018000000}" name="Cendre " dataDxfId="17"/>
    <tableColumn id="26" xr3:uid="{DA7C767C-29C8-4696-BB20-9FB6C7614FEF}" name="__PowerAppsId__" dataDxfId="16"/>
  </tableColumns>
  <tableStyleInfo name="TableStyleMedium1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88C98D6-A1B6-46A7-8C1A-5E4700883087}" name="Tableau19" displayName="Tableau19" ref="B3:L71" totalsRowShown="0" headerRowDxfId="15" headerRowBorderDxfId="14">
  <autoFilter ref="B3:L71" xr:uid="{188C98D6-A1B6-46A7-8C1A-5E4700883087}"/>
  <tableColumns count="11">
    <tableColumn id="1" xr3:uid="{47533BC1-5E08-4D6E-9CF3-4EA1DABBFA3A}" name="Date"/>
    <tableColumn id="2" xr3:uid="{4A86C428-A663-4A51-B91E-9E920B46A1C7}" name="Etape" dataDxfId="13"/>
    <tableColumn id="9" xr3:uid="{2CB1C792-D02B-46C8-8439-D02CC86321E2}" name="fraction"/>
    <tableColumn id="3" xr3:uid="{A7167F05-41F2-4503-800E-DE5D036B76EF}" name="Circuit"/>
    <tableColumn id="4" xr3:uid="{ED992EBB-CFF6-46F7-8ED1-45A12502BD42}" name="Nature"/>
    <tableColumn id="5" xr3:uid="{F08490A0-3055-4FBD-BCF6-1A26C81290AD}" name="Origine"/>
    <tableColumn id="6" xr3:uid="{DBF89F50-BDC7-484D-BB0D-AB216ACF4710}" name="Centre"/>
    <tableColumn id="7" xr3:uid="{B88D0877-6F5C-4CF2-8DB6-D7C965B49D0E}" name="% Blé dans le déchet" dataDxfId="12"/>
    <tableColumn id="8" xr3:uid="{4711A36A-1E53-484B-A19E-0D0ED06ADA68}" name="% Déchet dans le blé" dataDxfId="11"/>
    <tableColumn id="10" xr3:uid="{F11EDAB4-1DE8-40AC-B0E5-626EAA95FE54}" name="% G.cassés+Echaudés" dataDxfId="10"/>
    <tableColumn id="11" xr3:uid="{1601E58E-7B0F-4F23-B99D-9A10001D6507}" name="Orge" dataDxfId="9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L1" dT="2024-09-05T14:25:43.82" personId="{00E55D07-BB98-4F4F-A1DE-6214C6984AF6}" id="{82D733A1-ED04-46A4-94E6-A2FE8D4A1E0A}">
    <text xml:space="preserve">@Hichem Bouassida </text>
    <mentions>
      <mention mentionpersonId="{4347B4F5-3F1B-4F13-A55A-6F51AB835C9F}" mentionId="{D6905066-3D0A-4631-8463-0CD7D31FAA0A}" startIndex="0" length="17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435" dT="2025-01-18T10:25:43.73" personId="{00E55D07-BB98-4F4F-A1DE-6214C6984AF6}" id="{2796E165-FC8D-43BD-91BA-2A17DB39A4A0}">
    <text>@Faiez Zribi @Hichem Bouassida @Taoufik Ghorbel @Amin Trabelsi Humidité farine empaquetage : 12,7 / Couleur un peu sombre L : 89,09</text>
    <mentions>
      <mention mentionpersonId="{E8431539-767C-4AB6-8C3B-3B0ECEF4EE4C}" mentionId="{3DBB1DB4-80B8-41FD-87E6-82C576570E14}" startIndex="0" length="12"/>
      <mention mentionpersonId="{4347B4F5-3F1B-4F13-A55A-6F51AB835C9F}" mentionId="{FD17552D-2CE5-4964-8703-61FA0DD8E01D}" startIndex="13" length="17"/>
      <mention mentionpersonId="{F982BE16-66E8-4EFF-86F4-C4A0A13AA1FB}" mentionId="{7DC34796-73B8-493A-9CB5-D842C22A93E5}" startIndex="31" length="16"/>
      <mention mentionpersonId="{D046E695-391D-4ECA-952C-07A9AAF917E6}" mentionId="{4E4A7A3F-9262-4471-8348-7B43DEEAE79E}" startIndex="48" length="14"/>
    </mentions>
  </threadedComment>
  <threadedComment ref="G441" dT="2025-01-24T09:08:20.67" personId="{00E55D07-BB98-4F4F-A1DE-6214C6984AF6}" id="{1E4DF9A2-8AB6-4AE2-BEE2-E646547254BB}">
    <text>@Hichem Bouassida @Taoufik Ghorbel @Amin Trabelsi humidité farine empaquetage : 12,5</text>
    <mentions>
      <mention mentionpersonId="{4347B4F5-3F1B-4F13-A55A-6F51AB835C9F}" mentionId="{21C9BCB1-C66D-493E-BA1F-C7E3475BCE18}" startIndex="0" length="17"/>
      <mention mentionpersonId="{F982BE16-66E8-4EFF-86F4-C4A0A13AA1FB}" mentionId="{64189AC6-6232-4D3D-B4E6-5F602013B697}" startIndex="18" length="16"/>
      <mention mentionpersonId="{D046E695-391D-4ECA-952C-07A9AAF917E6}" mentionId="{59EE1739-F587-43C4-8D15-FE2BC5F90FD3}" startIndex="35" length="14"/>
    </mentions>
  </threadedComment>
  <threadedComment ref="AH459" dT="2025-02-04T13:23:39.71" personId="{00E55D07-BB98-4F4F-A1DE-6214C6984AF6}" id="{AB6DCD23-1B16-4517-B5BB-652303348E16}">
    <text>@Taoufik Ghorbel @Hichem Bouassida nous avons remarqué que la qualité rhéologique de la farine pâtissière et de la farine boulangère est supérieure à 1,4 pour l'indice P/L.</text>
    <mentions>
      <mention mentionpersonId="{F982BE16-66E8-4EFF-86F4-C4A0A13AA1FB}" mentionId="{EED57A77-B017-4FEE-A019-894E234BF3A9}" startIndex="0" length="16"/>
      <mention mentionpersonId="{4347B4F5-3F1B-4F13-A55A-6F51AB835C9F}" mentionId="{E12CE423-4E5E-40D4-8EA7-5452832B8686}" startIndex="17" length="17"/>
    </mentions>
  </threadedComment>
  <threadedComment ref="I466" dT="2025-02-07T10:07:22.55" personId="{00E55D07-BB98-4F4F-A1DE-6214C6984AF6}" id="{CD0A14AB-CE27-4B71-B124-D611A2ADD952}">
    <text xml:space="preserve">@Faiez Zribi @Hichem Bouassida @Amin Trabelsi @Taoufik Ghorbel Humidité farine pâtissière : 14,7 %  </text>
    <mentions>
      <mention mentionpersonId="{E8431539-767C-4AB6-8C3B-3B0ECEF4EE4C}" mentionId="{897B0BB8-A289-41D5-AF15-B581DB03C41E}" startIndex="0" length="12"/>
      <mention mentionpersonId="{4347B4F5-3F1B-4F13-A55A-6F51AB835C9F}" mentionId="{0353A203-D83B-4D82-BD0C-987901D0A231}" startIndex="13" length="17"/>
      <mention mentionpersonId="{D046E695-391D-4ECA-952C-07A9AAF917E6}" mentionId="{3C371109-74FC-4155-A025-366FC61FA6A3}" startIndex="31" length="14"/>
      <mention mentionpersonId="{F982BE16-66E8-4EFF-86F4-C4A0A13AA1FB}" mentionId="{5EDB32E1-72A4-4539-8914-B60A00C4B9F1}" startIndex="46" length="16"/>
    </mentions>
  </threadedComment>
  <threadedComment ref="O510" dT="2025-03-19T11:15:03.08" personId="{9084AE4D-DC39-4AC3-9017-6486F7F5D748}" id="{309096A0-F68D-45C5-8158-E3DA8C9C8E67}">
    <text>@Taoufik Ghorbel @Amin Trabelsi @Hichem Bouassida Présence de trace de son au niveau PS-7 Empaquetage</text>
    <mentions>
      <mention mentionpersonId="{F982BE16-66E8-4EFF-86F4-C4A0A13AA1FB}" mentionId="{ED0F9BA0-38A3-4CEC-BCF2-4DC4B1A112F0}" startIndex="0" length="16"/>
      <mention mentionpersonId="{D046E695-391D-4ECA-952C-07A9AAF917E6}" mentionId="{FC549BFC-2D72-4550-AFC7-E5DB6E08B9F4}" startIndex="17" length="14"/>
      <mention mentionpersonId="{4347B4F5-3F1B-4F13-A55A-6F51AB835C9F}" mentionId="{D2BA3947-D810-46C9-B4AA-E112179B6A1A}" startIndex="32" length="17"/>
    </mentions>
  </threadedComment>
  <threadedComment ref="O514" dT="2025-03-22T10:06:22.76" personId="{4A4CDA13-B420-4456-B4B8-82E5AB045409}" id="{E958EC68-1C98-45D1-A4E1-CB868E688622}">
    <text>@Taoufik Ghorbel @Hichem Bouassida @Faiez Zribi @Amin Trabelsi Présence de trace de son au niveau PS-7 empaquetage ; Tamis 200µ = 3.4%</text>
    <mentions>
      <mention mentionpersonId="{F982BE16-66E8-4EFF-86F4-C4A0A13AA1FB}" mentionId="{E5155AB2-B407-41CB-BC66-85F08681B61E}" startIndex="0" length="16"/>
      <mention mentionpersonId="{4347B4F5-3F1B-4F13-A55A-6F51AB835C9F}" mentionId="{4276B903-89C3-4D2C-BB99-BF4F4077E3BF}" startIndex="17" length="17"/>
      <mention mentionpersonId="{E8431539-767C-4AB6-8C3B-3B0ECEF4EE4C}" mentionId="{C23983E8-A4B4-41CE-9F20-0D3361EE89A1}" startIndex="35" length="12"/>
      <mention mentionpersonId="{D046E695-391D-4ECA-952C-07A9AAF917E6}" mentionId="{8BAD608B-5DB2-4318-81FB-8EC97EE68D39}" startIndex="48" length="14"/>
    </mentions>
  </threadedComment>
  <threadedComment ref="G528" dT="2025-04-14T10:18:07.23" personId="{9084AE4D-DC39-4AC3-9017-6486F7F5D748}" id="{2F085723-C530-48E1-854C-2F22D8876114}">
    <text>@Amin Trabelsi @Taoufik Ghorbel @Hichem Bouassida @Faiez Zribi  Taux d'humidité PS-7 Empaquetage : 12.1%</text>
    <mentions>
      <mention mentionpersonId="{D046E695-391D-4ECA-952C-07A9AAF917E6}" mentionId="{C1E5F41E-054F-4BD8-9623-F202C98143CF}" startIndex="0" length="14"/>
      <mention mentionpersonId="{F982BE16-66E8-4EFF-86F4-C4A0A13AA1FB}" mentionId="{B9BD3EB7-EE84-41AE-8800-0653F7D9A8C6}" startIndex="15" length="16"/>
      <mention mentionpersonId="{4347B4F5-3F1B-4F13-A55A-6F51AB835C9F}" mentionId="{6482B94E-68D8-4586-B0A9-8230AB68C116}" startIndex="32" length="17"/>
      <mention mentionpersonId="{E8431539-767C-4AB6-8C3B-3B0ECEF4EE4C}" mentionId="{93319BEC-903E-4AEB-8847-B214AE9EB16B}" startIndex="50" length="12"/>
    </mentions>
  </threadedComment>
  <threadedComment ref="G584" dT="2025-06-02T08:04:58.72" personId="{4A4CDA13-B420-4456-B4B8-82E5AB045409}" id="{B19E579A-5C1D-4070-9A66-CA2AD7B4553D}">
    <text>@Hichem Bouassida @Taoufik Ghorbel Humidité PS-7 AT  = 14.5%</text>
    <mentions>
      <mention mentionpersonId="{4347B4F5-3F1B-4F13-A55A-6F51AB835C9F}" mentionId="{FC323173-864A-4959-84D8-EFEC24B5F76D}" startIndex="0" length="17"/>
      <mention mentionpersonId="{F982BE16-66E8-4EFF-86F4-C4A0A13AA1FB}" mentionId="{F21B8EAF-4A9C-4AF8-8018-D1851D658323}" startIndex="18" length="16"/>
    </mentions>
  </threadedComment>
  <threadedComment ref="O584" dT="2025-06-02T09:22:55.73" personId="{4A4CDA13-B420-4456-B4B8-82E5AB045409}" id="{90B18B57-1C3F-481A-BF6F-38ED908D2B16}">
    <text>@Hichem Bouassida @Taoufik Ghorbel @Amin Trabelsi @Faiez Zribi Présence de trace de son au niveau PS-7 AT</text>
    <mentions>
      <mention mentionpersonId="{4347B4F5-3F1B-4F13-A55A-6F51AB835C9F}" mentionId="{6601392A-8339-4946-A108-4DC8300C6D86}" startIndex="0" length="17"/>
      <mention mentionpersonId="{F982BE16-66E8-4EFF-86F4-C4A0A13AA1FB}" mentionId="{85F6D5EA-0985-483A-A24C-71DA4CE5D043}" startIndex="18" length="16"/>
      <mention mentionpersonId="{D046E695-391D-4ECA-952C-07A9AAF917E6}" mentionId="{024FE0CB-EE39-41C9-8C5D-8FA1C7B38FE5}" startIndex="35" length="14"/>
      <mention mentionpersonId="{E8431539-767C-4AB6-8C3B-3B0ECEF4EE4C}" mentionId="{F2F5659F-43E4-4BEE-812F-6E2BEBCAB929}" startIndex="50" length="12"/>
    </mentions>
  </threadedComment>
  <threadedComment ref="O586" dT="2025-06-03T10:32:04.16" personId="{4A4CDA13-B420-4456-B4B8-82E5AB045409}" id="{9427B8C0-0AA6-4B1E-850A-E414AE9C32C3}">
    <text xml:space="preserve">@Taoufik Ghorbel @Hichem Bouassida @Faiez Zribi @Amin Trabelsi Présence de trace de son au niveau Ensachage 33 </text>
    <mentions>
      <mention mentionpersonId="{F982BE16-66E8-4EFF-86F4-C4A0A13AA1FB}" mentionId="{FE9645D4-40FD-45F2-984C-4263E63303CD}" startIndex="0" length="16"/>
      <mention mentionpersonId="{4347B4F5-3F1B-4F13-A55A-6F51AB835C9F}" mentionId="{895CBE39-E07F-45A3-A395-B2D4D3EFEE18}" startIndex="17" length="17"/>
      <mention mentionpersonId="{E8431539-767C-4AB6-8C3B-3B0ECEF4EE4C}" mentionId="{467B641D-F3DC-476B-80C1-66AB01464398}" startIndex="35" length="12"/>
      <mention mentionpersonId="{D046E695-391D-4ECA-952C-07A9AAF917E6}" mentionId="{023DE374-6370-46E8-9786-1A07336E26CE}" startIndex="48" length="14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362" dT="2025-02-26T11:06:20.99" personId="{877D766E-0C1C-4D83-B540-8E0A180869C5}" id="{BADD97A8-C38A-49A3-8F78-2B670A328A45}">
    <text>@Amin Trabelsi @Taoufik Ghorbel @Hichem Bouassida  Taux d'humidité Farine PS Ensachage égale 12.96%</text>
    <mentions>
      <mention mentionpersonId="{D046E695-391D-4ECA-952C-07A9AAF917E6}" mentionId="{DEBA4467-F4FC-4A53-92B2-3AADC8758FDF}" startIndex="0" length="14"/>
      <mention mentionpersonId="{F982BE16-66E8-4EFF-86F4-C4A0A13AA1FB}" mentionId="{E61EDBFF-B43C-4A6A-9019-B1CD9B696668}" startIndex="15" length="16"/>
      <mention mentionpersonId="{4347B4F5-3F1B-4F13-A55A-6F51AB835C9F}" mentionId="{18BF9B06-A768-432D-AAC1-8EEC48F03A23}" startIndex="32" length="17"/>
    </mentions>
  </threadedComment>
  <threadedComment ref="G363" dT="2025-02-27T10:21:13.77" personId="{00E55D07-BB98-4F4F-A1DE-6214C6984AF6}" id="{D894D363-A536-44EC-8B04-006D896FC2DF}">
    <text xml:space="preserve">@Amin Trabelsi @Taoufik Ghorbel @Hichem Bouassida humidité farine  boulangère égale à 12.9% </text>
    <mentions>
      <mention mentionpersonId="{D046E695-391D-4ECA-952C-07A9AAF917E6}" mentionId="{C396DDEF-6E7F-48C1-A84F-27DE8479845D}" startIndex="0" length="14"/>
      <mention mentionpersonId="{F982BE16-66E8-4EFF-86F4-C4A0A13AA1FB}" mentionId="{7BF1102E-7A7D-41DE-9C10-20C63357A9AD}" startIndex="15" length="16"/>
      <mention mentionpersonId="{4347B4F5-3F1B-4F13-A55A-6F51AB835C9F}" mentionId="{265B3B43-D4AD-402E-8A8C-C2128DC77500}" startIndex="32" length="17"/>
    </mentions>
  </threadedComment>
  <threadedComment ref="G366" dT="2025-03-04T09:21:03.56" personId="{877D766E-0C1C-4D83-B540-8E0A180869C5}" id="{53234064-229A-4B97-B427-44149ABC1ED7}">
    <text xml:space="preserve">@Amin Trabelsi @Taoufik Ghorbel @Hichem Bouassida Taux d'humidité Farine Boulangère Ensachage  12.95% </text>
    <mentions>
      <mention mentionpersonId="{D046E695-391D-4ECA-952C-07A9AAF917E6}" mentionId="{5BCA6F64-E005-4D55-A5EB-15D44AB75001}" startIndex="0" length="14"/>
      <mention mentionpersonId="{F982BE16-66E8-4EFF-86F4-C4A0A13AA1FB}" mentionId="{671BD188-901D-4490-B558-A05BD5DD9542}" startIndex="15" length="16"/>
      <mention mentionpersonId="{4347B4F5-3F1B-4F13-A55A-6F51AB835C9F}" mentionId="{7DB9DBEB-0215-4F88-86FF-8E3EF3C71C77}" startIndex="32" length="17"/>
    </mentions>
  </threadedComment>
  <threadedComment ref="O368" dT="2025-03-06T11:06:50.18" personId="{9084AE4D-DC39-4AC3-9017-6486F7F5D748}" id="{8933986D-81F8-4987-967F-B46A0D25A397}">
    <text xml:space="preserve">@Amin Trabelsi @Taoufik Ghorbel @Hichem Bouassida  Présence de trace de son au niveau PS Ensachage </text>
    <mentions>
      <mention mentionpersonId="{D046E695-391D-4ECA-952C-07A9AAF917E6}" mentionId="{1028447A-AE8A-4441-979E-4333CCEB6C56}" startIndex="0" length="14"/>
      <mention mentionpersonId="{F982BE16-66E8-4EFF-86F4-C4A0A13AA1FB}" mentionId="{C0AEC973-4474-4971-971F-11C48C74E16F}" startIndex="15" length="16"/>
      <mention mentionpersonId="{4347B4F5-3F1B-4F13-A55A-6F51AB835C9F}" mentionId="{D0F20B9A-E242-4ACE-BA3B-84447E59B70C}" startIndex="32" length="17"/>
    </mentions>
  </threadedComment>
  <threadedComment ref="G377" dT="2025-03-17T08:17:59.62" personId="{00E55D07-BB98-4F4F-A1DE-6214C6984AF6}" id="{8A2D54E1-903C-4618-8355-2F37C552A135}">
    <text>@Amin Trabelsi @Taoufik Ghorbel @Hichem Bouassida @Faiez Zribi Taux d'humidité Farine PS ensachage 12.7%</text>
    <mentions>
      <mention mentionpersonId="{D046E695-391D-4ECA-952C-07A9AAF917E6}" mentionId="{33375693-8092-4F7D-8997-48D1E7EE0BAC}" startIndex="0" length="14"/>
      <mention mentionpersonId="{F982BE16-66E8-4EFF-86F4-C4A0A13AA1FB}" mentionId="{578290D6-4273-48BC-B283-2BB3DCAD735C}" startIndex="15" length="16"/>
      <mention mentionpersonId="{4347B4F5-3F1B-4F13-A55A-6F51AB835C9F}" mentionId="{C2A78980-EDBD-44C9-8BD2-6D66186E401B}" startIndex="32" length="17"/>
      <mention mentionpersonId="{E8431539-767C-4AB6-8C3B-3B0ECEF4EE4C}" mentionId="{C8D5C9F7-1690-4C14-95B3-EAB190E1F34F}" startIndex="50" length="12"/>
    </mentions>
  </threadedComment>
  <threadedComment ref="O378" dT="2025-03-19T09:55:01.18" personId="{9084AE4D-DC39-4AC3-9017-6486F7F5D748}" id="{67640750-F413-4932-BF74-2510AE46B5E3}">
    <text xml:space="preserve">@Taoufik Ghorbel @Amin Trabelsi @Hichem Bouassida Présence de trace de son au niveau PS Ensachage </text>
    <mentions>
      <mention mentionpersonId="{F982BE16-66E8-4EFF-86F4-C4A0A13AA1FB}" mentionId="{C36AC59F-94B6-4776-A778-6B72DA7D9D5A}" startIndex="0" length="16"/>
      <mention mentionpersonId="{D046E695-391D-4ECA-952C-07A9AAF917E6}" mentionId="{59F2AE26-9999-4479-9E76-BAD6138F0C47}" startIndex="17" length="14"/>
      <mention mentionpersonId="{4347B4F5-3F1B-4F13-A55A-6F51AB835C9F}" mentionId="{CFA927B4-7B44-4E3C-9BB6-80FA67AC8987}" startIndex="32" length="17"/>
    </mentions>
  </threadedComment>
  <threadedComment ref="G388" dT="2025-04-11T10:02:19.10" personId="{4A4CDA13-B420-4456-B4B8-82E5AB045409}" id="{39644F7C-0675-494C-9A21-C0C49786447F}">
    <text>@Amin Trabelsi @Taoufik Ghorbel @Hichem Bouassida @Faiez Zribi Humidité PS Ensachage = 12.1%</text>
    <mentions>
      <mention mentionpersonId="{D046E695-391D-4ECA-952C-07A9AAF917E6}" mentionId="{A089B50A-064A-4668-ABFA-E3AB9552B8EE}" startIndex="0" length="14"/>
      <mention mentionpersonId="{F982BE16-66E8-4EFF-86F4-C4A0A13AA1FB}" mentionId="{8C92C888-DEB0-4985-A208-49580AEDDF9D}" startIndex="15" length="16"/>
      <mention mentionpersonId="{4347B4F5-3F1B-4F13-A55A-6F51AB835C9F}" mentionId="{F09F0A62-E022-4052-A601-42083F3F4EE1}" startIndex="32" length="17"/>
      <mention mentionpersonId="{E8431539-767C-4AB6-8C3B-3B0ECEF4EE4C}" mentionId="{C4C0EA7A-7751-4D30-B88B-769C65AAA626}" startIndex="50" length="12"/>
    </mentions>
  </threadedComment>
  <threadedComment ref="G393" dT="2025-04-18T09:52:33.11" personId="{9084AE4D-DC39-4AC3-9017-6486F7F5D748}" id="{DF199DC1-C8CA-4280-B01B-937FAC012794}">
    <text>@Amin Trabelsi @Taoufik Ghorbel @Hichem Bouassida @Faiez Zribi Taux d'humidité Farine PS ensachage 12.9%</text>
    <mentions>
      <mention mentionpersonId="{D046E695-391D-4ECA-952C-07A9AAF917E6}" mentionId="{C4FA52D6-9A2E-4E7C-BCBB-92657A29CFC0}" startIndex="0" length="14"/>
      <mention mentionpersonId="{F982BE16-66E8-4EFF-86F4-C4A0A13AA1FB}" mentionId="{6944AF18-2F10-4865-A0E4-47264D495D90}" startIndex="15" length="16"/>
      <mention mentionpersonId="{4347B4F5-3F1B-4F13-A55A-6F51AB835C9F}" mentionId="{0024B8AF-7C36-4515-B057-137BF166BFDE}" startIndex="32" length="17"/>
      <mention mentionpersonId="{E8431539-767C-4AB6-8C3B-3B0ECEF4EE4C}" mentionId="{9A71067B-F28E-407E-B2D3-A5CFB7B0F316}" startIndex="50" length="12"/>
    </mentions>
  </threadedComment>
  <threadedComment ref="O429" dT="2025-05-21T10:11:18.25" personId="{4A4CDA13-B420-4456-B4B8-82E5AB045409}" id="{4F32FDC4-F689-4650-BCA3-3588E38649EF}">
    <text>@Taoufik Ghorbel @Amin Trabelsi @Hichem Bouassida @Faiez Zribi Présence de trace de son au niveau PS production (Poste 3 du 20/05/2025) : tamis 200µ= 6%</text>
    <mentions>
      <mention mentionpersonId="{F982BE16-66E8-4EFF-86F4-C4A0A13AA1FB}" mentionId="{01DA172F-338F-4BB3-B053-ED60B45402FF}" startIndex="0" length="16"/>
      <mention mentionpersonId="{D046E695-391D-4ECA-952C-07A9AAF917E6}" mentionId="{DCEB2382-F729-4535-A275-98D19D430867}" startIndex="17" length="14"/>
      <mention mentionpersonId="{4347B4F5-3F1B-4F13-A55A-6F51AB835C9F}" mentionId="{32FDBB74-D99A-4E58-891A-BB28E1DD0C5B}" startIndex="32" length="17"/>
      <mention mentionpersonId="{E8431539-767C-4AB6-8C3B-3B0ECEF4EE4C}" mentionId="{99865565-D3CA-4B2F-AB59-53D15807C8DA}" startIndex="50" length="12"/>
    </mentions>
  </threadedComment>
  <threadedComment ref="O442" dT="2025-06-02T09:58:10.66" personId="{4A4CDA13-B420-4456-B4B8-82E5AB045409}" id="{FAFB0042-E415-4712-95B4-013D28F8187F}">
    <text>@Taoufik Ghorbel @Hichem Bouassida @Faiez Zribi @Amin Trabelsi Présence de trace de son au niveau PS production (Poste 2 du 01/06/2025)</text>
    <mentions>
      <mention mentionpersonId="{F982BE16-66E8-4EFF-86F4-C4A0A13AA1FB}" mentionId="{44CE2D9D-81F4-4F16-8696-762AA25215A6}" startIndex="0" length="16"/>
      <mention mentionpersonId="{4347B4F5-3F1B-4F13-A55A-6F51AB835C9F}" mentionId="{3CC6E065-A81E-48B9-A589-C3AC060B74A5}" startIndex="17" length="17"/>
      <mention mentionpersonId="{E8431539-767C-4AB6-8C3B-3B0ECEF4EE4C}" mentionId="{B9FD7B9A-87A6-490E-977E-9D52429A757D}" startIndex="35" length="12"/>
      <mention mentionpersonId="{D046E695-391D-4ECA-952C-07A9AAF917E6}" mentionId="{EEEA2702-3CFB-4961-A2A4-4F34CF60B3F6}" startIndex="48" length="14"/>
    </mentions>
  </threadedComment>
  <threadedComment ref="AG499" dT="2025-08-20T08:05:35.45" personId="{00E55D07-BB98-4F4F-A1DE-6214C6984AF6}" id="{CA51F737-699F-41B3-BFB1-DAE9F9485DFE}">
    <text xml:space="preserve">@Hichem Bouassida analyse alvéo farine boulangère ensachage </text>
    <mentions>
      <mention mentionpersonId="{4347B4F5-3F1B-4F13-A55A-6F51AB835C9F}" mentionId="{4FCD5ECA-5CC7-4C1C-B08E-378DACC6FF47}" startIndex="0" length="17"/>
    </mentions>
  </threadedComment>
  <threadedComment ref="AG585" dT="2025-12-16T09:04:23.62" personId="{00E55D07-BB98-4F4F-A1DE-6214C6984AF6}" id="{D910491E-75EF-4942-8164-CDE5EEB025BF}">
    <text xml:space="preserve">@Taoufik Ghorbel </text>
    <mentions>
      <mention mentionpersonId="{F982BE16-66E8-4EFF-86F4-C4A0A13AA1FB}" mentionId="{209E9367-80BA-49D8-B954-D414F696E698}" startIndex="0" length="16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74" dT="2026-01-16T15:49:07.58" personId="{4A4CDA13-B420-4456-B4B8-82E5AB045409}" id="{22CAFF31-B3FF-4FD9-95B5-CA31ADF9B7CB}">
    <text>@Hichem Bouassida 
Dernière réception de blé dur : 12/01/2026, origine russe.</text>
    <mentions>
      <mention mentionpersonId="{4347B4F5-3F1B-4F13-A55A-6F51AB835C9F}" mentionId="{721064E3-C991-45F5-8124-46CEC3B1B13E}" startIndex="0" length="17"/>
    </mentions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4" dT="2025-07-15T10:40:11.81" personId="{4A4CDA13-B420-4456-B4B8-82E5AB045409}" id="{EAD75F30-199A-42DE-80D8-58E662C455B2}">
    <text xml:space="preserve">@Hichem Bouassida voir alvéo SSSE </text>
    <mentions>
      <mention mentionpersonId="{4347B4F5-3F1B-4F13-A55A-6F51AB835C9F}" mentionId="{7CDE62B6-1BCA-428B-85D6-396AB0E76809}" startIndex="0" length="17"/>
    </mentions>
  </threadedComment>
  <threadedComment ref="E5" dT="2025-07-15T10:40:11.81" personId="{4A4CDA13-B420-4456-B4B8-82E5AB045409}" id="{E013C869-BE17-48F0-83BA-0AE30E88A915}">
    <text xml:space="preserve">@Hichem Bouassida voir alvéo SSSE </text>
    <mentions>
      <mention mentionpersonId="{4347B4F5-3F1B-4F13-A55A-6F51AB835C9F}" mentionId="{60DA1F35-E40F-4297-8E9A-598BD55523FB}" startIndex="0" length="17"/>
    </mentions>
  </threadedComment>
  <threadedComment ref="E6" dT="2025-07-15T10:40:11.81" personId="{4A4CDA13-B420-4456-B4B8-82E5AB045409}" id="{EE9CC679-8EC8-43AD-B93A-24DF21F766B3}">
    <text xml:space="preserve">@Hichem Bouassida voir alvéo SSSE </text>
    <mentions>
      <mention mentionpersonId="{4347B4F5-3F1B-4F13-A55A-6F51AB835C9F}" mentionId="{7B1FCB7A-B279-42C9-A49B-FBB5ACC7982A}" startIndex="0" length="17"/>
    </mentions>
  </threadedComment>
  <threadedComment ref="E7" dT="2025-08-13T10:14:00.22" personId="{9084AE4D-DC39-4AC3-9017-6486F7F5D748}" id="{7B43D790-0176-444B-ADCB-6C27CA48AB7C}">
    <text xml:space="preserve">@Hichem Bouassida voir alvéo SSSE </text>
    <mentions>
      <mention mentionpersonId="{4347B4F5-3F1B-4F13-A55A-6F51AB835C9F}" mentionId="{3FD56520-DC88-4423-8CF3-E59E2250094A}" startIndex="0" length="17"/>
    </mentions>
  </threadedComment>
  <threadedComment ref="E8" dT="2025-08-13T10:14:00.22" personId="{9084AE4D-DC39-4AC3-9017-6486F7F5D748}" id="{E9BF2A67-672C-4396-8433-651D649B2DDE}">
    <text xml:space="preserve">@Hichem Bouassida voir alvéo SSSE </text>
    <mentions>
      <mention mentionpersonId="{4347B4F5-3F1B-4F13-A55A-6F51AB835C9F}" mentionId="{8D537777-E949-46D4-ABD1-397CF207FC6D}" startIndex="0" length="17"/>
    </mentions>
  </threadedComment>
  <threadedComment ref="E9" dT="2025-08-13T10:14:00.22" personId="{9084AE4D-DC39-4AC3-9017-6486F7F5D748}" id="{22719CFB-C69E-4B42-B834-CD4F8FBD23B1}">
    <text xml:space="preserve">@Hichem Bouassida voir alvéo SSSE </text>
    <mentions>
      <mention mentionpersonId="{4347B4F5-3F1B-4F13-A55A-6F51AB835C9F}" mentionId="{321E182B-5E9D-4F20-9494-7AC5B756E1A1}" startIndex="0" length="17"/>
    </mentions>
  </threadedComment>
  <threadedComment ref="E10" dT="2025-08-13T10:14:00.22" personId="{9084AE4D-DC39-4AC3-9017-6486F7F5D748}" id="{6E11324B-7144-4386-AECE-10CDEC66A295}">
    <text xml:space="preserve">@Hichem Bouassida voir alvéo SSSE </text>
    <mentions>
      <mention mentionpersonId="{4347B4F5-3F1B-4F13-A55A-6F51AB835C9F}" mentionId="{258EEF14-5144-4CE4-96A8-8B73C35CB301}" startIndex="0" length="17"/>
    </mentions>
  </threadedComment>
  <threadedComment ref="E11" dT="2025-08-13T10:14:00.22" personId="{9084AE4D-DC39-4AC3-9017-6486F7F5D748}" id="{D28405D2-9EAA-418A-B296-4D891BD424BB}">
    <text xml:space="preserve">@Hichem Bouassida voir alvéo SSSE </text>
    <mentions>
      <mention mentionpersonId="{4347B4F5-3F1B-4F13-A55A-6F51AB835C9F}" mentionId="{7D594907-7314-46C1-8349-F4F67C90D70E}" startIndex="0" length="17"/>
    </mentions>
  </threadedComment>
  <threadedComment ref="E12" dT="2025-11-24T10:50:34.70" personId="{877D766E-0C1C-4D83-B540-8E0A180869C5}" id="{1AE18E3D-AF46-4DC5-9A3F-8CEADC2ECF62}">
    <text>@Hichem Bouassida voir alvéo SSSE</text>
    <mentions>
      <mention mentionpersonId="{4347B4F5-3F1B-4F13-A55A-6F51AB835C9F}" mentionId="{B48C4E28-1F99-4C47-8C10-69B0AAFED869}" startIndex="0" length="17"/>
    </mentions>
  </threadedComment>
  <threadedComment ref="E13" dT="2025-11-24T10:50:34.70" personId="{877D766E-0C1C-4D83-B540-8E0A180869C5}" id="{6C84DFBE-646D-4336-B5BA-8BF86C2B5F6D}">
    <text>@Hichem Bouassida voir alvéo SSSE</text>
    <mentions>
      <mention mentionpersonId="{4347B4F5-3F1B-4F13-A55A-6F51AB835C9F}" mentionId="{BEA407F2-C015-48C8-9CEA-BEDDA150C014}" startIndex="0" length="17"/>
    </mentions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E3" dT="2025-09-19T12:07:56.79" personId="{4A4CDA13-B420-4456-B4B8-82E5AB045409}" id="{F8D7715B-ECE9-442D-8D48-BDB4EC4E4875}">
    <text xml:space="preserve">@Hichem Bouassida Alvéo SSSE extra fine </text>
    <mentions>
      <mention mentionpersonId="{4347B4F5-3F1B-4F13-A55A-6F51AB835C9F}" mentionId="{3D474FD7-AD84-4CC8-899F-8F997473CDF8}" startIndex="0" length="17"/>
    </mentions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572" dT="2025-01-21T13:44:09.61" personId="{181DE1BC-D54B-4949-9FE3-B25A5B2B3C1C}" id="{99A1FD60-8A6A-4A72-9A44-996C42361FC0}">
    <text>@Taoufik Ghorbel @Amin Trabelsi Pour Export l'humidité doit être &lt; 13.5</text>
    <mentions>
      <mention mentionpersonId="{F982BE16-66E8-4EFF-86F4-C4A0A13AA1FB}" mentionId="{7EA0BE5F-C612-4436-8D44-CE55590B8683}" startIndex="0" length="16"/>
      <mention mentionpersonId="{D046E695-391D-4ECA-952C-07A9AAF917E6}" mentionId="{CE93608E-8FB7-4372-82FD-FB6DE0BE115F}" startIndex="17" length="14"/>
    </mentions>
  </threadedComment>
  <threadedComment ref="G572" dT="2025-01-21T13:56:13.93" personId="{4336116E-1EDA-433C-878E-BE2C0ACD9AD7}" id="{08A2E2B3-653F-4534-B116-FC859236F110}" parentId="{99A1FD60-8A6A-4A72-9A44-996C42361FC0}">
    <text xml:space="preserve">Pour le moment, pas de commande d'export direct en sac .. Merci comme même pour le rappel </text>
  </threadedComment>
  <threadedComment ref="G642" dT="2025-03-18T11:30:29.98" personId="{9084AE4D-DC39-4AC3-9017-6486F7F5D748}" id="{6AC80F3D-80B0-43DC-AD8F-BDDBCD6C7859}">
    <text>@Taoufik Ghorbel @Amin Trabelsi @Hichem Bouassida  Taux d'humidité SSSE Production : 14.6%</text>
    <mentions>
      <mention mentionpersonId="{F982BE16-66E8-4EFF-86F4-C4A0A13AA1FB}" mentionId="{7E78C1A8-A5E1-4014-AAB0-018710E16122}" startIndex="0" length="16"/>
      <mention mentionpersonId="{D046E695-391D-4ECA-952C-07A9AAF917E6}" mentionId="{F820474C-E485-4453-B055-AA5C0AAEDD65}" startIndex="17" length="14"/>
      <mention mentionpersonId="{4347B4F5-3F1B-4F13-A55A-6F51AB835C9F}" mentionId="{3E51EB4C-A322-4AED-A3DD-D91DFE021222}" startIndex="32" length="17"/>
    </mentions>
  </threadedComment>
  <threadedComment ref="G656" dT="2025-04-07T13:59:57.05" personId="{9084AE4D-DC39-4AC3-9017-6486F7F5D748}" id="{F9091D2C-264B-4DAA-8E5E-954B7AD18106}">
    <text>@Amin Trabelsi @Taoufik Ghorbel @Hichem Bouassida  Taux d'humidité SSSE Production : 15%</text>
    <mentions>
      <mention mentionpersonId="{D046E695-391D-4ECA-952C-07A9AAF917E6}" mentionId="{71D90817-A660-4385-B5E9-0DC8F528263B}" startIndex="0" length="14"/>
      <mention mentionpersonId="{F982BE16-66E8-4EFF-86F4-C4A0A13AA1FB}" mentionId="{9509CD41-5C43-4AC4-A410-3DBA1B3817C6}" startIndex="15" length="16"/>
      <mention mentionpersonId="{4347B4F5-3F1B-4F13-A55A-6F51AB835C9F}" mentionId="{A882363B-9D5A-43B1-96CF-B6BADA548AA9}" startIndex="32" length="17"/>
    </mentions>
  </threadedComment>
  <threadedComment ref="G664" dT="2025-04-11T10:11:33.88" personId="{4A4CDA13-B420-4456-B4B8-82E5AB045409}" id="{6F7CA9BF-AA05-43A6-8FF9-ECE8F31EC3A4}">
    <text>@Hichem Bouassida @Faiez Zribi @Taoufik Ghorbel @Amin Trabelsi Humidité SSSE silo 5 Kg  = 14.6 %</text>
    <mentions>
      <mention mentionpersonId="{4347B4F5-3F1B-4F13-A55A-6F51AB835C9F}" mentionId="{23A82A9E-A067-42B6-8FA7-DC65A23AC1E7}" startIndex="0" length="17"/>
      <mention mentionpersonId="{E8431539-767C-4AB6-8C3B-3B0ECEF4EE4C}" mentionId="{B4113F88-ABC2-423E-B7FC-6586C2134EC3}" startIndex="18" length="12"/>
      <mention mentionpersonId="{F982BE16-66E8-4EFF-86F4-C4A0A13AA1FB}" mentionId="{0CAD3BFC-54BB-4F1E-9E92-8D68685E5734}" startIndex="31" length="16"/>
      <mention mentionpersonId="{D046E695-391D-4ECA-952C-07A9AAF917E6}" mentionId="{F440E5D9-15EC-4531-85A3-D01629E2B597}" startIndex="48" length="14"/>
    </mentions>
  </threadedComment>
  <threadedComment ref="G665" dT="2025-04-11T10:15:15.49" personId="{4A4CDA13-B420-4456-B4B8-82E5AB045409}" id="{0236F28D-EF4B-4515-9D23-AFE9C850C4A4}">
    <text>@Amin Trabelsi @Taoufik Ghorbel @Hichem Bouassida @Faiez Zribi Humidité SSSE production = 14.5%</text>
    <mentions>
      <mention mentionpersonId="{D046E695-391D-4ECA-952C-07A9AAF917E6}" mentionId="{B5656AE9-615D-4AE3-9D1B-B57858E9E26F}" startIndex="0" length="14"/>
      <mention mentionpersonId="{F982BE16-66E8-4EFF-86F4-C4A0A13AA1FB}" mentionId="{8A753FC4-A488-482E-B5C9-6CDF0DCB6059}" startIndex="15" length="16"/>
      <mention mentionpersonId="{4347B4F5-3F1B-4F13-A55A-6F51AB835C9F}" mentionId="{08B95FAA-E640-4A0A-A075-806DAFDAA616}" startIndex="32" length="17"/>
      <mention mentionpersonId="{E8431539-767C-4AB6-8C3B-3B0ECEF4EE4C}" mentionId="{B5BDE9C7-A8FB-4FFF-8CAF-2AE7ECA97130}" startIndex="50" length="12"/>
    </mentions>
  </threadedComment>
  <threadedComment ref="G761" dT="2025-05-29T15:08:04.55" personId="{181DE1BC-D54B-4949-9FE3-B25A5B2B3C1C}" id="{EC6B95C0-BFC3-4CED-8547-3CCFB898A01A}">
    <text>@Taoufik Ghorbel Humidité Faible</text>
    <mentions>
      <mention mentionpersonId="{F982BE16-66E8-4EFF-86F4-C4A0A13AA1FB}" mentionId="{3DFF38F3-1C81-4D00-A963-D628C76C1741}" startIndex="0" length="16"/>
    </mentions>
  </threadedComment>
  <threadedComment ref="H1085" dT="2026-01-23T10:16:22.01" personId="{9084AE4D-DC39-4AC3-9017-6486F7F5D748}" id="{C493C6C3-72C4-448E-98EB-FFEAAF2BC5BB}">
    <text xml:space="preserve">@Taoufik Ghorbel </text>
    <mentions>
      <mention mentionpersonId="{F982BE16-66E8-4EFF-86F4-C4A0A13AA1FB}" mentionId="{893F6F8F-A648-4A9A-907D-95843440F0F9}" startIndex="0" length="16"/>
    </mentions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M396" dT="2025-07-03T10:21:36.76" personId="{00E55D07-BB98-4F4F-A1DE-6214C6984AF6}" id="{2FCAA2A5-33EA-42E1-ABF2-C213A1A06BD8}">
    <text xml:space="preserve">@Taoufik Ghorbel @Hichem Bouassida @Faiez Zribi @Amin Trabelsi granulométrie MG pas conforme </text>
    <mentions>
      <mention mentionpersonId="{F982BE16-66E8-4EFF-86F4-C4A0A13AA1FB}" mentionId="{7B00C58F-FEB0-4F4B-B512-635D3C401870}" startIndex="0" length="16"/>
      <mention mentionpersonId="{4347B4F5-3F1B-4F13-A55A-6F51AB835C9F}" mentionId="{A89CF1A9-DC6F-459D-B6AD-9DE736F8BDEA}" startIndex="17" length="17"/>
      <mention mentionpersonId="{E8431539-767C-4AB6-8C3B-3B0ECEF4EE4C}" mentionId="{18A463C6-197C-4AB6-B83F-47CD40938188}" startIndex="35" length="12"/>
      <mention mentionpersonId="{D046E695-391D-4ECA-952C-07A9AAF917E6}" mentionId="{50D400D5-4A77-4DEE-AD23-2F812BB3A890}" startIndex="48" length="14"/>
    </mentions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I21" dT="2024-04-15T16:46:21.72" personId="{181DE1BC-D54B-4949-9FE3-B25A5B2B3C1C}" id="{5C6F1D7F-6F3F-4BD3-9C5B-91AEEF8D219B}">
    <text>@Amin Trabelsi @Taoufik Ghorbel %Blé dans déchet aspiration LAAB TAS est faible</text>
    <mentions>
      <mention mentionpersonId="{D046E695-391D-4ECA-952C-07A9AAF917E6}" mentionId="{2EE0736A-A37E-4986-A70D-CA4E08CE8E48}" startIndex="0" length="14"/>
      <mention mentionpersonId="{F982BE16-66E8-4EFF-86F4-C4A0A13AA1FB}" mentionId="{9EE4FE58-5EB3-4EEF-AA11-72996685A38B}" startIndex="15" length="16"/>
    </mentions>
  </threadedComment>
  <threadedComment ref="I21" dT="2024-04-15T16:56:42.76" personId="{4336116E-1EDA-433C-878E-BE2C0ACD9AD7}" id="{6A1FB4CE-8758-4F78-A0E7-051FFADCA203}" parentId="{5C6F1D7F-6F3F-4BD3-9C5B-91AEEF8D219B}">
    <text>Les silos de déchets sont tous remplis, avec une exigence de la continuité de la réception (Navire OC)</text>
  </threadedComment>
  <threadedComment ref="K31" dT="2025-08-14T12:29:00.05" personId="{4A4CDA13-B420-4456-B4B8-82E5AB045409}" id="{5B830D93-02B7-4752-ADA5-FDBD88A1F1CF}">
    <text>@Amin Trabelsi @Hichem Bouassida % G.cassés+G.Echaudé=4.9% + % Déchet =1.2%</text>
    <mentions>
      <mention mentionpersonId="{D046E695-391D-4ECA-952C-07A9AAF917E6}" mentionId="{9EAA26BA-0629-4436-831A-47B090F5880A}" startIndex="0" length="14"/>
      <mention mentionpersonId="{4347B4F5-3F1B-4F13-A55A-6F51AB835C9F}" mentionId="{3B68AB04-05DB-440E-A2D9-2D5B1DB9C04D}" startIndex="15" length="17"/>
    </mentions>
  </threadedComment>
  <threadedComment ref="K34" dT="2025-08-14T12:29:00.05" personId="{4A4CDA13-B420-4456-B4B8-82E5AB045409}" id="{D8BE6C6F-6C5A-4CF6-A046-CFE8B7CFCFAE}">
    <text>@Amin Trabelsi @Hichem Bouassida % G.cassés+G.Echaudé=4.9% + % Déchet =1.2%</text>
    <mentions>
      <mention mentionpersonId="{D046E695-391D-4ECA-952C-07A9AAF917E6}" mentionId="{664DB744-8731-4E18-AB4F-67952C7BF24F}" startIndex="0" length="14"/>
      <mention mentionpersonId="{4347B4F5-3F1B-4F13-A55A-6F51AB835C9F}" mentionId="{475B9C20-B990-4AF0-B5F4-1BF2835D6F39}" startIndex="15" length="17"/>
    </mentions>
  </threadedComment>
  <threadedComment ref="K37" dT="2025-08-14T12:29:00.05" personId="{4A4CDA13-B420-4456-B4B8-82E5AB045409}" id="{27A30609-FFB1-477B-B898-8708DCC41734}">
    <text>@Amin Trabelsi @Hichem Bouassida % G.cassés+G.Echaudé=4.9% + % Déchet =1.2%</text>
    <mentions>
      <mention mentionpersonId="{D046E695-391D-4ECA-952C-07A9AAF917E6}" mentionId="{B9C4EAE0-125A-4215-92DE-1B44C1D6AF40}" startIndex="0" length="14"/>
      <mention mentionpersonId="{4347B4F5-3F1B-4F13-A55A-6F51AB835C9F}" mentionId="{8061FC6A-1571-4F11-8193-92B11BF273B2}" startIndex="15" length="17"/>
    </mentions>
  </threadedComment>
  <threadedComment ref="K40" dT="2025-08-14T12:29:00.05" personId="{4A4CDA13-B420-4456-B4B8-82E5AB045409}" id="{C47D447C-11A5-4570-876F-B7EFBBEFB6F5}">
    <text>@Amin Trabelsi @Hichem Bouassida % G.cassés+G.Echaudé=4.9% + % Déchet =1.2%</text>
    <mentions>
      <mention mentionpersonId="{D046E695-391D-4ECA-952C-07A9AAF917E6}" mentionId="{ABDEDBA9-F45A-4FDE-A929-F7F0CEC6E2FD}" startIndex="0" length="14"/>
      <mention mentionpersonId="{4347B4F5-3F1B-4F13-A55A-6F51AB835C9F}" mentionId="{06B74532-175C-47A1-BC1A-138CD94A7757}" startIndex="15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6.vml"/><Relationship Id="rId4" Type="http://schemas.microsoft.com/office/2017/10/relationships/threadedComment" Target="../threadedComments/threadedComment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7.vml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7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8.vml"/><Relationship Id="rId4" Type="http://schemas.microsoft.com/office/2017/10/relationships/threadedComment" Target="../threadedComments/threadedComment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9.vml"/><Relationship Id="rId4" Type="http://schemas.microsoft.com/office/2017/10/relationships/threadedComment" Target="../threadedComments/threadedComment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workbookViewId="0">
      <selection activeCell="E19" sqref="E19"/>
    </sheetView>
  </sheetViews>
  <sheetFormatPr defaultColWidth="9.140625" defaultRowHeight="15"/>
  <cols>
    <col min="1" max="2" width="20.7109375" customWidth="1"/>
    <col min="3" max="3" width="25.140625" customWidth="1"/>
    <col min="4" max="7" width="20.7109375" customWidth="1"/>
    <col min="8" max="8" width="24.85546875" customWidth="1"/>
    <col min="9" max="9" width="22.5703125" customWidth="1"/>
    <col min="10" max="10" width="46.7109375" customWidth="1"/>
    <col min="11" max="12" width="20.42578125" customWidth="1"/>
    <col min="13" max="13" width="22.5703125" customWidth="1"/>
    <col min="14" max="14" width="39.140625" customWidth="1"/>
    <col min="15" max="15" width="35.28515625" customWidth="1"/>
    <col min="16" max="16" width="10.85546875" customWidth="1"/>
    <col min="17" max="17" width="30.7109375" customWidth="1"/>
    <col min="18" max="18" width="32.140625" customWidth="1"/>
    <col min="19" max="19" width="28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07" t="s">
        <v>13</v>
      </c>
      <c r="O1" s="107" t="s">
        <v>14</v>
      </c>
      <c r="P1" s="107" t="s">
        <v>15</v>
      </c>
      <c r="Q1" s="107" t="s">
        <v>16</v>
      </c>
      <c r="R1" s="107" t="s">
        <v>17</v>
      </c>
      <c r="S1" s="107" t="s">
        <v>18</v>
      </c>
      <c r="T1" s="107" t="s">
        <v>19</v>
      </c>
      <c r="U1" s="107" t="s">
        <v>20</v>
      </c>
    </row>
    <row r="2" spans="1:21">
      <c r="A2" s="6" t="s">
        <v>21</v>
      </c>
      <c r="B2" s="1" t="s">
        <v>21</v>
      </c>
      <c r="C2" s="6" t="s">
        <v>21</v>
      </c>
      <c r="D2" s="6" t="s">
        <v>21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1" t="s">
        <v>27</v>
      </c>
      <c r="L2" s="1" t="s">
        <v>28</v>
      </c>
      <c r="M2" s="1" t="s">
        <v>29</v>
      </c>
      <c r="N2" s="107" t="s">
        <v>30</v>
      </c>
      <c r="O2" s="107" t="s">
        <v>31</v>
      </c>
      <c r="P2" s="107" t="s">
        <v>32</v>
      </c>
      <c r="Q2" s="107" t="s">
        <v>33</v>
      </c>
      <c r="R2" s="107" t="s">
        <v>34</v>
      </c>
      <c r="S2" s="107" t="s">
        <v>35</v>
      </c>
      <c r="T2" s="107" t="s">
        <v>36</v>
      </c>
      <c r="U2" s="107" t="s">
        <v>37</v>
      </c>
    </row>
    <row r="3" spans="1:21">
      <c r="A3" s="5" t="s">
        <v>38</v>
      </c>
      <c r="B3" s="6" t="s">
        <v>39</v>
      </c>
      <c r="C3" s="5" t="s">
        <v>40</v>
      </c>
      <c r="D3" s="5" t="s">
        <v>41</v>
      </c>
      <c r="E3" s="5" t="s">
        <v>41</v>
      </c>
      <c r="F3" s="5"/>
      <c r="G3" s="5" t="s">
        <v>42</v>
      </c>
      <c r="H3" s="5" t="s">
        <v>43</v>
      </c>
      <c r="I3" s="4" t="s">
        <v>44</v>
      </c>
      <c r="J3" s="4" t="s">
        <v>45</v>
      </c>
      <c r="K3" s="1" t="s">
        <v>46</v>
      </c>
      <c r="L3" s="1" t="s">
        <v>47</v>
      </c>
      <c r="M3" s="1" t="s">
        <v>48</v>
      </c>
      <c r="N3" s="107" t="s">
        <v>49</v>
      </c>
      <c r="O3" s="107" t="s">
        <v>50</v>
      </c>
      <c r="P3" s="107" t="s">
        <v>51</v>
      </c>
      <c r="Q3" s="107" t="s">
        <v>52</v>
      </c>
      <c r="R3" s="107" t="s">
        <v>53</v>
      </c>
      <c r="S3" s="107" t="s">
        <v>54</v>
      </c>
      <c r="T3" s="107" t="s">
        <v>55</v>
      </c>
      <c r="U3" s="107" t="s">
        <v>56</v>
      </c>
    </row>
    <row r="4" spans="1:21">
      <c r="A4" s="2" t="s">
        <v>57</v>
      </c>
      <c r="B4" s="1" t="s">
        <v>58</v>
      </c>
      <c r="C4" s="801" t="s">
        <v>59</v>
      </c>
      <c r="D4" s="801" t="s">
        <v>60</v>
      </c>
      <c r="E4" s="801" t="s">
        <v>60</v>
      </c>
      <c r="F4" s="801"/>
      <c r="G4" s="1"/>
      <c r="H4" s="1"/>
      <c r="I4" s="3" t="s">
        <v>61</v>
      </c>
      <c r="J4" s="1"/>
      <c r="K4" s="1" t="s">
        <v>62</v>
      </c>
      <c r="L4" s="1"/>
      <c r="M4" s="1"/>
      <c r="N4" s="107" t="s">
        <v>63</v>
      </c>
      <c r="O4" s="107" t="s">
        <v>64</v>
      </c>
      <c r="P4" s="107"/>
      <c r="Q4" s="107" t="s">
        <v>65</v>
      </c>
      <c r="R4" s="107" t="s">
        <v>66</v>
      </c>
      <c r="S4" s="107" t="s">
        <v>67</v>
      </c>
      <c r="T4" s="107"/>
      <c r="U4" s="107" t="s">
        <v>68</v>
      </c>
    </row>
    <row r="5" spans="1:21">
      <c r="A5" s="1" t="s">
        <v>69</v>
      </c>
      <c r="B5" s="2" t="s">
        <v>70</v>
      </c>
      <c r="C5" s="800" t="s">
        <v>71</v>
      </c>
      <c r="D5" s="1" t="s">
        <v>72</v>
      </c>
      <c r="E5" s="1" t="s">
        <v>72</v>
      </c>
      <c r="F5" s="1"/>
      <c r="G5" s="1"/>
      <c r="H5" s="1"/>
      <c r="I5" s="1"/>
      <c r="J5" s="1"/>
      <c r="K5" s="1" t="s">
        <v>73</v>
      </c>
      <c r="L5" s="1"/>
      <c r="M5" s="1"/>
      <c r="N5" s="107"/>
      <c r="O5" s="219" t="s">
        <v>74</v>
      </c>
      <c r="P5" s="107"/>
      <c r="Q5" s="107" t="s">
        <v>75</v>
      </c>
      <c r="R5" s="107" t="s">
        <v>76</v>
      </c>
      <c r="S5" s="107" t="s">
        <v>77</v>
      </c>
      <c r="T5" s="107"/>
      <c r="U5" s="107" t="s">
        <v>78</v>
      </c>
    </row>
    <row r="6" spans="1:21">
      <c r="A6" s="1"/>
      <c r="B6" s="1"/>
      <c r="C6" s="1" t="s">
        <v>72</v>
      </c>
      <c r="D6" s="1"/>
      <c r="E6" s="1"/>
      <c r="F6" s="1"/>
      <c r="G6" s="1"/>
      <c r="H6" s="1"/>
      <c r="I6" s="1"/>
      <c r="J6" s="1"/>
      <c r="K6" s="1" t="s">
        <v>79</v>
      </c>
      <c r="L6" s="1"/>
      <c r="M6" s="1"/>
      <c r="N6" s="107"/>
      <c r="O6" s="220" t="s">
        <v>80</v>
      </c>
      <c r="P6" s="107"/>
      <c r="Q6" s="107" t="s">
        <v>81</v>
      </c>
      <c r="R6" s="107"/>
      <c r="S6" s="107" t="s">
        <v>82</v>
      </c>
      <c r="T6" s="107"/>
      <c r="U6" s="107" t="s">
        <v>83</v>
      </c>
    </row>
    <row r="7" spans="1:21">
      <c r="A7" s="1"/>
      <c r="B7" s="1"/>
      <c r="C7" s="1" t="s">
        <v>84</v>
      </c>
      <c r="D7" s="1"/>
      <c r="E7" s="1"/>
      <c r="F7" s="1"/>
      <c r="G7" s="1"/>
      <c r="H7" s="1"/>
      <c r="I7" s="1"/>
      <c r="J7" s="1"/>
      <c r="K7" s="1" t="s">
        <v>85</v>
      </c>
      <c r="L7" s="1"/>
      <c r="M7" s="1"/>
      <c r="N7" s="107"/>
      <c r="O7" s="219" t="s">
        <v>86</v>
      </c>
      <c r="P7" s="107"/>
      <c r="Q7" s="107" t="s">
        <v>87</v>
      </c>
      <c r="R7" s="107"/>
      <c r="S7" s="107" t="s">
        <v>88</v>
      </c>
      <c r="T7" s="107"/>
      <c r="U7" s="107" t="s">
        <v>89</v>
      </c>
    </row>
    <row r="8" spans="1:21">
      <c r="A8" s="1"/>
      <c r="B8" s="1"/>
      <c r="C8" s="1" t="s">
        <v>90</v>
      </c>
      <c r="D8" s="1"/>
      <c r="E8" s="1"/>
      <c r="F8" s="1"/>
      <c r="G8" s="1"/>
      <c r="H8" s="1"/>
      <c r="I8" s="1"/>
      <c r="J8" s="1"/>
      <c r="K8" s="1" t="s">
        <v>91</v>
      </c>
      <c r="L8" s="1"/>
      <c r="M8" s="1"/>
      <c r="N8" s="107"/>
      <c r="O8" s="220" t="s">
        <v>92</v>
      </c>
      <c r="P8" s="107"/>
      <c r="Q8" s="107" t="s">
        <v>93</v>
      </c>
      <c r="R8" s="107"/>
      <c r="S8" s="107" t="s">
        <v>94</v>
      </c>
      <c r="T8" s="107"/>
      <c r="U8" s="107" t="s">
        <v>95</v>
      </c>
    </row>
    <row r="9" spans="1:21">
      <c r="A9" s="1"/>
      <c r="B9" s="1"/>
      <c r="C9" s="107"/>
      <c r="D9" s="1"/>
      <c r="E9" s="1"/>
      <c r="F9" s="1"/>
      <c r="G9" s="1"/>
      <c r="H9" s="1"/>
      <c r="I9" s="1"/>
      <c r="J9" s="1"/>
      <c r="K9" s="107" t="s">
        <v>96</v>
      </c>
      <c r="L9" s="1"/>
      <c r="M9" s="1"/>
      <c r="N9" s="107"/>
      <c r="O9" s="219" t="s">
        <v>97</v>
      </c>
      <c r="P9" s="107"/>
      <c r="Q9" s="1" t="s">
        <v>98</v>
      </c>
      <c r="R9" s="107"/>
      <c r="S9" s="107" t="s">
        <v>99</v>
      </c>
      <c r="T9" s="107"/>
      <c r="U9" s="107" t="s">
        <v>100</v>
      </c>
    </row>
    <row r="10" spans="1:21">
      <c r="A10" s="1"/>
      <c r="B10" s="1"/>
      <c r="C10" s="1"/>
      <c r="D10" s="1"/>
      <c r="E10" s="1"/>
      <c r="F10" s="1"/>
      <c r="G10" s="1"/>
      <c r="H10" s="1"/>
      <c r="I10" s="1"/>
      <c r="J10" s="1"/>
      <c r="K10" s="1" t="s">
        <v>101</v>
      </c>
      <c r="L10" s="1"/>
      <c r="M10" s="1"/>
      <c r="N10" s="107"/>
      <c r="O10" s="220" t="s">
        <v>102</v>
      </c>
      <c r="P10" s="107"/>
      <c r="Q10" s="107"/>
      <c r="R10" s="107"/>
      <c r="S10" s="107" t="s">
        <v>103</v>
      </c>
      <c r="T10" s="107"/>
      <c r="U10" s="107" t="s">
        <v>104</v>
      </c>
    </row>
    <row r="11" spans="1:21">
      <c r="A11" s="107"/>
      <c r="B11" s="107"/>
      <c r="C11" s="107"/>
      <c r="D11" s="107"/>
      <c r="E11" s="107"/>
      <c r="F11" s="107"/>
      <c r="G11" s="107"/>
      <c r="H11" s="107"/>
      <c r="I11" s="107"/>
      <c r="J11" s="107"/>
      <c r="K11" s="270" t="s">
        <v>105</v>
      </c>
      <c r="L11" s="1"/>
      <c r="M11" s="1"/>
      <c r="N11" s="107"/>
      <c r="O11" s="220" t="s">
        <v>106</v>
      </c>
      <c r="P11" s="107"/>
      <c r="Q11" s="107"/>
      <c r="R11" s="107"/>
      <c r="S11" s="107" t="s">
        <v>107</v>
      </c>
      <c r="T11" s="107"/>
      <c r="U11" s="107" t="s">
        <v>108</v>
      </c>
    </row>
    <row r="12" spans="1:2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 t="s">
        <v>109</v>
      </c>
      <c r="L12" s="1"/>
      <c r="M12" s="1"/>
      <c r="N12" s="107"/>
      <c r="O12" s="219" t="s">
        <v>110</v>
      </c>
      <c r="P12" s="107"/>
      <c r="Q12" s="107"/>
      <c r="R12" s="107"/>
      <c r="S12" s="107" t="s">
        <v>111</v>
      </c>
      <c r="T12" s="107"/>
      <c r="U12" s="107" t="s">
        <v>112</v>
      </c>
    </row>
    <row r="13" spans="1:21">
      <c r="A13" s="107"/>
      <c r="B13" s="107"/>
      <c r="C13" s="107"/>
      <c r="D13" s="107"/>
      <c r="E13" s="107"/>
      <c r="F13" s="107"/>
      <c r="G13" s="107"/>
      <c r="H13" s="107"/>
      <c r="I13" s="107"/>
      <c r="J13" s="107"/>
      <c r="K13" s="107" t="s">
        <v>88</v>
      </c>
      <c r="L13" s="1"/>
      <c r="M13" s="1"/>
      <c r="N13" s="107"/>
      <c r="O13" s="220" t="s">
        <v>113</v>
      </c>
      <c r="P13" s="107"/>
      <c r="Q13" s="107"/>
      <c r="R13" s="107"/>
      <c r="S13" s="107" t="s">
        <v>114</v>
      </c>
      <c r="T13" s="107"/>
      <c r="U13" s="107" t="s">
        <v>115</v>
      </c>
    </row>
    <row r="14" spans="1:21">
      <c r="A14" s="107"/>
      <c r="B14" s="107"/>
      <c r="C14" s="107"/>
      <c r="D14" s="107"/>
      <c r="E14" s="107"/>
      <c r="F14" s="107"/>
      <c r="G14" s="107"/>
      <c r="H14" s="107"/>
      <c r="I14" s="107"/>
      <c r="J14" s="107"/>
      <c r="K14" s="107" t="s">
        <v>116</v>
      </c>
      <c r="L14" s="1"/>
      <c r="M14" s="1"/>
      <c r="N14" s="107"/>
      <c r="O14" s="219" t="s">
        <v>117</v>
      </c>
      <c r="P14" s="107"/>
      <c r="Q14" s="107"/>
      <c r="R14" s="107"/>
      <c r="S14" s="107" t="s">
        <v>118</v>
      </c>
      <c r="T14" s="107"/>
      <c r="U14" s="107" t="s">
        <v>119</v>
      </c>
    </row>
    <row r="15" spans="1:21">
      <c r="A15" s="107"/>
      <c r="B15" s="107"/>
      <c r="C15" s="107"/>
      <c r="D15" s="107"/>
      <c r="E15" s="107"/>
      <c r="F15" s="107"/>
      <c r="G15" s="107"/>
      <c r="H15" s="107"/>
      <c r="I15" s="107"/>
      <c r="J15" s="107"/>
      <c r="K15" s="107" t="s">
        <v>118</v>
      </c>
      <c r="L15" s="1"/>
      <c r="M15" s="1"/>
      <c r="N15" s="107"/>
      <c r="O15" s="107" t="s">
        <v>120</v>
      </c>
      <c r="P15" s="107"/>
      <c r="Q15" s="107"/>
      <c r="R15" s="107"/>
      <c r="S15" s="107" t="s">
        <v>121</v>
      </c>
      <c r="T15" s="107"/>
      <c r="U15" s="107" t="s">
        <v>122</v>
      </c>
    </row>
    <row r="16" spans="1:21">
      <c r="A16" s="107"/>
      <c r="B16" s="107"/>
      <c r="C16" s="107"/>
      <c r="D16" s="107"/>
      <c r="E16" s="107"/>
      <c r="F16" s="107"/>
      <c r="G16" s="107"/>
      <c r="H16" s="107"/>
      <c r="I16" s="107"/>
      <c r="J16" s="107"/>
      <c r="K16" s="107" t="s">
        <v>123</v>
      </c>
      <c r="L16" s="1"/>
      <c r="M16" s="1"/>
      <c r="N16" s="107"/>
      <c r="O16" s="107"/>
      <c r="P16" s="107"/>
      <c r="Q16" s="107"/>
      <c r="R16" s="107"/>
      <c r="S16" s="107" t="s">
        <v>116</v>
      </c>
      <c r="T16" s="107"/>
      <c r="U16" s="107" t="s">
        <v>124</v>
      </c>
    </row>
    <row r="17" spans="1:21">
      <c r="A17" s="107"/>
      <c r="B17" s="107"/>
      <c r="C17" s="107"/>
      <c r="D17" s="107"/>
      <c r="E17" s="107"/>
      <c r="F17" s="107"/>
      <c r="G17" s="107"/>
      <c r="H17" s="107"/>
      <c r="I17" s="107"/>
      <c r="J17" s="107"/>
      <c r="K17" s="107" t="s">
        <v>125</v>
      </c>
      <c r="L17" s="1"/>
      <c r="M17" s="1"/>
      <c r="N17" s="107"/>
      <c r="O17" s="107"/>
      <c r="P17" s="107"/>
      <c r="Q17" s="107"/>
      <c r="R17" s="107"/>
      <c r="S17" s="107" t="s">
        <v>125</v>
      </c>
      <c r="T17" s="107"/>
      <c r="U17" s="107" t="s">
        <v>126</v>
      </c>
    </row>
    <row r="18" spans="1:21">
      <c r="A18" s="107"/>
      <c r="B18" s="107"/>
      <c r="C18" s="107"/>
      <c r="D18" s="107"/>
      <c r="E18" s="107"/>
      <c r="F18" s="107"/>
      <c r="G18" s="107"/>
      <c r="H18" s="107"/>
      <c r="I18" s="107"/>
      <c r="J18" s="107"/>
      <c r="K18" s="107" t="s">
        <v>127</v>
      </c>
      <c r="L18" s="1"/>
      <c r="M18" s="1"/>
      <c r="N18" s="107"/>
      <c r="O18" s="107"/>
      <c r="P18" s="107"/>
      <c r="Q18" s="107"/>
      <c r="R18" s="107"/>
      <c r="S18" s="107" t="s">
        <v>128</v>
      </c>
      <c r="T18" s="107"/>
      <c r="U18" s="107" t="s">
        <v>129</v>
      </c>
    </row>
    <row r="19" spans="1:21">
      <c r="A19" s="107"/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"/>
      <c r="M19" s="1"/>
      <c r="N19" s="107"/>
      <c r="O19" s="107"/>
      <c r="P19" s="107"/>
      <c r="Q19" s="107"/>
      <c r="R19" s="107"/>
      <c r="S19" s="107" t="s">
        <v>123</v>
      </c>
      <c r="T19" s="107"/>
      <c r="U19" s="107" t="s">
        <v>130</v>
      </c>
    </row>
    <row r="20" spans="1:21">
      <c r="A20" s="107"/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"/>
      <c r="M20" s="1"/>
      <c r="N20" s="107"/>
      <c r="O20" s="107"/>
      <c r="P20" s="107"/>
      <c r="Q20" s="107"/>
      <c r="R20" s="107"/>
      <c r="S20" s="107" t="s">
        <v>131</v>
      </c>
      <c r="T20" s="107"/>
      <c r="U20" s="107" t="s">
        <v>132</v>
      </c>
    </row>
  </sheetData>
  <dataValidations count="1">
    <dataValidation allowBlank="1" showInputMessage="1" showErrorMessage="1" sqref="C7" xr:uid="{F0FF3E19-D160-4CAD-B2BA-5D900D1F640F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2739-B793-4B16-A5BC-74C87F87B22D}">
  <sheetPr>
    <tabColor rgb="FFE30779"/>
  </sheetPr>
  <dimension ref="D2:S55"/>
  <sheetViews>
    <sheetView topLeftCell="C45" workbookViewId="0">
      <selection activeCell="C45" sqref="C45"/>
    </sheetView>
  </sheetViews>
  <sheetFormatPr defaultRowHeight="15"/>
  <cols>
    <col min="4" max="6" width="15.7109375" customWidth="1"/>
    <col min="7" max="7" width="33.28515625" customWidth="1"/>
    <col min="8" max="8" width="22.42578125" customWidth="1"/>
    <col min="9" max="9" width="15.28515625" customWidth="1"/>
    <col min="10" max="14" width="15.7109375" customWidth="1"/>
    <col min="15" max="15" width="19.28515625" customWidth="1"/>
    <col min="16" max="16" width="15.7109375" customWidth="1"/>
    <col min="17" max="17" width="21.42578125" customWidth="1"/>
    <col min="18" max="18" width="30.85546875" customWidth="1"/>
    <col min="19" max="19" width="20.7109375" customWidth="1"/>
  </cols>
  <sheetData>
    <row r="2" spans="4:19">
      <c r="D2" s="1340" t="s">
        <v>133</v>
      </c>
      <c r="E2" s="1341"/>
      <c r="F2" s="1341"/>
      <c r="G2" s="1341"/>
      <c r="H2" s="1342"/>
      <c r="K2" s="221"/>
      <c r="L2" s="221"/>
      <c r="M2" s="1346" t="s">
        <v>134</v>
      </c>
      <c r="N2" s="1347"/>
      <c r="O2" s="1347"/>
      <c r="P2" s="1347"/>
      <c r="Q2" s="1347"/>
      <c r="R2" s="1347"/>
      <c r="S2" s="1348"/>
    </row>
    <row r="3" spans="4:19">
      <c r="D3" s="1343"/>
      <c r="E3" s="1344"/>
      <c r="F3" s="1344"/>
      <c r="G3" s="1344"/>
      <c r="H3" s="1345"/>
      <c r="K3" s="221"/>
      <c r="L3" s="221"/>
      <c r="M3" s="1349"/>
      <c r="N3" s="1350"/>
      <c r="O3" s="1350"/>
      <c r="P3" s="1350"/>
      <c r="Q3" s="1350"/>
      <c r="R3" s="1350"/>
      <c r="S3" s="1351"/>
    </row>
    <row r="6" spans="4:19" ht="33" customHeight="1">
      <c r="D6" s="225" t="s">
        <v>135</v>
      </c>
      <c r="E6" s="226" t="s">
        <v>136</v>
      </c>
      <c r="F6" s="226" t="s">
        <v>137</v>
      </c>
      <c r="G6" s="226" t="s">
        <v>138</v>
      </c>
      <c r="H6" s="227" t="s">
        <v>139</v>
      </c>
      <c r="I6" s="226" t="s">
        <v>140</v>
      </c>
      <c r="J6" s="228" t="s">
        <v>141</v>
      </c>
      <c r="M6" s="229" t="s">
        <v>135</v>
      </c>
      <c r="N6" s="230" t="s">
        <v>136</v>
      </c>
      <c r="O6" s="230" t="s">
        <v>137</v>
      </c>
      <c r="P6" s="230" t="s">
        <v>138</v>
      </c>
      <c r="Q6" s="231" t="s">
        <v>139</v>
      </c>
      <c r="R6" s="230" t="s">
        <v>140</v>
      </c>
      <c r="S6" s="232" t="s">
        <v>141</v>
      </c>
    </row>
    <row r="7" spans="4:19" ht="21">
      <c r="D7" s="1320" t="s">
        <v>142</v>
      </c>
      <c r="E7" s="222" t="s">
        <v>143</v>
      </c>
      <c r="F7" s="222"/>
      <c r="G7" s="222">
        <v>830</v>
      </c>
      <c r="H7" s="1333">
        <f>(F7+F8)/(G7+G8)</f>
        <v>0</v>
      </c>
      <c r="I7" s="222"/>
      <c r="J7" s="1335" t="e">
        <f>(I7+I8)/(F7+F8)</f>
        <v>#DIV/0!</v>
      </c>
      <c r="M7" s="1324" t="s">
        <v>144</v>
      </c>
      <c r="N7" s="233" t="s">
        <v>145</v>
      </c>
      <c r="O7" s="233"/>
      <c r="P7" s="233">
        <v>830</v>
      </c>
      <c r="Q7" s="1327">
        <f>(O7+O8+O9)/(P7+P8+P9)</f>
        <v>0</v>
      </c>
      <c r="R7" s="233">
        <v>192</v>
      </c>
      <c r="S7" s="1330" t="e">
        <f>(R7+R8+R9)/(O7+O8+O9)</f>
        <v>#DIV/0!</v>
      </c>
    </row>
    <row r="8" spans="4:19" ht="21">
      <c r="D8" s="1338"/>
      <c r="E8" s="224" t="s">
        <v>146</v>
      </c>
      <c r="F8" s="224"/>
      <c r="G8" s="224">
        <v>830</v>
      </c>
      <c r="H8" s="1339"/>
      <c r="I8" s="224"/>
      <c r="J8" s="1337"/>
      <c r="M8" s="1325"/>
      <c r="N8" s="234" t="s">
        <v>147</v>
      </c>
      <c r="O8" s="234"/>
      <c r="P8" s="234">
        <v>370</v>
      </c>
      <c r="Q8" s="1328"/>
      <c r="R8" s="234">
        <v>43</v>
      </c>
      <c r="S8" s="1331"/>
    </row>
    <row r="9" spans="4:19" ht="21">
      <c r="D9" s="1320" t="s">
        <v>148</v>
      </c>
      <c r="E9" s="222" t="s">
        <v>143</v>
      </c>
      <c r="F9" s="222"/>
      <c r="G9" s="222">
        <v>830</v>
      </c>
      <c r="H9" s="1333">
        <f>(F9+F10)/(G9+G10)</f>
        <v>0</v>
      </c>
      <c r="I9" s="222"/>
      <c r="J9" s="1335" t="e">
        <f t="shared" ref="J9" si="0">(I9+I10)/(F9+F10)</f>
        <v>#DIV/0!</v>
      </c>
      <c r="M9" s="1326"/>
      <c r="N9" s="235" t="s">
        <v>149</v>
      </c>
      <c r="O9" s="235"/>
      <c r="P9" s="235">
        <v>370</v>
      </c>
      <c r="Q9" s="1329"/>
      <c r="R9" s="235">
        <v>59</v>
      </c>
      <c r="S9" s="1332"/>
    </row>
    <row r="10" spans="4:19" ht="21">
      <c r="D10" s="1338"/>
      <c r="E10" s="224" t="s">
        <v>146</v>
      </c>
      <c r="F10" s="224"/>
      <c r="G10" s="224">
        <v>830</v>
      </c>
      <c r="H10" s="1339"/>
      <c r="I10" s="224"/>
      <c r="J10" s="1337"/>
      <c r="M10" s="1324" t="s">
        <v>150</v>
      </c>
      <c r="N10" s="233" t="s">
        <v>145</v>
      </c>
      <c r="O10" s="233"/>
      <c r="P10" s="233">
        <v>830</v>
      </c>
      <c r="Q10" s="1327">
        <f>(O10+O11+O12)/(P10+P11+P12)</f>
        <v>0</v>
      </c>
      <c r="R10" s="233">
        <v>170</v>
      </c>
      <c r="S10" s="1330" t="e">
        <f>(R10+R11+R12)/(O10+O11+O12)</f>
        <v>#DIV/0!</v>
      </c>
    </row>
    <row r="11" spans="4:19" ht="21">
      <c r="D11" s="1320" t="s">
        <v>151</v>
      </c>
      <c r="E11" s="222" t="s">
        <v>143</v>
      </c>
      <c r="F11" s="222"/>
      <c r="G11" s="222">
        <v>830</v>
      </c>
      <c r="H11" s="1333">
        <f>(F11+F12)/(G11+G12)</f>
        <v>0</v>
      </c>
      <c r="I11" s="222"/>
      <c r="J11" s="1335" t="e">
        <f t="shared" ref="J11" si="1">(I11+I12)/(F11+F12)</f>
        <v>#DIV/0!</v>
      </c>
      <c r="M11" s="1325"/>
      <c r="N11" s="234" t="s">
        <v>147</v>
      </c>
      <c r="O11" s="234"/>
      <c r="P11" s="234">
        <v>370</v>
      </c>
      <c r="Q11" s="1328"/>
      <c r="R11" s="234">
        <v>30</v>
      </c>
      <c r="S11" s="1331"/>
    </row>
    <row r="12" spans="4:19" ht="21">
      <c r="D12" s="1321"/>
      <c r="E12" s="224" t="s">
        <v>146</v>
      </c>
      <c r="F12" s="223"/>
      <c r="G12" s="224">
        <v>830</v>
      </c>
      <c r="H12" s="1339"/>
      <c r="I12" s="223"/>
      <c r="J12" s="1337"/>
      <c r="M12" s="1326"/>
      <c r="N12" s="235" t="s">
        <v>149</v>
      </c>
      <c r="O12" s="235"/>
      <c r="P12" s="235">
        <v>370</v>
      </c>
      <c r="Q12" s="1329"/>
      <c r="R12" s="235">
        <v>22</v>
      </c>
      <c r="S12" s="1332"/>
    </row>
    <row r="13" spans="4:19" ht="21">
      <c r="D13" s="1320" t="s">
        <v>152</v>
      </c>
      <c r="E13" s="222" t="s">
        <v>143</v>
      </c>
      <c r="F13" s="222"/>
      <c r="G13" s="222">
        <v>830</v>
      </c>
      <c r="H13" s="1333">
        <f>(F13+F14)/(G13+G14)</f>
        <v>0</v>
      </c>
      <c r="I13" s="222"/>
      <c r="J13" s="1335" t="e">
        <f t="shared" ref="J13" si="2">(I13+I14)/(F13+F14)</f>
        <v>#DIV/0!</v>
      </c>
      <c r="M13" s="1324" t="s">
        <v>152</v>
      </c>
      <c r="N13" s="233" t="s">
        <v>145</v>
      </c>
      <c r="O13" s="233"/>
      <c r="P13" s="233">
        <v>830</v>
      </c>
      <c r="Q13" s="1327">
        <f>(O13+O14+O15)/(P13+P14+P15)</f>
        <v>0.1554140127388535</v>
      </c>
      <c r="R13" s="233">
        <v>100</v>
      </c>
      <c r="S13" s="1330">
        <f>(R13+R14+R15)/(O13+O14+O15)</f>
        <v>0.72540983606557374</v>
      </c>
    </row>
    <row r="14" spans="4:19" ht="21">
      <c r="D14" s="1321"/>
      <c r="E14" s="224" t="s">
        <v>146</v>
      </c>
      <c r="F14" s="223"/>
      <c r="G14" s="224">
        <v>830</v>
      </c>
      <c r="H14" s="1339"/>
      <c r="I14" s="223"/>
      <c r="J14" s="1337"/>
      <c r="M14" s="1325"/>
      <c r="N14" s="234" t="s">
        <v>147</v>
      </c>
      <c r="O14" s="234">
        <v>121</v>
      </c>
      <c r="P14" s="234">
        <v>370</v>
      </c>
      <c r="Q14" s="1328"/>
      <c r="R14" s="234">
        <v>36</v>
      </c>
      <c r="S14" s="1331"/>
    </row>
    <row r="15" spans="4:19" ht="21">
      <c r="D15" s="1320" t="s">
        <v>153</v>
      </c>
      <c r="E15" s="222" t="s">
        <v>143</v>
      </c>
      <c r="F15" s="222"/>
      <c r="G15" s="222">
        <v>830</v>
      </c>
      <c r="H15" s="1333">
        <f t="shared" ref="H15" si="3">(F15+F16)/(G15+G16)</f>
        <v>0</v>
      </c>
      <c r="I15" s="222"/>
      <c r="J15" s="1335" t="e">
        <f t="shared" ref="J15" si="4">(I15+I16)/(F15+F16)</f>
        <v>#DIV/0!</v>
      </c>
      <c r="M15" s="1326"/>
      <c r="N15" s="235" t="s">
        <v>149</v>
      </c>
      <c r="O15" s="235">
        <v>123</v>
      </c>
      <c r="P15" s="235">
        <v>370</v>
      </c>
      <c r="Q15" s="1329"/>
      <c r="R15" s="235">
        <v>41</v>
      </c>
      <c r="S15" s="1332"/>
    </row>
    <row r="16" spans="4:19" ht="21">
      <c r="D16" s="1338"/>
      <c r="E16" s="224" t="s">
        <v>146</v>
      </c>
      <c r="F16" s="224"/>
      <c r="G16" s="224">
        <v>830</v>
      </c>
      <c r="H16" s="1339"/>
      <c r="I16" s="224"/>
      <c r="J16" s="1337"/>
      <c r="M16" s="1324" t="s">
        <v>154</v>
      </c>
      <c r="N16" s="233" t="s">
        <v>145</v>
      </c>
      <c r="O16" s="233">
        <v>271</v>
      </c>
      <c r="P16" s="233">
        <v>830</v>
      </c>
      <c r="Q16" s="1327">
        <f>(O16+O17+O18)/(P16+P17+P18)</f>
        <v>0.27579617834394904</v>
      </c>
      <c r="R16" s="233">
        <v>52</v>
      </c>
      <c r="S16" s="1330">
        <f>(R16+R17+R18)/(O16+O17+O18)</f>
        <v>0.24249422632794457</v>
      </c>
    </row>
    <row r="17" spans="4:19" ht="21">
      <c r="D17" s="1320" t="s">
        <v>155</v>
      </c>
      <c r="E17" s="222" t="s">
        <v>143</v>
      </c>
      <c r="F17" s="222"/>
      <c r="G17" s="222">
        <v>830</v>
      </c>
      <c r="H17" s="1333">
        <f t="shared" ref="H17" si="5">(F17+F18)/(G17+G18)</f>
        <v>0</v>
      </c>
      <c r="I17" s="222"/>
      <c r="J17" s="1335" t="e">
        <f t="shared" ref="J17" si="6">(I17+I18)/(F17+F18)</f>
        <v>#DIV/0!</v>
      </c>
      <c r="M17" s="1325"/>
      <c r="N17" s="234" t="s">
        <v>147</v>
      </c>
      <c r="O17" s="234">
        <v>84</v>
      </c>
      <c r="P17" s="234">
        <v>370</v>
      </c>
      <c r="Q17" s="1328"/>
      <c r="R17" s="234">
        <v>12</v>
      </c>
      <c r="S17" s="1331"/>
    </row>
    <row r="18" spans="4:19" ht="21">
      <c r="D18" s="1321"/>
      <c r="E18" s="223" t="s">
        <v>146</v>
      </c>
      <c r="F18" s="223"/>
      <c r="G18" s="223">
        <v>830</v>
      </c>
      <c r="H18" s="1334"/>
      <c r="I18" s="223"/>
      <c r="J18" s="1336"/>
      <c r="M18" s="1326"/>
      <c r="N18" s="235" t="s">
        <v>149</v>
      </c>
      <c r="O18" s="235">
        <v>78</v>
      </c>
      <c r="P18" s="235">
        <v>370</v>
      </c>
      <c r="Q18" s="1329"/>
      <c r="R18" s="235">
        <v>41</v>
      </c>
      <c r="S18" s="1332"/>
    </row>
    <row r="19" spans="4:19" ht="21">
      <c r="D19" s="1320"/>
      <c r="E19" s="222" t="s">
        <v>143</v>
      </c>
      <c r="F19" s="222"/>
      <c r="G19" s="222">
        <v>830</v>
      </c>
      <c r="H19" s="1333">
        <f t="shared" ref="H19:H24" si="7">(F19+F20)/(G19+G20)</f>
        <v>0</v>
      </c>
      <c r="I19" s="222"/>
      <c r="J19" s="1335" t="e">
        <f t="shared" ref="J19:J24" si="8">(I19+I20)/(F19+F20)</f>
        <v>#DIV/0!</v>
      </c>
      <c r="M19" s="1324" t="s">
        <v>156</v>
      </c>
      <c r="N19" s="233" t="s">
        <v>145</v>
      </c>
      <c r="O19" s="233">
        <v>347</v>
      </c>
      <c r="P19" s="233">
        <v>830</v>
      </c>
      <c r="Q19" s="1327">
        <f>(O19+O20+O21)/(P19+P20+P21)</f>
        <v>0.22101910828025478</v>
      </c>
      <c r="R19" s="233">
        <v>102</v>
      </c>
      <c r="S19" s="1330">
        <f>(R19+R20+R21)/(O19+O20+O21)</f>
        <v>0.36599423631123917</v>
      </c>
    </row>
    <row r="20" spans="4:19" ht="21">
      <c r="D20" s="1321"/>
      <c r="E20" s="224" t="s">
        <v>146</v>
      </c>
      <c r="F20" s="223"/>
      <c r="G20" s="223">
        <v>830</v>
      </c>
      <c r="H20" s="1334"/>
      <c r="I20" s="223"/>
      <c r="J20" s="1336"/>
      <c r="M20" s="1325"/>
      <c r="N20" s="234" t="s">
        <v>147</v>
      </c>
      <c r="O20" s="234"/>
      <c r="P20" s="234">
        <v>370</v>
      </c>
      <c r="Q20" s="1328"/>
      <c r="R20" s="234">
        <v>11</v>
      </c>
      <c r="S20" s="1331"/>
    </row>
    <row r="21" spans="4:19" ht="21">
      <c r="D21" s="1320"/>
      <c r="E21" s="222" t="s">
        <v>143</v>
      </c>
      <c r="F21" s="222"/>
      <c r="G21" s="222">
        <v>830</v>
      </c>
      <c r="H21" s="1333">
        <f t="shared" ref="H21:H24" si="9">(F21+F22)/(G21+G22)</f>
        <v>0</v>
      </c>
      <c r="I21" s="222"/>
      <c r="J21" s="1335" t="e">
        <f t="shared" ref="J21:J24" si="10">(I21+I22)/(F21+F22)</f>
        <v>#DIV/0!</v>
      </c>
      <c r="M21" s="1326"/>
      <c r="N21" s="235" t="s">
        <v>149</v>
      </c>
      <c r="O21" s="235"/>
      <c r="P21" s="235">
        <v>370</v>
      </c>
      <c r="Q21" s="1329"/>
      <c r="R21" s="235">
        <v>14</v>
      </c>
      <c r="S21" s="1332"/>
    </row>
    <row r="22" spans="4:19" ht="21">
      <c r="D22" s="1321"/>
      <c r="E22" s="224" t="s">
        <v>146</v>
      </c>
      <c r="F22" s="223"/>
      <c r="G22" s="223">
        <v>830</v>
      </c>
      <c r="H22" s="1334"/>
      <c r="I22" s="223"/>
      <c r="J22" s="1336"/>
      <c r="M22" s="1324" t="s">
        <v>157</v>
      </c>
      <c r="N22" s="233" t="s">
        <v>145</v>
      </c>
      <c r="O22" s="233"/>
      <c r="P22" s="233">
        <v>830</v>
      </c>
      <c r="Q22" s="1327">
        <f>(O22+O23+O24)/(P22+P23+P24)</f>
        <v>0</v>
      </c>
      <c r="R22" s="233">
        <v>84</v>
      </c>
      <c r="S22" s="1330" t="e">
        <f>(R22+R23+R24)/(O22+O23+O24)</f>
        <v>#DIV/0!</v>
      </c>
    </row>
    <row r="23" spans="4:19" ht="21">
      <c r="D23" s="1320"/>
      <c r="E23" s="222" t="s">
        <v>143</v>
      </c>
      <c r="F23" s="222"/>
      <c r="G23" s="222">
        <v>830</v>
      </c>
      <c r="H23" s="1333">
        <f t="shared" ref="H23:H24" si="11">(F23+F24)/(G23+G24)</f>
        <v>0</v>
      </c>
      <c r="I23" s="222"/>
      <c r="J23" s="1335" t="e">
        <f t="shared" ref="J23:J24" si="12">(I23+I24)/(F23+F24)</f>
        <v>#DIV/0!</v>
      </c>
      <c r="M23" s="1325"/>
      <c r="N23" s="234" t="s">
        <v>147</v>
      </c>
      <c r="O23" s="234"/>
      <c r="P23" s="234">
        <v>370</v>
      </c>
      <c r="Q23" s="1328"/>
      <c r="R23" s="234">
        <v>18</v>
      </c>
      <c r="S23" s="1331"/>
    </row>
    <row r="24" spans="4:19" ht="21">
      <c r="D24" s="1321"/>
      <c r="E24" s="224" t="s">
        <v>146</v>
      </c>
      <c r="F24" s="223"/>
      <c r="G24" s="223">
        <v>830</v>
      </c>
      <c r="H24" s="1334"/>
      <c r="I24" s="223"/>
      <c r="J24" s="1336"/>
      <c r="M24" s="1326"/>
      <c r="N24" s="235" t="s">
        <v>149</v>
      </c>
      <c r="O24" s="235"/>
      <c r="P24" s="235">
        <v>370</v>
      </c>
      <c r="Q24" s="1329"/>
      <c r="R24" s="235">
        <v>23</v>
      </c>
      <c r="S24" s="1332"/>
    </row>
    <row r="25" spans="4:19" ht="21">
      <c r="D25" s="1320"/>
      <c r="E25" s="222" t="s">
        <v>143</v>
      </c>
      <c r="F25" s="222"/>
      <c r="G25" s="222">
        <v>830</v>
      </c>
      <c r="H25" s="1333">
        <f t="shared" ref="H25:H26" si="13">(F25+F26)/(G25+G26)</f>
        <v>0</v>
      </c>
      <c r="I25" s="222"/>
      <c r="J25" s="1335" t="e">
        <f t="shared" ref="J25:J26" si="14">(I25+I26)/(F25+F26)</f>
        <v>#DIV/0!</v>
      </c>
      <c r="M25" s="1324" t="s">
        <v>158</v>
      </c>
      <c r="N25" s="233" t="s">
        <v>145</v>
      </c>
      <c r="O25" s="233">
        <v>402</v>
      </c>
      <c r="P25" s="233">
        <v>830</v>
      </c>
      <c r="Q25" s="1327">
        <f t="shared" ref="Q25" si="15">(O25+O26+O27)/(P25+P26+P27)</f>
        <v>0.34968152866242036</v>
      </c>
      <c r="R25" s="233">
        <v>120</v>
      </c>
      <c r="S25" s="1330">
        <f t="shared" ref="S25" si="16">(R25+R26+R27)/(O25+O26+O27)</f>
        <v>0.43169398907103823</v>
      </c>
    </row>
    <row r="26" spans="4:19" ht="21">
      <c r="D26" s="1321"/>
      <c r="E26" s="223" t="s">
        <v>146</v>
      </c>
      <c r="F26" s="223"/>
      <c r="G26" s="223">
        <v>830</v>
      </c>
      <c r="H26" s="1334"/>
      <c r="I26" s="223"/>
      <c r="J26" s="1336"/>
      <c r="M26" s="1325"/>
      <c r="N26" s="234" t="s">
        <v>147</v>
      </c>
      <c r="O26" s="234"/>
      <c r="P26" s="234">
        <v>370</v>
      </c>
      <c r="Q26" s="1328"/>
      <c r="R26" s="234">
        <v>44</v>
      </c>
      <c r="S26" s="1331"/>
    </row>
    <row r="27" spans="4:19" ht="21">
      <c r="M27" s="1326"/>
      <c r="N27" s="235" t="s">
        <v>149</v>
      </c>
      <c r="O27" s="235">
        <v>147</v>
      </c>
      <c r="P27" s="235">
        <v>370</v>
      </c>
      <c r="Q27" s="1329"/>
      <c r="R27" s="235">
        <v>73</v>
      </c>
      <c r="S27" s="1332"/>
    </row>
    <row r="28" spans="4:19" ht="21">
      <c r="M28" s="1324" t="s">
        <v>159</v>
      </c>
      <c r="N28" s="233" t="s">
        <v>145</v>
      </c>
      <c r="O28" s="233">
        <v>307</v>
      </c>
      <c r="P28" s="233">
        <v>830</v>
      </c>
      <c r="Q28" s="1327">
        <f t="shared" ref="Q28" si="17">(O28+O29+O30)/(P28+P29+P30)</f>
        <v>0.26687898089171974</v>
      </c>
      <c r="R28" s="233">
        <v>85</v>
      </c>
      <c r="S28" s="1330">
        <f t="shared" ref="S28" si="18">(R28+R29+R30)/(O28+O29+O30)</f>
        <v>0.29832935560859186</v>
      </c>
    </row>
    <row r="29" spans="4:19" ht="21">
      <c r="M29" s="1325"/>
      <c r="N29" s="234" t="s">
        <v>147</v>
      </c>
      <c r="O29" s="234">
        <v>112</v>
      </c>
      <c r="P29" s="234">
        <v>370</v>
      </c>
      <c r="Q29" s="1328"/>
      <c r="R29" s="234">
        <v>19</v>
      </c>
      <c r="S29" s="1331"/>
    </row>
    <row r="30" spans="4:19" ht="21">
      <c r="M30" s="1326"/>
      <c r="N30" s="235" t="s">
        <v>149</v>
      </c>
      <c r="O30" s="235"/>
      <c r="P30" s="235">
        <v>370</v>
      </c>
      <c r="Q30" s="1329"/>
      <c r="R30" s="235">
        <v>21</v>
      </c>
      <c r="S30" s="1332"/>
    </row>
    <row r="31" spans="4:19" ht="21">
      <c r="M31" s="1324" t="s">
        <v>160</v>
      </c>
      <c r="N31" s="233" t="s">
        <v>145</v>
      </c>
      <c r="O31" s="233"/>
      <c r="P31" s="233">
        <v>830</v>
      </c>
      <c r="Q31" s="1327">
        <f t="shared" ref="Q31" si="19">(O31+O32+O33)/(P31+P32+P33)</f>
        <v>0</v>
      </c>
      <c r="R31" s="233"/>
      <c r="S31" s="1330" t="e">
        <f t="shared" ref="S31" si="20">(R31+R32+R33)/(O31+O32+O33)</f>
        <v>#DIV/0!</v>
      </c>
    </row>
    <row r="32" spans="4:19" ht="15" customHeight="1">
      <c r="F32" s="1340" t="s">
        <v>161</v>
      </c>
      <c r="G32" s="1341"/>
      <c r="H32" s="1342"/>
      <c r="M32" s="1325"/>
      <c r="N32" s="234" t="s">
        <v>147</v>
      </c>
      <c r="O32" s="234"/>
      <c r="P32" s="234">
        <v>370</v>
      </c>
      <c r="Q32" s="1328"/>
      <c r="R32" s="234"/>
      <c r="S32" s="1331"/>
    </row>
    <row r="33" spans="6:19" ht="15" customHeight="1">
      <c r="F33" s="1343"/>
      <c r="G33" s="1344"/>
      <c r="H33" s="1345"/>
      <c r="M33" s="1326"/>
      <c r="N33" s="235" t="s">
        <v>149</v>
      </c>
      <c r="O33" s="235"/>
      <c r="P33" s="235">
        <v>370</v>
      </c>
      <c r="Q33" s="1329"/>
      <c r="R33" s="235"/>
      <c r="S33" s="1332"/>
    </row>
    <row r="34" spans="6:19" ht="21">
      <c r="M34" s="1324" t="s">
        <v>162</v>
      </c>
      <c r="N34" s="233" t="s">
        <v>145</v>
      </c>
      <c r="O34" s="233"/>
      <c r="P34" s="233">
        <v>830</v>
      </c>
      <c r="Q34" s="1327">
        <f t="shared" ref="Q34" si="21">(O34+O35+O36)/(P34+P35+P36)</f>
        <v>0</v>
      </c>
      <c r="R34" s="233"/>
      <c r="S34" s="1330" t="e">
        <f t="shared" ref="S34" si="22">(R34+R35+R36)/(O34+O35+O36)</f>
        <v>#DIV/0!</v>
      </c>
    </row>
    <row r="35" spans="6:19" ht="21">
      <c r="F35" s="225" t="s">
        <v>135</v>
      </c>
      <c r="G35" s="226" t="s">
        <v>163</v>
      </c>
      <c r="H35" s="227" t="s">
        <v>139</v>
      </c>
      <c r="M35" s="1325"/>
      <c r="N35" s="234" t="s">
        <v>147</v>
      </c>
      <c r="O35" s="234"/>
      <c r="P35" s="234">
        <v>370</v>
      </c>
      <c r="Q35" s="1328"/>
      <c r="R35" s="234"/>
      <c r="S35" s="1331"/>
    </row>
    <row r="36" spans="6:19" ht="21">
      <c r="F36" s="1320" t="s">
        <v>142</v>
      </c>
      <c r="G36" s="302">
        <v>0.4</v>
      </c>
      <c r="H36" s="1322">
        <f>(G36+G37)/2</f>
        <v>0.35499999999999998</v>
      </c>
      <c r="M36" s="1326"/>
      <c r="N36" s="235" t="s">
        <v>149</v>
      </c>
      <c r="O36" s="235"/>
      <c r="P36" s="235">
        <v>370</v>
      </c>
      <c r="Q36" s="1329"/>
      <c r="R36" s="235"/>
      <c r="S36" s="1332"/>
    </row>
    <row r="37" spans="6:19" ht="18.75">
      <c r="F37" s="1338"/>
      <c r="G37" s="303">
        <v>0.31</v>
      </c>
      <c r="H37" s="1323"/>
    </row>
    <row r="38" spans="6:19" ht="18.75">
      <c r="F38" s="1320" t="s">
        <v>148</v>
      </c>
      <c r="G38" s="302">
        <v>0.27</v>
      </c>
      <c r="H38" s="1322">
        <f>(G38+G39)/2</f>
        <v>0.27500000000000002</v>
      </c>
    </row>
    <row r="39" spans="6:19" ht="18.75">
      <c r="F39" s="1338"/>
      <c r="G39" s="303">
        <v>0.28000000000000003</v>
      </c>
      <c r="H39" s="1323"/>
    </row>
    <row r="40" spans="6:19" ht="18.75">
      <c r="F40" s="1320" t="s">
        <v>164</v>
      </c>
      <c r="G40" s="302">
        <v>0.46</v>
      </c>
      <c r="H40" s="1322">
        <f>(G40+G41)/2</f>
        <v>0.38</v>
      </c>
    </row>
    <row r="41" spans="6:19" ht="18.75">
      <c r="F41" s="1321"/>
      <c r="G41" s="303">
        <v>0.3</v>
      </c>
      <c r="H41" s="1323"/>
    </row>
    <row r="42" spans="6:19" ht="18.75">
      <c r="F42" s="1320" t="s">
        <v>165</v>
      </c>
      <c r="G42" s="302">
        <v>0.51</v>
      </c>
      <c r="H42" s="1322">
        <f>(G42+G43)/2</f>
        <v>0.41000000000000003</v>
      </c>
    </row>
    <row r="43" spans="6:19" ht="18.75">
      <c r="F43" s="1321"/>
      <c r="G43" s="303">
        <v>0.31</v>
      </c>
      <c r="H43" s="1323"/>
    </row>
    <row r="44" spans="6:19" ht="18.75">
      <c r="F44" s="1320" t="s">
        <v>166</v>
      </c>
      <c r="G44" s="302">
        <v>0.56000000000000005</v>
      </c>
      <c r="H44" s="1322">
        <f>(G44+G45)/2</f>
        <v>0.47000000000000003</v>
      </c>
    </row>
    <row r="45" spans="6:19" ht="18.75">
      <c r="F45" s="1338"/>
      <c r="G45" s="303">
        <v>0.38</v>
      </c>
      <c r="H45" s="1323"/>
    </row>
    <row r="46" spans="6:19" ht="18.75">
      <c r="F46" s="1320" t="s">
        <v>153</v>
      </c>
      <c r="G46" s="302">
        <v>0.36</v>
      </c>
      <c r="H46" s="1322">
        <f>(G46+G47)/2</f>
        <v>0.28999999999999998</v>
      </c>
    </row>
    <row r="47" spans="6:19" ht="18.75">
      <c r="F47" s="1321"/>
      <c r="G47" s="304">
        <v>0.22</v>
      </c>
      <c r="H47" s="1323"/>
    </row>
    <row r="48" spans="6:19" ht="18.75">
      <c r="F48" s="1320" t="s">
        <v>155</v>
      </c>
      <c r="G48" s="302">
        <f>H19</f>
        <v>0</v>
      </c>
      <c r="H48" s="1322">
        <f>(G48+G49)/2</f>
        <v>0</v>
      </c>
    </row>
    <row r="49" spans="6:8" ht="18.75">
      <c r="F49" s="1321"/>
      <c r="G49" s="304">
        <f t="shared" ref="G49" si="23">Q24</f>
        <v>0</v>
      </c>
      <c r="H49" s="1323"/>
    </row>
    <row r="50" spans="6:8" ht="18.75">
      <c r="F50" s="1320" t="s">
        <v>167</v>
      </c>
      <c r="G50" s="302">
        <f t="shared" ref="G50" si="24">H21</f>
        <v>0</v>
      </c>
      <c r="H50" s="1322">
        <f t="shared" ref="H50" si="25">(G50+G51)/2</f>
        <v>0</v>
      </c>
    </row>
    <row r="51" spans="6:8" ht="18.75">
      <c r="F51" s="1321"/>
      <c r="G51" s="304">
        <f t="shared" ref="G51" si="26">Q26</f>
        <v>0</v>
      </c>
      <c r="H51" s="1323"/>
    </row>
    <row r="52" spans="6:8" ht="18.75">
      <c r="F52" s="1320"/>
      <c r="G52" s="302">
        <f t="shared" ref="G52" si="27">H23</f>
        <v>0</v>
      </c>
      <c r="H52" s="1322">
        <f t="shared" ref="H52" si="28">(G52+G53)/2</f>
        <v>0.13343949044585987</v>
      </c>
    </row>
    <row r="53" spans="6:8" ht="18.75">
      <c r="F53" s="1321"/>
      <c r="G53" s="304">
        <f t="shared" ref="G53" si="29">Q28</f>
        <v>0.26687898089171974</v>
      </c>
      <c r="H53" s="1323"/>
    </row>
    <row r="54" spans="6:8" ht="18.75">
      <c r="F54" s="1320"/>
      <c r="G54" s="302">
        <f t="shared" ref="G54" si="30">H25</f>
        <v>0</v>
      </c>
      <c r="H54" s="1322">
        <f t="shared" ref="H54" si="31">(G54+G55)/2</f>
        <v>0</v>
      </c>
    </row>
    <row r="55" spans="6:8" ht="18.75">
      <c r="F55" s="1321"/>
      <c r="G55" s="304">
        <f t="shared" ref="G55" si="32">Q30</f>
        <v>0</v>
      </c>
      <c r="H55" s="1323"/>
    </row>
  </sheetData>
  <mergeCells count="83">
    <mergeCell ref="F32:H33"/>
    <mergeCell ref="F42:F43"/>
    <mergeCell ref="F44:F45"/>
    <mergeCell ref="F46:F47"/>
    <mergeCell ref="H46:H47"/>
    <mergeCell ref="F36:F37"/>
    <mergeCell ref="F38:F39"/>
    <mergeCell ref="F40:F41"/>
    <mergeCell ref="H36:H37"/>
    <mergeCell ref="H38:H39"/>
    <mergeCell ref="H40:H41"/>
    <mergeCell ref="H42:H43"/>
    <mergeCell ref="H44:H45"/>
    <mergeCell ref="M22:M24"/>
    <mergeCell ref="Q22:Q24"/>
    <mergeCell ref="S22:S24"/>
    <mergeCell ref="M16:M18"/>
    <mergeCell ref="Q16:Q18"/>
    <mergeCell ref="S16:S18"/>
    <mergeCell ref="M19:M21"/>
    <mergeCell ref="Q19:Q21"/>
    <mergeCell ref="S19:S21"/>
    <mergeCell ref="M10:M12"/>
    <mergeCell ref="Q10:Q12"/>
    <mergeCell ref="S10:S12"/>
    <mergeCell ref="M13:M15"/>
    <mergeCell ref="Q13:Q15"/>
    <mergeCell ref="S13:S15"/>
    <mergeCell ref="D2:H3"/>
    <mergeCell ref="M2:S3"/>
    <mergeCell ref="D7:D8"/>
    <mergeCell ref="H7:H8"/>
    <mergeCell ref="J7:J8"/>
    <mergeCell ref="Q7:Q9"/>
    <mergeCell ref="S7:S9"/>
    <mergeCell ref="M7:M9"/>
    <mergeCell ref="J11:J12"/>
    <mergeCell ref="J13:J14"/>
    <mergeCell ref="J15:J16"/>
    <mergeCell ref="J17:J18"/>
    <mergeCell ref="D9:D10"/>
    <mergeCell ref="H9:H10"/>
    <mergeCell ref="J9:J10"/>
    <mergeCell ref="D11:D12"/>
    <mergeCell ref="D13:D14"/>
    <mergeCell ref="D15:D16"/>
    <mergeCell ref="D17:D18"/>
    <mergeCell ref="H11:H12"/>
    <mergeCell ref="H13:H14"/>
    <mergeCell ref="H15:H16"/>
    <mergeCell ref="H17:H18"/>
    <mergeCell ref="D19:D20"/>
    <mergeCell ref="H19:H20"/>
    <mergeCell ref="J19:J20"/>
    <mergeCell ref="D21:D22"/>
    <mergeCell ref="H21:H22"/>
    <mergeCell ref="J21:J22"/>
    <mergeCell ref="D23:D24"/>
    <mergeCell ref="H23:H24"/>
    <mergeCell ref="J23:J24"/>
    <mergeCell ref="D25:D26"/>
    <mergeCell ref="H25:H26"/>
    <mergeCell ref="J25:J26"/>
    <mergeCell ref="M25:M27"/>
    <mergeCell ref="Q25:Q27"/>
    <mergeCell ref="S25:S27"/>
    <mergeCell ref="M28:M30"/>
    <mergeCell ref="Q28:Q30"/>
    <mergeCell ref="S28:S30"/>
    <mergeCell ref="M31:M33"/>
    <mergeCell ref="Q31:Q33"/>
    <mergeCell ref="S31:S33"/>
    <mergeCell ref="M34:M36"/>
    <mergeCell ref="Q34:Q36"/>
    <mergeCell ref="S34:S36"/>
    <mergeCell ref="F54:F55"/>
    <mergeCell ref="H54:H55"/>
    <mergeCell ref="F48:F49"/>
    <mergeCell ref="H48:H49"/>
    <mergeCell ref="F50:F51"/>
    <mergeCell ref="H50:H51"/>
    <mergeCell ref="F52:F53"/>
    <mergeCell ref="H52:H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499984740745262"/>
  </sheetPr>
  <dimension ref="A1:AF92"/>
  <sheetViews>
    <sheetView topLeftCell="A84" workbookViewId="0">
      <selection activeCell="K91" sqref="K91"/>
    </sheetView>
  </sheetViews>
  <sheetFormatPr defaultColWidth="11.42578125" defaultRowHeight="15"/>
  <cols>
    <col min="1" max="1" width="17.7109375" bestFit="1" customWidth="1"/>
    <col min="2" max="2" width="19.140625" customWidth="1"/>
    <col min="3" max="3" width="17.85546875" customWidth="1"/>
    <col min="4" max="4" width="13" bestFit="1" customWidth="1"/>
    <col min="5" max="5" width="12.7109375" bestFit="1" customWidth="1"/>
    <col min="8" max="8" width="12.28515625" bestFit="1" customWidth="1"/>
    <col min="9" max="9" width="14.7109375" bestFit="1" customWidth="1"/>
    <col min="10" max="10" width="14.42578125" bestFit="1" customWidth="1"/>
    <col min="16" max="16" width="12.28515625" bestFit="1" customWidth="1"/>
    <col min="17" max="17" width="15.5703125" bestFit="1" customWidth="1"/>
    <col min="18" max="18" width="11.7109375" bestFit="1" customWidth="1"/>
    <col min="19" max="19" width="11.85546875" bestFit="1" customWidth="1"/>
    <col min="20" max="20" width="12" bestFit="1" customWidth="1"/>
    <col min="21" max="21" width="11.5703125" bestFit="1" customWidth="1"/>
    <col min="23" max="23" width="18" bestFit="1" customWidth="1"/>
    <col min="25" max="25" width="12.5703125" bestFit="1" customWidth="1"/>
    <col min="27" max="27" width="14.140625" bestFit="1" customWidth="1"/>
    <col min="28" max="28" width="13.42578125" bestFit="1" customWidth="1"/>
    <col min="29" max="29" width="19.7109375" bestFit="1" customWidth="1"/>
    <col min="30" max="30" width="12.5703125" bestFit="1" customWidth="1"/>
  </cols>
  <sheetData>
    <row r="1" spans="1:32" ht="27" customHeight="1">
      <c r="A1" s="12" t="s">
        <v>168</v>
      </c>
      <c r="B1" s="12" t="s">
        <v>169</v>
      </c>
      <c r="C1" s="12" t="s">
        <v>170</v>
      </c>
      <c r="D1" s="12" t="s">
        <v>171</v>
      </c>
      <c r="E1" s="12" t="s">
        <v>172</v>
      </c>
      <c r="F1" s="12" t="s">
        <v>173</v>
      </c>
      <c r="G1" s="12" t="s">
        <v>13</v>
      </c>
      <c r="H1" s="12" t="s">
        <v>174</v>
      </c>
      <c r="I1" s="12" t="s">
        <v>175</v>
      </c>
      <c r="J1" s="12" t="s">
        <v>176</v>
      </c>
      <c r="K1" s="12" t="s">
        <v>143</v>
      </c>
      <c r="L1" s="12" t="s">
        <v>177</v>
      </c>
      <c r="M1" s="12" t="s">
        <v>178</v>
      </c>
      <c r="N1" s="12" t="s">
        <v>179</v>
      </c>
      <c r="O1" s="12" t="s">
        <v>180</v>
      </c>
      <c r="P1" s="12" t="s">
        <v>181</v>
      </c>
      <c r="Q1" s="12" t="s">
        <v>182</v>
      </c>
      <c r="R1" s="12" t="s">
        <v>183</v>
      </c>
      <c r="S1" s="12" t="s">
        <v>184</v>
      </c>
      <c r="T1" s="12" t="s">
        <v>185</v>
      </c>
      <c r="U1" s="12" t="s">
        <v>186</v>
      </c>
      <c r="V1" s="12" t="s">
        <v>187</v>
      </c>
      <c r="W1" s="12" t="s">
        <v>188</v>
      </c>
      <c r="X1" s="12" t="s">
        <v>189</v>
      </c>
      <c r="Y1" s="12" t="s">
        <v>190</v>
      </c>
      <c r="Z1" s="12" t="s">
        <v>191</v>
      </c>
      <c r="AA1" s="12" t="s">
        <v>192</v>
      </c>
      <c r="AB1" s="12" t="s">
        <v>193</v>
      </c>
      <c r="AC1" s="12" t="s">
        <v>194</v>
      </c>
      <c r="AD1" s="12" t="s">
        <v>195</v>
      </c>
      <c r="AE1" s="12" t="s">
        <v>20</v>
      </c>
      <c r="AF1" s="12"/>
    </row>
    <row r="2" spans="1:32" ht="18.75">
      <c r="A2" s="585" t="s">
        <v>196</v>
      </c>
      <c r="B2" s="98">
        <v>45655</v>
      </c>
      <c r="C2" s="118" t="s">
        <v>197</v>
      </c>
      <c r="D2" s="99"/>
      <c r="E2" s="99"/>
      <c r="F2" s="101" t="s">
        <v>198</v>
      </c>
      <c r="G2" s="439" t="s">
        <v>26</v>
      </c>
      <c r="H2" s="99">
        <v>11</v>
      </c>
      <c r="I2" s="600">
        <v>11.9</v>
      </c>
      <c r="J2" s="100">
        <v>13.370786519999999</v>
      </c>
      <c r="K2" s="100">
        <v>79.3</v>
      </c>
      <c r="L2" s="99" t="s">
        <v>199</v>
      </c>
      <c r="M2" s="99" t="s">
        <v>199</v>
      </c>
      <c r="N2" s="449">
        <v>1.9800000000000002E-2</v>
      </c>
      <c r="O2" s="449">
        <v>1.4E-3</v>
      </c>
      <c r="P2" s="449">
        <v>1.84E-2</v>
      </c>
      <c r="Q2" s="449">
        <v>8.0000000000000004E-4</v>
      </c>
      <c r="R2" s="99"/>
      <c r="S2" s="449">
        <v>1.9800000000000002E-2</v>
      </c>
      <c r="T2" s="449">
        <v>2.2000000000000001E-3</v>
      </c>
      <c r="U2" s="449">
        <v>2.2499999999999999E-2</v>
      </c>
      <c r="V2" s="99"/>
      <c r="W2" s="449">
        <f t="shared" ref="W2:W14" si="0">V2+T2+S2+R2+Q2+P2</f>
        <v>4.1200000000000001E-2</v>
      </c>
      <c r="X2" s="99"/>
      <c r="Y2" s="441">
        <v>3.8999999999999998E-3</v>
      </c>
      <c r="Z2" s="99"/>
      <c r="AA2" s="449">
        <v>4.1000000000000003E-3</v>
      </c>
      <c r="AB2" s="99"/>
      <c r="AC2" s="449">
        <f t="shared" ref="AC2:AC14" si="1">AB2+AA2+Z2+Y2+X2</f>
        <v>8.0000000000000002E-3</v>
      </c>
      <c r="AD2" s="449">
        <f t="shared" ref="AD2:AD14" si="2">AC2+W2+O2+N2</f>
        <v>7.0400000000000004E-2</v>
      </c>
      <c r="AE2" s="449" t="s">
        <v>200</v>
      </c>
    </row>
    <row r="3" spans="1:32" ht="18.75">
      <c r="A3" s="95">
        <v>45658</v>
      </c>
      <c r="B3" s="98">
        <v>45663</v>
      </c>
      <c r="C3" s="118" t="s">
        <v>197</v>
      </c>
      <c r="D3" s="583">
        <v>5990</v>
      </c>
      <c r="E3" s="99"/>
      <c r="F3" s="101" t="s">
        <v>198</v>
      </c>
      <c r="G3" s="439" t="s">
        <v>26</v>
      </c>
      <c r="H3" s="100">
        <v>11.1</v>
      </c>
      <c r="I3" s="600">
        <v>11.88</v>
      </c>
      <c r="J3" s="100">
        <f>(ReceptionBT[[#This Row],[Protéine Brute]]/(100-ReceptionBT[[#This Row],[Humidité]])*100)</f>
        <v>13.363329583802026</v>
      </c>
      <c r="K3" s="100">
        <v>79</v>
      </c>
      <c r="L3" s="99" t="s">
        <v>199</v>
      </c>
      <c r="M3" s="99" t="s">
        <v>199</v>
      </c>
      <c r="N3" s="449"/>
      <c r="O3" s="449"/>
      <c r="P3" s="449"/>
      <c r="Q3" s="449"/>
      <c r="R3" s="99"/>
      <c r="S3" s="449"/>
      <c r="T3" s="449"/>
      <c r="U3" s="449"/>
      <c r="V3" s="99"/>
      <c r="W3" s="449"/>
      <c r="X3" s="99"/>
      <c r="Y3" s="581"/>
      <c r="Z3" s="99"/>
      <c r="AA3" s="449"/>
      <c r="AB3" s="99"/>
      <c r="AC3" s="449"/>
      <c r="AD3" s="449"/>
      <c r="AE3" s="449" t="s">
        <v>201</v>
      </c>
    </row>
    <row r="4" spans="1:32" ht="18.75">
      <c r="A4" s="95">
        <v>45660</v>
      </c>
      <c r="B4" s="98">
        <v>45663</v>
      </c>
      <c r="C4" s="118" t="s">
        <v>197</v>
      </c>
      <c r="D4" s="583" t="s">
        <v>202</v>
      </c>
      <c r="E4" s="99"/>
      <c r="F4" s="101" t="s">
        <v>198</v>
      </c>
      <c r="G4" s="439" t="s">
        <v>26</v>
      </c>
      <c r="H4" s="100">
        <v>11.1</v>
      </c>
      <c r="I4" s="600">
        <v>11.86</v>
      </c>
      <c r="J4" s="100">
        <f>(ReceptionBT[[#This Row],[Protéine Brute]]/(100-ReceptionBT[[#This Row],[Humidité]])*100)</f>
        <v>13.340832395950505</v>
      </c>
      <c r="K4" s="100">
        <v>81.400000000000006</v>
      </c>
      <c r="L4" s="99" t="s">
        <v>199</v>
      </c>
      <c r="M4" s="99" t="s">
        <v>199</v>
      </c>
      <c r="N4" s="449"/>
      <c r="O4" s="449"/>
      <c r="P4" s="449"/>
      <c r="Q4" s="449"/>
      <c r="R4" s="99"/>
      <c r="S4" s="449"/>
      <c r="T4" s="449"/>
      <c r="U4" s="449"/>
      <c r="V4" s="99"/>
      <c r="W4" s="449"/>
      <c r="X4" s="99"/>
      <c r="Y4" s="581"/>
      <c r="Z4" s="99"/>
      <c r="AA4" s="449"/>
      <c r="AB4" s="99"/>
      <c r="AC4" s="449"/>
      <c r="AD4" s="449"/>
      <c r="AE4" s="449" t="s">
        <v>203</v>
      </c>
    </row>
    <row r="5" spans="1:32" ht="18.75">
      <c r="A5" s="95"/>
      <c r="B5" s="98"/>
      <c r="C5" s="118"/>
      <c r="D5" s="583"/>
      <c r="E5" s="99"/>
      <c r="F5" s="101"/>
      <c r="G5" s="439"/>
      <c r="H5" s="100"/>
      <c r="I5" s="600"/>
      <c r="J5" s="100"/>
      <c r="K5" s="100"/>
      <c r="L5" s="99"/>
      <c r="M5" s="99"/>
      <c r="N5" s="449"/>
      <c r="O5" s="449"/>
      <c r="P5" s="449"/>
      <c r="Q5" s="449"/>
      <c r="R5" s="99"/>
      <c r="S5" s="449"/>
      <c r="T5" s="449"/>
      <c r="U5" s="449"/>
      <c r="V5" s="99"/>
      <c r="W5" s="449"/>
      <c r="X5" s="99"/>
      <c r="Y5" s="581"/>
      <c r="Z5" s="99"/>
      <c r="AA5" s="449"/>
      <c r="AB5" s="99"/>
      <c r="AC5" s="449"/>
      <c r="AD5" s="449"/>
      <c r="AE5" s="449" t="s">
        <v>204</v>
      </c>
    </row>
    <row r="6" spans="1:32" ht="18.75">
      <c r="A6" s="95"/>
      <c r="B6" s="98"/>
      <c r="C6" s="118"/>
      <c r="D6" s="583"/>
      <c r="E6" s="99"/>
      <c r="F6" s="101"/>
      <c r="G6" s="439"/>
      <c r="H6" s="100"/>
      <c r="I6" s="600"/>
      <c r="J6" s="100"/>
      <c r="K6" s="100"/>
      <c r="L6" s="99"/>
      <c r="M6" s="99"/>
      <c r="N6" s="449"/>
      <c r="O6" s="449"/>
      <c r="P6" s="449"/>
      <c r="Q6" s="449"/>
      <c r="R6" s="99"/>
      <c r="S6" s="449"/>
      <c r="T6" s="449"/>
      <c r="U6" s="449"/>
      <c r="V6" s="99"/>
      <c r="W6" s="449"/>
      <c r="X6" s="99"/>
      <c r="Y6" s="581"/>
      <c r="Z6" s="99"/>
      <c r="AA6" s="449"/>
      <c r="AB6" s="99"/>
      <c r="AC6" s="449"/>
      <c r="AD6" s="449"/>
      <c r="AE6" s="449" t="s">
        <v>205</v>
      </c>
    </row>
    <row r="7" spans="1:32" ht="18.75">
      <c r="A7" s="585" t="s">
        <v>196</v>
      </c>
      <c r="B7" s="98">
        <v>45666</v>
      </c>
      <c r="C7" s="118" t="s">
        <v>197</v>
      </c>
      <c r="D7" s="99"/>
      <c r="E7" s="99"/>
      <c r="F7" s="101" t="s">
        <v>198</v>
      </c>
      <c r="G7" s="439" t="s">
        <v>26</v>
      </c>
      <c r="H7" s="100">
        <v>11.3</v>
      </c>
      <c r="I7" s="600">
        <v>10.68</v>
      </c>
      <c r="J7" s="100">
        <f>(ReceptionBT[[#This Row],[Protéine Brute]]/(100-ReceptionBT[[#This Row],[Humidité]])*100)</f>
        <v>12.040586245772266</v>
      </c>
      <c r="K7" s="100">
        <v>77.95</v>
      </c>
      <c r="L7" s="99" t="s">
        <v>199</v>
      </c>
      <c r="M7" s="99" t="s">
        <v>199</v>
      </c>
      <c r="N7" s="449">
        <v>1.9400000000000001E-2</v>
      </c>
      <c r="O7" s="449">
        <v>2.8E-3</v>
      </c>
      <c r="P7" s="449">
        <v>1.6400000000000001E-2</v>
      </c>
      <c r="Q7" s="449">
        <v>8.0000000000000004E-4</v>
      </c>
      <c r="R7" s="99"/>
      <c r="S7" s="449">
        <v>1.35E-2</v>
      </c>
      <c r="T7" s="449">
        <v>3.3E-3</v>
      </c>
      <c r="U7" s="449">
        <v>1.3299999999999999E-2</v>
      </c>
      <c r="V7" s="99"/>
      <c r="W7" s="449">
        <f t="shared" si="0"/>
        <v>3.4000000000000002E-2</v>
      </c>
      <c r="X7" s="99"/>
      <c r="Y7" s="441">
        <v>1.2999999999999999E-3</v>
      </c>
      <c r="Z7" s="99"/>
      <c r="AA7" s="449">
        <v>2E-3</v>
      </c>
      <c r="AB7" s="99"/>
      <c r="AC7" s="449">
        <f t="shared" si="1"/>
        <v>3.3E-3</v>
      </c>
      <c r="AD7" s="449">
        <f t="shared" si="2"/>
        <v>5.9499999999999997E-2</v>
      </c>
      <c r="AE7" s="449" t="s">
        <v>206</v>
      </c>
    </row>
    <row r="8" spans="1:32" ht="18.75">
      <c r="A8" s="95"/>
      <c r="B8" s="98"/>
      <c r="C8" s="118"/>
      <c r="D8" s="583"/>
      <c r="E8" s="99"/>
      <c r="F8" s="101"/>
      <c r="G8" s="439"/>
      <c r="H8" s="100"/>
      <c r="I8" s="600"/>
      <c r="J8" s="100"/>
      <c r="K8" s="100"/>
      <c r="L8" s="99"/>
      <c r="M8" s="99"/>
      <c r="N8" s="449"/>
      <c r="O8" s="449"/>
      <c r="P8" s="449"/>
      <c r="Q8" s="449"/>
      <c r="R8" s="99"/>
      <c r="S8" s="449"/>
      <c r="T8" s="449"/>
      <c r="U8" s="449"/>
      <c r="V8" s="99"/>
      <c r="W8" s="449"/>
      <c r="X8" s="99"/>
      <c r="Y8" s="581"/>
      <c r="Z8" s="99"/>
      <c r="AA8" s="449"/>
      <c r="AB8" s="99"/>
      <c r="AC8" s="449"/>
      <c r="AD8" s="449"/>
      <c r="AE8" s="449" t="s">
        <v>207</v>
      </c>
    </row>
    <row r="9" spans="1:32" ht="18.75">
      <c r="A9" s="95">
        <v>45667</v>
      </c>
      <c r="B9" s="98">
        <v>45668</v>
      </c>
      <c r="C9" s="118" t="s">
        <v>197</v>
      </c>
      <c r="D9" s="583"/>
      <c r="E9" s="99"/>
      <c r="F9" s="101"/>
      <c r="G9" s="439" t="s">
        <v>26</v>
      </c>
      <c r="H9" s="100">
        <v>11.1</v>
      </c>
      <c r="I9" s="600">
        <v>12</v>
      </c>
      <c r="J9" s="100">
        <f>(ReceptionBT[[#This Row],[Protéine Brute]]/(100-ReceptionBT[[#This Row],[Humidité]])*100)</f>
        <v>13.498312710911135</v>
      </c>
      <c r="K9" s="100">
        <v>80.099999999999994</v>
      </c>
      <c r="L9" s="99" t="s">
        <v>199</v>
      </c>
      <c r="M9" s="99" t="s">
        <v>199</v>
      </c>
      <c r="N9" s="449">
        <v>1.34E-2</v>
      </c>
      <c r="O9" s="449"/>
      <c r="P9" s="449">
        <v>1.2200000000000001E-2</v>
      </c>
      <c r="Q9" s="449">
        <v>2.3E-3</v>
      </c>
      <c r="R9" s="99"/>
      <c r="S9" s="449">
        <v>1.14E-2</v>
      </c>
      <c r="T9" s="449">
        <v>5.4000000000000003E-3</v>
      </c>
      <c r="U9" s="449">
        <v>1.2500000000000001E-2</v>
      </c>
      <c r="V9" s="99"/>
      <c r="W9" s="449">
        <f t="shared" si="0"/>
        <v>3.1300000000000001E-2</v>
      </c>
      <c r="X9" s="99"/>
      <c r="Y9" s="581">
        <v>1.1999999999999999E-3</v>
      </c>
      <c r="Z9" s="99"/>
      <c r="AA9" s="449">
        <v>2.2000000000000001E-3</v>
      </c>
      <c r="AB9" s="99"/>
      <c r="AC9" s="449">
        <f t="shared" si="1"/>
        <v>3.4000000000000002E-3</v>
      </c>
      <c r="AD9" s="449">
        <f t="shared" si="2"/>
        <v>4.8100000000000004E-2</v>
      </c>
      <c r="AE9" s="449" t="s">
        <v>208</v>
      </c>
    </row>
    <row r="10" spans="1:32" ht="18.75">
      <c r="A10" s="95">
        <v>45669</v>
      </c>
      <c r="B10" s="98">
        <v>45670</v>
      </c>
      <c r="C10" s="118" t="s">
        <v>197</v>
      </c>
      <c r="D10" s="583">
        <v>106</v>
      </c>
      <c r="E10" s="99"/>
      <c r="F10" s="101"/>
      <c r="G10" s="439" t="s">
        <v>26</v>
      </c>
      <c r="H10" s="100">
        <v>11.4</v>
      </c>
      <c r="I10" s="600">
        <v>12</v>
      </c>
      <c r="J10" s="100">
        <f>(ReceptionBT[[#This Row],[Protéine Brute]]/(100-ReceptionBT[[#This Row],[Humidité]])*100)</f>
        <v>13.544018058690746</v>
      </c>
      <c r="K10" s="100">
        <v>79</v>
      </c>
      <c r="L10" s="99" t="s">
        <v>199</v>
      </c>
      <c r="M10" s="99" t="s">
        <v>199</v>
      </c>
      <c r="N10" s="449"/>
      <c r="O10" s="449"/>
      <c r="P10" s="449"/>
      <c r="Q10" s="449"/>
      <c r="R10" s="99"/>
      <c r="S10" s="449"/>
      <c r="T10" s="449"/>
      <c r="U10" s="449"/>
      <c r="V10" s="99"/>
      <c r="W10" s="449"/>
      <c r="X10" s="99"/>
      <c r="Y10" s="581"/>
      <c r="Z10" s="99"/>
      <c r="AA10" s="449"/>
      <c r="AB10" s="99"/>
      <c r="AC10" s="449"/>
      <c r="AD10" s="449"/>
      <c r="AE10" s="449" t="s">
        <v>209</v>
      </c>
    </row>
    <row r="11" spans="1:32" ht="18.75">
      <c r="A11" s="95">
        <v>45673</v>
      </c>
      <c r="B11" s="98">
        <v>45674</v>
      </c>
      <c r="C11" s="118" t="s">
        <v>197</v>
      </c>
      <c r="D11" s="583">
        <v>178</v>
      </c>
      <c r="E11" s="99"/>
      <c r="F11" s="101"/>
      <c r="G11" s="439" t="s">
        <v>26</v>
      </c>
      <c r="H11" s="100">
        <v>10.9</v>
      </c>
      <c r="I11" s="600">
        <v>12</v>
      </c>
      <c r="J11" s="100">
        <f>(ReceptionBT[[#This Row],[Protéine Brute]]/(100-ReceptionBT[[#This Row],[Humidité]])*100)</f>
        <v>13.468013468013467</v>
      </c>
      <c r="K11" s="100">
        <v>79</v>
      </c>
      <c r="L11" s="99" t="s">
        <v>199</v>
      </c>
      <c r="M11" s="99" t="s">
        <v>199</v>
      </c>
      <c r="N11" s="449">
        <v>1.78E-2</v>
      </c>
      <c r="O11" s="449">
        <v>5.0000000000000001E-4</v>
      </c>
      <c r="P11" s="449">
        <v>1.11E-2</v>
      </c>
      <c r="Q11" s="449">
        <v>4.0000000000000001E-3</v>
      </c>
      <c r="R11" s="99"/>
      <c r="S11" s="449">
        <v>1.0500000000000001E-2</v>
      </c>
      <c r="T11" s="449">
        <v>3.0000000000000001E-3</v>
      </c>
      <c r="U11" s="449">
        <v>1.41E-2</v>
      </c>
      <c r="V11" s="99"/>
      <c r="W11" s="449">
        <f t="shared" si="0"/>
        <v>2.86E-2</v>
      </c>
      <c r="X11" s="99"/>
      <c r="Y11" s="581">
        <v>1.1000000000000001E-3</v>
      </c>
      <c r="Z11" s="99"/>
      <c r="AA11" s="449">
        <v>2.3999999999999998E-3</v>
      </c>
      <c r="AB11" s="99"/>
      <c r="AC11" s="449">
        <f t="shared" si="1"/>
        <v>3.4999999999999996E-3</v>
      </c>
      <c r="AD11" s="449">
        <f t="shared" si="2"/>
        <v>5.04E-2</v>
      </c>
      <c r="AE11" s="449" t="s">
        <v>210</v>
      </c>
    </row>
    <row r="12" spans="1:32" ht="18.75">
      <c r="A12" s="95"/>
      <c r="B12" s="98"/>
      <c r="C12" s="118"/>
      <c r="D12" s="583"/>
      <c r="E12" s="99"/>
      <c r="F12" s="101"/>
      <c r="G12" s="439"/>
      <c r="H12" s="100"/>
      <c r="I12" s="582"/>
      <c r="J12" s="100"/>
      <c r="K12" s="100"/>
      <c r="L12" s="99"/>
      <c r="M12" s="99"/>
      <c r="N12" s="449"/>
      <c r="O12" s="449"/>
      <c r="P12" s="449"/>
      <c r="Q12" s="449"/>
      <c r="R12" s="99"/>
      <c r="S12" s="449"/>
      <c r="T12" s="449"/>
      <c r="U12" s="449"/>
      <c r="V12" s="99"/>
      <c r="W12" s="449"/>
      <c r="X12" s="99"/>
      <c r="Y12" s="581"/>
      <c r="Z12" s="99"/>
      <c r="AA12" s="449"/>
      <c r="AB12" s="99"/>
      <c r="AC12" s="449"/>
      <c r="AD12" s="449"/>
      <c r="AE12" s="449" t="s">
        <v>211</v>
      </c>
    </row>
    <row r="13" spans="1:32" ht="18.75">
      <c r="A13" s="95"/>
      <c r="B13" s="98"/>
      <c r="C13" s="118"/>
      <c r="D13" s="583"/>
      <c r="E13" s="99"/>
      <c r="F13" s="101"/>
      <c r="G13" s="439"/>
      <c r="H13" s="100"/>
      <c r="I13" s="582"/>
      <c r="J13" s="100"/>
      <c r="K13" s="100"/>
      <c r="L13" s="99"/>
      <c r="M13" s="99"/>
      <c r="N13" s="449"/>
      <c r="O13" s="449"/>
      <c r="P13" s="449"/>
      <c r="Q13" s="449"/>
      <c r="R13" s="99"/>
      <c r="S13" s="449"/>
      <c r="T13" s="449"/>
      <c r="U13" s="449"/>
      <c r="V13" s="99"/>
      <c r="W13" s="449"/>
      <c r="X13" s="99"/>
      <c r="Y13" s="581"/>
      <c r="Z13" s="99"/>
      <c r="AA13" s="449"/>
      <c r="AB13" s="99"/>
      <c r="AC13" s="449"/>
      <c r="AD13" s="449"/>
      <c r="AE13" s="449" t="s">
        <v>212</v>
      </c>
    </row>
    <row r="14" spans="1:32" ht="18.75">
      <c r="A14" s="585" t="s">
        <v>196</v>
      </c>
      <c r="B14" s="98">
        <v>45684</v>
      </c>
      <c r="C14" s="118" t="s">
        <v>197</v>
      </c>
      <c r="D14" s="99"/>
      <c r="E14" s="99"/>
      <c r="F14" s="101" t="s">
        <v>198</v>
      </c>
      <c r="G14" s="439" t="s">
        <v>26</v>
      </c>
      <c r="H14" s="100">
        <v>11.52</v>
      </c>
      <c r="I14" s="600">
        <v>11.66</v>
      </c>
      <c r="J14" s="100">
        <v>13.178119349999999</v>
      </c>
      <c r="K14" s="100">
        <v>79.33</v>
      </c>
      <c r="L14" s="99" t="s">
        <v>199</v>
      </c>
      <c r="M14" s="99" t="s">
        <v>199</v>
      </c>
      <c r="N14" s="449">
        <v>1.09E-2</v>
      </c>
      <c r="O14" s="449"/>
      <c r="P14" s="449">
        <v>1.4200000000000001E-2</v>
      </c>
      <c r="Q14" s="449">
        <v>1.6000000000000001E-3</v>
      </c>
      <c r="R14" s="99"/>
      <c r="S14" s="449">
        <v>4.1999999999999997E-3</v>
      </c>
      <c r="T14" s="449">
        <v>5.9999999999999995E-4</v>
      </c>
      <c r="U14" s="449">
        <v>1.6899999999999998E-2</v>
      </c>
      <c r="V14" s="99"/>
      <c r="W14" s="449">
        <f t="shared" si="0"/>
        <v>2.06E-2</v>
      </c>
      <c r="X14" s="99"/>
      <c r="Y14" s="441"/>
      <c r="Z14" s="99"/>
      <c r="AA14" s="449">
        <v>2.8999999999999998E-3</v>
      </c>
      <c r="AB14" s="99"/>
      <c r="AC14" s="449">
        <f t="shared" si="1"/>
        <v>2.8999999999999998E-3</v>
      </c>
      <c r="AD14" s="449">
        <f t="shared" si="2"/>
        <v>3.44E-2</v>
      </c>
      <c r="AE14" s="449" t="s">
        <v>213</v>
      </c>
    </row>
    <row r="15" spans="1:32" ht="15.75">
      <c r="A15" s="95"/>
      <c r="B15" s="245"/>
      <c r="C15" s="246"/>
      <c r="D15" s="244"/>
      <c r="E15" s="246"/>
      <c r="F15" s="246"/>
      <c r="G15" s="246"/>
      <c r="H15" s="246"/>
      <c r="I15" s="246"/>
      <c r="J15" s="247"/>
      <c r="K15" s="246"/>
      <c r="L15" s="247"/>
      <c r="M15" s="247"/>
      <c r="N15" s="246"/>
      <c r="O15" s="247"/>
      <c r="P15" s="247"/>
      <c r="Q15" s="247"/>
      <c r="R15" s="247"/>
      <c r="S15" s="246"/>
      <c r="T15" s="247"/>
      <c r="U15" s="246"/>
      <c r="V15" s="246"/>
      <c r="W15" s="247"/>
      <c r="X15" s="247"/>
      <c r="Y15" s="581"/>
      <c r="Z15" s="99"/>
      <c r="AA15" s="449"/>
      <c r="AB15" s="99"/>
      <c r="AC15" s="449"/>
      <c r="AD15" s="449"/>
      <c r="AE15" s="449" t="s">
        <v>214</v>
      </c>
    </row>
    <row r="16" spans="1:32" ht="18.75">
      <c r="A16" s="95">
        <v>45680</v>
      </c>
      <c r="B16" s="98">
        <v>45691</v>
      </c>
      <c r="C16" s="118" t="s">
        <v>197</v>
      </c>
      <c r="D16" s="583">
        <v>275</v>
      </c>
      <c r="E16" s="99"/>
      <c r="F16" s="101"/>
      <c r="G16" s="439" t="s">
        <v>26</v>
      </c>
      <c r="H16" s="100">
        <v>11.1</v>
      </c>
      <c r="I16" s="600">
        <v>12.62</v>
      </c>
      <c r="J16" s="100">
        <f>(ReceptionBT[[#This Row],[Protéine Brute]]/(100-ReceptionBT[[#This Row],[Humidité]])*100)</f>
        <v>14.19572553430821</v>
      </c>
      <c r="K16" s="100">
        <v>80.599999999999994</v>
      </c>
      <c r="L16" s="99" t="s">
        <v>199</v>
      </c>
      <c r="M16" s="99" t="s">
        <v>199</v>
      </c>
      <c r="N16" s="449"/>
      <c r="O16" s="449"/>
      <c r="P16" s="449"/>
      <c r="Q16" s="449"/>
      <c r="R16" s="99"/>
      <c r="S16" s="449"/>
      <c r="T16" s="449"/>
      <c r="U16" s="449"/>
      <c r="V16" s="99"/>
      <c r="W16" s="449"/>
      <c r="X16" s="99"/>
      <c r="Y16" s="581"/>
      <c r="Z16" s="99"/>
      <c r="AA16" s="449"/>
      <c r="AB16" s="99"/>
      <c r="AC16" s="449">
        <f t="shared" ref="AC16:AC18" si="3">AB16+AA16+Z16+Y16+X16</f>
        <v>0</v>
      </c>
      <c r="AD16" s="449">
        <f t="shared" ref="AD16:AD18" si="4">AC16+W16+O16+N16</f>
        <v>0</v>
      </c>
      <c r="AE16" s="449" t="s">
        <v>215</v>
      </c>
    </row>
    <row r="17" spans="1:31" ht="18.75">
      <c r="A17" s="95">
        <v>45681</v>
      </c>
      <c r="B17" s="98">
        <v>45691</v>
      </c>
      <c r="C17" s="118" t="s">
        <v>197</v>
      </c>
      <c r="D17" s="583">
        <v>275</v>
      </c>
      <c r="E17" s="99"/>
      <c r="F17" s="101"/>
      <c r="G17" s="439" t="s">
        <v>26</v>
      </c>
      <c r="H17" s="100">
        <v>11.8</v>
      </c>
      <c r="I17" s="600">
        <v>11.44</v>
      </c>
      <c r="J17" s="100">
        <f>(ReceptionBT[[#This Row],[Protéine Brute]]/(100-ReceptionBT[[#This Row],[Humidité]])*100)</f>
        <v>12.970521541950111</v>
      </c>
      <c r="K17" s="100">
        <v>81</v>
      </c>
      <c r="L17" s="99" t="s">
        <v>199</v>
      </c>
      <c r="M17" s="99" t="s">
        <v>199</v>
      </c>
      <c r="N17" s="449"/>
      <c r="O17" s="449"/>
      <c r="P17" s="449"/>
      <c r="Q17" s="449"/>
      <c r="R17" s="99"/>
      <c r="S17" s="449"/>
      <c r="T17" s="449"/>
      <c r="U17" s="449"/>
      <c r="V17" s="99"/>
      <c r="W17" s="449"/>
      <c r="X17" s="99"/>
      <c r="Y17" s="581"/>
      <c r="Z17" s="99"/>
      <c r="AA17" s="449"/>
      <c r="AB17" s="99"/>
      <c r="AC17" s="449">
        <f t="shared" si="3"/>
        <v>0</v>
      </c>
      <c r="AD17" s="449">
        <f t="shared" si="4"/>
        <v>0</v>
      </c>
      <c r="AE17" s="449" t="s">
        <v>216</v>
      </c>
    </row>
    <row r="18" spans="1:31" ht="18.75">
      <c r="A18" s="95">
        <v>45690</v>
      </c>
      <c r="B18" s="98">
        <v>45691</v>
      </c>
      <c r="C18" s="118" t="s">
        <v>197</v>
      </c>
      <c r="D18" s="583">
        <v>409</v>
      </c>
      <c r="E18" s="99"/>
      <c r="F18" s="101"/>
      <c r="G18" s="439" t="s">
        <v>26</v>
      </c>
      <c r="H18" s="100">
        <v>11</v>
      </c>
      <c r="I18" s="600">
        <v>11.55</v>
      </c>
      <c r="J18" s="100">
        <f>(ReceptionBT[[#This Row],[Protéine Brute]]/(100-ReceptionBT[[#This Row],[Humidité]])*100)</f>
        <v>12.977528089887642</v>
      </c>
      <c r="K18" s="100">
        <v>79.3</v>
      </c>
      <c r="L18" s="99" t="s">
        <v>199</v>
      </c>
      <c r="M18" s="99" t="s">
        <v>199</v>
      </c>
      <c r="N18" s="449"/>
      <c r="O18" s="449"/>
      <c r="P18" s="449"/>
      <c r="Q18" s="449"/>
      <c r="R18" s="99"/>
      <c r="S18" s="449"/>
      <c r="T18" s="449"/>
      <c r="U18" s="449"/>
      <c r="V18" s="99"/>
      <c r="W18" s="449"/>
      <c r="X18" s="99"/>
      <c r="Y18" s="581"/>
      <c r="Z18" s="99"/>
      <c r="AA18" s="449"/>
      <c r="AB18" s="99"/>
      <c r="AC18" s="449">
        <f t="shared" si="3"/>
        <v>0</v>
      </c>
      <c r="AD18" s="449">
        <f t="shared" si="4"/>
        <v>0</v>
      </c>
      <c r="AE18" s="449" t="s">
        <v>217</v>
      </c>
    </row>
    <row r="19" spans="1:31" ht="15.75">
      <c r="H19" s="99"/>
      <c r="I19" s="100"/>
      <c r="J19" s="99"/>
      <c r="K19" s="99"/>
      <c r="L19" s="99"/>
      <c r="M19" s="99"/>
      <c r="W19" s="714"/>
      <c r="AC19" s="714"/>
      <c r="AD19" s="714"/>
      <c r="AE19" s="714" t="s">
        <v>218</v>
      </c>
    </row>
    <row r="20" spans="1:31" ht="18.75">
      <c r="A20" s="715">
        <v>45693</v>
      </c>
      <c r="B20" s="716">
        <v>45694</v>
      </c>
      <c r="C20" s="717" t="s">
        <v>197</v>
      </c>
      <c r="D20" s="718">
        <v>410</v>
      </c>
      <c r="E20" s="719"/>
      <c r="F20" s="720"/>
      <c r="G20" s="719" t="s">
        <v>26</v>
      </c>
      <c r="H20" s="721">
        <v>11.1</v>
      </c>
      <c r="I20" s="721">
        <v>11.56</v>
      </c>
      <c r="J20" s="721">
        <v>13.003374579999999</v>
      </c>
      <c r="K20" s="721">
        <v>79.959999999999994</v>
      </c>
      <c r="L20" s="719" t="s">
        <v>199</v>
      </c>
      <c r="M20" s="719" t="s">
        <v>199</v>
      </c>
      <c r="N20" s="747">
        <v>2.1999999999999999E-2</v>
      </c>
      <c r="O20" s="244"/>
      <c r="P20" s="747">
        <v>1.9400000000000001E-2</v>
      </c>
      <c r="Q20" s="747">
        <v>6.9999999999999999E-4</v>
      </c>
      <c r="R20" s="244"/>
      <c r="S20" s="747">
        <v>9.4000000000000004E-3</v>
      </c>
      <c r="T20" s="747">
        <v>2.0999999999999999E-3</v>
      </c>
      <c r="U20" s="747">
        <v>2.75E-2</v>
      </c>
      <c r="V20" s="747"/>
      <c r="W20" s="449">
        <f t="shared" ref="W19:W22" si="5">V20+T20+S20+R20+Q20+P20</f>
        <v>3.1600000000000003E-2</v>
      </c>
      <c r="X20" s="747"/>
      <c r="Y20" s="244"/>
      <c r="Z20" s="244"/>
      <c r="AA20" s="747">
        <v>4.4000000000000003E-3</v>
      </c>
      <c r="AB20" s="747"/>
      <c r="AC20" s="722">
        <f t="shared" ref="AC19:AC20" si="6">AB20+AA20+Z20+Y20+X20</f>
        <v>4.4000000000000003E-3</v>
      </c>
      <c r="AD20" s="723">
        <f t="shared" ref="AD19:AD20" si="7">AC20+W20+O20+N20</f>
        <v>5.8000000000000003E-2</v>
      </c>
      <c r="AE20" s="820" t="s">
        <v>219</v>
      </c>
    </row>
    <row r="21" spans="1:31">
      <c r="A21" s="246"/>
      <c r="B21" s="452"/>
      <c r="C21" s="245"/>
      <c r="D21" s="246"/>
      <c r="E21" s="244"/>
      <c r="F21" s="246"/>
      <c r="G21" s="246"/>
      <c r="H21" s="246"/>
      <c r="I21" s="246"/>
      <c r="J21" s="246"/>
      <c r="K21" s="247"/>
      <c r="L21" s="246"/>
      <c r="M21" s="247"/>
      <c r="N21" s="247"/>
      <c r="O21" s="246"/>
      <c r="P21" s="247"/>
      <c r="Q21" s="247"/>
      <c r="R21" s="247"/>
      <c r="S21" s="247"/>
      <c r="T21" s="246"/>
      <c r="U21" s="247"/>
      <c r="V21" s="246"/>
      <c r="W21" s="247"/>
      <c r="X21" s="247"/>
      <c r="Y21" s="247"/>
      <c r="AC21" s="714"/>
      <c r="AD21" s="714"/>
      <c r="AE21" s="714" t="s">
        <v>220</v>
      </c>
    </row>
    <row r="22" spans="1:31" ht="18.75">
      <c r="A22" s="585" t="s">
        <v>196</v>
      </c>
      <c r="B22" s="98">
        <v>45708</v>
      </c>
      <c r="C22" s="717" t="s">
        <v>197</v>
      </c>
      <c r="D22" s="99"/>
      <c r="E22" s="101"/>
      <c r="F22" s="101" t="s">
        <v>198</v>
      </c>
      <c r="G22" s="439" t="s">
        <v>26</v>
      </c>
      <c r="H22" s="721">
        <v>11.4</v>
      </c>
      <c r="I22" s="600">
        <v>10.87</v>
      </c>
      <c r="J22" s="100">
        <v>12.26862302</v>
      </c>
      <c r="K22" s="600">
        <v>79.27</v>
      </c>
      <c r="L22" s="719" t="s">
        <v>199</v>
      </c>
      <c r="M22" s="719" t="s">
        <v>199</v>
      </c>
      <c r="N22" s="449">
        <v>1.95E-2</v>
      </c>
      <c r="O22" s="449"/>
      <c r="P22" s="449">
        <v>1.0500000000000001E-2</v>
      </c>
      <c r="Q22" s="449"/>
      <c r="R22" s="99"/>
      <c r="S22" s="449">
        <v>3.5999999999999999E-3</v>
      </c>
      <c r="T22" s="449">
        <v>1.2999999999999999E-3</v>
      </c>
      <c r="U22" s="449">
        <v>1.8499999999999999E-2</v>
      </c>
      <c r="V22" s="99"/>
      <c r="W22" s="449">
        <f t="shared" si="5"/>
        <v>1.54E-2</v>
      </c>
      <c r="X22" s="99"/>
      <c r="Y22" s="441"/>
      <c r="Z22" s="99"/>
      <c r="AA22" s="449">
        <v>2.9999999999999997E-4</v>
      </c>
      <c r="AB22" s="99"/>
      <c r="AC22" s="449">
        <f t="shared" ref="AC21:AC22" si="8">AB22+AA22+Z22+Y22+X22</f>
        <v>2.9999999999999997E-4</v>
      </c>
      <c r="AD22" s="449">
        <f t="shared" ref="AD21:AD22" si="9">AC22+W22+O22+N22</f>
        <v>3.5200000000000002E-2</v>
      </c>
      <c r="AE22" s="449" t="s">
        <v>221</v>
      </c>
    </row>
    <row r="23" spans="1:31" ht="18.75">
      <c r="A23" s="715">
        <v>45720</v>
      </c>
      <c r="B23" s="716">
        <v>45721</v>
      </c>
      <c r="C23" s="717" t="s">
        <v>222</v>
      </c>
      <c r="D23" s="718"/>
      <c r="E23" s="719"/>
      <c r="F23" s="720"/>
      <c r="G23" s="719" t="s">
        <v>26</v>
      </c>
      <c r="H23" s="721">
        <v>10.47</v>
      </c>
      <c r="I23" s="721">
        <v>12.3</v>
      </c>
      <c r="J23" s="721">
        <f>(ReceptionBT[[#This Row],[Protéine Brute]]/(100-ReceptionBT[[#This Row],[Humidité]])*100)</f>
        <v>13.738411705573553</v>
      </c>
      <c r="K23" s="721"/>
      <c r="L23" s="719" t="s">
        <v>199</v>
      </c>
      <c r="M23" s="719" t="s">
        <v>199</v>
      </c>
      <c r="N23" s="747"/>
      <c r="O23" s="244"/>
      <c r="P23" s="747"/>
      <c r="Q23" s="747"/>
      <c r="R23" s="244"/>
      <c r="S23" s="747"/>
      <c r="T23" s="747"/>
      <c r="U23" s="747"/>
      <c r="V23" s="747"/>
      <c r="W23" s="449"/>
      <c r="X23" s="747"/>
      <c r="Y23" s="244"/>
      <c r="Z23" s="244"/>
      <c r="AA23" s="747"/>
      <c r="AB23" s="747"/>
      <c r="AC23" s="722"/>
      <c r="AD23" s="723"/>
      <c r="AE23" s="820" t="s">
        <v>223</v>
      </c>
    </row>
    <row r="24" spans="1:31" ht="18.75">
      <c r="A24" s="585" t="s">
        <v>196</v>
      </c>
      <c r="B24" s="98">
        <v>45720</v>
      </c>
      <c r="C24" s="717" t="s">
        <v>197</v>
      </c>
      <c r="D24" s="99"/>
      <c r="E24" s="101"/>
      <c r="F24" s="101" t="s">
        <v>198</v>
      </c>
      <c r="G24" s="439" t="s">
        <v>26</v>
      </c>
      <c r="H24" s="721">
        <v>11.34</v>
      </c>
      <c r="I24" s="600">
        <v>12.36</v>
      </c>
      <c r="J24" s="100">
        <v>13.94</v>
      </c>
      <c r="K24" s="600"/>
      <c r="L24" s="719" t="s">
        <v>199</v>
      </c>
      <c r="M24" s="719" t="s">
        <v>199</v>
      </c>
      <c r="N24" s="449">
        <v>1.7500000000000002E-2</v>
      </c>
      <c r="O24" s="449"/>
      <c r="P24" s="449">
        <v>8.8999999999999999E-3</v>
      </c>
      <c r="Q24" s="449">
        <v>8.0000000000000004E-4</v>
      </c>
      <c r="R24" s="99"/>
      <c r="S24" s="449">
        <v>8.3000000000000001E-3</v>
      </c>
      <c r="T24" s="449">
        <v>3.0999999999999999E-3</v>
      </c>
      <c r="U24" s="449">
        <v>3.0999999999999999E-3</v>
      </c>
      <c r="V24" s="99"/>
      <c r="W24" s="449">
        <f t="shared" ref="W23:W38" si="10">V24+T24+S24+R24+Q24+P24</f>
        <v>2.1100000000000001E-2</v>
      </c>
      <c r="X24" s="99"/>
      <c r="Y24" s="441"/>
      <c r="Z24" s="99"/>
      <c r="AA24" s="449">
        <v>1.6999999999999999E-3</v>
      </c>
      <c r="AB24" s="99"/>
      <c r="AC24" s="449">
        <f t="shared" ref="AC23:AC38" si="11">AB24+AA24+Z24+Y24+X24</f>
        <v>1.6999999999999999E-3</v>
      </c>
      <c r="AD24" s="449">
        <f t="shared" ref="AD23:AD38" si="12">AC24+W24+O24+N24</f>
        <v>4.0300000000000002E-2</v>
      </c>
      <c r="AE24" s="449" t="s">
        <v>224</v>
      </c>
    </row>
    <row r="25" spans="1:31" ht="18.75">
      <c r="A25" s="715">
        <v>45722</v>
      </c>
      <c r="B25" s="716">
        <v>45723</v>
      </c>
      <c r="C25" s="717" t="s">
        <v>197</v>
      </c>
      <c r="D25" s="718"/>
      <c r="E25" s="719"/>
      <c r="F25" s="720" t="s">
        <v>198</v>
      </c>
      <c r="G25" s="719" t="s">
        <v>26</v>
      </c>
      <c r="H25" s="721">
        <v>11.44</v>
      </c>
      <c r="I25" s="721">
        <v>11.85</v>
      </c>
      <c r="J25" s="721">
        <f>(ReceptionBT[[#This Row],[Protéine Brute]]/(100-ReceptionBT[[#This Row],[Humidité]])*100)</f>
        <v>13.380758807588075</v>
      </c>
      <c r="K25" s="721"/>
      <c r="L25" s="719" t="s">
        <v>199</v>
      </c>
      <c r="M25" s="719" t="s">
        <v>199</v>
      </c>
      <c r="N25" s="747"/>
      <c r="O25" s="244"/>
      <c r="P25" s="747"/>
      <c r="Q25" s="747"/>
      <c r="R25" s="244"/>
      <c r="S25" s="747"/>
      <c r="T25" s="747"/>
      <c r="U25" s="747"/>
      <c r="V25" s="747"/>
      <c r="W25" s="449">
        <f t="shared" si="10"/>
        <v>0</v>
      </c>
      <c r="X25" s="747"/>
      <c r="Y25" s="244"/>
      <c r="Z25" s="244"/>
      <c r="AA25" s="747"/>
      <c r="AB25" s="747"/>
      <c r="AC25" s="722">
        <f t="shared" si="11"/>
        <v>0</v>
      </c>
      <c r="AD25" s="723">
        <f t="shared" si="12"/>
        <v>0</v>
      </c>
      <c r="AE25" s="820" t="s">
        <v>225</v>
      </c>
    </row>
    <row r="26" spans="1:31" ht="18.75">
      <c r="A26" s="715">
        <v>45724</v>
      </c>
      <c r="B26" s="716">
        <v>45725</v>
      </c>
      <c r="C26" s="717" t="s">
        <v>197</v>
      </c>
      <c r="D26" s="718">
        <v>837</v>
      </c>
      <c r="E26" s="719"/>
      <c r="F26" s="720"/>
      <c r="G26" s="719" t="s">
        <v>26</v>
      </c>
      <c r="H26" s="721">
        <v>11.27</v>
      </c>
      <c r="I26" s="721">
        <v>11.73</v>
      </c>
      <c r="J26" s="721">
        <f>(ReceptionBT[[#This Row],[Protéine Brute]]/(100-ReceptionBT[[#This Row],[Humidité]])*100)</f>
        <v>13.21988053645892</v>
      </c>
      <c r="K26" s="721"/>
      <c r="L26" s="719" t="s">
        <v>199</v>
      </c>
      <c r="M26" s="719" t="s">
        <v>199</v>
      </c>
      <c r="N26" s="747"/>
      <c r="O26" s="244"/>
      <c r="P26" s="747"/>
      <c r="Q26" s="747"/>
      <c r="R26" s="244"/>
      <c r="S26" s="747"/>
      <c r="T26" s="747"/>
      <c r="U26" s="747"/>
      <c r="V26" s="747"/>
      <c r="W26" s="449"/>
      <c r="X26" s="747"/>
      <c r="Y26" s="244"/>
      <c r="Z26" s="244"/>
      <c r="AA26" s="747"/>
      <c r="AB26" s="747"/>
      <c r="AC26" s="722">
        <f t="shared" si="11"/>
        <v>0</v>
      </c>
      <c r="AD26" s="723">
        <f t="shared" si="12"/>
        <v>0</v>
      </c>
      <c r="AE26" s="820" t="s">
        <v>226</v>
      </c>
    </row>
    <row r="27" spans="1:31" ht="18.75">
      <c r="A27" s="715">
        <v>45725</v>
      </c>
      <c r="B27" s="716">
        <v>45726</v>
      </c>
      <c r="C27" s="717" t="s">
        <v>197</v>
      </c>
      <c r="D27" s="718">
        <v>837</v>
      </c>
      <c r="E27" s="719"/>
      <c r="F27" s="720"/>
      <c r="G27" s="719" t="s">
        <v>26</v>
      </c>
      <c r="H27" s="721">
        <v>12.02</v>
      </c>
      <c r="I27" s="721">
        <v>11.35</v>
      </c>
      <c r="J27" s="721">
        <f>(ReceptionBT[[#This Row],[Protéine Brute]]/(100-ReceptionBT[[#This Row],[Humidité]])*100)</f>
        <v>12.90065924073653</v>
      </c>
      <c r="K27" s="721"/>
      <c r="L27" s="719" t="s">
        <v>199</v>
      </c>
      <c r="M27" s="719" t="s">
        <v>199</v>
      </c>
      <c r="N27" s="747"/>
      <c r="O27" s="244"/>
      <c r="P27" s="747"/>
      <c r="Q27" s="747"/>
      <c r="R27" s="244"/>
      <c r="S27" s="747"/>
      <c r="T27" s="747"/>
      <c r="U27" s="747"/>
      <c r="V27" s="747"/>
      <c r="W27" s="449"/>
      <c r="X27" s="747"/>
      <c r="Y27" s="244"/>
      <c r="Z27" s="244"/>
      <c r="AA27" s="747"/>
      <c r="AB27" s="747"/>
      <c r="AC27" s="722">
        <f t="shared" si="11"/>
        <v>0</v>
      </c>
      <c r="AD27" s="723">
        <f t="shared" si="12"/>
        <v>0</v>
      </c>
      <c r="AE27" s="820" t="s">
        <v>227</v>
      </c>
    </row>
    <row r="28" spans="1:31" ht="18.75">
      <c r="A28" s="813">
        <v>45728</v>
      </c>
      <c r="B28" s="814">
        <v>45729</v>
      </c>
      <c r="C28" s="815" t="s">
        <v>197</v>
      </c>
      <c r="D28" s="816">
        <v>838</v>
      </c>
      <c r="E28" s="817"/>
      <c r="F28" s="818"/>
      <c r="G28" s="719" t="s">
        <v>26</v>
      </c>
      <c r="H28" s="819">
        <v>11.35</v>
      </c>
      <c r="I28" s="819">
        <v>11.19</v>
      </c>
      <c r="J28" s="721">
        <f>(ReceptionBT[[#This Row],[Protéine Brute]]/(100-ReceptionBT[[#This Row],[Humidité]])*100)</f>
        <v>12.622673434856175</v>
      </c>
      <c r="K28" s="819"/>
      <c r="L28" s="719" t="s">
        <v>199</v>
      </c>
      <c r="M28" s="719" t="s">
        <v>199</v>
      </c>
      <c r="N28" s="747"/>
      <c r="O28" s="244"/>
      <c r="P28" s="747"/>
      <c r="Q28" s="747"/>
      <c r="R28" s="244"/>
      <c r="S28" s="747"/>
      <c r="T28" s="747"/>
      <c r="U28" s="747"/>
      <c r="V28" s="747"/>
      <c r="W28" s="449">
        <f t="shared" ref="W28:W29" si="13">V28+T28+S28+R28+Q28+P28</f>
        <v>0</v>
      </c>
      <c r="X28" s="747"/>
      <c r="Y28" s="244"/>
      <c r="Z28" s="244"/>
      <c r="AA28" s="747"/>
      <c r="AB28" s="747"/>
      <c r="AC28" s="820">
        <f t="shared" ref="AC28:AC29" si="14">AB28+AA28+Z28+Y28+X28</f>
        <v>0</v>
      </c>
      <c r="AD28" s="820">
        <f t="shared" ref="AD28:AD29" si="15">AC28+W28+O28+N28</f>
        <v>0</v>
      </c>
      <c r="AE28" s="820" t="s">
        <v>228</v>
      </c>
    </row>
    <row r="29" spans="1:31" ht="18.75">
      <c r="A29" s="813">
        <v>45914</v>
      </c>
      <c r="B29" s="814">
        <v>45731</v>
      </c>
      <c r="C29" s="815" t="s">
        <v>197</v>
      </c>
      <c r="D29" s="816">
        <v>838</v>
      </c>
      <c r="E29" s="817"/>
      <c r="F29" s="818"/>
      <c r="G29" s="719" t="s">
        <v>26</v>
      </c>
      <c r="H29" s="819">
        <v>11.03</v>
      </c>
      <c r="I29" s="819">
        <v>11.22</v>
      </c>
      <c r="J29" s="721">
        <f>(ReceptionBT[[#This Row],[Protéine Brute]]/(100-ReceptionBT[[#This Row],[Humidité]])*100)</f>
        <v>12.610992469371698</v>
      </c>
      <c r="K29" s="819"/>
      <c r="L29" s="719" t="s">
        <v>199</v>
      </c>
      <c r="M29" s="719" t="s">
        <v>199</v>
      </c>
      <c r="N29" s="747"/>
      <c r="O29" s="244"/>
      <c r="P29" s="747"/>
      <c r="Q29" s="747"/>
      <c r="R29" s="244"/>
      <c r="S29" s="747"/>
      <c r="T29" s="747"/>
      <c r="U29" s="747"/>
      <c r="V29" s="747"/>
      <c r="W29" s="449">
        <f t="shared" si="13"/>
        <v>0</v>
      </c>
      <c r="X29" s="747"/>
      <c r="Y29" s="244"/>
      <c r="Z29" s="244"/>
      <c r="AA29" s="747"/>
      <c r="AB29" s="747"/>
      <c r="AC29" s="820">
        <f t="shared" si="14"/>
        <v>0</v>
      </c>
      <c r="AD29" s="820">
        <f t="shared" si="15"/>
        <v>0</v>
      </c>
      <c r="AE29" s="820" t="s">
        <v>229</v>
      </c>
    </row>
    <row r="30" spans="1:31" ht="18.75">
      <c r="A30" s="813">
        <v>45737</v>
      </c>
      <c r="B30" s="814">
        <v>45738</v>
      </c>
      <c r="C30" s="815" t="s">
        <v>230</v>
      </c>
      <c r="D30" s="816">
        <v>1018</v>
      </c>
      <c r="E30" s="817"/>
      <c r="F30" s="818"/>
      <c r="G30" s="719" t="s">
        <v>26</v>
      </c>
      <c r="H30" s="819">
        <v>10.050000000000001</v>
      </c>
      <c r="I30" s="819">
        <v>11.73</v>
      </c>
      <c r="J30" s="721">
        <f>(ReceptionBT[[#This Row],[Protéine Brute]]/(100-ReceptionBT[[#This Row],[Humidité]])*100)</f>
        <v>13.040578098943859</v>
      </c>
      <c r="K30" s="819"/>
      <c r="L30" s="719" t="s">
        <v>199</v>
      </c>
      <c r="M30" s="719" t="s">
        <v>199</v>
      </c>
      <c r="N30" s="747"/>
      <c r="O30" s="244"/>
      <c r="P30" s="747"/>
      <c r="Q30" s="747"/>
      <c r="R30" s="244"/>
      <c r="S30" s="747"/>
      <c r="T30" s="747"/>
      <c r="U30" s="747"/>
      <c r="V30" s="747"/>
      <c r="W30" s="449">
        <f>V30+T30+S30+R30+Q30+P30</f>
        <v>0</v>
      </c>
      <c r="X30" s="747"/>
      <c r="Y30" s="244"/>
      <c r="Z30" s="244"/>
      <c r="AA30" s="747"/>
      <c r="AB30" s="747"/>
      <c r="AC30" s="820">
        <f>AB30+AA30+Z30+Y30+X30</f>
        <v>0</v>
      </c>
      <c r="AD30" s="820">
        <f>AC30+W30+O30+N30</f>
        <v>0</v>
      </c>
      <c r="AE30" s="820" t="s">
        <v>231</v>
      </c>
    </row>
    <row r="31" spans="1:31">
      <c r="W31" s="714"/>
      <c r="AC31" s="714">
        <f t="shared" si="11"/>
        <v>0</v>
      </c>
      <c r="AD31" s="714">
        <f t="shared" si="12"/>
        <v>0</v>
      </c>
      <c r="AE31" s="714" t="s">
        <v>232</v>
      </c>
    </row>
    <row r="32" spans="1:31" ht="18.75">
      <c r="A32" s="585" t="s">
        <v>196</v>
      </c>
      <c r="B32" s="98">
        <v>45766</v>
      </c>
      <c r="C32" s="717" t="s">
        <v>197</v>
      </c>
      <c r="D32" s="99"/>
      <c r="E32" s="101"/>
      <c r="F32" s="101" t="s">
        <v>198</v>
      </c>
      <c r="G32" s="439" t="s">
        <v>26</v>
      </c>
      <c r="H32" s="721">
        <v>10.79</v>
      </c>
      <c r="I32" s="600">
        <v>11.27</v>
      </c>
      <c r="J32" s="721">
        <f>(ReceptionBT[[#This Row],[Protéine Brute]]/(100-ReceptionBT[[#This Row],[Humidité]])*100)</f>
        <v>12.633112879722002</v>
      </c>
      <c r="K32" s="600">
        <v>80.099999999999994</v>
      </c>
      <c r="L32" s="719" t="s">
        <v>199</v>
      </c>
      <c r="M32" s="719" t="s">
        <v>199</v>
      </c>
      <c r="N32" s="449">
        <v>2.3599999999999999E-2</v>
      </c>
      <c r="O32" s="449"/>
      <c r="P32" s="449">
        <v>1.17E-2</v>
      </c>
      <c r="Q32" s="449">
        <v>1.8E-3</v>
      </c>
      <c r="R32" s="99"/>
      <c r="S32" s="449"/>
      <c r="T32" s="449">
        <v>1E-3</v>
      </c>
      <c r="U32" s="449">
        <v>2.8000000000000001E-2</v>
      </c>
      <c r="V32" s="99"/>
      <c r="W32" s="449">
        <f t="shared" si="10"/>
        <v>1.4500000000000001E-2</v>
      </c>
      <c r="X32" s="99"/>
      <c r="Y32" s="441"/>
      <c r="Z32" s="99"/>
      <c r="AA32" s="449">
        <v>1.1999999999999999E-3</v>
      </c>
      <c r="AB32" s="99"/>
      <c r="AC32" s="449">
        <f t="shared" si="11"/>
        <v>1.1999999999999999E-3</v>
      </c>
      <c r="AD32" s="449">
        <f t="shared" si="12"/>
        <v>3.9300000000000002E-2</v>
      </c>
      <c r="AE32" s="449" t="s">
        <v>233</v>
      </c>
    </row>
    <row r="33" spans="1:31">
      <c r="W33" s="714">
        <f t="shared" si="10"/>
        <v>0</v>
      </c>
      <c r="AC33" s="714">
        <f t="shared" si="11"/>
        <v>0</v>
      </c>
      <c r="AD33" s="714">
        <f t="shared" si="12"/>
        <v>0</v>
      </c>
      <c r="AE33" s="714" t="s">
        <v>234</v>
      </c>
    </row>
    <row r="34" spans="1:31">
      <c r="W34" s="714">
        <f>V34+T34+S34+R34+Q34+P34</f>
        <v>0</v>
      </c>
      <c r="AC34" s="714">
        <f>AB34+AA34+Z34+Y34+X34</f>
        <v>0</v>
      </c>
      <c r="AD34" s="714">
        <f>AC34+W34+O34+N34</f>
        <v>0</v>
      </c>
      <c r="AE34" s="714" t="s">
        <v>235</v>
      </c>
    </row>
    <row r="35" spans="1:31" ht="18.75">
      <c r="A35" s="585" t="s">
        <v>196</v>
      </c>
      <c r="B35" s="98"/>
      <c r="C35" s="717" t="s">
        <v>197</v>
      </c>
      <c r="D35" s="99"/>
      <c r="E35" s="101"/>
      <c r="F35" s="101" t="s">
        <v>236</v>
      </c>
      <c r="G35" s="439" t="s">
        <v>26</v>
      </c>
      <c r="H35" s="721">
        <v>11.3</v>
      </c>
      <c r="I35" s="600">
        <v>11.92</v>
      </c>
      <c r="J35" s="721">
        <f>(ReceptionBT[[#This Row],[Protéine Brute]]/(100-ReceptionBT[[#This Row],[Humidité]])*100)</f>
        <v>13.438556933483653</v>
      </c>
      <c r="K35" s="600">
        <v>79.53</v>
      </c>
      <c r="L35" s="719" t="s">
        <v>199</v>
      </c>
      <c r="M35" s="719" t="s">
        <v>199</v>
      </c>
      <c r="N35" s="449">
        <v>2.1000000000000001E-2</v>
      </c>
      <c r="O35" s="449"/>
      <c r="P35" s="449">
        <v>1.23E-2</v>
      </c>
      <c r="Q35" s="449">
        <v>2E-3</v>
      </c>
      <c r="R35" s="99"/>
      <c r="S35" s="449"/>
      <c r="T35" s="449">
        <v>1.5E-3</v>
      </c>
      <c r="U35" s="449">
        <v>1.6E-2</v>
      </c>
      <c r="V35" s="99"/>
      <c r="W35" s="449">
        <f t="shared" si="10"/>
        <v>1.5800000000000002E-2</v>
      </c>
      <c r="X35" s="99"/>
      <c r="Y35" s="441">
        <v>2.0000000000000001E-4</v>
      </c>
      <c r="Z35" s="99"/>
      <c r="AA35" s="449">
        <v>2.5000000000000001E-3</v>
      </c>
      <c r="AB35" s="99"/>
      <c r="AC35" s="449">
        <f t="shared" si="11"/>
        <v>2.7000000000000001E-3</v>
      </c>
      <c r="AD35" s="449">
        <f t="shared" si="12"/>
        <v>3.9500000000000007E-2</v>
      </c>
      <c r="AE35" s="449" t="s">
        <v>237</v>
      </c>
    </row>
    <row r="36" spans="1:31" ht="18.75">
      <c r="A36" s="813">
        <v>45778</v>
      </c>
      <c r="B36" s="814"/>
      <c r="C36" s="815" t="s">
        <v>197</v>
      </c>
      <c r="D36" s="816">
        <v>1552</v>
      </c>
      <c r="E36" s="817"/>
      <c r="F36" s="818"/>
      <c r="G36" s="439" t="s">
        <v>26</v>
      </c>
      <c r="H36" s="819">
        <v>10.9</v>
      </c>
      <c r="I36" s="819">
        <v>12.44</v>
      </c>
      <c r="J36" s="721">
        <f>(ReceptionBT[[#This Row],[Protéine Brute]]/(100-ReceptionBT[[#This Row],[Humidité]])*100)</f>
        <v>13.961840628507296</v>
      </c>
      <c r="K36" s="819">
        <v>79.900000000000006</v>
      </c>
      <c r="L36" s="719" t="s">
        <v>199</v>
      </c>
      <c r="M36" s="719" t="s">
        <v>199</v>
      </c>
      <c r="N36" s="747"/>
      <c r="O36" s="244"/>
      <c r="P36" s="747"/>
      <c r="Q36" s="747"/>
      <c r="R36" s="244"/>
      <c r="S36" s="747"/>
      <c r="T36" s="747"/>
      <c r="U36" s="747"/>
      <c r="V36" s="747"/>
      <c r="W36" s="449">
        <f>V36+T36+S36+R36+Q36+P36</f>
        <v>0</v>
      </c>
      <c r="X36" s="747"/>
      <c r="Y36" s="244"/>
      <c r="Z36" s="244"/>
      <c r="AA36" s="747"/>
      <c r="AB36" s="747"/>
      <c r="AC36" s="820">
        <f>AB36+AA36+Z36+Y36+X36</f>
        <v>0</v>
      </c>
      <c r="AD36" s="820">
        <f>AC36+W36+O36+N36</f>
        <v>0</v>
      </c>
      <c r="AE36" s="820" t="s">
        <v>238</v>
      </c>
    </row>
    <row r="37" spans="1:31" ht="18.75">
      <c r="A37" s="813">
        <v>45779</v>
      </c>
      <c r="B37" s="814"/>
      <c r="C37" s="815" t="s">
        <v>197</v>
      </c>
      <c r="D37" s="816">
        <v>552</v>
      </c>
      <c r="E37" s="817"/>
      <c r="F37" s="818"/>
      <c r="G37" s="719" t="s">
        <v>26</v>
      </c>
      <c r="H37" s="819">
        <v>11.2</v>
      </c>
      <c r="I37" s="819">
        <v>12.61</v>
      </c>
      <c r="J37" s="721">
        <f>(ReceptionBT[[#This Row],[Protéine Brute]]/(100-ReceptionBT[[#This Row],[Humidité]])*100)</f>
        <v>14.20045045045045</v>
      </c>
      <c r="K37" s="819">
        <v>81.599999999999994</v>
      </c>
      <c r="L37" s="719" t="s">
        <v>199</v>
      </c>
      <c r="M37" s="719" t="s">
        <v>199</v>
      </c>
      <c r="N37" s="747"/>
      <c r="O37" s="244"/>
      <c r="P37" s="747"/>
      <c r="Q37" s="747"/>
      <c r="R37" s="244"/>
      <c r="S37" s="747"/>
      <c r="T37" s="747"/>
      <c r="U37" s="747"/>
      <c r="V37" s="747"/>
      <c r="W37" s="449">
        <f t="shared" si="10"/>
        <v>0</v>
      </c>
      <c r="X37" s="747"/>
      <c r="Y37" s="244"/>
      <c r="Z37" s="244"/>
      <c r="AA37" s="747"/>
      <c r="AB37" s="747"/>
      <c r="AC37" s="820">
        <f t="shared" si="11"/>
        <v>0</v>
      </c>
      <c r="AD37" s="820">
        <f t="shared" si="12"/>
        <v>0</v>
      </c>
      <c r="AE37" s="820" t="s">
        <v>239</v>
      </c>
    </row>
    <row r="38" spans="1:31" ht="18.75">
      <c r="A38" s="813">
        <v>45781</v>
      </c>
      <c r="B38" s="814"/>
      <c r="C38" s="815" t="s">
        <v>197</v>
      </c>
      <c r="D38" s="816">
        <v>1553</v>
      </c>
      <c r="E38" s="817"/>
      <c r="F38" s="818"/>
      <c r="G38" s="719" t="s">
        <v>26</v>
      </c>
      <c r="H38" s="819">
        <v>11.2</v>
      </c>
      <c r="I38" s="819">
        <v>12.17</v>
      </c>
      <c r="J38" s="721">
        <f>(ReceptionBT[[#This Row],[Protéine Brute]]/(100-ReceptionBT[[#This Row],[Humidité]])*100)</f>
        <v>13.704954954954957</v>
      </c>
      <c r="K38" s="819">
        <v>79.599999999999994</v>
      </c>
      <c r="L38" s="719" t="s">
        <v>199</v>
      </c>
      <c r="M38" s="719" t="s">
        <v>199</v>
      </c>
      <c r="N38" s="747"/>
      <c r="O38" s="244"/>
      <c r="P38" s="747"/>
      <c r="Q38" s="747"/>
      <c r="R38" s="244"/>
      <c r="S38" s="747"/>
      <c r="T38" s="747"/>
      <c r="U38" s="747"/>
      <c r="V38" s="747"/>
      <c r="W38" s="449">
        <f t="shared" si="10"/>
        <v>0</v>
      </c>
      <c r="X38" s="747"/>
      <c r="Y38" s="244"/>
      <c r="Z38" s="244"/>
      <c r="AA38" s="747"/>
      <c r="AB38" s="747"/>
      <c r="AC38" s="820">
        <f t="shared" si="11"/>
        <v>0</v>
      </c>
      <c r="AD38" s="820">
        <f t="shared" si="12"/>
        <v>0</v>
      </c>
      <c r="AE38" s="820" t="s">
        <v>240</v>
      </c>
    </row>
    <row r="39" spans="1:31" ht="18.75">
      <c r="A39" s="813">
        <v>45798</v>
      </c>
      <c r="B39" s="814"/>
      <c r="C39" s="815" t="s">
        <v>197</v>
      </c>
      <c r="D39" s="816">
        <v>1759</v>
      </c>
      <c r="E39" s="817"/>
      <c r="F39" s="818"/>
      <c r="G39" s="719" t="s">
        <v>26</v>
      </c>
      <c r="H39" s="819">
        <v>11.9</v>
      </c>
      <c r="I39" s="819">
        <v>11.27</v>
      </c>
      <c r="J39" s="721">
        <f>(ReceptionBT[[#This Row],[Protéine Brute]]/(100-ReceptionBT[[#This Row],[Humidité]])*100)</f>
        <v>12.79228149829739</v>
      </c>
      <c r="K39" s="819">
        <v>80</v>
      </c>
      <c r="L39" s="719" t="s">
        <v>199</v>
      </c>
      <c r="M39" s="719" t="s">
        <v>199</v>
      </c>
      <c r="N39" s="747"/>
      <c r="O39" s="244"/>
      <c r="P39" s="747"/>
      <c r="Q39" s="747"/>
      <c r="R39" s="244"/>
      <c r="S39" s="747"/>
      <c r="T39" s="747"/>
      <c r="U39" s="747"/>
      <c r="V39" s="747"/>
      <c r="W39" s="449">
        <f t="shared" ref="W39:W41" si="16">V39+T39+S39+R39+Q39+P39</f>
        <v>0</v>
      </c>
      <c r="X39" s="747"/>
      <c r="Y39" s="244"/>
      <c r="Z39" s="244"/>
      <c r="AA39" s="747"/>
      <c r="AB39" s="747"/>
      <c r="AC39" s="820">
        <f t="shared" ref="AC39:AC41" si="17">AB39+AA39+Z39+Y39+X39</f>
        <v>0</v>
      </c>
      <c r="AD39" s="820">
        <f t="shared" ref="AD39:AD41" si="18">AC39+W39+O39+N39</f>
        <v>0</v>
      </c>
      <c r="AE39" s="820" t="s">
        <v>241</v>
      </c>
    </row>
    <row r="40" spans="1:31" ht="18.75">
      <c r="A40" s="813">
        <v>45800</v>
      </c>
      <c r="B40" s="814"/>
      <c r="C40" s="815" t="s">
        <v>197</v>
      </c>
      <c r="D40" s="816">
        <v>1499</v>
      </c>
      <c r="E40" s="817"/>
      <c r="F40" s="818"/>
      <c r="G40" s="719" t="s">
        <v>26</v>
      </c>
      <c r="H40" s="819">
        <v>11.2</v>
      </c>
      <c r="I40" s="819">
        <v>11.64</v>
      </c>
      <c r="J40" s="721">
        <f>(ReceptionBT[[#This Row],[Protéine Brute]]/(100-ReceptionBT[[#This Row],[Humidité]])*100)</f>
        <v>13.108108108108111</v>
      </c>
      <c r="K40" s="819">
        <v>78.5</v>
      </c>
      <c r="L40" s="719" t="s">
        <v>199</v>
      </c>
      <c r="M40" s="719" t="s">
        <v>199</v>
      </c>
      <c r="N40" s="747"/>
      <c r="O40" s="244"/>
      <c r="P40" s="747"/>
      <c r="Q40" s="747"/>
      <c r="R40" s="244"/>
      <c r="S40" s="747"/>
      <c r="T40" s="747"/>
      <c r="U40" s="747"/>
      <c r="V40" s="747"/>
      <c r="W40" s="449">
        <f t="shared" si="16"/>
        <v>0</v>
      </c>
      <c r="X40" s="747"/>
      <c r="Y40" s="244"/>
      <c r="Z40" s="244"/>
      <c r="AA40" s="747"/>
      <c r="AB40" s="747"/>
      <c r="AC40" s="820">
        <f t="shared" si="17"/>
        <v>0</v>
      </c>
      <c r="AD40" s="820">
        <f t="shared" si="18"/>
        <v>0</v>
      </c>
      <c r="AE40" s="820" t="s">
        <v>242</v>
      </c>
    </row>
    <row r="41" spans="1:31" ht="18.75">
      <c r="A41" s="813"/>
      <c r="B41" s="814"/>
      <c r="C41" s="815"/>
      <c r="D41" s="816"/>
      <c r="E41" s="817"/>
      <c r="F41" s="818"/>
      <c r="G41" s="719"/>
      <c r="H41" s="819"/>
      <c r="I41" s="819"/>
      <c r="J41" s="721"/>
      <c r="K41" s="819"/>
      <c r="L41" s="719"/>
      <c r="M41" s="719"/>
      <c r="N41" s="747"/>
      <c r="O41" s="244"/>
      <c r="P41" s="747"/>
      <c r="Q41" s="747"/>
      <c r="R41" s="244"/>
      <c r="S41" s="747"/>
      <c r="T41" s="747"/>
      <c r="U41" s="747"/>
      <c r="V41" s="747"/>
      <c r="W41" s="449"/>
      <c r="X41" s="747"/>
      <c r="Y41" s="244"/>
      <c r="Z41" s="244"/>
      <c r="AA41" s="747"/>
      <c r="AB41" s="747"/>
      <c r="AC41" s="820"/>
      <c r="AD41" s="820"/>
      <c r="AE41" s="820" t="s">
        <v>243</v>
      </c>
    </row>
    <row r="42" spans="1:31" ht="18.75">
      <c r="A42" s="585" t="s">
        <v>196</v>
      </c>
      <c r="B42" s="98"/>
      <c r="C42" s="717" t="s">
        <v>197</v>
      </c>
      <c r="D42" s="99"/>
      <c r="E42" s="101"/>
      <c r="F42" s="101" t="s">
        <v>244</v>
      </c>
      <c r="G42" s="439"/>
      <c r="H42" s="827">
        <v>12.7</v>
      </c>
      <c r="I42" s="600">
        <v>10.29</v>
      </c>
      <c r="J42" s="721">
        <f>(ReceptionBT[[#This Row],[Protéine Brute]]/(100-ReceptionBT[[#This Row],[Humidité]])*100)</f>
        <v>11.786941580756013</v>
      </c>
      <c r="K42" s="600">
        <v>75.73</v>
      </c>
      <c r="L42" s="719" t="s">
        <v>199</v>
      </c>
      <c r="M42" s="719" t="s">
        <v>199</v>
      </c>
      <c r="N42" s="449">
        <v>1.2699999999999999E-2</v>
      </c>
      <c r="O42" s="449"/>
      <c r="P42" s="449">
        <v>2.64E-2</v>
      </c>
      <c r="Q42" s="449">
        <v>2.3999999999999998E-3</v>
      </c>
      <c r="R42" s="99"/>
      <c r="S42" s="449"/>
      <c r="T42" s="449">
        <v>1.5E-3</v>
      </c>
      <c r="U42" s="449">
        <v>2.2599999999999999E-2</v>
      </c>
      <c r="V42" s="99"/>
      <c r="W42" s="449">
        <f>V42+T42+S42+R42+Q42+P42</f>
        <v>3.0300000000000001E-2</v>
      </c>
      <c r="X42" s="99"/>
      <c r="Y42" s="441">
        <v>4.0000000000000002E-4</v>
      </c>
      <c r="Z42" s="99"/>
      <c r="AA42" s="449">
        <v>6.0000000000000001E-3</v>
      </c>
      <c r="AB42" s="99"/>
      <c r="AC42" s="449">
        <f>AB42+AA42+Z42+Y42+X42</f>
        <v>6.4000000000000003E-3</v>
      </c>
      <c r="AD42" s="449">
        <f>AC42+W42+O42+N42</f>
        <v>4.9399999999999999E-2</v>
      </c>
      <c r="AE42" s="449" t="s">
        <v>245</v>
      </c>
    </row>
    <row r="43" spans="1:31" ht="18.75">
      <c r="A43" s="813" t="s">
        <v>246</v>
      </c>
      <c r="B43" s="814">
        <v>45848</v>
      </c>
      <c r="C43" s="815" t="s">
        <v>247</v>
      </c>
      <c r="D43" s="914">
        <v>1897</v>
      </c>
      <c r="E43" s="817">
        <v>1000</v>
      </c>
      <c r="F43" s="818"/>
      <c r="G43" s="719"/>
      <c r="H43" s="819">
        <v>12.8</v>
      </c>
      <c r="I43" s="819">
        <v>10.119999999999999</v>
      </c>
      <c r="J43" s="721">
        <v>11.605504590000001</v>
      </c>
      <c r="K43" s="819">
        <v>76.92</v>
      </c>
      <c r="L43" s="719" t="s">
        <v>199</v>
      </c>
      <c r="M43" s="719" t="s">
        <v>199</v>
      </c>
      <c r="N43" s="913">
        <v>1.0800000000000001E-2</v>
      </c>
      <c r="O43" s="912">
        <v>2.9999999999999997E-4</v>
      </c>
      <c r="P43" s="913">
        <v>1.2200000000000001E-2</v>
      </c>
      <c r="Q43" s="913">
        <v>3.5999999999999999E-3</v>
      </c>
      <c r="R43" s="912"/>
      <c r="S43" s="913">
        <v>3.5299999999999998E-2</v>
      </c>
      <c r="T43" s="913">
        <v>1.1999999999999999E-3</v>
      </c>
      <c r="U43" s="913">
        <v>1.11E-2</v>
      </c>
      <c r="V43" s="913"/>
      <c r="W43" s="449">
        <f>V43+T43+S43+R43+Q43+P43</f>
        <v>5.2299999999999999E-2</v>
      </c>
      <c r="X43" s="913"/>
      <c r="Y43" s="912"/>
      <c r="Z43" s="912"/>
      <c r="AA43" s="913">
        <v>1.2999999999999999E-3</v>
      </c>
      <c r="AB43" s="913"/>
      <c r="AC43" s="820">
        <f>AB43+AA43+Z43+Y43+X43</f>
        <v>1.2999999999999999E-3</v>
      </c>
      <c r="AD43" s="820">
        <f>AC43+W43+O43+N43</f>
        <v>6.4700000000000008E-2</v>
      </c>
      <c r="AE43" s="820" t="s">
        <v>248</v>
      </c>
    </row>
    <row r="44" spans="1:31" ht="18.75">
      <c r="A44" s="813" t="s">
        <v>246</v>
      </c>
      <c r="B44" s="814">
        <v>45848</v>
      </c>
      <c r="C44" s="815" t="s">
        <v>247</v>
      </c>
      <c r="D44" s="914">
        <v>1898</v>
      </c>
      <c r="E44" s="817"/>
      <c r="F44" s="818"/>
      <c r="G44" s="719"/>
      <c r="H44" s="819">
        <v>12.7</v>
      </c>
      <c r="I44" s="819">
        <v>10.69</v>
      </c>
      <c r="J44" s="721">
        <v>12.245131730000001</v>
      </c>
      <c r="K44" s="819">
        <v>64.92</v>
      </c>
      <c r="L44" s="719" t="s">
        <v>199</v>
      </c>
      <c r="M44" s="719" t="s">
        <v>199</v>
      </c>
      <c r="N44" s="913">
        <v>7.4000000000000003E-3</v>
      </c>
      <c r="O44" s="912">
        <v>8.9999999999999998E-4</v>
      </c>
      <c r="P44" s="913">
        <v>8.8000000000000005E-3</v>
      </c>
      <c r="Q44" s="913">
        <v>3.3E-3</v>
      </c>
      <c r="R44" s="912"/>
      <c r="S44" s="913">
        <v>2.53E-2</v>
      </c>
      <c r="T44" s="913">
        <v>2.3E-3</v>
      </c>
      <c r="U44" s="913">
        <v>1.1299999999999999E-2</v>
      </c>
      <c r="V44" s="913"/>
      <c r="W44" s="449">
        <f>V44+T44+S44+R44+Q44+P44</f>
        <v>3.9699999999999999E-2</v>
      </c>
      <c r="X44" s="913"/>
      <c r="Y44" s="912"/>
      <c r="Z44" s="912"/>
      <c r="AA44" s="913">
        <v>1.6000000000000001E-3</v>
      </c>
      <c r="AB44" s="913"/>
      <c r="AC44" s="820">
        <f>AB44+AA44+Z44+Y44+X44</f>
        <v>1.6000000000000001E-3</v>
      </c>
      <c r="AD44" s="820">
        <f>AC44+W44+O44+N44</f>
        <v>4.9599999999999991E-2</v>
      </c>
      <c r="AE44" s="820" t="s">
        <v>249</v>
      </c>
    </row>
    <row r="45" spans="1:31" ht="18.75">
      <c r="A45" s="813" t="s">
        <v>246</v>
      </c>
      <c r="B45" s="814">
        <v>45848</v>
      </c>
      <c r="C45" s="815" t="s">
        <v>250</v>
      </c>
      <c r="D45" s="914">
        <v>2166</v>
      </c>
      <c r="E45" s="817">
        <v>5989.6</v>
      </c>
      <c r="F45" s="818"/>
      <c r="G45" s="719"/>
      <c r="H45" s="819">
        <v>11.5</v>
      </c>
      <c r="I45" s="819">
        <v>10.42</v>
      </c>
      <c r="J45" s="721">
        <v>11.7740113</v>
      </c>
      <c r="K45" s="819">
        <v>79.040000000000006</v>
      </c>
      <c r="L45" s="719" t="s">
        <v>199</v>
      </c>
      <c r="M45" s="719" t="s">
        <v>199</v>
      </c>
      <c r="N45" s="913">
        <v>2.3099999999999999E-2</v>
      </c>
      <c r="O45" s="912">
        <v>1.1000000000000001E-3</v>
      </c>
      <c r="P45" s="913">
        <v>1.3599999999999999E-2</v>
      </c>
      <c r="Q45" s="913">
        <v>2.8E-3</v>
      </c>
      <c r="R45" s="912"/>
      <c r="S45" s="913">
        <v>3.15E-2</v>
      </c>
      <c r="T45" s="913">
        <v>2.3999999999999998E-3</v>
      </c>
      <c r="U45" s="913">
        <v>1.0500000000000001E-2</v>
      </c>
      <c r="V45" s="913"/>
      <c r="W45" s="449">
        <f>V45+T45+S45+R45+Q45+P45</f>
        <v>5.0299999999999997E-2</v>
      </c>
      <c r="X45" s="913"/>
      <c r="Y45" s="912">
        <v>2.7000000000000001E-3</v>
      </c>
      <c r="Z45" s="912"/>
      <c r="AA45" s="913">
        <v>1.5E-3</v>
      </c>
      <c r="AB45" s="913"/>
      <c r="AC45" s="820">
        <f>AB45+AA45+Z45+Y45+X45</f>
        <v>4.2000000000000006E-3</v>
      </c>
      <c r="AD45" s="820">
        <f>AC45+W45+O45+N45</f>
        <v>7.8699999999999992E-2</v>
      </c>
      <c r="AE45" s="820" t="s">
        <v>251</v>
      </c>
    </row>
    <row r="46" spans="1:31" ht="18.75">
      <c r="A46" s="813">
        <v>45835</v>
      </c>
      <c r="B46" s="814">
        <v>45848</v>
      </c>
      <c r="C46" s="815" t="s">
        <v>247</v>
      </c>
      <c r="D46" s="914">
        <v>1896</v>
      </c>
      <c r="E46" s="817">
        <v>10000</v>
      </c>
      <c r="F46" s="818"/>
      <c r="G46" s="719"/>
      <c r="H46" s="819">
        <v>12.8</v>
      </c>
      <c r="I46" s="819">
        <v>10.28</v>
      </c>
      <c r="J46" s="721">
        <v>11.788990829999999</v>
      </c>
      <c r="K46" s="819">
        <v>77.010000000000005</v>
      </c>
      <c r="L46" s="719" t="s">
        <v>199</v>
      </c>
      <c r="M46" s="719" t="s">
        <v>199</v>
      </c>
      <c r="N46" s="913">
        <v>1.18E-2</v>
      </c>
      <c r="O46" s="912">
        <v>1.1999999999999999E-3</v>
      </c>
      <c r="P46" s="913">
        <v>1.4500000000000001E-2</v>
      </c>
      <c r="Q46" s="913">
        <v>3.3999999999999998E-3</v>
      </c>
      <c r="R46" s="912"/>
      <c r="S46" s="913">
        <v>9.4999999999999998E-3</v>
      </c>
      <c r="T46" s="913">
        <v>2E-3</v>
      </c>
      <c r="U46" s="913">
        <v>2.3800000000000002E-2</v>
      </c>
      <c r="V46" s="913"/>
      <c r="W46" s="449">
        <f>V46+T46+S46+R46+Q46+P46</f>
        <v>2.9400000000000003E-2</v>
      </c>
      <c r="X46" s="913"/>
      <c r="Y46" s="912"/>
      <c r="Z46" s="912"/>
      <c r="AA46" s="913">
        <v>8.0000000000000004E-4</v>
      </c>
      <c r="AB46" s="913"/>
      <c r="AC46" s="820">
        <f>AB46+AA46+Z46+Y46+X46</f>
        <v>8.0000000000000004E-4</v>
      </c>
      <c r="AD46" s="820">
        <f>AC46+W46+O46+N46</f>
        <v>4.3200000000000002E-2</v>
      </c>
      <c r="AE46" s="820" t="s">
        <v>252</v>
      </c>
    </row>
    <row r="47" spans="1:31" ht="18.75">
      <c r="A47" s="813">
        <v>45839</v>
      </c>
      <c r="B47" s="814">
        <v>45848</v>
      </c>
      <c r="C47" s="815" t="s">
        <v>253</v>
      </c>
      <c r="D47" s="914">
        <v>1895</v>
      </c>
      <c r="E47" s="817">
        <v>5000</v>
      </c>
      <c r="F47" s="818"/>
      <c r="G47" s="719"/>
      <c r="H47" s="819">
        <v>11.3</v>
      </c>
      <c r="I47" s="819">
        <v>12.17</v>
      </c>
      <c r="J47" s="721">
        <v>13.72040586</v>
      </c>
      <c r="K47" s="819">
        <v>79.680000000000007</v>
      </c>
      <c r="L47" s="719" t="s">
        <v>199</v>
      </c>
      <c r="M47" s="719" t="s">
        <v>199</v>
      </c>
      <c r="N47" s="913">
        <v>6.7000000000000002E-3</v>
      </c>
      <c r="O47" s="912">
        <v>2.0000000000000001E-4</v>
      </c>
      <c r="P47" s="913">
        <v>4.8999999999999998E-3</v>
      </c>
      <c r="Q47" s="913">
        <v>2.0999999999999999E-3</v>
      </c>
      <c r="R47" s="912"/>
      <c r="S47" s="913">
        <v>3.0200000000000001E-2</v>
      </c>
      <c r="T47" s="913">
        <v>4.5999999999999999E-3</v>
      </c>
      <c r="U47" s="913">
        <v>4.7000000000000002E-3</v>
      </c>
      <c r="V47" s="913"/>
      <c r="W47" s="449">
        <f>V47+T47+S47+R47+Q47+P47</f>
        <v>4.1799999999999997E-2</v>
      </c>
      <c r="X47" s="913"/>
      <c r="Y47" s="912">
        <v>5.9999999999999995E-4</v>
      </c>
      <c r="Z47" s="912"/>
      <c r="AA47" s="913">
        <v>8.0000000000000004E-4</v>
      </c>
      <c r="AB47" s="913"/>
      <c r="AC47" s="820">
        <f>AB47+AA47+Z47+Y47+X47</f>
        <v>1.4E-3</v>
      </c>
      <c r="AD47" s="820">
        <f>AC47+W47+O47+N47</f>
        <v>5.0099999999999992E-2</v>
      </c>
      <c r="AE47" s="820" t="s">
        <v>254</v>
      </c>
    </row>
    <row r="48" spans="1:31" ht="18.75">
      <c r="A48" s="813">
        <v>45839</v>
      </c>
      <c r="B48" s="814">
        <v>45848</v>
      </c>
      <c r="C48" s="815" t="s">
        <v>253</v>
      </c>
      <c r="D48" s="816">
        <v>2131</v>
      </c>
      <c r="E48" s="817">
        <v>5886.4</v>
      </c>
      <c r="F48" s="818"/>
      <c r="G48" s="719"/>
      <c r="H48" s="819">
        <v>11.5</v>
      </c>
      <c r="I48" s="819">
        <v>11.46</v>
      </c>
      <c r="J48" s="721">
        <v>12.94915254</v>
      </c>
      <c r="K48" s="819">
        <v>78.45</v>
      </c>
      <c r="L48" s="719" t="s">
        <v>199</v>
      </c>
      <c r="M48" s="719" t="s">
        <v>199</v>
      </c>
      <c r="N48" s="913">
        <v>1.9E-2</v>
      </c>
      <c r="O48" s="912">
        <v>8.0000000000000004E-4</v>
      </c>
      <c r="P48" s="913">
        <v>1.2699999999999999E-2</v>
      </c>
      <c r="Q48" s="913">
        <v>1.29E-2</v>
      </c>
      <c r="R48" s="912"/>
      <c r="S48" s="913">
        <v>4.0800000000000003E-2</v>
      </c>
      <c r="T48" s="913">
        <v>5.0000000000000001E-4</v>
      </c>
      <c r="U48" s="913">
        <v>6.3E-3</v>
      </c>
      <c r="V48" s="913"/>
      <c r="W48" s="449">
        <f>V48+T48+S48+R48+Q48+P48</f>
        <v>6.6900000000000001E-2</v>
      </c>
      <c r="X48" s="913"/>
      <c r="Y48" s="912"/>
      <c r="Z48" s="912"/>
      <c r="AA48" s="913">
        <v>2.3999999999999998E-3</v>
      </c>
      <c r="AB48" s="913"/>
      <c r="AC48" s="820">
        <f>AB48+AA48+Z48+Y48+X48</f>
        <v>2.3999999999999998E-3</v>
      </c>
      <c r="AD48" s="820">
        <f>AC48+W48+O48+N48</f>
        <v>8.9099999999999999E-2</v>
      </c>
      <c r="AE48" s="820" t="s">
        <v>255</v>
      </c>
    </row>
    <row r="49" spans="1:31" ht="18.75">
      <c r="A49" s="813">
        <v>45841</v>
      </c>
      <c r="B49" s="814">
        <v>45848</v>
      </c>
      <c r="C49" s="815" t="s">
        <v>247</v>
      </c>
      <c r="D49" s="816"/>
      <c r="E49" s="817"/>
      <c r="F49" s="818"/>
      <c r="G49" s="719"/>
      <c r="H49" s="819">
        <v>11.6</v>
      </c>
      <c r="I49" s="819">
        <v>12.04</v>
      </c>
      <c r="J49" s="721">
        <v>13.6199095</v>
      </c>
      <c r="K49" s="819">
        <v>79.19</v>
      </c>
      <c r="L49" s="719" t="s">
        <v>199</v>
      </c>
      <c r="M49" s="719" t="s">
        <v>199</v>
      </c>
      <c r="N49" s="913">
        <v>1.2E-2</v>
      </c>
      <c r="O49" s="912"/>
      <c r="P49" s="913">
        <v>9.1999999999999998E-3</v>
      </c>
      <c r="Q49" s="913">
        <v>4.8999999999999998E-3</v>
      </c>
      <c r="R49" s="912"/>
      <c r="S49" s="913">
        <v>4.2000000000000003E-2</v>
      </c>
      <c r="T49" s="913">
        <v>4.0000000000000002E-4</v>
      </c>
      <c r="U49" s="913">
        <v>7.7000000000000002E-3</v>
      </c>
      <c r="V49" s="913"/>
      <c r="W49" s="449">
        <f>V49+T49+S49+R49+Q49+P49</f>
        <v>5.6500000000000002E-2</v>
      </c>
      <c r="X49" s="913"/>
      <c r="Y49" s="912"/>
      <c r="Z49" s="912"/>
      <c r="AA49" s="913">
        <v>8.9999999999999998E-4</v>
      </c>
      <c r="AB49" s="913"/>
      <c r="AC49" s="820">
        <f>AB49+AA49+Z49+Y49+X49</f>
        <v>8.9999999999999998E-4</v>
      </c>
      <c r="AD49" s="820">
        <f>AC49+W49+O49+N49</f>
        <v>6.9400000000000003E-2</v>
      </c>
      <c r="AE49" s="820" t="s">
        <v>256</v>
      </c>
    </row>
    <row r="50" spans="1:31">
      <c r="W50" s="714"/>
      <c r="AC50" s="714"/>
      <c r="AD50" s="714"/>
      <c r="AE50" s="714" t="s">
        <v>257</v>
      </c>
    </row>
    <row r="51" spans="1:31" ht="18.75">
      <c r="A51" s="813">
        <v>45891</v>
      </c>
      <c r="B51" s="814">
        <v>45891</v>
      </c>
      <c r="C51" s="815" t="s">
        <v>258</v>
      </c>
      <c r="D51" s="816"/>
      <c r="E51" s="817"/>
      <c r="F51" s="818" t="s">
        <v>259</v>
      </c>
      <c r="G51" s="439" t="s">
        <v>26</v>
      </c>
      <c r="H51" s="819">
        <v>11</v>
      </c>
      <c r="I51" s="819">
        <v>12.02</v>
      </c>
      <c r="J51" s="721">
        <v>13.50561798</v>
      </c>
      <c r="K51" s="819">
        <v>78.55</v>
      </c>
      <c r="L51" s="719" t="s">
        <v>199</v>
      </c>
      <c r="M51" s="719" t="s">
        <v>199</v>
      </c>
      <c r="N51" s="913">
        <v>1.49E-2</v>
      </c>
      <c r="O51" s="912"/>
      <c r="P51" s="913">
        <v>1.9900000000000001E-2</v>
      </c>
      <c r="Q51" s="913">
        <v>5.4999999999999997E-3</v>
      </c>
      <c r="R51" s="912"/>
      <c r="S51" s="913"/>
      <c r="T51" s="913"/>
      <c r="U51" s="913">
        <v>1.47E-2</v>
      </c>
      <c r="V51" s="913"/>
      <c r="W51" s="449">
        <v>2.5399999999999999E-2</v>
      </c>
      <c r="X51" s="913"/>
      <c r="Y51" s="912">
        <v>4.0000000000000002E-4</v>
      </c>
      <c r="Z51" s="912"/>
      <c r="AA51" s="913">
        <v>2.8999999999999998E-3</v>
      </c>
      <c r="AB51" s="913"/>
      <c r="AC51" s="820">
        <v>3.2000000000000002E-3</v>
      </c>
      <c r="AD51" s="820">
        <v>4.3499999999999997E-2</v>
      </c>
      <c r="AE51" s="820" t="s">
        <v>260</v>
      </c>
    </row>
    <row r="52" spans="1:31" ht="18.75">
      <c r="A52" s="95">
        <v>45902</v>
      </c>
      <c r="B52" s="98">
        <v>45902</v>
      </c>
      <c r="C52" s="118" t="s">
        <v>258</v>
      </c>
      <c r="D52" s="583"/>
      <c r="E52" s="99"/>
      <c r="F52" s="101" t="s">
        <v>244</v>
      </c>
      <c r="G52" s="439" t="s">
        <v>26</v>
      </c>
      <c r="H52" s="100">
        <v>12</v>
      </c>
      <c r="I52" s="600">
        <v>11.26</v>
      </c>
      <c r="J52" s="100">
        <v>12.18</v>
      </c>
      <c r="K52" s="100">
        <v>77.14</v>
      </c>
      <c r="L52" s="99" t="s">
        <v>261</v>
      </c>
      <c r="M52" s="99" t="s">
        <v>199</v>
      </c>
      <c r="N52" s="449">
        <v>2.2700000000000001E-2</v>
      </c>
      <c r="O52" s="449">
        <v>8.9999999999999998E-4</v>
      </c>
      <c r="P52" s="449">
        <v>1.38E-2</v>
      </c>
      <c r="Q52" s="449">
        <v>2.4500000000000001E-2</v>
      </c>
      <c r="R52" s="99"/>
      <c r="S52" s="449"/>
      <c r="T52" s="449">
        <v>8.9999999999999998E-4</v>
      </c>
      <c r="U52" s="449">
        <v>1.5900000000000001E-2</v>
      </c>
      <c r="V52" s="99"/>
      <c r="W52" s="449">
        <f t="shared" ref="W52:W60" si="19">V52+T52+S52+R52+Q52+P52</f>
        <v>3.9199999999999999E-2</v>
      </c>
      <c r="X52" s="99"/>
      <c r="Y52" s="581"/>
      <c r="Z52" s="99"/>
      <c r="AA52" s="449">
        <v>5.0000000000000001E-4</v>
      </c>
      <c r="AB52" s="99"/>
      <c r="AC52" s="449">
        <f t="shared" ref="AC50:AC60" si="20">AB52+AA52+Z52+Y52+X52</f>
        <v>5.0000000000000001E-4</v>
      </c>
      <c r="AD52" s="449">
        <f>AC52+W52+O52+N52</f>
        <v>6.3299999999999995E-2</v>
      </c>
      <c r="AE52" s="449" t="s">
        <v>262</v>
      </c>
    </row>
    <row r="53" spans="1:31" ht="18.75">
      <c r="A53" s="95">
        <v>45906</v>
      </c>
      <c r="B53" s="98">
        <v>45907</v>
      </c>
      <c r="C53" s="118" t="s">
        <v>197</v>
      </c>
      <c r="D53" s="583">
        <v>3539</v>
      </c>
      <c r="E53" s="99"/>
      <c r="F53" s="101" t="s">
        <v>244</v>
      </c>
      <c r="G53" s="439" t="s">
        <v>26</v>
      </c>
      <c r="H53" s="100">
        <v>13.2</v>
      </c>
      <c r="I53" s="600">
        <v>10.9</v>
      </c>
      <c r="J53" s="721">
        <f>(ReceptionBT[[#This Row],[Protéine Brute]]/(100-ReceptionBT[[#This Row],[Humidité]])*100)</f>
        <v>12.557603686635947</v>
      </c>
      <c r="K53" s="100">
        <v>76.900000000000006</v>
      </c>
      <c r="L53" s="99"/>
      <c r="M53" s="99"/>
      <c r="N53" s="449"/>
      <c r="O53" s="449"/>
      <c r="P53" s="449"/>
      <c r="Q53" s="449"/>
      <c r="R53" s="99"/>
      <c r="S53" s="449"/>
      <c r="T53" s="449"/>
      <c r="U53" s="449"/>
      <c r="V53" s="99"/>
      <c r="W53" s="449"/>
      <c r="X53" s="99"/>
      <c r="Y53" s="581"/>
      <c r="Z53" s="99"/>
      <c r="AA53" s="449"/>
      <c r="AB53" s="99"/>
      <c r="AC53" s="449"/>
      <c r="AD53" s="449"/>
      <c r="AE53" s="449" t="s">
        <v>263</v>
      </c>
    </row>
    <row r="54" spans="1:31" ht="18.75">
      <c r="A54" s="95">
        <v>45906</v>
      </c>
      <c r="B54" s="98">
        <v>45908</v>
      </c>
      <c r="C54" s="118" t="s">
        <v>264</v>
      </c>
      <c r="D54" s="583"/>
      <c r="E54" s="99"/>
      <c r="F54" s="101" t="s">
        <v>198</v>
      </c>
      <c r="G54" s="439" t="s">
        <v>45</v>
      </c>
      <c r="H54" s="100">
        <v>12.2</v>
      </c>
      <c r="I54" s="600">
        <v>10.99</v>
      </c>
      <c r="J54" s="100">
        <f>(ReceptionBT[[#This Row],[Protéine Brute]]/(100-ReceptionBT[[#This Row],[Humidité]])*100)</f>
        <v>12.517084282460136</v>
      </c>
      <c r="K54" s="100">
        <v>76.16</v>
      </c>
      <c r="L54" s="99" t="s">
        <v>199</v>
      </c>
      <c r="M54" s="99" t="s">
        <v>199</v>
      </c>
      <c r="N54" s="449">
        <v>1.23E-2</v>
      </c>
      <c r="O54" s="449"/>
      <c r="P54" s="449">
        <v>1.06E-2</v>
      </c>
      <c r="Q54" s="449">
        <v>6.6E-3</v>
      </c>
      <c r="R54" s="99"/>
      <c r="S54" s="449">
        <v>3.2000000000000002E-3</v>
      </c>
      <c r="T54" s="449">
        <v>3.2000000000000002E-3</v>
      </c>
      <c r="U54" s="449">
        <v>1.7999999999999999E-2</v>
      </c>
      <c r="V54" s="99"/>
      <c r="W54" s="449">
        <v>2.3699999999999999E-2</v>
      </c>
      <c r="X54" s="99"/>
      <c r="Y54" s="581"/>
      <c r="Z54" s="99"/>
      <c r="AA54" s="449">
        <v>5.0000000000000001E-4</v>
      </c>
      <c r="AB54" s="99"/>
      <c r="AC54" s="449">
        <f t="shared" si="20"/>
        <v>5.0000000000000001E-4</v>
      </c>
      <c r="AD54" s="449">
        <f t="shared" ref="AD53:AD60" si="21">AC54+W54+O54+N54</f>
        <v>3.6499999999999998E-2</v>
      </c>
      <c r="AE54" s="449" t="s">
        <v>265</v>
      </c>
    </row>
    <row r="55" spans="1:31" ht="18.75">
      <c r="A55" s="95">
        <v>45906</v>
      </c>
      <c r="B55" s="98">
        <v>45907</v>
      </c>
      <c r="C55" s="118" t="s">
        <v>197</v>
      </c>
      <c r="D55" s="583">
        <v>3539</v>
      </c>
      <c r="E55" s="99"/>
      <c r="F55" s="101"/>
      <c r="G55" s="439" t="s">
        <v>26</v>
      </c>
      <c r="H55" s="100">
        <v>13.2</v>
      </c>
      <c r="I55" s="600">
        <v>10.91</v>
      </c>
      <c r="J55" s="100">
        <f>(ReceptionBT[[#This Row],[Protéine Brute]]/(100-ReceptionBT[[#This Row],[Humidité]])*100)</f>
        <v>12.569124423963135</v>
      </c>
      <c r="K55" s="100">
        <v>76.900000000000006</v>
      </c>
      <c r="L55" s="99"/>
      <c r="M55" s="99"/>
      <c r="N55" s="449"/>
      <c r="O55" s="449"/>
      <c r="P55" s="449"/>
      <c r="Q55" s="449"/>
      <c r="R55" s="99"/>
      <c r="S55" s="449"/>
      <c r="T55" s="449"/>
      <c r="U55" s="449"/>
      <c r="V55" s="99"/>
      <c r="W55" s="449"/>
      <c r="X55" s="99"/>
      <c r="Y55" s="581"/>
      <c r="Z55" s="99"/>
      <c r="AA55" s="449"/>
      <c r="AB55" s="99"/>
      <c r="AC55" s="449"/>
      <c r="AD55" s="449"/>
      <c r="AE55" s="449" t="s">
        <v>266</v>
      </c>
    </row>
    <row r="56" spans="1:31" ht="18.75">
      <c r="A56" s="95">
        <v>45907</v>
      </c>
      <c r="B56" s="98">
        <v>45908</v>
      </c>
      <c r="C56" s="118" t="s">
        <v>267</v>
      </c>
      <c r="D56" s="583"/>
      <c r="E56" s="99"/>
      <c r="F56" s="101" t="s">
        <v>244</v>
      </c>
      <c r="G56" s="439" t="s">
        <v>26</v>
      </c>
      <c r="H56" s="100">
        <v>12.4</v>
      </c>
      <c r="I56" s="600">
        <v>10.95</v>
      </c>
      <c r="J56" s="100">
        <v>12.5</v>
      </c>
      <c r="K56" s="100">
        <v>77.459999999999994</v>
      </c>
      <c r="L56" s="99" t="s">
        <v>199</v>
      </c>
      <c r="M56" s="99" t="s">
        <v>199</v>
      </c>
      <c r="N56" s="449">
        <v>1.83E-2</v>
      </c>
      <c r="O56" s="449"/>
      <c r="P56" s="449">
        <v>1.2800000000000001E-2</v>
      </c>
      <c r="Q56" s="449">
        <v>4.1999999999999997E-3</v>
      </c>
      <c r="R56" s="99"/>
      <c r="S56" s="449"/>
      <c r="T56" s="449">
        <v>5.9999999999999995E-4</v>
      </c>
      <c r="U56" s="449">
        <v>1.3899999999999999E-2</v>
      </c>
      <c r="V56" s="99"/>
      <c r="W56" s="449">
        <v>1.7600000000000001E-2</v>
      </c>
      <c r="X56" s="99"/>
      <c r="Y56" s="581"/>
      <c r="Z56" s="99"/>
      <c r="AA56" s="449">
        <v>2.9999999999999997E-4</v>
      </c>
      <c r="AB56" s="99"/>
      <c r="AC56" s="449">
        <f t="shared" si="20"/>
        <v>2.9999999999999997E-4</v>
      </c>
      <c r="AD56" s="449">
        <f t="shared" si="21"/>
        <v>3.6200000000000003E-2</v>
      </c>
      <c r="AE56" s="449" t="s">
        <v>268</v>
      </c>
    </row>
    <row r="57" spans="1:31">
      <c r="W57" s="714"/>
      <c r="AC57" s="714"/>
      <c r="AD57" s="714"/>
      <c r="AE57" s="714" t="s">
        <v>269</v>
      </c>
    </row>
    <row r="58" spans="1:31" ht="18.75">
      <c r="A58" s="95">
        <v>45910</v>
      </c>
      <c r="B58" s="98">
        <v>45911</v>
      </c>
      <c r="C58" s="118" t="s">
        <v>270</v>
      </c>
      <c r="D58" s="583"/>
      <c r="E58" s="99"/>
      <c r="F58" s="101" t="s">
        <v>271</v>
      </c>
      <c r="G58" s="439" t="s">
        <v>272</v>
      </c>
      <c r="H58" s="100">
        <v>9.5</v>
      </c>
      <c r="I58" s="600">
        <v>13.3</v>
      </c>
      <c r="J58" s="100">
        <v>14.69</v>
      </c>
      <c r="K58" s="100">
        <v>80.459999999999994</v>
      </c>
      <c r="L58" s="99" t="s">
        <v>199</v>
      </c>
      <c r="M58" s="99" t="s">
        <v>199</v>
      </c>
      <c r="N58" s="449">
        <v>2.01E-2</v>
      </c>
      <c r="O58" s="449">
        <v>8.0000000000000004E-4</v>
      </c>
      <c r="P58" s="449">
        <v>2.4E-2</v>
      </c>
      <c r="Q58" s="449">
        <v>2.7799999999999998E-2</v>
      </c>
      <c r="R58" s="99"/>
      <c r="S58" s="449">
        <v>4.1999999999999997E-3</v>
      </c>
      <c r="T58" s="449">
        <v>3.7000000000000002E-3</v>
      </c>
      <c r="U58" s="449">
        <v>1.72E-2</v>
      </c>
      <c r="V58" s="99"/>
      <c r="W58" s="449">
        <f t="shared" si="19"/>
        <v>5.9699999999999996E-2</v>
      </c>
      <c r="X58" s="99"/>
      <c r="Y58" s="581"/>
      <c r="Z58" s="99"/>
      <c r="AA58" s="449">
        <v>9.4000000000000004E-3</v>
      </c>
      <c r="AB58" s="99"/>
      <c r="AC58" s="449">
        <f t="shared" si="20"/>
        <v>9.4000000000000004E-3</v>
      </c>
      <c r="AD58" s="449">
        <f t="shared" si="21"/>
        <v>0.09</v>
      </c>
      <c r="AE58" s="449" t="s">
        <v>273</v>
      </c>
    </row>
    <row r="59" spans="1:31">
      <c r="W59" s="714"/>
      <c r="AC59" s="714"/>
      <c r="AD59" s="714"/>
      <c r="AE59" s="714" t="s">
        <v>274</v>
      </c>
    </row>
    <row r="60" spans="1:31" ht="18.75">
      <c r="A60" s="95">
        <v>45917</v>
      </c>
      <c r="B60" s="98">
        <v>45918</v>
      </c>
      <c r="C60" s="118" t="s">
        <v>275</v>
      </c>
      <c r="D60" s="583">
        <v>3242</v>
      </c>
      <c r="E60" s="99"/>
      <c r="F60" s="101" t="s">
        <v>271</v>
      </c>
      <c r="G60" s="439" t="s">
        <v>272</v>
      </c>
      <c r="H60" s="100">
        <v>8.25</v>
      </c>
      <c r="I60" s="600">
        <v>12.72</v>
      </c>
      <c r="J60" s="100">
        <v>13.86</v>
      </c>
      <c r="K60" s="100">
        <v>80.25</v>
      </c>
      <c r="L60" s="99" t="s">
        <v>199</v>
      </c>
      <c r="M60" s="99" t="s">
        <v>199</v>
      </c>
      <c r="N60" s="449">
        <v>3.0800000000000001E-2</v>
      </c>
      <c r="O60" s="449"/>
      <c r="P60" s="449">
        <v>2.3999999999999998E-3</v>
      </c>
      <c r="Q60" s="449">
        <v>1.4E-2</v>
      </c>
      <c r="R60" s="99"/>
      <c r="S60" s="449">
        <v>8.0000000000000004E-4</v>
      </c>
      <c r="T60" s="449">
        <v>5.9999999999999995E-4</v>
      </c>
      <c r="U60" s="449"/>
      <c r="V60" s="99"/>
      <c r="W60" s="449">
        <f>V60+T60+S60+R60+Q60+P60</f>
        <v>1.78E-2</v>
      </c>
      <c r="X60" s="99"/>
      <c r="Y60" s="581">
        <v>8.9999999999999998E-4</v>
      </c>
      <c r="Z60" s="99"/>
      <c r="AA60" s="449">
        <v>1.5E-3</v>
      </c>
      <c r="AB60" s="99"/>
      <c r="AC60" s="449">
        <f>AB60+AA60+Z60+Y60+X60</f>
        <v>2.4000000000000002E-3</v>
      </c>
      <c r="AD60" s="449">
        <f>AC60+W60+O60+N60</f>
        <v>5.1000000000000004E-2</v>
      </c>
      <c r="AE60" s="449" t="s">
        <v>276</v>
      </c>
    </row>
    <row r="61" spans="1:31" ht="18.75">
      <c r="A61" s="95">
        <v>45918</v>
      </c>
      <c r="B61" s="98">
        <v>45919</v>
      </c>
      <c r="C61" s="118" t="s">
        <v>275</v>
      </c>
      <c r="D61" s="583">
        <v>3242</v>
      </c>
      <c r="E61" s="99"/>
      <c r="F61" s="101" t="s">
        <v>271</v>
      </c>
      <c r="G61" s="439" t="s">
        <v>272</v>
      </c>
      <c r="H61" s="100">
        <v>8</v>
      </c>
      <c r="I61" s="600">
        <v>13.24</v>
      </c>
      <c r="J61" s="100">
        <f>(ReceptionBT[[#This Row],[Protéine Brute]]/(100-ReceptionBT[[#This Row],[Humidité]])*100)</f>
        <v>14.391304347826086</v>
      </c>
      <c r="K61" s="100">
        <v>80</v>
      </c>
      <c r="L61" s="99" t="s">
        <v>199</v>
      </c>
      <c r="M61" s="99" t="s">
        <v>199</v>
      </c>
      <c r="N61" s="449"/>
      <c r="O61" s="449"/>
      <c r="P61" s="449"/>
      <c r="Q61" s="449"/>
      <c r="R61" s="99"/>
      <c r="S61" s="449"/>
      <c r="T61" s="449"/>
      <c r="U61" s="449"/>
      <c r="V61" s="99"/>
      <c r="W61" s="449">
        <f>V61+T61+S61+R61+Q61+P61</f>
        <v>0</v>
      </c>
      <c r="X61" s="99"/>
      <c r="Y61" s="581"/>
      <c r="Z61" s="99"/>
      <c r="AA61" s="449"/>
      <c r="AB61" s="99"/>
      <c r="AC61" s="449">
        <f>AB61+AA61+Z61+Y61+X61</f>
        <v>0</v>
      </c>
      <c r="AD61" s="449">
        <f>AC61+W61+O61+N61</f>
        <v>0</v>
      </c>
      <c r="AE61" s="449" t="s">
        <v>277</v>
      </c>
    </row>
    <row r="62" spans="1:31" ht="18.75">
      <c r="A62" s="95">
        <v>45918</v>
      </c>
      <c r="B62" s="98">
        <v>45919</v>
      </c>
      <c r="C62" s="118" t="s">
        <v>278</v>
      </c>
      <c r="D62" s="583">
        <v>3728</v>
      </c>
      <c r="E62" s="99"/>
      <c r="F62" s="101"/>
      <c r="G62" s="439" t="s">
        <v>26</v>
      </c>
      <c r="H62" s="100">
        <v>11</v>
      </c>
      <c r="I62" s="600">
        <v>10</v>
      </c>
      <c r="J62" s="100">
        <f>(ReceptionBT[[#This Row],[Protéine Brute]]/(100-ReceptionBT[[#This Row],[Humidité]])*100)</f>
        <v>11.235955056179774</v>
      </c>
      <c r="K62" s="100">
        <v>79</v>
      </c>
      <c r="L62" s="99" t="s">
        <v>199</v>
      </c>
      <c r="M62" s="99" t="s">
        <v>199</v>
      </c>
      <c r="N62" s="449"/>
      <c r="O62" s="449"/>
      <c r="P62" s="449"/>
      <c r="Q62" s="449"/>
      <c r="R62" s="99"/>
      <c r="S62" s="449"/>
      <c r="T62" s="449"/>
      <c r="U62" s="449"/>
      <c r="V62" s="99"/>
      <c r="W62" s="449">
        <f>V62+T62+S62+R62+Q62+P62</f>
        <v>0</v>
      </c>
      <c r="X62" s="99"/>
      <c r="Y62" s="581"/>
      <c r="Z62" s="99"/>
      <c r="AA62" s="449"/>
      <c r="AB62" s="99"/>
      <c r="AC62" s="449">
        <f>AB62+AA62+Z62+Y62+X62</f>
        <v>0</v>
      </c>
      <c r="AD62" s="449">
        <f>AC62+W62+O62+N62</f>
        <v>0</v>
      </c>
      <c r="AE62" s="449" t="s">
        <v>279</v>
      </c>
    </row>
    <row r="63" spans="1:31" ht="18.75">
      <c r="A63" s="95">
        <v>45920</v>
      </c>
      <c r="B63" s="98">
        <v>45921</v>
      </c>
      <c r="C63" s="118" t="s">
        <v>280</v>
      </c>
      <c r="D63" s="583">
        <v>3706</v>
      </c>
      <c r="E63" s="99"/>
      <c r="F63" s="101"/>
      <c r="G63" s="439" t="s">
        <v>26</v>
      </c>
      <c r="H63" s="100">
        <v>11</v>
      </c>
      <c r="I63" s="600">
        <v>12</v>
      </c>
      <c r="J63" s="100">
        <f>(ReceptionBT[[#This Row],[Protéine Brute]]/(100-ReceptionBT[[#This Row],[Humidité]])*100)</f>
        <v>13.48314606741573</v>
      </c>
      <c r="K63" s="100">
        <v>79</v>
      </c>
      <c r="L63" s="99" t="s">
        <v>199</v>
      </c>
      <c r="M63" s="99" t="s">
        <v>199</v>
      </c>
      <c r="N63" s="449"/>
      <c r="O63" s="449"/>
      <c r="P63" s="449"/>
      <c r="Q63" s="449"/>
      <c r="R63" s="99"/>
      <c r="S63" s="449"/>
      <c r="T63" s="449"/>
      <c r="U63" s="449"/>
      <c r="V63" s="99"/>
      <c r="W63" s="449">
        <f>V63+T63+S63+R63+Q63+P63</f>
        <v>0</v>
      </c>
      <c r="X63" s="99"/>
      <c r="Y63" s="581"/>
      <c r="Z63" s="99"/>
      <c r="AA63" s="449"/>
      <c r="AB63" s="99"/>
      <c r="AC63" s="449">
        <f>AB63+AA63+Z63+Y63+X63</f>
        <v>0</v>
      </c>
      <c r="AD63" s="449">
        <f>AC63+W63+O63+N63</f>
        <v>0</v>
      </c>
      <c r="AE63" s="449" t="s">
        <v>281</v>
      </c>
    </row>
    <row r="64" spans="1:31" ht="18.75">
      <c r="A64" s="95" t="s">
        <v>196</v>
      </c>
      <c r="B64" s="98">
        <v>45930</v>
      </c>
      <c r="C64" s="118" t="s">
        <v>267</v>
      </c>
      <c r="D64" s="583"/>
      <c r="E64" s="99"/>
      <c r="F64" s="101" t="s">
        <v>282</v>
      </c>
      <c r="G64" s="439" t="s">
        <v>26</v>
      </c>
      <c r="H64" s="100">
        <v>10.52</v>
      </c>
      <c r="I64" s="600">
        <v>12.95</v>
      </c>
      <c r="J64" s="100">
        <f>(ReceptionBT[[#This Row],[Protéine Brute]]/(100-ReceptionBT[[#This Row],[Humidité]])*100)</f>
        <v>14.472507822977201</v>
      </c>
      <c r="K64" s="100">
        <v>75.900000000000006</v>
      </c>
      <c r="L64" s="99" t="s">
        <v>199</v>
      </c>
      <c r="M64" s="99" t="s">
        <v>199</v>
      </c>
      <c r="N64" s="449">
        <v>2.7799999999999998E-2</v>
      </c>
      <c r="O64" s="449"/>
      <c r="P64" s="449">
        <v>3.39E-2</v>
      </c>
      <c r="Q64" s="449">
        <v>2.7000000000000001E-3</v>
      </c>
      <c r="R64" s="99"/>
      <c r="S64" s="449">
        <v>2.4499999999999999E-3</v>
      </c>
      <c r="T64" s="449">
        <v>6.4000000000000005E-4</v>
      </c>
      <c r="U64" s="449">
        <v>8.3920000000000002E-3</v>
      </c>
      <c r="V64" s="99"/>
      <c r="W64" s="449">
        <f>V64+T64+S64+R64+Q64+P64</f>
        <v>3.9690000000000003E-2</v>
      </c>
      <c r="X64" s="99"/>
      <c r="Y64" s="581">
        <v>5.0000000000000001E-4</v>
      </c>
      <c r="Z64" s="99"/>
      <c r="AA64" s="449">
        <v>5.2900000000000004E-3</v>
      </c>
      <c r="AB64" s="99"/>
      <c r="AC64" s="449">
        <f>AB64+AA64+Z64+Y64+X64</f>
        <v>5.79E-3</v>
      </c>
      <c r="AD64" s="449">
        <f>AC64+W64+O64+N64</f>
        <v>7.3280000000000012E-2</v>
      </c>
      <c r="AE64" s="449" t="s">
        <v>283</v>
      </c>
    </row>
    <row r="65" spans="1:31" ht="18.75">
      <c r="A65" s="95" t="s">
        <v>196</v>
      </c>
      <c r="B65" s="98">
        <v>45951</v>
      </c>
      <c r="C65" s="118" t="s">
        <v>267</v>
      </c>
      <c r="D65" s="583"/>
      <c r="E65" s="99"/>
      <c r="F65" s="101" t="s">
        <v>236</v>
      </c>
      <c r="G65" s="439" t="s">
        <v>26</v>
      </c>
      <c r="H65" s="100">
        <v>11.5</v>
      </c>
      <c r="I65" s="600">
        <v>12.13</v>
      </c>
      <c r="J65" s="100">
        <f>(ReceptionBT[[#This Row],[Protéine Brute]]/(100-ReceptionBT[[#This Row],[Humidité]])*100)</f>
        <v>13.70621468926554</v>
      </c>
      <c r="K65" s="100">
        <v>79.3</v>
      </c>
      <c r="L65" s="99" t="s">
        <v>199</v>
      </c>
      <c r="M65" s="99" t="s">
        <v>199</v>
      </c>
      <c r="N65" s="449">
        <v>2.1100000000000001E-2</v>
      </c>
      <c r="O65" s="449"/>
      <c r="P65" s="449">
        <v>1.4500000000000001E-2</v>
      </c>
      <c r="Q65" s="449">
        <v>2.5999999999999999E-3</v>
      </c>
      <c r="R65" s="99"/>
      <c r="S65" s="449">
        <v>2E-3</v>
      </c>
      <c r="T65" s="449">
        <v>1.1000000000000001E-3</v>
      </c>
      <c r="U65" s="449">
        <v>6.8999999999999999E-3</v>
      </c>
      <c r="V65" s="99"/>
      <c r="W65" s="449">
        <f>V65+T65+S65+R65+Q65+P65</f>
        <v>2.0200000000000003E-2</v>
      </c>
      <c r="X65" s="99"/>
      <c r="Y65" s="581">
        <v>8.9999999999999998E-4</v>
      </c>
      <c r="Z65" s="99"/>
      <c r="AA65" s="449">
        <v>6.8999999999999999E-3</v>
      </c>
      <c r="AB65" s="99"/>
      <c r="AC65" s="449">
        <f>AB65+AA65+Z65+Y65+X65</f>
        <v>7.7999999999999996E-3</v>
      </c>
      <c r="AD65" s="449">
        <f>AC65+W65+O65+N65</f>
        <v>4.9100000000000005E-2</v>
      </c>
      <c r="AE65" s="449" t="s">
        <v>284</v>
      </c>
    </row>
    <row r="66" spans="1:31" ht="18.75">
      <c r="A66" s="95">
        <v>45951</v>
      </c>
      <c r="B66" s="98">
        <v>45952</v>
      </c>
      <c r="C66" s="118" t="s">
        <v>267</v>
      </c>
      <c r="D66" s="583"/>
      <c r="E66" s="99"/>
      <c r="F66" s="101" t="s">
        <v>236</v>
      </c>
      <c r="G66" s="439" t="s">
        <v>26</v>
      </c>
      <c r="H66" s="100">
        <v>10.53</v>
      </c>
      <c r="I66" s="600">
        <v>12.29</v>
      </c>
      <c r="J66" s="100">
        <f>(ReceptionBT[[#This Row],[Protéine Brute]]/(100-ReceptionBT[[#This Row],[Humidité]])*100)</f>
        <v>13.736447971387056</v>
      </c>
      <c r="K66" s="100">
        <v>79</v>
      </c>
      <c r="L66" s="99" t="s">
        <v>199</v>
      </c>
      <c r="M66" s="99" t="s">
        <v>199</v>
      </c>
      <c r="N66" s="449"/>
      <c r="O66" s="449"/>
      <c r="P66" s="449"/>
      <c r="Q66" s="449"/>
      <c r="R66" s="99"/>
      <c r="S66" s="449"/>
      <c r="T66" s="449"/>
      <c r="U66" s="449"/>
      <c r="V66" s="99"/>
      <c r="W66" s="449">
        <f>V66+T66+S66+R66+Q66+P66</f>
        <v>0</v>
      </c>
      <c r="X66" s="99"/>
      <c r="Y66" s="581"/>
      <c r="Z66" s="99"/>
      <c r="AA66" s="449"/>
      <c r="AB66" s="99"/>
      <c r="AC66" s="449">
        <f>AB66+AA66+Z66+Y66+X66</f>
        <v>0</v>
      </c>
      <c r="AD66" s="449">
        <f>AC66+W66+O66+N66</f>
        <v>0</v>
      </c>
      <c r="AE66" s="449" t="s">
        <v>285</v>
      </c>
    </row>
    <row r="67" spans="1:31" ht="18.75">
      <c r="A67" s="95">
        <v>45969</v>
      </c>
      <c r="B67" s="98">
        <v>45970</v>
      </c>
      <c r="C67" s="118" t="s">
        <v>264</v>
      </c>
      <c r="D67" s="583"/>
      <c r="E67" s="99"/>
      <c r="F67" s="101" t="s">
        <v>244</v>
      </c>
      <c r="G67" s="439" t="s">
        <v>45</v>
      </c>
      <c r="H67" s="100">
        <v>12.33</v>
      </c>
      <c r="I67" s="600">
        <v>11.25</v>
      </c>
      <c r="J67" s="100">
        <f>(ReceptionBT[[#This Row],[Protéine Brute]]/(100-ReceptionBT[[#This Row],[Humidité]])*100)</f>
        <v>12.832211702977073</v>
      </c>
      <c r="K67" s="100">
        <v>78.900000000000006</v>
      </c>
      <c r="L67" s="99" t="s">
        <v>199</v>
      </c>
      <c r="M67" s="99" t="s">
        <v>199</v>
      </c>
      <c r="N67" s="449">
        <v>1.4200000000000001E-2</v>
      </c>
      <c r="O67" s="449"/>
      <c r="P67" s="449">
        <v>5.0000000000000001E-3</v>
      </c>
      <c r="Q67" s="449">
        <v>7.1999999999999998E-3</v>
      </c>
      <c r="R67" s="99"/>
      <c r="S67" s="449">
        <v>2.5999999999999999E-3</v>
      </c>
      <c r="T67" s="449">
        <v>2.8E-3</v>
      </c>
      <c r="U67" s="449">
        <v>1.24E-2</v>
      </c>
      <c r="V67" s="99"/>
      <c r="W67" s="449">
        <f>V67+T67+S67+R67+Q67+P67</f>
        <v>1.7600000000000001E-2</v>
      </c>
      <c r="X67" s="99"/>
      <c r="Y67" s="581"/>
      <c r="Z67" s="99"/>
      <c r="AA67" s="449">
        <v>1E-3</v>
      </c>
      <c r="AB67" s="99"/>
      <c r="AC67" s="449">
        <f>AB67+AA67+Z67+Y67+X67</f>
        <v>1E-3</v>
      </c>
      <c r="AD67" s="449">
        <f>AC67+W67+O67+N67</f>
        <v>3.2800000000000003E-2</v>
      </c>
      <c r="AE67" s="449" t="s">
        <v>286</v>
      </c>
    </row>
    <row r="68" spans="1:31" ht="18.75">
      <c r="A68" s="95">
        <v>45973</v>
      </c>
      <c r="B68" s="98">
        <v>45974</v>
      </c>
      <c r="C68" s="118" t="s">
        <v>287</v>
      </c>
      <c r="D68" s="583" t="s">
        <v>288</v>
      </c>
      <c r="E68" s="99"/>
      <c r="F68" s="101"/>
      <c r="G68" s="439" t="s">
        <v>26</v>
      </c>
      <c r="H68" s="100">
        <v>12.5</v>
      </c>
      <c r="I68" s="600">
        <v>10.44</v>
      </c>
      <c r="J68" s="100">
        <f>(ReceptionBT[[#This Row],[Protéine Brute]]/(100-ReceptionBT[[#This Row],[Humidité]])*100)</f>
        <v>11.931428571428571</v>
      </c>
      <c r="K68" s="100">
        <v>77.5</v>
      </c>
      <c r="L68" s="99" t="s">
        <v>199</v>
      </c>
      <c r="M68" s="99" t="s">
        <v>199</v>
      </c>
      <c r="N68" s="449"/>
      <c r="O68" s="449"/>
      <c r="P68" s="449"/>
      <c r="Q68" s="449"/>
      <c r="R68" s="99"/>
      <c r="S68" s="449"/>
      <c r="T68" s="449"/>
      <c r="U68" s="449"/>
      <c r="V68" s="99"/>
      <c r="W68" s="449"/>
      <c r="X68" s="99"/>
      <c r="Y68" s="581"/>
      <c r="Z68" s="99"/>
      <c r="AA68" s="449"/>
      <c r="AB68" s="99"/>
      <c r="AC68" s="449">
        <f>AB68+AA68+Z68+Y68+X68</f>
        <v>0</v>
      </c>
      <c r="AD68" s="449">
        <f>AC68+W68+O68+N68</f>
        <v>0</v>
      </c>
      <c r="AE68" s="449" t="s">
        <v>289</v>
      </c>
    </row>
    <row r="69" spans="1:31" ht="18.75">
      <c r="A69" s="95" t="s">
        <v>290</v>
      </c>
      <c r="B69" s="98">
        <v>45985</v>
      </c>
      <c r="C69" s="118" t="s">
        <v>267</v>
      </c>
      <c r="D69" s="583"/>
      <c r="E69" s="99"/>
      <c r="F69" s="101" t="s">
        <v>198</v>
      </c>
      <c r="G69" s="439" t="s">
        <v>26</v>
      </c>
      <c r="H69" s="100">
        <v>12.16</v>
      </c>
      <c r="I69" s="600">
        <v>9.93</v>
      </c>
      <c r="J69" s="100">
        <f>(ReceptionBT[[#This Row],[Protéine Brute]]/(100-ReceptionBT[[#This Row],[Humidité]])*100)</f>
        <v>11.304644808743168</v>
      </c>
      <c r="K69" s="100">
        <v>79.8</v>
      </c>
      <c r="L69" s="99" t="s">
        <v>199</v>
      </c>
      <c r="M69" s="99" t="s">
        <v>199</v>
      </c>
      <c r="N69" s="449">
        <v>1.21E-2</v>
      </c>
      <c r="O69" s="449"/>
      <c r="P69" s="449">
        <v>1.0200000000000001E-2</v>
      </c>
      <c r="Q69" s="449">
        <v>4.4999999999999997E-3</v>
      </c>
      <c r="R69" s="99"/>
      <c r="S69" s="449">
        <v>7.7999999999999996E-3</v>
      </c>
      <c r="T69" s="449">
        <v>1.2999999999999999E-3</v>
      </c>
      <c r="U69" s="449">
        <v>1.11E-2</v>
      </c>
      <c r="V69" s="99"/>
      <c r="W69" s="449">
        <f>V69+T69+S69+R69+Q69+P69</f>
        <v>2.3800000000000002E-2</v>
      </c>
      <c r="X69" s="99"/>
      <c r="Y69" s="581"/>
      <c r="Z69" s="99"/>
      <c r="AA69" s="449">
        <v>1.1000000000000001E-3</v>
      </c>
      <c r="AB69" s="99"/>
      <c r="AC69" s="449">
        <f>AB69+AA69+Z69+Y69+X69</f>
        <v>1.1000000000000001E-3</v>
      </c>
      <c r="AD69" s="449">
        <f>AC69+W69+O69+N69</f>
        <v>3.7000000000000005E-2</v>
      </c>
      <c r="AE69" s="449" t="s">
        <v>291</v>
      </c>
    </row>
    <row r="70" spans="1:31" ht="18.75">
      <c r="A70" s="95" t="s">
        <v>196</v>
      </c>
      <c r="B70" s="98">
        <v>45989</v>
      </c>
      <c r="C70" s="118" t="s">
        <v>267</v>
      </c>
      <c r="D70" s="583"/>
      <c r="E70" s="99"/>
      <c r="F70" s="101" t="s">
        <v>236</v>
      </c>
      <c r="G70" s="439" t="s">
        <v>26</v>
      </c>
      <c r="H70" s="100">
        <v>10.8</v>
      </c>
      <c r="I70" s="600">
        <v>12.34</v>
      </c>
      <c r="J70" s="100">
        <f>(ReceptionBT[[#This Row],[Protéine Brute]]/(100-ReceptionBT[[#This Row],[Humidité]])*100)</f>
        <v>13.834080717488789</v>
      </c>
      <c r="K70" s="100">
        <v>78</v>
      </c>
      <c r="L70" s="99" t="s">
        <v>199</v>
      </c>
      <c r="M70" s="99" t="s">
        <v>199</v>
      </c>
      <c r="N70" s="449">
        <v>2.4E-2</v>
      </c>
      <c r="O70" s="449"/>
      <c r="P70" s="449">
        <v>1.3299999999999999E-2</v>
      </c>
      <c r="Q70" s="449">
        <v>4.0000000000000001E-3</v>
      </c>
      <c r="R70" s="99"/>
      <c r="S70" s="449">
        <v>6.7000000000000002E-3</v>
      </c>
      <c r="T70" s="449">
        <v>1E-3</v>
      </c>
      <c r="U70" s="449">
        <v>7.0000000000000001E-3</v>
      </c>
      <c r="V70" s="99"/>
      <c r="W70" s="449">
        <f>V70+T70+S70+R70+Q70+P70</f>
        <v>2.5000000000000001E-2</v>
      </c>
      <c r="X70" s="99"/>
      <c r="Y70" s="581">
        <v>2.0000000000000001E-4</v>
      </c>
      <c r="Z70" s="99"/>
      <c r="AA70" s="449">
        <v>1.4E-3</v>
      </c>
      <c r="AB70" s="99"/>
      <c r="AC70" s="449">
        <f>AB70+AA70+Z70+Y70+X70</f>
        <v>1.6000000000000001E-3</v>
      </c>
      <c r="AD70" s="449">
        <f>AC70+W70+O70+N70</f>
        <v>5.0600000000000006E-2</v>
      </c>
      <c r="AE70" s="449" t="s">
        <v>292</v>
      </c>
    </row>
    <row r="71" spans="1:31" ht="18.75">
      <c r="A71" s="95">
        <v>45992</v>
      </c>
      <c r="B71" s="98">
        <v>45993</v>
      </c>
      <c r="C71" s="118" t="s">
        <v>258</v>
      </c>
      <c r="D71" s="583">
        <v>4984</v>
      </c>
      <c r="E71" s="99"/>
      <c r="F71" s="101"/>
      <c r="G71" s="439" t="s">
        <v>26</v>
      </c>
      <c r="H71" s="100">
        <v>12.4</v>
      </c>
      <c r="I71" s="600">
        <v>11.25</v>
      </c>
      <c r="J71" s="100">
        <f>(ReceptionBT[[#This Row],[Protéine Brute]]/(100-ReceptionBT[[#This Row],[Humidité]])*100)</f>
        <v>12.842465753424658</v>
      </c>
      <c r="K71" s="100">
        <v>79</v>
      </c>
      <c r="L71" s="99" t="s">
        <v>199</v>
      </c>
      <c r="M71" s="99" t="s">
        <v>199</v>
      </c>
      <c r="N71" s="449"/>
      <c r="O71" s="449"/>
      <c r="P71" s="449"/>
      <c r="Q71" s="449"/>
      <c r="R71" s="99"/>
      <c r="S71" s="449"/>
      <c r="T71" s="449"/>
      <c r="U71" s="449"/>
      <c r="V71" s="99"/>
      <c r="W71" s="449">
        <f>V71+T71+S71+R71+Q71+P71</f>
        <v>0</v>
      </c>
      <c r="X71" s="99"/>
      <c r="Y71" s="581"/>
      <c r="Z71" s="99"/>
      <c r="AA71" s="449"/>
      <c r="AB71" s="99"/>
      <c r="AC71" s="449">
        <f>AB71+AA71+Z71+Y71+X71</f>
        <v>0</v>
      </c>
      <c r="AD71" s="449">
        <f>AC71+W71+O71+N71</f>
        <v>0</v>
      </c>
      <c r="AE71" s="449" t="s">
        <v>293</v>
      </c>
    </row>
    <row r="72" spans="1:31" ht="18.75">
      <c r="A72" s="95">
        <v>45993</v>
      </c>
      <c r="B72" s="98">
        <v>45994</v>
      </c>
      <c r="C72" s="118" t="s">
        <v>267</v>
      </c>
      <c r="D72" s="583"/>
      <c r="E72" s="99"/>
      <c r="F72" s="101"/>
      <c r="G72" s="439" t="s">
        <v>26</v>
      </c>
      <c r="H72" s="100">
        <v>12.2</v>
      </c>
      <c r="I72" s="600">
        <v>11.55</v>
      </c>
      <c r="J72" s="100">
        <f>(ReceptionBT[[#This Row],[Protéine Brute]]/(100-ReceptionBT[[#This Row],[Humidité]])*100)</f>
        <v>13.15489749430524</v>
      </c>
      <c r="K72" s="100">
        <v>78</v>
      </c>
      <c r="L72" s="99" t="s">
        <v>199</v>
      </c>
      <c r="M72" s="99" t="s">
        <v>199</v>
      </c>
      <c r="N72" s="449"/>
      <c r="O72" s="449"/>
      <c r="P72" s="449"/>
      <c r="Q72" s="449"/>
      <c r="R72" s="99"/>
      <c r="S72" s="449"/>
      <c r="T72" s="449"/>
      <c r="U72" s="449"/>
      <c r="V72" s="99"/>
      <c r="W72" s="449">
        <f>V72+T72+S72+R72+Q72+P72</f>
        <v>0</v>
      </c>
      <c r="X72" s="99"/>
      <c r="Y72" s="581"/>
      <c r="Z72" s="99"/>
      <c r="AA72" s="449"/>
      <c r="AB72" s="99"/>
      <c r="AC72" s="449">
        <f>AB72+AA72+Z72+Y72+X72</f>
        <v>0</v>
      </c>
      <c r="AD72" s="449">
        <f>AC72+W72+O72+N72</f>
        <v>0</v>
      </c>
      <c r="AE72" s="449" t="s">
        <v>294</v>
      </c>
    </row>
    <row r="73" spans="1:31" ht="18.75">
      <c r="A73" s="95" t="s">
        <v>196</v>
      </c>
      <c r="B73" s="98">
        <v>46002</v>
      </c>
      <c r="C73" s="118" t="s">
        <v>267</v>
      </c>
      <c r="D73" s="583"/>
      <c r="E73" s="99"/>
      <c r="F73" s="101" t="s">
        <v>282</v>
      </c>
      <c r="G73" s="439" t="s">
        <v>26</v>
      </c>
      <c r="H73" s="100">
        <v>10.3</v>
      </c>
      <c r="I73" s="600">
        <v>11.67</v>
      </c>
      <c r="J73" s="100">
        <f>(ReceptionBT[[#This Row],[Protéine Brute]]/(100-ReceptionBT[[#This Row],[Humidité]])*100)</f>
        <v>13.010033444816052</v>
      </c>
      <c r="K73" s="100">
        <v>77.099999999999994</v>
      </c>
      <c r="L73" s="99" t="s">
        <v>199</v>
      </c>
      <c r="M73" s="99" t="s">
        <v>199</v>
      </c>
      <c r="N73" s="449">
        <v>2.41E-2</v>
      </c>
      <c r="O73" s="449"/>
      <c r="P73" s="449">
        <v>2.1100000000000001E-2</v>
      </c>
      <c r="Q73" s="449">
        <v>2.8E-3</v>
      </c>
      <c r="R73" s="99"/>
      <c r="S73" s="449">
        <v>1.7799999999999999E-3</v>
      </c>
      <c r="T73" s="449">
        <v>1.8E-3</v>
      </c>
      <c r="U73" s="449">
        <v>8.9999999999999993E-3</v>
      </c>
      <c r="V73" s="99"/>
      <c r="W73" s="449">
        <f>V73+T73+S73+R73+Q73+P73</f>
        <v>2.7480000000000001E-2</v>
      </c>
      <c r="X73" s="99"/>
      <c r="Y73" s="581"/>
      <c r="Z73" s="99"/>
      <c r="AA73" s="449">
        <v>1.5E-3</v>
      </c>
      <c r="AB73" s="99"/>
      <c r="AC73" s="449">
        <f>AB73+AA73+Z73+Y73+X73</f>
        <v>1.5E-3</v>
      </c>
      <c r="AD73" s="449">
        <f>AC73+W73+O73+N73</f>
        <v>5.3080000000000002E-2</v>
      </c>
      <c r="AE73" s="449" t="s">
        <v>295</v>
      </c>
    </row>
    <row r="74" spans="1:31" ht="18.75">
      <c r="A74" s="95">
        <v>46003</v>
      </c>
      <c r="B74" s="98">
        <v>46003</v>
      </c>
      <c r="C74" s="118" t="s">
        <v>197</v>
      </c>
      <c r="D74" s="583"/>
      <c r="E74" s="99"/>
      <c r="F74" s="101" t="s">
        <v>259</v>
      </c>
      <c r="G74" s="1177" t="s">
        <v>45</v>
      </c>
      <c r="H74" s="100">
        <v>12.4</v>
      </c>
      <c r="I74" s="600">
        <v>12.12</v>
      </c>
      <c r="J74" s="100">
        <f>(ReceptionBT[[#This Row],[Protéine Brute]]/(100-ReceptionBT[[#This Row],[Humidité]])*100)</f>
        <v>13.835616438356164</v>
      </c>
      <c r="K74" s="100">
        <v>80.099999999999994</v>
      </c>
      <c r="L74" s="99" t="s">
        <v>199</v>
      </c>
      <c r="M74" s="99" t="s">
        <v>199</v>
      </c>
      <c r="N74" s="449">
        <v>1.5699999999999999E-2</v>
      </c>
      <c r="O74" s="449"/>
      <c r="P74" s="449">
        <v>1.8700000000000001E-2</v>
      </c>
      <c r="Q74" s="449">
        <v>3.0000000000000001E-3</v>
      </c>
      <c r="R74" s="99"/>
      <c r="S74" s="449"/>
      <c r="T74" s="449">
        <v>8.0000000000000004E-4</v>
      </c>
      <c r="U74" s="449">
        <v>1.2200000000000001E-2</v>
      </c>
      <c r="V74" s="99"/>
      <c r="W74" s="449">
        <f>V74+T74+S74+R74+Q74+P74</f>
        <v>2.2500000000000003E-2</v>
      </c>
      <c r="X74" s="99"/>
      <c r="Y74" s="581"/>
      <c r="Z74" s="99"/>
      <c r="AA74" s="449">
        <v>3.8E-3</v>
      </c>
      <c r="AB74" s="99"/>
      <c r="AC74" s="449">
        <f>AB74+AA74+Z74+Y74+X74</f>
        <v>3.8E-3</v>
      </c>
      <c r="AD74" s="449">
        <f>AC74+W74+O74+N74</f>
        <v>4.2000000000000003E-2</v>
      </c>
      <c r="AE74" s="449" t="s">
        <v>296</v>
      </c>
    </row>
    <row r="75" spans="1:31" ht="18.75">
      <c r="A75" s="95">
        <v>46011</v>
      </c>
      <c r="B75" s="98">
        <v>46012</v>
      </c>
      <c r="C75" s="118" t="s">
        <v>197</v>
      </c>
      <c r="D75" s="583"/>
      <c r="E75" s="99"/>
      <c r="F75" s="101"/>
      <c r="G75" s="439" t="s">
        <v>26</v>
      </c>
      <c r="H75" s="100">
        <v>10.8</v>
      </c>
      <c r="I75" s="600">
        <v>11.8</v>
      </c>
      <c r="J75" s="100">
        <f>(ReceptionBT[[#This Row],[Protéine Brute]]/(100-ReceptionBT[[#This Row],[Humidité]])*100)</f>
        <v>13.228699551569505</v>
      </c>
      <c r="K75" s="100">
        <v>80</v>
      </c>
      <c r="L75" s="99" t="s">
        <v>199</v>
      </c>
      <c r="M75" s="99" t="s">
        <v>199</v>
      </c>
      <c r="N75" s="449"/>
      <c r="O75" s="449"/>
      <c r="P75" s="449"/>
      <c r="Q75" s="449"/>
      <c r="R75" s="99"/>
      <c r="S75" s="449"/>
      <c r="T75" s="449"/>
      <c r="U75" s="449"/>
      <c r="V75" s="99"/>
      <c r="W75" s="449"/>
      <c r="X75" s="99"/>
      <c r="Y75" s="581"/>
      <c r="Z75" s="99"/>
      <c r="AA75" s="449"/>
      <c r="AB75" s="99"/>
      <c r="AC75" s="449"/>
      <c r="AD75" s="449"/>
      <c r="AE75" s="449" t="s">
        <v>297</v>
      </c>
    </row>
    <row r="76" spans="1:31" ht="18.75">
      <c r="A76" s="95">
        <v>46011</v>
      </c>
      <c r="B76" s="98">
        <v>46011</v>
      </c>
      <c r="C76" s="118" t="s">
        <v>287</v>
      </c>
      <c r="D76" s="583"/>
      <c r="E76" s="99"/>
      <c r="F76" s="101"/>
      <c r="G76" s="439" t="s">
        <v>26</v>
      </c>
      <c r="H76" s="100">
        <v>11</v>
      </c>
      <c r="I76" s="600">
        <v>10.94</v>
      </c>
      <c r="J76" s="100">
        <f>(ReceptionBT[[#This Row],[Protéine Brute]]/(100-ReceptionBT[[#This Row],[Humidité]])*100)</f>
        <v>12.292134831460674</v>
      </c>
      <c r="K76" s="100">
        <v>79.900000000000006</v>
      </c>
      <c r="L76" s="99" t="s">
        <v>199</v>
      </c>
      <c r="M76" s="99" t="s">
        <v>199</v>
      </c>
      <c r="N76" s="449"/>
      <c r="O76" s="449"/>
      <c r="P76" s="449"/>
      <c r="Q76" s="449"/>
      <c r="R76" s="99"/>
      <c r="S76" s="449"/>
      <c r="T76" s="449"/>
      <c r="U76" s="449"/>
      <c r="V76" s="99"/>
      <c r="W76" s="449"/>
      <c r="X76" s="99"/>
      <c r="Y76" s="581"/>
      <c r="Z76" s="99"/>
      <c r="AA76" s="449"/>
      <c r="AB76" s="99"/>
      <c r="AC76" s="449"/>
      <c r="AD76" s="449"/>
      <c r="AE76" s="449" t="s">
        <v>298</v>
      </c>
    </row>
    <row r="77" spans="1:31" ht="18.75">
      <c r="A77" s="95">
        <v>46013</v>
      </c>
      <c r="B77" s="98">
        <v>46014</v>
      </c>
      <c r="C77" s="118" t="s">
        <v>287</v>
      </c>
      <c r="D77" s="583"/>
      <c r="E77" s="99"/>
      <c r="F77" s="101"/>
      <c r="G77" s="439" t="s">
        <v>26</v>
      </c>
      <c r="H77" s="100">
        <v>11.8</v>
      </c>
      <c r="I77" s="600">
        <v>10.4</v>
      </c>
      <c r="J77" s="100">
        <f>(ReceptionBT[[#This Row],[Protéine Brute]]/(100-ReceptionBT[[#This Row],[Humidité]])*100)</f>
        <v>11.791383219954648</v>
      </c>
      <c r="K77" s="100">
        <v>79</v>
      </c>
      <c r="L77" s="99" t="s">
        <v>199</v>
      </c>
      <c r="M77" s="99" t="s">
        <v>199</v>
      </c>
      <c r="N77" s="449"/>
      <c r="O77" s="449"/>
      <c r="P77" s="449"/>
      <c r="Q77" s="449"/>
      <c r="R77" s="99"/>
      <c r="S77" s="449"/>
      <c r="T77" s="449"/>
      <c r="U77" s="449"/>
      <c r="V77" s="99"/>
      <c r="W77" s="449"/>
      <c r="X77" s="99"/>
      <c r="Y77" s="581"/>
      <c r="Z77" s="99"/>
      <c r="AA77" s="449"/>
      <c r="AB77" s="99"/>
      <c r="AC77" s="449"/>
      <c r="AD77" s="449"/>
      <c r="AE77" s="449" t="s">
        <v>299</v>
      </c>
    </row>
    <row r="78" spans="1:31" ht="18.75">
      <c r="A78" s="95">
        <v>46016</v>
      </c>
      <c r="B78" s="98">
        <v>46017</v>
      </c>
      <c r="C78" s="118" t="s">
        <v>197</v>
      </c>
      <c r="D78" s="583"/>
      <c r="E78" s="99"/>
      <c r="F78" s="101"/>
      <c r="G78" s="439" t="s">
        <v>26</v>
      </c>
      <c r="H78" s="100">
        <v>10.8</v>
      </c>
      <c r="I78" s="600">
        <v>11.8</v>
      </c>
      <c r="J78" s="100">
        <f>(ReceptionBT[[#This Row],[Protéine Brute]]/(100-ReceptionBT[[#This Row],[Humidité]])*100)</f>
        <v>13.228699551569505</v>
      </c>
      <c r="K78" s="100">
        <v>80</v>
      </c>
      <c r="L78" s="99" t="s">
        <v>199</v>
      </c>
      <c r="M78" s="99" t="s">
        <v>199</v>
      </c>
      <c r="N78" s="449">
        <v>1.54E-2</v>
      </c>
      <c r="O78" s="449"/>
      <c r="P78" s="449">
        <v>1.9699999999999999E-2</v>
      </c>
      <c r="Q78" s="449">
        <v>8.8000000000000005E-3</v>
      </c>
      <c r="R78" s="99"/>
      <c r="S78" s="449">
        <v>2E-3</v>
      </c>
      <c r="T78" s="449">
        <v>1.5E-3</v>
      </c>
      <c r="U78" s="449">
        <v>8.9999999999999993E-3</v>
      </c>
      <c r="V78" s="99"/>
      <c r="W78" s="449">
        <f>V78+T78+S78+R78+Q78+P78</f>
        <v>3.2000000000000001E-2</v>
      </c>
      <c r="X78" s="99"/>
      <c r="Y78" s="581">
        <v>2.0000000000000001E-4</v>
      </c>
      <c r="Z78" s="99"/>
      <c r="AA78" s="449">
        <v>4.4999999999999997E-3</v>
      </c>
      <c r="AB78" s="99"/>
      <c r="AC78" s="449">
        <f>AB78+AA78+Z78+Y78+X78</f>
        <v>4.6999999999999993E-3</v>
      </c>
      <c r="AD78" s="449">
        <f>AC78+W78+O78+N78</f>
        <v>5.2099999999999994E-2</v>
      </c>
      <c r="AE78" s="449" t="s">
        <v>300</v>
      </c>
    </row>
    <row r="79" spans="1:31" ht="18.75">
      <c r="A79" s="95" t="s">
        <v>196</v>
      </c>
      <c r="B79" s="95"/>
      <c r="C79" s="118" t="s">
        <v>197</v>
      </c>
      <c r="D79" s="583"/>
      <c r="E79" s="99"/>
      <c r="F79" s="101"/>
      <c r="G79" s="439" t="s">
        <v>26</v>
      </c>
      <c r="H79" s="100">
        <v>10.46</v>
      </c>
      <c r="I79" s="600">
        <v>12.69</v>
      </c>
      <c r="J79" s="100">
        <f>(ReceptionBT[[#This Row],[Protéine Brute]]/(100-ReceptionBT[[#This Row],[Humidité]])*100)</f>
        <v>14.172436899709629</v>
      </c>
      <c r="K79" s="100">
        <v>78</v>
      </c>
      <c r="L79" s="99" t="s">
        <v>199</v>
      </c>
      <c r="M79" s="99" t="s">
        <v>199</v>
      </c>
      <c r="N79" s="449">
        <v>2.12E-2</v>
      </c>
      <c r="O79" s="449"/>
      <c r="P79" s="449">
        <v>2.4E-2</v>
      </c>
      <c r="Q79" s="449">
        <v>4.7999999999999996E-3</v>
      </c>
      <c r="R79" s="99"/>
      <c r="S79" s="449">
        <v>2.3E-3</v>
      </c>
      <c r="T79" s="449">
        <v>8.8999999999999999E-3</v>
      </c>
      <c r="U79" s="449">
        <v>1.4500000000000001E-2</v>
      </c>
      <c r="V79" s="99"/>
      <c r="W79" s="449">
        <f>V79+T79+S79+R79+Q79+P79</f>
        <v>0.04</v>
      </c>
      <c r="X79" s="99"/>
      <c r="Y79" s="581"/>
      <c r="Z79" s="99"/>
      <c r="AA79" s="449">
        <v>8.8000000000000005E-3</v>
      </c>
      <c r="AB79" s="99"/>
      <c r="AC79" s="449">
        <f>AB79+AA79+Z79+Y79+X79</f>
        <v>8.8000000000000005E-3</v>
      </c>
      <c r="AD79" s="449">
        <f>AC79+W79+O79+N79</f>
        <v>7.0000000000000007E-2</v>
      </c>
      <c r="AE79" s="449" t="s">
        <v>301</v>
      </c>
    </row>
    <row r="80" spans="1:31" ht="18.75">
      <c r="A80" s="95">
        <v>46059</v>
      </c>
      <c r="B80" s="98">
        <v>46060</v>
      </c>
      <c r="C80" s="118" t="s">
        <v>197</v>
      </c>
      <c r="D80" s="583"/>
      <c r="E80" s="99"/>
      <c r="F80" s="101"/>
      <c r="G80" s="439" t="s">
        <v>26</v>
      </c>
      <c r="H80" s="100">
        <v>11.9</v>
      </c>
      <c r="I80" s="600">
        <v>12.69</v>
      </c>
      <c r="J80" s="100">
        <f>(ReceptionBT[[#This Row],[Protéine Brute]]/(100-ReceptionBT[[#This Row],[Humidité]])*100)</f>
        <v>14.404086265607265</v>
      </c>
      <c r="K80" s="100">
        <v>79.5</v>
      </c>
      <c r="L80" s="99" t="s">
        <v>199</v>
      </c>
      <c r="M80" s="99" t="s">
        <v>199</v>
      </c>
      <c r="N80" s="449">
        <v>1.4500000000000001E-2</v>
      </c>
      <c r="O80" s="449"/>
      <c r="P80" s="449">
        <v>1.78E-2</v>
      </c>
      <c r="Q80" s="449">
        <v>8.0000000000000002E-3</v>
      </c>
      <c r="R80" s="99"/>
      <c r="S80" s="449">
        <v>2E-3</v>
      </c>
      <c r="T80" s="449">
        <v>1.5E-3</v>
      </c>
      <c r="U80" s="449">
        <v>8.8999999999999999E-3</v>
      </c>
      <c r="V80" s="99"/>
      <c r="W80" s="449">
        <f>V80+T80+S80+R80+Q80+P80</f>
        <v>2.93E-2</v>
      </c>
      <c r="X80" s="99"/>
      <c r="Y80" s="581">
        <v>2.0000000000000001E-4</v>
      </c>
      <c r="Z80" s="99"/>
      <c r="AA80" s="449">
        <v>5.5999999999999999E-3</v>
      </c>
      <c r="AB80" s="99"/>
      <c r="AC80" s="449">
        <f>AB80+AA80+Z80+Y80+X80</f>
        <v>5.7999999999999996E-3</v>
      </c>
      <c r="AD80" s="449">
        <f>AC80+W80+O80+N80</f>
        <v>4.9599999999999998E-2</v>
      </c>
      <c r="AE80" s="449" t="s">
        <v>302</v>
      </c>
    </row>
    <row r="81" spans="1:31" ht="18.75">
      <c r="A81" s="95">
        <v>46056</v>
      </c>
      <c r="B81" s="98">
        <v>46057</v>
      </c>
      <c r="C81" s="118" t="s">
        <v>303</v>
      </c>
      <c r="D81" s="583"/>
      <c r="E81" s="99"/>
      <c r="F81" s="101"/>
      <c r="G81" s="439" t="s">
        <v>26</v>
      </c>
      <c r="H81" s="100">
        <v>11.9</v>
      </c>
      <c r="I81" s="600">
        <v>11.83</v>
      </c>
      <c r="J81" s="100">
        <f>(ReceptionBT[[#This Row],[Protéine Brute]]/(100-ReceptionBT[[#This Row],[Humidité]])*100)</f>
        <v>13.427922814982976</v>
      </c>
      <c r="K81" s="100">
        <v>80.5</v>
      </c>
      <c r="L81" s="99" t="s">
        <v>199</v>
      </c>
      <c r="M81" s="99" t="s">
        <v>199</v>
      </c>
      <c r="N81" s="449"/>
      <c r="O81" s="449"/>
      <c r="P81" s="449"/>
      <c r="Q81" s="449"/>
      <c r="R81" s="99"/>
      <c r="S81" s="449"/>
      <c r="T81" s="449"/>
      <c r="U81" s="449"/>
      <c r="V81" s="99"/>
      <c r="W81" s="449">
        <f>V81+T81+S81+R81+Q81+P81</f>
        <v>0</v>
      </c>
      <c r="X81" s="99"/>
      <c r="Y81" s="581"/>
      <c r="Z81" s="99"/>
      <c r="AA81" s="449"/>
      <c r="AB81" s="99"/>
      <c r="AC81" s="449">
        <f>AB81+AA81+Z81+Y81+X81</f>
        <v>0</v>
      </c>
      <c r="AD81" s="449">
        <f>AC81+W81+O81+N81</f>
        <v>0</v>
      </c>
      <c r="AE81" s="449" t="s">
        <v>304</v>
      </c>
    </row>
    <row r="82" spans="1:31" ht="18.75">
      <c r="A82" s="95">
        <v>46057</v>
      </c>
      <c r="B82" s="98">
        <v>46059</v>
      </c>
      <c r="C82" s="118" t="s">
        <v>287</v>
      </c>
      <c r="D82" s="583"/>
      <c r="E82" s="99"/>
      <c r="F82" s="101"/>
      <c r="G82" s="439" t="s">
        <v>26</v>
      </c>
      <c r="H82" s="100">
        <v>12.1</v>
      </c>
      <c r="I82" s="600">
        <v>12.65</v>
      </c>
      <c r="J82" s="100">
        <f>(ReceptionBT[[#This Row],[Protéine Brute]]/(100-ReceptionBT[[#This Row],[Humidité]])*100)</f>
        <v>14.391353811149033</v>
      </c>
      <c r="K82" s="100">
        <v>81.2</v>
      </c>
      <c r="L82" s="99" t="s">
        <v>199</v>
      </c>
      <c r="M82" s="99" t="s">
        <v>199</v>
      </c>
      <c r="N82" s="449"/>
      <c r="O82" s="449"/>
      <c r="P82" s="449"/>
      <c r="Q82" s="449"/>
      <c r="R82" s="99"/>
      <c r="S82" s="449"/>
      <c r="T82" s="449"/>
      <c r="U82" s="449"/>
      <c r="V82" s="99"/>
      <c r="W82" s="449">
        <f>V82+T82+S82+R82+Q82+P82</f>
        <v>0</v>
      </c>
      <c r="X82" s="99"/>
      <c r="Y82" s="581"/>
      <c r="Z82" s="99"/>
      <c r="AA82" s="449"/>
      <c r="AB82" s="99"/>
      <c r="AC82" s="449">
        <f>AB82+AA82+Z82+Y82+X82</f>
        <v>0</v>
      </c>
      <c r="AD82" s="449">
        <f>AC82+W82+O82+N82</f>
        <v>0</v>
      </c>
      <c r="AE82" s="449" t="s">
        <v>305</v>
      </c>
    </row>
    <row r="83" spans="1:31" ht="18.75">
      <c r="A83" s="95">
        <v>46058</v>
      </c>
      <c r="B83" s="98">
        <v>46059</v>
      </c>
      <c r="C83" s="118" t="s">
        <v>306</v>
      </c>
      <c r="D83" s="583"/>
      <c r="E83" s="99"/>
      <c r="F83" s="101"/>
      <c r="G83" s="439" t="s">
        <v>26</v>
      </c>
      <c r="H83" s="100"/>
      <c r="I83" s="600"/>
      <c r="J83" s="100">
        <f>(ReceptionBT[[#This Row],[Protéine Brute]]/(100-ReceptionBT[[#This Row],[Humidité]])*100)</f>
        <v>0</v>
      </c>
      <c r="K83" s="100"/>
      <c r="L83" s="99" t="s">
        <v>199</v>
      </c>
      <c r="M83" s="99" t="s">
        <v>199</v>
      </c>
      <c r="N83" s="449"/>
      <c r="O83" s="449"/>
      <c r="P83" s="449"/>
      <c r="Q83" s="449"/>
      <c r="R83" s="99"/>
      <c r="S83" s="449"/>
      <c r="T83" s="449"/>
      <c r="U83" s="449"/>
      <c r="V83" s="99"/>
      <c r="W83" s="449">
        <f>V83+T83+S83+R83+Q83+P83</f>
        <v>0</v>
      </c>
      <c r="X83" s="99"/>
      <c r="Y83" s="581"/>
      <c r="Z83" s="99"/>
      <c r="AA83" s="449"/>
      <c r="AB83" s="99"/>
      <c r="AC83" s="449">
        <f>AB83+AA83+Z83+Y83+X83</f>
        <v>0</v>
      </c>
      <c r="AD83" s="449">
        <f>AC83+W83+O83+N83</f>
        <v>0</v>
      </c>
      <c r="AE83" s="449" t="s">
        <v>307</v>
      </c>
    </row>
    <row r="84" spans="1:31" ht="18.75">
      <c r="A84" s="95">
        <v>46058</v>
      </c>
      <c r="B84" s="98">
        <v>46059</v>
      </c>
      <c r="C84" s="118" t="s">
        <v>303</v>
      </c>
      <c r="D84" s="583"/>
      <c r="E84" s="99"/>
      <c r="F84" s="101"/>
      <c r="G84" s="439" t="s">
        <v>26</v>
      </c>
      <c r="H84" s="100"/>
      <c r="I84" s="600"/>
      <c r="J84" s="100">
        <f>(ReceptionBT[[#This Row],[Protéine Brute]]/(100-ReceptionBT[[#This Row],[Humidité]])*100)</f>
        <v>0</v>
      </c>
      <c r="K84" s="100"/>
      <c r="L84" s="99" t="s">
        <v>199</v>
      </c>
      <c r="M84" s="99" t="s">
        <v>199</v>
      </c>
      <c r="N84" s="449"/>
      <c r="O84" s="449"/>
      <c r="P84" s="449"/>
      <c r="Q84" s="449"/>
      <c r="R84" s="99"/>
      <c r="S84" s="449"/>
      <c r="T84" s="449"/>
      <c r="U84" s="449"/>
      <c r="V84" s="99"/>
      <c r="W84" s="449">
        <f>V84+T84+S84+R84+Q84+P84</f>
        <v>0</v>
      </c>
      <c r="X84" s="99"/>
      <c r="Y84" s="581"/>
      <c r="Z84" s="99"/>
      <c r="AA84" s="449"/>
      <c r="AB84" s="99"/>
      <c r="AC84" s="449">
        <f>AB84+AA84+Z84+Y84+X84</f>
        <v>0</v>
      </c>
      <c r="AD84" s="449">
        <f>AC84+W84+O84+N84</f>
        <v>0</v>
      </c>
      <c r="AE84" s="449" t="s">
        <v>308</v>
      </c>
    </row>
    <row r="85" spans="1:31" ht="18.75">
      <c r="A85" s="95" t="s">
        <v>196</v>
      </c>
      <c r="B85" s="98">
        <v>46068</v>
      </c>
      <c r="C85" s="118" t="s">
        <v>197</v>
      </c>
      <c r="D85" s="583"/>
      <c r="E85" s="99"/>
      <c r="F85" s="101"/>
      <c r="G85" s="439" t="s">
        <v>26</v>
      </c>
      <c r="H85" s="100">
        <v>11.9</v>
      </c>
      <c r="I85" s="600">
        <v>12.69</v>
      </c>
      <c r="J85" s="100">
        <f>(ReceptionBT[[#This Row],[Protéine Brute]]/(100-ReceptionBT[[#This Row],[Humidité]])*100)</f>
        <v>14.404086265607265</v>
      </c>
      <c r="K85" s="100">
        <v>79.5</v>
      </c>
      <c r="L85" s="99" t="s">
        <v>199</v>
      </c>
      <c r="M85" s="99" t="s">
        <v>199</v>
      </c>
      <c r="N85" s="449">
        <v>2.0500000000000001E-2</v>
      </c>
      <c r="O85" s="449"/>
      <c r="P85" s="449">
        <v>3.5900000000000001E-2</v>
      </c>
      <c r="Q85" s="449">
        <v>6.0000000000000001E-3</v>
      </c>
      <c r="R85" s="99"/>
      <c r="S85" s="449">
        <v>2.2000000000000001E-3</v>
      </c>
      <c r="T85" s="449">
        <v>4.4999999999999997E-3</v>
      </c>
      <c r="U85" s="449">
        <v>2.58E-2</v>
      </c>
      <c r="V85" s="99"/>
      <c r="W85" s="449">
        <f>V85+T85+S85+R85+Q85+P85</f>
        <v>4.8600000000000004E-2</v>
      </c>
      <c r="X85" s="99"/>
      <c r="Y85" s="581"/>
      <c r="Z85" s="99"/>
      <c r="AA85" s="449">
        <v>7.0000000000000001E-3</v>
      </c>
      <c r="AB85" s="99"/>
      <c r="AC85" s="449">
        <f>AB85+AA85+Z85+Y85+X85</f>
        <v>7.0000000000000001E-3</v>
      </c>
      <c r="AD85" s="449">
        <f>AC85+W85+O85+N85</f>
        <v>7.6100000000000001E-2</v>
      </c>
      <c r="AE85" s="449" t="s">
        <v>309</v>
      </c>
    </row>
    <row r="86" spans="1:31" ht="17.25" customHeight="1">
      <c r="A86" s="95" t="s">
        <v>196</v>
      </c>
      <c r="B86" s="98">
        <v>46067</v>
      </c>
      <c r="C86" s="99" t="s">
        <v>310</v>
      </c>
      <c r="D86" s="1294"/>
      <c r="E86" s="1294"/>
      <c r="F86" s="1294"/>
      <c r="G86" s="439" t="s">
        <v>26</v>
      </c>
      <c r="H86" s="99">
        <v>11.9</v>
      </c>
      <c r="I86" s="600">
        <v>12.16</v>
      </c>
      <c r="J86" s="99">
        <v>14</v>
      </c>
      <c r="K86" s="100">
        <v>74.55</v>
      </c>
      <c r="L86" s="99" t="s">
        <v>199</v>
      </c>
      <c r="M86" s="99" t="s">
        <v>199</v>
      </c>
      <c r="N86" s="441">
        <v>2.0400000000000001E-2</v>
      </c>
      <c r="O86" s="1296"/>
      <c r="P86" s="441">
        <v>3.5700000000000003E-2</v>
      </c>
      <c r="Q86" s="441">
        <v>6.3E-3</v>
      </c>
      <c r="R86" s="1296"/>
      <c r="S86" s="441">
        <v>3.2000000000000002E-3</v>
      </c>
      <c r="T86" s="441">
        <v>5.3E-3</v>
      </c>
      <c r="U86" s="441">
        <v>2.5700000000000001E-2</v>
      </c>
      <c r="V86" s="1295"/>
      <c r="W86" s="441">
        <v>5.0500000000000003E-2</v>
      </c>
      <c r="X86" s="1295"/>
      <c r="Y86" s="1296"/>
      <c r="Z86" s="1296"/>
      <c r="AA86" s="441">
        <v>6.4999999999999997E-3</v>
      </c>
      <c r="AB86" s="1295"/>
      <c r="AC86" s="1293">
        <v>6.4999999999999997E-3</v>
      </c>
      <c r="AD86" s="449">
        <v>7.7399999999999997E-2</v>
      </c>
      <c r="AE86" s="1297"/>
    </row>
    <row r="87" spans="1:31" ht="15.75">
      <c r="A87" s="98">
        <v>46064</v>
      </c>
      <c r="B87" s="98">
        <v>46065</v>
      </c>
      <c r="C87" s="99" t="s">
        <v>258</v>
      </c>
      <c r="D87" s="99"/>
      <c r="E87" s="99"/>
      <c r="F87" s="99"/>
      <c r="G87" s="439" t="s">
        <v>26</v>
      </c>
      <c r="H87" s="1299">
        <v>11.9</v>
      </c>
      <c r="I87" s="1300">
        <v>12.58</v>
      </c>
      <c r="J87" s="1300">
        <v>14.27922815</v>
      </c>
      <c r="K87" s="1299">
        <v>77.95</v>
      </c>
      <c r="L87" s="99" t="s">
        <v>199</v>
      </c>
      <c r="M87" s="99" t="s">
        <v>199</v>
      </c>
      <c r="N87" s="1298">
        <v>1.29E-2</v>
      </c>
      <c r="O87" s="1291"/>
      <c r="P87" s="1298">
        <v>1.3299999999999999E-2</v>
      </c>
      <c r="Q87" s="1298">
        <v>2.3E-3</v>
      </c>
      <c r="R87" s="1291"/>
      <c r="S87" s="1298">
        <v>2.1999999999999999E-2</v>
      </c>
      <c r="T87" s="1298">
        <v>9.5999999999999992E-3</v>
      </c>
      <c r="U87" s="1298">
        <v>8.0999999999999996E-3</v>
      </c>
      <c r="V87" s="1292"/>
      <c r="W87" s="1298">
        <v>4.7100000000000003E-2</v>
      </c>
      <c r="X87" s="1292"/>
      <c r="Y87" s="1291"/>
      <c r="Z87" s="1291"/>
      <c r="AA87" s="1298">
        <v>2.3999999999999998E-3</v>
      </c>
      <c r="AB87" s="1292"/>
      <c r="AC87" s="449">
        <v>2.3999999999999998E-3</v>
      </c>
      <c r="AD87" s="449">
        <v>6.25E-2</v>
      </c>
      <c r="AE87" s="449"/>
    </row>
    <row r="88" spans="1:31" ht="15.75">
      <c r="A88" s="98">
        <v>46069</v>
      </c>
      <c r="B88" s="98">
        <v>46070</v>
      </c>
      <c r="C88" s="99" t="s">
        <v>311</v>
      </c>
      <c r="D88" s="99">
        <v>668</v>
      </c>
      <c r="E88" s="99"/>
      <c r="F88" s="99"/>
      <c r="G88" s="439" t="s">
        <v>26</v>
      </c>
      <c r="H88" s="99">
        <v>10.6</v>
      </c>
      <c r="I88" s="600">
        <v>10.74</v>
      </c>
      <c r="J88" s="1300">
        <v>12.013422820000001</v>
      </c>
      <c r="K88" s="1299">
        <v>78.55</v>
      </c>
      <c r="L88" s="99" t="s">
        <v>199</v>
      </c>
      <c r="M88" s="99" t="s">
        <v>199</v>
      </c>
      <c r="N88" s="449">
        <v>2.4500000000000001E-2</v>
      </c>
      <c r="O88" s="1291"/>
      <c r="P88" s="1298">
        <v>2.4500000000000001E-2</v>
      </c>
      <c r="Q88" s="1298">
        <v>1.4E-3</v>
      </c>
      <c r="R88" s="1291"/>
      <c r="S88" s="1298">
        <v>1.6400000000000001E-2</v>
      </c>
      <c r="T88" s="1298">
        <v>6.3E-3</v>
      </c>
      <c r="U88" s="1298">
        <v>2.4299999999999999E-2</v>
      </c>
      <c r="V88" s="1292"/>
      <c r="W88" s="1298">
        <v>4.8599999999999997E-2</v>
      </c>
      <c r="X88" s="1292"/>
      <c r="Y88" s="1291"/>
      <c r="Z88" s="1291"/>
      <c r="AA88" s="1298">
        <v>2E-3</v>
      </c>
      <c r="AB88" s="1292"/>
      <c r="AC88" s="449">
        <f>AB88+AA88+Z88+Y88+X88</f>
        <v>2E-3</v>
      </c>
      <c r="AD88" s="449">
        <f>AC88+W88+O88+N88</f>
        <v>7.51E-2</v>
      </c>
      <c r="AE88" s="449"/>
    </row>
    <row r="89" spans="1:31" ht="15.75">
      <c r="A89" s="98">
        <v>46071</v>
      </c>
      <c r="B89" s="98">
        <v>46072</v>
      </c>
      <c r="C89" s="99" t="s">
        <v>267</v>
      </c>
      <c r="D89" s="99"/>
      <c r="E89" s="99"/>
      <c r="F89" s="99"/>
      <c r="G89" s="439" t="s">
        <v>26</v>
      </c>
      <c r="H89" s="99">
        <v>11.9</v>
      </c>
      <c r="I89" s="600">
        <v>12.05</v>
      </c>
      <c r="J89" s="1300">
        <v>13.67763905</v>
      </c>
      <c r="K89" s="1299">
        <v>74.36</v>
      </c>
      <c r="L89" s="99" t="s">
        <v>199</v>
      </c>
      <c r="M89" s="99" t="s">
        <v>199</v>
      </c>
      <c r="N89" s="1298">
        <v>3.5799999999999998E-2</v>
      </c>
      <c r="O89" s="1299"/>
      <c r="P89" s="1298">
        <v>2.9100000000000001E-2</v>
      </c>
      <c r="Q89" s="1298">
        <v>5.8999999999999999E-3</v>
      </c>
      <c r="R89" s="1299"/>
      <c r="S89" s="1298">
        <v>1.6799999999999999E-2</v>
      </c>
      <c r="T89" s="1298">
        <v>8.8000000000000005E-3</v>
      </c>
      <c r="U89" s="1298">
        <v>1.7600000000000001E-2</v>
      </c>
      <c r="V89" s="1298"/>
      <c r="W89" s="1298">
        <v>6.0600000000000001E-2</v>
      </c>
      <c r="X89" s="1298"/>
      <c r="Y89" s="1298">
        <v>1E-3</v>
      </c>
      <c r="Z89" s="1299"/>
      <c r="AA89" s="1298">
        <v>3.5000000000000001E-3</v>
      </c>
      <c r="AB89" s="247"/>
      <c r="AC89" s="449">
        <f>AB89+AA89+Z89+Y89+X89</f>
        <v>4.5000000000000005E-3</v>
      </c>
      <c r="AD89" s="449">
        <f>AC89+W89+O89+N89</f>
        <v>0.1009</v>
      </c>
      <c r="AE89" s="449"/>
    </row>
    <row r="90" spans="1:31" ht="15.75">
      <c r="A90" s="98">
        <v>46077</v>
      </c>
      <c r="B90" s="98">
        <v>46078</v>
      </c>
      <c r="C90" s="99" t="s">
        <v>267</v>
      </c>
      <c r="D90" s="99">
        <v>861</v>
      </c>
      <c r="E90" s="99"/>
      <c r="F90" s="99"/>
      <c r="G90" s="439" t="s">
        <v>26</v>
      </c>
      <c r="H90" s="99">
        <v>11.6</v>
      </c>
      <c r="I90" s="600">
        <v>12.45</v>
      </c>
      <c r="J90" s="1308">
        <v>14.08371041</v>
      </c>
      <c r="K90" s="1309">
        <v>75.290000000000006</v>
      </c>
      <c r="L90" s="99" t="s">
        <v>199</v>
      </c>
      <c r="M90" s="99" t="s">
        <v>199</v>
      </c>
      <c r="N90" s="449">
        <v>3.15E-2</v>
      </c>
      <c r="O90" s="1309"/>
      <c r="P90" s="1310">
        <v>3.6900000000000002E-2</v>
      </c>
      <c r="Q90" s="1310">
        <v>5.2900000000000003E-2</v>
      </c>
      <c r="R90" s="1309"/>
      <c r="S90" s="1310">
        <v>6.9800000000000001E-2</v>
      </c>
      <c r="T90" s="1310">
        <v>9.4000000000000004E-3</v>
      </c>
      <c r="U90" s="1310">
        <v>1.43E-2</v>
      </c>
      <c r="V90" s="1310"/>
      <c r="W90" s="1310">
        <v>0.16900000000000001</v>
      </c>
      <c r="X90" s="1310"/>
      <c r="Y90" s="1310">
        <v>8.0000000000000004E-4</v>
      </c>
      <c r="Z90" s="1309"/>
      <c r="AA90" s="1310">
        <v>2.5999999999999999E-3</v>
      </c>
      <c r="AB90" s="1310"/>
      <c r="AC90" s="449">
        <f>AB90+AA90+Z90+Y90+X90</f>
        <v>3.3999999999999998E-3</v>
      </c>
      <c r="AD90" s="449">
        <f>AC90+W90+O90+N90</f>
        <v>0.2039</v>
      </c>
      <c r="AE90" s="449"/>
    </row>
    <row r="91" spans="1:31" ht="15.75">
      <c r="A91" s="95" t="s">
        <v>196</v>
      </c>
      <c r="B91" s="98">
        <v>46079</v>
      </c>
      <c r="C91" s="99" t="s">
        <v>267</v>
      </c>
      <c r="D91" s="1294"/>
      <c r="E91" s="1294"/>
      <c r="F91" s="1294" t="s">
        <v>282</v>
      </c>
      <c r="G91" s="439" t="s">
        <v>26</v>
      </c>
      <c r="H91" s="99">
        <v>10.1</v>
      </c>
      <c r="I91" s="600">
        <v>11.79</v>
      </c>
      <c r="J91" s="1308">
        <v>13.11457175</v>
      </c>
      <c r="K91" s="100">
        <v>76.91</v>
      </c>
      <c r="L91" s="99" t="s">
        <v>199</v>
      </c>
      <c r="M91" s="99" t="s">
        <v>199</v>
      </c>
      <c r="N91" s="441">
        <v>3.8800000000000001E-2</v>
      </c>
      <c r="O91" s="1296"/>
      <c r="P91" s="441">
        <v>3.6600000000000001E-2</v>
      </c>
      <c r="Q91" s="441">
        <v>1E-4</v>
      </c>
      <c r="R91" s="1296"/>
      <c r="S91" s="441">
        <v>2.1000000000000001E-2</v>
      </c>
      <c r="T91" s="441">
        <v>1.6000000000000001E-3</v>
      </c>
      <c r="U91" s="441">
        <v>1.7000000000000001E-2</v>
      </c>
      <c r="V91" s="1295"/>
      <c r="W91" s="441">
        <v>5.9299999999999999E-2</v>
      </c>
      <c r="X91" s="1295"/>
      <c r="Y91" s="441">
        <v>1E-3</v>
      </c>
      <c r="Z91" s="1296"/>
      <c r="AA91" s="441">
        <v>8.6999999999999994E-3</v>
      </c>
      <c r="AB91" s="1295"/>
      <c r="AC91" s="1293">
        <v>9.7000000000000003E-3</v>
      </c>
      <c r="AD91" s="449">
        <f>AC91+W91+O91+N91</f>
        <v>0.10780000000000001</v>
      </c>
      <c r="AE91" s="1297"/>
    </row>
    <row r="92" spans="1:31" ht="15.75">
      <c r="A92" s="98"/>
      <c r="B92" s="98"/>
      <c r="C92" s="99"/>
      <c r="D92" s="99"/>
      <c r="E92" s="99"/>
      <c r="F92" s="99"/>
      <c r="G92" s="439"/>
      <c r="H92" s="99"/>
      <c r="I92" s="600"/>
      <c r="J92" s="100"/>
      <c r="K92" s="100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449"/>
      <c r="X92" s="99"/>
      <c r="Y92" s="99"/>
      <c r="Z92" s="99"/>
      <c r="AA92" s="99"/>
      <c r="AB92" s="99"/>
      <c r="AC92" s="449"/>
      <c r="AD92" s="44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I77"/>
  <sheetViews>
    <sheetView workbookViewId="0">
      <selection activeCell="E22" sqref="E22"/>
    </sheetView>
  </sheetViews>
  <sheetFormatPr defaultColWidth="11.42578125" defaultRowHeight="15"/>
  <cols>
    <col min="1" max="1" width="17.28515625" customWidth="1"/>
  </cols>
  <sheetData>
    <row r="1" spans="1:9">
      <c r="A1" s="12" t="s">
        <v>312</v>
      </c>
      <c r="B1" s="13" t="s">
        <v>313</v>
      </c>
      <c r="C1" s="12" t="s">
        <v>314</v>
      </c>
      <c r="D1" s="12" t="s">
        <v>315</v>
      </c>
      <c r="E1" s="12" t="s">
        <v>174</v>
      </c>
      <c r="F1" s="12" t="s">
        <v>143</v>
      </c>
      <c r="G1" s="11" t="s">
        <v>195</v>
      </c>
      <c r="H1" s="11" t="s">
        <v>316</v>
      </c>
      <c r="I1" s="11" t="s">
        <v>20</v>
      </c>
    </row>
    <row r="2" spans="1:9" ht="19.5">
      <c r="A2" s="570">
        <v>45299</v>
      </c>
      <c r="B2" s="571">
        <v>101</v>
      </c>
      <c r="C2" s="572">
        <v>0.375</v>
      </c>
      <c r="D2" s="573" t="s">
        <v>23</v>
      </c>
      <c r="E2" s="573">
        <v>11</v>
      </c>
      <c r="F2" s="573">
        <v>81.099999999999994</v>
      </c>
      <c r="G2" s="7">
        <v>0.25</v>
      </c>
      <c r="H2" s="7">
        <v>0</v>
      </c>
      <c r="I2" s="7" t="s">
        <v>317</v>
      </c>
    </row>
    <row r="3" spans="1:9" ht="19.5">
      <c r="A3" s="570">
        <v>45299</v>
      </c>
      <c r="B3" s="571">
        <v>101</v>
      </c>
      <c r="C3" s="572">
        <v>0.375</v>
      </c>
      <c r="D3" s="573" t="s">
        <v>42</v>
      </c>
      <c r="E3" s="573">
        <v>15</v>
      </c>
      <c r="F3" s="573">
        <v>77.5</v>
      </c>
      <c r="G3" s="7"/>
      <c r="H3" s="7"/>
      <c r="I3" s="7" t="s">
        <v>318</v>
      </c>
    </row>
    <row r="4" spans="1:9" ht="19.5">
      <c r="A4" s="570">
        <v>45779</v>
      </c>
      <c r="B4" s="571">
        <v>105</v>
      </c>
      <c r="C4" s="572">
        <v>0.375</v>
      </c>
      <c r="D4" s="573" t="s">
        <v>23</v>
      </c>
      <c r="E4" s="573">
        <v>14.7</v>
      </c>
      <c r="F4" s="573">
        <v>76.5</v>
      </c>
      <c r="G4" s="7"/>
      <c r="H4" s="7"/>
      <c r="I4" s="7" t="s">
        <v>319</v>
      </c>
    </row>
    <row r="5" spans="1:9" ht="19.5">
      <c r="A5" s="570">
        <v>45779</v>
      </c>
      <c r="B5" s="571">
        <v>105</v>
      </c>
      <c r="C5" s="572">
        <v>0.375</v>
      </c>
      <c r="D5" s="573" t="s">
        <v>42</v>
      </c>
      <c r="E5" s="573">
        <v>11</v>
      </c>
      <c r="F5" s="573">
        <v>80.7</v>
      </c>
      <c r="G5" s="7"/>
      <c r="H5" s="7"/>
      <c r="I5" s="7" t="s">
        <v>320</v>
      </c>
    </row>
    <row r="6" spans="1:9" ht="19.5">
      <c r="A6" s="10">
        <v>45784</v>
      </c>
      <c r="B6" s="9">
        <v>105</v>
      </c>
      <c r="C6" s="8">
        <v>0.35416666666666669</v>
      </c>
      <c r="D6" s="573" t="s">
        <v>23</v>
      </c>
      <c r="E6" s="7">
        <v>14.3</v>
      </c>
      <c r="F6" s="7">
        <v>76.599999999999994</v>
      </c>
      <c r="G6" s="7"/>
      <c r="H6" s="7"/>
      <c r="I6" s="7" t="s">
        <v>321</v>
      </c>
    </row>
    <row r="7" spans="1:9" ht="19.5">
      <c r="A7" s="10">
        <v>45784</v>
      </c>
      <c r="B7" s="9">
        <v>105</v>
      </c>
      <c r="C7" s="8">
        <v>0.35416666666666669</v>
      </c>
      <c r="D7" s="573" t="s">
        <v>42</v>
      </c>
      <c r="E7" s="7">
        <v>11.1</v>
      </c>
      <c r="F7" s="7">
        <v>77.5</v>
      </c>
      <c r="G7" s="7"/>
      <c r="H7" s="7"/>
      <c r="I7" s="7" t="s">
        <v>322</v>
      </c>
    </row>
    <row r="8" spans="1:9" ht="19.5">
      <c r="A8" s="10">
        <v>45785</v>
      </c>
      <c r="B8" s="9">
        <v>105</v>
      </c>
      <c r="C8" s="8">
        <v>0.35416666666666669</v>
      </c>
      <c r="D8" s="573" t="s">
        <v>23</v>
      </c>
      <c r="E8" s="7">
        <v>14.5</v>
      </c>
      <c r="F8" s="7">
        <v>75.5</v>
      </c>
      <c r="G8" s="7"/>
      <c r="H8" s="7"/>
      <c r="I8" s="7" t="s">
        <v>323</v>
      </c>
    </row>
    <row r="9" spans="1:9" s="7" customFormat="1" ht="19.5">
      <c r="A9" s="10">
        <v>45785</v>
      </c>
      <c r="B9" s="9">
        <v>105</v>
      </c>
      <c r="C9" s="8">
        <v>0.35416666666666669</v>
      </c>
      <c r="D9" s="573" t="s">
        <v>42</v>
      </c>
      <c r="E9" s="7">
        <v>11.4</v>
      </c>
      <c r="F9" s="7">
        <v>80.599999999999994</v>
      </c>
      <c r="I9" s="7" t="s">
        <v>324</v>
      </c>
    </row>
    <row r="10" spans="1:9" s="7" customFormat="1" ht="19.5">
      <c r="A10" s="10">
        <v>45790</v>
      </c>
      <c r="B10" s="9">
        <v>105</v>
      </c>
      <c r="C10" s="8">
        <v>0.35416666666666669</v>
      </c>
      <c r="D10" s="573" t="s">
        <v>23</v>
      </c>
      <c r="E10" s="7">
        <v>14.2</v>
      </c>
      <c r="F10" s="7">
        <v>76.5</v>
      </c>
      <c r="I10" s="7" t="s">
        <v>325</v>
      </c>
    </row>
    <row r="11" spans="1:9" s="7" customFormat="1" ht="19.5">
      <c r="A11" s="10">
        <v>45790</v>
      </c>
      <c r="B11" s="9">
        <v>105</v>
      </c>
      <c r="C11" s="8">
        <v>0.35416666666666669</v>
      </c>
      <c r="D11" s="573" t="s">
        <v>42</v>
      </c>
      <c r="E11" s="7">
        <v>11.1</v>
      </c>
      <c r="F11" s="7">
        <v>81.2</v>
      </c>
      <c r="I11" s="7" t="s">
        <v>326</v>
      </c>
    </row>
    <row r="12" spans="1:9" s="7" customFormat="1" ht="19.5">
      <c r="A12" s="10">
        <v>45791</v>
      </c>
      <c r="B12" s="9">
        <v>105</v>
      </c>
      <c r="C12" s="8">
        <v>0.35416666666666669</v>
      </c>
      <c r="D12" s="573" t="s">
        <v>23</v>
      </c>
      <c r="E12" s="7">
        <v>14.2</v>
      </c>
      <c r="F12" s="7">
        <v>76.2</v>
      </c>
      <c r="I12" s="7" t="s">
        <v>327</v>
      </c>
    </row>
    <row r="13" spans="1:9" s="7" customFormat="1" ht="19.5">
      <c r="A13" s="10">
        <v>45791</v>
      </c>
      <c r="B13" s="9">
        <v>105</v>
      </c>
      <c r="C13" s="8">
        <v>0.35416666666666669</v>
      </c>
      <c r="D13" s="573" t="s">
        <v>42</v>
      </c>
      <c r="E13" s="7">
        <v>11</v>
      </c>
      <c r="F13" s="7">
        <v>79.900000000000006</v>
      </c>
      <c r="I13" s="7" t="s">
        <v>328</v>
      </c>
    </row>
    <row r="14" spans="1:9" s="7" customFormat="1" ht="19.5">
      <c r="A14" s="10">
        <v>45800</v>
      </c>
      <c r="B14" s="9">
        <v>105</v>
      </c>
      <c r="C14" s="8">
        <v>0.35416666666666669</v>
      </c>
      <c r="D14" s="573" t="s">
        <v>23</v>
      </c>
      <c r="E14" s="7">
        <v>15.3</v>
      </c>
      <c r="F14" s="7">
        <v>76</v>
      </c>
      <c r="I14" s="7" t="s">
        <v>329</v>
      </c>
    </row>
    <row r="15" spans="1:9" ht="19.5">
      <c r="A15" s="10">
        <v>45800</v>
      </c>
      <c r="B15" s="9">
        <v>105</v>
      </c>
      <c r="C15" s="8">
        <v>0.35416666666666669</v>
      </c>
      <c r="D15" s="573" t="s">
        <v>42</v>
      </c>
      <c r="E15" s="7">
        <v>11.8</v>
      </c>
      <c r="F15" s="7">
        <v>80.7</v>
      </c>
      <c r="G15" s="7"/>
      <c r="H15" s="7"/>
      <c r="I15" s="7" t="s">
        <v>330</v>
      </c>
    </row>
    <row r="16" spans="1:9" s="7" customFormat="1" ht="19.5">
      <c r="A16" s="10">
        <v>45916</v>
      </c>
      <c r="B16" s="9">
        <v>109</v>
      </c>
      <c r="C16" s="8">
        <v>0.35416666666666669</v>
      </c>
      <c r="D16" s="573" t="s">
        <v>42</v>
      </c>
      <c r="E16" s="7">
        <v>11.2</v>
      </c>
      <c r="F16" s="7">
        <v>72.5</v>
      </c>
      <c r="I16" s="7" t="s">
        <v>331</v>
      </c>
    </row>
    <row r="17" spans="1:9" ht="19.5">
      <c r="A17" s="10">
        <v>46051</v>
      </c>
      <c r="B17" s="9">
        <v>101</v>
      </c>
      <c r="C17" s="8">
        <v>0.41666666666666669</v>
      </c>
      <c r="D17" s="573" t="s">
        <v>23</v>
      </c>
      <c r="E17" s="7">
        <v>14.7</v>
      </c>
      <c r="F17" s="7">
        <v>76.7</v>
      </c>
      <c r="G17" s="7"/>
      <c r="H17" s="7"/>
      <c r="I17" s="7" t="s">
        <v>332</v>
      </c>
    </row>
    <row r="18" spans="1:9" ht="19.5">
      <c r="A18" s="10">
        <v>46051</v>
      </c>
      <c r="B18" s="9">
        <v>101</v>
      </c>
      <c r="C18" s="8">
        <v>0.60416666666666663</v>
      </c>
      <c r="D18" s="573" t="s">
        <v>23</v>
      </c>
      <c r="E18" s="7">
        <v>14.7</v>
      </c>
      <c r="F18" s="7">
        <v>76.7</v>
      </c>
      <c r="G18" s="7"/>
      <c r="H18" s="7"/>
      <c r="I18" s="7" t="s">
        <v>333</v>
      </c>
    </row>
    <row r="19" spans="1:9" ht="19.5">
      <c r="A19" s="10">
        <v>46051</v>
      </c>
      <c r="B19" s="9">
        <v>101</v>
      </c>
      <c r="C19" s="8">
        <v>0.60416666666666663</v>
      </c>
      <c r="D19" s="573" t="s">
        <v>42</v>
      </c>
      <c r="E19" s="7">
        <v>10.7</v>
      </c>
      <c r="F19" s="7">
        <v>79.400000000000006</v>
      </c>
      <c r="G19" s="7"/>
      <c r="H19" s="7"/>
      <c r="I19" s="7" t="s">
        <v>334</v>
      </c>
    </row>
    <row r="20" spans="1:9" s="7" customFormat="1" ht="19.5">
      <c r="A20" s="10">
        <v>46055</v>
      </c>
      <c r="B20" s="9">
        <v>101</v>
      </c>
      <c r="C20" s="8">
        <v>0.35416666666666669</v>
      </c>
      <c r="D20" s="573" t="s">
        <v>42</v>
      </c>
      <c r="E20" s="7">
        <v>11.5</v>
      </c>
      <c r="F20" s="7">
        <v>80.2</v>
      </c>
      <c r="I20" s="7" t="s">
        <v>335</v>
      </c>
    </row>
    <row r="21" spans="1:9" ht="19.5">
      <c r="A21" s="10"/>
      <c r="B21" s="9"/>
      <c r="C21" s="8"/>
      <c r="D21" s="7"/>
      <c r="E21" s="7"/>
      <c r="F21" s="7"/>
      <c r="G21" s="7"/>
      <c r="H21" s="7"/>
      <c r="I21" s="7" t="s">
        <v>336</v>
      </c>
    </row>
    <row r="22" spans="1:9" s="7" customFormat="1" ht="19.5">
      <c r="A22" s="10"/>
      <c r="B22" s="9"/>
      <c r="C22" s="8"/>
      <c r="I22" s="7" t="s">
        <v>337</v>
      </c>
    </row>
    <row r="23" spans="1:9" s="7" customFormat="1" ht="19.5">
      <c r="A23" s="10"/>
      <c r="B23" s="9"/>
      <c r="C23" s="8"/>
      <c r="I23" s="7" t="s">
        <v>338</v>
      </c>
    </row>
    <row r="24" spans="1:9" ht="19.5">
      <c r="A24" s="10"/>
      <c r="B24" s="9"/>
      <c r="C24" s="8"/>
      <c r="D24" s="7"/>
      <c r="E24" s="7"/>
      <c r="F24" s="7"/>
      <c r="G24" s="7"/>
      <c r="H24" s="7"/>
      <c r="I24" s="7" t="s">
        <v>339</v>
      </c>
    </row>
    <row r="25" spans="1:9" ht="19.5">
      <c r="A25" s="10"/>
      <c r="B25" s="9"/>
      <c r="C25" s="8"/>
      <c r="D25" s="7"/>
      <c r="E25" s="7"/>
      <c r="F25" s="7"/>
      <c r="G25" s="7"/>
      <c r="H25" s="7"/>
      <c r="I25" s="7" t="s">
        <v>340</v>
      </c>
    </row>
    <row r="26" spans="1:9" ht="19.5">
      <c r="A26" s="10"/>
      <c r="B26" s="9"/>
      <c r="C26" s="8"/>
      <c r="D26" s="7"/>
      <c r="E26" s="7"/>
      <c r="F26" s="7"/>
      <c r="G26" s="7"/>
      <c r="H26" s="7"/>
      <c r="I26" s="7" t="s">
        <v>341</v>
      </c>
    </row>
    <row r="27" spans="1:9" ht="19.5">
      <c r="A27" s="10"/>
      <c r="B27" s="9"/>
      <c r="C27" s="8"/>
      <c r="D27" s="7"/>
      <c r="E27" s="7"/>
      <c r="F27" s="7"/>
      <c r="G27" s="7"/>
      <c r="H27" s="7"/>
      <c r="I27" s="7" t="s">
        <v>342</v>
      </c>
    </row>
    <row r="28" spans="1:9" ht="19.5">
      <c r="A28" s="10"/>
      <c r="B28" s="9"/>
      <c r="C28" s="8"/>
      <c r="D28" s="7"/>
      <c r="E28" s="7"/>
      <c r="F28" s="7"/>
      <c r="G28" s="7"/>
      <c r="H28" s="7"/>
      <c r="I28" s="7" t="s">
        <v>343</v>
      </c>
    </row>
    <row r="29" spans="1:9" ht="19.5">
      <c r="A29" s="10"/>
      <c r="B29" s="9"/>
      <c r="C29" s="8"/>
      <c r="D29" s="7"/>
      <c r="E29" s="7"/>
      <c r="F29" s="7"/>
      <c r="G29" s="7"/>
      <c r="H29" s="7"/>
      <c r="I29" s="7" t="s">
        <v>344</v>
      </c>
    </row>
    <row r="30" spans="1:9" ht="19.5">
      <c r="A30" s="10"/>
      <c r="B30" s="9"/>
      <c r="C30" s="8"/>
      <c r="D30" s="7"/>
      <c r="E30" s="7"/>
      <c r="F30" s="7"/>
      <c r="G30" s="7"/>
      <c r="H30" s="7"/>
      <c r="I30" s="7" t="s">
        <v>345</v>
      </c>
    </row>
    <row r="31" spans="1:9" ht="19.5">
      <c r="A31" s="10"/>
      <c r="B31" s="9"/>
      <c r="C31" s="8"/>
      <c r="D31" s="7"/>
      <c r="E31" s="7"/>
      <c r="F31" s="7"/>
      <c r="G31" s="7"/>
      <c r="H31" s="7"/>
      <c r="I31" s="7" t="s">
        <v>346</v>
      </c>
    </row>
    <row r="32" spans="1:9" ht="19.5">
      <c r="A32" s="10"/>
      <c r="B32" s="9"/>
      <c r="C32" s="8"/>
      <c r="D32" s="7"/>
      <c r="E32" s="7"/>
      <c r="F32" s="7"/>
      <c r="G32" s="7"/>
      <c r="H32" s="7"/>
      <c r="I32" s="7" t="s">
        <v>347</v>
      </c>
    </row>
    <row r="33" spans="1:9" ht="19.5">
      <c r="A33" s="10"/>
      <c r="B33" s="9"/>
      <c r="C33" s="8"/>
      <c r="D33" s="7"/>
      <c r="E33" s="7"/>
      <c r="F33" s="7"/>
      <c r="G33" s="7"/>
      <c r="H33" s="7"/>
      <c r="I33" s="7" t="s">
        <v>348</v>
      </c>
    </row>
    <row r="34" spans="1:9" ht="19.5">
      <c r="A34" s="10"/>
      <c r="B34" s="9"/>
      <c r="C34" s="8"/>
      <c r="D34" s="7"/>
      <c r="E34" s="7"/>
      <c r="F34" s="7"/>
      <c r="G34" s="7"/>
      <c r="H34" s="7"/>
      <c r="I34" s="7" t="s">
        <v>349</v>
      </c>
    </row>
    <row r="35" spans="1:9" ht="19.5">
      <c r="A35" s="10"/>
      <c r="B35" s="9"/>
      <c r="C35" s="8"/>
      <c r="D35" s="7"/>
      <c r="E35" s="7"/>
      <c r="F35" s="7"/>
      <c r="G35" s="7"/>
      <c r="H35" s="7"/>
      <c r="I35" s="7" t="s">
        <v>350</v>
      </c>
    </row>
    <row r="36" spans="1:9" ht="19.5">
      <c r="A36" s="10"/>
      <c r="B36" s="9"/>
      <c r="C36" s="8"/>
      <c r="D36" s="7"/>
      <c r="E36" s="7"/>
      <c r="F36" s="7"/>
      <c r="G36" s="7"/>
      <c r="H36" s="7"/>
      <c r="I36" s="7" t="s">
        <v>351</v>
      </c>
    </row>
    <row r="37" spans="1:9" ht="19.5">
      <c r="A37" s="10"/>
      <c r="B37" s="9"/>
      <c r="C37" s="8"/>
      <c r="D37" s="7"/>
      <c r="E37" s="7"/>
      <c r="F37" s="7"/>
      <c r="G37" s="7"/>
      <c r="H37" s="7"/>
      <c r="I37" s="7" t="s">
        <v>352</v>
      </c>
    </row>
    <row r="38" spans="1:9" ht="19.5">
      <c r="A38" s="10"/>
      <c r="B38" s="9"/>
      <c r="C38" s="8"/>
      <c r="D38" s="7"/>
      <c r="E38" s="7"/>
      <c r="F38" s="7"/>
      <c r="G38" s="7"/>
      <c r="H38" s="7"/>
      <c r="I38" s="7" t="s">
        <v>353</v>
      </c>
    </row>
    <row r="39" spans="1:9" ht="19.5">
      <c r="A39" s="10"/>
      <c r="B39" s="9"/>
      <c r="C39" s="8"/>
      <c r="D39" s="7"/>
      <c r="E39" s="7"/>
      <c r="F39" s="7"/>
      <c r="G39" s="7"/>
      <c r="H39" s="7"/>
      <c r="I39" s="7" t="s">
        <v>354</v>
      </c>
    </row>
    <row r="40" spans="1:9" ht="19.5">
      <c r="A40" s="10"/>
      <c r="B40" s="9"/>
      <c r="C40" s="8"/>
      <c r="D40" s="7"/>
      <c r="E40" s="7"/>
      <c r="F40" s="7"/>
      <c r="G40" s="7"/>
      <c r="H40" s="7"/>
      <c r="I40" s="7" t="s">
        <v>355</v>
      </c>
    </row>
    <row r="41" spans="1:9" ht="19.5">
      <c r="A41" s="10"/>
      <c r="B41" s="9"/>
      <c r="C41" s="8"/>
      <c r="D41" s="7"/>
      <c r="E41" s="7"/>
      <c r="F41" s="7"/>
      <c r="G41" s="7"/>
      <c r="H41" s="7"/>
      <c r="I41" s="7" t="s">
        <v>356</v>
      </c>
    </row>
    <row r="42" spans="1:9" ht="19.5">
      <c r="A42" s="10"/>
      <c r="B42" s="9"/>
      <c r="C42" s="8"/>
      <c r="D42" s="7"/>
      <c r="E42" s="7"/>
      <c r="F42" s="7"/>
      <c r="G42" s="7"/>
      <c r="H42" s="7"/>
      <c r="I42" s="7" t="s">
        <v>357</v>
      </c>
    </row>
    <row r="43" spans="1:9" ht="19.5">
      <c r="A43" s="10"/>
      <c r="B43" s="9"/>
      <c r="C43" s="8"/>
      <c r="D43" s="7"/>
      <c r="E43" s="7"/>
      <c r="F43" s="7"/>
      <c r="G43" s="7"/>
      <c r="H43" s="7"/>
      <c r="I43" s="7" t="s">
        <v>358</v>
      </c>
    </row>
    <row r="44" spans="1:9" ht="19.5">
      <c r="A44" s="10"/>
      <c r="B44" s="9"/>
      <c r="C44" s="8"/>
      <c r="D44" s="7"/>
      <c r="E44" s="7"/>
      <c r="F44" s="7"/>
      <c r="G44" s="7"/>
      <c r="H44" s="7"/>
      <c r="I44" s="7" t="s">
        <v>359</v>
      </c>
    </row>
    <row r="45" spans="1:9" ht="19.5">
      <c r="A45" s="10"/>
      <c r="B45" s="9"/>
      <c r="C45" s="8"/>
      <c r="D45" s="7"/>
      <c r="E45" s="7"/>
      <c r="F45" s="7"/>
      <c r="G45" s="7"/>
      <c r="H45" s="7"/>
      <c r="I45" s="7" t="s">
        <v>360</v>
      </c>
    </row>
    <row r="46" spans="1:9" ht="19.5">
      <c r="A46" s="10"/>
      <c r="B46" s="9"/>
      <c r="C46" s="8"/>
      <c r="D46" s="7"/>
      <c r="E46" s="7"/>
      <c r="F46" s="7"/>
      <c r="G46" s="7"/>
      <c r="H46" s="7"/>
      <c r="I46" s="7" t="s">
        <v>361</v>
      </c>
    </row>
    <row r="47" spans="1:9" ht="19.5">
      <c r="A47" s="10"/>
      <c r="B47" s="9"/>
      <c r="C47" s="8"/>
      <c r="D47" s="7"/>
      <c r="E47" s="7"/>
      <c r="F47" s="7"/>
      <c r="G47" s="7"/>
      <c r="H47" s="7"/>
      <c r="I47" s="7" t="s">
        <v>362</v>
      </c>
    </row>
    <row r="48" spans="1:9" ht="19.5">
      <c r="A48" s="10"/>
      <c r="B48" s="9"/>
      <c r="C48" s="8"/>
      <c r="D48" s="7"/>
      <c r="E48" s="7"/>
      <c r="F48" s="7"/>
      <c r="G48" s="7"/>
      <c r="H48" s="7"/>
      <c r="I48" s="7" t="s">
        <v>363</v>
      </c>
    </row>
    <row r="49" spans="1:9" ht="19.5">
      <c r="A49" s="10"/>
      <c r="B49" s="9"/>
      <c r="C49" s="8"/>
      <c r="D49" s="7"/>
      <c r="E49" s="7"/>
      <c r="F49" s="7"/>
      <c r="G49" s="7"/>
      <c r="H49" s="7"/>
      <c r="I49" s="7" t="s">
        <v>364</v>
      </c>
    </row>
    <row r="50" spans="1:9" ht="19.5">
      <c r="A50" s="10"/>
      <c r="B50" s="9"/>
      <c r="C50" s="8"/>
      <c r="D50" s="7"/>
      <c r="E50" s="7"/>
      <c r="F50" s="7"/>
      <c r="G50" s="7"/>
      <c r="H50" s="7"/>
      <c r="I50" s="7" t="s">
        <v>365</v>
      </c>
    </row>
    <row r="51" spans="1:9" ht="19.5">
      <c r="A51" s="10"/>
      <c r="B51" s="9"/>
      <c r="C51" s="8"/>
      <c r="D51" s="7"/>
      <c r="E51" s="7"/>
      <c r="F51" s="7"/>
      <c r="G51" s="7"/>
      <c r="H51" s="7"/>
      <c r="I51" s="7" t="s">
        <v>366</v>
      </c>
    </row>
    <row r="52" spans="1:9" ht="19.5">
      <c r="A52" s="10"/>
      <c r="B52" s="9"/>
      <c r="C52" s="8"/>
      <c r="D52" s="7"/>
      <c r="E52" s="7"/>
      <c r="F52" s="7"/>
      <c r="G52" s="7"/>
      <c r="H52" s="7"/>
      <c r="I52" s="7" t="s">
        <v>367</v>
      </c>
    </row>
    <row r="53" spans="1:9" ht="19.5">
      <c r="A53" s="10"/>
      <c r="B53" s="9"/>
      <c r="C53" s="8"/>
      <c r="D53" s="7"/>
      <c r="E53" s="7"/>
      <c r="F53" s="7"/>
      <c r="G53" s="7"/>
      <c r="H53" s="7"/>
      <c r="I53" s="7" t="s">
        <v>368</v>
      </c>
    </row>
    <row r="54" spans="1:9" ht="19.5">
      <c r="A54" s="10"/>
      <c r="B54" s="9"/>
      <c r="C54" s="8"/>
      <c r="D54" s="7"/>
      <c r="E54" s="7"/>
      <c r="F54" s="7"/>
      <c r="G54" s="7"/>
      <c r="H54" s="7"/>
      <c r="I54" s="7" t="s">
        <v>369</v>
      </c>
    </row>
    <row r="55" spans="1:9" ht="19.5">
      <c r="A55" s="10"/>
      <c r="B55" s="9"/>
      <c r="C55" s="8"/>
      <c r="D55" s="7"/>
      <c r="E55" s="7"/>
      <c r="F55" s="7"/>
      <c r="G55" s="7"/>
      <c r="H55" s="7"/>
      <c r="I55" s="7" t="s">
        <v>370</v>
      </c>
    </row>
    <row r="56" spans="1:9" ht="19.5">
      <c r="A56" s="10"/>
      <c r="B56" s="9"/>
      <c r="C56" s="8"/>
      <c r="D56" s="7"/>
      <c r="E56" s="7"/>
      <c r="F56" s="7"/>
      <c r="G56" s="7"/>
      <c r="H56" s="7"/>
      <c r="I56" s="7" t="s">
        <v>371</v>
      </c>
    </row>
    <row r="57" spans="1:9" ht="19.5">
      <c r="A57" s="10"/>
      <c r="B57" s="9"/>
      <c r="C57" s="8"/>
      <c r="D57" s="7"/>
      <c r="E57" s="7"/>
      <c r="F57" s="7"/>
      <c r="G57" s="7"/>
      <c r="H57" s="7"/>
      <c r="I57" s="7" t="s">
        <v>372</v>
      </c>
    </row>
    <row r="58" spans="1:9" ht="19.5">
      <c r="A58" s="10"/>
      <c r="B58" s="9"/>
      <c r="C58" s="8"/>
      <c r="D58" s="7"/>
      <c r="E58" s="7"/>
      <c r="F58" s="7"/>
      <c r="G58" s="7"/>
      <c r="H58" s="7"/>
      <c r="I58" s="7" t="s">
        <v>373</v>
      </c>
    </row>
    <row r="59" spans="1:9" ht="19.5">
      <c r="A59" s="10"/>
      <c r="B59" s="9"/>
      <c r="C59" s="8"/>
      <c r="D59" s="7"/>
      <c r="E59" s="448"/>
      <c r="F59" s="7"/>
      <c r="G59" s="7"/>
      <c r="H59" s="7"/>
      <c r="I59" s="7" t="s">
        <v>374</v>
      </c>
    </row>
    <row r="60" spans="1:9" ht="19.5">
      <c r="A60" s="10"/>
      <c r="B60" s="9"/>
      <c r="C60" s="8"/>
      <c r="D60" s="7"/>
      <c r="E60" s="7"/>
      <c r="F60" s="7"/>
      <c r="G60" s="7"/>
      <c r="H60" s="7"/>
      <c r="I60" s="7" t="s">
        <v>375</v>
      </c>
    </row>
    <row r="61" spans="1:9" ht="19.5">
      <c r="A61" s="10"/>
      <c r="B61" s="9"/>
      <c r="C61" s="8"/>
      <c r="D61" s="7"/>
      <c r="E61" s="7"/>
      <c r="F61" s="7"/>
      <c r="G61" s="7"/>
      <c r="H61" s="7"/>
      <c r="I61" s="7" t="s">
        <v>376</v>
      </c>
    </row>
    <row r="62" spans="1:9" ht="19.5">
      <c r="A62" s="10"/>
      <c r="B62" s="9"/>
      <c r="C62" s="8"/>
      <c r="D62" s="7"/>
      <c r="E62" s="7"/>
      <c r="F62" s="7"/>
      <c r="G62" s="7"/>
      <c r="H62" s="7"/>
      <c r="I62" s="7" t="s">
        <v>377</v>
      </c>
    </row>
    <row r="63" spans="1:9" ht="19.5">
      <c r="A63" s="10"/>
      <c r="B63" s="9"/>
      <c r="C63" s="8"/>
      <c r="D63" s="7"/>
      <c r="E63" s="7"/>
      <c r="F63" s="7"/>
      <c r="G63" s="7"/>
      <c r="H63" s="7"/>
      <c r="I63" s="7" t="s">
        <v>378</v>
      </c>
    </row>
    <row r="64" spans="1:9" ht="19.5">
      <c r="A64" s="10"/>
      <c r="B64" s="9"/>
      <c r="C64" s="8"/>
      <c r="D64" s="7"/>
      <c r="E64" s="7"/>
      <c r="F64" s="7"/>
      <c r="G64" s="7"/>
      <c r="H64" s="7"/>
      <c r="I64" s="7" t="s">
        <v>379</v>
      </c>
    </row>
    <row r="65" spans="1:9" ht="19.5">
      <c r="A65" s="10"/>
      <c r="B65" s="9"/>
      <c r="C65" s="8"/>
      <c r="D65" s="7"/>
      <c r="E65" s="7"/>
      <c r="F65" s="7"/>
      <c r="G65" s="7"/>
      <c r="H65" s="7"/>
      <c r="I65" s="7" t="s">
        <v>380</v>
      </c>
    </row>
    <row r="66" spans="1:9" ht="19.5">
      <c r="A66" s="10"/>
      <c r="B66" s="9"/>
      <c r="C66" s="8"/>
      <c r="D66" s="7"/>
      <c r="E66" s="7"/>
      <c r="F66" s="7"/>
      <c r="G66" s="7"/>
      <c r="H66" s="7"/>
      <c r="I66" s="7" t="s">
        <v>381</v>
      </c>
    </row>
    <row r="67" spans="1:9" ht="19.5">
      <c r="A67" s="10"/>
      <c r="B67" s="9"/>
      <c r="C67" s="8"/>
      <c r="D67" s="7"/>
      <c r="E67" s="7"/>
      <c r="F67" s="7"/>
      <c r="G67" s="7"/>
      <c r="H67" s="7"/>
      <c r="I67" s="7" t="s">
        <v>382</v>
      </c>
    </row>
    <row r="68" spans="1:9" ht="19.5">
      <c r="A68" s="10"/>
      <c r="B68" s="9"/>
      <c r="C68" s="8"/>
      <c r="D68" s="7"/>
      <c r="E68" s="7"/>
      <c r="F68" s="7"/>
      <c r="G68" s="7"/>
      <c r="H68" s="7"/>
      <c r="I68" s="7" t="s">
        <v>383</v>
      </c>
    </row>
    <row r="69" spans="1:9" ht="19.5">
      <c r="A69" s="10"/>
      <c r="B69" s="9"/>
      <c r="C69" s="8"/>
      <c r="D69" s="7"/>
      <c r="E69" s="7"/>
      <c r="F69" s="7"/>
      <c r="G69" s="7"/>
      <c r="H69" s="7"/>
      <c r="I69" s="7" t="s">
        <v>384</v>
      </c>
    </row>
    <row r="70" spans="1:9" ht="19.5">
      <c r="A70" s="10"/>
      <c r="B70" s="9"/>
      <c r="C70" s="8"/>
      <c r="D70" s="7"/>
      <c r="E70" s="7"/>
      <c r="F70" s="7"/>
      <c r="G70" s="7"/>
      <c r="H70" s="7"/>
      <c r="I70" s="7" t="s">
        <v>385</v>
      </c>
    </row>
    <row r="71" spans="1:9" ht="19.5">
      <c r="A71" s="10"/>
      <c r="B71" s="9"/>
      <c r="C71" s="8"/>
      <c r="D71" s="7"/>
      <c r="E71" s="7"/>
      <c r="F71" s="7"/>
      <c r="G71" s="7"/>
      <c r="H71" s="7"/>
      <c r="I71" s="7" t="s">
        <v>386</v>
      </c>
    </row>
    <row r="72" spans="1:9" ht="19.5">
      <c r="A72" s="10"/>
      <c r="B72" s="9"/>
      <c r="C72" s="8"/>
      <c r="D72" s="7"/>
      <c r="E72" s="7"/>
      <c r="F72" s="7"/>
      <c r="G72" s="7"/>
      <c r="H72" s="7"/>
      <c r="I72" s="7" t="s">
        <v>387</v>
      </c>
    </row>
    <row r="73" spans="1:9" ht="19.5">
      <c r="A73" s="10"/>
      <c r="B73" s="9"/>
      <c r="C73" s="8"/>
      <c r="D73" s="7"/>
      <c r="E73" s="7"/>
      <c r="F73" s="7"/>
      <c r="G73" s="7"/>
      <c r="H73" s="7"/>
      <c r="I73" s="7" t="s">
        <v>388</v>
      </c>
    </row>
    <row r="74" spans="1:9" ht="19.5">
      <c r="A74" s="10"/>
      <c r="B74" s="9"/>
      <c r="C74" s="8"/>
      <c r="D74" s="7"/>
      <c r="E74" s="7"/>
      <c r="F74" s="7"/>
      <c r="G74" s="7"/>
      <c r="H74" s="7"/>
      <c r="I74" s="7" t="s">
        <v>389</v>
      </c>
    </row>
    <row r="75" spans="1:9" ht="19.5">
      <c r="A75" s="10"/>
      <c r="B75" s="9"/>
      <c r="C75" s="8"/>
      <c r="D75" s="7"/>
      <c r="E75" s="7"/>
      <c r="F75" s="7"/>
      <c r="G75" s="7"/>
      <c r="H75" s="7"/>
      <c r="I75" s="7" t="s">
        <v>390</v>
      </c>
    </row>
    <row r="76" spans="1:9" ht="19.5">
      <c r="A76" s="10"/>
      <c r="B76" s="9"/>
      <c r="C76" s="8"/>
      <c r="D76" s="7"/>
      <c r="E76" s="7"/>
      <c r="F76" s="7"/>
      <c r="G76" s="7"/>
      <c r="H76" s="7"/>
      <c r="I76" s="7" t="s">
        <v>391</v>
      </c>
    </row>
    <row r="77" spans="1:9" ht="19.5">
      <c r="A77" s="10"/>
      <c r="B77" s="9"/>
      <c r="C77" s="8"/>
      <c r="D77" s="7"/>
      <c r="E77" s="7"/>
      <c r="F77" s="7"/>
      <c r="G77" s="7"/>
      <c r="H77" s="7"/>
      <c r="I77" s="7" t="s">
        <v>392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'Liste D'!#REF!</xm:f>
          </x14:formula1>
          <xm:sqref>D2:D77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6994D-5937-4E4C-9A8B-3908A40D2862}">
  <sheetPr>
    <tabColor rgb="FF002FFF"/>
  </sheetPr>
  <dimension ref="A1:AL37"/>
  <sheetViews>
    <sheetView workbookViewId="0">
      <pane xSplit="9" ySplit="2" topLeftCell="P37" activePane="bottomRight" state="frozen"/>
      <selection pane="bottomRight" activeCell="P37" sqref="P37"/>
      <selection pane="bottomLeft"/>
      <selection pane="topRight"/>
    </sheetView>
  </sheetViews>
  <sheetFormatPr defaultRowHeight="15"/>
  <cols>
    <col min="1" max="1" width="20.28515625" customWidth="1"/>
    <col min="2" max="2" width="17" customWidth="1"/>
    <col min="3" max="3" width="14.5703125" customWidth="1"/>
    <col min="4" max="4" width="18.5703125" customWidth="1"/>
    <col min="5" max="5" width="14.42578125" customWidth="1"/>
    <col min="6" max="6" width="19.140625" customWidth="1"/>
    <col min="7" max="7" width="14.140625" customWidth="1"/>
    <col min="8" max="8" width="17.5703125" customWidth="1"/>
    <col min="9" max="9" width="16" customWidth="1"/>
    <col min="10" max="10" width="13.42578125" customWidth="1"/>
    <col min="11" max="11" width="9.7109375" customWidth="1"/>
    <col min="25" max="25" width="10.28515625" customWidth="1"/>
    <col min="27" max="27" width="13.85546875" customWidth="1"/>
    <col min="28" max="28" width="9.140625" bestFit="1" customWidth="1"/>
    <col min="30" max="30" width="11.5703125" customWidth="1"/>
    <col min="38" max="38" width="16.28515625" customWidth="1"/>
  </cols>
  <sheetData>
    <row r="1" spans="1:38" ht="21">
      <c r="A1" s="1374" t="s">
        <v>168</v>
      </c>
      <c r="B1" s="1376" t="s">
        <v>393</v>
      </c>
      <c r="C1" s="1378" t="s">
        <v>13</v>
      </c>
      <c r="D1" s="1378" t="s">
        <v>170</v>
      </c>
      <c r="E1" s="1378" t="s">
        <v>394</v>
      </c>
      <c r="F1" s="1380" t="s">
        <v>173</v>
      </c>
      <c r="G1" s="1382" t="s">
        <v>395</v>
      </c>
      <c r="H1" s="1384" t="s">
        <v>396</v>
      </c>
      <c r="I1" s="1386" t="s">
        <v>177</v>
      </c>
      <c r="J1" s="1388" t="s">
        <v>397</v>
      </c>
      <c r="K1" s="1389"/>
      <c r="L1" s="1389"/>
      <c r="M1" s="1389"/>
      <c r="N1" s="1390" t="s">
        <v>398</v>
      </c>
      <c r="O1" s="1390"/>
      <c r="P1" s="1390"/>
      <c r="Q1" s="1369" t="s">
        <v>399</v>
      </c>
      <c r="R1" s="1369"/>
      <c r="S1" s="1369"/>
      <c r="T1" s="1372" t="s">
        <v>400</v>
      </c>
      <c r="U1" s="1372"/>
      <c r="V1" s="1372"/>
      <c r="W1" s="1373" t="s">
        <v>401</v>
      </c>
      <c r="X1" s="1373"/>
      <c r="Y1" s="1373"/>
      <c r="Z1" s="1364" t="s">
        <v>402</v>
      </c>
      <c r="AA1" s="1366" t="s">
        <v>403</v>
      </c>
      <c r="AB1" s="1368" t="s">
        <v>404</v>
      </c>
      <c r="AC1" s="1369" t="s">
        <v>405</v>
      </c>
      <c r="AD1" s="1369"/>
      <c r="AE1" s="1369"/>
      <c r="AF1" s="1369"/>
      <c r="AG1" s="1369"/>
      <c r="AH1" s="1369"/>
      <c r="AI1" s="1371" t="s">
        <v>406</v>
      </c>
      <c r="AJ1" s="1371"/>
      <c r="AK1" s="1371"/>
      <c r="AL1" s="1370" t="s">
        <v>407</v>
      </c>
    </row>
    <row r="2" spans="1:38" ht="41.25">
      <c r="A2" s="1375"/>
      <c r="B2" s="1377"/>
      <c r="C2" s="1379"/>
      <c r="D2" s="1379"/>
      <c r="E2" s="1379"/>
      <c r="F2" s="1381"/>
      <c r="G2" s="1383"/>
      <c r="H2" s="1385"/>
      <c r="I2" s="1387"/>
      <c r="J2" s="438" t="s">
        <v>174</v>
      </c>
      <c r="K2" s="87" t="s">
        <v>143</v>
      </c>
      <c r="L2" s="87" t="s">
        <v>408</v>
      </c>
      <c r="M2" s="87" t="s">
        <v>409</v>
      </c>
      <c r="N2" s="88" t="s">
        <v>174</v>
      </c>
      <c r="O2" s="88" t="s">
        <v>408</v>
      </c>
      <c r="P2" s="88" t="s">
        <v>409</v>
      </c>
      <c r="Q2" s="177" t="s">
        <v>410</v>
      </c>
      <c r="R2" s="178" t="s">
        <v>411</v>
      </c>
      <c r="S2" s="179" t="s">
        <v>412</v>
      </c>
      <c r="T2" s="89" t="s">
        <v>410</v>
      </c>
      <c r="U2" s="90" t="s">
        <v>411</v>
      </c>
      <c r="V2" s="91" t="s">
        <v>412</v>
      </c>
      <c r="W2" s="186" t="s">
        <v>413</v>
      </c>
      <c r="X2" s="178" t="s">
        <v>414</v>
      </c>
      <c r="Y2" s="267" t="s">
        <v>415</v>
      </c>
      <c r="Z2" s="1365"/>
      <c r="AA2" s="1367"/>
      <c r="AB2" s="1368"/>
      <c r="AC2" s="177" t="s">
        <v>416</v>
      </c>
      <c r="AD2" s="183" t="s">
        <v>410</v>
      </c>
      <c r="AE2" s="178" t="s">
        <v>417</v>
      </c>
      <c r="AF2" s="178" t="s">
        <v>418</v>
      </c>
      <c r="AG2" s="178" t="s">
        <v>419</v>
      </c>
      <c r="AH2" s="267" t="s">
        <v>420</v>
      </c>
      <c r="AI2" s="265" t="s">
        <v>421</v>
      </c>
      <c r="AJ2" s="92" t="s">
        <v>422</v>
      </c>
      <c r="AK2" s="93" t="s">
        <v>177</v>
      </c>
      <c r="AL2" s="1370"/>
    </row>
    <row r="3" spans="1:38" ht="23.25">
      <c r="A3" s="1085" t="s">
        <v>196</v>
      </c>
      <c r="B3" s="1086">
        <v>45510</v>
      </c>
      <c r="C3" s="1087" t="s">
        <v>45</v>
      </c>
      <c r="D3" s="1088" t="s">
        <v>197</v>
      </c>
      <c r="E3" s="1088"/>
      <c r="F3" s="1089" t="s">
        <v>259</v>
      </c>
      <c r="G3" s="1090"/>
      <c r="H3" s="1091" t="s">
        <v>199</v>
      </c>
      <c r="I3" s="1092" t="s">
        <v>199</v>
      </c>
      <c r="J3" s="1093">
        <v>11.3</v>
      </c>
      <c r="K3" s="1094">
        <v>80.959999999999994</v>
      </c>
      <c r="L3" s="1095">
        <v>12.61</v>
      </c>
      <c r="M3" s="1095">
        <f>(L3/(100-J3))*100</f>
        <v>14.216459977452084</v>
      </c>
      <c r="N3" s="1094">
        <v>13.97</v>
      </c>
      <c r="O3" s="1095">
        <v>11.85</v>
      </c>
      <c r="P3" s="1096">
        <f>(O3/(100-N3))*100</f>
        <v>13.774264791351854</v>
      </c>
      <c r="Q3" s="1097">
        <v>87.77</v>
      </c>
      <c r="R3" s="1098">
        <v>-0.53</v>
      </c>
      <c r="S3" s="1099">
        <v>11.11</v>
      </c>
      <c r="T3" s="1100">
        <v>82.49</v>
      </c>
      <c r="U3" s="1101">
        <v>7.0000000000000007E-2</v>
      </c>
      <c r="V3" s="1102">
        <v>12.75</v>
      </c>
      <c r="W3" s="1103"/>
      <c r="X3" s="1101"/>
      <c r="Y3" s="1104"/>
      <c r="Z3" s="1105"/>
      <c r="AA3" s="1106"/>
      <c r="AB3" s="1107"/>
      <c r="AC3" s="1108">
        <v>89</v>
      </c>
      <c r="AD3" s="1109">
        <v>50</v>
      </c>
      <c r="AE3" s="1109">
        <v>15.7</v>
      </c>
      <c r="AF3" s="1109">
        <v>170</v>
      </c>
      <c r="AG3" s="1098">
        <v>1.78</v>
      </c>
      <c r="AH3" s="1110">
        <v>47.2</v>
      </c>
      <c r="AI3" s="1111"/>
      <c r="AJ3" s="1095"/>
      <c r="AK3" s="1112"/>
      <c r="AL3" s="1113"/>
    </row>
    <row r="4" spans="1:38" ht="23.25">
      <c r="A4" s="82" t="s">
        <v>196</v>
      </c>
      <c r="B4" s="83">
        <v>45655</v>
      </c>
      <c r="C4" s="78" t="s">
        <v>26</v>
      </c>
      <c r="D4" s="78" t="s">
        <v>197</v>
      </c>
      <c r="E4" s="78"/>
      <c r="F4" s="826" t="s">
        <v>423</v>
      </c>
      <c r="G4" s="167"/>
      <c r="H4" s="165" t="s">
        <v>199</v>
      </c>
      <c r="I4" s="169" t="s">
        <v>199</v>
      </c>
      <c r="J4" s="170">
        <v>11</v>
      </c>
      <c r="K4" s="84">
        <v>80.099999999999994</v>
      </c>
      <c r="L4" s="79">
        <v>11.9</v>
      </c>
      <c r="M4" s="79">
        <f>(L4/(100-J4))*100</f>
        <v>13.370786516853933</v>
      </c>
      <c r="N4" s="84">
        <v>13.03</v>
      </c>
      <c r="O4" s="79">
        <v>10.87</v>
      </c>
      <c r="P4" s="166">
        <f>(O4/(100-N4))*100</f>
        <v>12.498562722777969</v>
      </c>
      <c r="Q4" s="825">
        <v>87.38</v>
      </c>
      <c r="R4" s="180">
        <v>0.12</v>
      </c>
      <c r="S4" s="181">
        <v>9.7100000000000009</v>
      </c>
      <c r="T4" s="85">
        <v>81.77</v>
      </c>
      <c r="U4" s="81">
        <v>0.76</v>
      </c>
      <c r="V4" s="190">
        <v>11</v>
      </c>
      <c r="W4" s="188"/>
      <c r="X4" s="187"/>
      <c r="Y4" s="189"/>
      <c r="Z4" s="119"/>
      <c r="AA4" s="182"/>
      <c r="AB4" s="86"/>
      <c r="AC4" s="184">
        <v>83</v>
      </c>
      <c r="AD4" s="185">
        <v>78</v>
      </c>
      <c r="AE4" s="185">
        <v>19.7</v>
      </c>
      <c r="AF4" s="185">
        <v>205</v>
      </c>
      <c r="AG4" s="180">
        <v>1.06</v>
      </c>
      <c r="AH4" s="268">
        <v>48.1</v>
      </c>
      <c r="AI4" s="266"/>
      <c r="AJ4" s="79"/>
      <c r="AK4" s="80"/>
      <c r="AL4" s="269"/>
    </row>
    <row r="5" spans="1:38" ht="23.25">
      <c r="A5" s="82" t="s">
        <v>196</v>
      </c>
      <c r="B5" s="83">
        <v>45666</v>
      </c>
      <c r="C5" s="78" t="s">
        <v>26</v>
      </c>
      <c r="D5" s="78" t="s">
        <v>197</v>
      </c>
      <c r="E5" s="78"/>
      <c r="F5" s="826" t="s">
        <v>423</v>
      </c>
      <c r="G5" s="167"/>
      <c r="H5" s="165" t="s">
        <v>199</v>
      </c>
      <c r="I5" s="169" t="s">
        <v>199</v>
      </c>
      <c r="J5" s="170">
        <v>11</v>
      </c>
      <c r="K5" s="84">
        <v>78.680000000000007</v>
      </c>
      <c r="L5" s="79">
        <v>10.63</v>
      </c>
      <c r="M5" s="79">
        <f>(L5/(100-J5))*100</f>
        <v>11.943820224719103</v>
      </c>
      <c r="N5" s="84">
        <v>13.78</v>
      </c>
      <c r="O5" s="79">
        <v>9.5299999999999994</v>
      </c>
      <c r="P5" s="166">
        <f>(O5/(100-N5))*100</f>
        <v>11.053119925771282</v>
      </c>
      <c r="Q5" s="825">
        <v>89.29</v>
      </c>
      <c r="R5" s="180">
        <v>-0.02</v>
      </c>
      <c r="S5" s="181">
        <v>9.07</v>
      </c>
      <c r="T5" s="85">
        <v>85.81</v>
      </c>
      <c r="U5" s="81">
        <v>0.42</v>
      </c>
      <c r="V5" s="190">
        <v>10.28</v>
      </c>
      <c r="W5" s="188">
        <v>24.49</v>
      </c>
      <c r="X5" s="187">
        <v>90.28</v>
      </c>
      <c r="Y5" s="189">
        <v>9.27</v>
      </c>
      <c r="Z5" s="119"/>
      <c r="AA5" s="182"/>
      <c r="AB5" s="86"/>
      <c r="AC5" s="184">
        <v>69</v>
      </c>
      <c r="AD5" s="185">
        <v>58</v>
      </c>
      <c r="AE5" s="185">
        <v>17</v>
      </c>
      <c r="AF5" s="185">
        <v>130</v>
      </c>
      <c r="AG5" s="180">
        <v>1.19</v>
      </c>
      <c r="AH5" s="268">
        <v>41.7</v>
      </c>
      <c r="AI5" s="266"/>
      <c r="AJ5" s="79"/>
      <c r="AK5" s="80"/>
      <c r="AL5" s="269"/>
    </row>
    <row r="6" spans="1:38" ht="23.25">
      <c r="A6" s="82" t="s">
        <v>196</v>
      </c>
      <c r="B6" s="83">
        <v>45684</v>
      </c>
      <c r="C6" s="78" t="s">
        <v>26</v>
      </c>
      <c r="D6" s="78" t="s">
        <v>197</v>
      </c>
      <c r="E6" s="78"/>
      <c r="F6" s="826" t="s">
        <v>423</v>
      </c>
      <c r="G6" s="167"/>
      <c r="H6" s="165" t="s">
        <v>199</v>
      </c>
      <c r="I6" s="169" t="s">
        <v>199</v>
      </c>
      <c r="J6" s="170">
        <v>11.52</v>
      </c>
      <c r="K6" s="84">
        <v>79</v>
      </c>
      <c r="L6" s="79">
        <v>11.66</v>
      </c>
      <c r="M6" s="79">
        <f>(L6/(100-J6))*100</f>
        <v>13.178119349005424</v>
      </c>
      <c r="N6" s="84">
        <v>13.91</v>
      </c>
      <c r="O6" s="79">
        <v>10.55</v>
      </c>
      <c r="P6" s="166">
        <f>(O6/(100-N6))*100</f>
        <v>12.254617261005924</v>
      </c>
      <c r="Q6" s="825">
        <v>88.17</v>
      </c>
      <c r="R6" s="180">
        <v>-0.22</v>
      </c>
      <c r="S6" s="181">
        <v>9.9600000000000009</v>
      </c>
      <c r="T6" s="85">
        <v>84.5</v>
      </c>
      <c r="U6" s="81">
        <v>0.17</v>
      </c>
      <c r="V6" s="190">
        <v>11.39</v>
      </c>
      <c r="W6" s="188">
        <v>28.84</v>
      </c>
      <c r="X6" s="187">
        <v>94.59</v>
      </c>
      <c r="Y6" s="189">
        <v>9.84</v>
      </c>
      <c r="Z6" s="119"/>
      <c r="AA6" s="182">
        <v>1.76</v>
      </c>
      <c r="AB6" s="86"/>
      <c r="AC6" s="184">
        <v>71</v>
      </c>
      <c r="AD6" s="185">
        <v>84</v>
      </c>
      <c r="AE6" s="185">
        <v>20.399999999999999</v>
      </c>
      <c r="AF6" s="185">
        <v>195</v>
      </c>
      <c r="AG6" s="180">
        <v>0.85</v>
      </c>
      <c r="AH6" s="268">
        <v>52.5</v>
      </c>
      <c r="AI6" s="266"/>
      <c r="AJ6" s="79"/>
      <c r="AK6" s="80"/>
      <c r="AL6" s="269"/>
    </row>
    <row r="7" spans="1:38" ht="23.25">
      <c r="A7" s="82" t="s">
        <v>196</v>
      </c>
      <c r="B7" s="83">
        <v>45708</v>
      </c>
      <c r="C7" s="78" t="s">
        <v>26</v>
      </c>
      <c r="D7" s="78" t="s">
        <v>197</v>
      </c>
      <c r="E7" s="78"/>
      <c r="F7" s="826" t="s">
        <v>423</v>
      </c>
      <c r="G7" s="167"/>
      <c r="H7" s="165" t="s">
        <v>199</v>
      </c>
      <c r="I7" s="169" t="s">
        <v>199</v>
      </c>
      <c r="J7" s="170">
        <v>11.4</v>
      </c>
      <c r="K7" s="84">
        <v>79</v>
      </c>
      <c r="L7" s="79">
        <v>10.87</v>
      </c>
      <c r="M7" s="79">
        <f>(L7/(100-J7))*100</f>
        <v>12.268623024830699</v>
      </c>
      <c r="N7" s="84">
        <v>13.73</v>
      </c>
      <c r="O7" s="79">
        <v>9.94</v>
      </c>
      <c r="P7" s="166">
        <f>(O7/(100-N7))*100</f>
        <v>11.521965920945867</v>
      </c>
      <c r="Q7" s="825">
        <v>88.97</v>
      </c>
      <c r="R7" s="180">
        <v>-0.33</v>
      </c>
      <c r="S7" s="181">
        <v>9.5299999999999994</v>
      </c>
      <c r="T7" s="85">
        <v>85.78</v>
      </c>
      <c r="U7" s="81">
        <v>0.05</v>
      </c>
      <c r="V7" s="190">
        <v>11</v>
      </c>
      <c r="W7" s="188">
        <v>34.5</v>
      </c>
      <c r="X7" s="187">
        <v>90.63</v>
      </c>
      <c r="Y7" s="189">
        <v>10.9</v>
      </c>
      <c r="Z7" s="119"/>
      <c r="AA7" s="182"/>
      <c r="AB7" s="86"/>
      <c r="AC7" s="184">
        <v>67</v>
      </c>
      <c r="AD7" s="185">
        <v>81</v>
      </c>
      <c r="AE7" s="185">
        <v>20</v>
      </c>
      <c r="AF7" s="185">
        <v>172</v>
      </c>
      <c r="AG7" s="180">
        <v>0.83</v>
      </c>
      <c r="AH7" s="268">
        <v>49.7</v>
      </c>
      <c r="AI7" s="266"/>
      <c r="AJ7" s="79"/>
      <c r="AK7" s="80"/>
      <c r="AL7" s="269"/>
    </row>
    <row r="8" spans="1:38" ht="23.25">
      <c r="A8" s="82" t="s">
        <v>196</v>
      </c>
      <c r="B8" s="83">
        <v>45723</v>
      </c>
      <c r="C8" s="78" t="s">
        <v>26</v>
      </c>
      <c r="D8" s="78" t="s">
        <v>197</v>
      </c>
      <c r="E8" s="78"/>
      <c r="F8" s="826" t="s">
        <v>423</v>
      </c>
      <c r="G8" s="167"/>
      <c r="H8" s="165" t="s">
        <v>199</v>
      </c>
      <c r="I8" s="169" t="s">
        <v>199</v>
      </c>
      <c r="J8" s="170">
        <v>11.34</v>
      </c>
      <c r="K8" s="84"/>
      <c r="L8" s="79">
        <v>12.36</v>
      </c>
      <c r="M8" s="79">
        <f>(L8/(100-J8))*100</f>
        <v>13.940897811865554</v>
      </c>
      <c r="N8" s="84">
        <v>13.52</v>
      </c>
      <c r="O8" s="79">
        <v>10.6</v>
      </c>
      <c r="P8" s="166">
        <f>(O8/(100-N8))*100</f>
        <v>12.257169287696575</v>
      </c>
      <c r="Q8" s="825">
        <v>89.2</v>
      </c>
      <c r="R8" s="180">
        <v>-0.39</v>
      </c>
      <c r="S8" s="181">
        <v>9.48</v>
      </c>
      <c r="T8" s="85">
        <v>85.29</v>
      </c>
      <c r="U8" s="81">
        <v>-0.02</v>
      </c>
      <c r="V8" s="190">
        <v>10.74</v>
      </c>
      <c r="W8" s="188">
        <v>25.84</v>
      </c>
      <c r="X8" s="187">
        <v>97.24</v>
      </c>
      <c r="Y8" s="189">
        <v>9.11</v>
      </c>
      <c r="Z8" s="119"/>
      <c r="AA8" s="182"/>
      <c r="AB8" s="86"/>
      <c r="AC8" s="184">
        <v>75</v>
      </c>
      <c r="AD8" s="185">
        <v>78</v>
      </c>
      <c r="AE8" s="185">
        <v>19.7</v>
      </c>
      <c r="AF8" s="185">
        <v>199</v>
      </c>
      <c r="AG8" s="180">
        <v>0.96</v>
      </c>
      <c r="AH8" s="268">
        <v>54.4</v>
      </c>
      <c r="AI8" s="266"/>
      <c r="AJ8" s="79"/>
      <c r="AK8" s="80"/>
      <c r="AL8" s="269"/>
    </row>
    <row r="9" spans="1:38" ht="23.25">
      <c r="A9" s="1085" t="s">
        <v>196</v>
      </c>
      <c r="B9" s="1086">
        <v>45761</v>
      </c>
      <c r="C9" s="1087" t="s">
        <v>45</v>
      </c>
      <c r="D9" s="1088" t="s">
        <v>197</v>
      </c>
      <c r="E9" s="1088"/>
      <c r="F9" s="1089" t="s">
        <v>423</v>
      </c>
      <c r="G9" s="1090"/>
      <c r="H9" s="1091" t="s">
        <v>199</v>
      </c>
      <c r="I9" s="1092" t="s">
        <v>199</v>
      </c>
      <c r="J9" s="1093">
        <v>11.2</v>
      </c>
      <c r="K9" s="1094">
        <v>74.150000000000006</v>
      </c>
      <c r="L9" s="1095">
        <v>13</v>
      </c>
      <c r="M9" s="1095">
        <f>(L9/(100-J9))*100</f>
        <v>14.63963963963964</v>
      </c>
      <c r="N9" s="1094">
        <v>13.92</v>
      </c>
      <c r="O9" s="1095">
        <v>11.03</v>
      </c>
      <c r="P9" s="1096">
        <f>(O9/(100-N9))*100</f>
        <v>12.813661710037175</v>
      </c>
      <c r="Q9" s="1097">
        <v>88.41</v>
      </c>
      <c r="R9" s="1098">
        <v>-0.25</v>
      </c>
      <c r="S9" s="1099">
        <v>9.15</v>
      </c>
      <c r="T9" s="1100">
        <v>84.18</v>
      </c>
      <c r="U9" s="1101">
        <v>0.12</v>
      </c>
      <c r="V9" s="1102">
        <v>11.24</v>
      </c>
      <c r="W9" s="1103">
        <v>28.4</v>
      </c>
      <c r="X9" s="1101">
        <v>94.32</v>
      </c>
      <c r="Y9" s="1104">
        <v>6.99</v>
      </c>
      <c r="Z9" s="1114"/>
      <c r="AA9" s="1106">
        <v>2.06</v>
      </c>
      <c r="AB9" s="1107"/>
      <c r="AC9" s="1108">
        <v>91</v>
      </c>
      <c r="AD9" s="1109">
        <v>74</v>
      </c>
      <c r="AE9" s="1109">
        <v>19.100000000000001</v>
      </c>
      <c r="AF9" s="1109">
        <v>249</v>
      </c>
      <c r="AG9" s="1098">
        <v>1.23</v>
      </c>
      <c r="AH9" s="1110">
        <v>59.3</v>
      </c>
      <c r="AI9" s="1111"/>
      <c r="AJ9" s="1095"/>
      <c r="AK9" s="1112"/>
      <c r="AL9" s="1113"/>
    </row>
    <row r="10" spans="1:38" ht="23.25">
      <c r="A10" s="82" t="s">
        <v>196</v>
      </c>
      <c r="B10" s="83">
        <v>45766</v>
      </c>
      <c r="C10" s="78" t="s">
        <v>26</v>
      </c>
      <c r="D10" s="78" t="s">
        <v>197</v>
      </c>
      <c r="E10" s="78"/>
      <c r="F10" s="826" t="s">
        <v>423</v>
      </c>
      <c r="G10" s="167"/>
      <c r="H10" s="165" t="s">
        <v>199</v>
      </c>
      <c r="I10" s="169" t="s">
        <v>199</v>
      </c>
      <c r="J10" s="170">
        <v>10.79</v>
      </c>
      <c r="K10" s="84">
        <v>80.099999999999994</v>
      </c>
      <c r="L10" s="79">
        <v>11.27</v>
      </c>
      <c r="M10" s="79">
        <f>(L10/(100-J10))*100</f>
        <v>12.633112879722002</v>
      </c>
      <c r="N10" s="84">
        <v>13</v>
      </c>
      <c r="O10" s="79">
        <v>10.24</v>
      </c>
      <c r="P10" s="166">
        <f>(O10/(100-N10))*100</f>
        <v>11.770114942528735</v>
      </c>
      <c r="Q10" s="825">
        <v>89.54</v>
      </c>
      <c r="R10" s="180">
        <v>-0.54</v>
      </c>
      <c r="S10" s="181">
        <v>9.51</v>
      </c>
      <c r="T10" s="85">
        <v>85.96</v>
      </c>
      <c r="U10" s="81">
        <v>-0.23</v>
      </c>
      <c r="V10" s="190">
        <v>10.93</v>
      </c>
      <c r="W10" s="188"/>
      <c r="X10" s="187"/>
      <c r="Y10" s="189"/>
      <c r="Z10" s="119"/>
      <c r="AA10" s="182"/>
      <c r="AB10" s="86"/>
      <c r="AC10" s="184">
        <v>60</v>
      </c>
      <c r="AD10" s="185">
        <v>82</v>
      </c>
      <c r="AE10" s="185">
        <v>20.2</v>
      </c>
      <c r="AF10" s="185">
        <v>150</v>
      </c>
      <c r="AG10" s="180">
        <v>0.83</v>
      </c>
      <c r="AH10" s="268">
        <v>44.9</v>
      </c>
      <c r="AI10" s="266"/>
      <c r="AJ10" s="79"/>
      <c r="AK10" s="80"/>
      <c r="AL10" s="269"/>
    </row>
    <row r="11" spans="1:38" ht="23.25">
      <c r="A11" s="82" t="s">
        <v>196</v>
      </c>
      <c r="B11" s="83">
        <v>45771</v>
      </c>
      <c r="C11" s="78" t="s">
        <v>26</v>
      </c>
      <c r="D11" s="78" t="s">
        <v>197</v>
      </c>
      <c r="E11" s="78"/>
      <c r="F11" s="826" t="s">
        <v>236</v>
      </c>
      <c r="G11" s="167"/>
      <c r="H11" s="165" t="s">
        <v>199</v>
      </c>
      <c r="I11" s="169" t="s">
        <v>199</v>
      </c>
      <c r="J11" s="170">
        <v>11.3</v>
      </c>
      <c r="K11" s="84">
        <v>79.53</v>
      </c>
      <c r="L11" s="79">
        <v>11.92</v>
      </c>
      <c r="M11" s="79">
        <f>(L11/(100-J11))*100</f>
        <v>13.438556933483653</v>
      </c>
      <c r="N11" s="84">
        <v>13.54</v>
      </c>
      <c r="O11" s="79">
        <v>10.27</v>
      </c>
      <c r="P11" s="166">
        <f>(O11/(100-N11))*100</f>
        <v>11.87832523710386</v>
      </c>
      <c r="Q11" s="825">
        <v>88.17</v>
      </c>
      <c r="R11" s="180">
        <v>0.05</v>
      </c>
      <c r="S11" s="181">
        <v>9.6300000000000008</v>
      </c>
      <c r="T11" s="85">
        <v>84.81</v>
      </c>
      <c r="U11" s="81">
        <v>0.32</v>
      </c>
      <c r="V11" s="190">
        <v>10.88</v>
      </c>
      <c r="W11" s="188">
        <v>27.375</v>
      </c>
      <c r="X11" s="187">
        <v>92.26</v>
      </c>
      <c r="Y11" s="189">
        <v>9.91</v>
      </c>
      <c r="Z11" s="119"/>
      <c r="AA11" s="182"/>
      <c r="AB11" s="86"/>
      <c r="AC11" s="184">
        <v>79</v>
      </c>
      <c r="AD11" s="185">
        <v>74</v>
      </c>
      <c r="AE11" s="185">
        <v>19.100000000000001</v>
      </c>
      <c r="AF11" s="185">
        <v>180</v>
      </c>
      <c r="AG11" s="180">
        <v>1.07</v>
      </c>
      <c r="AH11" s="268">
        <v>44.3</v>
      </c>
      <c r="AI11" s="266"/>
      <c r="AJ11" s="79"/>
      <c r="AK11" s="80"/>
      <c r="AL11" s="269"/>
    </row>
    <row r="12" spans="1:38" ht="23.25">
      <c r="A12" s="82" t="s">
        <v>196</v>
      </c>
      <c r="B12" s="83">
        <v>45797</v>
      </c>
      <c r="C12" s="78" t="s">
        <v>26</v>
      </c>
      <c r="D12" s="78" t="s">
        <v>197</v>
      </c>
      <c r="E12" s="78"/>
      <c r="F12" s="826" t="s">
        <v>423</v>
      </c>
      <c r="G12" s="167"/>
      <c r="H12" s="165" t="s">
        <v>199</v>
      </c>
      <c r="I12" s="169" t="s">
        <v>199</v>
      </c>
      <c r="J12" s="170">
        <v>11.8</v>
      </c>
      <c r="K12" s="84">
        <v>79.760000000000005</v>
      </c>
      <c r="L12" s="79">
        <v>11.18</v>
      </c>
      <c r="M12" s="79">
        <f>(L12/(100-J12))*100</f>
        <v>12.675736961451248</v>
      </c>
      <c r="N12" s="84">
        <v>14.45</v>
      </c>
      <c r="O12" s="79">
        <v>9.16</v>
      </c>
      <c r="P12" s="166">
        <f>(O12/(100-N12))*100</f>
        <v>10.70718877849211</v>
      </c>
      <c r="Q12" s="825">
        <v>90.59</v>
      </c>
      <c r="R12" s="180">
        <v>-0.66</v>
      </c>
      <c r="S12" s="181">
        <v>9.4600000000000009</v>
      </c>
      <c r="T12" s="85">
        <v>87.13</v>
      </c>
      <c r="U12" s="81">
        <v>-0.37</v>
      </c>
      <c r="V12" s="190">
        <v>11.43</v>
      </c>
      <c r="W12" s="188">
        <v>22.83</v>
      </c>
      <c r="X12" s="187">
        <v>98.54</v>
      </c>
      <c r="Y12" s="189">
        <v>7.91</v>
      </c>
      <c r="Z12" s="119"/>
      <c r="AA12" s="182"/>
      <c r="AB12" s="86"/>
      <c r="AC12" s="184"/>
      <c r="AD12" s="185"/>
      <c r="AE12" s="185"/>
      <c r="AF12" s="185"/>
      <c r="AG12" s="180"/>
      <c r="AH12" s="268"/>
      <c r="AI12" s="266"/>
      <c r="AJ12" s="79"/>
      <c r="AK12" s="80"/>
      <c r="AL12" s="269"/>
    </row>
    <row r="13" spans="1:38" ht="23.25">
      <c r="A13" s="82" t="s">
        <v>196</v>
      </c>
      <c r="B13" s="83">
        <v>45804</v>
      </c>
      <c r="C13" s="78" t="s">
        <v>26</v>
      </c>
      <c r="D13" s="78" t="s">
        <v>197</v>
      </c>
      <c r="E13" s="78"/>
      <c r="F13" s="826" t="s">
        <v>244</v>
      </c>
      <c r="G13" s="167"/>
      <c r="H13" s="165" t="s">
        <v>199</v>
      </c>
      <c r="I13" s="169" t="s">
        <v>199</v>
      </c>
      <c r="J13" s="170">
        <v>12.7</v>
      </c>
      <c r="K13" s="84">
        <v>75.73</v>
      </c>
      <c r="L13" s="79">
        <v>10.29</v>
      </c>
      <c r="M13" s="79">
        <f>(L13/(100-J13))*100</f>
        <v>11.786941580756013</v>
      </c>
      <c r="N13" s="84">
        <v>14.4</v>
      </c>
      <c r="O13" s="79">
        <v>9.1999999999999993</v>
      </c>
      <c r="P13" s="166">
        <f>(O13/(100-N13))*100</f>
        <v>10.747663551401869</v>
      </c>
      <c r="Q13" s="825">
        <v>91.36</v>
      </c>
      <c r="R13" s="180">
        <v>-0.92</v>
      </c>
      <c r="S13" s="181">
        <v>9.68</v>
      </c>
      <c r="T13" s="85">
        <v>89.04</v>
      </c>
      <c r="U13" s="81">
        <v>-0.7</v>
      </c>
      <c r="V13" s="190">
        <v>10.67</v>
      </c>
      <c r="W13" s="188">
        <v>25.033000000000001</v>
      </c>
      <c r="X13" s="187">
        <v>93.18</v>
      </c>
      <c r="Y13" s="189">
        <v>8.6</v>
      </c>
      <c r="Z13" s="119"/>
      <c r="AA13" s="182"/>
      <c r="AB13" s="86"/>
      <c r="AC13" s="184"/>
      <c r="AD13" s="185"/>
      <c r="AE13" s="185"/>
      <c r="AF13" s="185"/>
      <c r="AG13" s="180"/>
      <c r="AH13" s="268"/>
      <c r="AI13" s="266"/>
      <c r="AJ13" s="79"/>
      <c r="AK13" s="80"/>
      <c r="AL13" s="269"/>
    </row>
    <row r="14" spans="1:38" ht="23.25">
      <c r="A14" s="82" t="s">
        <v>196</v>
      </c>
      <c r="B14" s="83">
        <v>45838</v>
      </c>
      <c r="C14" s="78" t="s">
        <v>26</v>
      </c>
      <c r="D14" s="78" t="s">
        <v>197</v>
      </c>
      <c r="E14" s="78"/>
      <c r="F14" s="826" t="s">
        <v>423</v>
      </c>
      <c r="G14" s="167"/>
      <c r="H14" s="165" t="s">
        <v>199</v>
      </c>
      <c r="I14" s="169" t="s">
        <v>199</v>
      </c>
      <c r="J14" s="170">
        <v>12.1</v>
      </c>
      <c r="K14" s="84">
        <v>78.64</v>
      </c>
      <c r="L14" s="79">
        <v>11.31</v>
      </c>
      <c r="M14" s="79">
        <f>(L14/(100-J14))*100</f>
        <v>12.86689419795222</v>
      </c>
      <c r="N14" s="84">
        <v>14.07</v>
      </c>
      <c r="O14" s="79">
        <v>10.26</v>
      </c>
      <c r="P14" s="166">
        <f>(O14/(100-N14))*100</f>
        <v>11.939951123007098</v>
      </c>
      <c r="Q14" s="825">
        <v>89.15</v>
      </c>
      <c r="R14" s="180">
        <v>-0.61</v>
      </c>
      <c r="S14" s="181">
        <v>9.65</v>
      </c>
      <c r="T14" s="85">
        <v>86.57</v>
      </c>
      <c r="U14" s="81">
        <v>-0.47</v>
      </c>
      <c r="V14" s="190">
        <v>11.19</v>
      </c>
      <c r="W14" s="188">
        <v>22.56</v>
      </c>
      <c r="X14" s="187">
        <v>98</v>
      </c>
      <c r="Y14" s="189">
        <v>7.86</v>
      </c>
      <c r="Z14" s="119"/>
      <c r="AA14" s="182"/>
      <c r="AB14" s="86">
        <v>409</v>
      </c>
      <c r="AC14" s="184"/>
      <c r="AD14" s="185"/>
      <c r="AE14" s="185"/>
      <c r="AF14" s="185"/>
      <c r="AG14" s="180"/>
      <c r="AH14" s="268"/>
      <c r="AI14" s="266"/>
      <c r="AJ14" s="79"/>
      <c r="AK14" s="80"/>
      <c r="AL14" s="269"/>
    </row>
    <row r="15" spans="1:38" ht="23.25">
      <c r="A15" s="985">
        <v>45856</v>
      </c>
      <c r="B15" s="986">
        <v>45856</v>
      </c>
      <c r="C15" s="987" t="s">
        <v>26</v>
      </c>
      <c r="D15" s="987" t="s">
        <v>197</v>
      </c>
      <c r="E15" s="987"/>
      <c r="F15" s="988" t="s">
        <v>423</v>
      </c>
      <c r="G15" s="989"/>
      <c r="H15" s="990" t="s">
        <v>199</v>
      </c>
      <c r="I15" s="991" t="s">
        <v>199</v>
      </c>
      <c r="J15" s="992"/>
      <c r="K15" s="993"/>
      <c r="L15" s="994"/>
      <c r="M15" s="994"/>
      <c r="N15" s="993">
        <v>13.71</v>
      </c>
      <c r="O15" s="994">
        <v>9.39</v>
      </c>
      <c r="P15" s="995">
        <f>(O15/(100-N15))*100</f>
        <v>10.881909838915288</v>
      </c>
      <c r="Q15" s="996">
        <v>88.55</v>
      </c>
      <c r="R15" s="997">
        <v>-0.12</v>
      </c>
      <c r="S15" s="998">
        <v>8.9600000000000009</v>
      </c>
      <c r="T15" s="999">
        <v>84.53</v>
      </c>
      <c r="U15" s="1000">
        <v>0.37</v>
      </c>
      <c r="V15" s="1001">
        <v>10.66</v>
      </c>
      <c r="W15" s="1002">
        <v>28.93</v>
      </c>
      <c r="X15" s="1003">
        <v>93.42</v>
      </c>
      <c r="Y15" s="1004">
        <v>11.14</v>
      </c>
      <c r="Z15" s="1005"/>
      <c r="AA15" s="1006"/>
      <c r="AB15" s="1007"/>
      <c r="AC15" s="1008"/>
      <c r="AD15" s="1009"/>
      <c r="AE15" s="1009"/>
      <c r="AF15" s="1009"/>
      <c r="AG15" s="997"/>
      <c r="AH15" s="1010"/>
      <c r="AI15" s="266"/>
      <c r="AJ15" s="79"/>
      <c r="AK15" s="80"/>
      <c r="AL15" s="269"/>
    </row>
    <row r="16" spans="1:38" ht="23.25">
      <c r="A16" s="82">
        <v>45881</v>
      </c>
      <c r="B16" s="1011">
        <v>45883</v>
      </c>
      <c r="C16" s="1352" t="s">
        <v>26</v>
      </c>
      <c r="D16" s="1355" t="s">
        <v>197</v>
      </c>
      <c r="E16" s="1352"/>
      <c r="F16" s="1358" t="s">
        <v>236</v>
      </c>
      <c r="G16" s="1361"/>
      <c r="H16" s="1352" t="s">
        <v>199</v>
      </c>
      <c r="I16" s="1352" t="s">
        <v>199</v>
      </c>
      <c r="J16" s="170">
        <v>10.5</v>
      </c>
      <c r="K16" s="84">
        <v>78.8</v>
      </c>
      <c r="L16" s="79">
        <v>11.53</v>
      </c>
      <c r="M16" s="79">
        <f>(L16/(100-J16))*100</f>
        <v>12.882681564245809</v>
      </c>
      <c r="N16" s="84">
        <v>13.2</v>
      </c>
      <c r="O16" s="79">
        <v>9.57</v>
      </c>
      <c r="P16" s="166">
        <f>(O16/(100-N16))*100</f>
        <v>11.025345622119815</v>
      </c>
      <c r="Q16" s="825">
        <v>88</v>
      </c>
      <c r="R16" s="180">
        <v>0.06</v>
      </c>
      <c r="S16" s="181">
        <v>9.7799999999999994</v>
      </c>
      <c r="T16" s="85">
        <v>84.6</v>
      </c>
      <c r="U16" s="81">
        <v>0.2</v>
      </c>
      <c r="V16" s="190">
        <v>10.01</v>
      </c>
      <c r="W16" s="188"/>
      <c r="X16" s="187"/>
      <c r="Y16" s="189"/>
      <c r="Z16" s="119"/>
      <c r="AA16" s="182"/>
      <c r="AB16" s="86"/>
      <c r="AC16" s="184">
        <v>41</v>
      </c>
      <c r="AD16" s="185">
        <v>47</v>
      </c>
      <c r="AE16" s="185">
        <v>15.3</v>
      </c>
      <c r="AF16" s="185">
        <v>57</v>
      </c>
      <c r="AG16" s="180">
        <v>0.87</v>
      </c>
      <c r="AH16" s="983">
        <v>23.2</v>
      </c>
      <c r="AI16" s="984"/>
      <c r="AJ16" s="79"/>
      <c r="AK16" s="80"/>
      <c r="AL16" s="269"/>
    </row>
    <row r="17" spans="1:38" ht="15" customHeight="1">
      <c r="A17" s="82">
        <v>45886</v>
      </c>
      <c r="B17" s="1011">
        <v>45886</v>
      </c>
      <c r="C17" s="1353"/>
      <c r="D17" s="1356"/>
      <c r="E17" s="1353"/>
      <c r="F17" s="1359"/>
      <c r="G17" s="1362"/>
      <c r="H17" s="1353"/>
      <c r="I17" s="1353"/>
      <c r="J17" s="170">
        <v>10.9</v>
      </c>
      <c r="K17" s="84">
        <v>78.5</v>
      </c>
      <c r="L17" s="79">
        <v>11.42</v>
      </c>
      <c r="M17" s="79">
        <f>(L17/(100-J17))*100</f>
        <v>12.817059483726151</v>
      </c>
      <c r="N17" s="84">
        <v>13.23</v>
      </c>
      <c r="O17" s="79">
        <v>9.5</v>
      </c>
      <c r="P17" s="166">
        <f>(O17/(100-N17))*100</f>
        <v>10.948484499250894</v>
      </c>
      <c r="Q17" s="825">
        <v>88.2</v>
      </c>
      <c r="R17" s="180">
        <v>-0.34</v>
      </c>
      <c r="S17" s="181">
        <v>8.6999999999999993</v>
      </c>
      <c r="T17" s="85">
        <v>85.35</v>
      </c>
      <c r="U17" s="81">
        <v>-0.06</v>
      </c>
      <c r="V17" s="190">
        <v>10.84</v>
      </c>
      <c r="W17" s="188">
        <v>27.36</v>
      </c>
      <c r="X17" s="187">
        <v>87.01</v>
      </c>
      <c r="Y17" s="189">
        <v>9.36</v>
      </c>
      <c r="Z17" s="119"/>
      <c r="AA17" s="182"/>
      <c r="AB17" s="86"/>
      <c r="AC17" s="184">
        <v>39</v>
      </c>
      <c r="AD17" s="185">
        <v>50</v>
      </c>
      <c r="AE17" s="185">
        <v>15.7</v>
      </c>
      <c r="AF17" s="185">
        <v>58</v>
      </c>
      <c r="AG17" s="180">
        <v>0.73</v>
      </c>
      <c r="AH17" s="983">
        <v>27.4</v>
      </c>
      <c r="AI17" s="984"/>
      <c r="AJ17" s="79"/>
      <c r="AK17" s="80"/>
      <c r="AL17" s="269"/>
    </row>
    <row r="18" spans="1:38" ht="15" customHeight="1">
      <c r="A18" s="82">
        <v>45887</v>
      </c>
      <c r="B18" s="1011">
        <v>45888</v>
      </c>
      <c r="C18" s="1354"/>
      <c r="D18" s="1357"/>
      <c r="E18" s="1354"/>
      <c r="F18" s="1360"/>
      <c r="G18" s="1363"/>
      <c r="H18" s="1354"/>
      <c r="I18" s="1354"/>
      <c r="J18" s="170">
        <v>9.9</v>
      </c>
      <c r="K18" s="84">
        <v>76.5</v>
      </c>
      <c r="L18" s="79">
        <v>10</v>
      </c>
      <c r="M18" s="79">
        <f>(L18/(100-J18))*100</f>
        <v>11.098779134295228</v>
      </c>
      <c r="N18" s="84">
        <v>13.09</v>
      </c>
      <c r="O18" s="79">
        <v>10.94</v>
      </c>
      <c r="P18" s="166">
        <f>(O18/(100-N18))*100</f>
        <v>12.587734437924288</v>
      </c>
      <c r="Q18" s="825">
        <v>88.84</v>
      </c>
      <c r="R18" s="180">
        <v>-0.21</v>
      </c>
      <c r="S18" s="181">
        <v>9.42</v>
      </c>
      <c r="T18" s="85">
        <v>85.28</v>
      </c>
      <c r="U18" s="81">
        <v>0.21</v>
      </c>
      <c r="V18" s="190">
        <v>10.93</v>
      </c>
      <c r="W18" s="188">
        <v>29.6</v>
      </c>
      <c r="X18" s="187">
        <v>87.1</v>
      </c>
      <c r="Y18" s="189">
        <v>10.029999999999999</v>
      </c>
      <c r="Z18" s="119"/>
      <c r="AA18" s="182"/>
      <c r="AB18" s="86"/>
      <c r="AC18" s="184">
        <v>49</v>
      </c>
      <c r="AD18" s="185">
        <v>56</v>
      </c>
      <c r="AE18" s="185">
        <v>16.7</v>
      </c>
      <c r="AF18" s="185">
        <v>88</v>
      </c>
      <c r="AG18" s="180">
        <v>0.88</v>
      </c>
      <c r="AH18" s="983">
        <v>36.700000000000003</v>
      </c>
      <c r="AI18" s="984"/>
      <c r="AJ18" s="79"/>
      <c r="AK18" s="80"/>
      <c r="AL18" s="269"/>
    </row>
    <row r="19" spans="1:38" ht="23.25">
      <c r="A19" s="82" t="s">
        <v>196</v>
      </c>
      <c r="B19" s="83">
        <v>45891</v>
      </c>
      <c r="C19" s="78" t="s">
        <v>26</v>
      </c>
      <c r="D19" s="78" t="s">
        <v>197</v>
      </c>
      <c r="E19" s="78"/>
      <c r="F19" s="826" t="s">
        <v>424</v>
      </c>
      <c r="G19" s="167"/>
      <c r="H19" s="165" t="s">
        <v>199</v>
      </c>
      <c r="I19" s="169" t="s">
        <v>199</v>
      </c>
      <c r="J19" s="170">
        <v>11</v>
      </c>
      <c r="K19" s="84">
        <v>79.2</v>
      </c>
      <c r="L19" s="79">
        <v>12.02</v>
      </c>
      <c r="M19" s="79">
        <f>(L19/(100-J19))*100</f>
        <v>13.50561797752809</v>
      </c>
      <c r="N19" s="84">
        <v>13.76</v>
      </c>
      <c r="O19" s="79">
        <v>10.27</v>
      </c>
      <c r="P19" s="166">
        <f>(O19/(100-N19))*100</f>
        <v>11.908627087198516</v>
      </c>
      <c r="Q19" s="825">
        <v>89.4</v>
      </c>
      <c r="R19" s="180">
        <v>-0.94</v>
      </c>
      <c r="S19" s="181">
        <v>10.46</v>
      </c>
      <c r="T19" s="85">
        <v>86.91</v>
      </c>
      <c r="U19" s="81">
        <v>-0.77</v>
      </c>
      <c r="V19" s="190">
        <v>11.86</v>
      </c>
      <c r="W19" s="188">
        <v>26.98</v>
      </c>
      <c r="X19" s="187">
        <v>97.89</v>
      </c>
      <c r="Y19" s="189">
        <v>9.82</v>
      </c>
      <c r="Z19" s="119"/>
      <c r="AA19" s="182"/>
      <c r="AB19" s="86">
        <v>372</v>
      </c>
      <c r="AC19" s="184">
        <v>72</v>
      </c>
      <c r="AD19" s="185">
        <v>85</v>
      </c>
      <c r="AE19" s="185">
        <v>20.5</v>
      </c>
      <c r="AF19" s="185">
        <v>195</v>
      </c>
      <c r="AG19" s="180">
        <v>0.85</v>
      </c>
      <c r="AH19" s="268">
        <v>51.2</v>
      </c>
      <c r="AI19" s="266"/>
      <c r="AJ19" s="79"/>
      <c r="AK19" s="80"/>
      <c r="AL19" s="269"/>
    </row>
    <row r="20" spans="1:38" ht="23.25">
      <c r="A20" s="985" t="s">
        <v>196</v>
      </c>
      <c r="B20" s="986">
        <v>45903</v>
      </c>
      <c r="C20" s="987" t="s">
        <v>26</v>
      </c>
      <c r="D20" s="987" t="s">
        <v>197</v>
      </c>
      <c r="E20" s="987"/>
      <c r="F20" s="988" t="s">
        <v>425</v>
      </c>
      <c r="G20" s="989"/>
      <c r="H20" s="990" t="s">
        <v>199</v>
      </c>
      <c r="I20" s="991" t="s">
        <v>199</v>
      </c>
      <c r="J20" s="992">
        <v>12</v>
      </c>
      <c r="K20" s="993">
        <v>77.14</v>
      </c>
      <c r="L20" s="994">
        <v>11.26</v>
      </c>
      <c r="M20" s="994">
        <f>(L20/(100-J20))*100</f>
        <v>12.795454545454547</v>
      </c>
      <c r="N20" s="993">
        <v>14</v>
      </c>
      <c r="O20" s="994">
        <v>9.5</v>
      </c>
      <c r="P20" s="995">
        <f>(O20/(100-N20))*100</f>
        <v>11.046511627906977</v>
      </c>
      <c r="Q20" s="996">
        <v>89.96</v>
      </c>
      <c r="R20" s="997">
        <v>-0.6</v>
      </c>
      <c r="S20" s="998">
        <v>9.0500000000000007</v>
      </c>
      <c r="T20" s="999">
        <v>87.49</v>
      </c>
      <c r="U20" s="1000">
        <v>-0.37</v>
      </c>
      <c r="V20" s="1001">
        <v>10.8</v>
      </c>
      <c r="W20" s="1002">
        <v>23.68</v>
      </c>
      <c r="X20" s="1003">
        <v>98.39</v>
      </c>
      <c r="Y20" s="1004">
        <v>8.1780000000000008</v>
      </c>
      <c r="Z20" s="1005"/>
      <c r="AA20" s="1006"/>
      <c r="AB20" s="1007"/>
      <c r="AC20" s="1008">
        <v>65</v>
      </c>
      <c r="AD20" s="1009">
        <v>82</v>
      </c>
      <c r="AE20" s="1009">
        <v>20.2</v>
      </c>
      <c r="AF20" s="1009">
        <v>180</v>
      </c>
      <c r="AG20" s="997">
        <v>0.79</v>
      </c>
      <c r="AH20" s="1010">
        <v>53.7</v>
      </c>
      <c r="AI20" s="1038"/>
      <c r="AJ20" s="994"/>
      <c r="AK20" s="1039"/>
      <c r="AL20" s="1040"/>
    </row>
    <row r="21" spans="1:38" ht="23.25">
      <c r="A21" s="1085">
        <v>45906</v>
      </c>
      <c r="B21" s="1086">
        <v>45908</v>
      </c>
      <c r="C21" s="1088" t="s">
        <v>45</v>
      </c>
      <c r="D21" s="1115" t="s">
        <v>264</v>
      </c>
      <c r="E21" s="1088"/>
      <c r="F21" s="1089" t="s">
        <v>423</v>
      </c>
      <c r="G21" s="1090"/>
      <c r="H21" s="1091" t="s">
        <v>199</v>
      </c>
      <c r="I21" s="1092" t="s">
        <v>199</v>
      </c>
      <c r="J21" s="1093">
        <v>12.2</v>
      </c>
      <c r="K21" s="1094">
        <v>76.5</v>
      </c>
      <c r="L21" s="1095">
        <v>10.99</v>
      </c>
      <c r="M21" s="1095">
        <f>(L21/(100-J21))*100</f>
        <v>12.517084282460136</v>
      </c>
      <c r="N21" s="1094">
        <v>14</v>
      </c>
      <c r="O21" s="1095">
        <v>9.3800000000000008</v>
      </c>
      <c r="P21" s="1096">
        <f>(O21/(100-N21))*100</f>
        <v>10.906976744186048</v>
      </c>
      <c r="Q21" s="1097">
        <v>90</v>
      </c>
      <c r="R21" s="1098">
        <v>-0.11</v>
      </c>
      <c r="S21" s="1099">
        <v>9.9600000000000009</v>
      </c>
      <c r="T21" s="1100">
        <v>88.7</v>
      </c>
      <c r="U21" s="1101">
        <v>-0.55000000000000004</v>
      </c>
      <c r="V21" s="1102">
        <v>10.82</v>
      </c>
      <c r="W21" s="1103">
        <v>25.32</v>
      </c>
      <c r="X21" s="1101">
        <v>98.34</v>
      </c>
      <c r="Y21" s="1104">
        <v>9.09</v>
      </c>
      <c r="Z21" s="1114"/>
      <c r="AA21" s="1106"/>
      <c r="AB21" s="1107"/>
      <c r="AC21" s="1108">
        <v>66</v>
      </c>
      <c r="AD21" s="1109">
        <v>74</v>
      </c>
      <c r="AE21" s="1109">
        <v>19.100000000000001</v>
      </c>
      <c r="AF21" s="1109">
        <v>160</v>
      </c>
      <c r="AG21" s="1098">
        <v>0.89</v>
      </c>
      <c r="AH21" s="1110">
        <v>48.9</v>
      </c>
      <c r="AI21" s="1111"/>
      <c r="AJ21" s="1095"/>
      <c r="AK21" s="1112"/>
      <c r="AL21" s="1113"/>
    </row>
    <row r="22" spans="1:38" ht="23.25">
      <c r="A22" s="1041">
        <v>45876</v>
      </c>
      <c r="B22" s="1042">
        <v>45908</v>
      </c>
      <c r="C22" s="1043" t="s">
        <v>26</v>
      </c>
      <c r="D22" s="1043" t="s">
        <v>197</v>
      </c>
      <c r="E22" s="1043"/>
      <c r="F22" s="1044" t="s">
        <v>425</v>
      </c>
      <c r="G22" s="1045"/>
      <c r="H22" s="1046" t="s">
        <v>199</v>
      </c>
      <c r="I22" s="1047" t="s">
        <v>199</v>
      </c>
      <c r="J22" s="1048">
        <v>12.4</v>
      </c>
      <c r="K22" s="1049">
        <v>78</v>
      </c>
      <c r="L22" s="1050">
        <v>10.95</v>
      </c>
      <c r="M22" s="1050">
        <f>(L22/(100-J22))*100</f>
        <v>12.5</v>
      </c>
      <c r="N22" s="1049">
        <v>14.3</v>
      </c>
      <c r="O22" s="1050">
        <v>9.2899999999999991</v>
      </c>
      <c r="P22" s="1051">
        <f>(O22/(100-N22))*100</f>
        <v>10.840140023337222</v>
      </c>
      <c r="Q22" s="1052">
        <v>90.44</v>
      </c>
      <c r="R22" s="1053">
        <v>-0.68</v>
      </c>
      <c r="S22" s="1054">
        <v>9.4700000000000006</v>
      </c>
      <c r="T22" s="1055">
        <v>87.7</v>
      </c>
      <c r="U22" s="1056">
        <v>-0.46</v>
      </c>
      <c r="V22" s="1057">
        <v>11.13</v>
      </c>
      <c r="W22" s="1058">
        <v>24</v>
      </c>
      <c r="X22" s="1059">
        <v>98</v>
      </c>
      <c r="Y22" s="1060">
        <v>8.6</v>
      </c>
      <c r="Z22" s="1061"/>
      <c r="AA22" s="1062"/>
      <c r="AB22" s="1063"/>
      <c r="AC22" s="1064">
        <v>61</v>
      </c>
      <c r="AD22" s="1065">
        <v>78</v>
      </c>
      <c r="AE22" s="1065">
        <v>157</v>
      </c>
      <c r="AF22" s="1065">
        <v>157</v>
      </c>
      <c r="AG22" s="1053">
        <v>0.78</v>
      </c>
      <c r="AH22" s="1066">
        <v>50.9</v>
      </c>
      <c r="AI22" s="1067"/>
      <c r="AJ22" s="1050"/>
      <c r="AK22" s="1068"/>
      <c r="AL22" s="1069">
        <v>19.600000000000001</v>
      </c>
    </row>
    <row r="23" spans="1:38" ht="23.25">
      <c r="A23" s="1041">
        <v>45910</v>
      </c>
      <c r="B23" s="1042">
        <v>45912</v>
      </c>
      <c r="C23" s="1043" t="s">
        <v>272</v>
      </c>
      <c r="D23" s="1043" t="s">
        <v>270</v>
      </c>
      <c r="E23" s="1043"/>
      <c r="F23" s="1044" t="s">
        <v>271</v>
      </c>
      <c r="G23" s="1045"/>
      <c r="H23" s="1046" t="s">
        <v>199</v>
      </c>
      <c r="I23" s="1047" t="s">
        <v>199</v>
      </c>
      <c r="J23" s="1048">
        <v>9.5</v>
      </c>
      <c r="K23" s="1049">
        <v>80.459999999999994</v>
      </c>
      <c r="L23" s="1050">
        <v>13.3</v>
      </c>
      <c r="M23" s="1050">
        <f>(L23/(100-J23))*100</f>
        <v>14.696132596685082</v>
      </c>
      <c r="N23" s="1049">
        <v>12</v>
      </c>
      <c r="O23" s="1050">
        <v>11.77</v>
      </c>
      <c r="P23" s="1051">
        <f>(O23/(100-N23))*100</f>
        <v>13.375</v>
      </c>
      <c r="Q23" s="1052">
        <v>88.5</v>
      </c>
      <c r="R23" s="1053">
        <v>0.04</v>
      </c>
      <c r="S23" s="1054">
        <v>9.16</v>
      </c>
      <c r="T23" s="1055">
        <v>84.61</v>
      </c>
      <c r="U23" s="1056">
        <v>0.44</v>
      </c>
      <c r="V23" s="1057">
        <v>11.04</v>
      </c>
      <c r="W23" s="1058"/>
      <c r="X23" s="1059"/>
      <c r="Y23" s="1060"/>
      <c r="Z23" s="1061"/>
      <c r="AA23" s="1062"/>
      <c r="AB23" s="1063"/>
      <c r="AC23" s="1064">
        <v>62</v>
      </c>
      <c r="AD23" s="1065">
        <v>74</v>
      </c>
      <c r="AE23" s="1065">
        <v>19.100000000000001</v>
      </c>
      <c r="AF23" s="1065">
        <v>125</v>
      </c>
      <c r="AG23" s="1053">
        <v>0.84</v>
      </c>
      <c r="AH23" s="1066">
        <v>35.700000000000003</v>
      </c>
      <c r="AI23" s="1067"/>
      <c r="AJ23" s="1050"/>
      <c r="AK23" s="1068"/>
      <c r="AL23" s="1069">
        <v>13.77</v>
      </c>
    </row>
    <row r="24" spans="1:38" ht="23.25">
      <c r="A24" s="1041">
        <v>45917</v>
      </c>
      <c r="B24" s="1042">
        <v>45919</v>
      </c>
      <c r="C24" s="1043" t="s">
        <v>272</v>
      </c>
      <c r="D24" s="1043" t="s">
        <v>275</v>
      </c>
      <c r="E24" s="1043"/>
      <c r="F24" s="1044" t="s">
        <v>271</v>
      </c>
      <c r="G24" s="1045"/>
      <c r="H24" s="1046" t="s">
        <v>199</v>
      </c>
      <c r="I24" s="1047" t="s">
        <v>199</v>
      </c>
      <c r="J24" s="1048">
        <v>8.25</v>
      </c>
      <c r="K24" s="1049">
        <v>80.25</v>
      </c>
      <c r="L24" s="1050">
        <v>12.72</v>
      </c>
      <c r="M24" s="1050">
        <f>(L24/(100-J24))*100</f>
        <v>13.86376021798365</v>
      </c>
      <c r="N24" s="1049">
        <v>13.21</v>
      </c>
      <c r="O24" s="1050">
        <v>10.31</v>
      </c>
      <c r="P24" s="1051">
        <f>(O24/(100-N24))*100</f>
        <v>11.87924876137804</v>
      </c>
      <c r="Q24" s="1052">
        <v>88.43</v>
      </c>
      <c r="R24" s="1053">
        <v>0.1</v>
      </c>
      <c r="S24" s="1054">
        <v>9.5399999999999991</v>
      </c>
      <c r="T24" s="1055">
        <v>84.06</v>
      </c>
      <c r="U24" s="1056">
        <v>0.55000000000000004</v>
      </c>
      <c r="V24" s="1057">
        <v>11.21</v>
      </c>
      <c r="W24" s="1058">
        <v>29.67</v>
      </c>
      <c r="X24" s="1059">
        <v>87.39</v>
      </c>
      <c r="Y24" s="1060">
        <v>9.6999999999999993</v>
      </c>
      <c r="Z24" s="1061"/>
      <c r="AA24" s="1062"/>
      <c r="AB24" s="1063"/>
      <c r="AC24" s="1064">
        <v>59</v>
      </c>
      <c r="AD24" s="1065">
        <v>67</v>
      </c>
      <c r="AE24" s="1065">
        <v>18.2</v>
      </c>
      <c r="AF24" s="1065">
        <v>129</v>
      </c>
      <c r="AG24" s="1053">
        <v>0.88</v>
      </c>
      <c r="AH24" s="1066">
        <v>44.8</v>
      </c>
      <c r="AI24" s="1067"/>
      <c r="AJ24" s="1050"/>
      <c r="AK24" s="1068"/>
      <c r="AL24" s="1069">
        <v>13.83</v>
      </c>
    </row>
    <row r="25" spans="1:38" ht="23.25">
      <c r="A25" s="1041" t="s">
        <v>196</v>
      </c>
      <c r="B25" s="1042">
        <v>45930</v>
      </c>
      <c r="C25" s="987" t="s">
        <v>26</v>
      </c>
      <c r="D25" s="987" t="s">
        <v>197</v>
      </c>
      <c r="E25" s="1043"/>
      <c r="F25" s="1044" t="s">
        <v>282</v>
      </c>
      <c r="G25" s="1045"/>
      <c r="H25" s="1046" t="s">
        <v>199</v>
      </c>
      <c r="I25" s="1047" t="s">
        <v>199</v>
      </c>
      <c r="J25" s="1048">
        <v>10.52</v>
      </c>
      <c r="K25" s="1049">
        <v>75.34</v>
      </c>
      <c r="L25" s="1050">
        <v>12.95</v>
      </c>
      <c r="M25" s="1050">
        <f>(L25/(100-J25))*100</f>
        <v>14.472507822977201</v>
      </c>
      <c r="N25" s="1049">
        <v>13.02</v>
      </c>
      <c r="O25" s="1050">
        <v>10.02</v>
      </c>
      <c r="P25" s="1051">
        <f>(O25/(100-N25))*100</f>
        <v>11.519889629799954</v>
      </c>
      <c r="Q25" s="1052">
        <v>87.45</v>
      </c>
      <c r="R25" s="1053">
        <v>0.01</v>
      </c>
      <c r="S25" s="1054">
        <v>10.39</v>
      </c>
      <c r="T25" s="1055">
        <v>81.94</v>
      </c>
      <c r="U25" s="1056">
        <v>0.57999999999999996</v>
      </c>
      <c r="V25" s="1057">
        <v>12.24</v>
      </c>
      <c r="W25" s="1058">
        <v>25.45</v>
      </c>
      <c r="X25" s="1059">
        <v>83.46</v>
      </c>
      <c r="Y25" s="1060">
        <v>9.5</v>
      </c>
      <c r="Z25" s="1061"/>
      <c r="AA25" s="1062"/>
      <c r="AB25" s="1063"/>
      <c r="AC25" s="1064">
        <v>56</v>
      </c>
      <c r="AD25" s="1065">
        <v>48</v>
      </c>
      <c r="AE25" s="1065">
        <v>15.4</v>
      </c>
      <c r="AF25" s="1065">
        <v>90</v>
      </c>
      <c r="AG25" s="1053">
        <v>1.17</v>
      </c>
      <c r="AH25" s="1066">
        <v>33.5</v>
      </c>
      <c r="AI25" s="1067"/>
      <c r="AJ25" s="1050"/>
      <c r="AK25" s="1068"/>
      <c r="AL25" s="1069">
        <v>11.9</v>
      </c>
    </row>
    <row r="26" spans="1:38" ht="23.25">
      <c r="A26" s="1041" t="s">
        <v>196</v>
      </c>
      <c r="B26" s="1042">
        <v>45951</v>
      </c>
      <c r="C26" s="987" t="s">
        <v>26</v>
      </c>
      <c r="D26" s="987" t="s">
        <v>197</v>
      </c>
      <c r="E26" s="1043"/>
      <c r="F26" s="1044" t="s">
        <v>236</v>
      </c>
      <c r="G26" s="1045"/>
      <c r="H26" s="1046" t="s">
        <v>199</v>
      </c>
      <c r="I26" s="1047" t="s">
        <v>199</v>
      </c>
      <c r="J26" s="1048">
        <v>11.5</v>
      </c>
      <c r="K26" s="1049">
        <v>79.3</v>
      </c>
      <c r="L26" s="1050">
        <v>12.13</v>
      </c>
      <c r="M26" s="1050">
        <f>(L26/(100-J26))*100</f>
        <v>13.70621468926554</v>
      </c>
      <c r="N26" s="1049">
        <v>14.2</v>
      </c>
      <c r="O26" s="1050">
        <v>10.64</v>
      </c>
      <c r="P26" s="1051">
        <f>(O26/(100-N26))*100</f>
        <v>12.400932400932401</v>
      </c>
      <c r="Q26" s="1052">
        <v>89.9</v>
      </c>
      <c r="R26" s="1053">
        <v>-0.45</v>
      </c>
      <c r="S26" s="1054">
        <v>9.41</v>
      </c>
      <c r="T26" s="1055">
        <v>86.09</v>
      </c>
      <c r="U26" s="1056">
        <v>0.01</v>
      </c>
      <c r="V26" s="1057">
        <v>10.91</v>
      </c>
      <c r="W26" s="1058">
        <v>27.984000000000002</v>
      </c>
      <c r="X26" s="1059">
        <v>90.92</v>
      </c>
      <c r="Y26" s="1060">
        <v>9.73</v>
      </c>
      <c r="Z26" s="1061"/>
      <c r="AA26" s="1062"/>
      <c r="AB26" s="1063"/>
      <c r="AC26" s="1064">
        <v>60</v>
      </c>
      <c r="AD26" s="1065">
        <v>71</v>
      </c>
      <c r="AE26" s="1065">
        <v>18.8</v>
      </c>
      <c r="AF26" s="1065">
        <v>138</v>
      </c>
      <c r="AG26" s="1053">
        <v>0.85</v>
      </c>
      <c r="AH26" s="1066">
        <v>46.6</v>
      </c>
      <c r="AI26" s="1067"/>
      <c r="AJ26" s="1050"/>
      <c r="AK26" s="1068"/>
      <c r="AL26" s="1069"/>
    </row>
    <row r="27" spans="1:38" ht="38.25" customHeight="1">
      <c r="A27" s="1041" t="s">
        <v>196</v>
      </c>
      <c r="B27" s="1042">
        <v>45956</v>
      </c>
      <c r="C27" s="987" t="s">
        <v>26</v>
      </c>
      <c r="D27" s="987" t="s">
        <v>197</v>
      </c>
      <c r="E27" s="1043"/>
      <c r="F27" s="1044" t="s">
        <v>423</v>
      </c>
      <c r="G27" s="1045"/>
      <c r="H27" s="1046" t="s">
        <v>199</v>
      </c>
      <c r="I27" s="1047" t="s">
        <v>199</v>
      </c>
      <c r="J27" s="1048">
        <v>11.53</v>
      </c>
      <c r="K27" s="1049">
        <v>79.900000000000006</v>
      </c>
      <c r="L27" s="1050">
        <v>11.79</v>
      </c>
      <c r="M27" s="1050">
        <f>(L27/(100-J27))*100</f>
        <v>13.326551373346895</v>
      </c>
      <c r="N27" s="1049">
        <v>13.54</v>
      </c>
      <c r="O27" s="1050">
        <v>10.92</v>
      </c>
      <c r="P27" s="1051">
        <f>(O27/(100-N27))*100</f>
        <v>12.630117973629423</v>
      </c>
      <c r="Q27" s="1052">
        <v>89.5</v>
      </c>
      <c r="R27" s="1053">
        <v>-1.92</v>
      </c>
      <c r="S27" s="1054">
        <v>9.35</v>
      </c>
      <c r="T27" s="1055">
        <v>86.81</v>
      </c>
      <c r="U27" s="1056">
        <v>-0.26</v>
      </c>
      <c r="V27" s="1057">
        <v>11.26</v>
      </c>
      <c r="W27" s="1058"/>
      <c r="X27" s="1059"/>
      <c r="Y27" s="1060"/>
      <c r="Z27" s="1061"/>
      <c r="AA27" s="1062"/>
      <c r="AB27" s="1063"/>
      <c r="AC27" s="1064">
        <v>68</v>
      </c>
      <c r="AD27" s="1065">
        <v>91</v>
      </c>
      <c r="AE27" s="1065">
        <v>21.2</v>
      </c>
      <c r="AF27" s="1065">
        <v>195</v>
      </c>
      <c r="AG27" s="1053">
        <v>0.75</v>
      </c>
      <c r="AH27" s="1066">
        <v>51</v>
      </c>
      <c r="AI27" s="1067"/>
      <c r="AJ27" s="1050"/>
      <c r="AK27" s="1068"/>
      <c r="AL27" s="1069">
        <v>16</v>
      </c>
    </row>
    <row r="28" spans="1:38" ht="28.5" customHeight="1">
      <c r="A28" s="1085" t="s">
        <v>196</v>
      </c>
      <c r="B28" s="1086">
        <v>45971</v>
      </c>
      <c r="C28" s="1175" t="s">
        <v>45</v>
      </c>
      <c r="D28" s="1174" t="s">
        <v>264</v>
      </c>
      <c r="E28" s="1176"/>
      <c r="F28" s="1089" t="s">
        <v>425</v>
      </c>
      <c r="G28" s="1090"/>
      <c r="H28" s="1091" t="s">
        <v>199</v>
      </c>
      <c r="I28" s="1092" t="s">
        <v>199</v>
      </c>
      <c r="J28" s="1093">
        <v>12.33</v>
      </c>
      <c r="K28" s="1094">
        <v>78.900000000000006</v>
      </c>
      <c r="L28" s="1095">
        <v>11.25</v>
      </c>
      <c r="M28" s="1095">
        <f>(L28/(100-J28))*100</f>
        <v>12.832211702977073</v>
      </c>
      <c r="N28" s="1094">
        <v>13.37</v>
      </c>
      <c r="O28" s="1095">
        <v>9.14</v>
      </c>
      <c r="P28" s="1096">
        <f>(O28/(100-N28))*100</f>
        <v>10.550617568971489</v>
      </c>
      <c r="Q28" s="1097">
        <v>89.25</v>
      </c>
      <c r="R28" s="1098">
        <v>-0.52</v>
      </c>
      <c r="S28" s="1099">
        <v>9.8000000000000007</v>
      </c>
      <c r="T28" s="1100">
        <v>85.71</v>
      </c>
      <c r="U28" s="1101">
        <v>-0.14000000000000001</v>
      </c>
      <c r="V28" s="1102">
        <v>11.56</v>
      </c>
      <c r="W28" s="1103"/>
      <c r="X28" s="1101"/>
      <c r="Y28" s="1104"/>
      <c r="Z28" s="1114"/>
      <c r="AA28" s="1106"/>
      <c r="AB28" s="1107"/>
      <c r="AC28" s="1108">
        <v>55</v>
      </c>
      <c r="AD28" s="1109">
        <v>72</v>
      </c>
      <c r="AE28" s="1109">
        <v>18.899999999999999</v>
      </c>
      <c r="AF28" s="1109">
        <v>125</v>
      </c>
      <c r="AG28" s="1098">
        <v>0.76</v>
      </c>
      <c r="AH28" s="1110">
        <v>45.1</v>
      </c>
      <c r="AI28" s="1111"/>
      <c r="AJ28" s="1095"/>
      <c r="AK28" s="1112"/>
      <c r="AL28" s="1113"/>
    </row>
    <row r="29" spans="1:38" ht="23.25">
      <c r="A29" s="1041" t="s">
        <v>290</v>
      </c>
      <c r="B29" s="1042">
        <v>45986</v>
      </c>
      <c r="C29" s="987" t="s">
        <v>26</v>
      </c>
      <c r="D29" s="987" t="s">
        <v>197</v>
      </c>
      <c r="E29" s="1043"/>
      <c r="F29" s="1044" t="s">
        <v>423</v>
      </c>
      <c r="G29" s="1045"/>
      <c r="H29" s="1046" t="s">
        <v>199</v>
      </c>
      <c r="I29" s="1047" t="s">
        <v>199</v>
      </c>
      <c r="J29" s="1048">
        <v>12.3</v>
      </c>
      <c r="K29" s="1049">
        <v>79.8</v>
      </c>
      <c r="L29" s="1050">
        <v>11.41</v>
      </c>
      <c r="M29" s="1050">
        <f>(L29/(100-J29))*100</f>
        <v>13.010262257696692</v>
      </c>
      <c r="N29" s="1049">
        <v>13</v>
      </c>
      <c r="O29" s="1050">
        <v>9.93</v>
      </c>
      <c r="P29" s="1051">
        <f>(O29/(100-N29))*100</f>
        <v>11.413793103448276</v>
      </c>
      <c r="Q29" s="1052">
        <v>88.89</v>
      </c>
      <c r="R29" s="1053">
        <v>-0.31</v>
      </c>
      <c r="S29" s="1054">
        <v>9.4600000000000009</v>
      </c>
      <c r="T29" s="1055">
        <v>84.5</v>
      </c>
      <c r="U29" s="1056">
        <v>0.23</v>
      </c>
      <c r="V29" s="1057">
        <v>10.92</v>
      </c>
      <c r="W29" s="1058"/>
      <c r="X29" s="1059"/>
      <c r="Y29" s="1060"/>
      <c r="Z29" s="1061"/>
      <c r="AA29" s="1062"/>
      <c r="AB29" s="1063"/>
      <c r="AC29" s="1064">
        <v>74</v>
      </c>
      <c r="AD29" s="1065">
        <v>76</v>
      </c>
      <c r="AE29" s="1065">
        <v>19.399999999999999</v>
      </c>
      <c r="AF29" s="1065">
        <v>170</v>
      </c>
      <c r="AG29" s="1053">
        <v>0.97</v>
      </c>
      <c r="AH29" s="1066">
        <v>43.4</v>
      </c>
      <c r="AI29" s="1067"/>
      <c r="AJ29" s="1050"/>
      <c r="AK29" s="1068"/>
      <c r="AL29" s="1069"/>
    </row>
    <row r="30" spans="1:38" ht="23.25">
      <c r="A30" s="1041" t="s">
        <v>290</v>
      </c>
      <c r="B30" s="1042">
        <v>45990</v>
      </c>
      <c r="C30" s="1043" t="s">
        <v>26</v>
      </c>
      <c r="D30" s="1043" t="s">
        <v>197</v>
      </c>
      <c r="E30" s="1043"/>
      <c r="F30" s="1044" t="s">
        <v>236</v>
      </c>
      <c r="G30" s="1045"/>
      <c r="H30" s="1046" t="s">
        <v>199</v>
      </c>
      <c r="I30" s="1047" t="s">
        <v>199</v>
      </c>
      <c r="J30" s="1048">
        <v>10.8</v>
      </c>
      <c r="K30" s="1049">
        <v>78</v>
      </c>
      <c r="L30" s="1050">
        <v>12.353999999999999</v>
      </c>
      <c r="M30" s="1050">
        <f>(L30/(100-J30))*100</f>
        <v>13.849775784753362</v>
      </c>
      <c r="N30" s="1049">
        <v>12.46</v>
      </c>
      <c r="O30" s="1050">
        <v>11.3</v>
      </c>
      <c r="P30" s="1051">
        <f>(O30/(100-N30))*100</f>
        <v>12.908384738405301</v>
      </c>
      <c r="Q30" s="1052">
        <v>87.52</v>
      </c>
      <c r="R30" s="1053">
        <v>-0.02</v>
      </c>
      <c r="S30" s="1054">
        <v>9.34</v>
      </c>
      <c r="T30" s="1055">
        <v>83.51</v>
      </c>
      <c r="U30" s="1056">
        <v>0.55000000000000004</v>
      </c>
      <c r="V30" s="1057">
        <v>10.81</v>
      </c>
      <c r="W30" s="1058">
        <v>28.1</v>
      </c>
      <c r="X30" s="1059">
        <v>83.1</v>
      </c>
      <c r="Y30" s="1060">
        <v>9.8000000000000007</v>
      </c>
      <c r="Z30" s="1061"/>
      <c r="AA30" s="1062"/>
      <c r="AB30" s="1063"/>
      <c r="AC30" s="1064">
        <v>64</v>
      </c>
      <c r="AD30" s="1065">
        <v>64</v>
      </c>
      <c r="AE30" s="1065">
        <v>17.8</v>
      </c>
      <c r="AF30" s="1065">
        <v>115</v>
      </c>
      <c r="AG30" s="1053">
        <v>1</v>
      </c>
      <c r="AH30" s="1066">
        <v>30.8</v>
      </c>
      <c r="AI30" s="1067"/>
      <c r="AJ30" s="1050"/>
      <c r="AK30" s="1068"/>
      <c r="AL30" s="1069">
        <v>16.5</v>
      </c>
    </row>
    <row r="31" spans="1:38" ht="23.25">
      <c r="A31" s="1041" t="s">
        <v>196</v>
      </c>
      <c r="B31" s="1042">
        <v>46003</v>
      </c>
      <c r="C31" s="1043" t="s">
        <v>26</v>
      </c>
      <c r="D31" s="1043" t="s">
        <v>197</v>
      </c>
      <c r="E31" s="1043"/>
      <c r="F31" s="1044" t="s">
        <v>282</v>
      </c>
      <c r="G31" s="1045"/>
      <c r="H31" s="1046" t="s">
        <v>199</v>
      </c>
      <c r="I31" s="1047" t="s">
        <v>199</v>
      </c>
      <c r="J31" s="1048">
        <v>10.3</v>
      </c>
      <c r="K31" s="1049">
        <v>77.099999999999994</v>
      </c>
      <c r="L31" s="1050">
        <v>11.67</v>
      </c>
      <c r="M31" s="1050">
        <f>(L31/(100-J31))*100</f>
        <v>13.010033444816052</v>
      </c>
      <c r="N31" s="1049">
        <v>12.9</v>
      </c>
      <c r="O31" s="1050">
        <v>9.67</v>
      </c>
      <c r="P31" s="1051">
        <f>(O31/(100-N31))*100</f>
        <v>11.102181400688863</v>
      </c>
      <c r="Q31" s="1052">
        <v>87.62</v>
      </c>
      <c r="R31" s="1053">
        <v>-0.24</v>
      </c>
      <c r="S31" s="1054">
        <v>10.41</v>
      </c>
      <c r="T31" s="1055">
        <v>84.77</v>
      </c>
      <c r="U31" s="1056">
        <v>0.03</v>
      </c>
      <c r="V31" s="1057">
        <v>11.03</v>
      </c>
      <c r="W31" s="1058">
        <v>26.1</v>
      </c>
      <c r="X31" s="1059">
        <v>85.5</v>
      </c>
      <c r="Y31" s="1060">
        <v>9.4499999999999993</v>
      </c>
      <c r="Z31" s="1061"/>
      <c r="AA31" s="1062"/>
      <c r="AB31" s="1063"/>
      <c r="AC31" s="1064">
        <v>71</v>
      </c>
      <c r="AD31" s="1065">
        <v>50</v>
      </c>
      <c r="AE31" s="1065">
        <v>15.7</v>
      </c>
      <c r="AF31" s="1065">
        <v>111</v>
      </c>
      <c r="AG31" s="1053">
        <v>1.42</v>
      </c>
      <c r="AH31" s="1066">
        <v>30.9</v>
      </c>
      <c r="AI31" s="1067"/>
      <c r="AJ31" s="1050"/>
      <c r="AK31" s="1068"/>
      <c r="AL31" s="1069"/>
    </row>
    <row r="32" spans="1:38" ht="23.25">
      <c r="A32" s="1041">
        <v>46003</v>
      </c>
      <c r="B32" s="1042">
        <v>46004</v>
      </c>
      <c r="C32" s="1175" t="s">
        <v>45</v>
      </c>
      <c r="D32" s="1043" t="s">
        <v>197</v>
      </c>
      <c r="E32" s="1043"/>
      <c r="F32" s="1044" t="s">
        <v>424</v>
      </c>
      <c r="G32" s="1045"/>
      <c r="H32" s="1046" t="s">
        <v>199</v>
      </c>
      <c r="I32" s="1047" t="s">
        <v>199</v>
      </c>
      <c r="J32" s="1048">
        <v>12.4</v>
      </c>
      <c r="K32" s="1049">
        <v>80.099999999999994</v>
      </c>
      <c r="L32" s="1050">
        <v>12.12</v>
      </c>
      <c r="M32" s="1050">
        <f>(L32/(100-J32))*100</f>
        <v>13.835616438356164</v>
      </c>
      <c r="N32" s="1049">
        <v>14.4</v>
      </c>
      <c r="O32" s="1050">
        <v>10.86</v>
      </c>
      <c r="P32" s="1051">
        <f>(O32/(100-N32))*100</f>
        <v>12.686915887850466</v>
      </c>
      <c r="Q32" s="1052">
        <v>89.33</v>
      </c>
      <c r="R32" s="1053">
        <v>-0.45</v>
      </c>
      <c r="S32" s="1054">
        <v>9.83</v>
      </c>
      <c r="T32" s="1055">
        <v>85.23</v>
      </c>
      <c r="U32" s="1056">
        <v>0.01</v>
      </c>
      <c r="V32" s="1057">
        <v>11.2</v>
      </c>
      <c r="W32" s="1058">
        <v>27</v>
      </c>
      <c r="X32" s="1059">
        <v>87</v>
      </c>
      <c r="Y32" s="1060">
        <v>10.1</v>
      </c>
      <c r="Z32" s="1061"/>
      <c r="AA32" s="1062"/>
      <c r="AB32" s="1063"/>
      <c r="AC32" s="1064">
        <v>103</v>
      </c>
      <c r="AD32" s="1065">
        <v>56</v>
      </c>
      <c r="AE32" s="1065">
        <v>16.7</v>
      </c>
      <c r="AF32" s="1065">
        <v>206</v>
      </c>
      <c r="AG32" s="1053">
        <v>1.84</v>
      </c>
      <c r="AH32" s="1066">
        <v>46.8</v>
      </c>
      <c r="AI32" s="1067"/>
      <c r="AJ32" s="1050"/>
      <c r="AK32" s="1068"/>
      <c r="AL32" s="1069"/>
    </row>
    <row r="33" spans="1:38" ht="23.25">
      <c r="A33" s="1041" t="s">
        <v>290</v>
      </c>
      <c r="B33" s="1042">
        <v>45671</v>
      </c>
      <c r="C33" s="1043" t="s">
        <v>26</v>
      </c>
      <c r="D33" s="1043" t="s">
        <v>197</v>
      </c>
      <c r="E33" s="1043"/>
      <c r="F33" s="1044" t="s">
        <v>282</v>
      </c>
      <c r="G33" s="1045"/>
      <c r="H33" s="1046" t="s">
        <v>426</v>
      </c>
      <c r="I33" s="1047" t="s">
        <v>199</v>
      </c>
      <c r="J33" s="1048">
        <v>10.46</v>
      </c>
      <c r="K33" s="1049">
        <v>78.599999999999994</v>
      </c>
      <c r="L33" s="1050">
        <v>12.66</v>
      </c>
      <c r="M33" s="1050">
        <f>(L33/(100-J33))*100</f>
        <v>14.138932320750506</v>
      </c>
      <c r="N33" s="1049">
        <v>13</v>
      </c>
      <c r="O33" s="1050">
        <v>10.5</v>
      </c>
      <c r="P33" s="1051">
        <f>(O33/(100-N33))*100</f>
        <v>12.068965517241379</v>
      </c>
      <c r="Q33" s="1052">
        <v>88.45</v>
      </c>
      <c r="R33" s="1053">
        <v>-0.15</v>
      </c>
      <c r="S33" s="1054">
        <v>10.46</v>
      </c>
      <c r="T33" s="1055">
        <v>82.3</v>
      </c>
      <c r="U33" s="1056">
        <v>0.56000000000000005</v>
      </c>
      <c r="V33" s="1057">
        <v>11.65</v>
      </c>
      <c r="W33" s="1058">
        <v>27.65</v>
      </c>
      <c r="X33" s="1059">
        <v>94.22</v>
      </c>
      <c r="Y33" s="1060">
        <v>9.89</v>
      </c>
      <c r="Z33" s="1061"/>
      <c r="AA33" s="1062"/>
      <c r="AB33" s="1063"/>
      <c r="AC33" s="1064">
        <v>55</v>
      </c>
      <c r="AD33" s="1065">
        <v>56</v>
      </c>
      <c r="AE33" s="1065">
        <v>16</v>
      </c>
      <c r="AF33" s="1065">
        <v>95</v>
      </c>
      <c r="AG33" s="1053">
        <v>0.98</v>
      </c>
      <c r="AH33" s="1066">
        <v>34.1</v>
      </c>
      <c r="AI33" s="1067"/>
      <c r="AJ33" s="1050"/>
      <c r="AK33" s="1068"/>
      <c r="AL33" s="1069">
        <v>63.6</v>
      </c>
    </row>
    <row r="34" spans="1:38" ht="23.25">
      <c r="A34" s="1041">
        <v>46059</v>
      </c>
      <c r="B34" s="1042">
        <v>46061</v>
      </c>
      <c r="C34" s="1043" t="s">
        <v>26</v>
      </c>
      <c r="D34" s="1043" t="s">
        <v>197</v>
      </c>
      <c r="E34" s="1043"/>
      <c r="F34" s="1044" t="s">
        <v>423</v>
      </c>
      <c r="G34" s="1045"/>
      <c r="H34" s="1046" t="s">
        <v>199</v>
      </c>
      <c r="I34" s="1047" t="s">
        <v>199</v>
      </c>
      <c r="J34" s="1048">
        <v>11.9</v>
      </c>
      <c r="K34" s="1049">
        <v>79.5</v>
      </c>
      <c r="L34" s="1050">
        <v>13.3</v>
      </c>
      <c r="M34" s="1050">
        <f>(L34/(100-J34))*100</f>
        <v>15.096481271282636</v>
      </c>
      <c r="N34" s="1049">
        <v>12.33</v>
      </c>
      <c r="O34" s="1050">
        <v>12.74</v>
      </c>
      <c r="P34" s="1051">
        <f>(O34/(100-N34))*100</f>
        <v>14.531766852971369</v>
      </c>
      <c r="Q34" s="1052">
        <v>88.02</v>
      </c>
      <c r="R34" s="1053">
        <v>-0.09</v>
      </c>
      <c r="S34" s="1054">
        <v>9.2100000000000009</v>
      </c>
      <c r="T34" s="1055">
        <v>85.62</v>
      </c>
      <c r="U34" s="1056">
        <v>-0.26</v>
      </c>
      <c r="V34" s="1057">
        <v>10.71</v>
      </c>
      <c r="W34" s="1058">
        <v>28</v>
      </c>
      <c r="X34" s="1059">
        <v>99</v>
      </c>
      <c r="Y34" s="1060">
        <v>10.199999999999999</v>
      </c>
      <c r="Z34" s="1061"/>
      <c r="AA34" s="1062"/>
      <c r="AB34" s="1063"/>
      <c r="AC34" s="1064">
        <v>75</v>
      </c>
      <c r="AD34" s="1065">
        <v>77</v>
      </c>
      <c r="AE34" s="1065">
        <v>19.5</v>
      </c>
      <c r="AF34" s="1065">
        <v>194</v>
      </c>
      <c r="AG34" s="1053">
        <v>0.97</v>
      </c>
      <c r="AH34" s="1066">
        <v>52.1</v>
      </c>
      <c r="AI34" s="1067"/>
      <c r="AJ34" s="1050"/>
      <c r="AK34" s="1068"/>
      <c r="AL34" s="1069">
        <v>64.599999999999994</v>
      </c>
    </row>
    <row r="35" spans="1:38" ht="23.25">
      <c r="A35" s="1041" t="s">
        <v>196</v>
      </c>
      <c r="B35" s="1042">
        <v>46067</v>
      </c>
      <c r="C35" s="1043" t="s">
        <v>26</v>
      </c>
      <c r="D35" s="1043" t="s">
        <v>197</v>
      </c>
      <c r="E35" s="1043"/>
      <c r="F35" s="1044" t="s">
        <v>282</v>
      </c>
      <c r="G35" s="1045"/>
      <c r="H35" s="1046" t="s">
        <v>199</v>
      </c>
      <c r="I35" s="1047" t="s">
        <v>199</v>
      </c>
      <c r="J35" s="1048">
        <v>11.9</v>
      </c>
      <c r="K35" s="1049">
        <v>75.099999999999994</v>
      </c>
      <c r="L35" s="1050">
        <v>12.16</v>
      </c>
      <c r="M35" s="1050">
        <f>(L35/(100-J35))*100</f>
        <v>13.802497162315552</v>
      </c>
      <c r="N35" s="1049">
        <v>13.72</v>
      </c>
      <c r="O35" s="1050">
        <v>10.130000000000001</v>
      </c>
      <c r="P35" s="1051">
        <f>(O35/(100-N35))*100</f>
        <v>11.740843764487716</v>
      </c>
      <c r="Q35" s="1052">
        <v>88.87</v>
      </c>
      <c r="R35" s="1053">
        <v>-0.33</v>
      </c>
      <c r="S35" s="1054">
        <v>10.039999999999999</v>
      </c>
      <c r="T35" s="1055">
        <v>84.59</v>
      </c>
      <c r="U35" s="1056">
        <v>0.12</v>
      </c>
      <c r="V35" s="1057">
        <v>11.56</v>
      </c>
      <c r="W35" s="1058">
        <v>26.7</v>
      </c>
      <c r="X35" s="1059">
        <v>77</v>
      </c>
      <c r="Y35" s="1060">
        <v>8.9</v>
      </c>
      <c r="Z35" s="1061"/>
      <c r="AA35" s="1062"/>
      <c r="AB35" s="1063"/>
      <c r="AC35" s="1064">
        <v>46</v>
      </c>
      <c r="AD35" s="1065">
        <v>61</v>
      </c>
      <c r="AE35" s="1065">
        <v>17.399999999999999</v>
      </c>
      <c r="AF35" s="1065">
        <v>80</v>
      </c>
      <c r="AG35" s="1053">
        <v>0.75</v>
      </c>
      <c r="AH35" s="1066">
        <v>31.4</v>
      </c>
      <c r="AI35" s="1067"/>
      <c r="AJ35" s="1050"/>
      <c r="AK35" s="1068"/>
      <c r="AL35" s="1069"/>
    </row>
    <row r="36" spans="1:38" ht="23.25">
      <c r="A36" s="1041">
        <v>46071</v>
      </c>
      <c r="B36" s="1042">
        <v>46074</v>
      </c>
      <c r="C36" s="1043" t="s">
        <v>26</v>
      </c>
      <c r="D36" s="1043" t="s">
        <v>197</v>
      </c>
      <c r="E36" s="1043"/>
      <c r="F36" s="1044" t="s">
        <v>282</v>
      </c>
      <c r="G36" s="1045"/>
      <c r="H36" s="1046" t="s">
        <v>199</v>
      </c>
      <c r="I36" s="1047" t="s">
        <v>199</v>
      </c>
      <c r="J36" s="1048">
        <v>11.9</v>
      </c>
      <c r="K36" s="1049">
        <v>74.36</v>
      </c>
      <c r="L36" s="1050">
        <v>12.05</v>
      </c>
      <c r="M36" s="1050">
        <f>(L36/(100-J36))*100</f>
        <v>13.677639046538026</v>
      </c>
      <c r="N36" s="1049">
        <v>12.7</v>
      </c>
      <c r="O36" s="1050">
        <v>10.47</v>
      </c>
      <c r="P36" s="1051">
        <f>(O36/(100-N36))*100</f>
        <v>11.993127147766325</v>
      </c>
      <c r="Q36" s="1052">
        <v>87</v>
      </c>
      <c r="R36" s="1053">
        <v>0.51</v>
      </c>
      <c r="S36" s="1054">
        <v>10.29</v>
      </c>
      <c r="T36" s="1055">
        <v>85.19</v>
      </c>
      <c r="U36" s="1056">
        <v>0.52</v>
      </c>
      <c r="V36" s="1057">
        <v>10.3</v>
      </c>
      <c r="W36" s="1058"/>
      <c r="X36" s="1059"/>
      <c r="Y36" s="1060"/>
      <c r="Z36" s="1061"/>
      <c r="AA36" s="1062"/>
      <c r="AB36" s="1063"/>
      <c r="AC36" s="1064">
        <v>53</v>
      </c>
      <c r="AD36" s="1065">
        <v>48</v>
      </c>
      <c r="AE36" s="1065">
        <v>15.4</v>
      </c>
      <c r="AF36" s="1065">
        <v>78</v>
      </c>
      <c r="AG36" s="1053">
        <v>1.1000000000000001</v>
      </c>
      <c r="AH36" s="1066">
        <v>26.1</v>
      </c>
      <c r="AI36" s="1067"/>
      <c r="AJ36" s="1050"/>
      <c r="AK36" s="1068"/>
      <c r="AL36" s="1069"/>
    </row>
    <row r="37" spans="1:38" ht="23.25">
      <c r="A37" s="1041">
        <v>46079</v>
      </c>
      <c r="B37" s="1042">
        <v>46080</v>
      </c>
      <c r="C37" s="1043" t="s">
        <v>26</v>
      </c>
      <c r="D37" s="1043" t="s">
        <v>197</v>
      </c>
      <c r="E37" s="1043"/>
      <c r="F37" s="1044" t="s">
        <v>282</v>
      </c>
      <c r="G37" s="1045"/>
      <c r="H37" s="1046" t="s">
        <v>199</v>
      </c>
      <c r="I37" s="1047" t="s">
        <v>199</v>
      </c>
      <c r="J37" s="1048">
        <v>10.44</v>
      </c>
      <c r="K37" s="1049">
        <v>77.400000000000006</v>
      </c>
      <c r="L37" s="1050">
        <v>11.79</v>
      </c>
      <c r="M37" s="1050">
        <f>(L37/(100-J37))*100</f>
        <v>13.164359088878964</v>
      </c>
      <c r="N37" s="1049">
        <v>13.43</v>
      </c>
      <c r="O37" s="1050">
        <v>10.09</v>
      </c>
      <c r="P37" s="1051">
        <f>(O37/(100-N37))*100</f>
        <v>11.655307843363753</v>
      </c>
      <c r="Q37" s="1052">
        <v>88.16</v>
      </c>
      <c r="R37" s="1053">
        <v>-0.1</v>
      </c>
      <c r="S37" s="1054">
        <v>10.24</v>
      </c>
      <c r="T37" s="1055">
        <v>84.53</v>
      </c>
      <c r="U37" s="1056">
        <v>0.31</v>
      </c>
      <c r="V37" s="1057">
        <v>11.73</v>
      </c>
      <c r="W37" s="1058">
        <v>26.6</v>
      </c>
      <c r="X37" s="1059">
        <v>83.44</v>
      </c>
      <c r="Y37" s="1060">
        <v>10.29</v>
      </c>
      <c r="Z37" s="1061"/>
      <c r="AA37" s="1062"/>
      <c r="AB37" s="1063"/>
      <c r="AC37" s="1064">
        <v>64</v>
      </c>
      <c r="AD37" s="1065">
        <v>56</v>
      </c>
      <c r="AE37" s="1065">
        <v>16.7</v>
      </c>
      <c r="AF37" s="1065">
        <v>118</v>
      </c>
      <c r="AG37" s="1053">
        <v>1.1399999999999999</v>
      </c>
      <c r="AH37" s="1066">
        <v>38.4</v>
      </c>
      <c r="AI37" s="1067"/>
      <c r="AJ37" s="1050"/>
      <c r="AK37" s="1068"/>
      <c r="AL37" s="1069"/>
    </row>
  </sheetData>
  <mergeCells count="27">
    <mergeCell ref="T1:V1"/>
    <mergeCell ref="W1:Y1"/>
    <mergeCell ref="Q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P1"/>
    <mergeCell ref="Z1:Z2"/>
    <mergeCell ref="AA1:AA2"/>
    <mergeCell ref="AB1:AB2"/>
    <mergeCell ref="AC1:AH1"/>
    <mergeCell ref="AL1:AL2"/>
    <mergeCell ref="AI1:AK1"/>
    <mergeCell ref="C16:C18"/>
    <mergeCell ref="D16:D18"/>
    <mergeCell ref="F16:F18"/>
    <mergeCell ref="H16:H18"/>
    <mergeCell ref="I16:I18"/>
    <mergeCell ref="G16:G18"/>
    <mergeCell ref="E16:E18"/>
  </mergeCells>
  <conditionalFormatting sqref="Q3:Q37">
    <cfRule type="cellIs" dxfId="4240" priority="4" operator="lessThan">
      <formula>89</formula>
    </cfRule>
  </conditionalFormatting>
  <conditionalFormatting sqref="AF3:AF37">
    <cfRule type="cellIs" dxfId="4239" priority="3" operator="lessThan">
      <formula>180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</sheetPr>
  <dimension ref="A1:U28"/>
  <sheetViews>
    <sheetView topLeftCell="A13" workbookViewId="0">
      <selection activeCell="G24" sqref="G24"/>
    </sheetView>
  </sheetViews>
  <sheetFormatPr defaultColWidth="9.140625" defaultRowHeight="15"/>
  <cols>
    <col min="1" max="1" width="17.140625" customWidth="1"/>
    <col min="3" max="3" width="9.5703125" bestFit="1" customWidth="1"/>
    <col min="4" max="4" width="15.28515625" customWidth="1"/>
    <col min="5" max="5" width="10" customWidth="1"/>
    <col min="6" max="6" width="19" customWidth="1"/>
    <col min="7" max="7" width="14.42578125" bestFit="1" customWidth="1"/>
    <col min="8" max="8" width="14.28515625" bestFit="1" customWidth="1"/>
    <col min="9" max="9" width="19.140625" bestFit="1" customWidth="1"/>
    <col min="10" max="10" width="15.28515625" bestFit="1" customWidth="1"/>
    <col min="11" max="11" width="17" bestFit="1" customWidth="1"/>
    <col min="15" max="15" width="10.140625" bestFit="1" customWidth="1"/>
    <col min="16" max="17" width="10.28515625" bestFit="1" customWidth="1"/>
    <col min="18" max="18" width="10.85546875" bestFit="1" customWidth="1"/>
    <col min="19" max="19" width="11.85546875" bestFit="1" customWidth="1"/>
    <col min="20" max="20" width="10.5703125" bestFit="1" customWidth="1"/>
  </cols>
  <sheetData>
    <row r="1" spans="1:21">
      <c r="A1" s="493" t="s">
        <v>312</v>
      </c>
      <c r="B1" s="494" t="s">
        <v>313</v>
      </c>
      <c r="C1" s="494" t="s">
        <v>13</v>
      </c>
      <c r="D1" s="494" t="s">
        <v>173</v>
      </c>
      <c r="E1" s="494" t="s">
        <v>427</v>
      </c>
      <c r="F1" s="494" t="s">
        <v>428</v>
      </c>
      <c r="G1" s="494" t="s">
        <v>429</v>
      </c>
      <c r="H1" s="494" t="s">
        <v>430</v>
      </c>
      <c r="I1" s="494" t="s">
        <v>431</v>
      </c>
      <c r="J1" s="494" t="s">
        <v>432</v>
      </c>
      <c r="K1" s="494" t="s">
        <v>433</v>
      </c>
      <c r="L1" s="494" t="s">
        <v>434</v>
      </c>
      <c r="M1" s="494" t="s">
        <v>435</v>
      </c>
      <c r="N1" s="494" t="s">
        <v>436</v>
      </c>
      <c r="O1" s="494" t="s">
        <v>437</v>
      </c>
      <c r="P1" s="494" t="s">
        <v>438</v>
      </c>
      <c r="Q1" s="494" t="s">
        <v>439</v>
      </c>
      <c r="R1" s="494" t="s">
        <v>440</v>
      </c>
      <c r="S1" s="494" t="s">
        <v>441</v>
      </c>
      <c r="T1" s="494" t="s">
        <v>442</v>
      </c>
      <c r="U1" s="495" t="s">
        <v>443</v>
      </c>
    </row>
    <row r="2" spans="1:21" ht="18.75">
      <c r="A2" s="1391">
        <v>45658</v>
      </c>
      <c r="B2" s="496">
        <v>101</v>
      </c>
      <c r="C2" s="497" t="s">
        <v>444</v>
      </c>
      <c r="D2" s="498" t="s">
        <v>445</v>
      </c>
      <c r="E2" s="499" t="s">
        <v>55</v>
      </c>
      <c r="F2" s="499">
        <v>0.2</v>
      </c>
      <c r="G2" s="506">
        <v>10.199999999999999</v>
      </c>
      <c r="H2" s="509">
        <v>12.1</v>
      </c>
      <c r="I2" s="507">
        <v>10.57</v>
      </c>
      <c r="J2" s="511">
        <f>(I2/(100-H2))*100</f>
        <v>12.025028441410694</v>
      </c>
      <c r="K2" s="509">
        <v>22.5</v>
      </c>
      <c r="L2" s="515">
        <v>86.27</v>
      </c>
      <c r="M2" s="507">
        <v>0.12</v>
      </c>
      <c r="N2" s="507">
        <v>10.01</v>
      </c>
      <c r="O2" s="507">
        <v>102</v>
      </c>
      <c r="P2" s="507">
        <v>40</v>
      </c>
      <c r="Q2" s="507">
        <v>14.1</v>
      </c>
      <c r="R2" s="507">
        <v>158</v>
      </c>
      <c r="S2" s="513">
        <v>2.5499999999999998</v>
      </c>
      <c r="T2" s="507">
        <v>39.700000000000003</v>
      </c>
      <c r="U2" s="500">
        <v>1.9</v>
      </c>
    </row>
    <row r="3" spans="1:21" ht="18.75">
      <c r="A3" s="1392"/>
      <c r="B3" s="501">
        <v>101</v>
      </c>
      <c r="C3" s="502" t="s">
        <v>444</v>
      </c>
      <c r="D3" s="503" t="s">
        <v>423</v>
      </c>
      <c r="E3" s="504" t="s">
        <v>55</v>
      </c>
      <c r="F3" s="504">
        <v>0.8</v>
      </c>
      <c r="G3" s="510">
        <v>11.18</v>
      </c>
      <c r="H3" s="510">
        <v>13.53</v>
      </c>
      <c r="I3" s="508">
        <v>10.42</v>
      </c>
      <c r="J3" s="512">
        <f>(I3/(100-H3))*100</f>
        <v>12.050422111715045</v>
      </c>
      <c r="K3" s="510">
        <v>23.76</v>
      </c>
      <c r="L3" s="516">
        <v>88.89</v>
      </c>
      <c r="M3" s="508">
        <v>-0.26</v>
      </c>
      <c r="N3" s="508">
        <v>9.15</v>
      </c>
      <c r="O3" s="508">
        <v>76</v>
      </c>
      <c r="P3" s="508">
        <v>54</v>
      </c>
      <c r="Q3" s="508">
        <v>16.399999999999999</v>
      </c>
      <c r="R3" s="508">
        <v>140</v>
      </c>
      <c r="S3" s="514">
        <v>1.41</v>
      </c>
      <c r="T3" s="508">
        <v>40.200000000000003</v>
      </c>
      <c r="U3" s="505"/>
    </row>
    <row r="4" spans="1:21" ht="18.75">
      <c r="A4" s="586">
        <v>45660</v>
      </c>
      <c r="B4" s="501">
        <v>201</v>
      </c>
      <c r="C4" s="502" t="s">
        <v>444</v>
      </c>
      <c r="D4" s="503" t="s">
        <v>423</v>
      </c>
      <c r="E4" s="504" t="s">
        <v>55</v>
      </c>
      <c r="F4" s="504">
        <v>1</v>
      </c>
      <c r="G4" s="510">
        <v>11</v>
      </c>
      <c r="H4" s="510">
        <v>13.8</v>
      </c>
      <c r="I4" s="508">
        <v>10</v>
      </c>
      <c r="J4" s="512">
        <f>(I4/(100-H4))*100</f>
        <v>11.600928074245939</v>
      </c>
      <c r="K4" s="510">
        <v>24.5</v>
      </c>
      <c r="L4" s="516">
        <v>88.89</v>
      </c>
      <c r="M4" s="508">
        <v>-0.26</v>
      </c>
      <c r="N4" s="508">
        <v>9.15</v>
      </c>
      <c r="O4" s="508">
        <v>69</v>
      </c>
      <c r="P4" s="508">
        <v>58</v>
      </c>
      <c r="Q4" s="508">
        <v>17</v>
      </c>
      <c r="R4" s="508">
        <v>130</v>
      </c>
      <c r="S4" s="514">
        <v>1.19</v>
      </c>
      <c r="T4" s="508">
        <v>41.7</v>
      </c>
      <c r="U4" s="505"/>
    </row>
    <row r="5" spans="1:21" ht="18.75">
      <c r="A5" s="586">
        <v>45689</v>
      </c>
      <c r="B5" s="501">
        <v>102</v>
      </c>
      <c r="C5" s="502" t="s">
        <v>444</v>
      </c>
      <c r="D5" s="503" t="s">
        <v>423</v>
      </c>
      <c r="E5" s="504" t="s">
        <v>55</v>
      </c>
      <c r="F5" s="504">
        <v>1</v>
      </c>
      <c r="G5" s="510">
        <v>11</v>
      </c>
      <c r="H5" s="510">
        <v>13.8</v>
      </c>
      <c r="I5" s="508">
        <v>10</v>
      </c>
      <c r="J5" s="512">
        <f>(I5/(100-H5))*100</f>
        <v>11.600928074245939</v>
      </c>
      <c r="K5" s="510">
        <v>24.5</v>
      </c>
      <c r="L5" s="516">
        <v>88.89</v>
      </c>
      <c r="M5" s="508">
        <v>-0.26</v>
      </c>
      <c r="N5" s="508">
        <v>9.15</v>
      </c>
      <c r="O5" s="508">
        <v>69</v>
      </c>
      <c r="P5" s="508">
        <v>58</v>
      </c>
      <c r="Q5" s="508">
        <v>17</v>
      </c>
      <c r="R5" s="508">
        <v>130</v>
      </c>
      <c r="S5" s="514">
        <v>1.19</v>
      </c>
      <c r="T5" s="508">
        <v>41.7</v>
      </c>
      <c r="U5" s="505"/>
    </row>
    <row r="6" spans="1:21" ht="18.75">
      <c r="A6" s="586">
        <v>45717</v>
      </c>
      <c r="B6" s="501">
        <v>103</v>
      </c>
      <c r="C6" s="502" t="s">
        <v>444</v>
      </c>
      <c r="D6" s="503" t="s">
        <v>423</v>
      </c>
      <c r="E6" s="504" t="s">
        <v>55</v>
      </c>
      <c r="F6" s="504">
        <v>1</v>
      </c>
      <c r="G6" s="510">
        <v>11.3</v>
      </c>
      <c r="H6" s="510">
        <v>13.5</v>
      </c>
      <c r="I6" s="508">
        <v>11</v>
      </c>
      <c r="J6" s="512">
        <f>(I6/(100-H6))*100</f>
        <v>12.716763005780345</v>
      </c>
      <c r="K6" s="510">
        <v>25.8</v>
      </c>
      <c r="L6" s="516">
        <v>89.2</v>
      </c>
      <c r="M6" s="508">
        <v>-0.39</v>
      </c>
      <c r="N6" s="508">
        <v>9.48</v>
      </c>
      <c r="O6" s="508">
        <v>75</v>
      </c>
      <c r="P6" s="508">
        <v>78</v>
      </c>
      <c r="Q6" s="508">
        <v>19.7</v>
      </c>
      <c r="R6" s="508">
        <v>199</v>
      </c>
      <c r="S6" s="514">
        <v>0.96</v>
      </c>
      <c r="T6" s="508">
        <v>54.4</v>
      </c>
      <c r="U6" s="505"/>
    </row>
    <row r="7" spans="1:21" ht="18.75">
      <c r="A7" s="586">
        <v>45748</v>
      </c>
      <c r="B7" s="501">
        <v>104</v>
      </c>
      <c r="C7" s="502" t="s">
        <v>444</v>
      </c>
      <c r="D7" s="503" t="s">
        <v>423</v>
      </c>
      <c r="E7" s="504" t="s">
        <v>55</v>
      </c>
      <c r="F7" s="504">
        <v>1</v>
      </c>
      <c r="G7" s="510">
        <v>11.3</v>
      </c>
      <c r="H7" s="510">
        <v>13.5</v>
      </c>
      <c r="I7" s="508">
        <v>11</v>
      </c>
      <c r="J7" s="512">
        <f t="shared" ref="J7" si="0">(I7/(100-H7))*100</f>
        <v>12.716763005780345</v>
      </c>
      <c r="K7" s="510">
        <v>25.8</v>
      </c>
      <c r="L7" s="516">
        <v>89.2</v>
      </c>
      <c r="M7" s="508">
        <v>-0.39</v>
      </c>
      <c r="N7" s="508">
        <v>9.48</v>
      </c>
      <c r="O7" s="508">
        <v>75</v>
      </c>
      <c r="P7" s="508">
        <v>78</v>
      </c>
      <c r="Q7" s="508">
        <v>19.7</v>
      </c>
      <c r="R7" s="508">
        <v>199</v>
      </c>
      <c r="S7" s="514">
        <v>0.96</v>
      </c>
      <c r="T7" s="508">
        <v>54.4</v>
      </c>
      <c r="U7" s="505"/>
    </row>
    <row r="8" spans="1:21" ht="18.75">
      <c r="A8" s="1393">
        <v>45778</v>
      </c>
      <c r="B8" s="1396">
        <v>105</v>
      </c>
      <c r="C8" s="886" t="s">
        <v>446</v>
      </c>
      <c r="D8" s="887" t="s">
        <v>423</v>
      </c>
      <c r="E8" s="888" t="s">
        <v>55</v>
      </c>
      <c r="F8" s="888">
        <v>0.2</v>
      </c>
      <c r="G8" s="889"/>
      <c r="H8" s="889"/>
      <c r="I8" s="890"/>
      <c r="J8" s="891"/>
      <c r="K8" s="889"/>
      <c r="L8" s="892"/>
      <c r="M8" s="890"/>
      <c r="N8" s="890"/>
      <c r="O8" s="890"/>
      <c r="P8" s="890"/>
      <c r="Q8" s="890"/>
      <c r="R8" s="890"/>
      <c r="S8" s="893"/>
      <c r="T8" s="890"/>
      <c r="U8" s="894"/>
    </row>
    <row r="9" spans="1:21" ht="18.75">
      <c r="A9" s="1394"/>
      <c r="B9" s="1397"/>
      <c r="C9" s="886" t="s">
        <v>444</v>
      </c>
      <c r="D9" s="887" t="s">
        <v>423</v>
      </c>
      <c r="E9" s="888" t="s">
        <v>55</v>
      </c>
      <c r="F9" s="888">
        <v>0.3</v>
      </c>
      <c r="G9" s="889"/>
      <c r="H9" s="889"/>
      <c r="I9" s="890"/>
      <c r="J9" s="891"/>
      <c r="K9" s="889"/>
      <c r="L9" s="892"/>
      <c r="M9" s="890"/>
      <c r="N9" s="890"/>
      <c r="O9" s="890"/>
      <c r="P9" s="890"/>
      <c r="Q9" s="890"/>
      <c r="R9" s="890"/>
      <c r="S9" s="893"/>
      <c r="T9" s="890"/>
      <c r="U9" s="894"/>
    </row>
    <row r="10" spans="1:21" ht="18.75">
      <c r="A10" s="1395"/>
      <c r="B10" s="1398"/>
      <c r="C10" s="502" t="s">
        <v>444</v>
      </c>
      <c r="D10" s="503" t="s">
        <v>447</v>
      </c>
      <c r="E10" s="504" t="s">
        <v>55</v>
      </c>
      <c r="F10" s="504">
        <v>0.5</v>
      </c>
      <c r="G10" s="510"/>
      <c r="H10" s="510"/>
      <c r="I10" s="508"/>
      <c r="J10" s="512"/>
      <c r="K10" s="510"/>
      <c r="L10" s="516"/>
      <c r="M10" s="508"/>
      <c r="N10" s="508"/>
      <c r="O10" s="508"/>
      <c r="P10" s="508"/>
      <c r="Q10" s="508"/>
      <c r="R10" s="508"/>
      <c r="S10" s="514"/>
      <c r="T10" s="508"/>
      <c r="U10" s="505"/>
    </row>
    <row r="11" spans="1:21" ht="18.75">
      <c r="A11" s="1393">
        <v>45782</v>
      </c>
      <c r="B11" s="1396">
        <v>205</v>
      </c>
      <c r="C11" s="886" t="s">
        <v>446</v>
      </c>
      <c r="D11" s="887" t="s">
        <v>423</v>
      </c>
      <c r="E11" s="888" t="s">
        <v>55</v>
      </c>
      <c r="F11" s="888">
        <v>0.2</v>
      </c>
      <c r="G11" s="889"/>
      <c r="H11" s="889"/>
      <c r="I11" s="890"/>
      <c r="J11" s="891"/>
      <c r="K11" s="889"/>
      <c r="L11" s="892"/>
      <c r="M11" s="890"/>
      <c r="N11" s="890"/>
      <c r="O11" s="890"/>
      <c r="P11" s="890"/>
      <c r="Q11" s="890"/>
      <c r="R11" s="890"/>
      <c r="S11" s="893"/>
      <c r="T11" s="890"/>
      <c r="U11" s="894"/>
    </row>
    <row r="12" spans="1:21" ht="18.75">
      <c r="A12" s="1394"/>
      <c r="B12" s="1397"/>
      <c r="C12" s="886" t="s">
        <v>446</v>
      </c>
      <c r="D12" s="887" t="s">
        <v>445</v>
      </c>
      <c r="E12" s="888" t="s">
        <v>55</v>
      </c>
      <c r="F12" s="888">
        <v>0.2</v>
      </c>
      <c r="G12" s="889"/>
      <c r="H12" s="889"/>
      <c r="I12" s="890"/>
      <c r="J12" s="891"/>
      <c r="K12" s="889"/>
      <c r="L12" s="892"/>
      <c r="M12" s="890"/>
      <c r="N12" s="890"/>
      <c r="O12" s="890"/>
      <c r="P12" s="890"/>
      <c r="Q12" s="890"/>
      <c r="R12" s="890"/>
      <c r="S12" s="893"/>
      <c r="T12" s="890"/>
      <c r="U12" s="894"/>
    </row>
    <row r="13" spans="1:21" ht="18.75">
      <c r="A13" s="1394"/>
      <c r="B13" s="1397"/>
      <c r="C13" s="886" t="s">
        <v>444</v>
      </c>
      <c r="D13" s="887" t="s">
        <v>423</v>
      </c>
      <c r="E13" s="888" t="s">
        <v>55</v>
      </c>
      <c r="F13" s="888">
        <v>0.2</v>
      </c>
      <c r="G13" s="889"/>
      <c r="H13" s="889"/>
      <c r="I13" s="890"/>
      <c r="J13" s="891"/>
      <c r="K13" s="889"/>
      <c r="L13" s="892"/>
      <c r="M13" s="890"/>
      <c r="N13" s="890"/>
      <c r="O13" s="890"/>
      <c r="P13" s="890"/>
      <c r="Q13" s="890"/>
      <c r="R13" s="890"/>
      <c r="S13" s="893"/>
      <c r="T13" s="890"/>
      <c r="U13" s="894"/>
    </row>
    <row r="14" spans="1:21" ht="18.75">
      <c r="A14" s="1395"/>
      <c r="B14" s="1398"/>
      <c r="C14" s="502" t="s">
        <v>444</v>
      </c>
      <c r="D14" s="503" t="s">
        <v>447</v>
      </c>
      <c r="E14" s="504" t="s">
        <v>55</v>
      </c>
      <c r="F14" s="504">
        <v>0.4</v>
      </c>
      <c r="G14" s="510"/>
      <c r="H14" s="510"/>
      <c r="I14" s="508"/>
      <c r="J14" s="512"/>
      <c r="K14" s="510"/>
      <c r="L14" s="516"/>
      <c r="M14" s="508"/>
      <c r="N14" s="508"/>
      <c r="O14" s="508"/>
      <c r="P14" s="508"/>
      <c r="Q14" s="508"/>
      <c r="R14" s="508"/>
      <c r="S14" s="514"/>
      <c r="T14" s="508"/>
      <c r="U14" s="505"/>
    </row>
    <row r="15" spans="1:21" ht="18.75">
      <c r="A15" s="1393">
        <v>45784</v>
      </c>
      <c r="B15" s="1396">
        <v>305</v>
      </c>
      <c r="C15" s="886" t="s">
        <v>446</v>
      </c>
      <c r="D15" s="887" t="s">
        <v>423</v>
      </c>
      <c r="E15" s="888" t="s">
        <v>55</v>
      </c>
      <c r="F15" s="888">
        <v>0.4</v>
      </c>
      <c r="G15" s="889"/>
      <c r="H15" s="889"/>
      <c r="I15" s="890"/>
      <c r="J15" s="891"/>
      <c r="K15" s="889"/>
      <c r="L15" s="892"/>
      <c r="M15" s="890"/>
      <c r="N15" s="890"/>
      <c r="O15" s="890"/>
      <c r="P15" s="890"/>
      <c r="Q15" s="890"/>
      <c r="R15" s="890"/>
      <c r="S15" s="893"/>
      <c r="T15" s="890"/>
      <c r="U15" s="894"/>
    </row>
    <row r="16" spans="1:21" ht="18.75">
      <c r="A16" s="1394"/>
      <c r="B16" s="1397"/>
      <c r="C16" s="886" t="s">
        <v>444</v>
      </c>
      <c r="D16" s="887" t="s">
        <v>423</v>
      </c>
      <c r="E16" s="888" t="s">
        <v>55</v>
      </c>
      <c r="F16" s="888">
        <v>0.2</v>
      </c>
      <c r="G16" s="889"/>
      <c r="H16" s="889"/>
      <c r="I16" s="890"/>
      <c r="J16" s="891"/>
      <c r="K16" s="889"/>
      <c r="L16" s="892"/>
      <c r="M16" s="890"/>
      <c r="N16" s="890"/>
      <c r="O16" s="890"/>
      <c r="P16" s="890"/>
      <c r="Q16" s="890"/>
      <c r="R16" s="890"/>
      <c r="S16" s="893"/>
      <c r="T16" s="890"/>
      <c r="U16" s="894"/>
    </row>
    <row r="17" spans="1:21" ht="18.75">
      <c r="A17" s="1395"/>
      <c r="B17" s="1398"/>
      <c r="C17" s="502" t="s">
        <v>444</v>
      </c>
      <c r="D17" s="503" t="s">
        <v>447</v>
      </c>
      <c r="E17" s="504" t="s">
        <v>55</v>
      </c>
      <c r="F17" s="504">
        <v>0.3</v>
      </c>
      <c r="G17" s="510"/>
      <c r="H17" s="510"/>
      <c r="I17" s="508"/>
      <c r="J17" s="512"/>
      <c r="K17" s="510"/>
      <c r="L17" s="516"/>
      <c r="M17" s="508"/>
      <c r="N17" s="508"/>
      <c r="O17" s="508"/>
      <c r="P17" s="508"/>
      <c r="Q17" s="508"/>
      <c r="R17" s="508"/>
      <c r="S17" s="514"/>
      <c r="T17" s="508"/>
      <c r="U17" s="505"/>
    </row>
    <row r="18" spans="1:21" ht="18.75">
      <c r="A18" s="1393">
        <v>45789</v>
      </c>
      <c r="B18" s="1396">
        <v>405</v>
      </c>
      <c r="C18" s="886" t="s">
        <v>446</v>
      </c>
      <c r="D18" s="887" t="s">
        <v>423</v>
      </c>
      <c r="E18" s="888" t="s">
        <v>55</v>
      </c>
      <c r="F18" s="888">
        <v>0.5</v>
      </c>
      <c r="G18" s="889"/>
      <c r="H18" s="889"/>
      <c r="I18" s="890"/>
      <c r="J18" s="891"/>
      <c r="K18" s="889"/>
      <c r="L18" s="892"/>
      <c r="M18" s="890"/>
      <c r="N18" s="890"/>
      <c r="O18" s="890"/>
      <c r="P18" s="890"/>
      <c r="Q18" s="890"/>
      <c r="R18" s="890"/>
      <c r="S18" s="893"/>
      <c r="T18" s="890"/>
      <c r="U18" s="894"/>
    </row>
    <row r="19" spans="1:21" ht="18.75">
      <c r="A19" s="1395"/>
      <c r="B19" s="1398"/>
      <c r="C19" s="502" t="s">
        <v>444</v>
      </c>
      <c r="D19" s="503" t="s">
        <v>447</v>
      </c>
      <c r="E19" s="504" t="s">
        <v>55</v>
      </c>
      <c r="F19" s="504">
        <v>0.5</v>
      </c>
      <c r="G19" s="510"/>
      <c r="H19" s="510"/>
      <c r="I19" s="508"/>
      <c r="J19" s="512"/>
      <c r="K19" s="510"/>
      <c r="L19" s="516"/>
      <c r="M19" s="508"/>
      <c r="N19" s="508"/>
      <c r="O19" s="508"/>
      <c r="P19" s="508"/>
      <c r="Q19" s="508"/>
      <c r="R19" s="508"/>
      <c r="S19" s="514"/>
      <c r="T19" s="508"/>
      <c r="U19" s="505"/>
    </row>
    <row r="20" spans="1:21" ht="18.75">
      <c r="A20" s="1393">
        <v>45796</v>
      </c>
      <c r="B20" s="1396">
        <v>505</v>
      </c>
      <c r="C20" s="886" t="s">
        <v>446</v>
      </c>
      <c r="D20" s="887" t="s">
        <v>423</v>
      </c>
      <c r="E20" s="888" t="s">
        <v>55</v>
      </c>
      <c r="F20" s="888">
        <v>0.5</v>
      </c>
      <c r="G20" s="889"/>
      <c r="H20" s="889"/>
      <c r="I20" s="890"/>
      <c r="J20" s="891"/>
      <c r="K20" s="889"/>
      <c r="L20" s="892"/>
      <c r="M20" s="890"/>
      <c r="N20" s="890"/>
      <c r="O20" s="890"/>
      <c r="P20" s="890"/>
      <c r="Q20" s="890"/>
      <c r="R20" s="890"/>
      <c r="S20" s="893"/>
      <c r="T20" s="890"/>
      <c r="U20" s="894"/>
    </row>
    <row r="21" spans="1:21" ht="18.75">
      <c r="A21" s="1395"/>
      <c r="B21" s="1398"/>
      <c r="C21" s="502" t="s">
        <v>444</v>
      </c>
      <c r="D21" s="503" t="s">
        <v>423</v>
      </c>
      <c r="E21" s="504" t="s">
        <v>55</v>
      </c>
      <c r="F21" s="504">
        <v>0.5</v>
      </c>
      <c r="G21" s="510"/>
      <c r="H21" s="510"/>
      <c r="I21" s="508"/>
      <c r="J21" s="512"/>
      <c r="K21" s="510"/>
      <c r="L21" s="516"/>
      <c r="M21" s="508"/>
      <c r="N21" s="508"/>
      <c r="O21" s="508"/>
      <c r="P21" s="508"/>
      <c r="Q21" s="508"/>
      <c r="R21" s="508"/>
      <c r="S21" s="514"/>
      <c r="T21" s="508"/>
      <c r="U21" s="505"/>
    </row>
    <row r="22" spans="1:21" ht="18.75">
      <c r="A22" s="1393">
        <v>45809</v>
      </c>
      <c r="B22" s="1396">
        <v>106</v>
      </c>
      <c r="C22" s="886" t="s">
        <v>446</v>
      </c>
      <c r="D22" s="887" t="s">
        <v>423</v>
      </c>
      <c r="E22" s="888" t="s">
        <v>55</v>
      </c>
      <c r="F22" s="888">
        <v>0.5</v>
      </c>
      <c r="G22" s="889"/>
      <c r="H22" s="889"/>
      <c r="I22" s="890"/>
      <c r="J22" s="891"/>
      <c r="K22" s="889"/>
      <c r="L22" s="892"/>
      <c r="M22" s="890"/>
      <c r="N22" s="890"/>
      <c r="O22" s="890"/>
      <c r="P22" s="890"/>
      <c r="Q22" s="890"/>
      <c r="R22" s="890"/>
      <c r="S22" s="893"/>
      <c r="T22" s="890"/>
      <c r="U22" s="894"/>
    </row>
    <row r="23" spans="1:21" ht="18.75">
      <c r="A23" s="1394"/>
      <c r="B23" s="1397"/>
      <c r="C23" s="886" t="s">
        <v>444</v>
      </c>
      <c r="D23" s="887" t="s">
        <v>448</v>
      </c>
      <c r="E23" s="888" t="s">
        <v>55</v>
      </c>
      <c r="F23" s="888">
        <v>0.2</v>
      </c>
      <c r="G23" s="889"/>
      <c r="H23" s="889"/>
      <c r="I23" s="890"/>
      <c r="J23" s="891"/>
      <c r="K23" s="889"/>
      <c r="L23" s="892"/>
      <c r="M23" s="890"/>
      <c r="N23" s="890"/>
      <c r="O23" s="890"/>
      <c r="P23" s="890"/>
      <c r="Q23" s="890"/>
      <c r="R23" s="890"/>
      <c r="S23" s="893"/>
      <c r="T23" s="890"/>
      <c r="U23" s="894"/>
    </row>
    <row r="24" spans="1:21" ht="18.75">
      <c r="A24" s="1395"/>
      <c r="B24" s="1398"/>
      <c r="C24" s="502" t="s">
        <v>444</v>
      </c>
      <c r="D24" s="503" t="s">
        <v>423</v>
      </c>
      <c r="E24" s="504" t="s">
        <v>55</v>
      </c>
      <c r="F24" s="504">
        <v>0.3</v>
      </c>
      <c r="G24" s="510"/>
      <c r="H24" s="510"/>
      <c r="I24" s="508"/>
      <c r="J24" s="512"/>
      <c r="K24" s="510"/>
      <c r="L24" s="516"/>
      <c r="M24" s="508"/>
      <c r="N24" s="508"/>
      <c r="O24" s="508"/>
      <c r="P24" s="508"/>
      <c r="Q24" s="508"/>
      <c r="R24" s="508"/>
      <c r="S24" s="514"/>
      <c r="T24" s="508"/>
      <c r="U24" s="505"/>
    </row>
    <row r="25" spans="1:21" ht="18.75">
      <c r="A25" s="1393">
        <v>45810</v>
      </c>
      <c r="B25" s="1396">
        <v>206</v>
      </c>
      <c r="C25" s="886" t="s">
        <v>446</v>
      </c>
      <c r="D25" s="887" t="s">
        <v>423</v>
      </c>
      <c r="E25" s="888" t="s">
        <v>55</v>
      </c>
      <c r="F25" s="888">
        <v>0.5</v>
      </c>
      <c r="G25" s="889"/>
      <c r="H25" s="889"/>
      <c r="I25" s="890"/>
      <c r="J25" s="891"/>
      <c r="K25" s="889"/>
      <c r="L25" s="892"/>
      <c r="M25" s="890"/>
      <c r="N25" s="890"/>
      <c r="O25" s="890"/>
      <c r="P25" s="890"/>
      <c r="Q25" s="890"/>
      <c r="R25" s="890"/>
      <c r="S25" s="893"/>
      <c r="T25" s="890"/>
      <c r="U25" s="894"/>
    </row>
    <row r="26" spans="1:21" ht="18.75">
      <c r="A26" s="1395"/>
      <c r="B26" s="1398"/>
      <c r="C26" s="502" t="s">
        <v>444</v>
      </c>
      <c r="D26" s="503" t="s">
        <v>448</v>
      </c>
      <c r="E26" s="504" t="s">
        <v>55</v>
      </c>
      <c r="F26" s="504">
        <v>0.5</v>
      </c>
      <c r="G26" s="510"/>
      <c r="H26" s="510"/>
      <c r="I26" s="508"/>
      <c r="J26" s="512"/>
      <c r="K26" s="510"/>
      <c r="L26" s="516"/>
      <c r="M26" s="508"/>
      <c r="N26" s="508"/>
      <c r="O26" s="508"/>
      <c r="P26" s="508"/>
      <c r="Q26" s="508"/>
      <c r="R26" s="508"/>
      <c r="S26" s="514"/>
      <c r="T26" s="508"/>
      <c r="U26" s="505"/>
    </row>
    <row r="27" spans="1:21" ht="18.75">
      <c r="A27" s="895">
        <v>45819</v>
      </c>
      <c r="B27" s="896">
        <v>306</v>
      </c>
      <c r="C27" s="502" t="s">
        <v>444</v>
      </c>
      <c r="D27" s="503" t="s">
        <v>448</v>
      </c>
      <c r="E27" s="504" t="s">
        <v>55</v>
      </c>
      <c r="F27" s="504">
        <v>1</v>
      </c>
      <c r="G27" s="510"/>
      <c r="H27" s="510"/>
      <c r="I27" s="508"/>
      <c r="J27" s="512"/>
      <c r="K27" s="510"/>
      <c r="L27" s="516"/>
      <c r="M27" s="508"/>
      <c r="N27" s="508"/>
      <c r="O27" s="508"/>
      <c r="P27" s="508"/>
      <c r="Q27" s="508"/>
      <c r="R27" s="508"/>
      <c r="S27" s="514"/>
      <c r="T27" s="508"/>
      <c r="U27" s="505"/>
    </row>
    <row r="28" spans="1:21" ht="18.75">
      <c r="A28" s="895">
        <v>45839</v>
      </c>
      <c r="B28" s="896">
        <v>107</v>
      </c>
      <c r="C28" s="502" t="s">
        <v>444</v>
      </c>
      <c r="D28" s="503" t="s">
        <v>448</v>
      </c>
      <c r="E28" s="504" t="s">
        <v>55</v>
      </c>
      <c r="F28" s="504">
        <v>1</v>
      </c>
      <c r="G28" s="510"/>
      <c r="H28" s="510"/>
      <c r="I28" s="508"/>
      <c r="J28" s="512"/>
      <c r="K28" s="510"/>
      <c r="L28" s="516"/>
      <c r="M28" s="508"/>
      <c r="N28" s="508"/>
      <c r="O28" s="508"/>
      <c r="P28" s="508"/>
      <c r="Q28" s="508"/>
      <c r="R28" s="508"/>
      <c r="S28" s="514"/>
      <c r="T28" s="508"/>
      <c r="U28" s="505"/>
    </row>
  </sheetData>
  <mergeCells count="15">
    <mergeCell ref="A22:A24"/>
    <mergeCell ref="B22:B24"/>
    <mergeCell ref="A25:A26"/>
    <mergeCell ref="B25:B26"/>
    <mergeCell ref="A15:A17"/>
    <mergeCell ref="B15:B17"/>
    <mergeCell ref="A18:A19"/>
    <mergeCell ref="B18:B19"/>
    <mergeCell ref="A20:A21"/>
    <mergeCell ref="B20:B21"/>
    <mergeCell ref="A2:A3"/>
    <mergeCell ref="A8:A10"/>
    <mergeCell ref="B8:B10"/>
    <mergeCell ref="A11:A14"/>
    <mergeCell ref="B11:B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AT888"/>
  <sheetViews>
    <sheetView zoomScale="70" zoomScaleNormal="70" workbookViewId="0">
      <pane xSplit="1" ySplit="1" topLeftCell="C876" activePane="bottomRight" state="frozen"/>
      <selection pane="bottomRight" activeCell="AI889" sqref="AI889"/>
      <selection pane="bottomLeft"/>
      <selection pane="topRight"/>
    </sheetView>
  </sheetViews>
  <sheetFormatPr defaultColWidth="9.140625" defaultRowHeight="15"/>
  <cols>
    <col min="1" max="1" width="15.140625" customWidth="1"/>
    <col min="3" max="3" width="15.85546875" bestFit="1" customWidth="1"/>
    <col min="4" max="4" width="14" customWidth="1"/>
    <col min="5" max="5" width="22.5703125" customWidth="1"/>
    <col min="6" max="6" width="11" customWidth="1"/>
    <col min="7" max="7" width="9.42578125" customWidth="1"/>
    <col min="8" max="8" width="10.28515625" customWidth="1"/>
    <col min="9" max="9" width="9.7109375" customWidth="1"/>
    <col min="10" max="10" width="11.5703125" customWidth="1"/>
    <col min="11" max="11" width="12.7109375" customWidth="1"/>
    <col min="12" max="12" width="13.28515625" customWidth="1"/>
    <col min="13" max="13" width="12.5703125" customWidth="1"/>
    <col min="14" max="14" width="9.28515625" bestFit="1" customWidth="1"/>
    <col min="15" max="15" width="11.5703125" customWidth="1"/>
    <col min="16" max="16" width="11" customWidth="1"/>
    <col min="17" max="17" width="12.7109375" customWidth="1"/>
    <col min="18" max="18" width="14.5703125" customWidth="1"/>
    <col min="19" max="20" width="7.5703125" customWidth="1"/>
    <col min="21" max="21" width="7" customWidth="1"/>
    <col min="22" max="22" width="11.42578125" customWidth="1"/>
    <col min="23" max="26" width="9.28515625" bestFit="1" customWidth="1"/>
    <col min="27" max="27" width="12.42578125" customWidth="1"/>
    <col min="28" max="28" width="13.140625" customWidth="1"/>
    <col min="29" max="29" width="11" customWidth="1"/>
    <col min="30" max="30" width="12.28515625" customWidth="1"/>
    <col min="31" max="31" width="17.85546875" customWidth="1"/>
    <col min="34" max="35" width="9.28515625" bestFit="1" customWidth="1"/>
    <col min="36" max="36" width="30.140625" customWidth="1"/>
    <col min="37" max="37" width="16.140625" customWidth="1"/>
    <col min="38" max="38" width="13.7109375" customWidth="1"/>
    <col min="39" max="39" width="35" customWidth="1"/>
    <col min="40" max="40" width="23.7109375" customWidth="1"/>
    <col min="41" max="41" width="14.42578125" customWidth="1"/>
    <col min="42" max="42" width="16.28515625" customWidth="1"/>
    <col min="43" max="43" width="11.85546875" customWidth="1"/>
    <col min="44" max="44" width="18.42578125" customWidth="1"/>
    <col min="45" max="45" width="19.140625" customWidth="1"/>
  </cols>
  <sheetData>
    <row r="1" spans="1:46" ht="33" customHeight="1">
      <c r="A1" s="212" t="s">
        <v>312</v>
      </c>
      <c r="B1" s="213" t="s">
        <v>313</v>
      </c>
      <c r="C1" s="212" t="s">
        <v>314</v>
      </c>
      <c r="D1" s="212" t="s">
        <v>449</v>
      </c>
      <c r="E1" s="212" t="s">
        <v>315</v>
      </c>
      <c r="F1" s="212" t="s">
        <v>427</v>
      </c>
      <c r="G1" s="212" t="s">
        <v>450</v>
      </c>
      <c r="H1" s="210" t="s">
        <v>451</v>
      </c>
      <c r="I1" s="211" t="s">
        <v>452</v>
      </c>
      <c r="J1" s="212" t="s">
        <v>453</v>
      </c>
      <c r="K1" s="237" t="s">
        <v>454</v>
      </c>
      <c r="L1" s="212" t="s">
        <v>455</v>
      </c>
      <c r="M1" s="212" t="s">
        <v>456</v>
      </c>
      <c r="N1" s="212" t="s">
        <v>457</v>
      </c>
      <c r="O1" s="212" t="s">
        <v>458</v>
      </c>
      <c r="P1" s="212" t="s">
        <v>459</v>
      </c>
      <c r="Q1" s="212" t="s">
        <v>460</v>
      </c>
      <c r="R1" s="212" t="s">
        <v>461</v>
      </c>
      <c r="S1" s="212" t="s">
        <v>462</v>
      </c>
      <c r="T1" s="212" t="s">
        <v>463</v>
      </c>
      <c r="U1" s="212" t="s">
        <v>464</v>
      </c>
      <c r="V1" s="212" t="s">
        <v>433</v>
      </c>
      <c r="W1" s="212" t="s">
        <v>465</v>
      </c>
      <c r="X1" s="212" t="s">
        <v>466</v>
      </c>
      <c r="Y1" s="212" t="s">
        <v>434</v>
      </c>
      <c r="Z1" s="212" t="s">
        <v>435</v>
      </c>
      <c r="AA1" s="212" t="s">
        <v>436</v>
      </c>
      <c r="AB1" s="212" t="s">
        <v>467</v>
      </c>
      <c r="AC1" s="237" t="s">
        <v>468</v>
      </c>
      <c r="AD1" s="1037" t="s">
        <v>437</v>
      </c>
      <c r="AE1" s="212" t="s">
        <v>469</v>
      </c>
      <c r="AF1" s="212" t="s">
        <v>439</v>
      </c>
      <c r="AG1" s="212" t="s">
        <v>440</v>
      </c>
      <c r="AH1" s="212" t="s">
        <v>441</v>
      </c>
      <c r="AI1" s="212" t="s">
        <v>442</v>
      </c>
      <c r="AJ1" s="214" t="s">
        <v>470</v>
      </c>
      <c r="AK1" s="236" t="s">
        <v>471</v>
      </c>
      <c r="AL1" s="214" t="s">
        <v>472</v>
      </c>
      <c r="AM1" s="214" t="s">
        <v>406</v>
      </c>
      <c r="AN1" s="214" t="s">
        <v>473</v>
      </c>
      <c r="AO1" s="214" t="s">
        <v>474</v>
      </c>
      <c r="AP1" s="214" t="s">
        <v>475</v>
      </c>
      <c r="AQ1" s="214" t="s">
        <v>476</v>
      </c>
      <c r="AR1" s="214" t="s">
        <v>477</v>
      </c>
      <c r="AS1" s="239" t="s">
        <v>15</v>
      </c>
      <c r="AT1" s="214" t="s">
        <v>20</v>
      </c>
    </row>
    <row r="2" spans="1:46" ht="19.5">
      <c r="A2" s="23">
        <v>45293</v>
      </c>
      <c r="B2" s="22">
        <v>101</v>
      </c>
      <c r="C2" s="21">
        <v>0.45833333333333331</v>
      </c>
      <c r="D2" s="20">
        <v>2400021</v>
      </c>
      <c r="E2" s="20" t="s">
        <v>39</v>
      </c>
      <c r="F2" s="168" t="s">
        <v>55</v>
      </c>
      <c r="G2" s="864">
        <v>14.51</v>
      </c>
      <c r="H2" s="875"/>
      <c r="I2" s="875">
        <v>14.67</v>
      </c>
      <c r="J2" s="15">
        <v>0.64600000000000002</v>
      </c>
      <c r="K2" s="19">
        <v>10.33</v>
      </c>
      <c r="L2" s="618">
        <f>(K2/(100-G2))*100</f>
        <v>12.083284594689438</v>
      </c>
      <c r="M2" s="15"/>
      <c r="N2" s="15"/>
      <c r="O2" s="869">
        <v>3</v>
      </c>
      <c r="P2" s="870"/>
      <c r="Q2" s="870">
        <v>20</v>
      </c>
      <c r="R2" s="870">
        <v>57</v>
      </c>
      <c r="S2" s="870"/>
      <c r="T2" s="878">
        <f>SUM(Pâtissière[[#This Row],[G 150µ]:[G 63µ]])</f>
        <v>77</v>
      </c>
      <c r="U2" s="870">
        <v>16</v>
      </c>
      <c r="V2" s="27"/>
      <c r="W2" s="27"/>
      <c r="X2" s="27"/>
      <c r="Y2" s="643">
        <v>88.44</v>
      </c>
      <c r="Z2" s="18">
        <v>-0.32</v>
      </c>
      <c r="AA2" s="18">
        <v>10.74</v>
      </c>
      <c r="AB2" s="17"/>
      <c r="AC2" s="17"/>
      <c r="AD2" s="16">
        <v>86</v>
      </c>
      <c r="AE2" s="16">
        <v>63</v>
      </c>
      <c r="AF2" s="16">
        <v>17.7</v>
      </c>
      <c r="AG2" s="16">
        <v>179</v>
      </c>
      <c r="AH2" s="16">
        <v>1.37</v>
      </c>
      <c r="AI2" s="16">
        <v>44</v>
      </c>
      <c r="AJ2" s="24"/>
      <c r="AK2" s="24" t="s">
        <v>55</v>
      </c>
      <c r="AL2" s="24" t="s">
        <v>55</v>
      </c>
      <c r="AM2" s="26"/>
      <c r="AN2" s="24" t="s">
        <v>79</v>
      </c>
      <c r="AO2" s="24" t="s">
        <v>55</v>
      </c>
      <c r="AP2" s="24"/>
      <c r="AQ2" s="24" t="s">
        <v>55</v>
      </c>
      <c r="AR2" s="24" t="s">
        <v>55</v>
      </c>
      <c r="AS2" s="24" t="s">
        <v>32</v>
      </c>
      <c r="AT2" s="24" t="s">
        <v>478</v>
      </c>
    </row>
    <row r="3" spans="1:46" ht="19.5">
      <c r="A3" s="23">
        <v>45293</v>
      </c>
      <c r="B3" s="22">
        <v>101</v>
      </c>
      <c r="C3" s="21">
        <v>0.6875</v>
      </c>
      <c r="D3" s="20">
        <v>2400038</v>
      </c>
      <c r="E3" s="20" t="s">
        <v>39</v>
      </c>
      <c r="F3" s="168" t="s">
        <v>55</v>
      </c>
      <c r="G3" s="864">
        <v>14.68</v>
      </c>
      <c r="H3" s="875"/>
      <c r="I3" s="875"/>
      <c r="J3" s="15">
        <v>0.63</v>
      </c>
      <c r="K3" s="19">
        <v>10.220000000000001</v>
      </c>
      <c r="L3" s="618">
        <f>(K3/(100-G3))*100</f>
        <v>11.978434130332866</v>
      </c>
      <c r="M3" s="15"/>
      <c r="N3" s="15"/>
      <c r="O3" s="869">
        <v>2</v>
      </c>
      <c r="P3" s="870"/>
      <c r="Q3" s="870">
        <v>26</v>
      </c>
      <c r="R3" s="870">
        <v>40</v>
      </c>
      <c r="S3" s="870"/>
      <c r="T3" s="878">
        <f>SUM(Pâtissière[[#This Row],[G 150µ]:[G 63µ]])</f>
        <v>66</v>
      </c>
      <c r="U3" s="870">
        <v>29</v>
      </c>
      <c r="V3" s="27"/>
      <c r="W3" s="27"/>
      <c r="X3" s="27"/>
      <c r="Y3" s="643">
        <v>88.5</v>
      </c>
      <c r="Z3" s="18">
        <v>-0.35</v>
      </c>
      <c r="AA3" s="18">
        <v>10.49</v>
      </c>
      <c r="AB3" s="17"/>
      <c r="AC3" s="17">
        <v>0.75</v>
      </c>
      <c r="AD3" s="16"/>
      <c r="AE3" s="16"/>
      <c r="AF3" s="16"/>
      <c r="AG3" s="16"/>
      <c r="AH3" s="16"/>
      <c r="AI3" s="16"/>
      <c r="AJ3" s="24"/>
      <c r="AK3" s="24" t="s">
        <v>55</v>
      </c>
      <c r="AL3" s="24" t="s">
        <v>55</v>
      </c>
      <c r="AM3" s="26"/>
      <c r="AN3" s="24" t="s">
        <v>79</v>
      </c>
      <c r="AO3" s="24" t="s">
        <v>55</v>
      </c>
      <c r="AP3" s="24"/>
      <c r="AQ3" s="24" t="s">
        <v>55</v>
      </c>
      <c r="AR3" s="24" t="s">
        <v>55</v>
      </c>
      <c r="AS3" s="24" t="s">
        <v>32</v>
      </c>
      <c r="AT3" s="24" t="s">
        <v>479</v>
      </c>
    </row>
    <row r="4" spans="1:46" ht="19.5">
      <c r="A4" s="23">
        <v>45294</v>
      </c>
      <c r="B4" s="22">
        <v>101</v>
      </c>
      <c r="C4" s="21">
        <v>0.47916666666666669</v>
      </c>
      <c r="D4" s="20">
        <v>2400053</v>
      </c>
      <c r="E4" s="20" t="s">
        <v>39</v>
      </c>
      <c r="F4" s="168" t="s">
        <v>55</v>
      </c>
      <c r="G4" s="864">
        <v>14.45</v>
      </c>
      <c r="H4" s="875"/>
      <c r="I4" s="875">
        <v>14.69</v>
      </c>
      <c r="J4" s="15">
        <v>0.63600000000000001</v>
      </c>
      <c r="K4" s="19">
        <v>10.36</v>
      </c>
      <c r="L4" s="618">
        <f>(K4/(100-G4))*100</f>
        <v>12.109877264757451</v>
      </c>
      <c r="M4" s="15"/>
      <c r="N4" s="15"/>
      <c r="O4" s="869">
        <v>1.6</v>
      </c>
      <c r="P4" s="870"/>
      <c r="Q4" s="870">
        <v>20</v>
      </c>
      <c r="R4" s="870">
        <v>52</v>
      </c>
      <c r="S4" s="870"/>
      <c r="T4" s="878">
        <f>SUM(Pâtissière[[#This Row],[G 150µ]:[G 63µ]])</f>
        <v>72</v>
      </c>
      <c r="U4" s="870">
        <v>23</v>
      </c>
      <c r="V4" s="27">
        <v>26.96</v>
      </c>
      <c r="W4" s="27">
        <v>64.56</v>
      </c>
      <c r="X4" s="27">
        <v>10.06</v>
      </c>
      <c r="Y4" s="643">
        <v>88.67</v>
      </c>
      <c r="Z4" s="18">
        <v>-0.28999999999999998</v>
      </c>
      <c r="AA4" s="18">
        <v>10.31</v>
      </c>
      <c r="AB4" s="17">
        <v>650</v>
      </c>
      <c r="AC4" s="17"/>
      <c r="AD4" s="16">
        <v>82</v>
      </c>
      <c r="AE4" s="16">
        <v>67</v>
      </c>
      <c r="AF4" s="16">
        <v>18.2</v>
      </c>
      <c r="AG4" s="16">
        <v>183</v>
      </c>
      <c r="AH4" s="16">
        <v>1.22</v>
      </c>
      <c r="AI4" s="16">
        <v>47.6</v>
      </c>
      <c r="AJ4" s="24"/>
      <c r="AK4" s="24" t="s">
        <v>55</v>
      </c>
      <c r="AL4" s="24" t="s">
        <v>55</v>
      </c>
      <c r="AM4" s="26"/>
      <c r="AN4" s="24" t="s">
        <v>79</v>
      </c>
      <c r="AO4" s="24" t="s">
        <v>55</v>
      </c>
      <c r="AP4" s="24"/>
      <c r="AQ4" s="24" t="s">
        <v>55</v>
      </c>
      <c r="AR4" s="24" t="s">
        <v>55</v>
      </c>
      <c r="AS4" s="24" t="s">
        <v>32</v>
      </c>
      <c r="AT4" s="24" t="s">
        <v>480</v>
      </c>
    </row>
    <row r="5" spans="1:46" ht="16.5" customHeight="1">
      <c r="A5" s="23">
        <v>45295</v>
      </c>
      <c r="B5" s="22">
        <v>101</v>
      </c>
      <c r="C5" s="21">
        <v>0.35416666666666669</v>
      </c>
      <c r="D5" s="20">
        <v>2400073</v>
      </c>
      <c r="E5" s="20" t="s">
        <v>39</v>
      </c>
      <c r="F5" s="168" t="s">
        <v>55</v>
      </c>
      <c r="G5" s="864">
        <v>14.4</v>
      </c>
      <c r="H5" s="875">
        <v>14.3</v>
      </c>
      <c r="I5" s="875">
        <v>14.69</v>
      </c>
      <c r="J5" s="15">
        <v>0.61899999999999999</v>
      </c>
      <c r="K5" s="19">
        <v>10.09</v>
      </c>
      <c r="L5" s="618">
        <f>(K5/(100-G5))*100</f>
        <v>11.787383177570094</v>
      </c>
      <c r="M5" s="15"/>
      <c r="N5" s="15"/>
      <c r="O5" s="869"/>
      <c r="P5" s="870"/>
      <c r="Q5" s="870"/>
      <c r="R5" s="870"/>
      <c r="S5" s="870"/>
      <c r="T5" s="878"/>
      <c r="U5" s="870"/>
      <c r="V5" s="27"/>
      <c r="W5" s="27"/>
      <c r="X5" s="27"/>
      <c r="Y5" s="643">
        <v>87.12</v>
      </c>
      <c r="Z5" s="18">
        <v>-0.27</v>
      </c>
      <c r="AA5" s="18">
        <v>10.15</v>
      </c>
      <c r="AB5" s="17"/>
      <c r="AC5" s="17"/>
      <c r="AD5" s="16">
        <v>94</v>
      </c>
      <c r="AE5" s="16">
        <v>67</v>
      </c>
      <c r="AF5" s="16">
        <v>18.2</v>
      </c>
      <c r="AG5" s="16">
        <v>210</v>
      </c>
      <c r="AH5" s="16">
        <v>1.4</v>
      </c>
      <c r="AI5" s="16">
        <v>47.8</v>
      </c>
      <c r="AJ5" s="24"/>
      <c r="AK5" s="24" t="s">
        <v>55</v>
      </c>
      <c r="AL5" s="24" t="s">
        <v>55</v>
      </c>
      <c r="AM5" s="26"/>
      <c r="AN5" s="24" t="s">
        <v>79</v>
      </c>
      <c r="AO5" s="24" t="s">
        <v>55</v>
      </c>
      <c r="AP5" s="24"/>
      <c r="AQ5" s="24" t="s">
        <v>55</v>
      </c>
      <c r="AR5" s="24" t="s">
        <v>55</v>
      </c>
      <c r="AS5" s="24" t="s">
        <v>32</v>
      </c>
      <c r="AT5" s="24" t="s">
        <v>481</v>
      </c>
    </row>
    <row r="6" spans="1:46" ht="19.5">
      <c r="A6" s="23">
        <v>45295</v>
      </c>
      <c r="B6" s="22">
        <v>101</v>
      </c>
      <c r="C6" s="21">
        <v>0.35416666666666669</v>
      </c>
      <c r="D6" s="20">
        <v>2400072</v>
      </c>
      <c r="E6" s="20" t="s">
        <v>21</v>
      </c>
      <c r="F6" s="168" t="s">
        <v>55</v>
      </c>
      <c r="G6" s="864">
        <v>14.44</v>
      </c>
      <c r="H6" s="875"/>
      <c r="I6" s="875">
        <v>14.51</v>
      </c>
      <c r="J6" s="15"/>
      <c r="K6" s="19">
        <v>10.31</v>
      </c>
      <c r="L6" s="618">
        <f>(K6/(100-G6))*100</f>
        <v>12.05002337540907</v>
      </c>
      <c r="M6" s="15"/>
      <c r="N6" s="15"/>
      <c r="O6" s="869">
        <v>2</v>
      </c>
      <c r="P6" s="870"/>
      <c r="Q6" s="870">
        <v>15</v>
      </c>
      <c r="R6" s="870">
        <v>44</v>
      </c>
      <c r="S6" s="870"/>
      <c r="T6" s="878">
        <f>SUM(Pâtissière[[#This Row],[G 150µ]:[G 63µ]])</f>
        <v>59</v>
      </c>
      <c r="U6" s="870">
        <v>38</v>
      </c>
      <c r="V6" s="27"/>
      <c r="W6" s="27"/>
      <c r="X6" s="27"/>
      <c r="Y6" s="643">
        <v>87.91</v>
      </c>
      <c r="Z6" s="18">
        <v>-0.45</v>
      </c>
      <c r="AA6" s="18">
        <v>10.6</v>
      </c>
      <c r="AB6" s="17"/>
      <c r="AC6" s="17"/>
      <c r="AD6" s="16"/>
      <c r="AE6" s="16"/>
      <c r="AF6" s="16"/>
      <c r="AG6" s="16"/>
      <c r="AH6" s="16"/>
      <c r="AI6" s="16"/>
      <c r="AJ6" s="24"/>
      <c r="AK6" s="24"/>
      <c r="AL6" s="24"/>
      <c r="AM6" s="26"/>
      <c r="AN6" s="24" t="s">
        <v>79</v>
      </c>
      <c r="AO6" s="24"/>
      <c r="AP6" s="24"/>
      <c r="AQ6" s="24" t="s">
        <v>55</v>
      </c>
      <c r="AR6" s="24" t="s">
        <v>55</v>
      </c>
      <c r="AS6" s="24" t="s">
        <v>32</v>
      </c>
      <c r="AT6" s="24" t="s">
        <v>482</v>
      </c>
    </row>
    <row r="7" spans="1:46" ht="19.5">
      <c r="A7" s="23">
        <v>45295</v>
      </c>
      <c r="B7" s="22">
        <v>101</v>
      </c>
      <c r="C7" s="21">
        <v>0.58333333333333337</v>
      </c>
      <c r="D7" s="20">
        <v>2400102</v>
      </c>
      <c r="E7" s="20" t="s">
        <v>39</v>
      </c>
      <c r="F7" s="168" t="s">
        <v>55</v>
      </c>
      <c r="G7" s="864">
        <v>14.32</v>
      </c>
      <c r="H7" s="875"/>
      <c r="I7" s="875"/>
      <c r="J7" s="15">
        <v>0.627</v>
      </c>
      <c r="K7" s="19">
        <v>10.06</v>
      </c>
      <c r="L7" s="618">
        <f>(K7/(100-G7))*100</f>
        <v>11.741363211951446</v>
      </c>
      <c r="M7" s="15">
        <v>387</v>
      </c>
      <c r="N7" s="15"/>
      <c r="O7" s="869">
        <v>1.3</v>
      </c>
      <c r="P7" s="870"/>
      <c r="Q7" s="870">
        <v>20</v>
      </c>
      <c r="R7" s="870">
        <v>50</v>
      </c>
      <c r="S7" s="870"/>
      <c r="T7" s="878">
        <f>SUM(Pâtissière[[#This Row],[G 150µ]:[G 63µ]])</f>
        <v>70</v>
      </c>
      <c r="U7" s="870">
        <v>26</v>
      </c>
      <c r="V7" s="27"/>
      <c r="W7" s="27"/>
      <c r="X7" s="27"/>
      <c r="Y7" s="643">
        <v>88.53</v>
      </c>
      <c r="Z7" s="18">
        <v>-0.34</v>
      </c>
      <c r="AA7" s="18">
        <v>10.39</v>
      </c>
      <c r="AB7" s="17">
        <v>642</v>
      </c>
      <c r="AC7" s="17"/>
      <c r="AD7" s="16"/>
      <c r="AE7" s="16"/>
      <c r="AF7" s="16"/>
      <c r="AG7" s="16"/>
      <c r="AH7" s="16"/>
      <c r="AI7" s="16"/>
      <c r="AJ7" s="24"/>
      <c r="AK7" s="24" t="s">
        <v>55</v>
      </c>
      <c r="AL7" s="24" t="s">
        <v>55</v>
      </c>
      <c r="AM7" s="26"/>
      <c r="AN7" s="24" t="s">
        <v>79</v>
      </c>
      <c r="AO7" s="24" t="s">
        <v>55</v>
      </c>
      <c r="AP7" s="24"/>
      <c r="AQ7" s="24" t="s">
        <v>55</v>
      </c>
      <c r="AR7" s="24" t="s">
        <v>55</v>
      </c>
      <c r="AS7" s="24" t="s">
        <v>32</v>
      </c>
      <c r="AT7" s="24" t="s">
        <v>483</v>
      </c>
    </row>
    <row r="8" spans="1:46" ht="19.5">
      <c r="A8" s="23">
        <v>45295</v>
      </c>
      <c r="B8" s="22">
        <v>101</v>
      </c>
      <c r="C8" s="21">
        <v>0.29097222222222224</v>
      </c>
      <c r="D8" s="20">
        <v>2400099</v>
      </c>
      <c r="E8" s="20" t="s">
        <v>58</v>
      </c>
      <c r="F8" s="168" t="s">
        <v>55</v>
      </c>
      <c r="G8" s="864">
        <v>13.49</v>
      </c>
      <c r="H8" s="875"/>
      <c r="I8" s="875">
        <v>13.66</v>
      </c>
      <c r="J8" s="15">
        <v>0.55400000000000005</v>
      </c>
      <c r="K8" s="19">
        <v>10.6</v>
      </c>
      <c r="L8" s="618">
        <f>(K8/(100-G8))*100</f>
        <v>12.252918737718181</v>
      </c>
      <c r="M8" s="15"/>
      <c r="N8" s="15"/>
      <c r="O8" s="869">
        <v>1.3</v>
      </c>
      <c r="P8" s="870"/>
      <c r="Q8" s="870">
        <v>22</v>
      </c>
      <c r="R8" s="870">
        <v>49</v>
      </c>
      <c r="S8" s="870"/>
      <c r="T8" s="878">
        <f>SUM(Pâtissière[[#This Row],[G 150µ]:[G 63µ]])</f>
        <v>71</v>
      </c>
      <c r="U8" s="870">
        <v>25</v>
      </c>
      <c r="V8" s="27"/>
      <c r="W8" s="27"/>
      <c r="X8" s="27"/>
      <c r="Y8" s="643">
        <v>89.92</v>
      </c>
      <c r="Z8" s="18">
        <v>-0.39</v>
      </c>
      <c r="AA8" s="18">
        <v>10.050000000000001</v>
      </c>
      <c r="AB8" s="17">
        <v>520</v>
      </c>
      <c r="AC8" s="17">
        <v>0.61</v>
      </c>
      <c r="AD8" s="16"/>
      <c r="AE8" s="16"/>
      <c r="AF8" s="16"/>
      <c r="AG8" s="16"/>
      <c r="AH8" s="16"/>
      <c r="AI8" s="16"/>
      <c r="AJ8" s="24"/>
      <c r="AK8" s="24"/>
      <c r="AL8" s="24"/>
      <c r="AM8" s="26">
        <v>45272</v>
      </c>
      <c r="AN8" s="24"/>
      <c r="AO8" s="24"/>
      <c r="AP8" s="24"/>
      <c r="AQ8" s="24" t="s">
        <v>484</v>
      </c>
      <c r="AR8" s="24" t="s">
        <v>484</v>
      </c>
      <c r="AS8" s="24" t="s">
        <v>32</v>
      </c>
      <c r="AT8" s="24" t="s">
        <v>485</v>
      </c>
    </row>
    <row r="9" spans="1:46" ht="19.5">
      <c r="A9" s="23">
        <v>45296</v>
      </c>
      <c r="B9" s="22">
        <v>101</v>
      </c>
      <c r="C9" s="21">
        <v>0.35416666666666669</v>
      </c>
      <c r="D9" s="20">
        <v>2400116</v>
      </c>
      <c r="E9" s="20" t="s">
        <v>21</v>
      </c>
      <c r="F9" s="168" t="s">
        <v>55</v>
      </c>
      <c r="G9" s="864">
        <v>14.5</v>
      </c>
      <c r="H9" s="875"/>
      <c r="I9" s="875"/>
      <c r="J9" s="15">
        <v>0.64300000000000002</v>
      </c>
      <c r="K9" s="19">
        <v>10.09</v>
      </c>
      <c r="L9" s="618">
        <f>(K9/(100-G9))*100</f>
        <v>11.801169590643275</v>
      </c>
      <c r="M9" s="15"/>
      <c r="N9" s="15"/>
      <c r="O9" s="869">
        <v>2</v>
      </c>
      <c r="P9" s="870"/>
      <c r="Q9" s="870">
        <v>25</v>
      </c>
      <c r="R9" s="870">
        <v>44</v>
      </c>
      <c r="S9" s="870"/>
      <c r="T9" s="878">
        <f>SUM(Pâtissière[[#This Row],[G 150µ]:[G 63µ]])</f>
        <v>69</v>
      </c>
      <c r="U9" s="870">
        <v>28</v>
      </c>
      <c r="V9" s="27"/>
      <c r="W9" s="27"/>
      <c r="X9" s="27"/>
      <c r="Y9" s="643">
        <v>87.69</v>
      </c>
      <c r="Z9" s="18">
        <v>-0.27</v>
      </c>
      <c r="AA9" s="18">
        <v>10.36</v>
      </c>
      <c r="AB9" s="17"/>
      <c r="AC9" s="17">
        <v>0.72</v>
      </c>
      <c r="AD9" s="16">
        <v>99</v>
      </c>
      <c r="AE9" s="16">
        <v>63</v>
      </c>
      <c r="AF9" s="16">
        <v>17.7</v>
      </c>
      <c r="AG9" s="16">
        <v>219</v>
      </c>
      <c r="AH9" s="16">
        <v>1.57</v>
      </c>
      <c r="AI9" s="16">
        <v>49</v>
      </c>
      <c r="AJ9" s="24"/>
      <c r="AK9" s="24"/>
      <c r="AL9" s="24"/>
      <c r="AM9" s="26"/>
      <c r="AN9" s="24" t="s">
        <v>101</v>
      </c>
      <c r="AO9" s="24"/>
      <c r="AP9" s="24"/>
      <c r="AQ9" s="24" t="s">
        <v>55</v>
      </c>
      <c r="AR9" s="24" t="s">
        <v>55</v>
      </c>
      <c r="AS9" s="24" t="s">
        <v>32</v>
      </c>
      <c r="AT9" s="24" t="s">
        <v>486</v>
      </c>
    </row>
    <row r="10" spans="1:46" ht="19.5">
      <c r="A10" s="23">
        <v>45297</v>
      </c>
      <c r="B10" s="22">
        <v>101</v>
      </c>
      <c r="C10" s="21">
        <v>0.375</v>
      </c>
      <c r="D10" s="20">
        <v>2400142</v>
      </c>
      <c r="E10" s="20" t="s">
        <v>39</v>
      </c>
      <c r="F10" s="168" t="s">
        <v>55</v>
      </c>
      <c r="G10" s="864">
        <v>14.41</v>
      </c>
      <c r="H10" s="875"/>
      <c r="I10" s="875">
        <v>14.22</v>
      </c>
      <c r="J10" s="15">
        <v>0.64400000000000002</v>
      </c>
      <c r="K10" s="19">
        <v>10.07</v>
      </c>
      <c r="L10" s="618">
        <f>(K10/(100-G10))*100</f>
        <v>11.765393153405771</v>
      </c>
      <c r="M10" s="15"/>
      <c r="N10" s="15"/>
      <c r="O10" s="869">
        <v>4</v>
      </c>
      <c r="P10" s="870"/>
      <c r="Q10" s="870">
        <v>41.6</v>
      </c>
      <c r="R10" s="870">
        <v>33.4</v>
      </c>
      <c r="S10" s="870"/>
      <c r="T10" s="878">
        <f>SUM(Pâtissière[[#This Row],[G 150µ]:[G 63µ]])</f>
        <v>75</v>
      </c>
      <c r="U10" s="870">
        <v>19</v>
      </c>
      <c r="V10" s="27"/>
      <c r="W10" s="27"/>
      <c r="X10" s="27"/>
      <c r="Y10" s="643">
        <v>88.23</v>
      </c>
      <c r="Z10" s="18">
        <v>-0.31</v>
      </c>
      <c r="AA10" s="18">
        <v>10.55</v>
      </c>
      <c r="AB10" s="17"/>
      <c r="AC10" s="17"/>
      <c r="AD10" s="16">
        <v>95</v>
      </c>
      <c r="AE10" s="16">
        <v>86</v>
      </c>
      <c r="AF10" s="16">
        <v>20.6</v>
      </c>
      <c r="AG10" s="16">
        <v>250</v>
      </c>
      <c r="AH10" s="16">
        <v>1.1000000000000001</v>
      </c>
      <c r="AI10" s="16">
        <v>49.9</v>
      </c>
      <c r="AJ10" s="24"/>
      <c r="AK10" s="24" t="s">
        <v>55</v>
      </c>
      <c r="AL10" s="24" t="s">
        <v>55</v>
      </c>
      <c r="AM10" s="26"/>
      <c r="AN10" s="24" t="s">
        <v>79</v>
      </c>
      <c r="AO10" s="24" t="s">
        <v>55</v>
      </c>
      <c r="AP10" s="24"/>
      <c r="AQ10" s="24" t="s">
        <v>55</v>
      </c>
      <c r="AR10" s="24" t="s">
        <v>55</v>
      </c>
      <c r="AS10" s="24" t="s">
        <v>32</v>
      </c>
      <c r="AT10" s="24" t="s">
        <v>487</v>
      </c>
    </row>
    <row r="11" spans="1:46" ht="19.5">
      <c r="A11" s="23">
        <v>45299</v>
      </c>
      <c r="B11" s="22">
        <v>101</v>
      </c>
      <c r="C11" s="21">
        <v>0.35416666666666669</v>
      </c>
      <c r="D11" s="20">
        <v>2400200</v>
      </c>
      <c r="E11" s="20" t="s">
        <v>39</v>
      </c>
      <c r="F11" s="168" t="s">
        <v>55</v>
      </c>
      <c r="G11" s="864">
        <v>14.61</v>
      </c>
      <c r="H11" s="875"/>
      <c r="I11" s="875">
        <v>14.2</v>
      </c>
      <c r="J11" s="15">
        <v>0.59599999999999997</v>
      </c>
      <c r="K11" s="19">
        <v>10.029999999999999</v>
      </c>
      <c r="L11" s="618">
        <f>(K11/(100-G11))*100</f>
        <v>11.746106101417027</v>
      </c>
      <c r="M11" s="15"/>
      <c r="N11" s="15"/>
      <c r="O11" s="869">
        <v>3.2</v>
      </c>
      <c r="P11" s="870"/>
      <c r="Q11" s="870">
        <v>38</v>
      </c>
      <c r="R11" s="870">
        <v>31</v>
      </c>
      <c r="S11" s="870"/>
      <c r="T11" s="878">
        <f>SUM(Pâtissière[[#This Row],[G 150µ]:[G 63µ]])</f>
        <v>69</v>
      </c>
      <c r="U11" s="870">
        <v>25</v>
      </c>
      <c r="V11" s="27"/>
      <c r="W11" s="27"/>
      <c r="X11" s="27"/>
      <c r="Y11" s="643">
        <v>87.79</v>
      </c>
      <c r="Z11" s="18">
        <v>0.38</v>
      </c>
      <c r="AA11" s="18">
        <v>10.75</v>
      </c>
      <c r="AB11" s="17"/>
      <c r="AC11" s="17">
        <v>0.79</v>
      </c>
      <c r="AD11" s="16">
        <v>104</v>
      </c>
      <c r="AE11" s="16">
        <v>85</v>
      </c>
      <c r="AF11" s="16">
        <v>20.5</v>
      </c>
      <c r="AG11" s="16">
        <v>280</v>
      </c>
      <c r="AH11" s="16">
        <v>1.22</v>
      </c>
      <c r="AI11" s="16">
        <v>50</v>
      </c>
      <c r="AJ11" s="24"/>
      <c r="AK11" s="24" t="s">
        <v>55</v>
      </c>
      <c r="AL11" s="24" t="s">
        <v>55</v>
      </c>
      <c r="AM11" s="26"/>
      <c r="AN11" s="24" t="s">
        <v>91</v>
      </c>
      <c r="AO11" s="24" t="s">
        <v>55</v>
      </c>
      <c r="AP11" s="24"/>
      <c r="AQ11" s="24" t="s">
        <v>55</v>
      </c>
      <c r="AR11" s="24" t="s">
        <v>55</v>
      </c>
      <c r="AS11" s="24" t="s">
        <v>32</v>
      </c>
      <c r="AT11" s="24" t="s">
        <v>488</v>
      </c>
    </row>
    <row r="12" spans="1:46" ht="19.5">
      <c r="A12" s="23">
        <v>45300</v>
      </c>
      <c r="B12" s="22">
        <v>101</v>
      </c>
      <c r="C12" s="21">
        <v>0.35416666666666669</v>
      </c>
      <c r="D12" s="20">
        <v>2400219</v>
      </c>
      <c r="E12" s="20" t="s">
        <v>39</v>
      </c>
      <c r="F12" s="168" t="s">
        <v>55</v>
      </c>
      <c r="G12" s="864">
        <v>14.42</v>
      </c>
      <c r="H12" s="875">
        <v>14.6</v>
      </c>
      <c r="I12" s="875">
        <v>14.52</v>
      </c>
      <c r="J12" s="15"/>
      <c r="K12" s="19">
        <v>10.050000000000001</v>
      </c>
      <c r="L12" s="618">
        <f>(K12/(100-G12))*100</f>
        <v>11.743397990184622</v>
      </c>
      <c r="M12" s="15"/>
      <c r="N12" s="15"/>
      <c r="O12" s="869"/>
      <c r="P12" s="870"/>
      <c r="Q12" s="870"/>
      <c r="R12" s="870"/>
      <c r="S12" s="870"/>
      <c r="T12" s="878"/>
      <c r="U12" s="870"/>
      <c r="V12" s="27">
        <v>23.31</v>
      </c>
      <c r="W12" s="27">
        <v>89</v>
      </c>
      <c r="X12" s="27">
        <v>7.74</v>
      </c>
      <c r="Y12" s="643">
        <v>88.29</v>
      </c>
      <c r="Z12" s="18">
        <v>-0.38</v>
      </c>
      <c r="AA12" s="18">
        <v>10.69</v>
      </c>
      <c r="AB12" s="17"/>
      <c r="AC12" s="17"/>
      <c r="AD12" s="16">
        <v>92</v>
      </c>
      <c r="AE12" s="16">
        <v>82</v>
      </c>
      <c r="AF12" s="16">
        <v>20.2</v>
      </c>
      <c r="AG12" s="16">
        <v>230</v>
      </c>
      <c r="AH12" s="16">
        <v>1.1200000000000001</v>
      </c>
      <c r="AI12" s="16">
        <v>47</v>
      </c>
      <c r="AJ12" s="24"/>
      <c r="AK12" s="24" t="s">
        <v>55</v>
      </c>
      <c r="AL12" s="24" t="s">
        <v>55</v>
      </c>
      <c r="AM12" s="26"/>
      <c r="AN12" s="24" t="s">
        <v>79</v>
      </c>
      <c r="AO12" s="24" t="s">
        <v>55</v>
      </c>
      <c r="AP12" s="24"/>
      <c r="AQ12" s="24" t="s">
        <v>55</v>
      </c>
      <c r="AR12" s="24" t="s">
        <v>55</v>
      </c>
      <c r="AS12" s="24" t="s">
        <v>32</v>
      </c>
      <c r="AT12" s="24" t="s">
        <v>489</v>
      </c>
    </row>
    <row r="13" spans="1:46" ht="19.5">
      <c r="A13" s="23">
        <v>45303</v>
      </c>
      <c r="B13" s="22">
        <v>101</v>
      </c>
      <c r="C13" s="21">
        <v>0.35416666666666669</v>
      </c>
      <c r="D13" s="20">
        <v>2400317</v>
      </c>
      <c r="E13" s="20" t="s">
        <v>21</v>
      </c>
      <c r="F13" s="168" t="s">
        <v>55</v>
      </c>
      <c r="G13" s="864">
        <v>14.6</v>
      </c>
      <c r="H13" s="875"/>
      <c r="I13" s="875">
        <v>14.41</v>
      </c>
      <c r="J13" s="15">
        <v>0.61799999999999999</v>
      </c>
      <c r="K13" s="19">
        <v>9.86</v>
      </c>
      <c r="L13" s="618">
        <f>(K13/(100-G13))*100</f>
        <v>11.545667447306791</v>
      </c>
      <c r="M13" s="15"/>
      <c r="N13" s="15"/>
      <c r="O13" s="869">
        <v>2.4</v>
      </c>
      <c r="P13" s="870"/>
      <c r="Q13" s="870">
        <v>29.8</v>
      </c>
      <c r="R13" s="870">
        <v>38</v>
      </c>
      <c r="S13" s="870"/>
      <c r="T13" s="878">
        <f>SUM(Pâtissière[[#This Row],[G 150µ]:[G 63µ]])</f>
        <v>67.8</v>
      </c>
      <c r="U13" s="870">
        <v>28</v>
      </c>
      <c r="V13" s="27"/>
      <c r="W13" s="27"/>
      <c r="X13" s="27"/>
      <c r="Y13" s="643">
        <v>90.03</v>
      </c>
      <c r="Z13" s="18">
        <v>-0.35</v>
      </c>
      <c r="AA13" s="18">
        <v>10.49</v>
      </c>
      <c r="AB13" s="17">
        <v>544</v>
      </c>
      <c r="AC13" s="17"/>
      <c r="AD13" s="16"/>
      <c r="AE13" s="16"/>
      <c r="AF13" s="16"/>
      <c r="AG13" s="16"/>
      <c r="AH13" s="16"/>
      <c r="AI13" s="16"/>
      <c r="AJ13" s="24"/>
      <c r="AK13" s="24"/>
      <c r="AL13" s="24"/>
      <c r="AM13" s="26"/>
      <c r="AN13" s="24" t="s">
        <v>85</v>
      </c>
      <c r="AO13" s="24"/>
      <c r="AP13" s="24"/>
      <c r="AQ13" s="24" t="s">
        <v>55</v>
      </c>
      <c r="AR13" s="24" t="s">
        <v>55</v>
      </c>
      <c r="AS13" s="24" t="s">
        <v>32</v>
      </c>
      <c r="AT13" s="24" t="s">
        <v>490</v>
      </c>
    </row>
    <row r="14" spans="1:46" ht="19.5">
      <c r="A14" s="23">
        <v>45303</v>
      </c>
      <c r="B14" s="22">
        <v>101</v>
      </c>
      <c r="C14" s="21">
        <v>0.35416666666666669</v>
      </c>
      <c r="D14" s="20">
        <v>2400318</v>
      </c>
      <c r="E14" s="20" t="s">
        <v>39</v>
      </c>
      <c r="F14" s="168" t="s">
        <v>55</v>
      </c>
      <c r="G14" s="864">
        <v>14.5</v>
      </c>
      <c r="H14" s="875">
        <v>14.65</v>
      </c>
      <c r="I14" s="875"/>
      <c r="J14" s="15">
        <v>0.63</v>
      </c>
      <c r="K14" s="19">
        <v>9.8800000000000008</v>
      </c>
      <c r="L14" s="618">
        <f>(K14/(100-G14))*100</f>
        <v>11.555555555555557</v>
      </c>
      <c r="M14" s="15"/>
      <c r="N14" s="15"/>
      <c r="O14" s="869">
        <v>2</v>
      </c>
      <c r="P14" s="870"/>
      <c r="Q14" s="870">
        <v>38.6</v>
      </c>
      <c r="R14" s="870">
        <v>35</v>
      </c>
      <c r="S14" s="870"/>
      <c r="T14" s="878">
        <f>SUM(Pâtissière[[#This Row],[G 150µ]:[G 63µ]])</f>
        <v>73.599999999999994</v>
      </c>
      <c r="U14" s="870">
        <v>23.6</v>
      </c>
      <c r="V14" s="27"/>
      <c r="W14" s="27"/>
      <c r="X14" s="27"/>
      <c r="Y14" s="643">
        <v>89.92</v>
      </c>
      <c r="Z14" s="18">
        <v>-0.49</v>
      </c>
      <c r="AA14" s="18">
        <v>10.64</v>
      </c>
      <c r="AB14" s="17">
        <v>580</v>
      </c>
      <c r="AC14" s="17"/>
      <c r="AD14" s="16"/>
      <c r="AE14" s="16"/>
      <c r="AF14" s="16"/>
      <c r="AG14" s="16"/>
      <c r="AH14" s="16"/>
      <c r="AI14" s="16"/>
      <c r="AJ14" s="24"/>
      <c r="AK14" s="24" t="s">
        <v>55</v>
      </c>
      <c r="AL14" s="24" t="s">
        <v>55</v>
      </c>
      <c r="AM14" s="26"/>
      <c r="AN14" s="24" t="s">
        <v>73</v>
      </c>
      <c r="AO14" s="24" t="s">
        <v>55</v>
      </c>
      <c r="AP14" s="24"/>
      <c r="AQ14" s="24" t="s">
        <v>55</v>
      </c>
      <c r="AR14" s="24" t="s">
        <v>55</v>
      </c>
      <c r="AS14" s="24" t="s">
        <v>32</v>
      </c>
      <c r="AT14" s="24" t="s">
        <v>491</v>
      </c>
    </row>
    <row r="15" spans="1:46" ht="19.5">
      <c r="A15" s="23">
        <v>45303</v>
      </c>
      <c r="B15" s="22">
        <v>101</v>
      </c>
      <c r="C15" s="21">
        <v>0.41666666666666669</v>
      </c>
      <c r="D15" s="20">
        <v>2400326</v>
      </c>
      <c r="E15" s="20" t="s">
        <v>39</v>
      </c>
      <c r="F15" s="168" t="s">
        <v>55</v>
      </c>
      <c r="G15" s="864">
        <v>14.32</v>
      </c>
      <c r="H15" s="875"/>
      <c r="I15" s="875"/>
      <c r="J15" s="15"/>
      <c r="K15" s="19">
        <v>9.86</v>
      </c>
      <c r="L15" s="618">
        <f t="shared" ref="L15:L19" si="0">(K15/(100-G15))*100</f>
        <v>11.507936507936506</v>
      </c>
      <c r="M15" s="15"/>
      <c r="N15" s="15"/>
      <c r="O15" s="869"/>
      <c r="P15" s="870"/>
      <c r="Q15" s="870"/>
      <c r="R15" s="870"/>
      <c r="S15" s="870"/>
      <c r="T15" s="878"/>
      <c r="U15" s="870"/>
      <c r="V15" s="27"/>
      <c r="W15" s="27"/>
      <c r="X15" s="27"/>
      <c r="Y15" s="643">
        <v>89.64</v>
      </c>
      <c r="Z15" s="18">
        <v>-0.54</v>
      </c>
      <c r="AA15" s="18">
        <v>10.58</v>
      </c>
      <c r="AB15" s="17"/>
      <c r="AC15" s="17"/>
      <c r="AD15" s="16"/>
      <c r="AE15" s="16"/>
      <c r="AF15" s="16"/>
      <c r="AG15" s="16"/>
      <c r="AH15" s="16"/>
      <c r="AI15" s="16"/>
      <c r="AJ15" s="24"/>
      <c r="AK15" s="24" t="s">
        <v>55</v>
      </c>
      <c r="AL15" s="24" t="s">
        <v>55</v>
      </c>
      <c r="AM15" s="26"/>
      <c r="AN15" s="24"/>
      <c r="AO15" s="24" t="s">
        <v>55</v>
      </c>
      <c r="AP15" s="24"/>
      <c r="AQ15" s="24" t="s">
        <v>55</v>
      </c>
      <c r="AR15" s="24" t="s">
        <v>55</v>
      </c>
      <c r="AS15" s="24" t="s">
        <v>32</v>
      </c>
      <c r="AT15" s="24" t="s">
        <v>492</v>
      </c>
    </row>
    <row r="16" spans="1:46" ht="19.5">
      <c r="A16" s="23">
        <v>45303</v>
      </c>
      <c r="B16" s="22">
        <v>101</v>
      </c>
      <c r="C16" s="21">
        <v>0.58333333333333337</v>
      </c>
      <c r="D16" s="20">
        <v>2400340</v>
      </c>
      <c r="E16" s="20" t="s">
        <v>70</v>
      </c>
      <c r="F16" s="168" t="s">
        <v>55</v>
      </c>
      <c r="G16" s="864">
        <v>14.22</v>
      </c>
      <c r="H16" s="875"/>
      <c r="I16" s="875">
        <v>14.46</v>
      </c>
      <c r="J16" s="15">
        <v>0.626</v>
      </c>
      <c r="K16" s="19">
        <v>10.89</v>
      </c>
      <c r="L16" s="618">
        <f t="shared" si="0"/>
        <v>12.695266961995804</v>
      </c>
      <c r="M16" s="15"/>
      <c r="N16" s="15"/>
      <c r="O16" s="869">
        <v>9.8000000000000007</v>
      </c>
      <c r="P16" s="870"/>
      <c r="Q16" s="870">
        <v>34.4</v>
      </c>
      <c r="R16" s="870">
        <v>40</v>
      </c>
      <c r="S16" s="870"/>
      <c r="T16" s="878">
        <f>SUM(Pâtissière[[#This Row],[G 150µ]:[G 63µ]])</f>
        <v>74.400000000000006</v>
      </c>
      <c r="U16" s="870">
        <v>14.8</v>
      </c>
      <c r="V16" s="27">
        <v>24.55</v>
      </c>
      <c r="W16" s="27">
        <v>98.4</v>
      </c>
      <c r="X16" s="27">
        <v>7.99</v>
      </c>
      <c r="Y16" s="643">
        <v>86.71</v>
      </c>
      <c r="Z16" s="18">
        <v>0.16</v>
      </c>
      <c r="AA16" s="18">
        <v>9.7899999999999991</v>
      </c>
      <c r="AB16" s="17"/>
      <c r="AC16" s="17"/>
      <c r="AD16" s="16">
        <v>105</v>
      </c>
      <c r="AE16" s="16">
        <v>47</v>
      </c>
      <c r="AF16" s="16">
        <v>15.3</v>
      </c>
      <c r="AG16" s="16">
        <v>184</v>
      </c>
      <c r="AH16" s="16">
        <v>2.23</v>
      </c>
      <c r="AI16" s="16">
        <v>43.2</v>
      </c>
      <c r="AJ16" s="24"/>
      <c r="AK16" s="24"/>
      <c r="AL16" s="24"/>
      <c r="AM16" s="26"/>
      <c r="AN16" s="24" t="s">
        <v>101</v>
      </c>
      <c r="AO16" s="24"/>
      <c r="AP16" s="24"/>
      <c r="AQ16" s="24" t="s">
        <v>55</v>
      </c>
      <c r="AR16" s="24" t="s">
        <v>55</v>
      </c>
      <c r="AS16" s="24" t="s">
        <v>32</v>
      </c>
      <c r="AT16" s="24" t="s">
        <v>493</v>
      </c>
    </row>
    <row r="17" spans="1:46" ht="19.5">
      <c r="A17" s="23">
        <v>45306</v>
      </c>
      <c r="B17" s="22">
        <v>101</v>
      </c>
      <c r="C17" s="21">
        <v>0.39583333333333331</v>
      </c>
      <c r="D17" s="20">
        <v>2400397</v>
      </c>
      <c r="E17" s="20" t="s">
        <v>39</v>
      </c>
      <c r="F17" s="168" t="s">
        <v>55</v>
      </c>
      <c r="G17" s="864">
        <v>14.3</v>
      </c>
      <c r="H17" s="875">
        <v>14.32</v>
      </c>
      <c r="I17" s="875"/>
      <c r="J17" s="15">
        <v>0.61899999999999999</v>
      </c>
      <c r="K17" s="19">
        <v>10.33</v>
      </c>
      <c r="L17" s="618">
        <f t="shared" si="0"/>
        <v>12.053675612602099</v>
      </c>
      <c r="M17" s="15"/>
      <c r="N17" s="15"/>
      <c r="O17" s="869">
        <v>2.8</v>
      </c>
      <c r="P17" s="870"/>
      <c r="Q17" s="870">
        <v>16.600000000000001</v>
      </c>
      <c r="R17" s="870">
        <v>45.2</v>
      </c>
      <c r="S17" s="870"/>
      <c r="T17" s="878">
        <f>SUM(Pâtissière[[#This Row],[G 150µ]:[G 63µ]])</f>
        <v>61.800000000000004</v>
      </c>
      <c r="U17" s="870">
        <v>34.4</v>
      </c>
      <c r="V17" s="27"/>
      <c r="W17" s="27"/>
      <c r="X17" s="27"/>
      <c r="Y17" s="643">
        <v>89.24</v>
      </c>
      <c r="Z17" s="18">
        <v>-0.5</v>
      </c>
      <c r="AA17" s="18">
        <v>10.69</v>
      </c>
      <c r="AB17" s="17"/>
      <c r="AC17" s="17"/>
      <c r="AD17" s="16"/>
      <c r="AE17" s="16"/>
      <c r="AF17" s="16"/>
      <c r="AG17" s="16"/>
      <c r="AH17" s="16"/>
      <c r="AI17" s="16"/>
      <c r="AJ17" s="24"/>
      <c r="AK17" s="24" t="s">
        <v>55</v>
      </c>
      <c r="AL17" s="24" t="s">
        <v>55</v>
      </c>
      <c r="AM17" s="26"/>
      <c r="AN17" s="24" t="s">
        <v>85</v>
      </c>
      <c r="AO17" s="24" t="s">
        <v>55</v>
      </c>
      <c r="AP17" s="24"/>
      <c r="AQ17" s="24" t="s">
        <v>55</v>
      </c>
      <c r="AR17" s="24" t="s">
        <v>55</v>
      </c>
      <c r="AS17" s="24" t="s">
        <v>32</v>
      </c>
      <c r="AT17" s="24" t="s">
        <v>494</v>
      </c>
    </row>
    <row r="18" spans="1:46" ht="19.5">
      <c r="A18" s="23">
        <v>45306</v>
      </c>
      <c r="B18" s="22">
        <v>101</v>
      </c>
      <c r="C18" s="21">
        <v>0.4375</v>
      </c>
      <c r="D18" s="20">
        <v>2400401</v>
      </c>
      <c r="E18" s="20" t="s">
        <v>39</v>
      </c>
      <c r="F18" s="168" t="s">
        <v>55</v>
      </c>
      <c r="G18" s="864">
        <v>14.3</v>
      </c>
      <c r="H18" s="875"/>
      <c r="I18" s="875"/>
      <c r="J18" s="15">
        <v>0.61099999999999999</v>
      </c>
      <c r="K18" s="19">
        <v>10.33</v>
      </c>
      <c r="L18" s="618">
        <f t="shared" si="0"/>
        <v>12.053675612602099</v>
      </c>
      <c r="M18" s="15"/>
      <c r="N18" s="15"/>
      <c r="O18" s="869">
        <v>3.4</v>
      </c>
      <c r="P18" s="870"/>
      <c r="Q18" s="870">
        <v>25.6</v>
      </c>
      <c r="R18" s="870">
        <v>41.6</v>
      </c>
      <c r="S18" s="870"/>
      <c r="T18" s="878">
        <f>SUM(Pâtissière[[#This Row],[G 150µ]:[G 63µ]])</f>
        <v>67.2</v>
      </c>
      <c r="U18" s="870">
        <v>26.8</v>
      </c>
      <c r="V18" s="27"/>
      <c r="W18" s="27"/>
      <c r="X18" s="27"/>
      <c r="Y18" s="643">
        <v>89.17</v>
      </c>
      <c r="Z18" s="18">
        <v>-0.86</v>
      </c>
      <c r="AA18" s="18">
        <v>10.58</v>
      </c>
      <c r="AB18" s="17"/>
      <c r="AC18" s="17"/>
      <c r="AD18" s="16">
        <v>87</v>
      </c>
      <c r="AE18" s="16">
        <v>84</v>
      </c>
      <c r="AF18" s="16">
        <v>20.399999999999999</v>
      </c>
      <c r="AG18" s="16">
        <v>230</v>
      </c>
      <c r="AH18" s="16">
        <v>1.04</v>
      </c>
      <c r="AI18" s="16">
        <v>50.8</v>
      </c>
      <c r="AJ18" s="24"/>
      <c r="AK18" s="24" t="s">
        <v>55</v>
      </c>
      <c r="AL18" s="24" t="s">
        <v>55</v>
      </c>
      <c r="AM18" s="26"/>
      <c r="AN18" s="24"/>
      <c r="AO18" s="24" t="s">
        <v>55</v>
      </c>
      <c r="AP18" s="24"/>
      <c r="AQ18" s="24" t="s">
        <v>55</v>
      </c>
      <c r="AR18" s="24" t="s">
        <v>55</v>
      </c>
      <c r="AS18" s="24" t="s">
        <v>32</v>
      </c>
      <c r="AT18" s="24" t="s">
        <v>495</v>
      </c>
    </row>
    <row r="19" spans="1:46" ht="19.5">
      <c r="A19" s="23">
        <v>45306</v>
      </c>
      <c r="B19" s="22">
        <v>101</v>
      </c>
      <c r="C19" s="21">
        <v>0.47569444444444442</v>
      </c>
      <c r="D19" s="20">
        <v>2400419</v>
      </c>
      <c r="E19" s="20" t="s">
        <v>39</v>
      </c>
      <c r="F19" s="168" t="s">
        <v>55</v>
      </c>
      <c r="G19" s="864">
        <v>14.16</v>
      </c>
      <c r="H19" s="875"/>
      <c r="I19" s="875">
        <v>14.39</v>
      </c>
      <c r="J19" s="15">
        <v>0.59199999999999997</v>
      </c>
      <c r="K19" s="19">
        <v>10.26</v>
      </c>
      <c r="L19" s="618">
        <f t="shared" si="0"/>
        <v>11.9524697110904</v>
      </c>
      <c r="M19" s="15"/>
      <c r="N19" s="15"/>
      <c r="O19" s="869">
        <v>3</v>
      </c>
      <c r="P19" s="870"/>
      <c r="Q19" s="870">
        <v>35.200000000000003</v>
      </c>
      <c r="R19" s="870">
        <v>42.4</v>
      </c>
      <c r="S19" s="870"/>
      <c r="T19" s="878">
        <f>SUM(Pâtissière[[#This Row],[G 150µ]:[G 63µ]])</f>
        <v>77.599999999999994</v>
      </c>
      <c r="U19" s="870">
        <v>17.600000000000001</v>
      </c>
      <c r="V19" s="27"/>
      <c r="W19" s="27"/>
      <c r="X19" s="27"/>
      <c r="Y19" s="643">
        <v>88.69</v>
      </c>
      <c r="Z19" s="18">
        <v>-0.35</v>
      </c>
      <c r="AA19" s="18">
        <v>10.43</v>
      </c>
      <c r="AB19" s="17"/>
      <c r="AC19" s="17"/>
      <c r="AD19" s="16"/>
      <c r="AE19" s="16"/>
      <c r="AF19" s="16"/>
      <c r="AG19" s="16"/>
      <c r="AH19" s="16"/>
      <c r="AI19" s="16"/>
      <c r="AJ19" s="24"/>
      <c r="AK19" s="24" t="s">
        <v>55</v>
      </c>
      <c r="AL19" s="24" t="s">
        <v>55</v>
      </c>
      <c r="AM19" s="26"/>
      <c r="AN19" s="24"/>
      <c r="AO19" s="24" t="s">
        <v>55</v>
      </c>
      <c r="AP19" s="24"/>
      <c r="AQ19" s="24" t="s">
        <v>55</v>
      </c>
      <c r="AR19" s="24" t="s">
        <v>55</v>
      </c>
      <c r="AS19" s="24" t="s">
        <v>32</v>
      </c>
      <c r="AT19" s="24" t="s">
        <v>496</v>
      </c>
    </row>
    <row r="20" spans="1:46" ht="19.5">
      <c r="A20" s="23">
        <v>45307</v>
      </c>
      <c r="B20" s="22">
        <v>101</v>
      </c>
      <c r="C20" s="21">
        <v>0.66666666666666663</v>
      </c>
      <c r="D20" s="20">
        <v>2400429</v>
      </c>
      <c r="E20" s="20" t="s">
        <v>39</v>
      </c>
      <c r="F20" s="168" t="s">
        <v>55</v>
      </c>
      <c r="G20" s="864">
        <v>14.07</v>
      </c>
      <c r="H20" s="875"/>
      <c r="I20" s="875">
        <v>14.2</v>
      </c>
      <c r="J20" s="15">
        <v>0.6</v>
      </c>
      <c r="K20" s="19">
        <v>11.12</v>
      </c>
      <c r="L20" s="618">
        <f>(K20/(100-G20))*100</f>
        <v>12.940765739555452</v>
      </c>
      <c r="M20" s="15"/>
      <c r="N20" s="15"/>
      <c r="O20" s="869">
        <v>2.4</v>
      </c>
      <c r="P20" s="870"/>
      <c r="Q20" s="870">
        <v>27</v>
      </c>
      <c r="R20" s="870">
        <v>44</v>
      </c>
      <c r="S20" s="870"/>
      <c r="T20" s="878">
        <f>SUM(Pâtissière[[#This Row],[G 150µ]:[G 63µ]])</f>
        <v>71</v>
      </c>
      <c r="U20" s="870">
        <v>25</v>
      </c>
      <c r="V20" s="27"/>
      <c r="W20" s="27"/>
      <c r="X20" s="27"/>
      <c r="Y20" s="643">
        <v>88.01</v>
      </c>
      <c r="Z20" s="18">
        <v>-0.21</v>
      </c>
      <c r="AA20" s="18">
        <v>10.27</v>
      </c>
      <c r="AB20" s="17"/>
      <c r="AC20" s="17"/>
      <c r="AD20" s="16"/>
      <c r="AE20" s="16"/>
      <c r="AF20" s="16"/>
      <c r="AG20" s="16"/>
      <c r="AH20" s="16"/>
      <c r="AI20" s="16"/>
      <c r="AJ20" s="24"/>
      <c r="AK20" s="24" t="s">
        <v>55</v>
      </c>
      <c r="AL20" s="24" t="s">
        <v>55</v>
      </c>
      <c r="AM20" s="26"/>
      <c r="AN20" s="24" t="s">
        <v>79</v>
      </c>
      <c r="AO20" s="24" t="s">
        <v>55</v>
      </c>
      <c r="AP20" s="24"/>
      <c r="AQ20" s="24" t="s">
        <v>55</v>
      </c>
      <c r="AR20" s="24" t="s">
        <v>55</v>
      </c>
      <c r="AS20" s="24" t="s">
        <v>32</v>
      </c>
      <c r="AT20" s="24" t="s">
        <v>497</v>
      </c>
    </row>
    <row r="21" spans="1:46" ht="19.5">
      <c r="A21" s="23">
        <v>45308</v>
      </c>
      <c r="B21" s="22">
        <v>101</v>
      </c>
      <c r="C21" s="21">
        <v>0.35416666666666669</v>
      </c>
      <c r="D21" s="20">
        <v>2400444</v>
      </c>
      <c r="E21" s="20" t="s">
        <v>39</v>
      </c>
      <c r="F21" s="168" t="s">
        <v>55</v>
      </c>
      <c r="G21" s="864">
        <v>13.55</v>
      </c>
      <c r="H21" s="875"/>
      <c r="I21" s="875"/>
      <c r="J21" s="15"/>
      <c r="K21" s="19">
        <v>10.686999999999999</v>
      </c>
      <c r="L21" s="618">
        <f t="shared" ref="L21:L23" si="1">(K21/(100-G21))*100</f>
        <v>12.362058993637939</v>
      </c>
      <c r="M21" s="15"/>
      <c r="N21" s="15"/>
      <c r="O21" s="869">
        <v>3</v>
      </c>
      <c r="P21" s="870"/>
      <c r="Q21" s="870">
        <v>38.200000000000003</v>
      </c>
      <c r="R21" s="870">
        <v>38</v>
      </c>
      <c r="S21" s="870"/>
      <c r="T21" s="878">
        <f>SUM(Pâtissière[[#This Row],[G 150µ]:[G 63µ]])</f>
        <v>76.2</v>
      </c>
      <c r="U21" s="870">
        <v>20</v>
      </c>
      <c r="V21" s="27"/>
      <c r="W21" s="27"/>
      <c r="X21" s="27"/>
      <c r="Y21" s="643">
        <v>87.79</v>
      </c>
      <c r="Z21" s="18">
        <v>-0.28000000000000003</v>
      </c>
      <c r="AA21" s="18">
        <v>10.32</v>
      </c>
      <c r="AB21" s="17">
        <v>591</v>
      </c>
      <c r="AC21" s="17"/>
      <c r="AD21" s="16"/>
      <c r="AE21" s="16"/>
      <c r="AF21" s="16"/>
      <c r="AG21" s="16"/>
      <c r="AH21" s="16"/>
      <c r="AI21" s="16"/>
      <c r="AJ21" s="24"/>
      <c r="AK21" s="24" t="s">
        <v>55</v>
      </c>
      <c r="AL21" s="24" t="s">
        <v>55</v>
      </c>
      <c r="AM21" s="26"/>
      <c r="AN21" s="24" t="s">
        <v>79</v>
      </c>
      <c r="AO21" s="24" t="s">
        <v>55</v>
      </c>
      <c r="AP21" s="24"/>
      <c r="AQ21" s="24" t="s">
        <v>55</v>
      </c>
      <c r="AR21" s="24" t="s">
        <v>55</v>
      </c>
      <c r="AS21" s="24" t="s">
        <v>32</v>
      </c>
      <c r="AT21" s="24" t="s">
        <v>498</v>
      </c>
    </row>
    <row r="22" spans="1:46" ht="19.5">
      <c r="A22" s="23">
        <v>45308</v>
      </c>
      <c r="B22" s="22">
        <v>101</v>
      </c>
      <c r="C22" s="21">
        <v>0.54166666666666663</v>
      </c>
      <c r="D22" s="20">
        <v>2400454</v>
      </c>
      <c r="E22" s="20" t="s">
        <v>21</v>
      </c>
      <c r="F22" s="168" t="s">
        <v>55</v>
      </c>
      <c r="G22" s="864">
        <v>14.2</v>
      </c>
      <c r="H22" s="875"/>
      <c r="I22" s="875"/>
      <c r="J22" s="15"/>
      <c r="K22" s="19">
        <v>10.41</v>
      </c>
      <c r="L22" s="618">
        <f t="shared" si="1"/>
        <v>12.132867132867133</v>
      </c>
      <c r="M22" s="15"/>
      <c r="N22" s="15"/>
      <c r="O22" s="869"/>
      <c r="P22" s="870"/>
      <c r="Q22" s="870"/>
      <c r="R22" s="870"/>
      <c r="S22" s="870"/>
      <c r="T22" s="878"/>
      <c r="U22" s="870"/>
      <c r="V22" s="27"/>
      <c r="W22" s="27"/>
      <c r="X22" s="27"/>
      <c r="Y22" s="643">
        <v>88.32</v>
      </c>
      <c r="Z22" s="18">
        <v>-0.19</v>
      </c>
      <c r="AA22" s="18">
        <v>10.28</v>
      </c>
      <c r="AB22" s="17"/>
      <c r="AC22" s="17"/>
      <c r="AD22" s="16"/>
      <c r="AE22" s="16"/>
      <c r="AF22" s="16"/>
      <c r="AG22" s="16"/>
      <c r="AH22" s="16"/>
      <c r="AI22" s="16"/>
      <c r="AJ22" s="24"/>
      <c r="AK22" s="24"/>
      <c r="AL22" s="24"/>
      <c r="AM22" s="26"/>
      <c r="AN22" s="24" t="s">
        <v>101</v>
      </c>
      <c r="AO22" s="24"/>
      <c r="AP22" s="24"/>
      <c r="AQ22" s="24" t="s">
        <v>55</v>
      </c>
      <c r="AR22" s="24" t="s">
        <v>55</v>
      </c>
      <c r="AS22" s="24" t="s">
        <v>32</v>
      </c>
      <c r="AT22" s="24" t="s">
        <v>499</v>
      </c>
    </row>
    <row r="23" spans="1:46" ht="19.5">
      <c r="A23" s="23">
        <v>45308</v>
      </c>
      <c r="B23" s="22">
        <v>101</v>
      </c>
      <c r="C23" s="21">
        <v>0.54166666666666663</v>
      </c>
      <c r="D23" s="20">
        <v>2400457</v>
      </c>
      <c r="E23" s="20" t="s">
        <v>39</v>
      </c>
      <c r="F23" s="168" t="s">
        <v>55</v>
      </c>
      <c r="G23" s="864">
        <v>14.1</v>
      </c>
      <c r="H23" s="875"/>
      <c r="I23" s="875"/>
      <c r="J23" s="15"/>
      <c r="K23" s="19">
        <v>10.44</v>
      </c>
      <c r="L23" s="618">
        <f t="shared" si="1"/>
        <v>12.153667054714782</v>
      </c>
      <c r="M23" s="15"/>
      <c r="N23" s="15"/>
      <c r="O23" s="869"/>
      <c r="P23" s="870"/>
      <c r="Q23" s="870"/>
      <c r="R23" s="870"/>
      <c r="S23" s="870"/>
      <c r="T23" s="878"/>
      <c r="U23" s="870"/>
      <c r="V23" s="27"/>
      <c r="W23" s="27"/>
      <c r="X23" s="27"/>
      <c r="Y23" s="643">
        <v>88.08</v>
      </c>
      <c r="Z23" s="18">
        <v>-0.17</v>
      </c>
      <c r="AA23" s="18">
        <v>10.26</v>
      </c>
      <c r="AB23" s="17"/>
      <c r="AC23" s="17"/>
      <c r="AD23" s="16"/>
      <c r="AE23" s="16"/>
      <c r="AF23" s="16"/>
      <c r="AG23" s="16"/>
      <c r="AH23" s="16"/>
      <c r="AI23" s="16"/>
      <c r="AJ23" s="24"/>
      <c r="AK23" s="24" t="s">
        <v>55</v>
      </c>
      <c r="AL23" s="24" t="s">
        <v>55</v>
      </c>
      <c r="AM23" s="26"/>
      <c r="AN23" s="24" t="s">
        <v>79</v>
      </c>
      <c r="AO23" s="24" t="s">
        <v>55</v>
      </c>
      <c r="AP23" s="24"/>
      <c r="AQ23" s="24" t="s">
        <v>55</v>
      </c>
      <c r="AR23" s="24" t="s">
        <v>55</v>
      </c>
      <c r="AS23" s="24" t="s">
        <v>32</v>
      </c>
      <c r="AT23" s="24" t="s">
        <v>500</v>
      </c>
    </row>
    <row r="24" spans="1:46" ht="19.5">
      <c r="A24" s="23">
        <v>45309</v>
      </c>
      <c r="B24" s="22">
        <v>101</v>
      </c>
      <c r="C24" s="21">
        <v>0.41666666666666669</v>
      </c>
      <c r="D24" s="20">
        <v>2400476</v>
      </c>
      <c r="E24" s="20" t="s">
        <v>39</v>
      </c>
      <c r="F24" s="168" t="s">
        <v>55</v>
      </c>
      <c r="G24" s="864">
        <v>13.99</v>
      </c>
      <c r="H24" s="875">
        <v>14.3</v>
      </c>
      <c r="I24" s="875">
        <v>14.09</v>
      </c>
      <c r="J24" s="15">
        <v>0.61</v>
      </c>
      <c r="K24" s="19">
        <v>10.39</v>
      </c>
      <c r="L24" s="618">
        <f>(K24/(100-G24))*100</f>
        <v>12.079990698755958</v>
      </c>
      <c r="M24" s="15"/>
      <c r="N24" s="15"/>
      <c r="O24" s="869">
        <v>2.8</v>
      </c>
      <c r="P24" s="870"/>
      <c r="Q24" s="870">
        <v>15.8</v>
      </c>
      <c r="R24" s="870">
        <v>52</v>
      </c>
      <c r="S24" s="870"/>
      <c r="T24" s="878">
        <f>SUM(Pâtissière[[#This Row],[G 150µ]:[G 63µ]])</f>
        <v>67.8</v>
      </c>
      <c r="U24" s="870">
        <v>28.8</v>
      </c>
      <c r="V24" s="27"/>
      <c r="W24" s="27"/>
      <c r="X24" s="27"/>
      <c r="Y24" s="643">
        <v>88.01</v>
      </c>
      <c r="Z24" s="18">
        <v>-0.22</v>
      </c>
      <c r="AA24" s="18">
        <v>10.35</v>
      </c>
      <c r="AB24" s="17"/>
      <c r="AC24" s="17">
        <v>0.8</v>
      </c>
      <c r="AD24" s="16">
        <v>97</v>
      </c>
      <c r="AE24" s="16">
        <v>58</v>
      </c>
      <c r="AF24" s="16">
        <v>17</v>
      </c>
      <c r="AG24" s="16">
        <v>201</v>
      </c>
      <c r="AH24" s="16">
        <v>1.67</v>
      </c>
      <c r="AI24" s="16">
        <v>48.7</v>
      </c>
      <c r="AJ24" s="24"/>
      <c r="AK24" s="24" t="s">
        <v>55</v>
      </c>
      <c r="AL24" s="24" t="s">
        <v>55</v>
      </c>
      <c r="AM24" s="26"/>
      <c r="AN24" s="24" t="s">
        <v>101</v>
      </c>
      <c r="AO24" s="24" t="s">
        <v>55</v>
      </c>
      <c r="AP24" s="24"/>
      <c r="AQ24" s="24" t="s">
        <v>55</v>
      </c>
      <c r="AR24" s="24" t="s">
        <v>55</v>
      </c>
      <c r="AS24" s="24" t="s">
        <v>32</v>
      </c>
      <c r="AT24" s="24" t="s">
        <v>501</v>
      </c>
    </row>
    <row r="25" spans="1:46" ht="19.5">
      <c r="A25" s="23">
        <v>45310</v>
      </c>
      <c r="B25" s="22">
        <v>101</v>
      </c>
      <c r="C25" s="21">
        <v>0.35416666666666669</v>
      </c>
      <c r="D25" s="20">
        <v>2400501</v>
      </c>
      <c r="E25" s="20" t="s">
        <v>39</v>
      </c>
      <c r="F25" s="168" t="s">
        <v>55</v>
      </c>
      <c r="G25" s="864">
        <v>13.95</v>
      </c>
      <c r="H25" s="875">
        <v>13.74</v>
      </c>
      <c r="I25" s="875">
        <v>14.4</v>
      </c>
      <c r="J25" s="15">
        <v>0.59899999999999998</v>
      </c>
      <c r="K25" s="19">
        <v>10.98</v>
      </c>
      <c r="L25" s="618">
        <f>(K25/(100-G25))*100</f>
        <v>12.760023242300988</v>
      </c>
      <c r="M25" s="15"/>
      <c r="N25" s="15"/>
      <c r="O25" s="869">
        <v>3</v>
      </c>
      <c r="P25" s="870"/>
      <c r="Q25" s="870">
        <v>37.4</v>
      </c>
      <c r="R25" s="870">
        <v>44.8</v>
      </c>
      <c r="S25" s="870"/>
      <c r="T25" s="878">
        <f>SUM(Pâtissière[[#This Row],[G 150µ]:[G 63µ]])</f>
        <v>82.199999999999989</v>
      </c>
      <c r="U25" s="870">
        <v>14</v>
      </c>
      <c r="V25" s="27">
        <v>25.33</v>
      </c>
      <c r="W25" s="27">
        <v>98.42</v>
      </c>
      <c r="X25" s="27">
        <v>8.32</v>
      </c>
      <c r="Y25" s="643">
        <v>88</v>
      </c>
      <c r="Z25" s="18">
        <v>-0.28999999999999998</v>
      </c>
      <c r="AA25" s="18">
        <v>10.5</v>
      </c>
      <c r="AB25" s="17"/>
      <c r="AC25" s="17">
        <v>0.66</v>
      </c>
      <c r="AD25" s="16">
        <v>95</v>
      </c>
      <c r="AE25" s="16">
        <v>66</v>
      </c>
      <c r="AF25" s="16">
        <v>18.100000000000001</v>
      </c>
      <c r="AG25" s="16">
        <v>210</v>
      </c>
      <c r="AH25" s="16">
        <v>1.44</v>
      </c>
      <c r="AI25" s="16">
        <v>47.4</v>
      </c>
      <c r="AJ25" s="24"/>
      <c r="AK25" s="24" t="s">
        <v>55</v>
      </c>
      <c r="AL25" s="24" t="s">
        <v>55</v>
      </c>
      <c r="AM25" s="26"/>
      <c r="AN25" s="24" t="s">
        <v>79</v>
      </c>
      <c r="AO25" s="24" t="s">
        <v>55</v>
      </c>
      <c r="AP25" s="24"/>
      <c r="AQ25" s="24" t="s">
        <v>55</v>
      </c>
      <c r="AR25" s="24" t="s">
        <v>55</v>
      </c>
      <c r="AS25" s="24" t="s">
        <v>32</v>
      </c>
      <c r="AT25" s="24" t="s">
        <v>502</v>
      </c>
    </row>
    <row r="26" spans="1:46" ht="19.5">
      <c r="A26" s="23">
        <v>45310</v>
      </c>
      <c r="B26" s="22">
        <v>101</v>
      </c>
      <c r="C26" s="21">
        <v>0.35416666666666669</v>
      </c>
      <c r="D26" s="20">
        <v>2400500</v>
      </c>
      <c r="E26" s="20" t="s">
        <v>21</v>
      </c>
      <c r="F26" s="168" t="s">
        <v>55</v>
      </c>
      <c r="G26" s="864">
        <v>14.2</v>
      </c>
      <c r="H26" s="875">
        <v>13.82</v>
      </c>
      <c r="I26" s="875">
        <v>14.5</v>
      </c>
      <c r="J26" s="15">
        <v>0.59099999999999997</v>
      </c>
      <c r="K26" s="19">
        <v>10.85</v>
      </c>
      <c r="L26" s="618">
        <f>(K26/(100-G26))*100</f>
        <v>12.645687645687644</v>
      </c>
      <c r="M26" s="15"/>
      <c r="N26" s="15"/>
      <c r="O26" s="869">
        <v>2.4</v>
      </c>
      <c r="P26" s="870"/>
      <c r="Q26" s="870">
        <v>43</v>
      </c>
      <c r="R26" s="870">
        <v>41</v>
      </c>
      <c r="S26" s="870"/>
      <c r="T26" s="878">
        <f>SUM(Pâtissière[[#This Row],[G 150µ]:[G 63µ]])</f>
        <v>84</v>
      </c>
      <c r="U26" s="870">
        <v>12</v>
      </c>
      <c r="V26" s="27"/>
      <c r="W26" s="27"/>
      <c r="X26" s="27"/>
      <c r="Y26" s="643">
        <v>88.5</v>
      </c>
      <c r="Z26" s="18">
        <v>-0.3</v>
      </c>
      <c r="AA26" s="18">
        <v>10.5</v>
      </c>
      <c r="AB26" s="17"/>
      <c r="AC26" s="17"/>
      <c r="AD26" s="16"/>
      <c r="AE26" s="16"/>
      <c r="AF26" s="16"/>
      <c r="AG26" s="16"/>
      <c r="AH26" s="16"/>
      <c r="AI26" s="16"/>
      <c r="AJ26" s="24"/>
      <c r="AK26" s="24"/>
      <c r="AL26" s="24"/>
      <c r="AM26" s="26"/>
      <c r="AN26" s="24" t="s">
        <v>79</v>
      </c>
      <c r="AO26" s="24"/>
      <c r="AP26" s="24"/>
      <c r="AQ26" s="24" t="s">
        <v>55</v>
      </c>
      <c r="AR26" s="24" t="s">
        <v>55</v>
      </c>
      <c r="AS26" s="24" t="s">
        <v>32</v>
      </c>
      <c r="AT26" s="24" t="s">
        <v>503</v>
      </c>
    </row>
    <row r="27" spans="1:46" ht="19.5">
      <c r="A27" s="23">
        <v>45311</v>
      </c>
      <c r="B27" s="22">
        <v>101</v>
      </c>
      <c r="C27" s="21">
        <v>0.41666666666666669</v>
      </c>
      <c r="D27" s="20">
        <v>2400518</v>
      </c>
      <c r="E27" s="20" t="s">
        <v>21</v>
      </c>
      <c r="F27" s="168" t="s">
        <v>55</v>
      </c>
      <c r="G27" s="864">
        <v>13.89</v>
      </c>
      <c r="H27" s="875"/>
      <c r="I27" s="875"/>
      <c r="J27" s="15">
        <v>0.60799999999999998</v>
      </c>
      <c r="K27" s="19">
        <v>10.19</v>
      </c>
      <c r="L27" s="618">
        <f>(K27/(100-G27))*100</f>
        <v>11.833701080013935</v>
      </c>
      <c r="M27" s="15" t="s">
        <v>504</v>
      </c>
      <c r="N27" s="15"/>
      <c r="O27" s="869">
        <v>2.5</v>
      </c>
      <c r="P27" s="870"/>
      <c r="Q27" s="870">
        <v>44</v>
      </c>
      <c r="R27" s="870">
        <v>36</v>
      </c>
      <c r="S27" s="870"/>
      <c r="T27" s="878">
        <f>SUM(Pâtissière[[#This Row],[G 150µ]:[G 63µ]])</f>
        <v>80</v>
      </c>
      <c r="U27" s="870">
        <v>17</v>
      </c>
      <c r="V27" s="27"/>
      <c r="W27" s="27"/>
      <c r="X27" s="27"/>
      <c r="Y27" s="643">
        <v>88.55</v>
      </c>
      <c r="Z27" s="18">
        <v>-0.41</v>
      </c>
      <c r="AA27" s="18">
        <v>10.46</v>
      </c>
      <c r="AB27" s="17"/>
      <c r="AC27" s="17"/>
      <c r="AD27" s="16"/>
      <c r="AE27" s="16"/>
      <c r="AF27" s="16"/>
      <c r="AG27" s="16"/>
      <c r="AH27" s="16"/>
      <c r="AI27" s="16"/>
      <c r="AJ27" s="24"/>
      <c r="AK27" s="24"/>
      <c r="AL27" s="24"/>
      <c r="AM27" s="26"/>
      <c r="AN27" s="24" t="s">
        <v>85</v>
      </c>
      <c r="AO27" s="24"/>
      <c r="AP27" s="24"/>
      <c r="AQ27" s="24" t="s">
        <v>55</v>
      </c>
      <c r="AR27" s="24" t="s">
        <v>55</v>
      </c>
      <c r="AS27" s="24" t="s">
        <v>32</v>
      </c>
      <c r="AT27" s="24" t="s">
        <v>505</v>
      </c>
    </row>
    <row r="28" spans="1:46" ht="19.5">
      <c r="A28" s="23">
        <v>45313</v>
      </c>
      <c r="B28" s="22">
        <v>101</v>
      </c>
      <c r="C28" s="21">
        <v>0.41666666666666669</v>
      </c>
      <c r="D28" s="20">
        <v>2400557</v>
      </c>
      <c r="E28" s="20" t="s">
        <v>39</v>
      </c>
      <c r="F28" s="168" t="s">
        <v>55</v>
      </c>
      <c r="G28" s="864">
        <v>13.97</v>
      </c>
      <c r="H28" s="875">
        <v>13.7</v>
      </c>
      <c r="I28" s="875">
        <v>13.73</v>
      </c>
      <c r="J28" s="15">
        <v>0.59799999999999998</v>
      </c>
      <c r="K28" s="19">
        <v>10.59</v>
      </c>
      <c r="L28" s="618">
        <f>(K28/(100-G28))*100</f>
        <v>12.309659421132164</v>
      </c>
      <c r="M28" s="15"/>
      <c r="N28" s="15"/>
      <c r="O28" s="869"/>
      <c r="P28" s="870"/>
      <c r="Q28" s="870"/>
      <c r="R28" s="870"/>
      <c r="S28" s="870"/>
      <c r="T28" s="878"/>
      <c r="U28" s="870"/>
      <c r="V28" s="27"/>
      <c r="W28" s="27"/>
      <c r="X28" s="27"/>
      <c r="Y28" s="643">
        <v>88.1</v>
      </c>
      <c r="Z28" s="18">
        <v>-0.23</v>
      </c>
      <c r="AA28" s="18">
        <v>10.45</v>
      </c>
      <c r="AB28" s="17">
        <v>612</v>
      </c>
      <c r="AC28" s="17">
        <v>0.83</v>
      </c>
      <c r="AD28" s="16"/>
      <c r="AE28" s="16"/>
      <c r="AF28" s="16"/>
      <c r="AG28" s="16"/>
      <c r="AH28" s="16"/>
      <c r="AI28" s="16"/>
      <c r="AJ28" s="24"/>
      <c r="AK28" s="24" t="s">
        <v>55</v>
      </c>
      <c r="AL28" s="24" t="s">
        <v>55</v>
      </c>
      <c r="AM28" s="26"/>
      <c r="AN28" s="24" t="s">
        <v>91</v>
      </c>
      <c r="AO28" s="24" t="s">
        <v>55</v>
      </c>
      <c r="AP28" s="24"/>
      <c r="AQ28" s="24" t="s">
        <v>55</v>
      </c>
      <c r="AR28" s="24" t="s">
        <v>55</v>
      </c>
      <c r="AS28" s="24" t="s">
        <v>32</v>
      </c>
      <c r="AT28" s="24" t="s">
        <v>506</v>
      </c>
    </row>
    <row r="29" spans="1:46" ht="19.5">
      <c r="A29" s="23">
        <v>45314</v>
      </c>
      <c r="B29" s="22">
        <v>101</v>
      </c>
      <c r="C29" s="21">
        <v>0.35416666666666669</v>
      </c>
      <c r="D29" s="20">
        <v>2400573</v>
      </c>
      <c r="E29" s="20" t="s">
        <v>39</v>
      </c>
      <c r="F29" s="168" t="s">
        <v>55</v>
      </c>
      <c r="G29" s="864">
        <v>13.92</v>
      </c>
      <c r="H29" s="875">
        <v>13.89</v>
      </c>
      <c r="I29" s="875">
        <v>14.04</v>
      </c>
      <c r="J29" s="15">
        <v>0.58799999999999997</v>
      </c>
      <c r="K29" s="19">
        <v>10.64</v>
      </c>
      <c r="L29" s="618">
        <f t="shared" ref="L29:L34" si="2">(K29/(100-G29))*100</f>
        <v>12.360594795539035</v>
      </c>
      <c r="M29" s="15"/>
      <c r="N29" s="15"/>
      <c r="O29" s="869">
        <v>4.2</v>
      </c>
      <c r="P29" s="870"/>
      <c r="Q29" s="870">
        <v>53.4</v>
      </c>
      <c r="R29" s="870">
        <v>30.6</v>
      </c>
      <c r="S29" s="870"/>
      <c r="T29" s="878">
        <f>SUM(Pâtissière[[#This Row],[G 150µ]:[G 63µ]])</f>
        <v>84</v>
      </c>
      <c r="U29" s="870">
        <v>9.4</v>
      </c>
      <c r="V29" s="27"/>
      <c r="W29" s="27"/>
      <c r="X29" s="27"/>
      <c r="Y29" s="643">
        <v>87.93</v>
      </c>
      <c r="Z29" s="18">
        <v>-0.23</v>
      </c>
      <c r="AA29" s="18">
        <v>10.5</v>
      </c>
      <c r="AB29" s="17">
        <v>620</v>
      </c>
      <c r="AC29" s="17"/>
      <c r="AD29" s="16">
        <v>99</v>
      </c>
      <c r="AE29" s="16">
        <v>77</v>
      </c>
      <c r="AF29" s="16">
        <v>19.5</v>
      </c>
      <c r="AG29" s="16">
        <v>244</v>
      </c>
      <c r="AH29" s="16">
        <v>1.29</v>
      </c>
      <c r="AI29" s="16">
        <v>49.1</v>
      </c>
      <c r="AJ29" s="24"/>
      <c r="AK29" s="24" t="s">
        <v>55</v>
      </c>
      <c r="AL29" s="24" t="s">
        <v>55</v>
      </c>
      <c r="AM29" s="26"/>
      <c r="AN29" s="24" t="s">
        <v>79</v>
      </c>
      <c r="AO29" s="24" t="s">
        <v>55</v>
      </c>
      <c r="AP29" s="24"/>
      <c r="AQ29" s="24" t="s">
        <v>55</v>
      </c>
      <c r="AR29" s="24" t="s">
        <v>55</v>
      </c>
      <c r="AS29" s="24" t="s">
        <v>32</v>
      </c>
      <c r="AT29" s="24" t="s">
        <v>507</v>
      </c>
    </row>
    <row r="30" spans="1:46" ht="19.5">
      <c r="A30" s="23">
        <v>45314</v>
      </c>
      <c r="B30" s="22">
        <v>101</v>
      </c>
      <c r="C30" s="21">
        <v>0.35416666666666669</v>
      </c>
      <c r="D30" s="20">
        <v>2400574</v>
      </c>
      <c r="E30" s="20" t="s">
        <v>21</v>
      </c>
      <c r="F30" s="168" t="s">
        <v>55</v>
      </c>
      <c r="G30" s="864">
        <v>14.8</v>
      </c>
      <c r="H30" s="875">
        <v>14.48</v>
      </c>
      <c r="I30" s="875">
        <v>14.59</v>
      </c>
      <c r="J30" s="15">
        <v>0.626</v>
      </c>
      <c r="K30" s="19">
        <v>10.33</v>
      </c>
      <c r="L30" s="618">
        <f t="shared" si="2"/>
        <v>12.124413145539906</v>
      </c>
      <c r="M30" s="15"/>
      <c r="N30" s="15"/>
      <c r="O30" s="869"/>
      <c r="P30" s="870"/>
      <c r="Q30" s="870"/>
      <c r="R30" s="870"/>
      <c r="S30" s="870"/>
      <c r="T30" s="878"/>
      <c r="U30" s="870"/>
      <c r="V30" s="27"/>
      <c r="W30" s="27"/>
      <c r="X30" s="27"/>
      <c r="Y30" s="643">
        <v>87.91</v>
      </c>
      <c r="Z30" s="18">
        <v>-0.28000000000000003</v>
      </c>
      <c r="AA30" s="18">
        <v>10.25</v>
      </c>
      <c r="AB30" s="17">
        <v>600</v>
      </c>
      <c r="AC30" s="17"/>
      <c r="AD30" s="16"/>
      <c r="AE30" s="16"/>
      <c r="AF30" s="16"/>
      <c r="AG30" s="16"/>
      <c r="AH30" s="16"/>
      <c r="AI30" s="16"/>
      <c r="AJ30" s="24"/>
      <c r="AK30" s="24"/>
      <c r="AL30" s="24"/>
      <c r="AM30" s="26"/>
      <c r="AN30" s="24" t="s">
        <v>79</v>
      </c>
      <c r="AO30" s="24"/>
      <c r="AP30" s="24"/>
      <c r="AQ30" s="24" t="s">
        <v>55</v>
      </c>
      <c r="AR30" s="24" t="s">
        <v>55</v>
      </c>
      <c r="AS30" s="24" t="s">
        <v>32</v>
      </c>
      <c r="AT30" s="24" t="s">
        <v>508</v>
      </c>
    </row>
    <row r="31" spans="1:46" ht="19.5">
      <c r="A31" s="23">
        <v>45314</v>
      </c>
      <c r="B31" s="22">
        <v>101</v>
      </c>
      <c r="C31" s="21">
        <v>0.58333333333333337</v>
      </c>
      <c r="D31" s="20">
        <v>2400598</v>
      </c>
      <c r="E31" s="20" t="s">
        <v>39</v>
      </c>
      <c r="F31" s="168" t="s">
        <v>55</v>
      </c>
      <c r="G31" s="864">
        <v>14.4</v>
      </c>
      <c r="H31" s="875"/>
      <c r="I31" s="875"/>
      <c r="J31" s="15"/>
      <c r="K31" s="19">
        <v>10.68</v>
      </c>
      <c r="L31" s="618">
        <f t="shared" si="2"/>
        <v>12.476635514018692</v>
      </c>
      <c r="M31" s="15"/>
      <c r="N31" s="15"/>
      <c r="O31" s="869"/>
      <c r="P31" s="870"/>
      <c r="Q31" s="870"/>
      <c r="R31" s="870"/>
      <c r="S31" s="870"/>
      <c r="T31" s="878"/>
      <c r="U31" s="870"/>
      <c r="V31" s="27"/>
      <c r="W31" s="27"/>
      <c r="X31" s="27"/>
      <c r="Y31" s="643"/>
      <c r="Z31" s="18"/>
      <c r="AA31" s="18"/>
      <c r="AB31" s="17"/>
      <c r="AC31" s="17"/>
      <c r="AD31" s="16"/>
      <c r="AE31" s="16"/>
      <c r="AF31" s="16"/>
      <c r="AG31" s="16"/>
      <c r="AH31" s="16"/>
      <c r="AI31" s="16"/>
      <c r="AJ31" s="24"/>
      <c r="AK31" s="24" t="s">
        <v>55</v>
      </c>
      <c r="AL31" s="24" t="s">
        <v>55</v>
      </c>
      <c r="AM31" s="26"/>
      <c r="AN31" s="24" t="s">
        <v>79</v>
      </c>
      <c r="AO31" s="24" t="s">
        <v>55</v>
      </c>
      <c r="AP31" s="24"/>
      <c r="AQ31" s="24" t="s">
        <v>55</v>
      </c>
      <c r="AR31" s="24" t="s">
        <v>55</v>
      </c>
      <c r="AS31" s="24" t="s">
        <v>32</v>
      </c>
      <c r="AT31" s="24" t="s">
        <v>509</v>
      </c>
    </row>
    <row r="32" spans="1:46" ht="19.5">
      <c r="A32" s="23">
        <v>45314</v>
      </c>
      <c r="B32" s="22">
        <v>101</v>
      </c>
      <c r="C32" s="21">
        <v>0.58333333333333337</v>
      </c>
      <c r="D32" s="20">
        <v>2400597</v>
      </c>
      <c r="E32" s="20" t="s">
        <v>21</v>
      </c>
      <c r="F32" s="168" t="s">
        <v>55</v>
      </c>
      <c r="G32" s="864">
        <v>14.6</v>
      </c>
      <c r="H32" s="875"/>
      <c r="I32" s="875"/>
      <c r="J32" s="15"/>
      <c r="K32" s="19">
        <v>10.17</v>
      </c>
      <c r="L32" s="618">
        <f t="shared" si="2"/>
        <v>11.908665105386417</v>
      </c>
      <c r="M32" s="15"/>
      <c r="N32" s="15"/>
      <c r="O32" s="869"/>
      <c r="P32" s="870"/>
      <c r="Q32" s="870"/>
      <c r="R32" s="870"/>
      <c r="S32" s="870"/>
      <c r="T32" s="878"/>
      <c r="U32" s="870"/>
      <c r="V32" s="27"/>
      <c r="W32" s="27"/>
      <c r="X32" s="27"/>
      <c r="Y32" s="643"/>
      <c r="Z32" s="18"/>
      <c r="AA32" s="18"/>
      <c r="AB32" s="17"/>
      <c r="AC32" s="17"/>
      <c r="AD32" s="16"/>
      <c r="AE32" s="16"/>
      <c r="AF32" s="16"/>
      <c r="AG32" s="16"/>
      <c r="AH32" s="16"/>
      <c r="AI32" s="16"/>
      <c r="AJ32" s="24"/>
      <c r="AK32" s="24"/>
      <c r="AL32" s="24"/>
      <c r="AM32" s="26"/>
      <c r="AN32" s="24" t="s">
        <v>79</v>
      </c>
      <c r="AO32" s="24"/>
      <c r="AP32" s="24"/>
      <c r="AQ32" s="24" t="s">
        <v>55</v>
      </c>
      <c r="AR32" s="24" t="s">
        <v>55</v>
      </c>
      <c r="AS32" s="24" t="s">
        <v>32</v>
      </c>
      <c r="AT32" s="24" t="s">
        <v>510</v>
      </c>
    </row>
    <row r="33" spans="1:46" ht="19.5">
      <c r="A33" s="23">
        <v>45315</v>
      </c>
      <c r="B33" s="22">
        <v>101</v>
      </c>
      <c r="C33" s="21">
        <v>0.35416666666666669</v>
      </c>
      <c r="D33" s="20">
        <v>2400602</v>
      </c>
      <c r="E33" s="20" t="s">
        <v>39</v>
      </c>
      <c r="F33" s="168" t="s">
        <v>55</v>
      </c>
      <c r="G33" s="864">
        <v>14.4</v>
      </c>
      <c r="H33" s="875">
        <v>14.57</v>
      </c>
      <c r="I33" s="875">
        <v>14.51</v>
      </c>
      <c r="J33" s="15">
        <v>0.63200000000000001</v>
      </c>
      <c r="K33" s="19">
        <v>10.27</v>
      </c>
      <c r="L33" s="618">
        <f t="shared" si="2"/>
        <v>11.997663551401869</v>
      </c>
      <c r="M33" s="15"/>
      <c r="N33" s="15"/>
      <c r="O33" s="869">
        <v>2.2000000000000002</v>
      </c>
      <c r="P33" s="870"/>
      <c r="Q33" s="870">
        <v>31.4</v>
      </c>
      <c r="R33" s="870">
        <v>51.2</v>
      </c>
      <c r="S33" s="870"/>
      <c r="T33" s="878">
        <f>SUM(Pâtissière[[#This Row],[G 150µ]:[G 63µ]])</f>
        <v>82.6</v>
      </c>
      <c r="U33" s="870">
        <v>13.8</v>
      </c>
      <c r="V33" s="27"/>
      <c r="W33" s="27"/>
      <c r="X33" s="27"/>
      <c r="Y33" s="643">
        <v>90.28</v>
      </c>
      <c r="Z33" s="18">
        <v>-0.08</v>
      </c>
      <c r="AA33" s="18">
        <v>10.39</v>
      </c>
      <c r="AB33" s="17">
        <v>622</v>
      </c>
      <c r="AC33" s="17"/>
      <c r="AD33" s="16">
        <v>94</v>
      </c>
      <c r="AE33" s="16">
        <v>97</v>
      </c>
      <c r="AF33" s="16">
        <v>19.5</v>
      </c>
      <c r="AG33" s="16">
        <v>230</v>
      </c>
      <c r="AH33" s="16">
        <v>1.22</v>
      </c>
      <c r="AI33" s="16">
        <v>49</v>
      </c>
      <c r="AJ33" s="24"/>
      <c r="AK33" s="24" t="s">
        <v>55</v>
      </c>
      <c r="AL33" s="24" t="s">
        <v>55</v>
      </c>
      <c r="AM33" s="26"/>
      <c r="AN33" s="24" t="s">
        <v>79</v>
      </c>
      <c r="AO33" s="24" t="s">
        <v>55</v>
      </c>
      <c r="AP33" s="24"/>
      <c r="AQ33" s="24" t="s">
        <v>55</v>
      </c>
      <c r="AR33" s="24" t="s">
        <v>55</v>
      </c>
      <c r="AS33" s="24" t="s">
        <v>32</v>
      </c>
      <c r="AT33" s="24" t="s">
        <v>511</v>
      </c>
    </row>
    <row r="34" spans="1:46" ht="19.5">
      <c r="A34" s="23">
        <v>45315</v>
      </c>
      <c r="B34" s="22">
        <v>101</v>
      </c>
      <c r="C34" s="21">
        <v>0.46875</v>
      </c>
      <c r="D34" s="20">
        <v>2400615</v>
      </c>
      <c r="E34" s="20" t="s">
        <v>39</v>
      </c>
      <c r="F34" s="168" t="s">
        <v>55</v>
      </c>
      <c r="G34" s="864">
        <v>14.09</v>
      </c>
      <c r="H34" s="875"/>
      <c r="I34" s="875"/>
      <c r="J34" s="15"/>
      <c r="K34" s="19">
        <v>10.49</v>
      </c>
      <c r="L34" s="618">
        <f t="shared" si="2"/>
        <v>12.210452799441276</v>
      </c>
      <c r="M34" s="15"/>
      <c r="N34" s="15"/>
      <c r="O34" s="869"/>
      <c r="P34" s="870"/>
      <c r="Q34" s="870"/>
      <c r="R34" s="870"/>
      <c r="S34" s="870"/>
      <c r="T34" s="878"/>
      <c r="U34" s="870"/>
      <c r="V34" s="27">
        <v>21.99</v>
      </c>
      <c r="W34" s="27">
        <v>98</v>
      </c>
      <c r="X34" s="27">
        <v>7.17</v>
      </c>
      <c r="Y34" s="643">
        <v>89.87</v>
      </c>
      <c r="Z34" s="18">
        <v>-0.04</v>
      </c>
      <c r="AA34" s="18">
        <v>10.24</v>
      </c>
      <c r="AB34" s="17"/>
      <c r="AC34" s="17"/>
      <c r="AD34" s="16"/>
      <c r="AE34" s="16"/>
      <c r="AF34" s="16"/>
      <c r="AG34" s="16"/>
      <c r="AH34" s="16"/>
      <c r="AI34" s="16"/>
      <c r="AJ34" s="24"/>
      <c r="AK34" s="24" t="s">
        <v>55</v>
      </c>
      <c r="AL34" s="24" t="s">
        <v>55</v>
      </c>
      <c r="AM34" s="26"/>
      <c r="AN34" s="24"/>
      <c r="AO34" s="24" t="s">
        <v>55</v>
      </c>
      <c r="AP34" s="24"/>
      <c r="AQ34" s="24" t="s">
        <v>55</v>
      </c>
      <c r="AR34" s="24" t="s">
        <v>55</v>
      </c>
      <c r="AS34" s="24" t="s">
        <v>32</v>
      </c>
      <c r="AT34" s="24" t="s">
        <v>512</v>
      </c>
    </row>
    <row r="35" spans="1:46" ht="19.5">
      <c r="A35" s="23">
        <v>45315</v>
      </c>
      <c r="B35" s="22">
        <v>101</v>
      </c>
      <c r="C35" s="21">
        <v>0.66666666666666663</v>
      </c>
      <c r="D35" s="20">
        <v>2400630</v>
      </c>
      <c r="E35" s="20" t="s">
        <v>39</v>
      </c>
      <c r="F35" s="168" t="s">
        <v>55</v>
      </c>
      <c r="G35" s="864">
        <v>13.57</v>
      </c>
      <c r="H35" s="875"/>
      <c r="I35" s="875"/>
      <c r="J35" s="15"/>
      <c r="K35" s="19">
        <v>10.31</v>
      </c>
      <c r="L35" s="618">
        <f>(K35/(100-G35))*100</f>
        <v>11.928728450769409</v>
      </c>
      <c r="M35" s="15"/>
      <c r="N35" s="15"/>
      <c r="O35" s="869"/>
      <c r="P35" s="870"/>
      <c r="Q35" s="870"/>
      <c r="R35" s="870"/>
      <c r="S35" s="870"/>
      <c r="T35" s="878"/>
      <c r="U35" s="870"/>
      <c r="V35" s="27"/>
      <c r="W35" s="27"/>
      <c r="X35" s="27"/>
      <c r="Y35" s="643"/>
      <c r="Z35" s="18"/>
      <c r="AA35" s="18"/>
      <c r="AB35" s="17"/>
      <c r="AC35" s="17"/>
      <c r="AD35" s="16"/>
      <c r="AE35" s="16"/>
      <c r="AF35" s="16"/>
      <c r="AG35" s="16"/>
      <c r="AH35" s="16"/>
      <c r="AI35" s="16"/>
      <c r="AJ35" s="24"/>
      <c r="AK35" s="24" t="s">
        <v>55</v>
      </c>
      <c r="AL35" s="24" t="s">
        <v>55</v>
      </c>
      <c r="AM35" s="26"/>
      <c r="AN35" s="24"/>
      <c r="AO35" s="24" t="s">
        <v>55</v>
      </c>
      <c r="AP35" s="24"/>
      <c r="AQ35" s="24" t="s">
        <v>55</v>
      </c>
      <c r="AR35" s="24" t="s">
        <v>55</v>
      </c>
      <c r="AS35" s="24" t="s">
        <v>32</v>
      </c>
      <c r="AT35" s="24" t="s">
        <v>513</v>
      </c>
    </row>
    <row r="36" spans="1:46" ht="19.5">
      <c r="A36" s="23">
        <v>45316</v>
      </c>
      <c r="B36" s="22">
        <v>101</v>
      </c>
      <c r="C36" s="21">
        <v>0.41666666666666669</v>
      </c>
      <c r="D36" s="20">
        <v>2400632</v>
      </c>
      <c r="E36" s="20" t="s">
        <v>39</v>
      </c>
      <c r="F36" s="168" t="s">
        <v>55</v>
      </c>
      <c r="G36" s="864">
        <v>14.5</v>
      </c>
      <c r="H36" s="875">
        <v>14.29</v>
      </c>
      <c r="I36" s="875">
        <v>14.3</v>
      </c>
      <c r="J36" s="15">
        <v>0.629</v>
      </c>
      <c r="K36" s="19">
        <v>10.14</v>
      </c>
      <c r="L36" s="618">
        <f t="shared" ref="L36:L39" si="3">(K36/(100-G36))*100</f>
        <v>11.859649122807019</v>
      </c>
      <c r="M36" s="15"/>
      <c r="N36" s="15"/>
      <c r="O36" s="869">
        <v>1.2</v>
      </c>
      <c r="P36" s="870"/>
      <c r="Q36" s="870">
        <v>26.6</v>
      </c>
      <c r="R36" s="870">
        <v>39.799999999999997</v>
      </c>
      <c r="S36" s="870"/>
      <c r="T36" s="878">
        <f>SUM(Pâtissière[[#This Row],[G 150µ]:[G 63µ]])</f>
        <v>66.400000000000006</v>
      </c>
      <c r="U36" s="870">
        <v>30.8</v>
      </c>
      <c r="V36" s="27">
        <v>20.38</v>
      </c>
      <c r="W36" s="27">
        <v>99</v>
      </c>
      <c r="X36" s="27">
        <v>6.92</v>
      </c>
      <c r="Y36" s="643">
        <v>90.01</v>
      </c>
      <c r="Z36" s="18">
        <v>-0.19</v>
      </c>
      <c r="AA36" s="18">
        <v>10.42</v>
      </c>
      <c r="AB36" s="17">
        <v>602</v>
      </c>
      <c r="AC36" s="17">
        <v>0.62</v>
      </c>
      <c r="AD36" s="16"/>
      <c r="AE36" s="16"/>
      <c r="AF36" s="16"/>
      <c r="AG36" s="16"/>
      <c r="AH36" s="16"/>
      <c r="AI36" s="16"/>
      <c r="AJ36" s="24"/>
      <c r="AK36" s="24" t="s">
        <v>55</v>
      </c>
      <c r="AL36" s="24" t="s">
        <v>55</v>
      </c>
      <c r="AM36" s="26"/>
      <c r="AN36" s="24"/>
      <c r="AO36" s="24" t="s">
        <v>55</v>
      </c>
      <c r="AP36" s="24"/>
      <c r="AQ36" s="24" t="s">
        <v>55</v>
      </c>
      <c r="AR36" s="24" t="s">
        <v>55</v>
      </c>
      <c r="AS36" s="24" t="s">
        <v>32</v>
      </c>
      <c r="AT36" s="24" t="s">
        <v>514</v>
      </c>
    </row>
    <row r="37" spans="1:46" ht="19.5">
      <c r="A37" s="23">
        <v>45320</v>
      </c>
      <c r="B37" s="22">
        <v>101</v>
      </c>
      <c r="C37" s="21">
        <v>0.41666666666666669</v>
      </c>
      <c r="D37" s="20">
        <v>2400716</v>
      </c>
      <c r="E37" s="20" t="s">
        <v>39</v>
      </c>
      <c r="F37" s="168" t="s">
        <v>55</v>
      </c>
      <c r="G37" s="864">
        <v>14.05</v>
      </c>
      <c r="H37" s="875">
        <v>13.84</v>
      </c>
      <c r="I37" s="875"/>
      <c r="J37" s="15"/>
      <c r="K37" s="19">
        <v>10.07</v>
      </c>
      <c r="L37" s="618">
        <f t="shared" si="3"/>
        <v>11.71611401977894</v>
      </c>
      <c r="M37" s="15"/>
      <c r="N37" s="15"/>
      <c r="O37" s="869">
        <v>2</v>
      </c>
      <c r="P37" s="870"/>
      <c r="Q37" s="870">
        <v>23.4</v>
      </c>
      <c r="R37" s="870">
        <v>44.6</v>
      </c>
      <c r="S37" s="870"/>
      <c r="T37" s="878">
        <f>SUM(Pâtissière[[#This Row],[G 150µ]:[G 63µ]])</f>
        <v>68</v>
      </c>
      <c r="U37" s="870">
        <v>27.6</v>
      </c>
      <c r="V37" s="27"/>
      <c r="W37" s="27"/>
      <c r="X37" s="27"/>
      <c r="Y37" s="643">
        <v>89.11</v>
      </c>
      <c r="Z37" s="18">
        <v>7.0000000000000007E-2</v>
      </c>
      <c r="AA37" s="18">
        <v>10.44</v>
      </c>
      <c r="AB37" s="17">
        <v>605</v>
      </c>
      <c r="AC37" s="17">
        <v>0.83</v>
      </c>
      <c r="AD37" s="16">
        <v>96</v>
      </c>
      <c r="AE37" s="16">
        <v>67</v>
      </c>
      <c r="AF37" s="16">
        <v>18.2</v>
      </c>
      <c r="AG37" s="16">
        <v>213</v>
      </c>
      <c r="AH37" s="16">
        <v>1.4</v>
      </c>
      <c r="AI37" s="16">
        <v>47.3</v>
      </c>
      <c r="AJ37" s="24"/>
      <c r="AK37" s="24" t="s">
        <v>55</v>
      </c>
      <c r="AL37" s="24" t="s">
        <v>55</v>
      </c>
      <c r="AM37" s="26"/>
      <c r="AN37" s="24" t="s">
        <v>91</v>
      </c>
      <c r="AO37" s="24" t="s">
        <v>55</v>
      </c>
      <c r="AP37" s="24"/>
      <c r="AQ37" s="24" t="s">
        <v>55</v>
      </c>
      <c r="AR37" s="24" t="s">
        <v>55</v>
      </c>
      <c r="AS37" s="24" t="s">
        <v>32</v>
      </c>
      <c r="AT37" s="24" t="s">
        <v>515</v>
      </c>
    </row>
    <row r="38" spans="1:46" ht="19.5">
      <c r="A38" s="23">
        <v>45320</v>
      </c>
      <c r="B38" s="22">
        <v>101</v>
      </c>
      <c r="C38" s="21">
        <v>0.5</v>
      </c>
      <c r="D38" s="20">
        <v>2400730</v>
      </c>
      <c r="E38" s="20" t="s">
        <v>39</v>
      </c>
      <c r="F38" s="168" t="s">
        <v>55</v>
      </c>
      <c r="G38" s="864">
        <v>13.99</v>
      </c>
      <c r="H38" s="875"/>
      <c r="I38" s="875"/>
      <c r="J38" s="15"/>
      <c r="K38" s="19">
        <v>10.039999999999999</v>
      </c>
      <c r="L38" s="618">
        <f t="shared" si="3"/>
        <v>11.673061271945121</v>
      </c>
      <c r="M38" s="15"/>
      <c r="N38" s="15"/>
      <c r="O38" s="869">
        <v>3</v>
      </c>
      <c r="P38" s="870"/>
      <c r="Q38" s="870">
        <v>40</v>
      </c>
      <c r="R38" s="870">
        <v>34</v>
      </c>
      <c r="S38" s="870"/>
      <c r="T38" s="878">
        <f>SUM(Pâtissière[[#This Row],[G 150µ]:[G 63µ]])</f>
        <v>74</v>
      </c>
      <c r="U38" s="870">
        <v>21</v>
      </c>
      <c r="V38" s="27"/>
      <c r="W38" s="27"/>
      <c r="X38" s="27"/>
      <c r="Y38" s="643">
        <v>89.06</v>
      </c>
      <c r="Z38" s="18">
        <v>0.04</v>
      </c>
      <c r="AA38" s="18">
        <v>10.42</v>
      </c>
      <c r="AB38" s="17">
        <v>600</v>
      </c>
      <c r="AC38" s="17">
        <v>0.79</v>
      </c>
      <c r="AD38" s="16"/>
      <c r="AE38" s="16"/>
      <c r="AF38" s="16"/>
      <c r="AG38" s="16"/>
      <c r="AH38" s="16"/>
      <c r="AI38" s="16"/>
      <c r="AJ38" s="24"/>
      <c r="AK38" s="24" t="s">
        <v>55</v>
      </c>
      <c r="AL38" s="24" t="s">
        <v>55</v>
      </c>
      <c r="AM38" s="26"/>
      <c r="AN38" s="24" t="s">
        <v>91</v>
      </c>
      <c r="AO38" s="24" t="s">
        <v>55</v>
      </c>
      <c r="AP38" s="24"/>
      <c r="AQ38" s="24" t="s">
        <v>55</v>
      </c>
      <c r="AR38" s="24" t="s">
        <v>55</v>
      </c>
      <c r="AS38" s="24" t="s">
        <v>32</v>
      </c>
      <c r="AT38" s="1265" t="s">
        <v>516</v>
      </c>
    </row>
    <row r="39" spans="1:46" ht="19.5">
      <c r="A39" s="23">
        <v>45321</v>
      </c>
      <c r="B39" s="22">
        <v>101</v>
      </c>
      <c r="C39" s="21">
        <v>0.52083333333333337</v>
      </c>
      <c r="D39" s="20">
        <v>2400758</v>
      </c>
      <c r="E39" s="20" t="s">
        <v>39</v>
      </c>
      <c r="F39" s="168" t="s">
        <v>55</v>
      </c>
      <c r="G39" s="864">
        <v>14.03</v>
      </c>
      <c r="H39" s="875"/>
      <c r="I39" s="875">
        <v>14.06</v>
      </c>
      <c r="J39" s="15">
        <v>0.60499999999999998</v>
      </c>
      <c r="K39" s="19">
        <v>10.53</v>
      </c>
      <c r="L39" s="618">
        <f t="shared" si="3"/>
        <v>12.248458764685354</v>
      </c>
      <c r="M39" s="15"/>
      <c r="N39" s="15"/>
      <c r="O39" s="869">
        <v>3</v>
      </c>
      <c r="P39" s="870"/>
      <c r="Q39" s="870">
        <v>58.8</v>
      </c>
      <c r="R39" s="870">
        <v>28</v>
      </c>
      <c r="S39" s="870"/>
      <c r="T39" s="878">
        <f>SUM(Pâtissière[[#This Row],[G 150µ]:[G 63µ]])</f>
        <v>86.8</v>
      </c>
      <c r="U39" s="870">
        <v>11</v>
      </c>
      <c r="V39" s="27"/>
      <c r="W39" s="27"/>
      <c r="X39" s="27"/>
      <c r="Y39" s="643">
        <v>87.55</v>
      </c>
      <c r="Z39" s="18">
        <v>-0.28999999999999998</v>
      </c>
      <c r="AA39" s="18">
        <v>10.52</v>
      </c>
      <c r="AB39" s="17">
        <v>620</v>
      </c>
      <c r="AC39" s="17">
        <v>0.75</v>
      </c>
      <c r="AD39" s="16">
        <v>94</v>
      </c>
      <c r="AE39" s="16">
        <v>73</v>
      </c>
      <c r="AF39" s="16">
        <v>19</v>
      </c>
      <c r="AG39" s="16">
        <v>223</v>
      </c>
      <c r="AH39" s="16">
        <v>1.29</v>
      </c>
      <c r="AI39" s="16">
        <v>48.3</v>
      </c>
      <c r="AJ39" s="24"/>
      <c r="AK39" s="24" t="s">
        <v>55</v>
      </c>
      <c r="AL39" s="24" t="s">
        <v>55</v>
      </c>
      <c r="AM39" s="26"/>
      <c r="AN39" s="24" t="s">
        <v>91</v>
      </c>
      <c r="AO39" s="24" t="s">
        <v>55</v>
      </c>
      <c r="AP39" s="24"/>
      <c r="AQ39" s="24" t="s">
        <v>55</v>
      </c>
      <c r="AR39" s="24" t="s">
        <v>55</v>
      </c>
      <c r="AS39" s="24" t="s">
        <v>32</v>
      </c>
      <c r="AT39" s="24" t="s">
        <v>517</v>
      </c>
    </row>
    <row r="40" spans="1:46" ht="19.5">
      <c r="A40" s="23">
        <v>45322</v>
      </c>
      <c r="B40" s="22">
        <v>101</v>
      </c>
      <c r="C40" s="21">
        <v>0.5</v>
      </c>
      <c r="D40" s="20">
        <v>2400804</v>
      </c>
      <c r="E40" s="20" t="s">
        <v>39</v>
      </c>
      <c r="F40" s="168" t="s">
        <v>55</v>
      </c>
      <c r="G40" s="864">
        <v>14.03</v>
      </c>
      <c r="H40" s="875"/>
      <c r="I40" s="875"/>
      <c r="J40" s="15"/>
      <c r="K40" s="19"/>
      <c r="L40" s="618"/>
      <c r="M40" s="15"/>
      <c r="N40" s="15"/>
      <c r="O40" s="869"/>
      <c r="P40" s="870"/>
      <c r="Q40" s="870"/>
      <c r="R40" s="870"/>
      <c r="S40" s="870"/>
      <c r="T40" s="878"/>
      <c r="U40" s="870"/>
      <c r="V40" s="27"/>
      <c r="W40" s="27"/>
      <c r="X40" s="27"/>
      <c r="Y40" s="643"/>
      <c r="Z40" s="18"/>
      <c r="AA40" s="18"/>
      <c r="AB40" s="17"/>
      <c r="AC40" s="17"/>
      <c r="AD40" s="16"/>
      <c r="AE40" s="16"/>
      <c r="AF40" s="16"/>
      <c r="AG40" s="16"/>
      <c r="AH40" s="16"/>
      <c r="AI40" s="16"/>
      <c r="AJ40" s="24"/>
      <c r="AK40" s="24" t="s">
        <v>55</v>
      </c>
      <c r="AL40" s="24" t="s">
        <v>55</v>
      </c>
      <c r="AM40" s="26"/>
      <c r="AN40" s="24"/>
      <c r="AO40" s="24" t="s">
        <v>55</v>
      </c>
      <c r="AP40" s="24"/>
      <c r="AQ40" s="24" t="s">
        <v>55</v>
      </c>
      <c r="AR40" s="24" t="s">
        <v>55</v>
      </c>
      <c r="AS40" s="24" t="s">
        <v>32</v>
      </c>
      <c r="AT40" s="24" t="s">
        <v>518</v>
      </c>
    </row>
    <row r="41" spans="1:46" ht="19.5">
      <c r="A41" s="23">
        <v>45323</v>
      </c>
      <c r="B41" s="22">
        <v>102</v>
      </c>
      <c r="C41" s="21">
        <v>0.66666666666666663</v>
      </c>
      <c r="D41" s="20">
        <v>2400829</v>
      </c>
      <c r="E41" s="20" t="s">
        <v>39</v>
      </c>
      <c r="F41" s="168" t="s">
        <v>55</v>
      </c>
      <c r="G41" s="864">
        <v>14.42</v>
      </c>
      <c r="H41" s="875"/>
      <c r="I41" s="875">
        <v>14.48</v>
      </c>
      <c r="J41" s="15">
        <v>0.623</v>
      </c>
      <c r="K41" s="19">
        <v>10.14</v>
      </c>
      <c r="L41" s="618">
        <f t="shared" ref="L41:L42" si="4">(K41/(100-G41))*100</f>
        <v>11.84856274830568</v>
      </c>
      <c r="M41" s="15"/>
      <c r="N41" s="15"/>
      <c r="O41" s="869">
        <v>2.5</v>
      </c>
      <c r="P41" s="870"/>
      <c r="Q41" s="870">
        <v>40</v>
      </c>
      <c r="R41" s="870">
        <v>30</v>
      </c>
      <c r="S41" s="870"/>
      <c r="T41" s="878">
        <f>SUM(Pâtissière[[#This Row],[G 150µ]:[G 63µ]])</f>
        <v>70</v>
      </c>
      <c r="U41" s="870">
        <v>28</v>
      </c>
      <c r="V41" s="27"/>
      <c r="W41" s="27"/>
      <c r="X41" s="27"/>
      <c r="Y41" s="643">
        <v>90.26</v>
      </c>
      <c r="Z41" s="18">
        <v>-0.23</v>
      </c>
      <c r="AA41" s="18">
        <v>10.33</v>
      </c>
      <c r="AB41" s="17"/>
      <c r="AC41" s="17"/>
      <c r="AD41" s="16">
        <v>102</v>
      </c>
      <c r="AE41" s="16">
        <v>71</v>
      </c>
      <c r="AF41" s="16">
        <v>18.8</v>
      </c>
      <c r="AG41" s="16">
        <v>244</v>
      </c>
      <c r="AH41" s="16">
        <v>1.44</v>
      </c>
      <c r="AI41" s="16">
        <v>50.9</v>
      </c>
      <c r="AJ41" s="24"/>
      <c r="AK41" s="24" t="s">
        <v>55</v>
      </c>
      <c r="AL41" s="24" t="s">
        <v>55</v>
      </c>
      <c r="AM41" s="26"/>
      <c r="AN41" s="24"/>
      <c r="AO41" s="24" t="s">
        <v>55</v>
      </c>
      <c r="AP41" s="24"/>
      <c r="AQ41" s="24" t="s">
        <v>55</v>
      </c>
      <c r="AR41" s="24" t="s">
        <v>55</v>
      </c>
      <c r="AS41" s="24" t="s">
        <v>32</v>
      </c>
      <c r="AT41" s="24" t="s">
        <v>519</v>
      </c>
    </row>
    <row r="42" spans="1:46" ht="19.5">
      <c r="A42" s="23">
        <v>45324</v>
      </c>
      <c r="B42" s="22">
        <v>102</v>
      </c>
      <c r="C42" s="21">
        <v>0.375</v>
      </c>
      <c r="D42" s="20">
        <v>2400834</v>
      </c>
      <c r="E42" s="20" t="s">
        <v>39</v>
      </c>
      <c r="F42" s="168" t="s">
        <v>55</v>
      </c>
      <c r="G42" s="864">
        <v>14.3</v>
      </c>
      <c r="H42" s="875"/>
      <c r="I42" s="875"/>
      <c r="J42" s="15">
        <v>0.61199999999999999</v>
      </c>
      <c r="K42" s="19">
        <v>10.26</v>
      </c>
      <c r="L42" s="618">
        <f t="shared" si="4"/>
        <v>11.971995332555425</v>
      </c>
      <c r="M42" s="15"/>
      <c r="N42" s="15"/>
      <c r="O42" s="869"/>
      <c r="P42" s="870"/>
      <c r="Q42" s="870"/>
      <c r="R42" s="870"/>
      <c r="S42" s="870"/>
      <c r="T42" s="878"/>
      <c r="U42" s="870"/>
      <c r="V42" s="27"/>
      <c r="W42" s="27"/>
      <c r="X42" s="27"/>
      <c r="Y42" s="643">
        <v>89.22</v>
      </c>
      <c r="Z42" s="18">
        <v>-0.35</v>
      </c>
      <c r="AA42" s="18">
        <v>10.24</v>
      </c>
      <c r="AB42" s="17"/>
      <c r="AC42" s="17"/>
      <c r="AD42" s="16"/>
      <c r="AE42" s="16"/>
      <c r="AF42" s="16"/>
      <c r="AG42" s="16"/>
      <c r="AH42" s="16"/>
      <c r="AI42" s="16"/>
      <c r="AJ42" s="24"/>
      <c r="AK42" s="24" t="s">
        <v>55</v>
      </c>
      <c r="AL42" s="24" t="s">
        <v>55</v>
      </c>
      <c r="AM42" s="26"/>
      <c r="AN42" s="24"/>
      <c r="AO42" s="24" t="s">
        <v>55</v>
      </c>
      <c r="AP42" s="24"/>
      <c r="AQ42" s="24" t="s">
        <v>55</v>
      </c>
      <c r="AR42" s="24" t="s">
        <v>55</v>
      </c>
      <c r="AS42" s="24" t="s">
        <v>32</v>
      </c>
      <c r="AT42" s="24" t="s">
        <v>520</v>
      </c>
    </row>
    <row r="43" spans="1:46" ht="19.5">
      <c r="A43" s="23">
        <v>45324</v>
      </c>
      <c r="B43" s="22">
        <v>102</v>
      </c>
      <c r="C43" s="21">
        <v>0.45833333333333331</v>
      </c>
      <c r="D43" s="20">
        <v>2400850</v>
      </c>
      <c r="E43" s="20" t="s">
        <v>39</v>
      </c>
      <c r="F43" s="168" t="s">
        <v>55</v>
      </c>
      <c r="G43" s="864">
        <v>14.01</v>
      </c>
      <c r="H43" s="875"/>
      <c r="I43" s="875">
        <v>14.3</v>
      </c>
      <c r="J43" s="15">
        <v>0.58299999999999996</v>
      </c>
      <c r="K43" s="19">
        <v>10.09</v>
      </c>
      <c r="L43" s="618">
        <f>(K43/(100-G43))*100</f>
        <v>11.733922549133622</v>
      </c>
      <c r="M43" s="15"/>
      <c r="N43" s="15"/>
      <c r="O43" s="869">
        <v>1.4</v>
      </c>
      <c r="P43" s="870"/>
      <c r="Q43" s="870">
        <v>20.8</v>
      </c>
      <c r="R43" s="870">
        <v>45.6</v>
      </c>
      <c r="S43" s="870"/>
      <c r="T43" s="878">
        <f>SUM(Pâtissière[[#This Row],[G 150µ]:[G 63µ]])</f>
        <v>66.400000000000006</v>
      </c>
      <c r="U43" s="870">
        <v>31.2</v>
      </c>
      <c r="V43" s="27"/>
      <c r="W43" s="27"/>
      <c r="X43" s="27"/>
      <c r="Y43" s="643">
        <v>88.92</v>
      </c>
      <c r="Z43" s="18">
        <v>-0.41</v>
      </c>
      <c r="AA43" s="18">
        <v>10.220000000000001</v>
      </c>
      <c r="AB43" s="17"/>
      <c r="AC43" s="17"/>
      <c r="AD43" s="16">
        <v>95</v>
      </c>
      <c r="AE43" s="16">
        <v>68</v>
      </c>
      <c r="AF43" s="16">
        <v>18.399999999999999</v>
      </c>
      <c r="AG43" s="16">
        <v>219</v>
      </c>
      <c r="AH43" s="16">
        <v>1.4</v>
      </c>
      <c r="AI43" s="16">
        <v>49.8</v>
      </c>
      <c r="AJ43" s="24"/>
      <c r="AK43" s="24" t="s">
        <v>55</v>
      </c>
      <c r="AL43" s="24" t="s">
        <v>55</v>
      </c>
      <c r="AM43" s="26"/>
      <c r="AN43" s="24"/>
      <c r="AO43" s="24" t="s">
        <v>55</v>
      </c>
      <c r="AP43" s="24"/>
      <c r="AQ43" s="24" t="s">
        <v>55</v>
      </c>
      <c r="AR43" s="24" t="s">
        <v>55</v>
      </c>
      <c r="AS43" s="24" t="s">
        <v>32</v>
      </c>
      <c r="AT43" s="24" t="s">
        <v>521</v>
      </c>
    </row>
    <row r="44" spans="1:46" ht="19.5">
      <c r="A44" s="23">
        <v>45327</v>
      </c>
      <c r="B44" s="22">
        <v>102</v>
      </c>
      <c r="C44" s="21">
        <v>0.375</v>
      </c>
      <c r="D44" s="20">
        <v>2400890</v>
      </c>
      <c r="E44" s="20" t="s">
        <v>39</v>
      </c>
      <c r="F44" s="168" t="s">
        <v>55</v>
      </c>
      <c r="G44" s="864">
        <v>14.4</v>
      </c>
      <c r="H44" s="875"/>
      <c r="I44" s="875"/>
      <c r="J44" s="15"/>
      <c r="K44" s="19">
        <v>10.08</v>
      </c>
      <c r="L44" s="618">
        <f>(K44/(100-G44))*100</f>
        <v>11.77570093457944</v>
      </c>
      <c r="M44" s="15"/>
      <c r="N44" s="15"/>
      <c r="O44" s="869">
        <v>1</v>
      </c>
      <c r="P44" s="870"/>
      <c r="Q44" s="870">
        <v>22</v>
      </c>
      <c r="R44" s="870">
        <v>45</v>
      </c>
      <c r="S44" s="870"/>
      <c r="T44" s="878">
        <f>SUM(Pâtissière[[#This Row],[G 150µ]:[G 63µ]])</f>
        <v>67</v>
      </c>
      <c r="U44" s="870">
        <v>30</v>
      </c>
      <c r="V44" s="27"/>
      <c r="W44" s="27"/>
      <c r="X44" s="27"/>
      <c r="Y44" s="643">
        <v>88.84</v>
      </c>
      <c r="Z44" s="18">
        <v>-0.23</v>
      </c>
      <c r="AA44" s="18">
        <v>10.33</v>
      </c>
      <c r="AB44" s="17"/>
      <c r="AC44" s="17"/>
      <c r="AD44" s="16"/>
      <c r="AE44" s="16"/>
      <c r="AF44" s="16"/>
      <c r="AG44" s="16"/>
      <c r="AH44" s="16"/>
      <c r="AI44" s="16"/>
      <c r="AJ44" s="24"/>
      <c r="AK44" s="24" t="s">
        <v>55</v>
      </c>
      <c r="AL44" s="24" t="s">
        <v>55</v>
      </c>
      <c r="AM44" s="26"/>
      <c r="AN44" s="24"/>
      <c r="AO44" s="24" t="s">
        <v>55</v>
      </c>
      <c r="AP44" s="24"/>
      <c r="AQ44" s="24" t="s">
        <v>55</v>
      </c>
      <c r="AR44" s="24" t="s">
        <v>55</v>
      </c>
      <c r="AS44" s="24" t="s">
        <v>32</v>
      </c>
      <c r="AT44" s="24" t="s">
        <v>522</v>
      </c>
    </row>
    <row r="45" spans="1:46" ht="19.5">
      <c r="A45" s="23">
        <v>45328</v>
      </c>
      <c r="B45" s="22">
        <v>102</v>
      </c>
      <c r="C45" s="21">
        <v>0.41666666666666669</v>
      </c>
      <c r="D45" s="20">
        <v>2400930</v>
      </c>
      <c r="E45" s="20" t="s">
        <v>39</v>
      </c>
      <c r="F45" s="168" t="s">
        <v>55</v>
      </c>
      <c r="G45" s="864">
        <v>13.7</v>
      </c>
      <c r="H45" s="875"/>
      <c r="I45" s="875">
        <v>13.91</v>
      </c>
      <c r="J45" s="15"/>
      <c r="K45" s="19">
        <v>9.84</v>
      </c>
      <c r="L45" s="618">
        <f t="shared" ref="L45:L46" si="5">(K45/(100-G45))*100</f>
        <v>11.402085747392816</v>
      </c>
      <c r="M45" s="15"/>
      <c r="N45" s="15"/>
      <c r="O45" s="869">
        <v>2.8</v>
      </c>
      <c r="P45" s="870"/>
      <c r="Q45" s="870">
        <v>39</v>
      </c>
      <c r="R45" s="870">
        <v>36</v>
      </c>
      <c r="S45" s="870"/>
      <c r="T45" s="878">
        <f>SUM(Pâtissière[[#This Row],[G 150µ]:[G 63µ]])</f>
        <v>75</v>
      </c>
      <c r="U45" s="870">
        <v>21</v>
      </c>
      <c r="V45" s="27"/>
      <c r="W45" s="27"/>
      <c r="X45" s="27"/>
      <c r="Y45" s="643">
        <v>88.66</v>
      </c>
      <c r="Z45" s="18">
        <v>-0.08</v>
      </c>
      <c r="AA45" s="18">
        <v>10.08</v>
      </c>
      <c r="AB45" s="17"/>
      <c r="AC45" s="17">
        <v>0.8</v>
      </c>
      <c r="AD45" s="16">
        <v>114</v>
      </c>
      <c r="AE45" s="16">
        <v>60</v>
      </c>
      <c r="AF45" s="16">
        <v>17.2</v>
      </c>
      <c r="AG45" s="16">
        <v>248</v>
      </c>
      <c r="AH45" s="16">
        <v>1.9</v>
      </c>
      <c r="AI45" s="16">
        <v>40</v>
      </c>
      <c r="AJ45" s="24"/>
      <c r="AK45" s="24" t="s">
        <v>55</v>
      </c>
      <c r="AL45" s="24" t="s">
        <v>55</v>
      </c>
      <c r="AM45" s="26"/>
      <c r="AN45" s="24" t="s">
        <v>91</v>
      </c>
      <c r="AO45" s="24" t="s">
        <v>55</v>
      </c>
      <c r="AP45" s="24"/>
      <c r="AQ45" s="24" t="s">
        <v>55</v>
      </c>
      <c r="AR45" s="24" t="s">
        <v>55</v>
      </c>
      <c r="AS45" s="24" t="s">
        <v>32</v>
      </c>
      <c r="AT45" s="24" t="s">
        <v>523</v>
      </c>
    </row>
    <row r="46" spans="1:46" ht="19.5">
      <c r="A46" s="23">
        <v>45328</v>
      </c>
      <c r="B46" s="22">
        <v>102</v>
      </c>
      <c r="C46" s="21">
        <v>0.41666666666666669</v>
      </c>
      <c r="D46" s="20">
        <v>2400931</v>
      </c>
      <c r="E46" s="20" t="s">
        <v>21</v>
      </c>
      <c r="F46" s="168" t="s">
        <v>55</v>
      </c>
      <c r="G46" s="864">
        <v>13.6</v>
      </c>
      <c r="H46" s="875"/>
      <c r="I46" s="875"/>
      <c r="J46" s="15"/>
      <c r="K46" s="19">
        <v>9.85</v>
      </c>
      <c r="L46" s="618">
        <f t="shared" si="5"/>
        <v>11.400462962962962</v>
      </c>
      <c r="M46" s="15"/>
      <c r="N46" s="15"/>
      <c r="O46" s="869">
        <v>3</v>
      </c>
      <c r="P46" s="870"/>
      <c r="Q46" s="870">
        <v>28</v>
      </c>
      <c r="R46" s="870">
        <v>40</v>
      </c>
      <c r="S46" s="870"/>
      <c r="T46" s="878">
        <f>SUM(Pâtissière[[#This Row],[G 150µ]:[G 63µ]])</f>
        <v>68</v>
      </c>
      <c r="U46" s="870">
        <v>28</v>
      </c>
      <c r="V46" s="27"/>
      <c r="W46" s="27"/>
      <c r="X46" s="27"/>
      <c r="Y46" s="643">
        <v>88.5</v>
      </c>
      <c r="Z46" s="18">
        <v>-0.1</v>
      </c>
      <c r="AA46" s="18">
        <v>10.23</v>
      </c>
      <c r="AB46" s="17"/>
      <c r="AC46" s="17">
        <v>0.75</v>
      </c>
      <c r="AD46" s="16"/>
      <c r="AE46" s="16"/>
      <c r="AF46" s="16"/>
      <c r="AG46" s="16"/>
      <c r="AH46" s="16"/>
      <c r="AI46" s="16"/>
      <c r="AJ46" s="24"/>
      <c r="AK46" s="24"/>
      <c r="AL46" s="24"/>
      <c r="AM46" s="26"/>
      <c r="AN46" s="24" t="s">
        <v>85</v>
      </c>
      <c r="AO46" s="24"/>
      <c r="AP46" s="24"/>
      <c r="AQ46" s="24" t="s">
        <v>55</v>
      </c>
      <c r="AR46" s="24" t="s">
        <v>55</v>
      </c>
      <c r="AS46" s="24" t="s">
        <v>32</v>
      </c>
      <c r="AT46" s="24" t="s">
        <v>524</v>
      </c>
    </row>
    <row r="47" spans="1:46" ht="19.5">
      <c r="A47" s="23">
        <v>45329</v>
      </c>
      <c r="B47" s="22">
        <v>102</v>
      </c>
      <c r="C47" s="21">
        <v>0.54166666666666663</v>
      </c>
      <c r="D47" s="20">
        <v>2400960</v>
      </c>
      <c r="E47" s="20" t="s">
        <v>39</v>
      </c>
      <c r="F47" s="168" t="s">
        <v>55</v>
      </c>
      <c r="G47" s="864">
        <v>12.99</v>
      </c>
      <c r="H47" s="875"/>
      <c r="I47" s="875"/>
      <c r="J47" s="15"/>
      <c r="K47" s="19">
        <v>10.32</v>
      </c>
      <c r="L47" s="618">
        <f>(K47/(100-G47))*100</f>
        <v>11.8607056660154</v>
      </c>
      <c r="M47" s="15"/>
      <c r="N47" s="15"/>
      <c r="O47" s="869">
        <v>3</v>
      </c>
      <c r="P47" s="870"/>
      <c r="Q47" s="870">
        <v>30</v>
      </c>
      <c r="R47" s="870">
        <v>44</v>
      </c>
      <c r="S47" s="870"/>
      <c r="T47" s="878">
        <f>SUM(Pâtissière[[#This Row],[G 150µ]:[G 63µ]])</f>
        <v>74</v>
      </c>
      <c r="U47" s="870">
        <v>22</v>
      </c>
      <c r="V47" s="27"/>
      <c r="W47" s="27"/>
      <c r="X47" s="27"/>
      <c r="Y47" s="643">
        <v>88.76</v>
      </c>
      <c r="Z47" s="18">
        <v>0.03</v>
      </c>
      <c r="AA47" s="18">
        <v>9.65</v>
      </c>
      <c r="AB47" s="17"/>
      <c r="AC47" s="17"/>
      <c r="AD47" s="16"/>
      <c r="AE47" s="16"/>
      <c r="AF47" s="16"/>
      <c r="AG47" s="16"/>
      <c r="AH47" s="16"/>
      <c r="AI47" s="16"/>
      <c r="AJ47" s="24"/>
      <c r="AK47" s="24" t="s">
        <v>55</v>
      </c>
      <c r="AL47" s="24" t="s">
        <v>55</v>
      </c>
      <c r="AM47" s="26"/>
      <c r="AN47" s="24" t="s">
        <v>79</v>
      </c>
      <c r="AO47" s="24" t="s">
        <v>55</v>
      </c>
      <c r="AP47" s="24"/>
      <c r="AQ47" s="24" t="s">
        <v>55</v>
      </c>
      <c r="AR47" s="24" t="s">
        <v>55</v>
      </c>
      <c r="AS47" s="24" t="s">
        <v>32</v>
      </c>
      <c r="AT47" s="24" t="s">
        <v>525</v>
      </c>
    </row>
    <row r="48" spans="1:46" ht="19.5">
      <c r="A48" s="23">
        <v>45331</v>
      </c>
      <c r="B48" s="22">
        <v>102</v>
      </c>
      <c r="C48" s="21">
        <v>0.4375</v>
      </c>
      <c r="D48" s="20">
        <v>2400993</v>
      </c>
      <c r="E48" s="20" t="s">
        <v>39</v>
      </c>
      <c r="F48" s="168" t="s">
        <v>55</v>
      </c>
      <c r="G48" s="864">
        <v>13.77</v>
      </c>
      <c r="H48" s="875"/>
      <c r="I48" s="875"/>
      <c r="J48" s="15"/>
      <c r="K48" s="19">
        <v>10.25</v>
      </c>
      <c r="L48" s="618">
        <f t="shared" ref="L48:L55" si="6">(K48/(100-G48))*100</f>
        <v>11.886814333758553</v>
      </c>
      <c r="M48" s="15"/>
      <c r="N48" s="15"/>
      <c r="O48" s="869">
        <v>1.8</v>
      </c>
      <c r="P48" s="870"/>
      <c r="Q48" s="870">
        <v>18.600000000000001</v>
      </c>
      <c r="R48" s="870">
        <v>56.6</v>
      </c>
      <c r="S48" s="870"/>
      <c r="T48" s="878">
        <f>SUM(Pâtissière[[#This Row],[G 150µ]:[G 63µ]])</f>
        <v>75.2</v>
      </c>
      <c r="U48" s="870">
        <v>22.6</v>
      </c>
      <c r="V48" s="27"/>
      <c r="W48" s="27"/>
      <c r="X48" s="27"/>
      <c r="Y48" s="643">
        <v>88.6</v>
      </c>
      <c r="Z48" s="18">
        <v>-0.08</v>
      </c>
      <c r="AA48" s="18">
        <v>10.029999999999999</v>
      </c>
      <c r="AB48" s="17"/>
      <c r="AC48" s="17">
        <v>0.72</v>
      </c>
      <c r="AD48" s="16"/>
      <c r="AE48" s="16"/>
      <c r="AF48" s="16"/>
      <c r="AG48" s="16"/>
      <c r="AH48" s="16"/>
      <c r="AI48" s="16"/>
      <c r="AJ48" s="24"/>
      <c r="AK48" s="24" t="s">
        <v>55</v>
      </c>
      <c r="AL48" s="24" t="s">
        <v>55</v>
      </c>
      <c r="AM48" s="26"/>
      <c r="AN48" s="24" t="s">
        <v>91</v>
      </c>
      <c r="AO48" s="24" t="s">
        <v>55</v>
      </c>
      <c r="AP48" s="24"/>
      <c r="AQ48" s="24" t="s">
        <v>55</v>
      </c>
      <c r="AR48" s="24" t="s">
        <v>55</v>
      </c>
      <c r="AS48" s="24" t="s">
        <v>32</v>
      </c>
      <c r="AT48" s="24" t="s">
        <v>526</v>
      </c>
    </row>
    <row r="49" spans="1:46" ht="19.5">
      <c r="A49" s="23">
        <v>45331</v>
      </c>
      <c r="B49" s="22">
        <v>102</v>
      </c>
      <c r="C49" s="21">
        <v>0.4375</v>
      </c>
      <c r="D49" s="20">
        <v>2400994</v>
      </c>
      <c r="E49" s="20" t="s">
        <v>21</v>
      </c>
      <c r="F49" s="168" t="s">
        <v>55</v>
      </c>
      <c r="G49" s="864">
        <v>14.15</v>
      </c>
      <c r="H49" s="875"/>
      <c r="I49" s="875"/>
      <c r="J49" s="15">
        <v>0.51200000000000001</v>
      </c>
      <c r="K49" s="19">
        <v>9.9600000000000009</v>
      </c>
      <c r="L49" s="618">
        <f t="shared" si="6"/>
        <v>11.601630751310427</v>
      </c>
      <c r="M49" s="15"/>
      <c r="N49" s="15"/>
      <c r="O49" s="869">
        <v>2</v>
      </c>
      <c r="P49" s="870"/>
      <c r="Q49" s="870">
        <v>20</v>
      </c>
      <c r="R49" s="870">
        <v>55</v>
      </c>
      <c r="S49" s="870"/>
      <c r="T49" s="878">
        <f>SUM(Pâtissière[[#This Row],[G 150µ]:[G 63µ]])</f>
        <v>75</v>
      </c>
      <c r="U49" s="870">
        <v>23</v>
      </c>
      <c r="V49" s="27"/>
      <c r="W49" s="27"/>
      <c r="X49" s="27"/>
      <c r="Y49" s="643">
        <v>89.12</v>
      </c>
      <c r="Z49" s="18">
        <v>-0.14000000000000001</v>
      </c>
      <c r="AA49" s="18">
        <v>10.06</v>
      </c>
      <c r="AB49" s="17"/>
      <c r="AC49" s="17">
        <v>0.74</v>
      </c>
      <c r="AD49" s="16"/>
      <c r="AE49" s="16"/>
      <c r="AF49" s="16"/>
      <c r="AG49" s="16"/>
      <c r="AH49" s="16"/>
      <c r="AI49" s="16"/>
      <c r="AJ49" s="24"/>
      <c r="AK49" s="24"/>
      <c r="AL49" s="24"/>
      <c r="AM49" s="26"/>
      <c r="AN49" s="24" t="s">
        <v>85</v>
      </c>
      <c r="AO49" s="24"/>
      <c r="AP49" s="24"/>
      <c r="AQ49" s="24" t="s">
        <v>55</v>
      </c>
      <c r="AR49" s="24" t="s">
        <v>55</v>
      </c>
      <c r="AS49" s="24" t="s">
        <v>32</v>
      </c>
      <c r="AT49" s="24" t="s">
        <v>527</v>
      </c>
    </row>
    <row r="50" spans="1:46" ht="21.75" customHeight="1">
      <c r="A50" s="23">
        <v>45332</v>
      </c>
      <c r="B50" s="22">
        <v>102</v>
      </c>
      <c r="C50" s="21">
        <v>0.41666666666666669</v>
      </c>
      <c r="D50" s="20">
        <v>2400995</v>
      </c>
      <c r="E50" s="20" t="s">
        <v>21</v>
      </c>
      <c r="F50" s="168" t="s">
        <v>55</v>
      </c>
      <c r="G50" s="864">
        <v>14.08</v>
      </c>
      <c r="H50" s="875">
        <v>14.14</v>
      </c>
      <c r="I50" s="875"/>
      <c r="J50" s="15"/>
      <c r="K50" s="19">
        <v>9.3000000000000007</v>
      </c>
      <c r="L50" s="618">
        <f t="shared" si="6"/>
        <v>10.824022346368716</v>
      </c>
      <c r="M50" s="15"/>
      <c r="N50" s="15"/>
      <c r="O50" s="869">
        <v>3.4</v>
      </c>
      <c r="P50" s="870"/>
      <c r="Q50" s="870">
        <v>25</v>
      </c>
      <c r="R50" s="870">
        <v>45</v>
      </c>
      <c r="S50" s="870"/>
      <c r="T50" s="878">
        <f>SUM(Pâtissière[[#This Row],[G 150µ]:[G 63µ]])</f>
        <v>70</v>
      </c>
      <c r="U50" s="870">
        <v>24.8</v>
      </c>
      <c r="V50" s="27">
        <v>20.21</v>
      </c>
      <c r="W50" s="27">
        <v>99.38</v>
      </c>
      <c r="X50" s="27">
        <v>7</v>
      </c>
      <c r="Y50" s="643">
        <v>88.07</v>
      </c>
      <c r="Z50" s="18">
        <v>0.04</v>
      </c>
      <c r="AA50" s="18">
        <v>9.5500000000000007</v>
      </c>
      <c r="AB50" s="17"/>
      <c r="AC50" s="17"/>
      <c r="AD50" s="16">
        <v>104</v>
      </c>
      <c r="AE50" s="16">
        <v>54</v>
      </c>
      <c r="AF50" s="16">
        <v>16.399999999999999</v>
      </c>
      <c r="AG50" s="16">
        <v>210</v>
      </c>
      <c r="AH50" s="16">
        <v>1.93</v>
      </c>
      <c r="AI50" s="16">
        <v>47</v>
      </c>
      <c r="AJ50" s="24"/>
      <c r="AK50" s="24"/>
      <c r="AL50" s="24"/>
      <c r="AM50" s="26"/>
      <c r="AN50" s="24" t="s">
        <v>85</v>
      </c>
      <c r="AO50" s="24"/>
      <c r="AP50" s="24"/>
      <c r="AQ50" s="24" t="s">
        <v>55</v>
      </c>
      <c r="AR50" s="24" t="s">
        <v>55</v>
      </c>
      <c r="AS50" s="24" t="s">
        <v>32</v>
      </c>
      <c r="AT50" s="24" t="s">
        <v>528</v>
      </c>
    </row>
    <row r="51" spans="1:46" ht="19.5">
      <c r="A51" s="23">
        <v>45336</v>
      </c>
      <c r="B51" s="22">
        <v>102</v>
      </c>
      <c r="C51" s="21">
        <v>0.4375</v>
      </c>
      <c r="D51" s="20">
        <v>2401102</v>
      </c>
      <c r="E51" s="20" t="s">
        <v>39</v>
      </c>
      <c r="F51" s="168" t="s">
        <v>55</v>
      </c>
      <c r="G51" s="864">
        <v>14.4</v>
      </c>
      <c r="H51" s="875"/>
      <c r="I51" s="875"/>
      <c r="J51" s="15">
        <v>0.67700000000000005</v>
      </c>
      <c r="K51" s="19">
        <v>8.84</v>
      </c>
      <c r="L51" s="618">
        <f t="shared" si="6"/>
        <v>10.327102803738319</v>
      </c>
      <c r="M51" s="15"/>
      <c r="N51" s="15"/>
      <c r="O51" s="869"/>
      <c r="P51" s="870"/>
      <c r="Q51" s="870"/>
      <c r="R51" s="870"/>
      <c r="S51" s="870"/>
      <c r="T51" s="878"/>
      <c r="U51" s="870"/>
      <c r="V51" s="27"/>
      <c r="W51" s="27"/>
      <c r="X51" s="27"/>
      <c r="Y51" s="643">
        <v>90.28</v>
      </c>
      <c r="Z51" s="18">
        <v>-0.61</v>
      </c>
      <c r="AA51" s="18">
        <v>10.38</v>
      </c>
      <c r="AB51" s="17"/>
      <c r="AC51" s="17">
        <v>0.71</v>
      </c>
      <c r="AD51" s="16"/>
      <c r="AE51" s="16"/>
      <c r="AF51" s="16"/>
      <c r="AG51" s="16"/>
      <c r="AH51" s="16"/>
      <c r="AI51" s="16"/>
      <c r="AJ51" s="24"/>
      <c r="AK51" s="24" t="s">
        <v>55</v>
      </c>
      <c r="AL51" s="24" t="s">
        <v>55</v>
      </c>
      <c r="AM51" s="26"/>
      <c r="AN51" s="24" t="s">
        <v>91</v>
      </c>
      <c r="AO51" s="24" t="s">
        <v>55</v>
      </c>
      <c r="AP51" s="24"/>
      <c r="AQ51" s="24" t="s">
        <v>55</v>
      </c>
      <c r="AR51" s="24" t="s">
        <v>55</v>
      </c>
      <c r="AS51" s="24" t="s">
        <v>32</v>
      </c>
      <c r="AT51" s="24" t="s">
        <v>529</v>
      </c>
    </row>
    <row r="52" spans="1:46" ht="21.75" customHeight="1">
      <c r="A52" s="23">
        <v>45336</v>
      </c>
      <c r="B52" s="22">
        <v>102</v>
      </c>
      <c r="C52" s="21">
        <v>0.4375</v>
      </c>
      <c r="D52" s="20">
        <v>2401103</v>
      </c>
      <c r="E52" s="20" t="s">
        <v>21</v>
      </c>
      <c r="F52" s="168" t="s">
        <v>55</v>
      </c>
      <c r="G52" s="864">
        <v>14.5</v>
      </c>
      <c r="H52" s="875">
        <v>14.3</v>
      </c>
      <c r="I52" s="875"/>
      <c r="J52" s="15">
        <v>0.68100000000000005</v>
      </c>
      <c r="K52" s="19">
        <v>9.06</v>
      </c>
      <c r="L52" s="618">
        <f t="shared" si="6"/>
        <v>10.596491228070176</v>
      </c>
      <c r="M52" s="15"/>
      <c r="N52" s="15"/>
      <c r="O52" s="869">
        <v>2.5</v>
      </c>
      <c r="P52" s="870"/>
      <c r="Q52" s="870">
        <v>28</v>
      </c>
      <c r="R52" s="870">
        <v>41</v>
      </c>
      <c r="S52" s="870"/>
      <c r="T52" s="878">
        <f>SUM(Pâtissière[[#This Row],[G 150µ]:[G 63µ]])</f>
        <v>69</v>
      </c>
      <c r="U52" s="870">
        <v>27</v>
      </c>
      <c r="V52" s="27"/>
      <c r="W52" s="27"/>
      <c r="X52" s="27"/>
      <c r="Y52" s="643">
        <v>89.95</v>
      </c>
      <c r="Z52" s="18">
        <v>-0.56000000000000005</v>
      </c>
      <c r="AA52" s="18">
        <v>10.28</v>
      </c>
      <c r="AB52" s="17"/>
      <c r="AC52" s="17">
        <v>0.87</v>
      </c>
      <c r="AD52" s="16">
        <v>102</v>
      </c>
      <c r="AE52" s="16">
        <v>52</v>
      </c>
      <c r="AF52" s="16">
        <v>16.2</v>
      </c>
      <c r="AG52" s="16">
        <v>203</v>
      </c>
      <c r="AH52" s="16">
        <v>1.96</v>
      </c>
      <c r="AI52" s="16">
        <v>52.3</v>
      </c>
      <c r="AJ52" s="24"/>
      <c r="AK52" s="24"/>
      <c r="AL52" s="24"/>
      <c r="AM52" s="26"/>
      <c r="AN52" s="24" t="s">
        <v>85</v>
      </c>
      <c r="AO52" s="24"/>
      <c r="AP52" s="24"/>
      <c r="AQ52" s="24" t="s">
        <v>55</v>
      </c>
      <c r="AR52" s="24" t="s">
        <v>55</v>
      </c>
      <c r="AS52" s="24" t="s">
        <v>32</v>
      </c>
      <c r="AT52" s="24" t="s">
        <v>530</v>
      </c>
    </row>
    <row r="53" spans="1:46" ht="19.5">
      <c r="A53" s="23">
        <v>45337</v>
      </c>
      <c r="B53" s="22">
        <v>102</v>
      </c>
      <c r="C53" s="21">
        <v>0.375</v>
      </c>
      <c r="D53" s="20">
        <v>2401131</v>
      </c>
      <c r="E53" s="20" t="s">
        <v>39</v>
      </c>
      <c r="F53" s="168" t="s">
        <v>55</v>
      </c>
      <c r="G53" s="864">
        <v>14.38</v>
      </c>
      <c r="H53" s="875">
        <v>14.38</v>
      </c>
      <c r="I53" s="875">
        <v>14.3</v>
      </c>
      <c r="J53" s="15">
        <v>0.61899999999999999</v>
      </c>
      <c r="K53" s="19">
        <v>9.08</v>
      </c>
      <c r="L53" s="618">
        <f t="shared" si="6"/>
        <v>10.604998832048587</v>
      </c>
      <c r="M53" s="15"/>
      <c r="N53" s="15"/>
      <c r="O53" s="869">
        <v>2.2999999999999998</v>
      </c>
      <c r="P53" s="870"/>
      <c r="Q53" s="870">
        <v>25</v>
      </c>
      <c r="R53" s="870">
        <v>40</v>
      </c>
      <c r="S53" s="870"/>
      <c r="T53" s="878">
        <f>SUM(Pâtissière[[#This Row],[G 150µ]:[G 63µ]])</f>
        <v>65</v>
      </c>
      <c r="U53" s="870">
        <v>30</v>
      </c>
      <c r="V53" s="27"/>
      <c r="W53" s="27"/>
      <c r="X53" s="27"/>
      <c r="Y53" s="643">
        <v>90.89</v>
      </c>
      <c r="Z53" s="18">
        <v>-0.63</v>
      </c>
      <c r="AA53" s="18">
        <v>10.4</v>
      </c>
      <c r="AB53" s="17"/>
      <c r="AC53" s="17">
        <v>0.66</v>
      </c>
      <c r="AD53" s="16">
        <v>100</v>
      </c>
      <c r="AE53" s="16">
        <v>70</v>
      </c>
      <c r="AF53" s="16">
        <v>18.600000000000001</v>
      </c>
      <c r="AG53" s="16">
        <v>243</v>
      </c>
      <c r="AH53" s="16">
        <v>1.43</v>
      </c>
      <c r="AI53" s="16">
        <v>52.4</v>
      </c>
      <c r="AJ53" s="24"/>
      <c r="AK53" s="24" t="s">
        <v>55</v>
      </c>
      <c r="AL53" s="24" t="s">
        <v>55</v>
      </c>
      <c r="AM53" s="26"/>
      <c r="AN53" s="24"/>
      <c r="AO53" s="24" t="s">
        <v>55</v>
      </c>
      <c r="AP53" s="24"/>
      <c r="AQ53" s="24" t="s">
        <v>55</v>
      </c>
      <c r="AR53" s="24" t="s">
        <v>55</v>
      </c>
      <c r="AS53" s="24" t="s">
        <v>32</v>
      </c>
      <c r="AT53" s="24" t="s">
        <v>531</v>
      </c>
    </row>
    <row r="54" spans="1:46" ht="19.5">
      <c r="A54" s="23">
        <v>45338</v>
      </c>
      <c r="B54" s="22">
        <v>102</v>
      </c>
      <c r="C54" s="21">
        <v>0.35416666666666669</v>
      </c>
      <c r="D54" s="20">
        <v>2401159</v>
      </c>
      <c r="E54" s="20" t="s">
        <v>21</v>
      </c>
      <c r="F54" s="168" t="s">
        <v>55</v>
      </c>
      <c r="G54" s="864">
        <v>14.59</v>
      </c>
      <c r="H54" s="875"/>
      <c r="I54" s="875"/>
      <c r="J54" s="15"/>
      <c r="K54" s="19">
        <v>9.41</v>
      </c>
      <c r="L54" s="618">
        <f t="shared" si="6"/>
        <v>11.017445264020607</v>
      </c>
      <c r="M54" s="15"/>
      <c r="N54" s="15"/>
      <c r="O54" s="869"/>
      <c r="P54" s="870"/>
      <c r="Q54" s="870"/>
      <c r="R54" s="870"/>
      <c r="S54" s="870"/>
      <c r="T54" s="878"/>
      <c r="U54" s="870"/>
      <c r="V54" s="27"/>
      <c r="W54" s="27"/>
      <c r="X54" s="27"/>
      <c r="Y54" s="643">
        <v>89.77</v>
      </c>
      <c r="Z54" s="18">
        <v>-0.48</v>
      </c>
      <c r="AA54" s="18">
        <v>10.34</v>
      </c>
      <c r="AB54" s="17"/>
      <c r="AC54" s="17"/>
      <c r="AD54" s="16"/>
      <c r="AE54" s="16"/>
      <c r="AF54" s="16"/>
      <c r="AG54" s="16"/>
      <c r="AH54" s="16"/>
      <c r="AI54" s="16"/>
      <c r="AJ54" s="24"/>
      <c r="AK54" s="24"/>
      <c r="AL54" s="24"/>
      <c r="AM54" s="26"/>
      <c r="AN54" s="24"/>
      <c r="AO54" s="24"/>
      <c r="AP54" s="24"/>
      <c r="AQ54" s="24" t="s">
        <v>55</v>
      </c>
      <c r="AR54" s="24" t="s">
        <v>55</v>
      </c>
      <c r="AS54" s="24" t="s">
        <v>32</v>
      </c>
      <c r="AT54" s="24" t="s">
        <v>532</v>
      </c>
    </row>
    <row r="55" spans="1:46" ht="19.5">
      <c r="A55" s="23">
        <v>45338</v>
      </c>
      <c r="B55" s="22">
        <v>102</v>
      </c>
      <c r="C55" s="21">
        <v>0.41666666666666669</v>
      </c>
      <c r="D55" s="20">
        <v>2401161</v>
      </c>
      <c r="E55" s="20" t="s">
        <v>21</v>
      </c>
      <c r="F55" s="168" t="s">
        <v>55</v>
      </c>
      <c r="G55" s="864">
        <v>13.78</v>
      </c>
      <c r="H55" s="875"/>
      <c r="I55" s="875"/>
      <c r="J55" s="15"/>
      <c r="K55" s="19">
        <v>9.49</v>
      </c>
      <c r="L55" s="618">
        <f t="shared" si="6"/>
        <v>11.006726977499421</v>
      </c>
      <c r="M55" s="15">
        <v>354</v>
      </c>
      <c r="N55" s="15"/>
      <c r="O55" s="869"/>
      <c r="P55" s="870"/>
      <c r="Q55" s="870"/>
      <c r="R55" s="870"/>
      <c r="S55" s="870"/>
      <c r="T55" s="878"/>
      <c r="U55" s="870"/>
      <c r="V55" s="27"/>
      <c r="W55" s="27"/>
      <c r="X55" s="27"/>
      <c r="Y55" s="643">
        <v>89.73</v>
      </c>
      <c r="Z55" s="18">
        <v>-0.45</v>
      </c>
      <c r="AA55" s="18">
        <v>10.23</v>
      </c>
      <c r="AB55" s="17"/>
      <c r="AC55" s="17"/>
      <c r="AD55" s="16"/>
      <c r="AE55" s="16"/>
      <c r="AF55" s="16"/>
      <c r="AG55" s="16"/>
      <c r="AH55" s="16"/>
      <c r="AI55" s="16"/>
      <c r="AJ55" s="24"/>
      <c r="AK55" s="24"/>
      <c r="AL55" s="24"/>
      <c r="AM55" s="26"/>
      <c r="AN55" s="24"/>
      <c r="AO55" s="24"/>
      <c r="AP55" s="24"/>
      <c r="AQ55" s="24" t="s">
        <v>55</v>
      </c>
      <c r="AR55" s="24" t="s">
        <v>55</v>
      </c>
      <c r="AS55" s="24" t="s">
        <v>32</v>
      </c>
      <c r="AT55" s="24" t="s">
        <v>533</v>
      </c>
    </row>
    <row r="56" spans="1:46" ht="19.5">
      <c r="A56" s="23">
        <v>45338</v>
      </c>
      <c r="B56" s="22">
        <v>102</v>
      </c>
      <c r="C56" s="21">
        <v>0.41666666666666669</v>
      </c>
      <c r="D56" s="20">
        <v>2401160</v>
      </c>
      <c r="E56" s="20" t="s">
        <v>39</v>
      </c>
      <c r="F56" s="168" t="s">
        <v>55</v>
      </c>
      <c r="G56" s="864">
        <v>14.57</v>
      </c>
      <c r="H56" s="875"/>
      <c r="I56" s="875"/>
      <c r="J56" s="15"/>
      <c r="K56" s="19">
        <v>9.57</v>
      </c>
      <c r="L56" s="618">
        <f>(K56/(100-G56))*100</f>
        <v>11.202153810136954</v>
      </c>
      <c r="M56" s="15"/>
      <c r="N56" s="15"/>
      <c r="O56" s="869">
        <v>3</v>
      </c>
      <c r="P56" s="870"/>
      <c r="Q56" s="870">
        <v>34</v>
      </c>
      <c r="R56" s="870">
        <v>44</v>
      </c>
      <c r="S56" s="870"/>
      <c r="T56" s="878">
        <f>SUM(Pâtissière[[#This Row],[G 150µ]:[G 63µ]])</f>
        <v>78</v>
      </c>
      <c r="U56" s="870">
        <v>18</v>
      </c>
      <c r="V56" s="27"/>
      <c r="W56" s="27"/>
      <c r="X56" s="27"/>
      <c r="Y56" s="643">
        <v>89.45</v>
      </c>
      <c r="Z56" s="18">
        <v>-0.37</v>
      </c>
      <c r="AA56" s="18">
        <v>10.06</v>
      </c>
      <c r="AB56" s="17"/>
      <c r="AC56" s="17"/>
      <c r="AD56" s="16"/>
      <c r="AE56" s="16"/>
      <c r="AF56" s="16"/>
      <c r="AG56" s="16"/>
      <c r="AH56" s="16"/>
      <c r="AI56" s="16"/>
      <c r="AJ56" s="24"/>
      <c r="AK56" s="24" t="s">
        <v>55</v>
      </c>
      <c r="AL56" s="24" t="s">
        <v>55</v>
      </c>
      <c r="AM56" s="26"/>
      <c r="AN56" s="24" t="s">
        <v>79</v>
      </c>
      <c r="AO56" s="24" t="s">
        <v>55</v>
      </c>
      <c r="AP56" s="24"/>
      <c r="AQ56" s="24" t="s">
        <v>55</v>
      </c>
      <c r="AR56" s="24" t="s">
        <v>55</v>
      </c>
      <c r="AS56" s="24" t="s">
        <v>32</v>
      </c>
      <c r="AT56" s="24" t="s">
        <v>534</v>
      </c>
    </row>
    <row r="57" spans="1:46" ht="19.5">
      <c r="A57" s="23">
        <v>45339</v>
      </c>
      <c r="B57" s="22">
        <v>102</v>
      </c>
      <c r="C57" s="21">
        <v>0.41666666666666669</v>
      </c>
      <c r="D57" s="20">
        <v>2401195</v>
      </c>
      <c r="E57" s="20" t="s">
        <v>21</v>
      </c>
      <c r="F57" s="168" t="s">
        <v>55</v>
      </c>
      <c r="G57" s="864">
        <v>14.6</v>
      </c>
      <c r="H57" s="875">
        <v>14.3</v>
      </c>
      <c r="I57" s="875"/>
      <c r="J57" s="15"/>
      <c r="K57" s="19">
        <v>8.89</v>
      </c>
      <c r="L57" s="618">
        <f t="shared" ref="L57:L61" si="7">(K57/(100-G57))*100</f>
        <v>10.409836065573771</v>
      </c>
      <c r="M57" s="15"/>
      <c r="N57" s="15"/>
      <c r="O57" s="869">
        <v>3</v>
      </c>
      <c r="P57" s="870"/>
      <c r="Q57" s="870">
        <v>35</v>
      </c>
      <c r="R57" s="870">
        <v>46</v>
      </c>
      <c r="S57" s="870"/>
      <c r="T57" s="878">
        <f>SUM(Pâtissière[[#This Row],[G 150µ]:[G 63µ]])</f>
        <v>81</v>
      </c>
      <c r="U57" s="870">
        <v>15</v>
      </c>
      <c r="V57" s="27"/>
      <c r="W57" s="27"/>
      <c r="X57" s="27"/>
      <c r="Y57" s="643">
        <v>90.4</v>
      </c>
      <c r="Z57" s="18">
        <v>-0.68</v>
      </c>
      <c r="AA57" s="18">
        <v>10.1</v>
      </c>
      <c r="AB57" s="17"/>
      <c r="AC57" s="17">
        <v>0.8</v>
      </c>
      <c r="AD57" s="16">
        <v>81</v>
      </c>
      <c r="AE57" s="16">
        <v>63</v>
      </c>
      <c r="AF57" s="16">
        <v>17.7</v>
      </c>
      <c r="AG57" s="16">
        <v>188</v>
      </c>
      <c r="AH57" s="16">
        <v>1.29</v>
      </c>
      <c r="AI57" s="16">
        <v>45.2</v>
      </c>
      <c r="AJ57" s="24"/>
      <c r="AK57" s="24"/>
      <c r="AL57" s="24"/>
      <c r="AM57" s="26"/>
      <c r="AN57" s="24" t="s">
        <v>85</v>
      </c>
      <c r="AO57" s="24"/>
      <c r="AP57" s="24"/>
      <c r="AQ57" s="24" t="s">
        <v>55</v>
      </c>
      <c r="AR57" s="24" t="s">
        <v>55</v>
      </c>
      <c r="AS57" s="24" t="s">
        <v>32</v>
      </c>
      <c r="AT57" s="24" t="s">
        <v>535</v>
      </c>
    </row>
    <row r="58" spans="1:46" ht="19.5">
      <c r="A58" s="23">
        <v>45341</v>
      </c>
      <c r="B58" s="22">
        <v>102</v>
      </c>
      <c r="C58" s="21">
        <v>0.41666666666666669</v>
      </c>
      <c r="D58" s="20">
        <v>2401230</v>
      </c>
      <c r="E58" s="20" t="s">
        <v>39</v>
      </c>
      <c r="F58" s="168" t="s">
        <v>55</v>
      </c>
      <c r="G58" s="864">
        <v>14.47</v>
      </c>
      <c r="H58" s="875"/>
      <c r="I58" s="875"/>
      <c r="J58" s="15"/>
      <c r="K58" s="19">
        <v>8.8699999999999992</v>
      </c>
      <c r="L58" s="618">
        <f t="shared" si="7"/>
        <v>10.370630188238044</v>
      </c>
      <c r="M58" s="15"/>
      <c r="N58" s="15"/>
      <c r="O58" s="869">
        <v>1</v>
      </c>
      <c r="P58" s="870"/>
      <c r="Q58" s="870">
        <v>17.8</v>
      </c>
      <c r="R58" s="870">
        <v>45.6</v>
      </c>
      <c r="S58" s="870"/>
      <c r="T58" s="878">
        <f>SUM(Pâtissière[[#This Row],[G 150µ]:[G 63µ]])</f>
        <v>63.400000000000006</v>
      </c>
      <c r="U58" s="870">
        <v>32.200000000000003</v>
      </c>
      <c r="V58" s="27"/>
      <c r="W58" s="27"/>
      <c r="X58" s="27"/>
      <c r="Y58" s="643">
        <v>91.28</v>
      </c>
      <c r="Z58" s="18">
        <v>-0.2</v>
      </c>
      <c r="AA58" s="18">
        <v>10.029999999999999</v>
      </c>
      <c r="AB58" s="17"/>
      <c r="AC58" s="17"/>
      <c r="AD58" s="16">
        <v>105</v>
      </c>
      <c r="AE58" s="16">
        <v>57</v>
      </c>
      <c r="AF58" s="16">
        <v>16.8</v>
      </c>
      <c r="AG58" s="16">
        <v>230</v>
      </c>
      <c r="AH58" s="16">
        <v>1.84</v>
      </c>
      <c r="AI58" s="16">
        <v>53.3</v>
      </c>
      <c r="AJ58" s="24"/>
      <c r="AK58" s="24" t="s">
        <v>55</v>
      </c>
      <c r="AL58" s="24" t="s">
        <v>55</v>
      </c>
      <c r="AM58" s="26"/>
      <c r="AN58" s="24" t="s">
        <v>101</v>
      </c>
      <c r="AO58" s="24" t="s">
        <v>55</v>
      </c>
      <c r="AP58" s="24"/>
      <c r="AQ58" s="24" t="s">
        <v>55</v>
      </c>
      <c r="AR58" s="24" t="s">
        <v>55</v>
      </c>
      <c r="AS58" s="24" t="s">
        <v>32</v>
      </c>
      <c r="AT58" s="24" t="s">
        <v>536</v>
      </c>
    </row>
    <row r="59" spans="1:46" ht="19.5">
      <c r="A59" s="23">
        <v>45343</v>
      </c>
      <c r="B59" s="22">
        <v>102</v>
      </c>
      <c r="C59" s="21">
        <v>0.58333333333333337</v>
      </c>
      <c r="D59" s="20">
        <v>2401311</v>
      </c>
      <c r="E59" s="20" t="s">
        <v>21</v>
      </c>
      <c r="F59" s="168" t="s">
        <v>55</v>
      </c>
      <c r="G59" s="864">
        <v>14.9</v>
      </c>
      <c r="H59" s="875"/>
      <c r="I59" s="875">
        <v>15</v>
      </c>
      <c r="J59" s="15"/>
      <c r="K59" s="19">
        <v>8.8000000000000007</v>
      </c>
      <c r="L59" s="618">
        <f t="shared" si="7"/>
        <v>10.340775558166863</v>
      </c>
      <c r="M59" s="15"/>
      <c r="N59" s="15"/>
      <c r="O59" s="869">
        <v>0.8</v>
      </c>
      <c r="P59" s="870"/>
      <c r="Q59" s="870">
        <v>45.2</v>
      </c>
      <c r="R59" s="870">
        <v>36.6</v>
      </c>
      <c r="S59" s="870"/>
      <c r="T59" s="878">
        <f>SUM(Pâtissière[[#This Row],[G 150µ]:[G 63µ]])</f>
        <v>81.800000000000011</v>
      </c>
      <c r="U59" s="870">
        <v>16</v>
      </c>
      <c r="V59" s="27"/>
      <c r="W59" s="27"/>
      <c r="X59" s="27"/>
      <c r="Y59" s="643">
        <v>89.18</v>
      </c>
      <c r="Z59" s="18">
        <v>-0.41</v>
      </c>
      <c r="AA59" s="18">
        <v>9.81</v>
      </c>
      <c r="AB59" s="17"/>
      <c r="AC59" s="17"/>
      <c r="AD59" s="16"/>
      <c r="AE59" s="16"/>
      <c r="AF59" s="16"/>
      <c r="AG59" s="16"/>
      <c r="AH59" s="16"/>
      <c r="AI59" s="16"/>
      <c r="AJ59" s="24"/>
      <c r="AK59" s="24"/>
      <c r="AL59" s="24"/>
      <c r="AM59" s="26"/>
      <c r="AN59" s="24" t="s">
        <v>62</v>
      </c>
      <c r="AO59" s="24"/>
      <c r="AP59" s="24"/>
      <c r="AQ59" s="24" t="s">
        <v>55</v>
      </c>
      <c r="AR59" s="24" t="s">
        <v>55</v>
      </c>
      <c r="AS59" s="24" t="s">
        <v>32</v>
      </c>
      <c r="AT59" s="24" t="s">
        <v>537</v>
      </c>
    </row>
    <row r="60" spans="1:46" ht="19.5">
      <c r="A60" s="23">
        <v>45343</v>
      </c>
      <c r="B60" s="22">
        <v>102</v>
      </c>
      <c r="C60" s="21">
        <v>0.58333333333333337</v>
      </c>
      <c r="D60" s="20">
        <v>2401312</v>
      </c>
      <c r="E60" s="20" t="s">
        <v>39</v>
      </c>
      <c r="F60" s="168" t="s">
        <v>55</v>
      </c>
      <c r="G60" s="864">
        <v>14.9</v>
      </c>
      <c r="H60" s="875"/>
      <c r="I60" s="875">
        <v>14.9</v>
      </c>
      <c r="J60" s="15">
        <v>0.68700000000000006</v>
      </c>
      <c r="K60" s="19">
        <v>8.66</v>
      </c>
      <c r="L60" s="618">
        <f t="shared" si="7"/>
        <v>10.176263219741481</v>
      </c>
      <c r="M60" s="15"/>
      <c r="N60" s="15"/>
      <c r="O60" s="869">
        <v>1.2</v>
      </c>
      <c r="P60" s="870"/>
      <c r="Q60" s="870">
        <v>52</v>
      </c>
      <c r="R60" s="870">
        <v>29.2</v>
      </c>
      <c r="S60" s="870"/>
      <c r="T60" s="878">
        <f>SUM(Pâtissière[[#This Row],[G 150µ]:[G 63µ]])</f>
        <v>81.2</v>
      </c>
      <c r="U60" s="870">
        <v>16.399999999999999</v>
      </c>
      <c r="V60" s="27"/>
      <c r="W60" s="27"/>
      <c r="X60" s="27"/>
      <c r="Y60" s="643">
        <v>89.4</v>
      </c>
      <c r="Z60" s="18">
        <v>-0.51</v>
      </c>
      <c r="AA60" s="18">
        <v>9.7799999999999994</v>
      </c>
      <c r="AB60" s="17"/>
      <c r="AC60" s="17"/>
      <c r="AD60" s="16"/>
      <c r="AE60" s="16"/>
      <c r="AF60" s="16"/>
      <c r="AG60" s="16"/>
      <c r="AH60" s="16"/>
      <c r="AI60" s="16"/>
      <c r="AJ60" s="24"/>
      <c r="AK60" s="24" t="s">
        <v>55</v>
      </c>
      <c r="AL60" s="24" t="s">
        <v>55</v>
      </c>
      <c r="AM60" s="26"/>
      <c r="AN60" s="24" t="s">
        <v>62</v>
      </c>
      <c r="AO60" s="24" t="s">
        <v>55</v>
      </c>
      <c r="AP60" s="24"/>
      <c r="AQ60" s="24" t="s">
        <v>55</v>
      </c>
      <c r="AR60" s="24" t="s">
        <v>55</v>
      </c>
      <c r="AS60" s="24" t="s">
        <v>32</v>
      </c>
      <c r="AT60" s="24" t="s">
        <v>538</v>
      </c>
    </row>
    <row r="61" spans="1:46" ht="19.5">
      <c r="A61" s="23">
        <v>45346</v>
      </c>
      <c r="B61" s="22">
        <v>102</v>
      </c>
      <c r="C61" s="21">
        <v>0.48958333333333331</v>
      </c>
      <c r="D61" s="20">
        <v>2401383</v>
      </c>
      <c r="E61" s="20" t="s">
        <v>21</v>
      </c>
      <c r="F61" s="168" t="s">
        <v>55</v>
      </c>
      <c r="G61" s="864">
        <v>14.85</v>
      </c>
      <c r="H61" s="875"/>
      <c r="I61" s="875">
        <v>14.73</v>
      </c>
      <c r="J61" s="15"/>
      <c r="K61" s="19">
        <v>9.16</v>
      </c>
      <c r="L61" s="618">
        <f t="shared" si="7"/>
        <v>10.757486788021138</v>
      </c>
      <c r="M61" s="15"/>
      <c r="N61" s="15"/>
      <c r="O61" s="869"/>
      <c r="P61" s="870"/>
      <c r="Q61" s="870"/>
      <c r="R61" s="870"/>
      <c r="S61" s="870"/>
      <c r="T61" s="878"/>
      <c r="U61" s="870"/>
      <c r="V61" s="27"/>
      <c r="W61" s="27"/>
      <c r="X61" s="27"/>
      <c r="Y61" s="643"/>
      <c r="Z61" s="18"/>
      <c r="AA61" s="18"/>
      <c r="AB61" s="17"/>
      <c r="AC61" s="17"/>
      <c r="AD61" s="16">
        <v>104</v>
      </c>
      <c r="AE61" s="16">
        <v>51</v>
      </c>
      <c r="AF61" s="16">
        <v>15.9</v>
      </c>
      <c r="AG61" s="16">
        <v>200</v>
      </c>
      <c r="AH61" s="16">
        <v>2.04</v>
      </c>
      <c r="AI61" s="16">
        <v>48.1</v>
      </c>
      <c r="AJ61" s="24"/>
      <c r="AK61" s="24"/>
      <c r="AL61" s="24"/>
      <c r="AM61" s="26"/>
      <c r="AN61" s="24" t="s">
        <v>101</v>
      </c>
      <c r="AO61" s="24"/>
      <c r="AP61" s="24"/>
      <c r="AQ61" s="24" t="s">
        <v>55</v>
      </c>
      <c r="AR61" s="24" t="s">
        <v>55</v>
      </c>
      <c r="AS61" s="24" t="s">
        <v>32</v>
      </c>
      <c r="AT61" s="24" t="s">
        <v>539</v>
      </c>
    </row>
    <row r="62" spans="1:46" ht="19.5">
      <c r="A62" s="23">
        <v>45348</v>
      </c>
      <c r="B62" s="22">
        <v>102</v>
      </c>
      <c r="C62" s="21">
        <v>0.48958333333333331</v>
      </c>
      <c r="D62" s="20">
        <v>2401420</v>
      </c>
      <c r="E62" s="20" t="s">
        <v>39</v>
      </c>
      <c r="F62" s="168" t="s">
        <v>55</v>
      </c>
      <c r="G62" s="864">
        <v>14.61</v>
      </c>
      <c r="H62" s="875">
        <v>14.62</v>
      </c>
      <c r="I62" s="875"/>
      <c r="J62" s="15">
        <v>0.621</v>
      </c>
      <c r="K62" s="19">
        <v>8.9600000000000009</v>
      </c>
      <c r="L62" s="618">
        <f>(K62/(100-G62))*100</f>
        <v>10.493031970956787</v>
      </c>
      <c r="M62" s="15"/>
      <c r="N62" s="15"/>
      <c r="O62" s="869"/>
      <c r="P62" s="870"/>
      <c r="Q62" s="870"/>
      <c r="R62" s="870"/>
      <c r="S62" s="870"/>
      <c r="T62" s="878"/>
      <c r="U62" s="870"/>
      <c r="V62" s="27"/>
      <c r="W62" s="27"/>
      <c r="X62" s="27"/>
      <c r="Y62" s="643">
        <v>89.17</v>
      </c>
      <c r="Z62" s="18">
        <v>-0.34</v>
      </c>
      <c r="AA62" s="18">
        <v>10.11</v>
      </c>
      <c r="AB62" s="17"/>
      <c r="AC62" s="17"/>
      <c r="AD62" s="16">
        <v>112</v>
      </c>
      <c r="AE62" s="16">
        <v>58</v>
      </c>
      <c r="AF62" s="16">
        <v>17</v>
      </c>
      <c r="AG62" s="16">
        <v>237</v>
      </c>
      <c r="AH62" s="16">
        <v>1.93</v>
      </c>
      <c r="AI62" s="16">
        <v>49.8</v>
      </c>
      <c r="AJ62" s="24"/>
      <c r="AK62" s="24" t="s">
        <v>55</v>
      </c>
      <c r="AL62" s="24" t="s">
        <v>55</v>
      </c>
      <c r="AM62" s="26"/>
      <c r="AN62" s="24" t="s">
        <v>101</v>
      </c>
      <c r="AO62" s="24" t="s">
        <v>55</v>
      </c>
      <c r="AP62" s="24"/>
      <c r="AQ62" s="24" t="s">
        <v>55</v>
      </c>
      <c r="AR62" s="24" t="s">
        <v>55</v>
      </c>
      <c r="AS62" s="24" t="s">
        <v>32</v>
      </c>
      <c r="AT62" s="24" t="s">
        <v>540</v>
      </c>
    </row>
    <row r="63" spans="1:46" ht="19.5">
      <c r="A63" s="23">
        <v>45352</v>
      </c>
      <c r="B63" s="22">
        <v>103</v>
      </c>
      <c r="C63" s="21">
        <v>0.45833333333333331</v>
      </c>
      <c r="D63" s="20">
        <v>2401512</v>
      </c>
      <c r="E63" s="20" t="s">
        <v>39</v>
      </c>
      <c r="F63" s="168" t="s">
        <v>55</v>
      </c>
      <c r="G63" s="864">
        <v>14.66</v>
      </c>
      <c r="H63" s="875"/>
      <c r="I63" s="875"/>
      <c r="J63" s="15"/>
      <c r="K63" s="19">
        <v>9.59</v>
      </c>
      <c r="L63" s="618">
        <f t="shared" ref="L63:L64" si="8">(K63/(100-G63))*100</f>
        <v>11.23740332786501</v>
      </c>
      <c r="M63" s="15"/>
      <c r="N63" s="15"/>
      <c r="O63" s="869">
        <v>3</v>
      </c>
      <c r="P63" s="870"/>
      <c r="Q63" s="870">
        <v>45</v>
      </c>
      <c r="R63" s="870">
        <v>33</v>
      </c>
      <c r="S63" s="870"/>
      <c r="T63" s="878">
        <f>SUM(Pâtissière[[#This Row],[G 150µ]:[G 63µ]])</f>
        <v>78</v>
      </c>
      <c r="U63" s="870">
        <v>18</v>
      </c>
      <c r="V63" s="27"/>
      <c r="W63" s="27"/>
      <c r="X63" s="27"/>
      <c r="Y63" s="643">
        <v>89.2</v>
      </c>
      <c r="Z63" s="18">
        <v>-0.44</v>
      </c>
      <c r="AA63" s="18">
        <v>9.98</v>
      </c>
      <c r="AB63" s="17"/>
      <c r="AC63" s="17">
        <v>0.72</v>
      </c>
      <c r="AD63" s="16">
        <v>72</v>
      </c>
      <c r="AE63" s="16">
        <v>84</v>
      </c>
      <c r="AF63" s="16">
        <v>20.399999999999999</v>
      </c>
      <c r="AG63" s="16">
        <v>200</v>
      </c>
      <c r="AH63" s="16">
        <v>0.86</v>
      </c>
      <c r="AI63" s="16">
        <v>52.6</v>
      </c>
      <c r="AJ63" s="24"/>
      <c r="AK63" s="24" t="s">
        <v>55</v>
      </c>
      <c r="AL63" s="24" t="s">
        <v>55</v>
      </c>
      <c r="AM63" s="26"/>
      <c r="AN63" s="24" t="s">
        <v>62</v>
      </c>
      <c r="AO63" s="24" t="s">
        <v>55</v>
      </c>
      <c r="AP63" s="24"/>
      <c r="AQ63" s="24" t="s">
        <v>55</v>
      </c>
      <c r="AR63" s="24" t="s">
        <v>55</v>
      </c>
      <c r="AS63" s="24" t="s">
        <v>32</v>
      </c>
      <c r="AT63" s="24" t="s">
        <v>541</v>
      </c>
    </row>
    <row r="64" spans="1:46" ht="19.5">
      <c r="A64" s="23">
        <v>45352</v>
      </c>
      <c r="B64" s="22">
        <v>103</v>
      </c>
      <c r="C64" s="21">
        <v>0.45833333333333331</v>
      </c>
      <c r="D64" s="20">
        <v>2401513</v>
      </c>
      <c r="E64" s="20" t="s">
        <v>21</v>
      </c>
      <c r="F64" s="168" t="s">
        <v>55</v>
      </c>
      <c r="G64" s="864">
        <v>14.9</v>
      </c>
      <c r="H64" s="875"/>
      <c r="I64" s="875">
        <v>14.8</v>
      </c>
      <c r="J64" s="15">
        <v>0.64600000000000002</v>
      </c>
      <c r="K64" s="19">
        <v>9.4700000000000006</v>
      </c>
      <c r="L64" s="618">
        <f t="shared" si="8"/>
        <v>11.128084606345476</v>
      </c>
      <c r="M64" s="15"/>
      <c r="N64" s="15"/>
      <c r="O64" s="869"/>
      <c r="P64" s="870"/>
      <c r="Q64" s="870"/>
      <c r="R64" s="870"/>
      <c r="S64" s="870"/>
      <c r="T64" s="878"/>
      <c r="U64" s="870"/>
      <c r="V64" s="27"/>
      <c r="W64" s="27"/>
      <c r="X64" s="27"/>
      <c r="Y64" s="643">
        <v>89.12</v>
      </c>
      <c r="Z64" s="18">
        <v>-0.44</v>
      </c>
      <c r="AA64" s="18">
        <v>10.06</v>
      </c>
      <c r="AB64" s="17"/>
      <c r="AC64" s="17"/>
      <c r="AD64" s="16"/>
      <c r="AE64" s="16"/>
      <c r="AF64" s="16"/>
      <c r="AG64" s="16"/>
      <c r="AH64" s="16"/>
      <c r="AI64" s="16"/>
      <c r="AJ64" s="24"/>
      <c r="AK64" s="24"/>
      <c r="AL64" s="24"/>
      <c r="AM64" s="26"/>
      <c r="AN64" s="24" t="s">
        <v>62</v>
      </c>
      <c r="AO64" s="24"/>
      <c r="AP64" s="24"/>
      <c r="AQ64" s="24" t="s">
        <v>55</v>
      </c>
      <c r="AR64" s="24" t="s">
        <v>55</v>
      </c>
      <c r="AS64" s="24" t="s">
        <v>32</v>
      </c>
      <c r="AT64" s="24" t="s">
        <v>542</v>
      </c>
    </row>
    <row r="65" spans="1:46" ht="19.5">
      <c r="A65" s="23">
        <v>45353</v>
      </c>
      <c r="B65" s="22">
        <v>103</v>
      </c>
      <c r="C65" s="21">
        <v>0.41666666666666669</v>
      </c>
      <c r="D65" s="20">
        <v>2401532</v>
      </c>
      <c r="E65" s="20" t="s">
        <v>39</v>
      </c>
      <c r="F65" s="168" t="s">
        <v>55</v>
      </c>
      <c r="G65" s="864">
        <v>14.66</v>
      </c>
      <c r="H65" s="875"/>
      <c r="I65" s="875"/>
      <c r="J65" s="15"/>
      <c r="K65" s="19">
        <v>9.15</v>
      </c>
      <c r="L65" s="618">
        <f>(K65/(100-G65))*100</f>
        <v>10.721818607921255</v>
      </c>
      <c r="M65" s="15"/>
      <c r="N65" s="15"/>
      <c r="O65" s="869">
        <v>1.8</v>
      </c>
      <c r="P65" s="870"/>
      <c r="Q65" s="870">
        <v>30.2</v>
      </c>
      <c r="R65" s="870">
        <v>45.2</v>
      </c>
      <c r="S65" s="870"/>
      <c r="T65" s="878">
        <f>SUM(Q65:R65)</f>
        <v>75.400000000000006</v>
      </c>
      <c r="U65" s="870">
        <v>20.6</v>
      </c>
      <c r="V65" s="27"/>
      <c r="W65" s="27"/>
      <c r="X65" s="27"/>
      <c r="Y65" s="643">
        <v>88.32</v>
      </c>
      <c r="Z65" s="18">
        <v>-0.34</v>
      </c>
      <c r="AA65" s="18">
        <v>9.99</v>
      </c>
      <c r="AB65" s="17"/>
      <c r="AC65" s="17"/>
      <c r="AD65" s="16">
        <v>94</v>
      </c>
      <c r="AE65" s="16">
        <v>70</v>
      </c>
      <c r="AF65" s="16">
        <v>18.600000000000001</v>
      </c>
      <c r="AG65" s="16">
        <v>230</v>
      </c>
      <c r="AH65" s="16">
        <v>1.34</v>
      </c>
      <c r="AI65" s="16">
        <v>53.1</v>
      </c>
      <c r="AJ65" s="24"/>
      <c r="AK65" s="24" t="s">
        <v>55</v>
      </c>
      <c r="AL65" s="24" t="s">
        <v>55</v>
      </c>
      <c r="AM65" s="26"/>
      <c r="AN65" s="24" t="s">
        <v>62</v>
      </c>
      <c r="AO65" s="24" t="s">
        <v>55</v>
      </c>
      <c r="AP65" s="24"/>
      <c r="AQ65" s="24" t="s">
        <v>55</v>
      </c>
      <c r="AR65" s="24" t="s">
        <v>55</v>
      </c>
      <c r="AS65" s="24" t="s">
        <v>32</v>
      </c>
      <c r="AT65" s="24" t="s">
        <v>543</v>
      </c>
    </row>
    <row r="66" spans="1:46" ht="19.5">
      <c r="A66" s="23">
        <v>45355</v>
      </c>
      <c r="B66" s="22">
        <v>103</v>
      </c>
      <c r="C66" s="21">
        <v>0.35416666666666669</v>
      </c>
      <c r="D66" s="20">
        <v>2401555</v>
      </c>
      <c r="E66" s="20" t="s">
        <v>39</v>
      </c>
      <c r="F66" s="168" t="s">
        <v>55</v>
      </c>
      <c r="G66" s="864">
        <v>14.57</v>
      </c>
      <c r="H66" s="875"/>
      <c r="I66" s="875">
        <v>14.61</v>
      </c>
      <c r="J66" s="15"/>
      <c r="K66" s="19">
        <v>9.74</v>
      </c>
      <c r="L66" s="618">
        <f t="shared" ref="L66:L67" si="9">(K66/(100-G66))*100</f>
        <v>11.401147138007724</v>
      </c>
      <c r="M66" s="15">
        <v>405</v>
      </c>
      <c r="N66" s="15"/>
      <c r="O66" s="869">
        <v>1.6</v>
      </c>
      <c r="P66" s="870"/>
      <c r="Q66" s="870">
        <v>25.6</v>
      </c>
      <c r="R66" s="870">
        <v>46</v>
      </c>
      <c r="S66" s="870"/>
      <c r="T66" s="878">
        <f>SUM(Q66:R66)</f>
        <v>71.599999999999994</v>
      </c>
      <c r="U66" s="870">
        <v>24</v>
      </c>
      <c r="V66" s="27"/>
      <c r="W66" s="27"/>
      <c r="X66" s="27"/>
      <c r="Y66" s="643">
        <v>89.19</v>
      </c>
      <c r="Z66" s="18">
        <v>-0.28999999999999998</v>
      </c>
      <c r="AA66" s="18">
        <v>9.9600000000000009</v>
      </c>
      <c r="AB66" s="17"/>
      <c r="AC66" s="17">
        <v>0.69</v>
      </c>
      <c r="AD66" s="16">
        <v>99</v>
      </c>
      <c r="AE66" s="16">
        <v>53</v>
      </c>
      <c r="AF66" s="16">
        <v>16.2</v>
      </c>
      <c r="AG66" s="16">
        <v>200</v>
      </c>
      <c r="AH66" s="16">
        <v>1.87</v>
      </c>
      <c r="AI66" s="16">
        <v>51.4</v>
      </c>
      <c r="AJ66" s="24"/>
      <c r="AK66" s="24" t="s">
        <v>55</v>
      </c>
      <c r="AL66" s="24" t="s">
        <v>55</v>
      </c>
      <c r="AM66" s="26"/>
      <c r="AN66" s="24" t="s">
        <v>101</v>
      </c>
      <c r="AO66" s="24" t="s">
        <v>55</v>
      </c>
      <c r="AP66" s="24"/>
      <c r="AQ66" s="24" t="s">
        <v>55</v>
      </c>
      <c r="AR66" s="24" t="s">
        <v>55</v>
      </c>
      <c r="AS66" s="24" t="s">
        <v>32</v>
      </c>
      <c r="AT66" s="24" t="s">
        <v>544</v>
      </c>
    </row>
    <row r="67" spans="1:46" ht="19.5">
      <c r="A67" s="23">
        <v>45355</v>
      </c>
      <c r="B67" s="22">
        <v>103</v>
      </c>
      <c r="C67" s="21">
        <v>0.35416666666666669</v>
      </c>
      <c r="D67" s="20">
        <v>2401554</v>
      </c>
      <c r="E67" s="20" t="s">
        <v>21</v>
      </c>
      <c r="F67" s="168" t="s">
        <v>55</v>
      </c>
      <c r="G67" s="864">
        <v>14.3</v>
      </c>
      <c r="H67" s="875">
        <v>14</v>
      </c>
      <c r="I67" s="875">
        <v>14.2</v>
      </c>
      <c r="J67" s="15"/>
      <c r="K67" s="19">
        <v>10.1</v>
      </c>
      <c r="L67" s="618">
        <f t="shared" si="9"/>
        <v>11.785297549591597</v>
      </c>
      <c r="M67" s="15"/>
      <c r="N67" s="15"/>
      <c r="O67" s="869">
        <v>1.6</v>
      </c>
      <c r="P67" s="870"/>
      <c r="Q67" s="870">
        <v>50.4</v>
      </c>
      <c r="R67" s="870">
        <v>27.4</v>
      </c>
      <c r="S67" s="870"/>
      <c r="T67" s="878">
        <f>SUM(Q67:R67)</f>
        <v>77.8</v>
      </c>
      <c r="U67" s="870">
        <v>19</v>
      </c>
      <c r="V67" s="27"/>
      <c r="W67" s="27"/>
      <c r="X67" s="27"/>
      <c r="Y67" s="643">
        <v>88.79</v>
      </c>
      <c r="Z67" s="18">
        <v>-0.12</v>
      </c>
      <c r="AA67" s="18">
        <v>9.99</v>
      </c>
      <c r="AB67" s="17"/>
      <c r="AC67" s="17">
        <v>0.68</v>
      </c>
      <c r="AD67" s="16"/>
      <c r="AE67" s="16"/>
      <c r="AF67" s="16"/>
      <c r="AG67" s="16"/>
      <c r="AH67" s="16"/>
      <c r="AI67" s="16"/>
      <c r="AJ67" s="24"/>
      <c r="AK67" s="24"/>
      <c r="AL67" s="24"/>
      <c r="AM67" s="26"/>
      <c r="AN67" s="24" t="s">
        <v>85</v>
      </c>
      <c r="AO67" s="24"/>
      <c r="AP67" s="24"/>
      <c r="AQ67" s="24" t="s">
        <v>55</v>
      </c>
      <c r="AR67" s="24" t="s">
        <v>55</v>
      </c>
      <c r="AS67" s="24" t="s">
        <v>32</v>
      </c>
      <c r="AT67" s="24" t="s">
        <v>545</v>
      </c>
    </row>
    <row r="68" spans="1:46" ht="19.5">
      <c r="A68" s="23">
        <v>45356</v>
      </c>
      <c r="B68" s="22">
        <v>103</v>
      </c>
      <c r="C68" s="21">
        <v>0.41666666666666669</v>
      </c>
      <c r="D68" s="20">
        <v>2401601</v>
      </c>
      <c r="E68" s="20" t="s">
        <v>39</v>
      </c>
      <c r="F68" s="168" t="s">
        <v>55</v>
      </c>
      <c r="G68" s="864">
        <v>13.9</v>
      </c>
      <c r="H68" s="875"/>
      <c r="I68" s="875"/>
      <c r="J68" s="15"/>
      <c r="K68" s="19">
        <v>10.31</v>
      </c>
      <c r="L68" s="618">
        <f>(K68/(100-G68))*100</f>
        <v>11.974448315911731</v>
      </c>
      <c r="M68" s="15"/>
      <c r="N68" s="15"/>
      <c r="O68" s="869"/>
      <c r="P68" s="870"/>
      <c r="Q68" s="870"/>
      <c r="R68" s="870"/>
      <c r="S68" s="870"/>
      <c r="T68" s="878"/>
      <c r="U68" s="870"/>
      <c r="V68" s="27"/>
      <c r="W68" s="27"/>
      <c r="X68" s="27"/>
      <c r="Y68" s="643"/>
      <c r="Z68" s="18"/>
      <c r="AA68" s="18"/>
      <c r="AB68" s="17"/>
      <c r="AC68" s="17">
        <v>0.64</v>
      </c>
      <c r="AD68" s="16">
        <v>96</v>
      </c>
      <c r="AE68" s="16">
        <v>74</v>
      </c>
      <c r="AF68" s="16">
        <v>19.100000000000001</v>
      </c>
      <c r="AG68" s="16">
        <v>240</v>
      </c>
      <c r="AH68" s="16">
        <v>1.3</v>
      </c>
      <c r="AI68" s="16">
        <v>49.5</v>
      </c>
      <c r="AJ68" s="24"/>
      <c r="AK68" s="24" t="s">
        <v>55</v>
      </c>
      <c r="AL68" s="24" t="s">
        <v>55</v>
      </c>
      <c r="AM68" s="26"/>
      <c r="AN68" s="24"/>
      <c r="AO68" s="24" t="s">
        <v>55</v>
      </c>
      <c r="AP68" s="24"/>
      <c r="AQ68" s="24" t="s">
        <v>55</v>
      </c>
      <c r="AR68" s="24" t="s">
        <v>55</v>
      </c>
      <c r="AS68" s="24" t="s">
        <v>32</v>
      </c>
      <c r="AT68" s="24" t="s">
        <v>546</v>
      </c>
    </row>
    <row r="69" spans="1:46" ht="19.5">
      <c r="A69" s="23">
        <v>45357</v>
      </c>
      <c r="B69" s="22">
        <v>103</v>
      </c>
      <c r="C69" s="21">
        <v>0.35416666666666669</v>
      </c>
      <c r="D69" s="20">
        <v>2401626</v>
      </c>
      <c r="E69" s="20" t="s">
        <v>21</v>
      </c>
      <c r="F69" s="168" t="s">
        <v>55</v>
      </c>
      <c r="G69" s="864">
        <v>13.3</v>
      </c>
      <c r="H69" s="875">
        <v>13.23</v>
      </c>
      <c r="I69" s="875"/>
      <c r="J69" s="15"/>
      <c r="K69" s="19">
        <v>10.98</v>
      </c>
      <c r="L69" s="618">
        <f>(K69/(100-G69))*100</f>
        <v>12.664359861591695</v>
      </c>
      <c r="M69" s="15"/>
      <c r="N69" s="15"/>
      <c r="O69" s="869">
        <v>3</v>
      </c>
      <c r="P69" s="870"/>
      <c r="Q69" s="870">
        <v>29</v>
      </c>
      <c r="R69" s="870">
        <v>43</v>
      </c>
      <c r="S69" s="870"/>
      <c r="T69" s="878">
        <f>SUM(Q69:R69)</f>
        <v>72</v>
      </c>
      <c r="U69" s="870">
        <v>21.2</v>
      </c>
      <c r="V69" s="27"/>
      <c r="W69" s="27"/>
      <c r="X69" s="27"/>
      <c r="Y69" s="643">
        <v>88.41</v>
      </c>
      <c r="Z69" s="18">
        <v>0.24</v>
      </c>
      <c r="AA69" s="18">
        <v>10.56</v>
      </c>
      <c r="AB69" s="17">
        <v>687</v>
      </c>
      <c r="AC69" s="17"/>
      <c r="AD69" s="16"/>
      <c r="AE69" s="16"/>
      <c r="AF69" s="16"/>
      <c r="AG69" s="16"/>
      <c r="AH69" s="16"/>
      <c r="AI69" s="16"/>
      <c r="AJ69" s="24"/>
      <c r="AK69" s="24"/>
      <c r="AL69" s="24"/>
      <c r="AM69" s="26"/>
      <c r="AN69" s="24" t="s">
        <v>85</v>
      </c>
      <c r="AO69" s="24"/>
      <c r="AP69" s="24"/>
      <c r="AQ69" s="24" t="s">
        <v>55</v>
      </c>
      <c r="AR69" s="24" t="s">
        <v>55</v>
      </c>
      <c r="AS69" s="24" t="s">
        <v>32</v>
      </c>
      <c r="AT69" s="24" t="s">
        <v>547</v>
      </c>
    </row>
    <row r="70" spans="1:46" ht="19.5">
      <c r="A70" s="23">
        <v>45357</v>
      </c>
      <c r="B70" s="22">
        <v>103</v>
      </c>
      <c r="C70" s="21">
        <v>0.39583333333333331</v>
      </c>
      <c r="D70" s="20">
        <v>2401632</v>
      </c>
      <c r="E70" s="20" t="s">
        <v>39</v>
      </c>
      <c r="F70" s="168" t="s">
        <v>55</v>
      </c>
      <c r="G70" s="864">
        <v>13.22</v>
      </c>
      <c r="H70" s="875"/>
      <c r="I70" s="875"/>
      <c r="J70" s="15"/>
      <c r="K70" s="19">
        <v>10.11</v>
      </c>
      <c r="L70" s="618">
        <f>(K70/(100-G70))*100</f>
        <v>11.650149804102327</v>
      </c>
      <c r="M70" s="15"/>
      <c r="N70" s="15"/>
      <c r="O70" s="869">
        <v>2</v>
      </c>
      <c r="P70" s="870"/>
      <c r="Q70" s="870">
        <v>17</v>
      </c>
      <c r="R70" s="870">
        <v>49</v>
      </c>
      <c r="S70" s="870"/>
      <c r="T70" s="878">
        <f>SUM(Q70:R70)</f>
        <v>66</v>
      </c>
      <c r="U70" s="870">
        <v>30</v>
      </c>
      <c r="V70" s="27"/>
      <c r="W70" s="27"/>
      <c r="X70" s="27"/>
      <c r="Y70" s="643">
        <v>90.11</v>
      </c>
      <c r="Z70" s="18">
        <v>-0.55000000000000004</v>
      </c>
      <c r="AA70" s="18">
        <v>10.72</v>
      </c>
      <c r="AB70" s="17">
        <v>614</v>
      </c>
      <c r="AC70" s="17"/>
      <c r="AD70" s="16"/>
      <c r="AE70" s="16"/>
      <c r="AF70" s="16"/>
      <c r="AG70" s="16"/>
      <c r="AH70" s="16"/>
      <c r="AI70" s="16"/>
      <c r="AJ70" s="24"/>
      <c r="AK70" s="24" t="s">
        <v>55</v>
      </c>
      <c r="AL70" s="24" t="s">
        <v>55</v>
      </c>
      <c r="AM70" s="26"/>
      <c r="AN70" s="24" t="s">
        <v>85</v>
      </c>
      <c r="AO70" s="24" t="s">
        <v>55</v>
      </c>
      <c r="AP70" s="24"/>
      <c r="AQ70" s="24" t="s">
        <v>55</v>
      </c>
      <c r="AR70" s="24" t="s">
        <v>55</v>
      </c>
      <c r="AS70" s="24" t="s">
        <v>32</v>
      </c>
      <c r="AT70" s="24" t="s">
        <v>548</v>
      </c>
    </row>
    <row r="71" spans="1:46" ht="19.5">
      <c r="A71" s="23">
        <v>45358</v>
      </c>
      <c r="B71" s="22">
        <v>103</v>
      </c>
      <c r="C71" s="21">
        <v>0.41666666666666669</v>
      </c>
      <c r="D71" s="20">
        <v>2401669</v>
      </c>
      <c r="E71" s="20" t="s">
        <v>39</v>
      </c>
      <c r="F71" s="168" t="s">
        <v>55</v>
      </c>
      <c r="G71" s="864">
        <v>13.75</v>
      </c>
      <c r="H71" s="875"/>
      <c r="I71" s="875"/>
      <c r="J71" s="15"/>
      <c r="K71" s="19">
        <v>10.61</v>
      </c>
      <c r="L71" s="618">
        <f>(K71/(100-G71))*100</f>
        <v>12.301449275362318</v>
      </c>
      <c r="M71" s="15"/>
      <c r="N71" s="15"/>
      <c r="O71" s="869">
        <v>4</v>
      </c>
      <c r="P71" s="870"/>
      <c r="Q71" s="870">
        <v>17</v>
      </c>
      <c r="R71" s="870">
        <v>50</v>
      </c>
      <c r="S71" s="870"/>
      <c r="T71" s="878">
        <f>SUM(Q71:R71)</f>
        <v>67</v>
      </c>
      <c r="U71" s="870">
        <v>30</v>
      </c>
      <c r="V71" s="27"/>
      <c r="W71" s="27"/>
      <c r="X71" s="27"/>
      <c r="Y71" s="643">
        <v>87.4</v>
      </c>
      <c r="Z71" s="18">
        <v>-0.1</v>
      </c>
      <c r="AA71" s="18">
        <v>10.31</v>
      </c>
      <c r="AB71" s="17"/>
      <c r="AC71" s="17"/>
      <c r="AD71" s="16">
        <v>99</v>
      </c>
      <c r="AE71" s="16">
        <v>67</v>
      </c>
      <c r="AF71" s="16">
        <v>18.2</v>
      </c>
      <c r="AG71" s="16">
        <v>224</v>
      </c>
      <c r="AH71" s="16">
        <v>1.48</v>
      </c>
      <c r="AI71" s="16">
        <v>48.8</v>
      </c>
      <c r="AJ71" s="24"/>
      <c r="AK71" s="24" t="s">
        <v>55</v>
      </c>
      <c r="AL71" s="24" t="s">
        <v>55</v>
      </c>
      <c r="AM71" s="26"/>
      <c r="AN71" s="24" t="s">
        <v>85</v>
      </c>
      <c r="AO71" s="24" t="s">
        <v>55</v>
      </c>
      <c r="AP71" s="24"/>
      <c r="AQ71" s="24" t="s">
        <v>55</v>
      </c>
      <c r="AR71" s="24" t="s">
        <v>55</v>
      </c>
      <c r="AS71" s="24" t="s">
        <v>32</v>
      </c>
      <c r="AT71" s="24" t="s">
        <v>549</v>
      </c>
    </row>
    <row r="72" spans="1:46" ht="19.5">
      <c r="A72" s="23">
        <v>45359</v>
      </c>
      <c r="B72" s="22">
        <v>103</v>
      </c>
      <c r="C72" s="21">
        <v>0.5</v>
      </c>
      <c r="D72" s="20">
        <v>2401707</v>
      </c>
      <c r="E72" s="20" t="s">
        <v>21</v>
      </c>
      <c r="F72" s="168" t="s">
        <v>55</v>
      </c>
      <c r="G72" s="864">
        <v>14.61</v>
      </c>
      <c r="H72" s="875"/>
      <c r="I72" s="875"/>
      <c r="J72" s="15">
        <v>0.68400000000000005</v>
      </c>
      <c r="K72" s="19">
        <v>10.1</v>
      </c>
      <c r="L72" s="618">
        <f>(K72/(100-G72))*100</f>
        <v>11.828082913690126</v>
      </c>
      <c r="M72" s="15"/>
      <c r="N72" s="15"/>
      <c r="O72" s="869">
        <v>1.5</v>
      </c>
      <c r="P72" s="870"/>
      <c r="Q72" s="870">
        <v>19</v>
      </c>
      <c r="R72" s="870">
        <v>50</v>
      </c>
      <c r="S72" s="870"/>
      <c r="T72" s="878">
        <f>SUM(Q72:R72)</f>
        <v>69</v>
      </c>
      <c r="U72" s="870">
        <v>29</v>
      </c>
      <c r="V72" s="27"/>
      <c r="W72" s="27"/>
      <c r="X72" s="27"/>
      <c r="Y72" s="643">
        <v>89.52</v>
      </c>
      <c r="Z72" s="18">
        <v>-0.2</v>
      </c>
      <c r="AA72" s="18">
        <v>9.73</v>
      </c>
      <c r="AB72" s="17">
        <v>600</v>
      </c>
      <c r="AC72" s="17"/>
      <c r="AD72" s="16"/>
      <c r="AE72" s="16"/>
      <c r="AF72" s="16"/>
      <c r="AG72" s="16"/>
      <c r="AH72" s="16"/>
      <c r="AI72" s="16"/>
      <c r="AJ72" s="24"/>
      <c r="AK72" s="24"/>
      <c r="AL72" s="24"/>
      <c r="AM72" s="26"/>
      <c r="AN72" s="24" t="s">
        <v>85</v>
      </c>
      <c r="AO72" s="24"/>
      <c r="AP72" s="24"/>
      <c r="AQ72" s="24" t="s">
        <v>55</v>
      </c>
      <c r="AR72" s="24" t="s">
        <v>55</v>
      </c>
      <c r="AS72" s="24" t="s">
        <v>32</v>
      </c>
      <c r="AT72" s="24" t="s">
        <v>550</v>
      </c>
    </row>
    <row r="73" spans="1:46" ht="19.5">
      <c r="A73" s="23">
        <v>45363</v>
      </c>
      <c r="B73" s="22">
        <v>103</v>
      </c>
      <c r="C73" s="21">
        <v>0.39583333333333331</v>
      </c>
      <c r="D73" s="20">
        <v>2401799</v>
      </c>
      <c r="E73" s="20" t="s">
        <v>39</v>
      </c>
      <c r="F73" s="168" t="s">
        <v>55</v>
      </c>
      <c r="G73" s="864">
        <v>13.56</v>
      </c>
      <c r="H73" s="875"/>
      <c r="I73" s="875"/>
      <c r="J73" s="15"/>
      <c r="K73" s="19">
        <v>10.93</v>
      </c>
      <c r="L73" s="618">
        <f>(K73/(100-G73))*100</f>
        <v>12.644608977325312</v>
      </c>
      <c r="M73" s="15"/>
      <c r="N73" s="15"/>
      <c r="O73" s="869">
        <v>4.5999999999999996</v>
      </c>
      <c r="P73" s="870"/>
      <c r="Q73" s="870">
        <v>30</v>
      </c>
      <c r="R73" s="870">
        <v>50</v>
      </c>
      <c r="S73" s="870"/>
      <c r="T73" s="878">
        <f>SUM(Q73:R73)</f>
        <v>80</v>
      </c>
      <c r="U73" s="870">
        <v>13</v>
      </c>
      <c r="V73" s="27"/>
      <c r="W73" s="27"/>
      <c r="X73" s="27"/>
      <c r="Y73" s="643">
        <v>87.22</v>
      </c>
      <c r="Z73" s="18">
        <v>0.22</v>
      </c>
      <c r="AA73" s="18">
        <v>10.029999999999999</v>
      </c>
      <c r="AB73" s="17">
        <v>652</v>
      </c>
      <c r="AC73" s="17"/>
      <c r="AD73" s="16">
        <v>95</v>
      </c>
      <c r="AE73" s="16">
        <v>65</v>
      </c>
      <c r="AF73" s="16">
        <v>17.899999999999999</v>
      </c>
      <c r="AG73" s="16">
        <v>210</v>
      </c>
      <c r="AH73" s="16">
        <v>1.46</v>
      </c>
      <c r="AI73" s="16">
        <v>48</v>
      </c>
      <c r="AJ73" s="24"/>
      <c r="AK73" s="24" t="s">
        <v>55</v>
      </c>
      <c r="AL73" s="24" t="s">
        <v>55</v>
      </c>
      <c r="AM73" s="26"/>
      <c r="AN73" s="24" t="s">
        <v>85</v>
      </c>
      <c r="AO73" s="24" t="s">
        <v>55</v>
      </c>
      <c r="AP73" s="24"/>
      <c r="AQ73" s="24" t="s">
        <v>55</v>
      </c>
      <c r="AR73" s="24" t="s">
        <v>55</v>
      </c>
      <c r="AS73" s="24" t="s">
        <v>32</v>
      </c>
      <c r="AT73" s="24" t="s">
        <v>551</v>
      </c>
    </row>
    <row r="74" spans="1:46" ht="19.5">
      <c r="A74" s="23">
        <v>45363</v>
      </c>
      <c r="B74" s="22">
        <v>103</v>
      </c>
      <c r="C74" s="21">
        <v>0.4375</v>
      </c>
      <c r="D74" s="20">
        <v>2401800</v>
      </c>
      <c r="E74" s="20" t="s">
        <v>39</v>
      </c>
      <c r="F74" s="168" t="s">
        <v>55</v>
      </c>
      <c r="G74" s="864">
        <v>13.44</v>
      </c>
      <c r="H74" s="875"/>
      <c r="I74" s="875"/>
      <c r="J74" s="15"/>
      <c r="K74" s="19">
        <v>10.85</v>
      </c>
      <c r="L74" s="618">
        <f t="shared" ref="L74:L77" si="10">(K74/(100-G74))*100</f>
        <v>12.534658040665434</v>
      </c>
      <c r="M74" s="15"/>
      <c r="N74" s="15"/>
      <c r="O74" s="869"/>
      <c r="P74" s="870"/>
      <c r="Q74" s="870"/>
      <c r="R74" s="870"/>
      <c r="S74" s="870"/>
      <c r="T74" s="878"/>
      <c r="U74" s="870"/>
      <c r="V74" s="27"/>
      <c r="W74" s="27"/>
      <c r="X74" s="27"/>
      <c r="Y74" s="643">
        <v>87.28</v>
      </c>
      <c r="Z74" s="18">
        <v>0.21</v>
      </c>
      <c r="AA74" s="18">
        <v>10.3</v>
      </c>
      <c r="AB74" s="17">
        <v>633</v>
      </c>
      <c r="AC74" s="17">
        <v>0.71</v>
      </c>
      <c r="AD74" s="16"/>
      <c r="AE74" s="16"/>
      <c r="AF74" s="16"/>
      <c r="AG74" s="16"/>
      <c r="AH74" s="16"/>
      <c r="AI74" s="16"/>
      <c r="AJ74" s="24"/>
      <c r="AK74" s="24" t="s">
        <v>55</v>
      </c>
      <c r="AL74" s="24" t="s">
        <v>55</v>
      </c>
      <c r="AM74" s="26"/>
      <c r="AN74" s="24"/>
      <c r="AO74" s="24" t="s">
        <v>55</v>
      </c>
      <c r="AP74" s="24"/>
      <c r="AQ74" s="24" t="s">
        <v>55</v>
      </c>
      <c r="AR74" s="24" t="s">
        <v>55</v>
      </c>
      <c r="AS74" s="24" t="s">
        <v>32</v>
      </c>
      <c r="AT74" s="1265" t="s">
        <v>552</v>
      </c>
    </row>
    <row r="75" spans="1:46" ht="19.5">
      <c r="A75" s="23">
        <v>45363</v>
      </c>
      <c r="B75" s="22">
        <v>103</v>
      </c>
      <c r="C75" s="21">
        <v>0.4375</v>
      </c>
      <c r="D75" s="20">
        <v>2401801</v>
      </c>
      <c r="E75" s="20" t="s">
        <v>21</v>
      </c>
      <c r="F75" s="168" t="s">
        <v>55</v>
      </c>
      <c r="G75" s="864">
        <v>13.35</v>
      </c>
      <c r="H75" s="875"/>
      <c r="I75" s="875"/>
      <c r="J75" s="15"/>
      <c r="K75" s="19">
        <v>10.86</v>
      </c>
      <c r="L75" s="618">
        <f t="shared" si="10"/>
        <v>12.533179457587995</v>
      </c>
      <c r="M75" s="15"/>
      <c r="N75" s="15"/>
      <c r="O75" s="869"/>
      <c r="P75" s="870"/>
      <c r="Q75" s="870"/>
      <c r="R75" s="870"/>
      <c r="S75" s="870"/>
      <c r="T75" s="878"/>
      <c r="U75" s="870"/>
      <c r="V75" s="27"/>
      <c r="W75" s="27"/>
      <c r="X75" s="27"/>
      <c r="Y75" s="643">
        <v>86.87</v>
      </c>
      <c r="Z75" s="18">
        <v>0.25</v>
      </c>
      <c r="AA75" s="18">
        <v>10.130000000000001</v>
      </c>
      <c r="AB75" s="17">
        <v>645</v>
      </c>
      <c r="AC75" s="17"/>
      <c r="AD75" s="16"/>
      <c r="AE75" s="16"/>
      <c r="AF75" s="16"/>
      <c r="AG75" s="16"/>
      <c r="AH75" s="16"/>
      <c r="AI75" s="16"/>
      <c r="AJ75" s="24"/>
      <c r="AK75" s="24"/>
      <c r="AL75" s="24"/>
      <c r="AM75" s="26"/>
      <c r="AN75" s="24" t="s">
        <v>79</v>
      </c>
      <c r="AO75" s="24"/>
      <c r="AP75" s="24"/>
      <c r="AQ75" s="24" t="s">
        <v>55</v>
      </c>
      <c r="AR75" s="24" t="s">
        <v>55</v>
      </c>
      <c r="AS75" s="24" t="s">
        <v>32</v>
      </c>
      <c r="AT75" s="24" t="s">
        <v>553</v>
      </c>
    </row>
    <row r="76" spans="1:46" ht="19.5">
      <c r="A76" s="23">
        <v>45364</v>
      </c>
      <c r="B76" s="22">
        <v>103</v>
      </c>
      <c r="C76" s="21">
        <v>0.41666666666666669</v>
      </c>
      <c r="D76" s="20">
        <v>2401826</v>
      </c>
      <c r="E76" s="20" t="s">
        <v>39</v>
      </c>
      <c r="F76" s="168" t="s">
        <v>55</v>
      </c>
      <c r="G76" s="864">
        <v>13.45</v>
      </c>
      <c r="H76" s="875"/>
      <c r="I76" s="875"/>
      <c r="J76" s="15"/>
      <c r="K76" s="19">
        <v>11.11</v>
      </c>
      <c r="L76" s="618">
        <f t="shared" si="10"/>
        <v>12.836510687463893</v>
      </c>
      <c r="M76" s="15"/>
      <c r="N76" s="15"/>
      <c r="O76" s="869"/>
      <c r="P76" s="870"/>
      <c r="Q76" s="870"/>
      <c r="R76" s="870"/>
      <c r="S76" s="870"/>
      <c r="T76" s="878"/>
      <c r="U76" s="870"/>
      <c r="V76" s="27"/>
      <c r="W76" s="27"/>
      <c r="X76" s="27"/>
      <c r="Y76" s="643">
        <v>88.17</v>
      </c>
      <c r="Z76" s="18">
        <v>0.25</v>
      </c>
      <c r="AA76" s="18">
        <v>10.16</v>
      </c>
      <c r="AB76" s="17">
        <v>623</v>
      </c>
      <c r="AC76" s="17">
        <v>0.8</v>
      </c>
      <c r="AD76" s="16">
        <v>105</v>
      </c>
      <c r="AE76" s="16">
        <v>61</v>
      </c>
      <c r="AF76" s="16">
        <v>17.399999999999999</v>
      </c>
      <c r="AG76" s="16">
        <v>220</v>
      </c>
      <c r="AH76" s="16">
        <v>1.72</v>
      </c>
      <c r="AI76" s="16">
        <v>46.4</v>
      </c>
      <c r="AJ76" s="24"/>
      <c r="AK76" s="24" t="s">
        <v>55</v>
      </c>
      <c r="AL76" s="24" t="s">
        <v>55</v>
      </c>
      <c r="AM76" s="26"/>
      <c r="AN76" s="24" t="s">
        <v>91</v>
      </c>
      <c r="AO76" s="24" t="s">
        <v>55</v>
      </c>
      <c r="AP76" s="24"/>
      <c r="AQ76" s="24" t="s">
        <v>55</v>
      </c>
      <c r="AR76" s="24" t="s">
        <v>55</v>
      </c>
      <c r="AS76" s="24" t="s">
        <v>32</v>
      </c>
      <c r="AT76" s="24" t="s">
        <v>554</v>
      </c>
    </row>
    <row r="77" spans="1:46" ht="19.5">
      <c r="A77" s="23">
        <v>45364</v>
      </c>
      <c r="B77" s="22">
        <v>103</v>
      </c>
      <c r="C77" s="21">
        <v>0.45833333333333331</v>
      </c>
      <c r="D77" s="20">
        <v>2401834</v>
      </c>
      <c r="E77" s="20" t="s">
        <v>39</v>
      </c>
      <c r="F77" s="168" t="s">
        <v>55</v>
      </c>
      <c r="G77" s="864">
        <v>13.04</v>
      </c>
      <c r="H77" s="875"/>
      <c r="I77" s="875">
        <v>13.14</v>
      </c>
      <c r="J77" s="15"/>
      <c r="K77" s="19">
        <v>10.86</v>
      </c>
      <c r="L77" s="618">
        <f t="shared" si="10"/>
        <v>12.4885004599816</v>
      </c>
      <c r="M77" s="15"/>
      <c r="N77" s="15"/>
      <c r="O77" s="869">
        <v>3.4</v>
      </c>
      <c r="P77" s="870"/>
      <c r="Q77" s="870">
        <v>24.6</v>
      </c>
      <c r="R77" s="870">
        <v>38</v>
      </c>
      <c r="S77" s="870"/>
      <c r="T77" s="878">
        <f>SUM(Q77:R77)</f>
        <v>62.6</v>
      </c>
      <c r="U77" s="870">
        <v>33.6</v>
      </c>
      <c r="V77" s="27"/>
      <c r="W77" s="27"/>
      <c r="X77" s="27"/>
      <c r="Y77" s="643">
        <v>87.53</v>
      </c>
      <c r="Z77" s="18">
        <v>0.28000000000000003</v>
      </c>
      <c r="AA77" s="18">
        <v>10.4</v>
      </c>
      <c r="AB77" s="17">
        <v>630</v>
      </c>
      <c r="AC77" s="17"/>
      <c r="AD77" s="16"/>
      <c r="AE77" s="16"/>
      <c r="AF77" s="16"/>
      <c r="AG77" s="16"/>
      <c r="AH77" s="16"/>
      <c r="AI77" s="16"/>
      <c r="AJ77" s="24"/>
      <c r="AK77" s="24" t="s">
        <v>55</v>
      </c>
      <c r="AL77" s="24" t="s">
        <v>55</v>
      </c>
      <c r="AM77" s="26"/>
      <c r="AN77" s="24" t="s">
        <v>85</v>
      </c>
      <c r="AO77" s="24" t="s">
        <v>55</v>
      </c>
      <c r="AP77" s="24"/>
      <c r="AQ77" s="24" t="s">
        <v>55</v>
      </c>
      <c r="AR77" s="24" t="s">
        <v>55</v>
      </c>
      <c r="AS77" s="24" t="s">
        <v>32</v>
      </c>
      <c r="AT77" s="24" t="s">
        <v>555</v>
      </c>
    </row>
    <row r="78" spans="1:46" ht="22.5" customHeight="1">
      <c r="A78" s="23">
        <v>45367</v>
      </c>
      <c r="B78" s="22">
        <v>103</v>
      </c>
      <c r="C78" s="21">
        <v>0.39583333333333331</v>
      </c>
      <c r="D78" s="20">
        <v>2401893</v>
      </c>
      <c r="E78" s="20" t="s">
        <v>21</v>
      </c>
      <c r="F78" s="168" t="s">
        <v>55</v>
      </c>
      <c r="G78" s="864">
        <v>14.59</v>
      </c>
      <c r="H78" s="875"/>
      <c r="I78" s="875"/>
      <c r="J78" s="15"/>
      <c r="K78" s="19">
        <v>8.76</v>
      </c>
      <c r="L78" s="618">
        <f>(K78/(100-G78))*100</f>
        <v>10.256410256410255</v>
      </c>
      <c r="M78" s="15"/>
      <c r="N78" s="15"/>
      <c r="O78" s="869">
        <v>2</v>
      </c>
      <c r="P78" s="870"/>
      <c r="Q78" s="870">
        <v>33</v>
      </c>
      <c r="R78" s="870">
        <v>38</v>
      </c>
      <c r="S78" s="870"/>
      <c r="T78" s="878">
        <f>SUM(Q78:R78)</f>
        <v>71</v>
      </c>
      <c r="U78" s="870">
        <v>26</v>
      </c>
      <c r="V78" s="27"/>
      <c r="W78" s="27"/>
      <c r="X78" s="27"/>
      <c r="Y78" s="643">
        <v>90.37</v>
      </c>
      <c r="Z78" s="18">
        <v>-0.4</v>
      </c>
      <c r="AA78" s="18">
        <v>9.89</v>
      </c>
      <c r="AB78" s="17">
        <v>600</v>
      </c>
      <c r="AC78" s="17"/>
      <c r="AD78" s="16"/>
      <c r="AE78" s="16"/>
      <c r="AF78" s="16"/>
      <c r="AG78" s="16"/>
      <c r="AH78" s="16"/>
      <c r="AI78" s="16"/>
      <c r="AJ78" s="24"/>
      <c r="AK78" s="24"/>
      <c r="AL78" s="24"/>
      <c r="AM78" s="26"/>
      <c r="AN78" s="24" t="s">
        <v>85</v>
      </c>
      <c r="AO78" s="24"/>
      <c r="AP78" s="24"/>
      <c r="AQ78" s="24" t="s">
        <v>55</v>
      </c>
      <c r="AR78" s="24" t="s">
        <v>55</v>
      </c>
      <c r="AS78" s="24" t="s">
        <v>32</v>
      </c>
      <c r="AT78" s="24" t="s">
        <v>556</v>
      </c>
    </row>
    <row r="79" spans="1:46" ht="19.5">
      <c r="A79" s="23">
        <v>45369</v>
      </c>
      <c r="B79" s="22">
        <v>103</v>
      </c>
      <c r="C79" s="21">
        <v>0.53472222222222221</v>
      </c>
      <c r="D79" s="20">
        <v>2401942</v>
      </c>
      <c r="E79" s="20" t="s">
        <v>21</v>
      </c>
      <c r="F79" s="168" t="s">
        <v>55</v>
      </c>
      <c r="G79" s="864">
        <v>14.24</v>
      </c>
      <c r="H79" s="875"/>
      <c r="I79" s="875"/>
      <c r="J79" s="15"/>
      <c r="K79" s="19">
        <v>10.3</v>
      </c>
      <c r="L79" s="618">
        <f>(K79/(100-G79))*100</f>
        <v>12.01026119402985</v>
      </c>
      <c r="M79" s="15"/>
      <c r="N79" s="15"/>
      <c r="O79" s="869">
        <v>1.4</v>
      </c>
      <c r="P79" s="870"/>
      <c r="Q79" s="870">
        <v>30</v>
      </c>
      <c r="R79" s="870">
        <v>40</v>
      </c>
      <c r="S79" s="870"/>
      <c r="T79" s="878">
        <f>SUM(Q79:R79)</f>
        <v>70</v>
      </c>
      <c r="U79" s="870">
        <v>25</v>
      </c>
      <c r="V79" s="27"/>
      <c r="W79" s="27"/>
      <c r="X79" s="27"/>
      <c r="Y79" s="643">
        <v>88.22</v>
      </c>
      <c r="Z79" s="18">
        <v>-0.17</v>
      </c>
      <c r="AA79" s="18">
        <v>10.14</v>
      </c>
      <c r="AB79" s="17">
        <v>640</v>
      </c>
      <c r="AC79" s="17"/>
      <c r="AD79" s="16"/>
      <c r="AE79" s="16"/>
      <c r="AF79" s="16"/>
      <c r="AG79" s="16"/>
      <c r="AH79" s="16"/>
      <c r="AI79" s="16"/>
      <c r="AJ79" s="24"/>
      <c r="AK79" s="24"/>
      <c r="AL79" s="24"/>
      <c r="AM79" s="26"/>
      <c r="AN79" s="24" t="s">
        <v>79</v>
      </c>
      <c r="AO79" s="24"/>
      <c r="AP79" s="24"/>
      <c r="AQ79" s="24" t="s">
        <v>55</v>
      </c>
      <c r="AR79" s="24" t="s">
        <v>55</v>
      </c>
      <c r="AS79" s="24" t="s">
        <v>32</v>
      </c>
      <c r="AT79" s="24" t="s">
        <v>557</v>
      </c>
    </row>
    <row r="80" spans="1:46" ht="19.5">
      <c r="A80" s="23">
        <v>45370</v>
      </c>
      <c r="B80" s="22">
        <v>103</v>
      </c>
      <c r="C80" s="21">
        <v>0.39583333333333331</v>
      </c>
      <c r="D80" s="20">
        <v>2401963</v>
      </c>
      <c r="E80" s="20" t="s">
        <v>39</v>
      </c>
      <c r="F80" s="168" t="s">
        <v>55</v>
      </c>
      <c r="G80" s="864">
        <v>13.85</v>
      </c>
      <c r="H80" s="875"/>
      <c r="I80" s="875"/>
      <c r="J80" s="15"/>
      <c r="K80" s="19">
        <v>9.9499999999999993</v>
      </c>
      <c r="L80" s="618">
        <f t="shared" ref="L80:L83" si="11">(K80/(100-G80))*100</f>
        <v>11.549622751015669</v>
      </c>
      <c r="M80" s="15"/>
      <c r="N80" s="15"/>
      <c r="O80" s="869"/>
      <c r="P80" s="870"/>
      <c r="Q80" s="870"/>
      <c r="R80" s="870"/>
      <c r="S80" s="870"/>
      <c r="T80" s="878"/>
      <c r="U80" s="870"/>
      <c r="V80" s="27"/>
      <c r="W80" s="27"/>
      <c r="X80" s="27"/>
      <c r="Y80" s="643">
        <v>88.7</v>
      </c>
      <c r="Z80" s="18">
        <v>-0.11</v>
      </c>
      <c r="AA80" s="18">
        <v>10.11</v>
      </c>
      <c r="AB80" s="17"/>
      <c r="AC80" s="17"/>
      <c r="AD80" s="16"/>
      <c r="AE80" s="16"/>
      <c r="AF80" s="16"/>
      <c r="AG80" s="16"/>
      <c r="AH80" s="16"/>
      <c r="AI80" s="16"/>
      <c r="AJ80" s="24"/>
      <c r="AK80" s="24" t="s">
        <v>55</v>
      </c>
      <c r="AL80" s="24" t="s">
        <v>55</v>
      </c>
      <c r="AM80" s="26"/>
      <c r="AN80" s="24"/>
      <c r="AO80" s="24" t="s">
        <v>55</v>
      </c>
      <c r="AP80" s="24"/>
      <c r="AQ80" s="24" t="s">
        <v>55</v>
      </c>
      <c r="AR80" s="24" t="s">
        <v>55</v>
      </c>
      <c r="AS80" s="24" t="s">
        <v>32</v>
      </c>
      <c r="AT80" s="24" t="s">
        <v>558</v>
      </c>
    </row>
    <row r="81" spans="1:46" ht="19.5">
      <c r="A81" s="23">
        <v>45370</v>
      </c>
      <c r="B81" s="22">
        <v>103</v>
      </c>
      <c r="C81" s="21">
        <v>0.4375</v>
      </c>
      <c r="D81" s="20">
        <v>2401964</v>
      </c>
      <c r="E81" s="20" t="s">
        <v>39</v>
      </c>
      <c r="F81" s="168" t="s">
        <v>55</v>
      </c>
      <c r="G81" s="864">
        <v>14.03</v>
      </c>
      <c r="H81" s="875">
        <v>13.9</v>
      </c>
      <c r="I81" s="875"/>
      <c r="J81" s="15"/>
      <c r="K81" s="19">
        <v>9.74</v>
      </c>
      <c r="L81" s="618">
        <f t="shared" si="11"/>
        <v>11.329533558217983</v>
      </c>
      <c r="M81" s="15"/>
      <c r="N81" s="15"/>
      <c r="O81" s="869">
        <v>1</v>
      </c>
      <c r="P81" s="870"/>
      <c r="Q81" s="870">
        <v>30</v>
      </c>
      <c r="R81" s="870">
        <v>33.799999999999997</v>
      </c>
      <c r="S81" s="870"/>
      <c r="T81" s="878">
        <f>SUM(Q81:R81)</f>
        <v>63.8</v>
      </c>
      <c r="U81" s="870">
        <v>34.4</v>
      </c>
      <c r="V81" s="27">
        <v>20.14</v>
      </c>
      <c r="W81" s="27">
        <v>97</v>
      </c>
      <c r="X81" s="27">
        <v>6.56</v>
      </c>
      <c r="Y81" s="643">
        <v>88.73</v>
      </c>
      <c r="Z81" s="18">
        <v>-0.16</v>
      </c>
      <c r="AA81" s="18">
        <v>10.07</v>
      </c>
      <c r="AB81" s="17"/>
      <c r="AC81" s="17">
        <v>0.76</v>
      </c>
      <c r="AD81" s="16">
        <v>75</v>
      </c>
      <c r="AE81" s="16">
        <v>73</v>
      </c>
      <c r="AF81" s="16">
        <v>19</v>
      </c>
      <c r="AG81" s="16">
        <v>180</v>
      </c>
      <c r="AH81" s="16">
        <v>1.03</v>
      </c>
      <c r="AI81" s="16">
        <v>50.7</v>
      </c>
      <c r="AJ81" s="24"/>
      <c r="AK81" s="24" t="s">
        <v>55</v>
      </c>
      <c r="AL81" s="24" t="s">
        <v>55</v>
      </c>
      <c r="AM81" s="26"/>
      <c r="AN81" s="24" t="s">
        <v>91</v>
      </c>
      <c r="AO81" s="24" t="s">
        <v>55</v>
      </c>
      <c r="AP81" s="24"/>
      <c r="AQ81" s="24" t="s">
        <v>55</v>
      </c>
      <c r="AR81" s="24" t="s">
        <v>55</v>
      </c>
      <c r="AS81" s="24" t="s">
        <v>32</v>
      </c>
      <c r="AT81" s="24" t="s">
        <v>559</v>
      </c>
    </row>
    <row r="82" spans="1:46" ht="19.5">
      <c r="A82" s="23">
        <v>45370</v>
      </c>
      <c r="B82" s="22">
        <v>103</v>
      </c>
      <c r="C82" s="21">
        <v>0.4375</v>
      </c>
      <c r="D82" s="20">
        <v>2401965</v>
      </c>
      <c r="E82" s="20" t="s">
        <v>21</v>
      </c>
      <c r="F82" s="168" t="s">
        <v>55</v>
      </c>
      <c r="G82" s="864">
        <v>13.25</v>
      </c>
      <c r="H82" s="875">
        <v>13.07</v>
      </c>
      <c r="I82" s="875">
        <v>13.05</v>
      </c>
      <c r="J82" s="15"/>
      <c r="K82" s="19">
        <v>9.1</v>
      </c>
      <c r="L82" s="618">
        <f t="shared" si="11"/>
        <v>10.489913544668587</v>
      </c>
      <c r="M82" s="15"/>
      <c r="N82" s="15"/>
      <c r="O82" s="869"/>
      <c r="P82" s="870"/>
      <c r="Q82" s="870"/>
      <c r="R82" s="870"/>
      <c r="S82" s="870"/>
      <c r="T82" s="878"/>
      <c r="U82" s="870"/>
      <c r="V82" s="27"/>
      <c r="W82" s="27"/>
      <c r="X82" s="27"/>
      <c r="Y82" s="643">
        <v>88.93</v>
      </c>
      <c r="Z82" s="18">
        <v>-0.12</v>
      </c>
      <c r="AA82" s="18">
        <v>9.7200000000000006</v>
      </c>
      <c r="AB82" s="17"/>
      <c r="AC82" s="17"/>
      <c r="AD82" s="16"/>
      <c r="AE82" s="16"/>
      <c r="AF82" s="16"/>
      <c r="AG82" s="16"/>
      <c r="AH82" s="16"/>
      <c r="AI82" s="16"/>
      <c r="AJ82" s="24"/>
      <c r="AK82" s="24"/>
      <c r="AL82" s="24"/>
      <c r="AM82" s="26"/>
      <c r="AN82" s="24"/>
      <c r="AO82" s="24"/>
      <c r="AP82" s="24"/>
      <c r="AQ82" s="24" t="s">
        <v>55</v>
      </c>
      <c r="AR82" s="24" t="s">
        <v>55</v>
      </c>
      <c r="AS82" s="24" t="s">
        <v>32</v>
      </c>
      <c r="AT82" s="24" t="s">
        <v>560</v>
      </c>
    </row>
    <row r="83" spans="1:46" ht="19.5">
      <c r="A83" s="23">
        <v>45373</v>
      </c>
      <c r="B83" s="22">
        <v>103</v>
      </c>
      <c r="C83" s="21">
        <v>0.44097222222222221</v>
      </c>
      <c r="D83" s="20">
        <v>2402024</v>
      </c>
      <c r="E83" s="20" t="s">
        <v>39</v>
      </c>
      <c r="F83" s="168" t="s">
        <v>55</v>
      </c>
      <c r="G83" s="864">
        <v>13.82</v>
      </c>
      <c r="H83" s="875"/>
      <c r="I83" s="875"/>
      <c r="J83" s="15"/>
      <c r="K83" s="19">
        <v>9.2100000000000009</v>
      </c>
      <c r="L83" s="618">
        <f t="shared" si="11"/>
        <v>10.686934323508934</v>
      </c>
      <c r="M83" s="15"/>
      <c r="N83" s="15"/>
      <c r="O83" s="869">
        <v>3</v>
      </c>
      <c r="P83" s="870"/>
      <c r="Q83" s="870">
        <v>27</v>
      </c>
      <c r="R83" s="870">
        <v>34</v>
      </c>
      <c r="S83" s="870"/>
      <c r="T83" s="878">
        <f>SUM(Q83:R83)</f>
        <v>61</v>
      </c>
      <c r="U83" s="870">
        <v>35</v>
      </c>
      <c r="V83" s="27"/>
      <c r="W83" s="27"/>
      <c r="X83" s="27"/>
      <c r="Y83" s="643">
        <v>89.14</v>
      </c>
      <c r="Z83" s="18">
        <v>-0.36</v>
      </c>
      <c r="AA83" s="18">
        <v>10.18</v>
      </c>
      <c r="AB83" s="17">
        <v>588</v>
      </c>
      <c r="AC83" s="17">
        <v>0.7</v>
      </c>
      <c r="AD83" s="16">
        <v>91</v>
      </c>
      <c r="AE83" s="16">
        <v>59</v>
      </c>
      <c r="AF83" s="16">
        <v>17.100000000000001</v>
      </c>
      <c r="AG83" s="16">
        <v>190</v>
      </c>
      <c r="AH83" s="16">
        <v>1.54</v>
      </c>
      <c r="AI83" s="16">
        <v>46.1</v>
      </c>
      <c r="AJ83" s="24"/>
      <c r="AK83" s="24" t="s">
        <v>55</v>
      </c>
      <c r="AL83" s="24" t="s">
        <v>55</v>
      </c>
      <c r="AM83" s="26"/>
      <c r="AN83" s="24" t="s">
        <v>85</v>
      </c>
      <c r="AO83" s="24" t="s">
        <v>55</v>
      </c>
      <c r="AP83" s="24"/>
      <c r="AQ83" s="24" t="s">
        <v>55</v>
      </c>
      <c r="AR83" s="24" t="s">
        <v>55</v>
      </c>
      <c r="AS83" s="24" t="s">
        <v>32</v>
      </c>
      <c r="AT83" s="24" t="s">
        <v>561</v>
      </c>
    </row>
    <row r="84" spans="1:46" ht="19.5">
      <c r="A84" s="23">
        <v>45376</v>
      </c>
      <c r="B84" s="22">
        <v>103</v>
      </c>
      <c r="C84" s="21">
        <v>0.39583333333333331</v>
      </c>
      <c r="D84" s="20">
        <v>2402081</v>
      </c>
      <c r="E84" s="20" t="s">
        <v>39</v>
      </c>
      <c r="F84" s="168" t="s">
        <v>55</v>
      </c>
      <c r="G84" s="864">
        <v>14.63</v>
      </c>
      <c r="H84" s="875"/>
      <c r="I84" s="875"/>
      <c r="J84" s="15"/>
      <c r="K84" s="19">
        <v>9.83</v>
      </c>
      <c r="L84" s="618">
        <f>(K84/(100-G84))*100</f>
        <v>11.514583577369098</v>
      </c>
      <c r="M84" s="15"/>
      <c r="N84" s="15"/>
      <c r="O84" s="869">
        <v>1.3</v>
      </c>
      <c r="P84" s="870"/>
      <c r="Q84" s="870">
        <v>30</v>
      </c>
      <c r="R84" s="870">
        <v>33</v>
      </c>
      <c r="S84" s="870"/>
      <c r="T84" s="878">
        <f>SUM(Q84:R84)</f>
        <v>63</v>
      </c>
      <c r="U84" s="870">
        <v>35</v>
      </c>
      <c r="V84" s="27"/>
      <c r="W84" s="27"/>
      <c r="X84" s="27"/>
      <c r="Y84" s="643">
        <v>90.08</v>
      </c>
      <c r="Z84" s="18">
        <v>-0.24</v>
      </c>
      <c r="AA84" s="18">
        <v>10.01</v>
      </c>
      <c r="AB84" s="17">
        <v>570</v>
      </c>
      <c r="AC84" s="17">
        <v>0.74</v>
      </c>
      <c r="AD84" s="16">
        <v>93</v>
      </c>
      <c r="AE84" s="16">
        <v>68</v>
      </c>
      <c r="AF84" s="16">
        <v>18.399999999999999</v>
      </c>
      <c r="AG84" s="16">
        <v>220</v>
      </c>
      <c r="AH84" s="16">
        <v>1.37</v>
      </c>
      <c r="AI84" s="16">
        <v>52.4</v>
      </c>
      <c r="AJ84" s="24"/>
      <c r="AK84" s="24" t="s">
        <v>55</v>
      </c>
      <c r="AL84" s="24" t="s">
        <v>55</v>
      </c>
      <c r="AM84" s="26"/>
      <c r="AN84" s="24" t="s">
        <v>91</v>
      </c>
      <c r="AO84" s="24" t="s">
        <v>55</v>
      </c>
      <c r="AP84" s="24"/>
      <c r="AQ84" s="24" t="s">
        <v>55</v>
      </c>
      <c r="AR84" s="24" t="s">
        <v>55</v>
      </c>
      <c r="AS84" s="24" t="s">
        <v>32</v>
      </c>
      <c r="AT84" s="24" t="s">
        <v>562</v>
      </c>
    </row>
    <row r="85" spans="1:46" ht="19.5">
      <c r="A85" s="23">
        <v>45377</v>
      </c>
      <c r="B85" s="22">
        <v>103</v>
      </c>
      <c r="C85" s="21">
        <v>0.41666666666666669</v>
      </c>
      <c r="D85" s="20">
        <v>2402111</v>
      </c>
      <c r="E85" s="20" t="s">
        <v>39</v>
      </c>
      <c r="F85" s="168" t="s">
        <v>55</v>
      </c>
      <c r="G85" s="864">
        <v>14.74</v>
      </c>
      <c r="H85" s="875"/>
      <c r="I85" s="875">
        <v>14.5</v>
      </c>
      <c r="J85" s="15"/>
      <c r="K85" s="19">
        <v>9.41</v>
      </c>
      <c r="L85" s="618">
        <f>(K85/(100-G85))*100</f>
        <v>11.036828524513254</v>
      </c>
      <c r="M85" s="15"/>
      <c r="N85" s="15"/>
      <c r="O85" s="869"/>
      <c r="P85" s="870"/>
      <c r="Q85" s="870"/>
      <c r="R85" s="870"/>
      <c r="S85" s="870"/>
      <c r="T85" s="878"/>
      <c r="U85" s="870"/>
      <c r="V85" s="27">
        <v>21.49</v>
      </c>
      <c r="W85" s="27">
        <v>98.06</v>
      </c>
      <c r="X85" s="27">
        <v>7.31</v>
      </c>
      <c r="Y85" s="643">
        <v>90.3</v>
      </c>
      <c r="Z85" s="18">
        <v>-0.49</v>
      </c>
      <c r="AA85" s="18">
        <v>10.119999999999999</v>
      </c>
      <c r="AB85" s="17">
        <v>580</v>
      </c>
      <c r="AC85" s="17">
        <v>0.67</v>
      </c>
      <c r="AD85" s="16">
        <v>80</v>
      </c>
      <c r="AE85" s="16">
        <v>60</v>
      </c>
      <c r="AF85" s="16">
        <v>17</v>
      </c>
      <c r="AG85" s="16">
        <v>176</v>
      </c>
      <c r="AH85" s="16">
        <v>1.33</v>
      </c>
      <c r="AI85" s="16">
        <v>50.8</v>
      </c>
      <c r="AJ85" s="24"/>
      <c r="AK85" s="24" t="s">
        <v>55</v>
      </c>
      <c r="AL85" s="24" t="s">
        <v>55</v>
      </c>
      <c r="AM85" s="26"/>
      <c r="AN85" s="24" t="s">
        <v>62</v>
      </c>
      <c r="AO85" s="24" t="s">
        <v>55</v>
      </c>
      <c r="AP85" s="24"/>
      <c r="AQ85" s="24" t="s">
        <v>55</v>
      </c>
      <c r="AR85" s="24" t="s">
        <v>55</v>
      </c>
      <c r="AS85" s="24" t="s">
        <v>32</v>
      </c>
      <c r="AT85" s="24" t="s">
        <v>563</v>
      </c>
    </row>
    <row r="86" spans="1:46" ht="19.5">
      <c r="A86" s="23">
        <v>45378</v>
      </c>
      <c r="B86" s="22">
        <v>103</v>
      </c>
      <c r="C86" s="21">
        <v>0.45833333333333331</v>
      </c>
      <c r="D86" s="20">
        <v>2402144</v>
      </c>
      <c r="E86" s="20" t="s">
        <v>21</v>
      </c>
      <c r="F86" s="168" t="s">
        <v>55</v>
      </c>
      <c r="G86" s="864">
        <v>14.91</v>
      </c>
      <c r="H86" s="875"/>
      <c r="I86" s="875"/>
      <c r="J86" s="15"/>
      <c r="K86" s="19">
        <v>9.68</v>
      </c>
      <c r="L86" s="618">
        <f>(K86/(100-G86))*100</f>
        <v>11.376189916558936</v>
      </c>
      <c r="M86" s="15"/>
      <c r="N86" s="15"/>
      <c r="O86" s="869">
        <v>1.4</v>
      </c>
      <c r="P86" s="870"/>
      <c r="Q86" s="870">
        <v>26.4</v>
      </c>
      <c r="R86" s="870">
        <v>38.799999999999997</v>
      </c>
      <c r="S86" s="870"/>
      <c r="T86" s="878">
        <f>SUM(Q86:R86)</f>
        <v>65.199999999999989</v>
      </c>
      <c r="U86" s="870">
        <v>31</v>
      </c>
      <c r="V86" s="27"/>
      <c r="W86" s="27"/>
      <c r="X86" s="27"/>
      <c r="Y86" s="643">
        <v>90.33</v>
      </c>
      <c r="Z86" s="18">
        <v>-0.42</v>
      </c>
      <c r="AA86" s="18">
        <v>10.029999999999999</v>
      </c>
      <c r="AB86" s="17"/>
      <c r="AC86" s="17">
        <v>0.6</v>
      </c>
      <c r="AD86" s="16"/>
      <c r="AE86" s="16"/>
      <c r="AF86" s="16"/>
      <c r="AG86" s="16"/>
      <c r="AH86" s="16"/>
      <c r="AI86" s="16"/>
      <c r="AJ86" s="24"/>
      <c r="AK86" s="24"/>
      <c r="AL86" s="24"/>
      <c r="AM86" s="26"/>
      <c r="AN86" s="24" t="s">
        <v>62</v>
      </c>
      <c r="AO86" s="24"/>
      <c r="AP86" s="24"/>
      <c r="AQ86" s="24" t="s">
        <v>55</v>
      </c>
      <c r="AR86" s="24" t="s">
        <v>55</v>
      </c>
      <c r="AS86" s="24" t="s">
        <v>32</v>
      </c>
      <c r="AT86" s="24" t="s">
        <v>564</v>
      </c>
    </row>
    <row r="87" spans="1:46" ht="19.5">
      <c r="A87" s="23">
        <v>45379</v>
      </c>
      <c r="B87" s="22">
        <v>103</v>
      </c>
      <c r="C87" s="21">
        <v>0.35416666666666669</v>
      </c>
      <c r="D87" s="20">
        <v>2402152</v>
      </c>
      <c r="E87" s="20" t="s">
        <v>39</v>
      </c>
      <c r="F87" s="168" t="s">
        <v>55</v>
      </c>
      <c r="G87" s="864">
        <v>14.6</v>
      </c>
      <c r="H87" s="875">
        <v>14.45</v>
      </c>
      <c r="I87" s="869">
        <v>14.69</v>
      </c>
      <c r="J87" s="15"/>
      <c r="K87" s="19">
        <v>10.89</v>
      </c>
      <c r="L87" s="618">
        <f>(K87/(100-G87))*100</f>
        <v>12.751756440281032</v>
      </c>
      <c r="M87" s="15"/>
      <c r="N87" s="15"/>
      <c r="O87" s="869">
        <v>1.4</v>
      </c>
      <c r="P87" s="870"/>
      <c r="Q87" s="870">
        <v>10.8</v>
      </c>
      <c r="R87" s="870">
        <v>34.6</v>
      </c>
      <c r="S87" s="870"/>
      <c r="T87" s="878">
        <f>SUM(Q87:R87)</f>
        <v>45.400000000000006</v>
      </c>
      <c r="U87" s="870">
        <v>51.4</v>
      </c>
      <c r="V87" s="27"/>
      <c r="W87" s="27"/>
      <c r="X87" s="27"/>
      <c r="Y87" s="643">
        <v>89.5</v>
      </c>
      <c r="Z87" s="18">
        <v>-0.4</v>
      </c>
      <c r="AA87" s="18">
        <v>10.119999999999999</v>
      </c>
      <c r="AB87" s="17"/>
      <c r="AC87" s="17">
        <v>0.69</v>
      </c>
      <c r="AD87" s="16">
        <v>83</v>
      </c>
      <c r="AE87" s="16">
        <v>71</v>
      </c>
      <c r="AF87" s="16">
        <v>18.8</v>
      </c>
      <c r="AG87" s="16">
        <v>204</v>
      </c>
      <c r="AH87" s="16">
        <v>1.17</v>
      </c>
      <c r="AI87" s="16">
        <v>51.5</v>
      </c>
      <c r="AJ87" s="24"/>
      <c r="AK87" s="24" t="s">
        <v>55</v>
      </c>
      <c r="AL87" s="24" t="s">
        <v>55</v>
      </c>
      <c r="AM87" s="26"/>
      <c r="AN87" s="24"/>
      <c r="AO87" s="24" t="s">
        <v>55</v>
      </c>
      <c r="AP87" s="24"/>
      <c r="AQ87" s="24" t="s">
        <v>55</v>
      </c>
      <c r="AR87" s="24" t="s">
        <v>55</v>
      </c>
      <c r="AS87" s="24" t="s">
        <v>32</v>
      </c>
      <c r="AT87" s="24" t="s">
        <v>565</v>
      </c>
    </row>
    <row r="88" spans="1:46" ht="19.5">
      <c r="A88" s="23">
        <v>45379</v>
      </c>
      <c r="B88" s="22">
        <v>103</v>
      </c>
      <c r="C88" s="21">
        <v>0.35416666666666669</v>
      </c>
      <c r="D88" s="20">
        <v>2402153</v>
      </c>
      <c r="E88" s="20" t="s">
        <v>21</v>
      </c>
      <c r="F88" s="168" t="s">
        <v>55</v>
      </c>
      <c r="G88" s="864">
        <v>14.9</v>
      </c>
      <c r="H88" s="875">
        <v>14.9</v>
      </c>
      <c r="I88" s="875">
        <v>14.8</v>
      </c>
      <c r="J88" s="15">
        <v>0.67700000000000005</v>
      </c>
      <c r="K88" s="19">
        <v>9.1300000000000008</v>
      </c>
      <c r="L88" s="618">
        <f>(K88/(100-G88))*100</f>
        <v>10.728554641598121</v>
      </c>
      <c r="M88" s="15"/>
      <c r="N88" s="15"/>
      <c r="O88" s="869">
        <v>1</v>
      </c>
      <c r="P88" s="870"/>
      <c r="Q88" s="870">
        <v>8</v>
      </c>
      <c r="R88" s="870">
        <v>34</v>
      </c>
      <c r="S88" s="870"/>
      <c r="T88" s="878">
        <f>SUM(Q88:R88)</f>
        <v>42</v>
      </c>
      <c r="U88" s="870">
        <v>54.8</v>
      </c>
      <c r="V88" s="27">
        <v>17.66</v>
      </c>
      <c r="W88" s="27">
        <v>99.04</v>
      </c>
      <c r="X88" s="27">
        <v>6.0960000000000001</v>
      </c>
      <c r="Y88" s="643">
        <v>89.63</v>
      </c>
      <c r="Z88" s="18">
        <v>-0.36</v>
      </c>
      <c r="AA88" s="18">
        <v>9.8699999999999992</v>
      </c>
      <c r="AB88" s="17"/>
      <c r="AC88" s="17">
        <v>0.67</v>
      </c>
      <c r="AD88" s="16"/>
      <c r="AE88" s="16"/>
      <c r="AF88" s="16"/>
      <c r="AG88" s="16"/>
      <c r="AH88" s="16"/>
      <c r="AI88" s="16"/>
      <c r="AJ88" s="24"/>
      <c r="AK88" s="24"/>
      <c r="AL88" s="24"/>
      <c r="AM88" s="26"/>
      <c r="AN88" s="24" t="s">
        <v>62</v>
      </c>
      <c r="AO88" s="24"/>
      <c r="AP88" s="24"/>
      <c r="AQ88" s="24" t="s">
        <v>55</v>
      </c>
      <c r="AR88" s="24" t="s">
        <v>55</v>
      </c>
      <c r="AS88" s="24" t="s">
        <v>32</v>
      </c>
      <c r="AT88" s="24" t="s">
        <v>566</v>
      </c>
    </row>
    <row r="89" spans="1:46" ht="19.5">
      <c r="A89" s="23">
        <v>45381</v>
      </c>
      <c r="B89" s="22">
        <v>103</v>
      </c>
      <c r="C89" s="21">
        <v>0.47916666666666669</v>
      </c>
      <c r="D89" s="20">
        <v>2402223</v>
      </c>
      <c r="E89" s="20" t="s">
        <v>21</v>
      </c>
      <c r="F89" s="168" t="s">
        <v>55</v>
      </c>
      <c r="G89" s="864">
        <v>14.9</v>
      </c>
      <c r="H89" s="875"/>
      <c r="I89" s="875"/>
      <c r="J89" s="15">
        <v>0.67400000000000004</v>
      </c>
      <c r="K89" s="19">
        <v>9.4</v>
      </c>
      <c r="L89" s="618">
        <f>(K89/(100-G89))*100</f>
        <v>11.045828437132785</v>
      </c>
      <c r="M89" s="15"/>
      <c r="N89" s="15"/>
      <c r="O89" s="869">
        <v>1.2</v>
      </c>
      <c r="P89" s="870"/>
      <c r="Q89" s="870">
        <v>10</v>
      </c>
      <c r="R89" s="870">
        <v>35</v>
      </c>
      <c r="S89" s="870"/>
      <c r="T89" s="878">
        <f>SUM(Q89:R89)</f>
        <v>45</v>
      </c>
      <c r="U89" s="870">
        <v>50.4</v>
      </c>
      <c r="V89" s="27"/>
      <c r="W89" s="27"/>
      <c r="X89" s="27"/>
      <c r="Y89" s="643">
        <v>90.12</v>
      </c>
      <c r="Z89" s="18">
        <v>-0.6</v>
      </c>
      <c r="AA89" s="18">
        <v>9.91</v>
      </c>
      <c r="AB89" s="17"/>
      <c r="AC89" s="17"/>
      <c r="AD89" s="16"/>
      <c r="AE89" s="16"/>
      <c r="AF89" s="16"/>
      <c r="AG89" s="16"/>
      <c r="AH89" s="16"/>
      <c r="AI89" s="16"/>
      <c r="AJ89" s="24"/>
      <c r="AK89" s="24"/>
      <c r="AL89" s="24"/>
      <c r="AM89" s="26"/>
      <c r="AN89" s="24" t="s">
        <v>62</v>
      </c>
      <c r="AO89" s="24"/>
      <c r="AP89" s="24"/>
      <c r="AQ89" s="24" t="s">
        <v>55</v>
      </c>
      <c r="AR89" s="24" t="s">
        <v>55</v>
      </c>
      <c r="AS89" s="24" t="s">
        <v>32</v>
      </c>
      <c r="AT89" s="24" t="s">
        <v>567</v>
      </c>
    </row>
    <row r="90" spans="1:46" ht="19.5">
      <c r="A90" s="23">
        <v>45383</v>
      </c>
      <c r="B90" s="22">
        <v>104</v>
      </c>
      <c r="C90" s="21">
        <v>0.375</v>
      </c>
      <c r="D90" s="20">
        <v>2402248</v>
      </c>
      <c r="E90" s="20" t="s">
        <v>39</v>
      </c>
      <c r="F90" s="168" t="s">
        <v>55</v>
      </c>
      <c r="G90" s="864">
        <v>14.34</v>
      </c>
      <c r="H90" s="875">
        <v>14.5</v>
      </c>
      <c r="I90" s="875"/>
      <c r="J90" s="15"/>
      <c r="K90" s="19">
        <v>9.73</v>
      </c>
      <c r="L90" s="618">
        <f t="shared" ref="L90:L91" si="12">(K90/(100-G90))*100</f>
        <v>11.358860611720758</v>
      </c>
      <c r="M90" s="15"/>
      <c r="N90" s="15"/>
      <c r="O90" s="869">
        <v>2</v>
      </c>
      <c r="P90" s="870"/>
      <c r="Q90" s="870">
        <v>10</v>
      </c>
      <c r="R90" s="870">
        <v>39</v>
      </c>
      <c r="S90" s="870"/>
      <c r="T90" s="878">
        <f>SUM(Q90:R90)</f>
        <v>49</v>
      </c>
      <c r="U90" s="870">
        <v>48</v>
      </c>
      <c r="V90" s="27"/>
      <c r="W90" s="27"/>
      <c r="X90" s="27"/>
      <c r="Y90" s="643">
        <v>90.14</v>
      </c>
      <c r="Z90" s="18">
        <v>0.52</v>
      </c>
      <c r="AA90" s="18">
        <v>10.050000000000001</v>
      </c>
      <c r="AB90" s="17"/>
      <c r="AC90" s="17">
        <v>0.67</v>
      </c>
      <c r="AD90" s="16"/>
      <c r="AE90" s="16"/>
      <c r="AF90" s="16"/>
      <c r="AG90" s="16"/>
      <c r="AH90" s="16"/>
      <c r="AI90" s="16"/>
      <c r="AJ90" s="24"/>
      <c r="AK90" s="24" t="s">
        <v>55</v>
      </c>
      <c r="AL90" s="24" t="s">
        <v>55</v>
      </c>
      <c r="AM90" s="26"/>
      <c r="AN90" s="24"/>
      <c r="AO90" s="24" t="s">
        <v>55</v>
      </c>
      <c r="AP90" s="24"/>
      <c r="AQ90" s="24" t="s">
        <v>55</v>
      </c>
      <c r="AR90" s="24" t="s">
        <v>55</v>
      </c>
      <c r="AS90" s="24" t="s">
        <v>32</v>
      </c>
      <c r="AT90" s="24" t="s">
        <v>568</v>
      </c>
    </row>
    <row r="91" spans="1:46" ht="19.5">
      <c r="A91" s="23">
        <v>45383</v>
      </c>
      <c r="B91" s="22">
        <v>104</v>
      </c>
      <c r="C91" s="21">
        <v>0.375</v>
      </c>
      <c r="D91" s="20">
        <v>2402247</v>
      </c>
      <c r="E91" s="20" t="s">
        <v>21</v>
      </c>
      <c r="F91" s="168" t="s">
        <v>55</v>
      </c>
      <c r="G91" s="864">
        <v>14.77</v>
      </c>
      <c r="H91" s="875"/>
      <c r="I91" s="875"/>
      <c r="J91" s="15"/>
      <c r="K91" s="19">
        <v>8.15</v>
      </c>
      <c r="L91" s="618">
        <f t="shared" si="12"/>
        <v>9.5623606711251909</v>
      </c>
      <c r="M91" s="15"/>
      <c r="N91" s="15"/>
      <c r="O91" s="869">
        <v>1</v>
      </c>
      <c r="P91" s="870"/>
      <c r="Q91" s="870">
        <v>20</v>
      </c>
      <c r="R91" s="870">
        <v>30</v>
      </c>
      <c r="S91" s="870"/>
      <c r="T91" s="878">
        <f>SUM(Q91:R91)</f>
        <v>50</v>
      </c>
      <c r="U91" s="870">
        <v>46</v>
      </c>
      <c r="V91" s="27">
        <v>23</v>
      </c>
      <c r="W91" s="27">
        <v>98</v>
      </c>
      <c r="X91" s="27">
        <v>8.1</v>
      </c>
      <c r="Y91" s="643">
        <v>90.23</v>
      </c>
      <c r="Z91" s="18">
        <v>-0.79</v>
      </c>
      <c r="AA91" s="18">
        <v>10.39</v>
      </c>
      <c r="AB91" s="17"/>
      <c r="AC91" s="17">
        <v>0.79</v>
      </c>
      <c r="AD91" s="16"/>
      <c r="AE91" s="16"/>
      <c r="AF91" s="16"/>
      <c r="AG91" s="16"/>
      <c r="AH91" s="16"/>
      <c r="AI91" s="16"/>
      <c r="AJ91" s="24"/>
      <c r="AK91" s="24"/>
      <c r="AL91" s="24"/>
      <c r="AM91" s="26"/>
      <c r="AN91" s="24" t="s">
        <v>62</v>
      </c>
      <c r="AO91" s="24"/>
      <c r="AP91" s="24"/>
      <c r="AQ91" s="24" t="s">
        <v>55</v>
      </c>
      <c r="AR91" s="24" t="s">
        <v>55</v>
      </c>
      <c r="AS91" s="24" t="s">
        <v>32</v>
      </c>
      <c r="AT91" s="1265" t="s">
        <v>569</v>
      </c>
    </row>
    <row r="92" spans="1:46" ht="19.5">
      <c r="A92" s="23">
        <v>45383</v>
      </c>
      <c r="B92" s="22">
        <v>104</v>
      </c>
      <c r="C92" s="21">
        <v>0.5</v>
      </c>
      <c r="D92" s="20">
        <v>2402255</v>
      </c>
      <c r="E92" s="20" t="s">
        <v>39</v>
      </c>
      <c r="F92" s="168" t="s">
        <v>55</v>
      </c>
      <c r="G92" s="864">
        <v>14.71</v>
      </c>
      <c r="H92" s="875"/>
      <c r="I92" s="875"/>
      <c r="J92" s="15"/>
      <c r="K92" s="19">
        <v>9.32</v>
      </c>
      <c r="L92" s="618">
        <f>(K92/(100-G92))*100</f>
        <v>10.927424082541917</v>
      </c>
      <c r="M92" s="15"/>
      <c r="N92" s="15"/>
      <c r="O92" s="869"/>
      <c r="P92" s="870"/>
      <c r="Q92" s="870"/>
      <c r="R92" s="870"/>
      <c r="S92" s="870"/>
      <c r="T92" s="878"/>
      <c r="U92" s="870"/>
      <c r="V92" s="27"/>
      <c r="W92" s="27"/>
      <c r="X92" s="27"/>
      <c r="Y92" s="643"/>
      <c r="Z92" s="18"/>
      <c r="AA92" s="18"/>
      <c r="AB92" s="17"/>
      <c r="AC92" s="17"/>
      <c r="AD92" s="16">
        <v>82</v>
      </c>
      <c r="AE92" s="16">
        <v>64</v>
      </c>
      <c r="AF92" s="16">
        <v>17.8</v>
      </c>
      <c r="AG92" s="16">
        <v>190</v>
      </c>
      <c r="AH92" s="16">
        <v>1.28</v>
      </c>
      <c r="AI92" s="16">
        <v>50.7</v>
      </c>
      <c r="AJ92" s="24"/>
      <c r="AK92" s="24" t="s">
        <v>55</v>
      </c>
      <c r="AL92" s="24" t="s">
        <v>55</v>
      </c>
      <c r="AM92" s="26"/>
      <c r="AN92" s="24" t="s">
        <v>62</v>
      </c>
      <c r="AO92" s="24" t="s">
        <v>55</v>
      </c>
      <c r="AP92" s="24"/>
      <c r="AQ92" s="24" t="s">
        <v>55</v>
      </c>
      <c r="AR92" s="24" t="s">
        <v>55</v>
      </c>
      <c r="AS92" s="24" t="s">
        <v>32</v>
      </c>
      <c r="AT92" s="24" t="s">
        <v>570</v>
      </c>
    </row>
    <row r="93" spans="1:46" ht="19.5">
      <c r="A93" s="23">
        <v>45384</v>
      </c>
      <c r="B93" s="22">
        <v>104</v>
      </c>
      <c r="C93" s="21">
        <v>0.38263888888888886</v>
      </c>
      <c r="D93" s="20">
        <v>2402262</v>
      </c>
      <c r="E93" s="20" t="s">
        <v>39</v>
      </c>
      <c r="F93" s="168" t="s">
        <v>55</v>
      </c>
      <c r="G93" s="864">
        <v>14.41</v>
      </c>
      <c r="H93" s="875">
        <v>14.04</v>
      </c>
      <c r="I93" s="875">
        <v>14.36</v>
      </c>
      <c r="J93" s="15"/>
      <c r="K93" s="19">
        <v>9.8699999999999992</v>
      </c>
      <c r="L93" s="618">
        <f>(K93/(100-G93))*100</f>
        <v>11.531720995443392</v>
      </c>
      <c r="M93" s="15"/>
      <c r="N93" s="15"/>
      <c r="O93" s="869">
        <v>0.8</v>
      </c>
      <c r="P93" s="870"/>
      <c r="Q93" s="870">
        <v>9</v>
      </c>
      <c r="R93" s="870">
        <v>40.200000000000003</v>
      </c>
      <c r="S93" s="870"/>
      <c r="T93" s="878">
        <f>SUM(Q93:R93)</f>
        <v>49.2</v>
      </c>
      <c r="U93" s="870">
        <v>48.8</v>
      </c>
      <c r="V93" s="27"/>
      <c r="W93" s="27"/>
      <c r="X93" s="27"/>
      <c r="Y93" s="643">
        <v>88.74</v>
      </c>
      <c r="Z93" s="18">
        <v>-0.42</v>
      </c>
      <c r="AA93" s="18">
        <v>10.3</v>
      </c>
      <c r="AB93" s="17">
        <v>650</v>
      </c>
      <c r="AC93" s="17"/>
      <c r="AD93" s="16">
        <v>79</v>
      </c>
      <c r="AE93" s="16">
        <v>61</v>
      </c>
      <c r="AF93" s="16">
        <v>17.399999999999999</v>
      </c>
      <c r="AG93" s="16">
        <v>177</v>
      </c>
      <c r="AH93" s="16">
        <v>1.3</v>
      </c>
      <c r="AI93" s="16">
        <v>52.9</v>
      </c>
      <c r="AJ93" s="24"/>
      <c r="AK93" s="24" t="s">
        <v>55</v>
      </c>
      <c r="AL93" s="24" t="s">
        <v>55</v>
      </c>
      <c r="AM93" s="26"/>
      <c r="AN93" s="24"/>
      <c r="AO93" s="24" t="s">
        <v>55</v>
      </c>
      <c r="AP93" s="24"/>
      <c r="AQ93" s="24" t="s">
        <v>55</v>
      </c>
      <c r="AR93" s="24" t="s">
        <v>55</v>
      </c>
      <c r="AS93" s="24" t="s">
        <v>32</v>
      </c>
      <c r="AT93" s="24" t="s">
        <v>571</v>
      </c>
    </row>
    <row r="94" spans="1:46" ht="19.5">
      <c r="A94" s="23">
        <v>45384</v>
      </c>
      <c r="B94" s="22">
        <v>104</v>
      </c>
      <c r="C94" s="21">
        <v>0.39583333333333331</v>
      </c>
      <c r="D94" s="20">
        <v>2402281</v>
      </c>
      <c r="E94" s="20" t="s">
        <v>21</v>
      </c>
      <c r="F94" s="168" t="s">
        <v>55</v>
      </c>
      <c r="G94" s="864">
        <v>14.15</v>
      </c>
      <c r="H94" s="875">
        <v>14.23</v>
      </c>
      <c r="I94" s="875">
        <v>14.27</v>
      </c>
      <c r="J94" s="15"/>
      <c r="K94" s="19">
        <v>10</v>
      </c>
      <c r="L94" s="618">
        <f t="shared" ref="L94:L98" si="13">(K94/(100-G94))*100</f>
        <v>11.648223645894001</v>
      </c>
      <c r="M94" s="15"/>
      <c r="N94" s="15"/>
      <c r="O94" s="869">
        <v>1</v>
      </c>
      <c r="P94" s="870"/>
      <c r="Q94" s="870">
        <v>11.8</v>
      </c>
      <c r="R94" s="870">
        <v>47</v>
      </c>
      <c r="S94" s="870"/>
      <c r="T94" s="878">
        <f>SUM(Q94:R94)</f>
        <v>58.8</v>
      </c>
      <c r="U94" s="870">
        <v>38.4</v>
      </c>
      <c r="V94" s="27"/>
      <c r="W94" s="27"/>
      <c r="X94" s="27"/>
      <c r="Y94" s="643">
        <v>87.8</v>
      </c>
      <c r="Z94" s="18">
        <v>-0.28999999999999998</v>
      </c>
      <c r="AA94" s="18">
        <v>10.32</v>
      </c>
      <c r="AB94" s="17">
        <v>668</v>
      </c>
      <c r="AC94" s="17"/>
      <c r="AD94" s="16"/>
      <c r="AE94" s="16"/>
      <c r="AF94" s="16"/>
      <c r="AG94" s="16"/>
      <c r="AH94" s="16"/>
      <c r="AI94" s="16"/>
      <c r="AJ94" s="24"/>
      <c r="AK94" s="24"/>
      <c r="AL94" s="24"/>
      <c r="AM94" s="26"/>
      <c r="AN94" s="24" t="s">
        <v>85</v>
      </c>
      <c r="AO94" s="24"/>
      <c r="AP94" s="24"/>
      <c r="AQ94" s="24" t="s">
        <v>55</v>
      </c>
      <c r="AR94" s="24" t="s">
        <v>55</v>
      </c>
      <c r="AS94" s="24" t="s">
        <v>32</v>
      </c>
      <c r="AT94" s="24" t="s">
        <v>572</v>
      </c>
    </row>
    <row r="95" spans="1:46" ht="19.5">
      <c r="A95" s="23">
        <v>45384</v>
      </c>
      <c r="B95" s="22">
        <v>104</v>
      </c>
      <c r="C95" s="21">
        <v>0.39583333333333331</v>
      </c>
      <c r="D95" s="20">
        <v>2402282</v>
      </c>
      <c r="E95" s="20" t="s">
        <v>39</v>
      </c>
      <c r="F95" s="168" t="s">
        <v>55</v>
      </c>
      <c r="G95" s="864">
        <v>14.22</v>
      </c>
      <c r="H95" s="875">
        <v>14.18</v>
      </c>
      <c r="I95" s="875">
        <v>14.3</v>
      </c>
      <c r="J95" s="15"/>
      <c r="K95" s="19">
        <v>9.74</v>
      </c>
      <c r="L95" s="618">
        <f t="shared" si="13"/>
        <v>11.354628118442529</v>
      </c>
      <c r="M95" s="15"/>
      <c r="N95" s="15"/>
      <c r="O95" s="869"/>
      <c r="P95" s="870"/>
      <c r="Q95" s="870"/>
      <c r="R95" s="870"/>
      <c r="S95" s="870"/>
      <c r="T95" s="878"/>
      <c r="U95" s="870"/>
      <c r="V95" s="27"/>
      <c r="W95" s="27"/>
      <c r="X95" s="27"/>
      <c r="Y95" s="643">
        <v>88.6</v>
      </c>
      <c r="Z95" s="18">
        <v>-0.39</v>
      </c>
      <c r="AA95" s="18">
        <v>10.17</v>
      </c>
      <c r="AB95" s="17">
        <v>640</v>
      </c>
      <c r="AC95" s="17"/>
      <c r="AD95" s="16"/>
      <c r="AE95" s="16"/>
      <c r="AF95" s="16"/>
      <c r="AG95" s="16"/>
      <c r="AH95" s="16"/>
      <c r="AI95" s="16"/>
      <c r="AJ95" s="24"/>
      <c r="AK95" s="24" t="s">
        <v>55</v>
      </c>
      <c r="AL95" s="24" t="s">
        <v>55</v>
      </c>
      <c r="AM95" s="26"/>
      <c r="AN95" s="24"/>
      <c r="AO95" s="24" t="s">
        <v>55</v>
      </c>
      <c r="AP95" s="24"/>
      <c r="AQ95" s="24" t="s">
        <v>55</v>
      </c>
      <c r="AR95" s="24" t="s">
        <v>55</v>
      </c>
      <c r="AS95" s="24" t="s">
        <v>32</v>
      </c>
      <c r="AT95" s="24" t="s">
        <v>573</v>
      </c>
    </row>
    <row r="96" spans="1:46" ht="19.5">
      <c r="A96" s="23">
        <v>45385</v>
      </c>
      <c r="B96" s="22">
        <v>104</v>
      </c>
      <c r="C96" s="21">
        <v>0.39583333333333331</v>
      </c>
      <c r="D96" s="20">
        <v>2402300</v>
      </c>
      <c r="E96" s="20" t="s">
        <v>21</v>
      </c>
      <c r="F96" s="168" t="s">
        <v>55</v>
      </c>
      <c r="G96" s="864">
        <v>14.51</v>
      </c>
      <c r="H96" s="875">
        <v>14.4</v>
      </c>
      <c r="I96" s="875">
        <v>14.5</v>
      </c>
      <c r="J96" s="15"/>
      <c r="K96" s="19">
        <v>9.7799999999999994</v>
      </c>
      <c r="L96" s="618">
        <f t="shared" si="13"/>
        <v>11.439934495262603</v>
      </c>
      <c r="M96" s="15"/>
      <c r="N96" s="15"/>
      <c r="O96" s="869"/>
      <c r="P96" s="870"/>
      <c r="Q96" s="870"/>
      <c r="R96" s="870"/>
      <c r="S96" s="870"/>
      <c r="T96" s="878"/>
      <c r="U96" s="870"/>
      <c r="V96" s="27"/>
      <c r="W96" s="27"/>
      <c r="X96" s="27"/>
      <c r="Y96" s="643">
        <v>87.64</v>
      </c>
      <c r="Z96" s="18">
        <v>-0.32</v>
      </c>
      <c r="AA96" s="18">
        <v>10.11</v>
      </c>
      <c r="AB96" s="17"/>
      <c r="AC96" s="17"/>
      <c r="AD96" s="16">
        <v>76</v>
      </c>
      <c r="AE96" s="16">
        <v>66</v>
      </c>
      <c r="AF96" s="16">
        <v>18.100000000000001</v>
      </c>
      <c r="AG96" s="16">
        <v>180</v>
      </c>
      <c r="AH96" s="16">
        <v>1.1499999999999999</v>
      </c>
      <c r="AI96" s="16">
        <v>51.2</v>
      </c>
      <c r="AJ96" s="24"/>
      <c r="AK96" s="24"/>
      <c r="AL96" s="24"/>
      <c r="AM96" s="26"/>
      <c r="AN96" s="24" t="s">
        <v>79</v>
      </c>
      <c r="AO96" s="24"/>
      <c r="AP96" s="24"/>
      <c r="AQ96" s="24" t="s">
        <v>55</v>
      </c>
      <c r="AR96" s="24" t="s">
        <v>55</v>
      </c>
      <c r="AS96" s="24" t="s">
        <v>32</v>
      </c>
      <c r="AT96" s="24" t="s">
        <v>574</v>
      </c>
    </row>
    <row r="97" spans="1:46" ht="19.5">
      <c r="A97" s="23">
        <v>45385</v>
      </c>
      <c r="B97" s="22">
        <v>104</v>
      </c>
      <c r="C97" s="21">
        <v>0.39583333333333331</v>
      </c>
      <c r="D97" s="20">
        <v>2402301</v>
      </c>
      <c r="E97" s="20" t="s">
        <v>39</v>
      </c>
      <c r="F97" s="168" t="s">
        <v>55</v>
      </c>
      <c r="G97" s="864">
        <v>14.1</v>
      </c>
      <c r="H97" s="875">
        <v>13.94</v>
      </c>
      <c r="I97" s="875">
        <v>13.86</v>
      </c>
      <c r="J97" s="15"/>
      <c r="K97" s="19">
        <v>9.76</v>
      </c>
      <c r="L97" s="618">
        <f t="shared" si="13"/>
        <v>11.362048894062863</v>
      </c>
      <c r="M97" s="15"/>
      <c r="N97" s="15"/>
      <c r="O97" s="869"/>
      <c r="P97" s="870"/>
      <c r="Q97" s="870"/>
      <c r="R97" s="870"/>
      <c r="S97" s="870"/>
      <c r="T97" s="878"/>
      <c r="U97" s="870"/>
      <c r="V97" s="27"/>
      <c r="W97" s="27"/>
      <c r="X97" s="27"/>
      <c r="Y97" s="643">
        <v>88.21</v>
      </c>
      <c r="Z97" s="18">
        <v>-0.47</v>
      </c>
      <c r="AA97" s="18">
        <v>10.210000000000001</v>
      </c>
      <c r="AB97" s="17"/>
      <c r="AC97" s="17"/>
      <c r="AD97" s="16"/>
      <c r="AE97" s="16"/>
      <c r="AF97" s="16"/>
      <c r="AG97" s="16"/>
      <c r="AH97" s="16"/>
      <c r="AI97" s="16"/>
      <c r="AJ97" s="24"/>
      <c r="AK97" s="24" t="s">
        <v>55</v>
      </c>
      <c r="AL97" s="24" t="s">
        <v>55</v>
      </c>
      <c r="AM97" s="26"/>
      <c r="AN97" s="24" t="s">
        <v>79</v>
      </c>
      <c r="AO97" s="24" t="s">
        <v>55</v>
      </c>
      <c r="AP97" s="24"/>
      <c r="AQ97" s="24" t="s">
        <v>55</v>
      </c>
      <c r="AR97" s="24" t="s">
        <v>55</v>
      </c>
      <c r="AS97" s="24" t="s">
        <v>32</v>
      </c>
      <c r="AT97" s="24" t="s">
        <v>575</v>
      </c>
    </row>
    <row r="98" spans="1:46" ht="19.5">
      <c r="A98" s="23">
        <v>45385</v>
      </c>
      <c r="B98" s="22">
        <v>104</v>
      </c>
      <c r="C98" s="21">
        <v>0.47916666666666669</v>
      </c>
      <c r="D98" s="20">
        <v>2402316</v>
      </c>
      <c r="E98" s="20" t="s">
        <v>39</v>
      </c>
      <c r="F98" s="168" t="s">
        <v>55</v>
      </c>
      <c r="G98" s="864">
        <v>14.2</v>
      </c>
      <c r="H98" s="875"/>
      <c r="I98" s="875"/>
      <c r="J98" s="15"/>
      <c r="K98" s="19">
        <v>9.81</v>
      </c>
      <c r="L98" s="618">
        <f t="shared" si="13"/>
        <v>11.433566433566435</v>
      </c>
      <c r="M98" s="15"/>
      <c r="N98" s="15"/>
      <c r="O98" s="869">
        <v>4</v>
      </c>
      <c r="P98" s="870"/>
      <c r="Q98" s="870">
        <v>31</v>
      </c>
      <c r="R98" s="870">
        <v>40</v>
      </c>
      <c r="S98" s="870"/>
      <c r="T98" s="878">
        <f>SUM(Q98:R98)</f>
        <v>71</v>
      </c>
      <c r="U98" s="870">
        <v>25</v>
      </c>
      <c r="V98" s="27"/>
      <c r="W98" s="27"/>
      <c r="X98" s="27"/>
      <c r="Y98" s="643">
        <v>88.5</v>
      </c>
      <c r="Z98" s="18">
        <v>-0.52</v>
      </c>
      <c r="AA98" s="18">
        <v>10.26</v>
      </c>
      <c r="AB98" s="17"/>
      <c r="AC98" s="17"/>
      <c r="AD98" s="16">
        <v>83</v>
      </c>
      <c r="AE98" s="16">
        <v>79</v>
      </c>
      <c r="AF98" s="16">
        <v>19.8</v>
      </c>
      <c r="AG98" s="16">
        <v>220</v>
      </c>
      <c r="AH98" s="16">
        <v>1.05</v>
      </c>
      <c r="AI98" s="16">
        <v>53.1</v>
      </c>
      <c r="AJ98" s="24"/>
      <c r="AK98" s="24" t="s">
        <v>55</v>
      </c>
      <c r="AL98" s="24" t="s">
        <v>55</v>
      </c>
      <c r="AM98" s="26"/>
      <c r="AN98" s="24"/>
      <c r="AO98" s="24" t="s">
        <v>55</v>
      </c>
      <c r="AP98" s="24"/>
      <c r="AQ98" s="24" t="s">
        <v>55</v>
      </c>
      <c r="AR98" s="24" t="s">
        <v>55</v>
      </c>
      <c r="AS98" s="24" t="s">
        <v>32</v>
      </c>
      <c r="AT98" s="24" t="s">
        <v>576</v>
      </c>
    </row>
    <row r="99" spans="1:46" ht="19.5">
      <c r="A99" s="23">
        <v>45385</v>
      </c>
      <c r="B99" s="22">
        <v>104</v>
      </c>
      <c r="C99" s="21">
        <v>0.54166666666666663</v>
      </c>
      <c r="D99" s="20">
        <v>2402318</v>
      </c>
      <c r="E99" s="20" t="s">
        <v>39</v>
      </c>
      <c r="F99" s="168" t="s">
        <v>55</v>
      </c>
      <c r="G99" s="864">
        <v>14.2</v>
      </c>
      <c r="H99" s="875"/>
      <c r="I99" s="875"/>
      <c r="J99" s="15"/>
      <c r="K99" s="19">
        <v>10.27</v>
      </c>
      <c r="L99" s="618">
        <f>(K99/(100-G99))*100</f>
        <v>11.969696969696969</v>
      </c>
      <c r="M99" s="15"/>
      <c r="N99" s="15"/>
      <c r="O99" s="869"/>
      <c r="P99" s="870"/>
      <c r="Q99" s="870"/>
      <c r="R99" s="870"/>
      <c r="S99" s="870"/>
      <c r="T99" s="878"/>
      <c r="U99" s="870"/>
      <c r="V99" s="27"/>
      <c r="W99" s="27"/>
      <c r="X99" s="27"/>
      <c r="Y99" s="643"/>
      <c r="Z99" s="18"/>
      <c r="AA99" s="18"/>
      <c r="AB99" s="17"/>
      <c r="AC99" s="17"/>
      <c r="AD99" s="16"/>
      <c r="AE99" s="16"/>
      <c r="AF99" s="16"/>
      <c r="AG99" s="16"/>
      <c r="AH99" s="16"/>
      <c r="AI99" s="16"/>
      <c r="AJ99" s="24"/>
      <c r="AK99" s="24" t="s">
        <v>55</v>
      </c>
      <c r="AL99" s="24" t="s">
        <v>55</v>
      </c>
      <c r="AM99" s="26"/>
      <c r="AN99" s="24"/>
      <c r="AO99" s="24" t="s">
        <v>55</v>
      </c>
      <c r="AP99" s="24"/>
      <c r="AQ99" s="24" t="s">
        <v>55</v>
      </c>
      <c r="AR99" s="24" t="s">
        <v>55</v>
      </c>
      <c r="AS99" s="24" t="s">
        <v>32</v>
      </c>
      <c r="AT99" s="24" t="s">
        <v>577</v>
      </c>
    </row>
    <row r="100" spans="1:46" ht="19.5">
      <c r="A100" s="23">
        <v>45385</v>
      </c>
      <c r="B100" s="22">
        <v>104</v>
      </c>
      <c r="C100" s="21">
        <v>0.41666666666666669</v>
      </c>
      <c r="D100" s="20">
        <v>2402318</v>
      </c>
      <c r="E100" s="20" t="s">
        <v>39</v>
      </c>
      <c r="F100" s="168" t="s">
        <v>55</v>
      </c>
      <c r="G100" s="864">
        <v>14.4</v>
      </c>
      <c r="H100" s="875"/>
      <c r="I100" s="875">
        <v>14.5</v>
      </c>
      <c r="J100" s="15">
        <v>0.68700000000000006</v>
      </c>
      <c r="K100" s="19">
        <v>9.84</v>
      </c>
      <c r="L100" s="618">
        <f>(K100/(100-G100))*100</f>
        <v>11.495327102803738</v>
      </c>
      <c r="M100" s="15"/>
      <c r="N100" s="15"/>
      <c r="O100" s="869">
        <v>1.2</v>
      </c>
      <c r="P100" s="870"/>
      <c r="Q100" s="870">
        <v>21</v>
      </c>
      <c r="R100" s="870">
        <v>47.4</v>
      </c>
      <c r="S100" s="870"/>
      <c r="T100" s="878">
        <f>SUM(Q100:R100)</f>
        <v>68.400000000000006</v>
      </c>
      <c r="U100" s="870">
        <v>29</v>
      </c>
      <c r="V100" s="27">
        <v>22.38</v>
      </c>
      <c r="W100" s="27">
        <v>96</v>
      </c>
      <c r="X100" s="27">
        <v>7.59</v>
      </c>
      <c r="Y100" s="643">
        <v>87.47</v>
      </c>
      <c r="Z100" s="18">
        <v>-0.42</v>
      </c>
      <c r="AA100" s="18">
        <v>10.18</v>
      </c>
      <c r="AB100" s="17"/>
      <c r="AC100" s="17"/>
      <c r="AD100" s="16">
        <v>82</v>
      </c>
      <c r="AE100" s="16">
        <v>68</v>
      </c>
      <c r="AF100" s="16">
        <v>18.399999999999999</v>
      </c>
      <c r="AG100" s="16">
        <v>190</v>
      </c>
      <c r="AH100" s="16">
        <v>1.21</v>
      </c>
      <c r="AI100" s="16">
        <v>51.1</v>
      </c>
      <c r="AJ100" s="24"/>
      <c r="AK100" s="24" t="s">
        <v>55</v>
      </c>
      <c r="AL100" s="24" t="s">
        <v>55</v>
      </c>
      <c r="AM100" s="26"/>
      <c r="AN100" s="24" t="s">
        <v>79</v>
      </c>
      <c r="AO100" s="24" t="s">
        <v>55</v>
      </c>
      <c r="AP100" s="24"/>
      <c r="AQ100" s="24" t="s">
        <v>55</v>
      </c>
      <c r="AR100" s="24" t="s">
        <v>55</v>
      </c>
      <c r="AS100" s="24" t="s">
        <v>32</v>
      </c>
      <c r="AT100" s="24" t="s">
        <v>578</v>
      </c>
    </row>
    <row r="101" spans="1:46" ht="19.5">
      <c r="A101" s="23">
        <v>45387</v>
      </c>
      <c r="B101" s="22">
        <v>104</v>
      </c>
      <c r="C101" s="21">
        <v>0.41666666666666669</v>
      </c>
      <c r="D101" s="20">
        <v>2402380</v>
      </c>
      <c r="E101" s="20" t="s">
        <v>39</v>
      </c>
      <c r="F101" s="168" t="s">
        <v>55</v>
      </c>
      <c r="G101" s="864">
        <v>14.38</v>
      </c>
      <c r="H101" s="875"/>
      <c r="I101" s="875">
        <v>14.38</v>
      </c>
      <c r="J101" s="15"/>
      <c r="K101" s="19">
        <v>9.99</v>
      </c>
      <c r="L101" s="618">
        <f>(K101/(100-G101))*100</f>
        <v>11.667834618079889</v>
      </c>
      <c r="M101" s="15"/>
      <c r="N101" s="15"/>
      <c r="O101" s="869">
        <v>0.6</v>
      </c>
      <c r="P101" s="870"/>
      <c r="Q101" s="870">
        <v>29.2</v>
      </c>
      <c r="R101" s="870">
        <v>46.4</v>
      </c>
      <c r="S101" s="870"/>
      <c r="T101" s="878">
        <f>SUM(Q101:R101)</f>
        <v>75.599999999999994</v>
      </c>
      <c r="U101" s="870">
        <v>22.22</v>
      </c>
      <c r="V101" s="27"/>
      <c r="W101" s="27"/>
      <c r="X101" s="27"/>
      <c r="Y101" s="643">
        <v>87.68</v>
      </c>
      <c r="Z101" s="18">
        <v>-0.12</v>
      </c>
      <c r="AA101" s="18">
        <v>10.18</v>
      </c>
      <c r="AB101" s="17">
        <v>580</v>
      </c>
      <c r="AC101" s="17"/>
      <c r="AD101" s="16">
        <v>75</v>
      </c>
      <c r="AE101" s="16">
        <v>68</v>
      </c>
      <c r="AF101" s="16">
        <v>18.399999999999999</v>
      </c>
      <c r="AG101" s="16">
        <v>173</v>
      </c>
      <c r="AH101" s="16">
        <v>1.1000000000000001</v>
      </c>
      <c r="AI101" s="16">
        <v>49.2</v>
      </c>
      <c r="AJ101" s="24"/>
      <c r="AK101" s="24" t="s">
        <v>55</v>
      </c>
      <c r="AL101" s="24" t="s">
        <v>55</v>
      </c>
      <c r="AM101" s="26"/>
      <c r="AN101" s="24" t="s">
        <v>79</v>
      </c>
      <c r="AO101" s="24" t="s">
        <v>55</v>
      </c>
      <c r="AP101" s="24"/>
      <c r="AQ101" s="24" t="s">
        <v>55</v>
      </c>
      <c r="AR101" s="24" t="s">
        <v>55</v>
      </c>
      <c r="AS101" s="24" t="s">
        <v>32</v>
      </c>
      <c r="AT101" s="24" t="s">
        <v>579</v>
      </c>
    </row>
    <row r="102" spans="1:46" ht="19.5">
      <c r="A102" s="23">
        <v>45397</v>
      </c>
      <c r="B102" s="22">
        <v>104</v>
      </c>
      <c r="C102" s="21">
        <v>0.39583333333333331</v>
      </c>
      <c r="D102" s="20">
        <v>2402518</v>
      </c>
      <c r="E102" s="20" t="s">
        <v>39</v>
      </c>
      <c r="F102" s="168" t="s">
        <v>55</v>
      </c>
      <c r="G102" s="864">
        <v>14.5</v>
      </c>
      <c r="H102" s="875">
        <v>14</v>
      </c>
      <c r="I102" s="875">
        <v>14.7</v>
      </c>
      <c r="J102" s="15">
        <v>0.67400000000000004</v>
      </c>
      <c r="K102" s="19">
        <v>9.5299999999999994</v>
      </c>
      <c r="L102" s="618">
        <f t="shared" ref="L102:L116" si="14">(K102/(100-G102))*100</f>
        <v>11.146198830409356</v>
      </c>
      <c r="M102" s="15"/>
      <c r="N102" s="15"/>
      <c r="O102" s="869">
        <v>2</v>
      </c>
      <c r="P102" s="870"/>
      <c r="Q102" s="870">
        <v>19</v>
      </c>
      <c r="R102" s="870">
        <v>54.38</v>
      </c>
      <c r="S102" s="870"/>
      <c r="T102" s="878">
        <f>SUM(Q102:R102)</f>
        <v>73.38</v>
      </c>
      <c r="U102" s="870">
        <v>22.4</v>
      </c>
      <c r="V102" s="27"/>
      <c r="W102" s="27"/>
      <c r="X102" s="27"/>
      <c r="Y102" s="643">
        <v>88.52</v>
      </c>
      <c r="Z102" s="18">
        <v>-0.31</v>
      </c>
      <c r="AA102" s="18">
        <v>9.9</v>
      </c>
      <c r="AB102" s="17"/>
      <c r="AC102" s="17"/>
      <c r="AD102" s="16"/>
      <c r="AE102" s="16"/>
      <c r="AF102" s="16"/>
      <c r="AG102" s="16"/>
      <c r="AH102" s="16"/>
      <c r="AI102" s="16"/>
      <c r="AJ102" s="24"/>
      <c r="AK102" s="24"/>
      <c r="AL102" s="24" t="s">
        <v>55</v>
      </c>
      <c r="AM102" s="26"/>
      <c r="AN102" s="24" t="s">
        <v>79</v>
      </c>
      <c r="AO102" s="24" t="s">
        <v>55</v>
      </c>
      <c r="AP102" s="24"/>
      <c r="AQ102" s="24" t="s">
        <v>55</v>
      </c>
      <c r="AR102" s="24" t="s">
        <v>55</v>
      </c>
      <c r="AS102" s="24" t="s">
        <v>32</v>
      </c>
      <c r="AT102" s="24" t="s">
        <v>580</v>
      </c>
    </row>
    <row r="103" spans="1:46" ht="19.5">
      <c r="A103" s="23">
        <v>45397</v>
      </c>
      <c r="B103" s="22">
        <v>104</v>
      </c>
      <c r="C103" s="21">
        <v>0.45833333333333331</v>
      </c>
      <c r="D103" s="20">
        <v>2402520</v>
      </c>
      <c r="E103" s="20" t="s">
        <v>39</v>
      </c>
      <c r="F103" s="168" t="s">
        <v>55</v>
      </c>
      <c r="G103" s="864">
        <v>14.6</v>
      </c>
      <c r="H103" s="875">
        <v>14.1</v>
      </c>
      <c r="I103" s="875">
        <v>14.8</v>
      </c>
      <c r="J103" s="15">
        <v>0.69099999999999995</v>
      </c>
      <c r="K103" s="19">
        <v>9.23</v>
      </c>
      <c r="L103" s="618">
        <f t="shared" si="14"/>
        <v>10.807962529274004</v>
      </c>
      <c r="M103" s="15"/>
      <c r="N103" s="15"/>
      <c r="O103" s="869">
        <v>1.4</v>
      </c>
      <c r="P103" s="870"/>
      <c r="Q103" s="870">
        <v>36</v>
      </c>
      <c r="R103" s="870">
        <v>41</v>
      </c>
      <c r="S103" s="870"/>
      <c r="T103" s="878">
        <f>SUM(Q103:R103)</f>
        <v>77</v>
      </c>
      <c r="U103" s="870">
        <v>21</v>
      </c>
      <c r="V103" s="27"/>
      <c r="W103" s="27"/>
      <c r="X103" s="27"/>
      <c r="Y103" s="643">
        <v>88.75</v>
      </c>
      <c r="Z103" s="18">
        <v>-0.38</v>
      </c>
      <c r="AA103" s="18">
        <v>10.050000000000001</v>
      </c>
      <c r="AB103" s="17"/>
      <c r="AC103" s="17">
        <v>0.63</v>
      </c>
      <c r="AD103" s="16">
        <v>72</v>
      </c>
      <c r="AE103" s="16">
        <v>61</v>
      </c>
      <c r="AF103" s="16">
        <v>17.399999999999999</v>
      </c>
      <c r="AG103" s="16">
        <v>150</v>
      </c>
      <c r="AH103" s="16">
        <v>1.18</v>
      </c>
      <c r="AI103" s="16">
        <v>46.4</v>
      </c>
      <c r="AJ103" s="24"/>
      <c r="AK103" s="24"/>
      <c r="AL103" s="24" t="s">
        <v>55</v>
      </c>
      <c r="AM103" s="26"/>
      <c r="AN103" s="24" t="s">
        <v>79</v>
      </c>
      <c r="AO103" s="24" t="s">
        <v>55</v>
      </c>
      <c r="AP103" s="24"/>
      <c r="AQ103" s="24" t="s">
        <v>55</v>
      </c>
      <c r="AR103" s="24" t="s">
        <v>55</v>
      </c>
      <c r="AS103" s="24" t="s">
        <v>32</v>
      </c>
      <c r="AT103" s="24" t="s">
        <v>581</v>
      </c>
    </row>
    <row r="104" spans="1:46" ht="19.5">
      <c r="A104" s="23">
        <v>45398</v>
      </c>
      <c r="B104" s="22">
        <v>104</v>
      </c>
      <c r="C104" s="21">
        <v>0.41666666666666669</v>
      </c>
      <c r="D104" s="20">
        <v>2402556</v>
      </c>
      <c r="E104" s="20" t="s">
        <v>39</v>
      </c>
      <c r="F104" s="168" t="s">
        <v>55</v>
      </c>
      <c r="G104" s="864">
        <v>14.4</v>
      </c>
      <c r="H104" s="875"/>
      <c r="I104" s="875">
        <v>14.43</v>
      </c>
      <c r="J104" s="15"/>
      <c r="K104" s="19">
        <v>9.41</v>
      </c>
      <c r="L104" s="618">
        <f t="shared" si="14"/>
        <v>10.99299065420561</v>
      </c>
      <c r="M104" s="15"/>
      <c r="N104" s="15"/>
      <c r="O104" s="869"/>
      <c r="P104" s="870"/>
      <c r="Q104" s="870"/>
      <c r="R104" s="870"/>
      <c r="S104" s="870"/>
      <c r="T104" s="878"/>
      <c r="U104" s="870"/>
      <c r="V104" s="27"/>
      <c r="W104" s="27"/>
      <c r="X104" s="27"/>
      <c r="Y104" s="643">
        <v>88.48</v>
      </c>
      <c r="Z104" s="18">
        <v>-0.27</v>
      </c>
      <c r="AA104" s="18">
        <v>9.98</v>
      </c>
      <c r="AB104" s="17"/>
      <c r="AC104" s="17">
        <v>0.65</v>
      </c>
      <c r="AD104" s="16">
        <v>82</v>
      </c>
      <c r="AE104" s="16">
        <v>71</v>
      </c>
      <c r="AF104" s="16">
        <v>18.8</v>
      </c>
      <c r="AG104" s="16">
        <v>210</v>
      </c>
      <c r="AH104" s="16">
        <v>1.1499999999999999</v>
      </c>
      <c r="AI104" s="16">
        <v>54.36</v>
      </c>
      <c r="AJ104" s="24"/>
      <c r="AK104" s="24" t="s">
        <v>55</v>
      </c>
      <c r="AL104" s="24" t="s">
        <v>55</v>
      </c>
      <c r="AM104" s="26"/>
      <c r="AN104" s="24" t="s">
        <v>79</v>
      </c>
      <c r="AO104" s="24" t="s">
        <v>55</v>
      </c>
      <c r="AP104" s="24"/>
      <c r="AQ104" s="24" t="s">
        <v>55</v>
      </c>
      <c r="AR104" s="24" t="s">
        <v>55</v>
      </c>
      <c r="AS104" s="24" t="s">
        <v>32</v>
      </c>
      <c r="AT104" s="24" t="s">
        <v>582</v>
      </c>
    </row>
    <row r="105" spans="1:46" ht="19.5">
      <c r="A105" s="23">
        <v>45398</v>
      </c>
      <c r="B105" s="22">
        <v>104</v>
      </c>
      <c r="C105" s="21">
        <v>0.41666666666666669</v>
      </c>
      <c r="D105" s="20">
        <v>2402555</v>
      </c>
      <c r="E105" s="20" t="s">
        <v>21</v>
      </c>
      <c r="F105" s="168" t="s">
        <v>55</v>
      </c>
      <c r="G105" s="864">
        <v>14.4</v>
      </c>
      <c r="H105" s="875">
        <v>13.9</v>
      </c>
      <c r="I105" s="875">
        <v>14.36</v>
      </c>
      <c r="J105" s="15"/>
      <c r="K105" s="19">
        <v>9.36</v>
      </c>
      <c r="L105" s="618">
        <f t="shared" si="14"/>
        <v>10.934579439252337</v>
      </c>
      <c r="M105" s="15"/>
      <c r="N105" s="15"/>
      <c r="O105" s="869"/>
      <c r="P105" s="870"/>
      <c r="Q105" s="870"/>
      <c r="R105" s="870"/>
      <c r="S105" s="870"/>
      <c r="T105" s="878"/>
      <c r="U105" s="870"/>
      <c r="V105" s="27">
        <v>20.58</v>
      </c>
      <c r="W105" s="27">
        <v>94</v>
      </c>
      <c r="X105" s="27">
        <v>7.72</v>
      </c>
      <c r="Y105" s="643">
        <v>88.58</v>
      </c>
      <c r="Z105" s="18">
        <v>-0.28000000000000003</v>
      </c>
      <c r="AA105" s="18">
        <v>9.84</v>
      </c>
      <c r="AB105" s="17"/>
      <c r="AC105" s="17"/>
      <c r="AD105" s="16"/>
      <c r="AE105" s="16"/>
      <c r="AF105" s="16"/>
      <c r="AG105" s="16"/>
      <c r="AH105" s="16"/>
      <c r="AI105" s="16"/>
      <c r="AJ105" s="24"/>
      <c r="AK105" s="24"/>
      <c r="AL105" s="24"/>
      <c r="AM105" s="26"/>
      <c r="AN105" s="24"/>
      <c r="AO105" s="24"/>
      <c r="AP105" s="24"/>
      <c r="AQ105" s="24" t="s">
        <v>55</v>
      </c>
      <c r="AR105" s="24" t="s">
        <v>55</v>
      </c>
      <c r="AS105" s="24" t="s">
        <v>32</v>
      </c>
      <c r="AT105" s="24" t="s">
        <v>583</v>
      </c>
    </row>
    <row r="106" spans="1:46" ht="19.5">
      <c r="A106" s="23">
        <v>45398</v>
      </c>
      <c r="B106" s="22">
        <v>104</v>
      </c>
      <c r="C106" s="21">
        <v>0.58333333333333337</v>
      </c>
      <c r="D106" s="20">
        <v>2402570</v>
      </c>
      <c r="E106" s="20" t="s">
        <v>39</v>
      </c>
      <c r="F106" s="168" t="s">
        <v>55</v>
      </c>
      <c r="G106" s="864">
        <v>14.4</v>
      </c>
      <c r="H106" s="875">
        <v>14.01</v>
      </c>
      <c r="I106" s="875"/>
      <c r="J106" s="15"/>
      <c r="K106" s="19">
        <v>9.2100000000000009</v>
      </c>
      <c r="L106" s="618">
        <f t="shared" si="14"/>
        <v>10.759345794392525</v>
      </c>
      <c r="M106" s="15"/>
      <c r="N106" s="15"/>
      <c r="O106" s="869">
        <v>1.2</v>
      </c>
      <c r="P106" s="870"/>
      <c r="Q106" s="870">
        <v>10.6</v>
      </c>
      <c r="R106" s="870">
        <v>41.4</v>
      </c>
      <c r="S106" s="870"/>
      <c r="T106" s="878">
        <f>SUM(Q106:R106)</f>
        <v>52</v>
      </c>
      <c r="U106" s="870">
        <v>45.8</v>
      </c>
      <c r="V106" s="27"/>
      <c r="W106" s="27"/>
      <c r="X106" s="27"/>
      <c r="Y106" s="643"/>
      <c r="Z106" s="18"/>
      <c r="AA106" s="18"/>
      <c r="AB106" s="17"/>
      <c r="AC106" s="17"/>
      <c r="AD106" s="16"/>
      <c r="AE106" s="16"/>
      <c r="AF106" s="16"/>
      <c r="AG106" s="16"/>
      <c r="AH106" s="16"/>
      <c r="AI106" s="16"/>
      <c r="AJ106" s="24"/>
      <c r="AK106" s="24" t="s">
        <v>55</v>
      </c>
      <c r="AL106" s="24" t="s">
        <v>55</v>
      </c>
      <c r="AM106" s="26"/>
      <c r="AN106" s="24" t="s">
        <v>79</v>
      </c>
      <c r="AO106" s="24" t="s">
        <v>55</v>
      </c>
      <c r="AP106" s="24"/>
      <c r="AQ106" s="24" t="s">
        <v>55</v>
      </c>
      <c r="AR106" s="24" t="s">
        <v>55</v>
      </c>
      <c r="AS106" s="24" t="s">
        <v>32</v>
      </c>
      <c r="AT106" s="24" t="s">
        <v>584</v>
      </c>
    </row>
    <row r="107" spans="1:46" ht="19.5">
      <c r="A107" s="23">
        <v>45398</v>
      </c>
      <c r="B107" s="22">
        <v>104</v>
      </c>
      <c r="C107" s="21">
        <v>0.58333333333333337</v>
      </c>
      <c r="D107" s="20">
        <v>2402569</v>
      </c>
      <c r="E107" s="20" t="s">
        <v>21</v>
      </c>
      <c r="F107" s="168" t="s">
        <v>55</v>
      </c>
      <c r="G107" s="864">
        <v>14.2</v>
      </c>
      <c r="H107" s="875"/>
      <c r="I107" s="875"/>
      <c r="J107" s="15"/>
      <c r="K107" s="19">
        <v>9.56</v>
      </c>
      <c r="L107" s="618">
        <f t="shared" si="14"/>
        <v>11.142191142191143</v>
      </c>
      <c r="M107" s="15"/>
      <c r="N107" s="15"/>
      <c r="O107" s="869"/>
      <c r="P107" s="870"/>
      <c r="Q107" s="870"/>
      <c r="R107" s="870"/>
      <c r="S107" s="870"/>
      <c r="T107" s="878"/>
      <c r="U107" s="870"/>
      <c r="V107" s="27"/>
      <c r="W107" s="27"/>
      <c r="X107" s="27"/>
      <c r="Y107" s="643"/>
      <c r="Z107" s="18"/>
      <c r="AA107" s="18"/>
      <c r="AB107" s="17"/>
      <c r="AC107" s="17"/>
      <c r="AD107" s="16"/>
      <c r="AE107" s="16"/>
      <c r="AF107" s="16"/>
      <c r="AG107" s="16"/>
      <c r="AH107" s="16"/>
      <c r="AI107" s="16"/>
      <c r="AJ107" s="24"/>
      <c r="AK107" s="24"/>
      <c r="AL107" s="24"/>
      <c r="AM107" s="26"/>
      <c r="AN107" s="24"/>
      <c r="AO107" s="24"/>
      <c r="AP107" s="24"/>
      <c r="AQ107" s="24" t="s">
        <v>55</v>
      </c>
      <c r="AR107" s="24" t="s">
        <v>55</v>
      </c>
      <c r="AS107" s="24" t="s">
        <v>32</v>
      </c>
      <c r="AT107" s="24" t="s">
        <v>585</v>
      </c>
    </row>
    <row r="108" spans="1:46" ht="19.5">
      <c r="A108" s="23">
        <v>45399</v>
      </c>
      <c r="B108" s="22">
        <v>104</v>
      </c>
      <c r="C108" s="21">
        <v>0.39583333333333331</v>
      </c>
      <c r="D108" s="20">
        <v>2402590</v>
      </c>
      <c r="E108" s="20" t="s">
        <v>39</v>
      </c>
      <c r="F108" s="168" t="s">
        <v>55</v>
      </c>
      <c r="G108" s="864">
        <v>14</v>
      </c>
      <c r="H108" s="875"/>
      <c r="I108" s="875"/>
      <c r="J108" s="15"/>
      <c r="K108" s="19">
        <v>9.34</v>
      </c>
      <c r="L108" s="618">
        <f t="shared" si="14"/>
        <v>10.86046511627907</v>
      </c>
      <c r="M108" s="15"/>
      <c r="N108" s="15"/>
      <c r="O108" s="869"/>
      <c r="P108" s="870"/>
      <c r="Q108" s="870"/>
      <c r="R108" s="870"/>
      <c r="S108" s="870"/>
      <c r="T108" s="878"/>
      <c r="U108" s="870"/>
      <c r="V108" s="27"/>
      <c r="W108" s="27"/>
      <c r="X108" s="27"/>
      <c r="Y108" s="643">
        <v>89.04</v>
      </c>
      <c r="Z108" s="18">
        <v>-1.4</v>
      </c>
      <c r="AA108" s="18">
        <v>10.24</v>
      </c>
      <c r="AB108" s="17"/>
      <c r="AC108" s="17"/>
      <c r="AD108" s="16"/>
      <c r="AE108" s="16"/>
      <c r="AF108" s="16"/>
      <c r="AG108" s="16"/>
      <c r="AH108" s="16"/>
      <c r="AI108" s="16"/>
      <c r="AJ108" s="24"/>
      <c r="AK108" s="24"/>
      <c r="AL108" s="24" t="s">
        <v>55</v>
      </c>
      <c r="AM108" s="26"/>
      <c r="AN108" s="24"/>
      <c r="AO108" s="24" t="s">
        <v>55</v>
      </c>
      <c r="AP108" s="24"/>
      <c r="AQ108" s="24" t="s">
        <v>55</v>
      </c>
      <c r="AR108" s="24" t="s">
        <v>55</v>
      </c>
      <c r="AS108" s="24" t="s">
        <v>32</v>
      </c>
      <c r="AT108" s="24" t="s">
        <v>586</v>
      </c>
    </row>
    <row r="109" spans="1:46" ht="19.5">
      <c r="A109" s="23">
        <v>45399</v>
      </c>
      <c r="B109" s="22">
        <v>104</v>
      </c>
      <c r="C109" s="21">
        <v>0.46527777777777779</v>
      </c>
      <c r="D109" s="20">
        <v>2402596</v>
      </c>
      <c r="E109" s="20" t="s">
        <v>39</v>
      </c>
      <c r="F109" s="168" t="s">
        <v>55</v>
      </c>
      <c r="G109" s="864">
        <v>14.2</v>
      </c>
      <c r="H109" s="875"/>
      <c r="I109" s="875"/>
      <c r="J109" s="15"/>
      <c r="K109" s="19">
        <v>9.25</v>
      </c>
      <c r="L109" s="618">
        <f t="shared" si="14"/>
        <v>10.780885780885781</v>
      </c>
      <c r="M109" s="15"/>
      <c r="N109" s="15"/>
      <c r="O109" s="869">
        <v>1</v>
      </c>
      <c r="P109" s="870"/>
      <c r="Q109" s="870">
        <v>22</v>
      </c>
      <c r="R109" s="870">
        <v>39.4</v>
      </c>
      <c r="S109" s="870"/>
      <c r="T109" s="878">
        <f>SUM(Q109:R109)</f>
        <v>61.4</v>
      </c>
      <c r="U109" s="870">
        <v>40</v>
      </c>
      <c r="V109" s="27"/>
      <c r="W109" s="27"/>
      <c r="X109" s="27"/>
      <c r="Y109" s="643">
        <v>89.64</v>
      </c>
      <c r="Z109" s="18">
        <v>-0.4</v>
      </c>
      <c r="AA109" s="18">
        <v>10</v>
      </c>
      <c r="AB109" s="17"/>
      <c r="AC109" s="17">
        <v>0.56999999999999995</v>
      </c>
      <c r="AD109" s="16"/>
      <c r="AE109" s="16"/>
      <c r="AF109" s="16"/>
      <c r="AG109" s="16"/>
      <c r="AH109" s="16"/>
      <c r="AI109" s="16"/>
      <c r="AJ109" s="24"/>
      <c r="AK109" s="24" t="s">
        <v>55</v>
      </c>
      <c r="AL109" s="24" t="s">
        <v>55</v>
      </c>
      <c r="AM109" s="26"/>
      <c r="AN109" s="24"/>
      <c r="AO109" s="24" t="s">
        <v>55</v>
      </c>
      <c r="AP109" s="24"/>
      <c r="AQ109" s="24" t="s">
        <v>55</v>
      </c>
      <c r="AR109" s="24" t="s">
        <v>55</v>
      </c>
      <c r="AS109" s="24" t="s">
        <v>32</v>
      </c>
      <c r="AT109" s="24" t="s">
        <v>587</v>
      </c>
    </row>
    <row r="110" spans="1:46" ht="19.5">
      <c r="A110" s="23">
        <v>45399</v>
      </c>
      <c r="B110" s="22">
        <v>104</v>
      </c>
      <c r="C110" s="21">
        <v>0.46527777777777779</v>
      </c>
      <c r="D110" s="20">
        <v>2402597</v>
      </c>
      <c r="E110" s="20" t="s">
        <v>21</v>
      </c>
      <c r="F110" s="168" t="s">
        <v>55</v>
      </c>
      <c r="G110" s="864">
        <v>14.07</v>
      </c>
      <c r="H110" s="875"/>
      <c r="I110" s="875"/>
      <c r="J110" s="15"/>
      <c r="K110" s="19">
        <v>9.14</v>
      </c>
      <c r="L110" s="618">
        <f t="shared" si="14"/>
        <v>10.636564645641801</v>
      </c>
      <c r="M110" s="15"/>
      <c r="N110" s="15"/>
      <c r="O110" s="869"/>
      <c r="P110" s="870"/>
      <c r="Q110" s="870"/>
      <c r="R110" s="870"/>
      <c r="S110" s="870"/>
      <c r="T110" s="878"/>
      <c r="U110" s="870"/>
      <c r="V110" s="27"/>
      <c r="W110" s="27"/>
      <c r="X110" s="27"/>
      <c r="Y110" s="643">
        <v>90.43</v>
      </c>
      <c r="Z110" s="18">
        <v>-0.44</v>
      </c>
      <c r="AA110" s="18">
        <v>9.85</v>
      </c>
      <c r="AB110" s="17"/>
      <c r="AC110" s="17"/>
      <c r="AD110" s="16"/>
      <c r="AE110" s="16"/>
      <c r="AF110" s="16"/>
      <c r="AG110" s="16"/>
      <c r="AH110" s="16"/>
      <c r="AI110" s="16"/>
      <c r="AJ110" s="24"/>
      <c r="AK110" s="24"/>
      <c r="AL110" s="24"/>
      <c r="AM110" s="26"/>
      <c r="AN110" s="24"/>
      <c r="AO110" s="24"/>
      <c r="AP110" s="24"/>
      <c r="AQ110" s="24" t="s">
        <v>55</v>
      </c>
      <c r="AR110" s="24" t="s">
        <v>55</v>
      </c>
      <c r="AS110" s="24" t="s">
        <v>32</v>
      </c>
      <c r="AT110" s="24" t="s">
        <v>588</v>
      </c>
    </row>
    <row r="111" spans="1:46" ht="19.5">
      <c r="A111" s="23">
        <v>45400</v>
      </c>
      <c r="B111" s="22">
        <v>104</v>
      </c>
      <c r="C111" s="21">
        <v>0.47916666666666669</v>
      </c>
      <c r="D111" s="20">
        <v>2402630</v>
      </c>
      <c r="E111" s="20" t="s">
        <v>39</v>
      </c>
      <c r="F111" s="168" t="s">
        <v>55</v>
      </c>
      <c r="G111" s="864">
        <v>14.09</v>
      </c>
      <c r="H111" s="875"/>
      <c r="I111" s="875"/>
      <c r="J111" s="15"/>
      <c r="K111" s="19">
        <v>9.91</v>
      </c>
      <c r="L111" s="618">
        <f t="shared" si="14"/>
        <v>11.535327668490281</v>
      </c>
      <c r="M111" s="15"/>
      <c r="N111" s="15"/>
      <c r="O111" s="869">
        <v>1.3</v>
      </c>
      <c r="P111" s="870"/>
      <c r="Q111" s="870">
        <v>10</v>
      </c>
      <c r="R111" s="870">
        <v>40</v>
      </c>
      <c r="S111" s="870"/>
      <c r="T111" s="878">
        <f>SUM(Q111:R111)</f>
        <v>50</v>
      </c>
      <c r="U111" s="870">
        <v>46</v>
      </c>
      <c r="V111" s="27"/>
      <c r="W111" s="27"/>
      <c r="X111" s="27"/>
      <c r="Y111" s="643">
        <v>89.51</v>
      </c>
      <c r="Z111" s="18">
        <v>-0.48</v>
      </c>
      <c r="AA111" s="18">
        <v>10.07</v>
      </c>
      <c r="AB111" s="17">
        <v>504</v>
      </c>
      <c r="AC111" s="17">
        <v>0.54</v>
      </c>
      <c r="AD111" s="16"/>
      <c r="AE111" s="16"/>
      <c r="AF111" s="16"/>
      <c r="AG111" s="16"/>
      <c r="AH111" s="16"/>
      <c r="AI111" s="16"/>
      <c r="AJ111" s="24"/>
      <c r="AK111" s="24" t="s">
        <v>55</v>
      </c>
      <c r="AL111" s="24" t="s">
        <v>55</v>
      </c>
      <c r="AM111" s="26"/>
      <c r="AN111" s="24"/>
      <c r="AO111" s="24" t="s">
        <v>55</v>
      </c>
      <c r="AP111" s="24"/>
      <c r="AQ111" s="24" t="s">
        <v>55</v>
      </c>
      <c r="AR111" s="24" t="s">
        <v>55</v>
      </c>
      <c r="AS111" s="24" t="s">
        <v>32</v>
      </c>
      <c r="AT111" s="24" t="s">
        <v>589</v>
      </c>
    </row>
    <row r="112" spans="1:46" ht="19.5">
      <c r="A112" s="23">
        <v>45401</v>
      </c>
      <c r="B112" s="22">
        <v>104</v>
      </c>
      <c r="C112" s="21">
        <v>0.45833333333333331</v>
      </c>
      <c r="D112" s="20">
        <v>2402648</v>
      </c>
      <c r="E112" s="20" t="s">
        <v>39</v>
      </c>
      <c r="F112" s="168" t="s">
        <v>55</v>
      </c>
      <c r="G112" s="864">
        <v>14.06</v>
      </c>
      <c r="H112" s="875"/>
      <c r="I112" s="875">
        <v>13.98</v>
      </c>
      <c r="J112" s="15"/>
      <c r="K112" s="19">
        <v>9.9700000000000006</v>
      </c>
      <c r="L112" s="618">
        <f t="shared" si="14"/>
        <v>11.601117058412848</v>
      </c>
      <c r="M112" s="15"/>
      <c r="N112" s="15"/>
      <c r="O112" s="869">
        <v>0.74</v>
      </c>
      <c r="P112" s="870"/>
      <c r="Q112" s="870">
        <v>8.9</v>
      </c>
      <c r="R112" s="870">
        <v>40.6</v>
      </c>
      <c r="S112" s="870"/>
      <c r="T112" s="878">
        <f>SUM(Q112:R112)</f>
        <v>49.5</v>
      </c>
      <c r="U112" s="870">
        <v>50.1</v>
      </c>
      <c r="V112" s="27">
        <v>19.63</v>
      </c>
      <c r="W112" s="27">
        <v>98.55</v>
      </c>
      <c r="X112" s="27">
        <v>6.93</v>
      </c>
      <c r="Y112" s="643">
        <v>88.69</v>
      </c>
      <c r="Z112" s="18">
        <v>-0.33</v>
      </c>
      <c r="AA112" s="18">
        <v>10.24</v>
      </c>
      <c r="AB112" s="17">
        <v>523</v>
      </c>
      <c r="AC112" s="17"/>
      <c r="AD112" s="16">
        <v>79</v>
      </c>
      <c r="AE112" s="16">
        <v>83</v>
      </c>
      <c r="AF112" s="16">
        <v>20.3</v>
      </c>
      <c r="AG112" s="16">
        <v>218</v>
      </c>
      <c r="AH112" s="16">
        <v>0.95</v>
      </c>
      <c r="AI112" s="16">
        <v>53.4</v>
      </c>
      <c r="AJ112" s="24"/>
      <c r="AK112" s="24" t="s">
        <v>55</v>
      </c>
      <c r="AL112" s="24" t="s">
        <v>55</v>
      </c>
      <c r="AM112" s="26"/>
      <c r="AN112" s="24"/>
      <c r="AO112" s="24" t="s">
        <v>55</v>
      </c>
      <c r="AP112" s="24"/>
      <c r="AQ112" s="24" t="s">
        <v>55</v>
      </c>
      <c r="AR112" s="24" t="s">
        <v>55</v>
      </c>
      <c r="AS112" s="24" t="s">
        <v>32</v>
      </c>
      <c r="AT112" s="24" t="s">
        <v>590</v>
      </c>
    </row>
    <row r="113" spans="1:46" ht="19.5">
      <c r="A113" s="23">
        <v>45402</v>
      </c>
      <c r="B113" s="22">
        <v>104</v>
      </c>
      <c r="C113" s="21">
        <v>0.375</v>
      </c>
      <c r="D113" s="20">
        <v>2402669</v>
      </c>
      <c r="E113" s="20" t="s">
        <v>39</v>
      </c>
      <c r="F113" s="168" t="s">
        <v>55</v>
      </c>
      <c r="G113" s="864">
        <v>14.02</v>
      </c>
      <c r="H113" s="875"/>
      <c r="I113" s="875">
        <v>14.2</v>
      </c>
      <c r="J113" s="15"/>
      <c r="K113" s="19">
        <v>9.81</v>
      </c>
      <c r="L113" s="618">
        <f t="shared" si="14"/>
        <v>11.409630146545709</v>
      </c>
      <c r="M113" s="15"/>
      <c r="N113" s="15"/>
      <c r="O113" s="869">
        <v>1</v>
      </c>
      <c r="P113" s="870"/>
      <c r="Q113" s="870">
        <v>22</v>
      </c>
      <c r="R113" s="870">
        <v>40</v>
      </c>
      <c r="S113" s="870"/>
      <c r="T113" s="878">
        <f>SUM(Q113:R113)</f>
        <v>62</v>
      </c>
      <c r="U113" s="870">
        <v>40</v>
      </c>
      <c r="V113" s="27"/>
      <c r="W113" s="27"/>
      <c r="X113" s="27"/>
      <c r="Y113" s="643">
        <v>89.4</v>
      </c>
      <c r="Z113" s="18">
        <v>-0.35</v>
      </c>
      <c r="AA113" s="18">
        <v>9.82</v>
      </c>
      <c r="AB113" s="17"/>
      <c r="AC113" s="17"/>
      <c r="AD113" s="16"/>
      <c r="AE113" s="16"/>
      <c r="AF113" s="16"/>
      <c r="AG113" s="16"/>
      <c r="AH113" s="16"/>
      <c r="AI113" s="16"/>
      <c r="AJ113" s="24"/>
      <c r="AK113" s="24" t="s">
        <v>55</v>
      </c>
      <c r="AL113" s="24" t="s">
        <v>55</v>
      </c>
      <c r="AM113" s="26"/>
      <c r="AN113" s="24"/>
      <c r="AO113" s="24" t="s">
        <v>55</v>
      </c>
      <c r="AP113" s="24"/>
      <c r="AQ113" s="24" t="s">
        <v>55</v>
      </c>
      <c r="AR113" s="24" t="s">
        <v>55</v>
      </c>
      <c r="AS113" s="24" t="s">
        <v>32</v>
      </c>
      <c r="AT113" s="24" t="s">
        <v>591</v>
      </c>
    </row>
    <row r="114" spans="1:46" ht="19.5">
      <c r="A114" s="23">
        <v>45402</v>
      </c>
      <c r="B114" s="22">
        <v>104</v>
      </c>
      <c r="C114" s="21">
        <v>0.45833333333333331</v>
      </c>
      <c r="D114" s="20">
        <v>2402670</v>
      </c>
      <c r="E114" s="20" t="s">
        <v>39</v>
      </c>
      <c r="F114" s="168" t="s">
        <v>55</v>
      </c>
      <c r="G114" s="864">
        <v>13.89</v>
      </c>
      <c r="H114" s="875"/>
      <c r="I114" s="875">
        <v>14</v>
      </c>
      <c r="J114" s="15"/>
      <c r="K114" s="19">
        <v>9.89</v>
      </c>
      <c r="L114" s="618">
        <f t="shared" si="14"/>
        <v>11.485309487864361</v>
      </c>
      <c r="M114" s="15"/>
      <c r="N114" s="15"/>
      <c r="O114" s="869"/>
      <c r="P114" s="870"/>
      <c r="Q114" s="870"/>
      <c r="R114" s="870"/>
      <c r="S114" s="870"/>
      <c r="T114" s="878"/>
      <c r="U114" s="870"/>
      <c r="V114" s="27"/>
      <c r="W114" s="27"/>
      <c r="X114" s="27"/>
      <c r="Y114" s="643">
        <v>89.24</v>
      </c>
      <c r="Z114" s="18">
        <v>-0.33</v>
      </c>
      <c r="AA114" s="18">
        <v>9.61</v>
      </c>
      <c r="AB114" s="17"/>
      <c r="AC114" s="17"/>
      <c r="AD114" s="16"/>
      <c r="AE114" s="16"/>
      <c r="AF114" s="16"/>
      <c r="AG114" s="16"/>
      <c r="AH114" s="16"/>
      <c r="AI114" s="16"/>
      <c r="AJ114" s="24"/>
      <c r="AK114" s="24" t="s">
        <v>55</v>
      </c>
      <c r="AL114" s="24" t="s">
        <v>55</v>
      </c>
      <c r="AM114" s="26"/>
      <c r="AN114" s="24"/>
      <c r="AO114" s="24" t="s">
        <v>55</v>
      </c>
      <c r="AP114" s="24"/>
      <c r="AQ114" s="24" t="s">
        <v>55</v>
      </c>
      <c r="AR114" s="24" t="s">
        <v>55</v>
      </c>
      <c r="AS114" s="24" t="s">
        <v>32</v>
      </c>
      <c r="AT114" s="24" t="s">
        <v>592</v>
      </c>
    </row>
    <row r="115" spans="1:46" ht="19.5">
      <c r="A115" s="23">
        <v>45402</v>
      </c>
      <c r="B115" s="22">
        <v>104</v>
      </c>
      <c r="C115" s="21">
        <v>0.45833333333333331</v>
      </c>
      <c r="D115" s="20">
        <v>2402671</v>
      </c>
      <c r="E115" s="20" t="s">
        <v>21</v>
      </c>
      <c r="F115" s="168" t="s">
        <v>55</v>
      </c>
      <c r="G115" s="864">
        <v>13.7</v>
      </c>
      <c r="H115" s="875"/>
      <c r="I115" s="875">
        <v>13.6</v>
      </c>
      <c r="J115" s="15"/>
      <c r="K115" s="19">
        <v>10.47</v>
      </c>
      <c r="L115" s="618">
        <f t="shared" si="14"/>
        <v>12.132097334878331</v>
      </c>
      <c r="M115" s="15"/>
      <c r="N115" s="15"/>
      <c r="O115" s="869">
        <v>2</v>
      </c>
      <c r="P115" s="870"/>
      <c r="Q115" s="870">
        <v>20</v>
      </c>
      <c r="R115" s="870">
        <v>54.38</v>
      </c>
      <c r="S115" s="870"/>
      <c r="T115" s="878">
        <f>SUM(Q115:R115)</f>
        <v>74.38</v>
      </c>
      <c r="U115" s="870">
        <v>22.4</v>
      </c>
      <c r="V115" s="27"/>
      <c r="W115" s="27"/>
      <c r="X115" s="27"/>
      <c r="Y115" s="643">
        <v>89.2</v>
      </c>
      <c r="Z115" s="18">
        <v>-0.3</v>
      </c>
      <c r="AA115" s="18">
        <v>9.82</v>
      </c>
      <c r="AB115" s="17"/>
      <c r="AC115" s="17"/>
      <c r="AD115" s="16"/>
      <c r="AE115" s="16"/>
      <c r="AF115" s="16"/>
      <c r="AG115" s="16"/>
      <c r="AH115" s="16"/>
      <c r="AI115" s="16"/>
      <c r="AJ115" s="24"/>
      <c r="AK115" s="24"/>
      <c r="AL115" s="24"/>
      <c r="AM115" s="26"/>
      <c r="AN115" s="24"/>
      <c r="AO115" s="24"/>
      <c r="AP115" s="24"/>
      <c r="AQ115" s="24" t="s">
        <v>55</v>
      </c>
      <c r="AR115" s="24" t="s">
        <v>55</v>
      </c>
      <c r="AS115" s="24" t="s">
        <v>32</v>
      </c>
      <c r="AT115" s="24" t="s">
        <v>593</v>
      </c>
    </row>
    <row r="116" spans="1:46" ht="19.5">
      <c r="A116" s="23">
        <v>45404</v>
      </c>
      <c r="B116" s="22">
        <v>104</v>
      </c>
      <c r="C116" s="21">
        <v>0.45833333333333331</v>
      </c>
      <c r="D116" s="20">
        <v>2402705</v>
      </c>
      <c r="E116" s="20" t="s">
        <v>39</v>
      </c>
      <c r="F116" s="168" t="s">
        <v>55</v>
      </c>
      <c r="G116" s="864">
        <v>13.54</v>
      </c>
      <c r="H116" s="875"/>
      <c r="I116" s="875"/>
      <c r="J116" s="15"/>
      <c r="K116" s="19">
        <v>9.74</v>
      </c>
      <c r="L116" s="618">
        <f t="shared" si="14"/>
        <v>11.265325005783021</v>
      </c>
      <c r="M116" s="15"/>
      <c r="N116" s="15"/>
      <c r="O116" s="869">
        <v>0.6</v>
      </c>
      <c r="P116" s="870"/>
      <c r="Q116" s="870">
        <v>16.600000000000001</v>
      </c>
      <c r="R116" s="870">
        <v>45.8</v>
      </c>
      <c r="S116" s="870"/>
      <c r="T116" s="878">
        <f>SUM(Q116:R116)</f>
        <v>62.4</v>
      </c>
      <c r="U116" s="870">
        <v>35.799999999999997</v>
      </c>
      <c r="V116" s="27"/>
      <c r="W116" s="27"/>
      <c r="X116" s="27"/>
      <c r="Y116" s="643">
        <v>88.56</v>
      </c>
      <c r="Z116" s="18">
        <v>-0.41</v>
      </c>
      <c r="AA116" s="18">
        <v>10.08</v>
      </c>
      <c r="AB116" s="17"/>
      <c r="AC116" s="17"/>
      <c r="AD116" s="16"/>
      <c r="AE116" s="16"/>
      <c r="AF116" s="16"/>
      <c r="AG116" s="16"/>
      <c r="AH116" s="16"/>
      <c r="AI116" s="16"/>
      <c r="AJ116" s="24"/>
      <c r="AK116" s="24" t="s">
        <v>55</v>
      </c>
      <c r="AL116" s="24" t="s">
        <v>55</v>
      </c>
      <c r="AM116" s="26"/>
      <c r="AN116" s="24"/>
      <c r="AO116" s="24" t="s">
        <v>55</v>
      </c>
      <c r="AP116" s="24"/>
      <c r="AQ116" s="24" t="s">
        <v>55</v>
      </c>
      <c r="AR116" s="24" t="s">
        <v>55</v>
      </c>
      <c r="AS116" s="24" t="s">
        <v>32</v>
      </c>
      <c r="AT116" s="24" t="s">
        <v>594</v>
      </c>
    </row>
    <row r="117" spans="1:46" ht="19.5">
      <c r="A117" s="23">
        <v>45405</v>
      </c>
      <c r="B117" s="22">
        <v>104</v>
      </c>
      <c r="C117" s="21">
        <v>0.4375</v>
      </c>
      <c r="D117" s="20">
        <v>2402725</v>
      </c>
      <c r="E117" s="20" t="s">
        <v>39</v>
      </c>
      <c r="F117" s="168" t="s">
        <v>55</v>
      </c>
      <c r="G117" s="864">
        <v>14.48</v>
      </c>
      <c r="H117" s="875"/>
      <c r="I117" s="875"/>
      <c r="J117" s="15"/>
      <c r="K117" s="19">
        <v>9.5500000000000007</v>
      </c>
      <c r="L117" s="618">
        <f>(K117/(100-G117))*100</f>
        <v>11.166978484565016</v>
      </c>
      <c r="M117" s="15"/>
      <c r="N117" s="15"/>
      <c r="O117" s="869">
        <v>1.4</v>
      </c>
      <c r="P117" s="870"/>
      <c r="Q117" s="870">
        <v>10.6</v>
      </c>
      <c r="R117" s="870">
        <v>48.4</v>
      </c>
      <c r="S117" s="870"/>
      <c r="T117" s="878">
        <f>SUM(Q117:R117)</f>
        <v>59</v>
      </c>
      <c r="U117" s="870">
        <v>39</v>
      </c>
      <c r="V117" s="27"/>
      <c r="W117" s="27"/>
      <c r="X117" s="27"/>
      <c r="Y117" s="643">
        <v>88.47</v>
      </c>
      <c r="Z117" s="18">
        <v>-0.35</v>
      </c>
      <c r="AA117" s="18">
        <v>9.9700000000000006</v>
      </c>
      <c r="AB117" s="17"/>
      <c r="AC117" s="17"/>
      <c r="AD117" s="16"/>
      <c r="AE117" s="16"/>
      <c r="AF117" s="16"/>
      <c r="AG117" s="16"/>
      <c r="AH117" s="16"/>
      <c r="AI117" s="16"/>
      <c r="AJ117" s="24"/>
      <c r="AK117" s="24" t="s">
        <v>55</v>
      </c>
      <c r="AL117" s="24" t="s">
        <v>55</v>
      </c>
      <c r="AM117" s="26"/>
      <c r="AN117" s="24" t="s">
        <v>79</v>
      </c>
      <c r="AO117" s="24" t="s">
        <v>55</v>
      </c>
      <c r="AP117" s="24"/>
      <c r="AQ117" s="24" t="s">
        <v>55</v>
      </c>
      <c r="AR117" s="24" t="s">
        <v>55</v>
      </c>
      <c r="AS117" s="24" t="s">
        <v>32</v>
      </c>
      <c r="AT117" s="24" t="s">
        <v>595</v>
      </c>
    </row>
    <row r="118" spans="1:46" ht="19.5">
      <c r="A118" s="23">
        <v>45405</v>
      </c>
      <c r="B118" s="22">
        <v>104</v>
      </c>
      <c r="C118" s="21">
        <v>0.47916666666666669</v>
      </c>
      <c r="D118" s="20">
        <v>2402732</v>
      </c>
      <c r="E118" s="20" t="s">
        <v>39</v>
      </c>
      <c r="F118" s="168" t="s">
        <v>55</v>
      </c>
      <c r="G118" s="864">
        <v>14.34</v>
      </c>
      <c r="H118" s="875"/>
      <c r="I118" s="875">
        <v>14.32</v>
      </c>
      <c r="J118" s="15"/>
      <c r="K118" s="19">
        <v>9.51</v>
      </c>
      <c r="L118" s="618">
        <f>(K118/(100-G118))*100</f>
        <v>11.102031286481438</v>
      </c>
      <c r="M118" s="15"/>
      <c r="N118" s="15"/>
      <c r="O118" s="869">
        <v>1</v>
      </c>
      <c r="P118" s="870"/>
      <c r="Q118" s="870">
        <v>6.8</v>
      </c>
      <c r="R118" s="870">
        <v>42</v>
      </c>
      <c r="S118" s="870"/>
      <c r="T118" s="878">
        <f>SUM(Q118:R118)</f>
        <v>48.8</v>
      </c>
      <c r="U118" s="870">
        <v>49.4</v>
      </c>
      <c r="V118" s="27"/>
      <c r="W118" s="27"/>
      <c r="X118" s="27"/>
      <c r="Y118" s="643">
        <v>88.9</v>
      </c>
      <c r="Z118" s="18">
        <v>-0.34</v>
      </c>
      <c r="AA118" s="18">
        <v>9.84</v>
      </c>
      <c r="AB118" s="17"/>
      <c r="AC118" s="17"/>
      <c r="AD118" s="16">
        <v>99</v>
      </c>
      <c r="AE118" s="16">
        <v>60</v>
      </c>
      <c r="AF118" s="16">
        <v>17.2</v>
      </c>
      <c r="AG118" s="16">
        <v>220</v>
      </c>
      <c r="AH118" s="16">
        <v>1.6</v>
      </c>
      <c r="AI118" s="16">
        <v>52.6</v>
      </c>
      <c r="AJ118" s="24"/>
      <c r="AK118" s="24" t="s">
        <v>55</v>
      </c>
      <c r="AL118" s="24" t="s">
        <v>55</v>
      </c>
      <c r="AM118" s="26"/>
      <c r="AN118" s="24"/>
      <c r="AO118" s="24" t="s">
        <v>55</v>
      </c>
      <c r="AP118" s="24"/>
      <c r="AQ118" s="24" t="s">
        <v>55</v>
      </c>
      <c r="AR118" s="24" t="s">
        <v>55</v>
      </c>
      <c r="AS118" s="24" t="s">
        <v>32</v>
      </c>
      <c r="AT118" s="24" t="s">
        <v>596</v>
      </c>
    </row>
    <row r="119" spans="1:46" ht="19.5">
      <c r="A119" s="23">
        <v>45405</v>
      </c>
      <c r="B119" s="22">
        <v>104</v>
      </c>
      <c r="C119" s="21">
        <v>0.47916666666666669</v>
      </c>
      <c r="D119" s="20">
        <v>2402733</v>
      </c>
      <c r="E119" s="20" t="s">
        <v>21</v>
      </c>
      <c r="F119" s="168" t="s">
        <v>55</v>
      </c>
      <c r="G119" s="864">
        <v>14.29</v>
      </c>
      <c r="H119" s="875"/>
      <c r="I119" s="875"/>
      <c r="J119" s="15"/>
      <c r="K119" s="19">
        <v>9.66</v>
      </c>
      <c r="L119" s="618">
        <f>(K119/(100-G119))*100</f>
        <v>11.270563528176408</v>
      </c>
      <c r="M119" s="15"/>
      <c r="N119" s="15"/>
      <c r="O119" s="869"/>
      <c r="P119" s="870"/>
      <c r="Q119" s="870"/>
      <c r="R119" s="870"/>
      <c r="S119" s="870"/>
      <c r="T119" s="878"/>
      <c r="U119" s="870"/>
      <c r="V119" s="27"/>
      <c r="W119" s="27"/>
      <c r="X119" s="27"/>
      <c r="Y119" s="643">
        <v>88.65</v>
      </c>
      <c r="Z119" s="18">
        <v>-0.35</v>
      </c>
      <c r="AA119" s="18">
        <v>9.9</v>
      </c>
      <c r="AB119" s="17"/>
      <c r="AC119" s="17"/>
      <c r="AD119" s="16"/>
      <c r="AE119" s="16"/>
      <c r="AF119" s="16"/>
      <c r="AG119" s="16"/>
      <c r="AH119" s="16"/>
      <c r="AI119" s="16"/>
      <c r="AJ119" s="24"/>
      <c r="AK119" s="24"/>
      <c r="AL119" s="24"/>
      <c r="AM119" s="26"/>
      <c r="AN119" s="24"/>
      <c r="AO119" s="24"/>
      <c r="AP119" s="24"/>
      <c r="AQ119" s="24" t="s">
        <v>55</v>
      </c>
      <c r="AR119" s="24" t="s">
        <v>55</v>
      </c>
      <c r="AS119" s="24" t="s">
        <v>32</v>
      </c>
      <c r="AT119" s="24" t="s">
        <v>597</v>
      </c>
    </row>
    <row r="120" spans="1:46" ht="19.5">
      <c r="A120" s="23">
        <v>45406</v>
      </c>
      <c r="B120" s="22">
        <v>104</v>
      </c>
      <c r="C120" s="21">
        <v>0.45833333333333331</v>
      </c>
      <c r="D120" s="20">
        <v>2402752</v>
      </c>
      <c r="E120" s="20" t="s">
        <v>39</v>
      </c>
      <c r="F120" s="168" t="s">
        <v>55</v>
      </c>
      <c r="G120" s="864">
        <v>14.49</v>
      </c>
      <c r="H120" s="875">
        <v>14.35</v>
      </c>
      <c r="I120" s="875">
        <v>14.52</v>
      </c>
      <c r="J120" s="15">
        <v>0.65100000000000002</v>
      </c>
      <c r="K120" s="19">
        <v>9.8000000000000007</v>
      </c>
      <c r="L120" s="618">
        <f>(K120/(100-G120))*100</f>
        <v>11.460647877441236</v>
      </c>
      <c r="M120" s="15"/>
      <c r="N120" s="15"/>
      <c r="O120" s="869">
        <v>1.2</v>
      </c>
      <c r="P120" s="870"/>
      <c r="Q120" s="870">
        <v>40</v>
      </c>
      <c r="R120" s="870">
        <v>35.200000000000003</v>
      </c>
      <c r="S120" s="870"/>
      <c r="T120" s="878">
        <f>SUM(Q120:R120)</f>
        <v>75.2</v>
      </c>
      <c r="U120" s="870">
        <v>21.4</v>
      </c>
      <c r="V120" s="27">
        <v>21.33</v>
      </c>
      <c r="W120" s="27">
        <v>98.18</v>
      </c>
      <c r="X120" s="27">
        <v>7.45</v>
      </c>
      <c r="Y120" s="643">
        <v>89.05</v>
      </c>
      <c r="Z120" s="18">
        <v>-0.45</v>
      </c>
      <c r="AA120" s="18">
        <v>10.029999999999999</v>
      </c>
      <c r="AB120" s="17"/>
      <c r="AC120" s="17"/>
      <c r="AD120" s="16"/>
      <c r="AE120" s="16"/>
      <c r="AF120" s="16"/>
      <c r="AG120" s="16"/>
      <c r="AH120" s="16"/>
      <c r="AI120" s="16"/>
      <c r="AJ120" s="24"/>
      <c r="AK120" s="24" t="s">
        <v>55</v>
      </c>
      <c r="AL120" s="24" t="s">
        <v>55</v>
      </c>
      <c r="AM120" s="26"/>
      <c r="AN120" s="24"/>
      <c r="AO120" s="24" t="s">
        <v>55</v>
      </c>
      <c r="AP120" s="24"/>
      <c r="AQ120" s="24" t="s">
        <v>55</v>
      </c>
      <c r="AR120" s="24" t="s">
        <v>55</v>
      </c>
      <c r="AS120" s="24" t="s">
        <v>32</v>
      </c>
      <c r="AT120" s="24" t="s">
        <v>598</v>
      </c>
    </row>
    <row r="121" spans="1:46" ht="19.5">
      <c r="A121" s="23">
        <v>45407</v>
      </c>
      <c r="B121" s="22">
        <v>104</v>
      </c>
      <c r="C121" s="21">
        <v>0.48958333333333331</v>
      </c>
      <c r="D121" s="20">
        <v>2402776</v>
      </c>
      <c r="E121" s="20" t="s">
        <v>39</v>
      </c>
      <c r="F121" s="168" t="s">
        <v>55</v>
      </c>
      <c r="G121" s="864">
        <v>14.44</v>
      </c>
      <c r="H121" s="875"/>
      <c r="I121" s="875"/>
      <c r="J121" s="15"/>
      <c r="K121" s="19">
        <v>9.8000000000000007</v>
      </c>
      <c r="L121" s="618">
        <f>(K121/(100-G121))*100</f>
        <v>11.453950444132772</v>
      </c>
      <c r="M121" s="15"/>
      <c r="N121" s="15"/>
      <c r="O121" s="869">
        <v>1.2</v>
      </c>
      <c r="P121" s="870"/>
      <c r="Q121" s="870">
        <v>19</v>
      </c>
      <c r="R121" s="870">
        <v>44.2</v>
      </c>
      <c r="S121" s="870"/>
      <c r="T121" s="878">
        <f>SUM(Q121:R121)</f>
        <v>63.2</v>
      </c>
      <c r="U121" s="870">
        <v>33.6</v>
      </c>
      <c r="V121" s="27">
        <v>19.59</v>
      </c>
      <c r="W121" s="27">
        <v>97.84</v>
      </c>
      <c r="X121" s="27">
        <v>7</v>
      </c>
      <c r="Y121" s="643">
        <v>88.25</v>
      </c>
      <c r="Z121" s="18">
        <v>-0.42</v>
      </c>
      <c r="AA121" s="18">
        <v>10.050000000000001</v>
      </c>
      <c r="AB121" s="17"/>
      <c r="AC121" s="17">
        <v>0.67</v>
      </c>
      <c r="AD121" s="16">
        <v>115</v>
      </c>
      <c r="AE121" s="16">
        <v>53</v>
      </c>
      <c r="AF121" s="16">
        <v>16.2</v>
      </c>
      <c r="AG121" s="16">
        <v>240</v>
      </c>
      <c r="AH121" s="16">
        <v>2.17</v>
      </c>
      <c r="AI121" s="16">
        <v>52.1</v>
      </c>
      <c r="AJ121" s="24"/>
      <c r="AK121" s="24" t="s">
        <v>55</v>
      </c>
      <c r="AL121" s="24" t="s">
        <v>55</v>
      </c>
      <c r="AM121" s="26"/>
      <c r="AN121" s="24" t="s">
        <v>101</v>
      </c>
      <c r="AO121" s="24" t="s">
        <v>55</v>
      </c>
      <c r="AP121" s="24"/>
      <c r="AQ121" s="24" t="s">
        <v>55</v>
      </c>
      <c r="AR121" s="24" t="s">
        <v>55</v>
      </c>
      <c r="AS121" s="24" t="s">
        <v>32</v>
      </c>
      <c r="AT121" s="24" t="s">
        <v>599</v>
      </c>
    </row>
    <row r="122" spans="1:46" ht="19.5">
      <c r="A122" s="23">
        <v>45408</v>
      </c>
      <c r="B122" s="22">
        <v>104</v>
      </c>
      <c r="C122" s="21">
        <v>0.45833333333333331</v>
      </c>
      <c r="D122" s="20">
        <v>2402798</v>
      </c>
      <c r="E122" s="20" t="s">
        <v>39</v>
      </c>
      <c r="F122" s="168" t="s">
        <v>55</v>
      </c>
      <c r="G122" s="864">
        <v>14.5</v>
      </c>
      <c r="H122" s="875">
        <v>14.33</v>
      </c>
      <c r="I122" s="875">
        <v>14.7</v>
      </c>
      <c r="J122" s="15">
        <v>0.64700000000000002</v>
      </c>
      <c r="K122" s="19">
        <v>9.61</v>
      </c>
      <c r="L122" s="618">
        <f>(K122/(100-G122))*100</f>
        <v>11.239766081871345</v>
      </c>
      <c r="M122" s="15"/>
      <c r="N122" s="15"/>
      <c r="O122" s="869">
        <v>1</v>
      </c>
      <c r="P122" s="870"/>
      <c r="Q122" s="870">
        <v>13</v>
      </c>
      <c r="R122" s="870">
        <v>48.2</v>
      </c>
      <c r="S122" s="870"/>
      <c r="T122" s="878">
        <f>SUM(Q122:R122)</f>
        <v>61.2</v>
      </c>
      <c r="U122" s="870">
        <v>37.200000000000003</v>
      </c>
      <c r="V122" s="27"/>
      <c r="W122" s="27"/>
      <c r="X122" s="27"/>
      <c r="Y122" s="643">
        <v>90.01</v>
      </c>
      <c r="Z122" s="18">
        <v>-0.56999999999999995</v>
      </c>
      <c r="AA122" s="18">
        <v>10.220000000000001</v>
      </c>
      <c r="AB122" s="17"/>
      <c r="AC122" s="17"/>
      <c r="AD122" s="16">
        <v>85</v>
      </c>
      <c r="AE122" s="16">
        <v>77</v>
      </c>
      <c r="AF122" s="16">
        <v>19.5</v>
      </c>
      <c r="AG122" s="16">
        <v>230</v>
      </c>
      <c r="AH122" s="16">
        <v>1.1000000000000001</v>
      </c>
      <c r="AI122" s="16">
        <v>53.8</v>
      </c>
      <c r="AJ122" s="24"/>
      <c r="AK122" s="24" t="s">
        <v>55</v>
      </c>
      <c r="AL122" s="24" t="s">
        <v>55</v>
      </c>
      <c r="AM122" s="26"/>
      <c r="AN122" s="24" t="s">
        <v>62</v>
      </c>
      <c r="AO122" s="24" t="s">
        <v>55</v>
      </c>
      <c r="AP122" s="24"/>
      <c r="AQ122" s="24" t="s">
        <v>55</v>
      </c>
      <c r="AR122" s="24" t="s">
        <v>55</v>
      </c>
      <c r="AS122" s="24" t="s">
        <v>32</v>
      </c>
      <c r="AT122" s="24" t="s">
        <v>600</v>
      </c>
    </row>
    <row r="123" spans="1:46" ht="19.5">
      <c r="A123" s="23">
        <v>45408</v>
      </c>
      <c r="B123" s="22">
        <v>104</v>
      </c>
      <c r="C123" s="21">
        <v>0.60416666666666663</v>
      </c>
      <c r="D123" s="20">
        <v>2402803</v>
      </c>
      <c r="E123" s="20" t="s">
        <v>39</v>
      </c>
      <c r="F123" s="168" t="s">
        <v>55</v>
      </c>
      <c r="G123" s="864">
        <v>14.6</v>
      </c>
      <c r="H123" s="875"/>
      <c r="I123" s="875"/>
      <c r="J123" s="15">
        <v>0.65600000000000003</v>
      </c>
      <c r="K123" s="19">
        <v>9.66</v>
      </c>
      <c r="L123" s="618">
        <f t="shared" ref="L123:L125" si="15">(K123/(100-G123))*100</f>
        <v>11.311475409836065</v>
      </c>
      <c r="M123" s="15"/>
      <c r="N123" s="15"/>
      <c r="O123" s="869"/>
      <c r="P123" s="870"/>
      <c r="Q123" s="870"/>
      <c r="R123" s="870"/>
      <c r="S123" s="870"/>
      <c r="T123" s="878"/>
      <c r="U123" s="870"/>
      <c r="V123" s="27"/>
      <c r="W123" s="27"/>
      <c r="X123" s="27"/>
      <c r="Y123" s="643">
        <v>90.39</v>
      </c>
      <c r="Z123" s="18">
        <v>-0.56000000000000005</v>
      </c>
      <c r="AA123" s="18">
        <v>10.41</v>
      </c>
      <c r="AB123" s="17"/>
      <c r="AC123" s="17"/>
      <c r="AD123" s="16"/>
      <c r="AE123" s="16"/>
      <c r="AF123" s="16"/>
      <c r="AG123" s="16"/>
      <c r="AH123" s="16"/>
      <c r="AI123" s="16"/>
      <c r="AJ123" s="24"/>
      <c r="AK123" s="24" t="s">
        <v>55</v>
      </c>
      <c r="AL123" s="24" t="s">
        <v>55</v>
      </c>
      <c r="AM123" s="26"/>
      <c r="AN123" s="24" t="s">
        <v>62</v>
      </c>
      <c r="AO123" s="24" t="s">
        <v>55</v>
      </c>
      <c r="AP123" s="24"/>
      <c r="AQ123" s="24" t="s">
        <v>55</v>
      </c>
      <c r="AR123" s="24" t="s">
        <v>55</v>
      </c>
      <c r="AS123" s="24" t="s">
        <v>32</v>
      </c>
      <c r="AT123" s="24" t="s">
        <v>601</v>
      </c>
    </row>
    <row r="124" spans="1:46" ht="19.5">
      <c r="A124" s="23">
        <v>45408</v>
      </c>
      <c r="B124" s="22">
        <v>104</v>
      </c>
      <c r="C124" s="21">
        <v>0.60416666666666663</v>
      </c>
      <c r="D124" s="20">
        <v>2402804</v>
      </c>
      <c r="E124" s="20" t="s">
        <v>21</v>
      </c>
      <c r="F124" s="168" t="s">
        <v>55</v>
      </c>
      <c r="G124" s="864">
        <v>14.8</v>
      </c>
      <c r="H124" s="875"/>
      <c r="I124" s="875"/>
      <c r="J124" s="15"/>
      <c r="K124" s="19">
        <v>9.7899999999999991</v>
      </c>
      <c r="L124" s="618">
        <f t="shared" si="15"/>
        <v>11.490610328638496</v>
      </c>
      <c r="M124" s="15"/>
      <c r="N124" s="15"/>
      <c r="O124" s="869"/>
      <c r="P124" s="870"/>
      <c r="Q124" s="870"/>
      <c r="R124" s="870"/>
      <c r="S124" s="870"/>
      <c r="T124" s="878"/>
      <c r="U124" s="870"/>
      <c r="V124" s="27"/>
      <c r="W124" s="27"/>
      <c r="X124" s="27"/>
      <c r="Y124" s="643">
        <v>90.52</v>
      </c>
      <c r="Z124" s="18">
        <v>-0.49</v>
      </c>
      <c r="AA124" s="18">
        <v>10.07</v>
      </c>
      <c r="AB124" s="17"/>
      <c r="AC124" s="17"/>
      <c r="AD124" s="16"/>
      <c r="AE124" s="16"/>
      <c r="AF124" s="16"/>
      <c r="AG124" s="16"/>
      <c r="AH124" s="16"/>
      <c r="AI124" s="16"/>
      <c r="AJ124" s="24"/>
      <c r="AK124" s="24"/>
      <c r="AL124" s="24"/>
      <c r="AM124" s="26"/>
      <c r="AN124" s="24" t="s">
        <v>62</v>
      </c>
      <c r="AO124" s="24"/>
      <c r="AP124" s="24"/>
      <c r="AQ124" s="24" t="s">
        <v>55</v>
      </c>
      <c r="AR124" s="24" t="s">
        <v>55</v>
      </c>
      <c r="AS124" s="24" t="s">
        <v>32</v>
      </c>
      <c r="AT124" s="24" t="s">
        <v>602</v>
      </c>
    </row>
    <row r="125" spans="1:46" ht="19.5">
      <c r="A125" s="23">
        <v>45411</v>
      </c>
      <c r="B125" s="22">
        <v>104</v>
      </c>
      <c r="C125" s="21">
        <v>0.41666666666666669</v>
      </c>
      <c r="D125" s="20">
        <v>2402855</v>
      </c>
      <c r="E125" s="20" t="s">
        <v>39</v>
      </c>
      <c r="F125" s="168" t="s">
        <v>55</v>
      </c>
      <c r="G125" s="864">
        <v>14.59</v>
      </c>
      <c r="H125" s="875">
        <v>14.37</v>
      </c>
      <c r="I125" s="875">
        <v>14.25</v>
      </c>
      <c r="J125" s="15">
        <v>0.67400000000000004</v>
      </c>
      <c r="K125" s="19">
        <v>9.68</v>
      </c>
      <c r="L125" s="618">
        <f t="shared" si="15"/>
        <v>11.33356749795106</v>
      </c>
      <c r="M125" s="15"/>
      <c r="N125" s="15"/>
      <c r="O125" s="869">
        <v>1</v>
      </c>
      <c r="P125" s="870"/>
      <c r="Q125" s="870">
        <v>10.199999999999999</v>
      </c>
      <c r="R125" s="870">
        <v>47.2</v>
      </c>
      <c r="S125" s="870"/>
      <c r="T125" s="878">
        <f>SUM(Q125:R125)</f>
        <v>57.400000000000006</v>
      </c>
      <c r="U125" s="870">
        <v>40</v>
      </c>
      <c r="V125" s="27"/>
      <c r="W125" s="27"/>
      <c r="X125" s="27"/>
      <c r="Y125" s="643">
        <v>89.05</v>
      </c>
      <c r="Z125" s="18">
        <v>-0.4</v>
      </c>
      <c r="AA125" s="18">
        <v>10.09</v>
      </c>
      <c r="AB125" s="17"/>
      <c r="AC125" s="17">
        <v>0.68</v>
      </c>
      <c r="AD125" s="16">
        <v>96</v>
      </c>
      <c r="AE125" s="16">
        <v>78</v>
      </c>
      <c r="AF125" s="16">
        <v>19.7</v>
      </c>
      <c r="AG125" s="16">
        <v>260</v>
      </c>
      <c r="AH125" s="16">
        <v>1.23</v>
      </c>
      <c r="AI125" s="16">
        <v>55.6</v>
      </c>
      <c r="AJ125" s="24"/>
      <c r="AK125" s="24" t="s">
        <v>55</v>
      </c>
      <c r="AL125" s="24" t="s">
        <v>55</v>
      </c>
      <c r="AM125" s="26"/>
      <c r="AN125" s="24" t="s">
        <v>62</v>
      </c>
      <c r="AO125" s="24" t="s">
        <v>55</v>
      </c>
      <c r="AP125" s="24"/>
      <c r="AQ125" s="24" t="s">
        <v>55</v>
      </c>
      <c r="AR125" s="24" t="s">
        <v>55</v>
      </c>
      <c r="AS125" s="24" t="s">
        <v>32</v>
      </c>
      <c r="AT125" s="24" t="s">
        <v>603</v>
      </c>
    </row>
    <row r="126" spans="1:46" ht="19.5">
      <c r="A126" s="23">
        <v>45412</v>
      </c>
      <c r="B126" s="22">
        <v>104</v>
      </c>
      <c r="C126" s="21">
        <v>0.42708333333333331</v>
      </c>
      <c r="D126" s="20">
        <v>2402876</v>
      </c>
      <c r="E126" s="20" t="s">
        <v>39</v>
      </c>
      <c r="F126" s="168" t="s">
        <v>55</v>
      </c>
      <c r="G126" s="864">
        <v>14.5</v>
      </c>
      <c r="H126" s="875"/>
      <c r="I126" s="875">
        <v>14.32</v>
      </c>
      <c r="J126" s="15"/>
      <c r="K126" s="19">
        <v>9.4600000000000009</v>
      </c>
      <c r="L126" s="618">
        <f>(K126/(100-G126))*100</f>
        <v>11.064327485380119</v>
      </c>
      <c r="M126" s="15"/>
      <c r="N126" s="15"/>
      <c r="O126" s="869">
        <v>1</v>
      </c>
      <c r="P126" s="870"/>
      <c r="Q126" s="870">
        <v>12.2</v>
      </c>
      <c r="R126" s="870">
        <v>48.7</v>
      </c>
      <c r="S126" s="870"/>
      <c r="T126" s="878">
        <f>SUM(Q126:R126)</f>
        <v>60.900000000000006</v>
      </c>
      <c r="U126" s="870">
        <v>38.5</v>
      </c>
      <c r="V126" s="27">
        <v>21.22</v>
      </c>
      <c r="W126" s="27">
        <v>98</v>
      </c>
      <c r="X126" s="27">
        <v>7.39</v>
      </c>
      <c r="Y126" s="643">
        <v>88.81</v>
      </c>
      <c r="Z126" s="18">
        <v>-0.5</v>
      </c>
      <c r="AA126" s="18">
        <v>10.27</v>
      </c>
      <c r="AB126" s="17"/>
      <c r="AC126" s="17"/>
      <c r="AD126" s="16"/>
      <c r="AE126" s="16"/>
      <c r="AF126" s="16"/>
      <c r="AG126" s="16"/>
      <c r="AH126" s="16"/>
      <c r="AI126" s="16"/>
      <c r="AJ126" s="24"/>
      <c r="AK126" s="24" t="s">
        <v>55</v>
      </c>
      <c r="AL126" s="24" t="s">
        <v>55</v>
      </c>
      <c r="AM126" s="26"/>
      <c r="AN126" s="24" t="s">
        <v>62</v>
      </c>
      <c r="AO126" s="24" t="s">
        <v>55</v>
      </c>
      <c r="AP126" s="24"/>
      <c r="AQ126" s="24" t="s">
        <v>55</v>
      </c>
      <c r="AR126" s="24" t="s">
        <v>55</v>
      </c>
      <c r="AS126" s="24" t="s">
        <v>32</v>
      </c>
      <c r="AT126" s="24" t="s">
        <v>604</v>
      </c>
    </row>
    <row r="127" spans="1:46" ht="19.5">
      <c r="A127" s="23">
        <v>45412</v>
      </c>
      <c r="B127" s="22">
        <v>104</v>
      </c>
      <c r="C127" s="21">
        <v>0.54166666666666663</v>
      </c>
      <c r="D127" s="20">
        <v>2402880</v>
      </c>
      <c r="E127" s="20" t="s">
        <v>21</v>
      </c>
      <c r="F127" s="168" t="s">
        <v>55</v>
      </c>
      <c r="G127" s="864">
        <v>13.8</v>
      </c>
      <c r="H127" s="875"/>
      <c r="I127" s="875"/>
      <c r="J127" s="15"/>
      <c r="K127" s="19">
        <v>9.33</v>
      </c>
      <c r="L127" s="618">
        <f t="shared" ref="L127" si="16">(K127/(100-G127))*100</f>
        <v>10.82366589327146</v>
      </c>
      <c r="M127" s="15"/>
      <c r="N127" s="15"/>
      <c r="O127" s="869"/>
      <c r="P127" s="870"/>
      <c r="Q127" s="870"/>
      <c r="R127" s="870"/>
      <c r="S127" s="870"/>
      <c r="T127" s="878"/>
      <c r="U127" s="870"/>
      <c r="V127" s="27"/>
      <c r="W127" s="27"/>
      <c r="X127" s="27"/>
      <c r="Y127" s="643">
        <v>87.89</v>
      </c>
      <c r="Z127" s="18">
        <v>-0.98</v>
      </c>
      <c r="AA127" s="18">
        <v>10.33</v>
      </c>
      <c r="AB127" s="17"/>
      <c r="AC127" s="17"/>
      <c r="AD127" s="16"/>
      <c r="AE127" s="16"/>
      <c r="AF127" s="16"/>
      <c r="AG127" s="16"/>
      <c r="AH127" s="16"/>
      <c r="AI127" s="16"/>
      <c r="AJ127" s="24"/>
      <c r="AK127" s="24"/>
      <c r="AL127" s="24"/>
      <c r="AM127" s="26"/>
      <c r="AN127" s="24" t="s">
        <v>79</v>
      </c>
      <c r="AO127" s="24"/>
      <c r="AP127" s="24"/>
      <c r="AQ127" s="24" t="s">
        <v>55</v>
      </c>
      <c r="AR127" s="24" t="s">
        <v>55</v>
      </c>
      <c r="AS127" s="24" t="s">
        <v>32</v>
      </c>
      <c r="AT127" s="24" t="s">
        <v>605</v>
      </c>
    </row>
    <row r="128" spans="1:46" ht="19.5">
      <c r="A128" s="23">
        <v>45415</v>
      </c>
      <c r="B128" s="642">
        <v>105</v>
      </c>
      <c r="C128" s="21">
        <v>0.5</v>
      </c>
      <c r="D128" s="20">
        <v>2402930</v>
      </c>
      <c r="E128" s="20" t="s">
        <v>38</v>
      </c>
      <c r="F128" s="644" t="s">
        <v>55</v>
      </c>
      <c r="G128" s="864">
        <v>14.3</v>
      </c>
      <c r="H128" s="875"/>
      <c r="I128" s="869">
        <v>14.1</v>
      </c>
      <c r="J128" s="15"/>
      <c r="K128" s="19">
        <v>9.27</v>
      </c>
      <c r="L128" s="618">
        <f t="shared" ref="L128:L129" si="17">(K128/(100-G128))*100</f>
        <v>10.816802800466743</v>
      </c>
      <c r="M128" s="15"/>
      <c r="N128" s="15"/>
      <c r="O128" s="869"/>
      <c r="P128" s="870"/>
      <c r="Q128" s="870"/>
      <c r="R128" s="870"/>
      <c r="S128" s="870"/>
      <c r="T128" s="878"/>
      <c r="U128" s="870"/>
      <c r="V128" s="27"/>
      <c r="W128" s="27"/>
      <c r="X128" s="27"/>
      <c r="Y128" s="643">
        <v>90.09</v>
      </c>
      <c r="Z128" s="18">
        <v>-0.51</v>
      </c>
      <c r="AA128" s="18">
        <v>10.25</v>
      </c>
      <c r="AB128" s="17"/>
      <c r="AC128" s="17">
        <v>0.63</v>
      </c>
      <c r="AD128" s="16"/>
      <c r="AE128" s="16"/>
      <c r="AF128" s="16"/>
      <c r="AG128" s="16"/>
      <c r="AH128" s="16"/>
      <c r="AI128" s="16"/>
      <c r="AJ128" s="24"/>
      <c r="AK128" s="24" t="s">
        <v>55</v>
      </c>
      <c r="AL128" s="24" t="s">
        <v>55</v>
      </c>
      <c r="AM128" s="26"/>
      <c r="AN128" s="24" t="s">
        <v>91</v>
      </c>
      <c r="AO128" s="24" t="s">
        <v>55</v>
      </c>
      <c r="AP128" s="24" t="s">
        <v>55</v>
      </c>
      <c r="AQ128" s="24" t="s">
        <v>55</v>
      </c>
      <c r="AR128" s="24" t="s">
        <v>55</v>
      </c>
      <c r="AS128" s="24" t="s">
        <v>32</v>
      </c>
      <c r="AT128" s="24" t="s">
        <v>606</v>
      </c>
    </row>
    <row r="129" spans="1:46" ht="19.5">
      <c r="A129" s="23">
        <v>45415</v>
      </c>
      <c r="B129" s="642">
        <v>105</v>
      </c>
      <c r="C129" s="21">
        <v>0.5</v>
      </c>
      <c r="D129" s="20">
        <v>2402928</v>
      </c>
      <c r="E129" s="20" t="s">
        <v>57</v>
      </c>
      <c r="F129" s="644" t="s">
        <v>55</v>
      </c>
      <c r="G129" s="864">
        <v>14.08</v>
      </c>
      <c r="H129" s="875"/>
      <c r="I129" s="869">
        <v>14.03</v>
      </c>
      <c r="J129" s="15"/>
      <c r="K129" s="19">
        <v>9.35</v>
      </c>
      <c r="L129" s="618">
        <f t="shared" si="17"/>
        <v>10.88221601489758</v>
      </c>
      <c r="M129" s="15"/>
      <c r="N129" s="15"/>
      <c r="O129" s="869">
        <v>0.5</v>
      </c>
      <c r="P129" s="870"/>
      <c r="Q129" s="870">
        <v>12.8</v>
      </c>
      <c r="R129" s="870">
        <v>42.8</v>
      </c>
      <c r="S129" s="870"/>
      <c r="T129" s="878">
        <f>SUM(Pâtissière[[#This Row],[G 150µ]:[G 63µ]])</f>
        <v>55.599999999999994</v>
      </c>
      <c r="U129" s="870">
        <v>43.2</v>
      </c>
      <c r="V129" s="27"/>
      <c r="W129" s="27"/>
      <c r="X129" s="27"/>
      <c r="Y129" s="643">
        <v>89.67</v>
      </c>
      <c r="Z129" s="18">
        <v>-0.45</v>
      </c>
      <c r="AA129" s="18">
        <v>10.23</v>
      </c>
      <c r="AB129" s="17"/>
      <c r="AC129" s="17"/>
      <c r="AD129" s="16">
        <v>90</v>
      </c>
      <c r="AE129" s="16">
        <v>66</v>
      </c>
      <c r="AF129" s="16">
        <v>18.100000000000001</v>
      </c>
      <c r="AG129" s="16">
        <v>200</v>
      </c>
      <c r="AH129" s="16">
        <v>1.36</v>
      </c>
      <c r="AI129" s="16">
        <v>47.1</v>
      </c>
      <c r="AJ129" s="24"/>
      <c r="AK129" s="24" t="s">
        <v>55</v>
      </c>
      <c r="AL129" s="24" t="s">
        <v>55</v>
      </c>
      <c r="AM129" s="26"/>
      <c r="AN129" s="24"/>
      <c r="AO129" s="24" t="s">
        <v>55</v>
      </c>
      <c r="AP129" s="24"/>
      <c r="AQ129" s="24" t="s">
        <v>55</v>
      </c>
      <c r="AR129" s="24" t="s">
        <v>55</v>
      </c>
      <c r="AS129" s="24" t="s">
        <v>32</v>
      </c>
      <c r="AT129" s="24" t="s">
        <v>607</v>
      </c>
    </row>
    <row r="130" spans="1:46" ht="19.5">
      <c r="A130" s="23">
        <v>45415</v>
      </c>
      <c r="B130" s="642">
        <v>105</v>
      </c>
      <c r="C130" s="21">
        <v>0.5</v>
      </c>
      <c r="D130" s="20">
        <v>2402929</v>
      </c>
      <c r="E130" s="20" t="s">
        <v>21</v>
      </c>
      <c r="F130" s="644" t="s">
        <v>55</v>
      </c>
      <c r="G130" s="864">
        <v>14.24</v>
      </c>
      <c r="H130" s="875"/>
      <c r="I130" s="869">
        <v>14.45</v>
      </c>
      <c r="J130" s="15"/>
      <c r="K130" s="19">
        <v>9.4600000000000009</v>
      </c>
      <c r="L130" s="618">
        <f>(K130/(100-G130))*100</f>
        <v>11.030783582089553</v>
      </c>
      <c r="M130" s="15"/>
      <c r="N130" s="15"/>
      <c r="O130" s="869"/>
      <c r="P130" s="870"/>
      <c r="Q130" s="870"/>
      <c r="R130" s="870"/>
      <c r="S130" s="870"/>
      <c r="T130" s="878"/>
      <c r="U130" s="870"/>
      <c r="V130" s="27"/>
      <c r="W130" s="27"/>
      <c r="X130" s="27"/>
      <c r="Y130" s="643">
        <v>89.91</v>
      </c>
      <c r="Z130" s="18">
        <v>-0.47</v>
      </c>
      <c r="AA130" s="18">
        <v>10.17</v>
      </c>
      <c r="AB130" s="17"/>
      <c r="AC130" s="17"/>
      <c r="AD130" s="16"/>
      <c r="AE130" s="16"/>
      <c r="AF130" s="16"/>
      <c r="AG130" s="16"/>
      <c r="AH130" s="16"/>
      <c r="AI130" s="16"/>
      <c r="AJ130" s="24"/>
      <c r="AK130" s="24"/>
      <c r="AL130" s="24"/>
      <c r="AM130" s="26"/>
      <c r="AN130" s="24"/>
      <c r="AO130" s="24"/>
      <c r="AP130" s="24"/>
      <c r="AQ130" s="24" t="s">
        <v>55</v>
      </c>
      <c r="AR130" s="24" t="s">
        <v>55</v>
      </c>
      <c r="AS130" s="24" t="s">
        <v>32</v>
      </c>
      <c r="AT130" s="24" t="s">
        <v>608</v>
      </c>
    </row>
    <row r="131" spans="1:46" ht="19.5">
      <c r="A131" s="23">
        <v>45418</v>
      </c>
      <c r="B131" s="642">
        <v>105</v>
      </c>
      <c r="C131" s="21">
        <v>0.4375</v>
      </c>
      <c r="D131" s="20">
        <v>2402971</v>
      </c>
      <c r="E131" s="20" t="s">
        <v>38</v>
      </c>
      <c r="F131" s="644" t="s">
        <v>55</v>
      </c>
      <c r="G131" s="864">
        <v>14.3</v>
      </c>
      <c r="H131" s="875">
        <v>14.5</v>
      </c>
      <c r="I131" s="869">
        <v>14.14</v>
      </c>
      <c r="J131" s="15"/>
      <c r="K131" s="19">
        <v>9.23</v>
      </c>
      <c r="L131" s="618">
        <f>(K131/(100-G131))*100</f>
        <v>10.770128354725788</v>
      </c>
      <c r="M131" s="15"/>
      <c r="N131" s="15"/>
      <c r="O131" s="869">
        <v>0.4</v>
      </c>
      <c r="P131" s="870"/>
      <c r="Q131" s="870">
        <v>21.4</v>
      </c>
      <c r="R131" s="870">
        <v>38.200000000000003</v>
      </c>
      <c r="S131" s="870"/>
      <c r="T131" s="878">
        <f>SUM(Pâtissière[[#This Row],[G 150µ]:[G 63µ]])</f>
        <v>59.6</v>
      </c>
      <c r="U131" s="870">
        <v>38.299999999999997</v>
      </c>
      <c r="V131" s="27"/>
      <c r="W131" s="27"/>
      <c r="X131" s="27"/>
      <c r="Y131" s="643">
        <v>90.52</v>
      </c>
      <c r="Z131" s="18">
        <v>-0.86</v>
      </c>
      <c r="AA131" s="18">
        <v>10.18</v>
      </c>
      <c r="AB131" s="17"/>
      <c r="AC131" s="17">
        <v>0.6</v>
      </c>
      <c r="AD131" s="16">
        <v>98</v>
      </c>
      <c r="AE131" s="16">
        <v>68</v>
      </c>
      <c r="AF131" s="16">
        <v>18.399999999999999</v>
      </c>
      <c r="AG131" s="16">
        <v>240</v>
      </c>
      <c r="AH131" s="16">
        <v>1.4</v>
      </c>
      <c r="AI131" s="16">
        <v>54.9</v>
      </c>
      <c r="AJ131" s="24"/>
      <c r="AK131" s="24" t="s">
        <v>55</v>
      </c>
      <c r="AL131" s="24" t="s">
        <v>55</v>
      </c>
      <c r="AM131" s="26"/>
      <c r="AN131" s="24" t="s">
        <v>91</v>
      </c>
      <c r="AO131" s="24" t="s">
        <v>55</v>
      </c>
      <c r="AP131" s="24" t="s">
        <v>55</v>
      </c>
      <c r="AQ131" s="24" t="s">
        <v>55</v>
      </c>
      <c r="AR131" s="24" t="s">
        <v>55</v>
      </c>
      <c r="AS131" s="24" t="s">
        <v>32</v>
      </c>
      <c r="AT131" s="24" t="s">
        <v>609</v>
      </c>
    </row>
    <row r="132" spans="1:46" ht="19.5">
      <c r="A132" s="23">
        <v>45419</v>
      </c>
      <c r="B132" s="642">
        <v>105</v>
      </c>
      <c r="C132" s="21">
        <v>0.41666666666666669</v>
      </c>
      <c r="D132" s="20">
        <v>2403002</v>
      </c>
      <c r="E132" s="20" t="s">
        <v>57</v>
      </c>
      <c r="F132" s="644" t="s">
        <v>55</v>
      </c>
      <c r="G132" s="864">
        <v>14.11</v>
      </c>
      <c r="H132" s="875">
        <v>13.7</v>
      </c>
      <c r="I132" s="869"/>
      <c r="J132" s="15"/>
      <c r="K132" s="19">
        <v>8.83</v>
      </c>
      <c r="L132" s="618">
        <f t="shared" ref="L132:L134" si="18">(K132/(100-G132))*100</f>
        <v>10.280591454185586</v>
      </c>
      <c r="M132" s="15"/>
      <c r="N132" s="15"/>
      <c r="O132" s="869">
        <v>0.4</v>
      </c>
      <c r="P132" s="870"/>
      <c r="Q132" s="870">
        <v>14</v>
      </c>
      <c r="R132" s="870">
        <v>57</v>
      </c>
      <c r="S132" s="870"/>
      <c r="T132" s="878">
        <f>SUM(Pâtissière[[#This Row],[G 150µ]:[G 63µ]])</f>
        <v>71</v>
      </c>
      <c r="U132" s="870">
        <v>27</v>
      </c>
      <c r="V132" s="27">
        <v>19.37</v>
      </c>
      <c r="W132" s="27">
        <v>97</v>
      </c>
      <c r="X132" s="27">
        <v>6.93</v>
      </c>
      <c r="Y132" s="643">
        <v>88.58</v>
      </c>
      <c r="Z132" s="18">
        <v>-1.1100000000000001</v>
      </c>
      <c r="AA132" s="18">
        <v>9.89</v>
      </c>
      <c r="AB132" s="17"/>
      <c r="AC132" s="17"/>
      <c r="AD132" s="16"/>
      <c r="AE132" s="16"/>
      <c r="AF132" s="16"/>
      <c r="AG132" s="16"/>
      <c r="AH132" s="16"/>
      <c r="AI132" s="16"/>
      <c r="AJ132" s="24"/>
      <c r="AK132" s="24" t="s">
        <v>55</v>
      </c>
      <c r="AL132" s="24" t="s">
        <v>55</v>
      </c>
      <c r="AM132" s="26"/>
      <c r="AN132" s="24"/>
      <c r="AO132" s="24" t="s">
        <v>55</v>
      </c>
      <c r="AP132" s="24"/>
      <c r="AQ132" s="24" t="s">
        <v>55</v>
      </c>
      <c r="AR132" s="24" t="s">
        <v>55</v>
      </c>
      <c r="AS132" s="24" t="s">
        <v>32</v>
      </c>
      <c r="AT132" s="24" t="s">
        <v>610</v>
      </c>
    </row>
    <row r="133" spans="1:46" ht="19.5">
      <c r="A133" s="23">
        <v>45419</v>
      </c>
      <c r="B133" s="642">
        <v>105</v>
      </c>
      <c r="C133" s="21">
        <v>0.41666666666666669</v>
      </c>
      <c r="D133" s="20">
        <v>2403000</v>
      </c>
      <c r="E133" s="20" t="s">
        <v>21</v>
      </c>
      <c r="F133" s="644" t="s">
        <v>55</v>
      </c>
      <c r="G133" s="864">
        <v>14.48</v>
      </c>
      <c r="H133" s="875">
        <v>14.22</v>
      </c>
      <c r="I133" s="869">
        <v>14.6</v>
      </c>
      <c r="J133" s="15"/>
      <c r="K133" s="19">
        <v>8.49</v>
      </c>
      <c r="L133" s="618">
        <f t="shared" si="18"/>
        <v>9.9275023386342376</v>
      </c>
      <c r="M133" s="15"/>
      <c r="N133" s="15"/>
      <c r="O133" s="869"/>
      <c r="P133" s="870"/>
      <c r="Q133" s="870"/>
      <c r="R133" s="870"/>
      <c r="S133" s="870"/>
      <c r="T133" s="878"/>
      <c r="U133" s="870"/>
      <c r="V133" s="27"/>
      <c r="W133" s="27"/>
      <c r="X133" s="27"/>
      <c r="Y133" s="643">
        <v>90.39</v>
      </c>
      <c r="Z133" s="18">
        <v>-0.98</v>
      </c>
      <c r="AA133" s="18">
        <v>10.02</v>
      </c>
      <c r="AB133" s="17"/>
      <c r="AC133" s="17"/>
      <c r="AD133" s="16"/>
      <c r="AE133" s="16"/>
      <c r="AF133" s="16"/>
      <c r="AG133" s="16"/>
      <c r="AH133" s="16"/>
      <c r="AI133" s="16"/>
      <c r="AJ133" s="24"/>
      <c r="AK133" s="24"/>
      <c r="AL133" s="24"/>
      <c r="AM133" s="26"/>
      <c r="AN133" s="24"/>
      <c r="AO133" s="24"/>
      <c r="AP133" s="24"/>
      <c r="AQ133" s="24" t="s">
        <v>55</v>
      </c>
      <c r="AR133" s="24" t="s">
        <v>55</v>
      </c>
      <c r="AS133" s="24" t="s">
        <v>32</v>
      </c>
      <c r="AT133" s="24" t="s">
        <v>611</v>
      </c>
    </row>
    <row r="134" spans="1:46" ht="19.5">
      <c r="A134" s="23">
        <v>45419</v>
      </c>
      <c r="B134" s="642">
        <v>105</v>
      </c>
      <c r="C134" s="21">
        <v>0.39305555555555555</v>
      </c>
      <c r="D134" s="20">
        <v>2403001</v>
      </c>
      <c r="E134" s="20" t="s">
        <v>38</v>
      </c>
      <c r="F134" s="644" t="s">
        <v>55</v>
      </c>
      <c r="G134" s="864">
        <v>14.28</v>
      </c>
      <c r="H134" s="875">
        <v>14.22</v>
      </c>
      <c r="I134" s="869">
        <v>14.4</v>
      </c>
      <c r="J134" s="15"/>
      <c r="K134" s="19">
        <v>8.52</v>
      </c>
      <c r="L134" s="618">
        <f t="shared" si="18"/>
        <v>9.9393373775081653</v>
      </c>
      <c r="M134" s="15"/>
      <c r="N134" s="15"/>
      <c r="O134" s="869">
        <v>0.4</v>
      </c>
      <c r="P134" s="870"/>
      <c r="Q134" s="870">
        <v>6.4</v>
      </c>
      <c r="R134" s="870">
        <v>50</v>
      </c>
      <c r="S134" s="870"/>
      <c r="T134" s="878">
        <f>SUM(Pâtissière[[#This Row],[G 150µ]:[G 63µ]])</f>
        <v>56.4</v>
      </c>
      <c r="U134" s="870">
        <v>42</v>
      </c>
      <c r="V134" s="27"/>
      <c r="W134" s="27"/>
      <c r="X134" s="27"/>
      <c r="Y134" s="643">
        <v>89.58</v>
      </c>
      <c r="Z134" s="18">
        <v>-1.1000000000000001</v>
      </c>
      <c r="AA134" s="18">
        <v>9.82</v>
      </c>
      <c r="AB134" s="17"/>
      <c r="AC134" s="17"/>
      <c r="AD134" s="16"/>
      <c r="AE134" s="16"/>
      <c r="AF134" s="16"/>
      <c r="AG134" s="16"/>
      <c r="AH134" s="16"/>
      <c r="AI134" s="16"/>
      <c r="AJ134" s="24"/>
      <c r="AK134" s="24" t="s">
        <v>55</v>
      </c>
      <c r="AL134" s="24" t="s">
        <v>55</v>
      </c>
      <c r="AM134" s="26"/>
      <c r="AN134" s="24"/>
      <c r="AO134" s="24" t="s">
        <v>55</v>
      </c>
      <c r="AP134" s="24" t="s">
        <v>55</v>
      </c>
      <c r="AQ134" s="24" t="s">
        <v>55</v>
      </c>
      <c r="AR134" s="24" t="s">
        <v>55</v>
      </c>
      <c r="AS134" s="24" t="s">
        <v>32</v>
      </c>
      <c r="AT134" s="24" t="s">
        <v>612</v>
      </c>
    </row>
    <row r="135" spans="1:46" ht="19.5">
      <c r="A135" s="23">
        <v>45420</v>
      </c>
      <c r="B135" s="642">
        <v>105</v>
      </c>
      <c r="C135" s="21">
        <v>0.375</v>
      </c>
      <c r="D135" s="20">
        <v>2403023</v>
      </c>
      <c r="E135" s="20" t="s">
        <v>38</v>
      </c>
      <c r="F135" s="644" t="s">
        <v>55</v>
      </c>
      <c r="G135" s="864">
        <v>14.1</v>
      </c>
      <c r="H135" s="875">
        <v>14.07</v>
      </c>
      <c r="I135" s="869"/>
      <c r="J135" s="15"/>
      <c r="K135" s="19">
        <v>8.7100000000000009</v>
      </c>
      <c r="L135" s="618">
        <f>(K135/(100-G135))*100</f>
        <v>10.139697322467986</v>
      </c>
      <c r="M135" s="15"/>
      <c r="N135" s="15"/>
      <c r="O135" s="869"/>
      <c r="P135" s="870"/>
      <c r="Q135" s="870"/>
      <c r="R135" s="870"/>
      <c r="S135" s="870"/>
      <c r="T135" s="878"/>
      <c r="U135" s="870"/>
      <c r="V135" s="27"/>
      <c r="W135" s="27"/>
      <c r="X135" s="27"/>
      <c r="Y135" s="643">
        <v>90.81</v>
      </c>
      <c r="Z135" s="18">
        <v>-0.81</v>
      </c>
      <c r="AA135" s="18">
        <v>9.9700000000000006</v>
      </c>
      <c r="AB135" s="17"/>
      <c r="AC135" s="17"/>
      <c r="AD135" s="16"/>
      <c r="AE135" s="16"/>
      <c r="AF135" s="16"/>
      <c r="AG135" s="16"/>
      <c r="AH135" s="16"/>
      <c r="AI135" s="16"/>
      <c r="AJ135" s="24"/>
      <c r="AK135" s="24" t="s">
        <v>55</v>
      </c>
      <c r="AL135" s="24" t="s">
        <v>55</v>
      </c>
      <c r="AM135" s="26"/>
      <c r="AN135" s="24"/>
      <c r="AO135" s="24" t="s">
        <v>55</v>
      </c>
      <c r="AP135" s="24" t="s">
        <v>55</v>
      </c>
      <c r="AQ135" s="24" t="s">
        <v>55</v>
      </c>
      <c r="AR135" s="24" t="s">
        <v>55</v>
      </c>
      <c r="AS135" s="24" t="s">
        <v>32</v>
      </c>
      <c r="AT135" s="24" t="s">
        <v>613</v>
      </c>
    </row>
    <row r="136" spans="1:46" ht="19.5">
      <c r="A136" s="23">
        <v>45420</v>
      </c>
      <c r="B136" s="642">
        <v>105</v>
      </c>
      <c r="C136" s="21">
        <v>0.43472222222222223</v>
      </c>
      <c r="D136" s="20">
        <v>2403032</v>
      </c>
      <c r="E136" s="20" t="s">
        <v>38</v>
      </c>
      <c r="F136" s="644" t="s">
        <v>55</v>
      </c>
      <c r="G136" s="864">
        <v>13.91</v>
      </c>
      <c r="H136" s="875"/>
      <c r="I136" s="869"/>
      <c r="J136" s="15"/>
      <c r="K136" s="19">
        <v>8.86</v>
      </c>
      <c r="L136" s="618">
        <f t="shared" ref="L136:L137" si="19">(K136/(100-G136))*100</f>
        <v>10.291555349053315</v>
      </c>
      <c r="M136" s="15"/>
      <c r="N136" s="15"/>
      <c r="O136" s="869">
        <v>0.8</v>
      </c>
      <c r="P136" s="870"/>
      <c r="Q136" s="870">
        <v>12</v>
      </c>
      <c r="R136" s="870">
        <v>47</v>
      </c>
      <c r="S136" s="870"/>
      <c r="T136" s="878">
        <f>SUM(Pâtissière[[#This Row],[G 150µ]:[G 63µ]])</f>
        <v>59</v>
      </c>
      <c r="U136" s="870">
        <v>39</v>
      </c>
      <c r="V136" s="27"/>
      <c r="W136" s="27"/>
      <c r="X136" s="27"/>
      <c r="Y136" s="643">
        <v>90.58</v>
      </c>
      <c r="Z136" s="18">
        <v>-0.79</v>
      </c>
      <c r="AA136" s="18">
        <v>9.27</v>
      </c>
      <c r="AB136" s="17"/>
      <c r="AC136" s="17"/>
      <c r="AD136" s="16"/>
      <c r="AE136" s="16"/>
      <c r="AF136" s="16"/>
      <c r="AG136" s="16"/>
      <c r="AH136" s="16"/>
      <c r="AI136" s="16"/>
      <c r="AJ136" s="24"/>
      <c r="AK136" s="24" t="s">
        <v>55</v>
      </c>
      <c r="AL136" s="24" t="s">
        <v>55</v>
      </c>
      <c r="AM136" s="26"/>
      <c r="AN136" s="24"/>
      <c r="AO136" s="24" t="s">
        <v>55</v>
      </c>
      <c r="AP136" s="24" t="s">
        <v>55</v>
      </c>
      <c r="AQ136" s="24" t="s">
        <v>55</v>
      </c>
      <c r="AR136" s="24" t="s">
        <v>55</v>
      </c>
      <c r="AS136" s="24" t="s">
        <v>32</v>
      </c>
      <c r="AT136" s="24" t="s">
        <v>614</v>
      </c>
    </row>
    <row r="137" spans="1:46" ht="19.5">
      <c r="A137" s="23">
        <v>45420</v>
      </c>
      <c r="B137" s="642">
        <v>105</v>
      </c>
      <c r="C137" s="21">
        <v>0.45833333333333331</v>
      </c>
      <c r="D137" s="20">
        <v>2403034</v>
      </c>
      <c r="E137" s="20" t="s">
        <v>57</v>
      </c>
      <c r="F137" s="644" t="s">
        <v>55</v>
      </c>
      <c r="G137" s="864">
        <v>14.23</v>
      </c>
      <c r="H137" s="875"/>
      <c r="I137" s="869"/>
      <c r="J137" s="15"/>
      <c r="K137" s="19">
        <v>9.18</v>
      </c>
      <c r="L137" s="618">
        <f t="shared" si="19"/>
        <v>10.703043022035677</v>
      </c>
      <c r="M137" s="15"/>
      <c r="N137" s="15"/>
      <c r="O137" s="869"/>
      <c r="P137" s="870"/>
      <c r="Q137" s="870"/>
      <c r="R137" s="870"/>
      <c r="S137" s="870"/>
      <c r="T137" s="878"/>
      <c r="U137" s="870"/>
      <c r="V137" s="27"/>
      <c r="W137" s="27"/>
      <c r="X137" s="27"/>
      <c r="Y137" s="643">
        <v>90</v>
      </c>
      <c r="Z137" s="18">
        <v>-0.61</v>
      </c>
      <c r="AA137" s="18">
        <v>9.8699999999999992</v>
      </c>
      <c r="AB137" s="17"/>
      <c r="AC137" s="17"/>
      <c r="AD137" s="16"/>
      <c r="AE137" s="16"/>
      <c r="AF137" s="16"/>
      <c r="AG137" s="16"/>
      <c r="AH137" s="16"/>
      <c r="AI137" s="16"/>
      <c r="AJ137" s="24"/>
      <c r="AK137" s="24" t="s">
        <v>55</v>
      </c>
      <c r="AL137" s="24" t="s">
        <v>55</v>
      </c>
      <c r="AM137" s="26"/>
      <c r="AN137" s="24"/>
      <c r="AO137" s="24" t="s">
        <v>55</v>
      </c>
      <c r="AP137" s="24"/>
      <c r="AQ137" s="24" t="s">
        <v>55</v>
      </c>
      <c r="AR137" s="24" t="s">
        <v>55</v>
      </c>
      <c r="AS137" s="24" t="s">
        <v>32</v>
      </c>
      <c r="AT137" s="24" t="s">
        <v>615</v>
      </c>
    </row>
    <row r="138" spans="1:46" ht="19.5">
      <c r="A138" s="23">
        <v>45421</v>
      </c>
      <c r="B138" s="642">
        <v>105</v>
      </c>
      <c r="C138" s="21">
        <v>0.35625000000000001</v>
      </c>
      <c r="D138" s="20">
        <v>2403060</v>
      </c>
      <c r="E138" s="20" t="s">
        <v>38</v>
      </c>
      <c r="F138" s="644" t="s">
        <v>55</v>
      </c>
      <c r="G138" s="864">
        <v>13.8</v>
      </c>
      <c r="H138" s="875">
        <v>13.73</v>
      </c>
      <c r="I138" s="869">
        <v>13.5</v>
      </c>
      <c r="J138" s="15"/>
      <c r="K138" s="19">
        <v>8.84</v>
      </c>
      <c r="L138" s="618">
        <f>(K138/(100-G138))*100</f>
        <v>10.25522041763341</v>
      </c>
      <c r="M138" s="15"/>
      <c r="N138" s="15"/>
      <c r="O138" s="869"/>
      <c r="P138" s="870"/>
      <c r="Q138" s="870"/>
      <c r="R138" s="870"/>
      <c r="S138" s="870"/>
      <c r="T138" s="878"/>
      <c r="U138" s="870"/>
      <c r="V138" s="27"/>
      <c r="W138" s="27"/>
      <c r="X138" s="27"/>
      <c r="Y138" s="643">
        <v>91.25</v>
      </c>
      <c r="Z138" s="18">
        <v>-0.62</v>
      </c>
      <c r="AA138" s="18">
        <v>9.99</v>
      </c>
      <c r="AB138" s="17"/>
      <c r="AC138" s="17"/>
      <c r="AD138" s="16"/>
      <c r="AE138" s="16"/>
      <c r="AF138" s="16"/>
      <c r="AG138" s="16"/>
      <c r="AH138" s="16"/>
      <c r="AI138" s="16"/>
      <c r="AJ138" s="24"/>
      <c r="AK138" s="24" t="s">
        <v>55</v>
      </c>
      <c r="AL138" s="24" t="s">
        <v>55</v>
      </c>
      <c r="AM138" s="26"/>
      <c r="AN138" s="24"/>
      <c r="AO138" s="24" t="s">
        <v>55</v>
      </c>
      <c r="AP138" s="24" t="s">
        <v>55</v>
      </c>
      <c r="AQ138" s="24" t="s">
        <v>55</v>
      </c>
      <c r="AR138" s="24" t="s">
        <v>55</v>
      </c>
      <c r="AS138" s="24" t="s">
        <v>32</v>
      </c>
      <c r="AT138" s="24" t="s">
        <v>616</v>
      </c>
    </row>
    <row r="139" spans="1:46" ht="19.5">
      <c r="A139" s="23">
        <v>45421</v>
      </c>
      <c r="B139" s="642">
        <v>105</v>
      </c>
      <c r="C139" s="21">
        <v>0.375</v>
      </c>
      <c r="D139" s="20">
        <v>2403061</v>
      </c>
      <c r="E139" s="20" t="s">
        <v>21</v>
      </c>
      <c r="F139" s="644" t="s">
        <v>55</v>
      </c>
      <c r="G139" s="864">
        <v>14.13</v>
      </c>
      <c r="H139" s="875">
        <v>13.87</v>
      </c>
      <c r="I139" s="869">
        <v>14.13</v>
      </c>
      <c r="J139" s="15"/>
      <c r="K139" s="19">
        <v>9.93</v>
      </c>
      <c r="L139" s="618">
        <f>(K139/(100-G139))*100</f>
        <v>11.563992081052753</v>
      </c>
      <c r="M139" s="15"/>
      <c r="N139" s="15"/>
      <c r="O139" s="869">
        <v>0.2</v>
      </c>
      <c r="P139" s="870"/>
      <c r="Q139" s="870">
        <v>16.8</v>
      </c>
      <c r="R139" s="870">
        <v>49</v>
      </c>
      <c r="S139" s="870"/>
      <c r="T139" s="878">
        <f>SUM(Pâtissière[[#This Row],[G 150µ]:[G 63µ]])</f>
        <v>65.8</v>
      </c>
      <c r="U139" s="870">
        <v>32.6</v>
      </c>
      <c r="V139" s="27"/>
      <c r="W139" s="27"/>
      <c r="X139" s="27"/>
      <c r="Y139" s="643">
        <v>90.58</v>
      </c>
      <c r="Z139" s="18">
        <v>-0.53</v>
      </c>
      <c r="AA139" s="18">
        <v>10.15</v>
      </c>
      <c r="AB139" s="17"/>
      <c r="AC139" s="17"/>
      <c r="AD139" s="16"/>
      <c r="AE139" s="16"/>
      <c r="AF139" s="16"/>
      <c r="AG139" s="16"/>
      <c r="AH139" s="16"/>
      <c r="AI139" s="16"/>
      <c r="AJ139" s="24"/>
      <c r="AK139" s="24"/>
      <c r="AL139" s="24"/>
      <c r="AM139" s="26"/>
      <c r="AN139" s="24"/>
      <c r="AO139" s="24"/>
      <c r="AP139" s="24"/>
      <c r="AQ139" s="24" t="s">
        <v>55</v>
      </c>
      <c r="AR139" s="24" t="s">
        <v>55</v>
      </c>
      <c r="AS139" s="24" t="s">
        <v>32</v>
      </c>
      <c r="AT139" s="24" t="s">
        <v>617</v>
      </c>
    </row>
    <row r="140" spans="1:46" ht="19.5">
      <c r="A140" s="23">
        <v>45421</v>
      </c>
      <c r="B140" s="642">
        <v>105</v>
      </c>
      <c r="C140" s="21">
        <v>0.47916666666666669</v>
      </c>
      <c r="D140" s="20">
        <v>2403068</v>
      </c>
      <c r="E140" s="20" t="s">
        <v>57</v>
      </c>
      <c r="F140" s="644" t="s">
        <v>55</v>
      </c>
      <c r="G140" s="864">
        <v>14.01</v>
      </c>
      <c r="H140" s="875"/>
      <c r="I140" s="869">
        <v>14.17</v>
      </c>
      <c r="J140" s="15"/>
      <c r="K140" s="19">
        <v>9.76</v>
      </c>
      <c r="L140" s="618">
        <f t="shared" ref="L140" si="20">(K140/(100-G140))*100</f>
        <v>11.35015699499942</v>
      </c>
      <c r="M140" s="15"/>
      <c r="N140" s="15"/>
      <c r="O140" s="869"/>
      <c r="P140" s="870"/>
      <c r="Q140" s="870"/>
      <c r="R140" s="870"/>
      <c r="S140" s="870"/>
      <c r="T140" s="878"/>
      <c r="U140" s="870"/>
      <c r="V140" s="27"/>
      <c r="W140" s="27"/>
      <c r="X140" s="27"/>
      <c r="Y140" s="643">
        <v>90</v>
      </c>
      <c r="Z140" s="18">
        <v>-0.61</v>
      </c>
      <c r="AA140" s="18">
        <v>9.8699999999999992</v>
      </c>
      <c r="AB140" s="17"/>
      <c r="AC140" s="17"/>
      <c r="AD140" s="16">
        <v>96</v>
      </c>
      <c r="AE140" s="16">
        <v>59</v>
      </c>
      <c r="AF140" s="16">
        <v>17.100000000000001</v>
      </c>
      <c r="AG140" s="16">
        <v>210</v>
      </c>
      <c r="AH140" s="16">
        <v>1.63</v>
      </c>
      <c r="AI140" s="16">
        <v>52.6</v>
      </c>
      <c r="AJ140" s="24"/>
      <c r="AK140" s="24" t="s">
        <v>55</v>
      </c>
      <c r="AL140" s="24" t="s">
        <v>55</v>
      </c>
      <c r="AM140" s="26"/>
      <c r="AN140" s="24" t="s">
        <v>101</v>
      </c>
      <c r="AO140" s="24" t="s">
        <v>55</v>
      </c>
      <c r="AP140" s="24"/>
      <c r="AQ140" s="24" t="s">
        <v>55</v>
      </c>
      <c r="AR140" s="24" t="s">
        <v>55</v>
      </c>
      <c r="AS140" s="24" t="s">
        <v>32</v>
      </c>
      <c r="AT140" s="24" t="s">
        <v>618</v>
      </c>
    </row>
    <row r="141" spans="1:46" ht="19.5">
      <c r="A141" s="23">
        <v>45421</v>
      </c>
      <c r="B141" s="642">
        <v>105</v>
      </c>
      <c r="C141" s="21">
        <v>0.48055555555555557</v>
      </c>
      <c r="D141" s="20">
        <v>2403077</v>
      </c>
      <c r="E141" s="20" t="s">
        <v>38</v>
      </c>
      <c r="F141" s="644" t="s">
        <v>55</v>
      </c>
      <c r="G141" s="864">
        <v>12.81</v>
      </c>
      <c r="H141" s="875"/>
      <c r="I141" s="869"/>
      <c r="J141" s="15"/>
      <c r="K141" s="19">
        <v>9.14</v>
      </c>
      <c r="L141" s="618">
        <f>(K141/(100-G141))*100</f>
        <v>10.482853538249801</v>
      </c>
      <c r="M141" s="15"/>
      <c r="N141" s="15"/>
      <c r="O141" s="869">
        <v>1</v>
      </c>
      <c r="P141" s="870"/>
      <c r="Q141" s="870">
        <v>10</v>
      </c>
      <c r="R141" s="870">
        <v>54.4</v>
      </c>
      <c r="S141" s="870"/>
      <c r="T141" s="878">
        <f>SUM(Pâtissière[[#This Row],[G 150µ]:[G 63µ]])</f>
        <v>64.400000000000006</v>
      </c>
      <c r="U141" s="870">
        <v>33.6</v>
      </c>
      <c r="V141" s="27"/>
      <c r="W141" s="27"/>
      <c r="X141" s="27"/>
      <c r="Y141" s="643">
        <v>89.91</v>
      </c>
      <c r="Z141" s="18">
        <v>-0.51</v>
      </c>
      <c r="AA141" s="18">
        <v>10.210000000000001</v>
      </c>
      <c r="AB141" s="17"/>
      <c r="AC141" s="17"/>
      <c r="AD141" s="16"/>
      <c r="AE141" s="16"/>
      <c r="AF141" s="16"/>
      <c r="AG141" s="16"/>
      <c r="AH141" s="16"/>
      <c r="AI141" s="16"/>
      <c r="AJ141" s="24"/>
      <c r="AK141" s="24" t="s">
        <v>55</v>
      </c>
      <c r="AL141" s="24" t="s">
        <v>55</v>
      </c>
      <c r="AM141" s="26"/>
      <c r="AN141" s="24"/>
      <c r="AO141" s="24" t="s">
        <v>55</v>
      </c>
      <c r="AP141" s="24" t="s">
        <v>55</v>
      </c>
      <c r="AQ141" s="24" t="s">
        <v>55</v>
      </c>
      <c r="AR141" s="24" t="s">
        <v>55</v>
      </c>
      <c r="AS141" s="24" t="s">
        <v>32</v>
      </c>
      <c r="AT141" s="24" t="s">
        <v>619</v>
      </c>
    </row>
    <row r="142" spans="1:46" ht="19.5">
      <c r="A142" s="23">
        <v>45421</v>
      </c>
      <c r="B142" s="642">
        <v>105</v>
      </c>
      <c r="C142" s="21">
        <v>0.55000000000000004</v>
      </c>
      <c r="D142" s="20">
        <v>2403079</v>
      </c>
      <c r="E142" s="20" t="s">
        <v>38</v>
      </c>
      <c r="F142" s="644" t="s">
        <v>55</v>
      </c>
      <c r="G142" s="864">
        <v>12.7</v>
      </c>
      <c r="H142" s="875"/>
      <c r="I142" s="869"/>
      <c r="J142" s="15"/>
      <c r="K142" s="19">
        <v>9.4</v>
      </c>
      <c r="L142" s="618">
        <f>(K142/(100-G142))*100</f>
        <v>10.767468499427263</v>
      </c>
      <c r="M142" s="15"/>
      <c r="N142" s="15"/>
      <c r="O142" s="869"/>
      <c r="P142" s="870"/>
      <c r="Q142" s="870"/>
      <c r="R142" s="870"/>
      <c r="S142" s="870"/>
      <c r="T142" s="878"/>
      <c r="U142" s="870"/>
      <c r="V142" s="27"/>
      <c r="W142" s="27"/>
      <c r="X142" s="27"/>
      <c r="Y142" s="643">
        <v>90.16</v>
      </c>
      <c r="Z142" s="18">
        <v>-1.25</v>
      </c>
      <c r="AA142" s="18">
        <v>10.210000000000001</v>
      </c>
      <c r="AB142" s="17"/>
      <c r="AC142" s="17"/>
      <c r="AD142" s="16"/>
      <c r="AE142" s="16"/>
      <c r="AF142" s="16"/>
      <c r="AG142" s="16"/>
      <c r="AH142" s="16"/>
      <c r="AI142" s="16"/>
      <c r="AJ142" s="24"/>
      <c r="AK142" s="24" t="s">
        <v>55</v>
      </c>
      <c r="AL142" s="24" t="s">
        <v>55</v>
      </c>
      <c r="AM142" s="26"/>
      <c r="AN142" s="24"/>
      <c r="AO142" s="24" t="s">
        <v>55</v>
      </c>
      <c r="AP142" s="24" t="s">
        <v>55</v>
      </c>
      <c r="AQ142" s="24" t="s">
        <v>55</v>
      </c>
      <c r="AR142" s="24" t="s">
        <v>55</v>
      </c>
      <c r="AS142" s="24" t="s">
        <v>32</v>
      </c>
      <c r="AT142" s="24" t="s">
        <v>620</v>
      </c>
    </row>
    <row r="143" spans="1:46" ht="19.5">
      <c r="A143" s="23">
        <v>45421</v>
      </c>
      <c r="B143" s="642">
        <v>105</v>
      </c>
      <c r="C143" s="21">
        <v>0.5625</v>
      </c>
      <c r="D143" s="20">
        <v>2403078</v>
      </c>
      <c r="E143" s="20" t="s">
        <v>21</v>
      </c>
      <c r="F143" s="644" t="s">
        <v>55</v>
      </c>
      <c r="G143" s="864">
        <v>13.6</v>
      </c>
      <c r="H143" s="875"/>
      <c r="I143" s="869"/>
      <c r="J143" s="15"/>
      <c r="K143" s="19">
        <v>10.24</v>
      </c>
      <c r="L143" s="618">
        <f>(K143/(100-G143))*100</f>
        <v>11.851851851851851</v>
      </c>
      <c r="M143" s="15"/>
      <c r="N143" s="15"/>
      <c r="O143" s="869"/>
      <c r="P143" s="870"/>
      <c r="Q143" s="870"/>
      <c r="R143" s="870"/>
      <c r="S143" s="870"/>
      <c r="T143" s="878"/>
      <c r="U143" s="870"/>
      <c r="V143" s="27"/>
      <c r="W143" s="27"/>
      <c r="X143" s="27"/>
      <c r="Y143" s="643">
        <v>90.45</v>
      </c>
      <c r="Z143" s="18">
        <v>-0.46</v>
      </c>
      <c r="AA143" s="18">
        <v>10.119999999999999</v>
      </c>
      <c r="AB143" s="17"/>
      <c r="AC143" s="17"/>
      <c r="AD143" s="16"/>
      <c r="AE143" s="16"/>
      <c r="AF143" s="16"/>
      <c r="AG143" s="16"/>
      <c r="AH143" s="16"/>
      <c r="AI143" s="16"/>
      <c r="AJ143" s="24"/>
      <c r="AK143" s="24"/>
      <c r="AL143" s="24"/>
      <c r="AM143" s="26"/>
      <c r="AN143" s="24"/>
      <c r="AO143" s="24"/>
      <c r="AP143" s="24"/>
      <c r="AQ143" s="24" t="s">
        <v>55</v>
      </c>
      <c r="AR143" s="24" t="s">
        <v>55</v>
      </c>
      <c r="AS143" s="24" t="s">
        <v>32</v>
      </c>
      <c r="AT143" s="24" t="s">
        <v>621</v>
      </c>
    </row>
    <row r="144" spans="1:46" ht="19.5">
      <c r="A144" s="23">
        <v>45422</v>
      </c>
      <c r="B144" s="642">
        <v>105</v>
      </c>
      <c r="C144" s="21">
        <v>0.31805555555555554</v>
      </c>
      <c r="D144" s="20">
        <v>2403093</v>
      </c>
      <c r="E144" s="20" t="s">
        <v>38</v>
      </c>
      <c r="F144" s="644" t="s">
        <v>55</v>
      </c>
      <c r="G144" s="864">
        <v>13.6</v>
      </c>
      <c r="H144" s="875"/>
      <c r="I144" s="869"/>
      <c r="J144" s="15"/>
      <c r="K144" s="19">
        <v>9.25</v>
      </c>
      <c r="L144" s="618">
        <f>(K144/(100-G144))*100</f>
        <v>10.706018518518517</v>
      </c>
      <c r="M144" s="15"/>
      <c r="N144" s="15"/>
      <c r="O144" s="869">
        <v>0.8</v>
      </c>
      <c r="P144" s="870"/>
      <c r="Q144" s="870">
        <v>24.8</v>
      </c>
      <c r="R144" s="870">
        <v>52.4</v>
      </c>
      <c r="S144" s="870"/>
      <c r="T144" s="879">
        <f>SUM(Pâtissière[[#This Row],[G 150µ]:[G 63µ]])</f>
        <v>77.2</v>
      </c>
      <c r="U144" s="870">
        <v>21</v>
      </c>
      <c r="V144" s="27"/>
      <c r="W144" s="27"/>
      <c r="X144" s="27"/>
      <c r="Y144" s="643">
        <v>91.74</v>
      </c>
      <c r="Z144" s="18">
        <v>-0.69</v>
      </c>
      <c r="AA144" s="18">
        <v>9.83</v>
      </c>
      <c r="AB144" s="17"/>
      <c r="AC144" s="17"/>
      <c r="AD144" s="16"/>
      <c r="AE144" s="16"/>
      <c r="AF144" s="16"/>
      <c r="AG144" s="16"/>
      <c r="AH144" s="16"/>
      <c r="AI144" s="16"/>
      <c r="AJ144" s="24"/>
      <c r="AK144" s="24" t="s">
        <v>55</v>
      </c>
      <c r="AL144" s="24"/>
      <c r="AM144" s="26"/>
      <c r="AN144" s="24"/>
      <c r="AO144" s="24" t="s">
        <v>55</v>
      </c>
      <c r="AP144" s="24" t="s">
        <v>55</v>
      </c>
      <c r="AQ144" s="24" t="s">
        <v>55</v>
      </c>
      <c r="AR144" s="24" t="s">
        <v>55</v>
      </c>
      <c r="AS144" s="24" t="s">
        <v>32</v>
      </c>
      <c r="AT144" s="24" t="s">
        <v>622</v>
      </c>
    </row>
    <row r="145" spans="1:46" ht="19.5">
      <c r="A145" s="23">
        <v>45422</v>
      </c>
      <c r="B145" s="642">
        <v>105</v>
      </c>
      <c r="C145" s="21">
        <v>0.33333333333333331</v>
      </c>
      <c r="D145" s="20">
        <v>2403094</v>
      </c>
      <c r="E145" s="20" t="s">
        <v>57</v>
      </c>
      <c r="F145" s="644" t="s">
        <v>55</v>
      </c>
      <c r="G145" s="864">
        <v>13.83</v>
      </c>
      <c r="H145" s="875"/>
      <c r="I145" s="869"/>
      <c r="J145" s="15"/>
      <c r="K145" s="19">
        <v>10.5</v>
      </c>
      <c r="L145" s="618">
        <f t="shared" ref="L145" si="21">(K145/(100-G145))*100</f>
        <v>12.185215272136475</v>
      </c>
      <c r="M145" s="15"/>
      <c r="N145" s="15"/>
      <c r="O145" s="869">
        <v>0.6</v>
      </c>
      <c r="P145" s="870"/>
      <c r="Q145" s="870">
        <v>43.2</v>
      </c>
      <c r="R145" s="870">
        <v>37.200000000000003</v>
      </c>
      <c r="S145" s="870"/>
      <c r="T145" s="879">
        <f>SUM(Pâtissière[[#This Row],[G 150µ]:[G 63µ]])</f>
        <v>80.400000000000006</v>
      </c>
      <c r="U145" s="870">
        <v>18.399999999999999</v>
      </c>
      <c r="V145" s="27">
        <v>17.489999999999998</v>
      </c>
      <c r="W145" s="27">
        <v>99</v>
      </c>
      <c r="X145" s="27">
        <v>6.31</v>
      </c>
      <c r="Y145" s="643">
        <v>89.7</v>
      </c>
      <c r="Z145" s="18">
        <v>-0.26</v>
      </c>
      <c r="AA145" s="18">
        <v>10.07</v>
      </c>
      <c r="AB145" s="17"/>
      <c r="AC145" s="17"/>
      <c r="AD145" s="16">
        <v>96</v>
      </c>
      <c r="AE145" s="16">
        <v>63</v>
      </c>
      <c r="AF145" s="16">
        <v>17.7</v>
      </c>
      <c r="AG145" s="16">
        <v>216</v>
      </c>
      <c r="AH145" s="16">
        <v>1.52</v>
      </c>
      <c r="AI145" s="16">
        <v>51.1</v>
      </c>
      <c r="AJ145" s="24"/>
      <c r="AK145" s="24" t="s">
        <v>55</v>
      </c>
      <c r="AL145" s="24" t="s">
        <v>55</v>
      </c>
      <c r="AM145" s="26"/>
      <c r="AN145" s="24" t="s">
        <v>101</v>
      </c>
      <c r="AO145" s="24" t="s">
        <v>55</v>
      </c>
      <c r="AP145" s="24"/>
      <c r="AQ145" s="24" t="s">
        <v>55</v>
      </c>
      <c r="AR145" s="24" t="s">
        <v>55</v>
      </c>
      <c r="AS145" s="24" t="s">
        <v>32</v>
      </c>
      <c r="AT145" s="24" t="s">
        <v>623</v>
      </c>
    </row>
    <row r="146" spans="1:46" ht="19.5">
      <c r="A146" s="23">
        <v>45422</v>
      </c>
      <c r="B146" s="642">
        <v>105</v>
      </c>
      <c r="C146" s="21">
        <v>0.375</v>
      </c>
      <c r="D146" s="20">
        <v>2403106</v>
      </c>
      <c r="E146" s="20" t="s">
        <v>21</v>
      </c>
      <c r="F146" s="644" t="s">
        <v>55</v>
      </c>
      <c r="G146" s="864">
        <v>14.25</v>
      </c>
      <c r="H146" s="875"/>
      <c r="I146" s="869">
        <v>14.5</v>
      </c>
      <c r="J146" s="15"/>
      <c r="K146" s="19">
        <v>10.1</v>
      </c>
      <c r="L146" s="618">
        <f>(K146/(100-G146))*100</f>
        <v>11.778425655976676</v>
      </c>
      <c r="M146" s="15"/>
      <c r="N146" s="15"/>
      <c r="O146" s="869">
        <v>1.2</v>
      </c>
      <c r="P146" s="870"/>
      <c r="Q146" s="870">
        <v>16.600000000000001</v>
      </c>
      <c r="R146" s="870">
        <v>52</v>
      </c>
      <c r="S146" s="870"/>
      <c r="T146" s="879">
        <f>SUM(Pâtissière[[#This Row],[G 150µ]:[G 63µ]])</f>
        <v>68.599999999999994</v>
      </c>
      <c r="U146" s="870">
        <v>28.6</v>
      </c>
      <c r="V146" s="27"/>
      <c r="W146" s="27"/>
      <c r="X146" s="27"/>
      <c r="Y146" s="643">
        <v>91.74</v>
      </c>
      <c r="Z146" s="18">
        <v>-0.68</v>
      </c>
      <c r="AA146" s="18">
        <v>9.9700000000000006</v>
      </c>
      <c r="AB146" s="17"/>
      <c r="AC146" s="17"/>
      <c r="AD146" s="16"/>
      <c r="AE146" s="16"/>
      <c r="AF146" s="16"/>
      <c r="AG146" s="16"/>
      <c r="AH146" s="16"/>
      <c r="AI146" s="16"/>
      <c r="AJ146" s="24"/>
      <c r="AK146" s="24"/>
      <c r="AL146" s="24"/>
      <c r="AM146" s="26"/>
      <c r="AN146" s="24"/>
      <c r="AO146" s="24"/>
      <c r="AP146" s="24"/>
      <c r="AQ146" s="24" t="s">
        <v>55</v>
      </c>
      <c r="AR146" s="24" t="s">
        <v>55</v>
      </c>
      <c r="AS146" s="24" t="s">
        <v>32</v>
      </c>
      <c r="AT146" s="24" t="s">
        <v>624</v>
      </c>
    </row>
    <row r="147" spans="1:46" ht="19.5">
      <c r="A147" s="23">
        <v>45422</v>
      </c>
      <c r="B147" s="642">
        <v>105</v>
      </c>
      <c r="C147" s="21">
        <v>0.39930555555555558</v>
      </c>
      <c r="D147" s="20">
        <v>2403107</v>
      </c>
      <c r="E147" s="20" t="s">
        <v>38</v>
      </c>
      <c r="F147" s="644" t="s">
        <v>55</v>
      </c>
      <c r="G147" s="864">
        <v>13.76</v>
      </c>
      <c r="H147" s="875"/>
      <c r="I147" s="869"/>
      <c r="J147" s="15"/>
      <c r="K147" s="19">
        <v>9.5500000000000007</v>
      </c>
      <c r="L147" s="618">
        <f>(K147/(100-G147))*100</f>
        <v>11.07374768089054</v>
      </c>
      <c r="M147" s="15"/>
      <c r="N147" s="15"/>
      <c r="O147" s="869"/>
      <c r="P147" s="870"/>
      <c r="Q147" s="870"/>
      <c r="R147" s="870"/>
      <c r="S147" s="870"/>
      <c r="T147" s="878"/>
      <c r="U147" s="870"/>
      <c r="V147" s="27">
        <v>22.34</v>
      </c>
      <c r="W147" s="27">
        <v>99</v>
      </c>
      <c r="X147" s="27">
        <v>8.09</v>
      </c>
      <c r="Y147" s="643">
        <v>91.74</v>
      </c>
      <c r="Z147" s="18">
        <v>-0.69</v>
      </c>
      <c r="AA147" s="18">
        <v>9.83</v>
      </c>
      <c r="AB147" s="17"/>
      <c r="AC147" s="17"/>
      <c r="AD147" s="16"/>
      <c r="AE147" s="16"/>
      <c r="AF147" s="16"/>
      <c r="AG147" s="16"/>
      <c r="AH147" s="16"/>
      <c r="AI147" s="16"/>
      <c r="AJ147" s="24"/>
      <c r="AK147" s="24" t="s">
        <v>55</v>
      </c>
      <c r="AL147" s="24" t="s">
        <v>55</v>
      </c>
      <c r="AM147" s="26"/>
      <c r="AN147" s="24"/>
      <c r="AO147" s="24" t="s">
        <v>55</v>
      </c>
      <c r="AP147" s="24" t="s">
        <v>55</v>
      </c>
      <c r="AQ147" s="24" t="s">
        <v>55</v>
      </c>
      <c r="AR147" s="24" t="s">
        <v>55</v>
      </c>
      <c r="AS147" s="24" t="s">
        <v>32</v>
      </c>
      <c r="AT147" s="24" t="s">
        <v>625</v>
      </c>
    </row>
    <row r="148" spans="1:46" ht="19.5">
      <c r="A148" s="23">
        <v>45422</v>
      </c>
      <c r="B148" s="642">
        <v>105</v>
      </c>
      <c r="C148" s="21">
        <v>0.5180555555555556</v>
      </c>
      <c r="D148" s="20">
        <v>2403117</v>
      </c>
      <c r="E148" s="20" t="s">
        <v>38</v>
      </c>
      <c r="F148" s="644" t="s">
        <v>55</v>
      </c>
      <c r="G148" s="864">
        <v>13.75</v>
      </c>
      <c r="H148" s="875"/>
      <c r="I148" s="869"/>
      <c r="J148" s="15"/>
      <c r="K148" s="19">
        <v>9.82</v>
      </c>
      <c r="L148" s="618">
        <f>(K148/(100-G148))*100</f>
        <v>11.385507246376813</v>
      </c>
      <c r="M148" s="15"/>
      <c r="N148" s="15"/>
      <c r="O148" s="869"/>
      <c r="P148" s="870"/>
      <c r="Q148" s="870"/>
      <c r="R148" s="870"/>
      <c r="S148" s="870"/>
      <c r="T148" s="878"/>
      <c r="U148" s="870"/>
      <c r="V148" s="27"/>
      <c r="W148" s="27"/>
      <c r="X148" s="27"/>
      <c r="Y148" s="643">
        <v>90.58</v>
      </c>
      <c r="Z148" s="18">
        <v>-0.63</v>
      </c>
      <c r="AA148" s="18">
        <v>9.59</v>
      </c>
      <c r="AB148" s="17"/>
      <c r="AC148" s="17"/>
      <c r="AD148" s="16"/>
      <c r="AE148" s="16"/>
      <c r="AF148" s="16"/>
      <c r="AG148" s="16"/>
      <c r="AH148" s="16"/>
      <c r="AI148" s="16"/>
      <c r="AJ148" s="24"/>
      <c r="AK148" s="24" t="s">
        <v>55</v>
      </c>
      <c r="AL148" s="24" t="s">
        <v>55</v>
      </c>
      <c r="AM148" s="26"/>
      <c r="AN148" s="24"/>
      <c r="AO148" s="24" t="s">
        <v>55</v>
      </c>
      <c r="AP148" s="24" t="s">
        <v>55</v>
      </c>
      <c r="AQ148" s="24" t="s">
        <v>55</v>
      </c>
      <c r="AR148" s="24" t="s">
        <v>55</v>
      </c>
      <c r="AS148" s="24" t="s">
        <v>32</v>
      </c>
      <c r="AT148" s="24" t="s">
        <v>626</v>
      </c>
    </row>
    <row r="149" spans="1:46" ht="19.5">
      <c r="A149" s="23">
        <v>45422</v>
      </c>
      <c r="B149" s="642">
        <v>105</v>
      </c>
      <c r="C149" s="21">
        <v>0.52569444444444446</v>
      </c>
      <c r="D149" s="20">
        <v>2403118</v>
      </c>
      <c r="E149" s="20" t="s">
        <v>38</v>
      </c>
      <c r="F149" s="644" t="s">
        <v>55</v>
      </c>
      <c r="G149" s="864">
        <v>13.82</v>
      </c>
      <c r="H149" s="875"/>
      <c r="I149" s="869"/>
      <c r="J149" s="15"/>
      <c r="K149" s="19">
        <v>9.68</v>
      </c>
      <c r="L149" s="618">
        <f t="shared" ref="L149:L151" si="22">(K149/(100-G149))*100</f>
        <v>11.232304478997445</v>
      </c>
      <c r="M149" s="15"/>
      <c r="N149" s="15"/>
      <c r="O149" s="869"/>
      <c r="P149" s="870"/>
      <c r="Q149" s="870"/>
      <c r="R149" s="870"/>
      <c r="S149" s="870"/>
      <c r="T149" s="878"/>
      <c r="U149" s="870"/>
      <c r="V149" s="27"/>
      <c r="W149" s="27"/>
      <c r="X149" s="27"/>
      <c r="Y149" s="643">
        <v>91.47</v>
      </c>
      <c r="Z149" s="18">
        <v>-0.7</v>
      </c>
      <c r="AA149" s="18">
        <v>9.81</v>
      </c>
      <c r="AB149" s="17"/>
      <c r="AC149" s="17"/>
      <c r="AD149" s="16"/>
      <c r="AE149" s="16"/>
      <c r="AF149" s="16"/>
      <c r="AG149" s="16"/>
      <c r="AH149" s="16"/>
      <c r="AI149" s="16"/>
      <c r="AJ149" s="24"/>
      <c r="AK149" s="24" t="s">
        <v>55</v>
      </c>
      <c r="AL149" s="24" t="s">
        <v>55</v>
      </c>
      <c r="AM149" s="26"/>
      <c r="AN149" s="24"/>
      <c r="AO149" s="24" t="s">
        <v>55</v>
      </c>
      <c r="AP149" s="24" t="s">
        <v>55</v>
      </c>
      <c r="AQ149" s="24" t="s">
        <v>55</v>
      </c>
      <c r="AR149" s="24" t="s">
        <v>55</v>
      </c>
      <c r="AS149" s="24" t="s">
        <v>32</v>
      </c>
      <c r="AT149" s="24" t="s">
        <v>627</v>
      </c>
    </row>
    <row r="150" spans="1:46" ht="19.5">
      <c r="A150" s="23">
        <v>45422</v>
      </c>
      <c r="B150" s="642">
        <v>105</v>
      </c>
      <c r="C150" s="21">
        <v>0.58333333333333337</v>
      </c>
      <c r="D150" s="20">
        <v>2403119</v>
      </c>
      <c r="E150" s="20" t="s">
        <v>21</v>
      </c>
      <c r="F150" s="644" t="s">
        <v>55</v>
      </c>
      <c r="G150" s="864">
        <v>14.3</v>
      </c>
      <c r="H150" s="875"/>
      <c r="I150" s="869"/>
      <c r="J150" s="15"/>
      <c r="K150" s="19">
        <v>10.210000000000001</v>
      </c>
      <c r="L150" s="618">
        <f t="shared" si="22"/>
        <v>11.91365227537923</v>
      </c>
      <c r="M150" s="15"/>
      <c r="N150" s="15"/>
      <c r="O150" s="869">
        <v>1</v>
      </c>
      <c r="P150" s="870"/>
      <c r="Q150" s="870">
        <v>20</v>
      </c>
      <c r="R150" s="870">
        <v>48</v>
      </c>
      <c r="S150" s="870"/>
      <c r="T150" s="879">
        <f>SUM(Pâtissière[[#This Row],[G 150µ]:[G 63µ]])</f>
        <v>68</v>
      </c>
      <c r="U150" s="870">
        <v>30</v>
      </c>
      <c r="V150" s="27"/>
      <c r="W150" s="27"/>
      <c r="X150" s="27"/>
      <c r="Y150" s="643">
        <v>90.81</v>
      </c>
      <c r="Z150" s="18">
        <v>-0.61</v>
      </c>
      <c r="AA150" s="18">
        <v>9.69</v>
      </c>
      <c r="AB150" s="17"/>
      <c r="AC150" s="17"/>
      <c r="AD150" s="16"/>
      <c r="AE150" s="16"/>
      <c r="AF150" s="16"/>
      <c r="AG150" s="16"/>
      <c r="AH150" s="16"/>
      <c r="AI150" s="16"/>
      <c r="AJ150" s="24"/>
      <c r="AK150" s="24"/>
      <c r="AL150" s="24"/>
      <c r="AM150" s="26"/>
      <c r="AN150" s="24"/>
      <c r="AO150" s="24"/>
      <c r="AP150" s="24"/>
      <c r="AQ150" s="24" t="s">
        <v>55</v>
      </c>
      <c r="AR150" s="24" t="s">
        <v>55</v>
      </c>
      <c r="AS150" s="24" t="s">
        <v>32</v>
      </c>
      <c r="AT150" s="24" t="s">
        <v>628</v>
      </c>
    </row>
    <row r="151" spans="1:46" ht="19.5">
      <c r="A151" s="23">
        <v>45423</v>
      </c>
      <c r="B151" s="642">
        <v>105</v>
      </c>
      <c r="C151" s="21">
        <v>0.5</v>
      </c>
      <c r="D151" s="20">
        <v>2403140</v>
      </c>
      <c r="E151" s="20" t="s">
        <v>38</v>
      </c>
      <c r="F151" s="644" t="s">
        <v>55</v>
      </c>
      <c r="G151" s="864">
        <v>13.82</v>
      </c>
      <c r="H151" s="875"/>
      <c r="I151" s="869"/>
      <c r="J151" s="15"/>
      <c r="K151" s="19">
        <v>10.1</v>
      </c>
      <c r="L151" s="618">
        <f t="shared" si="22"/>
        <v>11.719656532838245</v>
      </c>
      <c r="M151" s="15"/>
      <c r="N151" s="15"/>
      <c r="O151" s="869"/>
      <c r="P151" s="870"/>
      <c r="Q151" s="870"/>
      <c r="R151" s="870"/>
      <c r="S151" s="870"/>
      <c r="T151" s="878"/>
      <c r="U151" s="870"/>
      <c r="V151" s="27"/>
      <c r="W151" s="27"/>
      <c r="X151" s="27"/>
      <c r="Y151" s="643"/>
      <c r="Z151" s="18"/>
      <c r="AA151" s="18"/>
      <c r="AB151" s="17"/>
      <c r="AC151" s="17"/>
      <c r="AD151" s="16"/>
      <c r="AE151" s="16"/>
      <c r="AF151" s="16"/>
      <c r="AG151" s="16"/>
      <c r="AH151" s="16"/>
      <c r="AI151" s="16"/>
      <c r="AJ151" s="24"/>
      <c r="AK151" s="24" t="s">
        <v>55</v>
      </c>
      <c r="AL151" s="24" t="s">
        <v>55</v>
      </c>
      <c r="AM151" s="26"/>
      <c r="AN151" s="24"/>
      <c r="AO151" s="24" t="s">
        <v>55</v>
      </c>
      <c r="AP151" s="24" t="s">
        <v>55</v>
      </c>
      <c r="AQ151" s="24" t="s">
        <v>55</v>
      </c>
      <c r="AR151" s="24" t="s">
        <v>55</v>
      </c>
      <c r="AS151" s="24" t="s">
        <v>32</v>
      </c>
      <c r="AT151" s="24" t="s">
        <v>629</v>
      </c>
    </row>
    <row r="152" spans="1:46" ht="19.5">
      <c r="A152" s="23">
        <v>45425</v>
      </c>
      <c r="B152" s="642">
        <v>105</v>
      </c>
      <c r="C152" s="21">
        <v>0.31874999999999998</v>
      </c>
      <c r="D152" s="20">
        <v>2403147</v>
      </c>
      <c r="E152" s="20" t="s">
        <v>38</v>
      </c>
      <c r="F152" s="644" t="s">
        <v>55</v>
      </c>
      <c r="G152" s="864">
        <v>13.9</v>
      </c>
      <c r="H152" s="875"/>
      <c r="I152" s="869"/>
      <c r="J152" s="15"/>
      <c r="K152" s="19">
        <v>9.93</v>
      </c>
      <c r="L152" s="618">
        <f>(K152/(100-G152))*100</f>
        <v>11.533101045296167</v>
      </c>
      <c r="M152" s="15"/>
      <c r="N152" s="15"/>
      <c r="O152" s="869"/>
      <c r="P152" s="870"/>
      <c r="Q152" s="870"/>
      <c r="R152" s="870"/>
      <c r="S152" s="870"/>
      <c r="T152" s="878"/>
      <c r="U152" s="870"/>
      <c r="V152" s="27"/>
      <c r="W152" s="27"/>
      <c r="X152" s="27"/>
      <c r="Y152" s="643">
        <v>90.96</v>
      </c>
      <c r="Z152" s="18">
        <v>-0.83</v>
      </c>
      <c r="AA152" s="18">
        <v>10.210000000000001</v>
      </c>
      <c r="AB152" s="17"/>
      <c r="AC152" s="17"/>
      <c r="AD152" s="16"/>
      <c r="AE152" s="16"/>
      <c r="AF152" s="16"/>
      <c r="AG152" s="16"/>
      <c r="AH152" s="16"/>
      <c r="AI152" s="16"/>
      <c r="AJ152" s="24"/>
      <c r="AK152" s="24" t="s">
        <v>55</v>
      </c>
      <c r="AL152" s="24" t="s">
        <v>55</v>
      </c>
      <c r="AM152" s="26"/>
      <c r="AN152" s="24"/>
      <c r="AO152" s="24" t="s">
        <v>55</v>
      </c>
      <c r="AP152" s="24" t="s">
        <v>55</v>
      </c>
      <c r="AQ152" s="24" t="s">
        <v>55</v>
      </c>
      <c r="AR152" s="24" t="s">
        <v>55</v>
      </c>
      <c r="AS152" s="24" t="s">
        <v>32</v>
      </c>
      <c r="AT152" s="24" t="s">
        <v>630</v>
      </c>
    </row>
    <row r="153" spans="1:46" ht="19.5">
      <c r="A153" s="23">
        <v>45426</v>
      </c>
      <c r="B153" s="642">
        <v>105</v>
      </c>
      <c r="C153" s="21">
        <v>0.5</v>
      </c>
      <c r="D153" s="20">
        <v>2403192</v>
      </c>
      <c r="E153" s="20" t="s">
        <v>21</v>
      </c>
      <c r="F153" s="644" t="s">
        <v>55</v>
      </c>
      <c r="G153" s="864">
        <v>13.95</v>
      </c>
      <c r="H153" s="875"/>
      <c r="I153" s="869">
        <v>13.95</v>
      </c>
      <c r="J153" s="15"/>
      <c r="K153" s="19">
        <v>10.210000000000001</v>
      </c>
      <c r="L153" s="618">
        <f t="shared" ref="L153" si="23">(K153/(100-G153))*100</f>
        <v>11.865194654270775</v>
      </c>
      <c r="M153" s="15"/>
      <c r="N153" s="15"/>
      <c r="O153" s="869">
        <v>0.2</v>
      </c>
      <c r="P153" s="870"/>
      <c r="Q153" s="870">
        <v>16.600000000000001</v>
      </c>
      <c r="R153" s="870">
        <v>38.4</v>
      </c>
      <c r="S153" s="870"/>
      <c r="T153" s="879">
        <f>SUM(Pâtissière[[#This Row],[G 150µ]:[G 63µ]])</f>
        <v>55</v>
      </c>
      <c r="U153" s="870">
        <v>44</v>
      </c>
      <c r="V153" s="27"/>
      <c r="W153" s="27"/>
      <c r="X153" s="27"/>
      <c r="Y153" s="643">
        <v>90.81</v>
      </c>
      <c r="Z153" s="18">
        <v>-0.61</v>
      </c>
      <c r="AA153" s="18">
        <v>9.69</v>
      </c>
      <c r="AB153" s="17"/>
      <c r="AC153" s="17"/>
      <c r="AD153" s="16">
        <v>98</v>
      </c>
      <c r="AE153" s="16">
        <v>59</v>
      </c>
      <c r="AF153" s="16">
        <v>17.100000000000001</v>
      </c>
      <c r="AG153" s="16">
        <v>218</v>
      </c>
      <c r="AH153" s="16">
        <v>1.66</v>
      </c>
      <c r="AI153" s="16">
        <v>54.4</v>
      </c>
      <c r="AJ153" s="24"/>
      <c r="AK153" s="24"/>
      <c r="AL153" s="24"/>
      <c r="AM153" s="26"/>
      <c r="AN153" s="24" t="s">
        <v>101</v>
      </c>
      <c r="AO153" s="24"/>
      <c r="AP153" s="24"/>
      <c r="AQ153" s="24" t="s">
        <v>55</v>
      </c>
      <c r="AR153" s="24" t="s">
        <v>55</v>
      </c>
      <c r="AS153" s="24" t="s">
        <v>32</v>
      </c>
      <c r="AT153" s="24" t="s">
        <v>631</v>
      </c>
    </row>
    <row r="154" spans="1:46" ht="19.5">
      <c r="A154" s="23">
        <v>45426</v>
      </c>
      <c r="B154" s="642">
        <v>105</v>
      </c>
      <c r="C154" s="21">
        <v>0.58333333333333337</v>
      </c>
      <c r="D154" s="20">
        <v>2403196</v>
      </c>
      <c r="E154" s="20" t="s">
        <v>21</v>
      </c>
      <c r="F154" s="644" t="s">
        <v>55</v>
      </c>
      <c r="G154" s="864">
        <v>13.9</v>
      </c>
      <c r="H154" s="875">
        <v>13.5</v>
      </c>
      <c r="I154" s="869">
        <v>13.83</v>
      </c>
      <c r="J154" s="15"/>
      <c r="K154" s="19">
        <v>9.68</v>
      </c>
      <c r="L154" s="618">
        <f>(K154/(100-G154))*100</f>
        <v>11.24274099883856</v>
      </c>
      <c r="M154" s="15"/>
      <c r="N154" s="15"/>
      <c r="O154" s="869"/>
      <c r="P154" s="870"/>
      <c r="Q154" s="870"/>
      <c r="R154" s="870"/>
      <c r="S154" s="870"/>
      <c r="T154" s="878"/>
      <c r="U154" s="870"/>
      <c r="V154" s="27"/>
      <c r="W154" s="27"/>
      <c r="X154" s="27"/>
      <c r="Y154" s="643">
        <v>91.21</v>
      </c>
      <c r="Z154" s="18">
        <v>0.85</v>
      </c>
      <c r="AA154" s="18">
        <v>10.29</v>
      </c>
      <c r="AB154" s="17"/>
      <c r="AC154" s="17"/>
      <c r="AD154" s="16"/>
      <c r="AE154" s="16"/>
      <c r="AF154" s="16"/>
      <c r="AG154" s="16"/>
      <c r="AH154" s="16"/>
      <c r="AI154" s="16"/>
      <c r="AJ154" s="24"/>
      <c r="AK154" s="24"/>
      <c r="AL154" s="24"/>
      <c r="AM154" s="26"/>
      <c r="AN154" s="24"/>
      <c r="AO154" s="24"/>
      <c r="AP154" s="24"/>
      <c r="AQ154" s="24" t="s">
        <v>55</v>
      </c>
      <c r="AR154" s="24" t="s">
        <v>55</v>
      </c>
      <c r="AS154" s="24" t="s">
        <v>32</v>
      </c>
      <c r="AT154" s="24" t="s">
        <v>632</v>
      </c>
    </row>
    <row r="155" spans="1:46" ht="19.5">
      <c r="A155" s="23">
        <v>45427</v>
      </c>
      <c r="B155" s="642">
        <v>105</v>
      </c>
      <c r="C155" s="21">
        <v>0.41666666666666669</v>
      </c>
      <c r="D155" s="20">
        <v>2403217</v>
      </c>
      <c r="E155" s="20" t="s">
        <v>21</v>
      </c>
      <c r="F155" s="644" t="s">
        <v>55</v>
      </c>
      <c r="G155" s="864">
        <v>14.12</v>
      </c>
      <c r="H155" s="875">
        <v>13.8</v>
      </c>
      <c r="I155" s="869">
        <v>14.05</v>
      </c>
      <c r="J155" s="15"/>
      <c r="K155" s="19">
        <v>9.76</v>
      </c>
      <c r="L155" s="618">
        <f t="shared" ref="L155:L158" si="24">(K155/(100-G155))*100</f>
        <v>11.36469492314858</v>
      </c>
      <c r="M155" s="15"/>
      <c r="N155" s="15"/>
      <c r="O155" s="869"/>
      <c r="P155" s="870"/>
      <c r="Q155" s="870"/>
      <c r="R155" s="870"/>
      <c r="S155" s="870"/>
      <c r="T155" s="878"/>
      <c r="U155" s="870"/>
      <c r="V155" s="27"/>
      <c r="W155" s="27"/>
      <c r="X155" s="27"/>
      <c r="Y155" s="643">
        <v>91.47</v>
      </c>
      <c r="Z155" s="18">
        <v>-0.69</v>
      </c>
      <c r="AA155" s="18">
        <v>10.14</v>
      </c>
      <c r="AB155" s="17"/>
      <c r="AC155" s="17"/>
      <c r="AD155" s="16"/>
      <c r="AE155" s="16"/>
      <c r="AF155" s="16"/>
      <c r="AG155" s="16"/>
      <c r="AH155" s="16"/>
      <c r="AI155" s="16"/>
      <c r="AJ155" s="24"/>
      <c r="AK155" s="24"/>
      <c r="AL155" s="24"/>
      <c r="AM155" s="26"/>
      <c r="AN155" s="24"/>
      <c r="AO155" s="24"/>
      <c r="AP155" s="24"/>
      <c r="AQ155" s="24" t="s">
        <v>55</v>
      </c>
      <c r="AR155" s="24" t="s">
        <v>55</v>
      </c>
      <c r="AS155" s="24" t="s">
        <v>32</v>
      </c>
      <c r="AT155" s="24" t="s">
        <v>633</v>
      </c>
    </row>
    <row r="156" spans="1:46" ht="19.5">
      <c r="A156" s="23">
        <v>45427</v>
      </c>
      <c r="B156" s="642">
        <v>105</v>
      </c>
      <c r="C156" s="21">
        <v>0.41666666666666669</v>
      </c>
      <c r="D156" s="20">
        <v>2403219</v>
      </c>
      <c r="E156" s="20" t="s">
        <v>38</v>
      </c>
      <c r="F156" s="644" t="s">
        <v>55</v>
      </c>
      <c r="G156" s="864">
        <v>13.56</v>
      </c>
      <c r="H156" s="875">
        <v>13.4</v>
      </c>
      <c r="I156" s="869">
        <v>13.51</v>
      </c>
      <c r="J156" s="15"/>
      <c r="K156" s="19">
        <v>9.99</v>
      </c>
      <c r="L156" s="618">
        <f t="shared" si="24"/>
        <v>11.557149467838965</v>
      </c>
      <c r="M156" s="15"/>
      <c r="N156" s="15"/>
      <c r="O156" s="869">
        <v>0.4</v>
      </c>
      <c r="P156" s="870"/>
      <c r="Q156" s="870">
        <v>4.5999999999999996</v>
      </c>
      <c r="R156" s="870">
        <v>40.6</v>
      </c>
      <c r="S156" s="870"/>
      <c r="T156" s="879">
        <f>SUM(Pâtissière[[#This Row],[G 150µ]:[G 63µ]])</f>
        <v>45.2</v>
      </c>
      <c r="U156" s="870">
        <v>54.1</v>
      </c>
      <c r="V156" s="27"/>
      <c r="W156" s="27"/>
      <c r="X156" s="27"/>
      <c r="Y156" s="643">
        <v>91.09</v>
      </c>
      <c r="Z156" s="18">
        <v>-0.65</v>
      </c>
      <c r="AA156" s="18">
        <v>10.16</v>
      </c>
      <c r="AB156" s="17"/>
      <c r="AC156" s="17"/>
      <c r="AD156" s="16"/>
      <c r="AE156" s="16"/>
      <c r="AF156" s="16"/>
      <c r="AG156" s="16"/>
      <c r="AH156" s="16"/>
      <c r="AI156" s="16"/>
      <c r="AJ156" s="24"/>
      <c r="AK156" s="24" t="s">
        <v>55</v>
      </c>
      <c r="AL156" s="24" t="s">
        <v>55</v>
      </c>
      <c r="AM156" s="26"/>
      <c r="AN156" s="24"/>
      <c r="AO156" s="24" t="s">
        <v>55</v>
      </c>
      <c r="AP156" s="24" t="s">
        <v>55</v>
      </c>
      <c r="AQ156" s="24" t="s">
        <v>55</v>
      </c>
      <c r="AR156" s="24" t="s">
        <v>55</v>
      </c>
      <c r="AS156" s="24" t="s">
        <v>32</v>
      </c>
      <c r="AT156" s="24" t="s">
        <v>634</v>
      </c>
    </row>
    <row r="157" spans="1:46" ht="19.5">
      <c r="A157" s="23">
        <v>45428</v>
      </c>
      <c r="B157" s="642">
        <v>105</v>
      </c>
      <c r="C157" s="21">
        <v>0.3125</v>
      </c>
      <c r="D157" s="20">
        <v>2403242</v>
      </c>
      <c r="E157" s="20" t="s">
        <v>38</v>
      </c>
      <c r="F157" s="644" t="s">
        <v>55</v>
      </c>
      <c r="G157" s="864">
        <v>13.02</v>
      </c>
      <c r="H157" s="875"/>
      <c r="I157" s="869"/>
      <c r="J157" s="15"/>
      <c r="K157" s="19">
        <v>9.82</v>
      </c>
      <c r="L157" s="618">
        <f t="shared" si="24"/>
        <v>11.28995171303748</v>
      </c>
      <c r="M157" s="15"/>
      <c r="N157" s="15"/>
      <c r="O157" s="869"/>
      <c r="P157" s="870"/>
      <c r="Q157" s="870"/>
      <c r="R157" s="870"/>
      <c r="S157" s="870"/>
      <c r="T157" s="878"/>
      <c r="U157" s="870"/>
      <c r="V157" s="27"/>
      <c r="W157" s="27"/>
      <c r="X157" s="27"/>
      <c r="Y157" s="643">
        <v>91.38</v>
      </c>
      <c r="Z157" s="18">
        <v>-0.67</v>
      </c>
      <c r="AA157" s="18">
        <v>9.94</v>
      </c>
      <c r="AB157" s="17"/>
      <c r="AC157" s="17"/>
      <c r="AD157" s="16"/>
      <c r="AE157" s="16"/>
      <c r="AF157" s="16"/>
      <c r="AG157" s="16"/>
      <c r="AH157" s="16"/>
      <c r="AI157" s="16"/>
      <c r="AJ157" s="24"/>
      <c r="AK157" s="24" t="s">
        <v>55</v>
      </c>
      <c r="AL157" s="24" t="s">
        <v>55</v>
      </c>
      <c r="AM157" s="26"/>
      <c r="AN157" s="24"/>
      <c r="AO157" s="24" t="s">
        <v>55</v>
      </c>
      <c r="AP157" s="24" t="s">
        <v>55</v>
      </c>
      <c r="AQ157" s="24" t="s">
        <v>55</v>
      </c>
      <c r="AR157" s="24" t="s">
        <v>55</v>
      </c>
      <c r="AS157" s="24" t="s">
        <v>32</v>
      </c>
      <c r="AT157" s="24" t="s">
        <v>635</v>
      </c>
    </row>
    <row r="158" spans="1:46" ht="19.5">
      <c r="A158" s="23">
        <v>45428</v>
      </c>
      <c r="B158" s="642">
        <v>105</v>
      </c>
      <c r="C158" s="21">
        <v>0.38263888888888886</v>
      </c>
      <c r="D158" s="20">
        <v>2403243</v>
      </c>
      <c r="E158" s="20" t="s">
        <v>38</v>
      </c>
      <c r="F158" s="644" t="s">
        <v>55</v>
      </c>
      <c r="G158" s="864">
        <v>13.78</v>
      </c>
      <c r="H158" s="875"/>
      <c r="I158" s="869">
        <v>13.72</v>
      </c>
      <c r="J158" s="15"/>
      <c r="K158" s="19">
        <v>9.5299999999999994</v>
      </c>
      <c r="L158" s="618">
        <f t="shared" si="24"/>
        <v>11.053119925771282</v>
      </c>
      <c r="M158" s="15"/>
      <c r="N158" s="15"/>
      <c r="O158" s="869">
        <v>0.4</v>
      </c>
      <c r="P158" s="870"/>
      <c r="Q158" s="870">
        <v>7.4</v>
      </c>
      <c r="R158" s="870">
        <v>44</v>
      </c>
      <c r="S158" s="870"/>
      <c r="T158" s="879">
        <f>SUM(Pâtissière[[#This Row],[G 150µ]:[G 63µ]])</f>
        <v>51.4</v>
      </c>
      <c r="U158" s="870">
        <v>48</v>
      </c>
      <c r="V158" s="27">
        <v>21.31</v>
      </c>
      <c r="W158" s="27">
        <v>97</v>
      </c>
      <c r="X158" s="27">
        <v>7.06</v>
      </c>
      <c r="Y158" s="643">
        <v>91.3</v>
      </c>
      <c r="Z158" s="18">
        <v>-0.66</v>
      </c>
      <c r="AA158" s="18">
        <v>9.83</v>
      </c>
      <c r="AB158" s="17"/>
      <c r="AC158" s="17"/>
      <c r="AD158" s="16">
        <v>95</v>
      </c>
      <c r="AE158" s="16">
        <v>78</v>
      </c>
      <c r="AF158" s="16">
        <v>19.7</v>
      </c>
      <c r="AG158" s="16">
        <v>270</v>
      </c>
      <c r="AH158" s="16">
        <v>1.22</v>
      </c>
      <c r="AI158" s="16">
        <v>59</v>
      </c>
      <c r="AJ158" s="24"/>
      <c r="AK158" s="24" t="s">
        <v>55</v>
      </c>
      <c r="AL158" s="24" t="s">
        <v>55</v>
      </c>
      <c r="AM158" s="26"/>
      <c r="AN158" s="24"/>
      <c r="AO158" s="24" t="s">
        <v>55</v>
      </c>
      <c r="AP158" s="24" t="s">
        <v>55</v>
      </c>
      <c r="AQ158" s="24" t="s">
        <v>55</v>
      </c>
      <c r="AR158" s="24" t="s">
        <v>55</v>
      </c>
      <c r="AS158" s="24" t="s">
        <v>32</v>
      </c>
      <c r="AT158" s="24" t="s">
        <v>636</v>
      </c>
    </row>
    <row r="159" spans="1:46" ht="19.5">
      <c r="A159" s="23">
        <v>45429</v>
      </c>
      <c r="B159" s="642">
        <v>105</v>
      </c>
      <c r="C159" s="21">
        <v>0.3347222222222222</v>
      </c>
      <c r="D159" s="20">
        <v>2403252</v>
      </c>
      <c r="E159" s="20" t="s">
        <v>38</v>
      </c>
      <c r="F159" s="644" t="s">
        <v>55</v>
      </c>
      <c r="G159" s="864">
        <v>13.81</v>
      </c>
      <c r="H159" s="875"/>
      <c r="I159" s="869">
        <v>14</v>
      </c>
      <c r="J159" s="15"/>
      <c r="K159" s="19">
        <v>9.92</v>
      </c>
      <c r="L159" s="618">
        <f>(K159/(100-G159))*100</f>
        <v>11.509455853347255</v>
      </c>
      <c r="M159" s="15"/>
      <c r="N159" s="15"/>
      <c r="O159" s="869">
        <v>0.4</v>
      </c>
      <c r="P159" s="870"/>
      <c r="Q159" s="870">
        <v>10.4</v>
      </c>
      <c r="R159" s="870">
        <v>42.6</v>
      </c>
      <c r="S159" s="870"/>
      <c r="T159" s="879">
        <f>SUM(Pâtissière[[#This Row],[G 150µ]:[G 63µ]])</f>
        <v>53</v>
      </c>
      <c r="U159" s="870">
        <v>45.2</v>
      </c>
      <c r="V159" s="27">
        <v>22.26</v>
      </c>
      <c r="W159" s="27">
        <v>99</v>
      </c>
      <c r="X159" s="27">
        <v>7.35</v>
      </c>
      <c r="Y159" s="643">
        <v>91.07</v>
      </c>
      <c r="Z159" s="18">
        <v>-0.66</v>
      </c>
      <c r="AA159" s="18">
        <v>10.24</v>
      </c>
      <c r="AB159" s="17"/>
      <c r="AC159" s="17"/>
      <c r="AD159" s="16">
        <v>97</v>
      </c>
      <c r="AE159" s="16">
        <v>58</v>
      </c>
      <c r="AF159" s="16">
        <v>17</v>
      </c>
      <c r="AG159" s="16">
        <v>225</v>
      </c>
      <c r="AH159" s="16">
        <v>1.67</v>
      </c>
      <c r="AI159" s="16">
        <v>58.1</v>
      </c>
      <c r="AJ159" s="24"/>
      <c r="AK159" s="24" t="s">
        <v>55</v>
      </c>
      <c r="AL159" s="24" t="s">
        <v>55</v>
      </c>
      <c r="AM159" s="26"/>
      <c r="AN159" s="24" t="s">
        <v>101</v>
      </c>
      <c r="AO159" s="24" t="s">
        <v>55</v>
      </c>
      <c r="AP159" s="24" t="s">
        <v>55</v>
      </c>
      <c r="AQ159" s="24" t="s">
        <v>55</v>
      </c>
      <c r="AR159" s="24" t="s">
        <v>55</v>
      </c>
      <c r="AS159" s="24" t="s">
        <v>32</v>
      </c>
      <c r="AT159" s="24" t="s">
        <v>637</v>
      </c>
    </row>
    <row r="160" spans="1:46" ht="19.5">
      <c r="A160" s="23">
        <v>45429</v>
      </c>
      <c r="B160" s="642">
        <v>105</v>
      </c>
      <c r="C160" s="21">
        <v>0.52083333333333337</v>
      </c>
      <c r="D160" s="20">
        <v>2403265</v>
      </c>
      <c r="E160" s="20" t="s">
        <v>57</v>
      </c>
      <c r="F160" s="644" t="s">
        <v>55</v>
      </c>
      <c r="G160" s="864">
        <v>14.05</v>
      </c>
      <c r="H160" s="875"/>
      <c r="I160" s="869">
        <v>14</v>
      </c>
      <c r="J160" s="15"/>
      <c r="K160" s="19">
        <v>10.1</v>
      </c>
      <c r="L160" s="618">
        <f t="shared" ref="L160" si="25">(K160/(100-G160))*100</f>
        <v>11.751018033740547</v>
      </c>
      <c r="M160" s="15"/>
      <c r="N160" s="15"/>
      <c r="O160" s="869">
        <v>0.6</v>
      </c>
      <c r="P160" s="870"/>
      <c r="Q160" s="870">
        <v>8</v>
      </c>
      <c r="R160" s="870">
        <v>45</v>
      </c>
      <c r="S160" s="870"/>
      <c r="T160" s="879">
        <f>SUM(Pâtissière[[#This Row],[G 150µ]:[G 63µ]])</f>
        <v>53</v>
      </c>
      <c r="U160" s="870">
        <v>44</v>
      </c>
      <c r="V160" s="27"/>
      <c r="W160" s="27"/>
      <c r="X160" s="27"/>
      <c r="Y160" s="643">
        <v>90.66</v>
      </c>
      <c r="Z160" s="18">
        <v>-0.59</v>
      </c>
      <c r="AA160" s="18">
        <v>10.31</v>
      </c>
      <c r="AB160" s="17"/>
      <c r="AC160" s="17"/>
      <c r="AD160" s="16"/>
      <c r="AE160" s="16"/>
      <c r="AF160" s="16"/>
      <c r="AG160" s="16"/>
      <c r="AH160" s="16"/>
      <c r="AI160" s="16"/>
      <c r="AJ160" s="24"/>
      <c r="AK160" s="24" t="s">
        <v>55</v>
      </c>
      <c r="AL160" s="24" t="s">
        <v>55</v>
      </c>
      <c r="AM160" s="26"/>
      <c r="AN160" s="24"/>
      <c r="AO160" s="24" t="s">
        <v>55</v>
      </c>
      <c r="AP160" s="24"/>
      <c r="AQ160" s="24" t="s">
        <v>55</v>
      </c>
      <c r="AR160" s="24" t="s">
        <v>55</v>
      </c>
      <c r="AS160" s="24" t="s">
        <v>32</v>
      </c>
      <c r="AT160" s="24" t="s">
        <v>638</v>
      </c>
    </row>
    <row r="161" spans="1:46" ht="19.5">
      <c r="A161" s="23">
        <v>45430</v>
      </c>
      <c r="B161" s="642">
        <v>105</v>
      </c>
      <c r="C161" s="21">
        <v>0.41944444444444445</v>
      </c>
      <c r="D161" s="20">
        <v>2403279</v>
      </c>
      <c r="E161" s="20" t="s">
        <v>57</v>
      </c>
      <c r="F161" s="644" t="s">
        <v>55</v>
      </c>
      <c r="G161" s="864">
        <v>14.07</v>
      </c>
      <c r="H161" s="875"/>
      <c r="I161" s="869">
        <v>14.1</v>
      </c>
      <c r="J161" s="15"/>
      <c r="K161" s="19">
        <v>9.76</v>
      </c>
      <c r="L161" s="618">
        <f>(K161/(100-G161))*100</f>
        <v>11.35808215989759</v>
      </c>
      <c r="M161" s="15"/>
      <c r="N161" s="15"/>
      <c r="O161" s="869">
        <v>0.4</v>
      </c>
      <c r="P161" s="870"/>
      <c r="Q161" s="870">
        <v>10</v>
      </c>
      <c r="R161" s="870">
        <v>44</v>
      </c>
      <c r="S161" s="870"/>
      <c r="T161" s="879">
        <f>SUM(Pâtissière[[#This Row],[G 150µ]:[G 63µ]])</f>
        <v>54</v>
      </c>
      <c r="U161" s="870">
        <v>44</v>
      </c>
      <c r="V161" s="27"/>
      <c r="W161" s="27"/>
      <c r="X161" s="27"/>
      <c r="Y161" s="643">
        <v>91.03</v>
      </c>
      <c r="Z161" s="18">
        <v>-0.75</v>
      </c>
      <c r="AA161" s="18">
        <v>10.29</v>
      </c>
      <c r="AB161" s="17"/>
      <c r="AC161" s="17"/>
      <c r="AD161" s="16">
        <v>98</v>
      </c>
      <c r="AE161" s="16">
        <v>58</v>
      </c>
      <c r="AF161" s="16">
        <v>17</v>
      </c>
      <c r="AG161" s="16">
        <v>225</v>
      </c>
      <c r="AH161" s="16">
        <v>1.69</v>
      </c>
      <c r="AI161" s="16">
        <v>57.9</v>
      </c>
      <c r="AJ161" s="24"/>
      <c r="AK161" s="24" t="s">
        <v>55</v>
      </c>
      <c r="AL161" s="24" t="s">
        <v>55</v>
      </c>
      <c r="AM161" s="26"/>
      <c r="AN161" s="24"/>
      <c r="AO161" s="24" t="s">
        <v>55</v>
      </c>
      <c r="AP161" s="24"/>
      <c r="AQ161" s="24" t="s">
        <v>55</v>
      </c>
      <c r="AR161" s="24" t="s">
        <v>55</v>
      </c>
      <c r="AS161" s="24" t="s">
        <v>32</v>
      </c>
      <c r="AT161" s="24" t="s">
        <v>639</v>
      </c>
    </row>
    <row r="162" spans="1:46" ht="19.5">
      <c r="A162" s="23">
        <v>45432</v>
      </c>
      <c r="B162" s="642">
        <v>105</v>
      </c>
      <c r="C162" s="21">
        <v>0.36805555555555558</v>
      </c>
      <c r="D162" s="20">
        <v>2403300</v>
      </c>
      <c r="E162" s="20" t="s">
        <v>38</v>
      </c>
      <c r="F162" s="644" t="s">
        <v>55</v>
      </c>
      <c r="G162" s="864">
        <v>13.9</v>
      </c>
      <c r="H162" s="875"/>
      <c r="I162" s="869">
        <v>13.88</v>
      </c>
      <c r="J162" s="15"/>
      <c r="K162" s="19">
        <v>9.23</v>
      </c>
      <c r="L162" s="618">
        <f>(K162/(100-G162))*100</f>
        <v>10.720092915214869</v>
      </c>
      <c r="M162" s="15"/>
      <c r="N162" s="15"/>
      <c r="O162" s="869">
        <v>0.8</v>
      </c>
      <c r="P162" s="870"/>
      <c r="Q162" s="870">
        <v>18.399999999999999</v>
      </c>
      <c r="R162" s="870">
        <v>47.6</v>
      </c>
      <c r="S162" s="870"/>
      <c r="T162" s="879">
        <f>SUM(Pâtissière[[#This Row],[G 150µ]:[G 63µ]])</f>
        <v>66</v>
      </c>
      <c r="U162" s="870">
        <v>32.200000000000003</v>
      </c>
      <c r="V162" s="27"/>
      <c r="W162" s="27"/>
      <c r="X162" s="27"/>
      <c r="Y162" s="643">
        <v>91.59</v>
      </c>
      <c r="Z162" s="18">
        <v>-0.72</v>
      </c>
      <c r="AA162" s="18">
        <v>10.24</v>
      </c>
      <c r="AB162" s="17"/>
      <c r="AC162" s="17"/>
      <c r="AD162" s="16"/>
      <c r="AE162" s="16"/>
      <c r="AF162" s="16"/>
      <c r="AG162" s="16"/>
      <c r="AH162" s="16"/>
      <c r="AI162" s="16"/>
      <c r="AJ162" s="24"/>
      <c r="AK162" s="24" t="s">
        <v>55</v>
      </c>
      <c r="AL162" s="24" t="s">
        <v>55</v>
      </c>
      <c r="AM162" s="26"/>
      <c r="AN162" s="24"/>
      <c r="AO162" s="24" t="s">
        <v>55</v>
      </c>
      <c r="AP162" s="24" t="s">
        <v>55</v>
      </c>
      <c r="AQ162" s="24" t="s">
        <v>55</v>
      </c>
      <c r="AR162" s="24" t="s">
        <v>55</v>
      </c>
      <c r="AS162" s="24" t="s">
        <v>32</v>
      </c>
      <c r="AT162" s="24" t="s">
        <v>640</v>
      </c>
    </row>
    <row r="163" spans="1:46" ht="19.5">
      <c r="A163" s="23">
        <v>45432</v>
      </c>
      <c r="B163" s="642">
        <v>105</v>
      </c>
      <c r="C163" s="21">
        <v>0.39166666666666666</v>
      </c>
      <c r="D163" s="20">
        <v>2403315</v>
      </c>
      <c r="E163" s="20" t="s">
        <v>38</v>
      </c>
      <c r="F163" s="644" t="s">
        <v>55</v>
      </c>
      <c r="G163" s="864">
        <v>13.6</v>
      </c>
      <c r="H163" s="875"/>
      <c r="I163" s="869">
        <v>13.7</v>
      </c>
      <c r="J163" s="15"/>
      <c r="K163" s="19">
        <v>8.93</v>
      </c>
      <c r="L163" s="618">
        <f>(K163/(100-G163))*100</f>
        <v>10.335648148148147</v>
      </c>
      <c r="M163" s="15"/>
      <c r="N163" s="15"/>
      <c r="O163" s="869"/>
      <c r="P163" s="870"/>
      <c r="Q163" s="870"/>
      <c r="R163" s="870"/>
      <c r="S163" s="870"/>
      <c r="T163" s="878"/>
      <c r="U163" s="870"/>
      <c r="V163" s="27">
        <v>19.43</v>
      </c>
      <c r="W163" s="27">
        <v>97.62</v>
      </c>
      <c r="X163" s="27">
        <v>6.59</v>
      </c>
      <c r="Y163" s="643">
        <v>91.93</v>
      </c>
      <c r="Z163" s="18">
        <v>-0.77</v>
      </c>
      <c r="AA163" s="18">
        <v>10.18</v>
      </c>
      <c r="AB163" s="17"/>
      <c r="AC163" s="17"/>
      <c r="AD163" s="16">
        <v>98</v>
      </c>
      <c r="AE163" s="16">
        <v>73</v>
      </c>
      <c r="AF163" s="16">
        <v>19</v>
      </c>
      <c r="AG163" s="16">
        <v>260</v>
      </c>
      <c r="AH163" s="16">
        <v>1.34</v>
      </c>
      <c r="AI163" s="16">
        <v>56.7</v>
      </c>
      <c r="AJ163" s="24"/>
      <c r="AK163" s="24" t="s">
        <v>55</v>
      </c>
      <c r="AL163" s="24" t="s">
        <v>55</v>
      </c>
      <c r="AM163" s="26"/>
      <c r="AN163" s="24"/>
      <c r="AO163" s="24" t="s">
        <v>55</v>
      </c>
      <c r="AP163" s="24" t="s">
        <v>55</v>
      </c>
      <c r="AQ163" s="24" t="s">
        <v>55</v>
      </c>
      <c r="AR163" s="24" t="s">
        <v>55</v>
      </c>
      <c r="AS163" s="24" t="s">
        <v>32</v>
      </c>
      <c r="AT163" s="24" t="s">
        <v>641</v>
      </c>
    </row>
    <row r="164" spans="1:46" ht="19.5">
      <c r="A164" s="23">
        <v>45432</v>
      </c>
      <c r="B164" s="642">
        <v>105</v>
      </c>
      <c r="C164" s="21">
        <v>0.49722222222222223</v>
      </c>
      <c r="D164" s="20">
        <v>2403316</v>
      </c>
      <c r="E164" s="20" t="s">
        <v>38</v>
      </c>
      <c r="F164" s="644" t="s">
        <v>55</v>
      </c>
      <c r="G164" s="864">
        <v>13.67</v>
      </c>
      <c r="H164" s="875"/>
      <c r="I164" s="869"/>
      <c r="J164" s="15"/>
      <c r="K164" s="19">
        <v>9.56</v>
      </c>
      <c r="L164" s="618">
        <f>(K164/(100-G164))*100</f>
        <v>11.073786632688522</v>
      </c>
      <c r="M164" s="15"/>
      <c r="N164" s="15"/>
      <c r="O164" s="869">
        <v>0.4</v>
      </c>
      <c r="P164" s="870"/>
      <c r="Q164" s="870">
        <v>26.2</v>
      </c>
      <c r="R164" s="870">
        <v>36.6</v>
      </c>
      <c r="S164" s="870"/>
      <c r="T164" s="879">
        <f>SUM(Pâtissière[[#This Row],[G 150µ]:[G 63µ]])</f>
        <v>62.8</v>
      </c>
      <c r="U164" s="870">
        <v>36</v>
      </c>
      <c r="V164" s="27"/>
      <c r="W164" s="27"/>
      <c r="X164" s="27"/>
      <c r="Y164" s="643">
        <v>91.52</v>
      </c>
      <c r="Z164" s="18">
        <v>-0.64</v>
      </c>
      <c r="AA164" s="18">
        <v>10.16</v>
      </c>
      <c r="AB164" s="17"/>
      <c r="AC164" s="17"/>
      <c r="AD164" s="16"/>
      <c r="AE164" s="16"/>
      <c r="AF164" s="16"/>
      <c r="AG164" s="16"/>
      <c r="AH164" s="16"/>
      <c r="AI164" s="16"/>
      <c r="AJ164" s="24"/>
      <c r="AK164" s="24" t="s">
        <v>55</v>
      </c>
      <c r="AL164" s="24"/>
      <c r="AM164" s="26"/>
      <c r="AN164" s="24"/>
      <c r="AO164" s="24" t="s">
        <v>55</v>
      </c>
      <c r="AP164" s="24" t="s">
        <v>55</v>
      </c>
      <c r="AQ164" s="24" t="s">
        <v>55</v>
      </c>
      <c r="AR164" s="24" t="s">
        <v>55</v>
      </c>
      <c r="AS164" s="24" t="s">
        <v>32</v>
      </c>
      <c r="AT164" s="24" t="s">
        <v>642</v>
      </c>
    </row>
    <row r="165" spans="1:46" ht="19.5">
      <c r="A165" s="23">
        <v>45433</v>
      </c>
      <c r="B165" s="642">
        <v>105</v>
      </c>
      <c r="C165" s="21">
        <v>0.4375</v>
      </c>
      <c r="D165" s="20">
        <v>2403341</v>
      </c>
      <c r="E165" s="20" t="s">
        <v>21</v>
      </c>
      <c r="F165" s="644" t="s">
        <v>55</v>
      </c>
      <c r="G165" s="864">
        <v>13.8</v>
      </c>
      <c r="H165" s="875"/>
      <c r="I165" s="869">
        <v>13.73</v>
      </c>
      <c r="J165" s="15"/>
      <c r="K165" s="19">
        <v>9.76</v>
      </c>
      <c r="L165" s="618">
        <f t="shared" ref="L165:L166" si="26">(K165/(100-G165))*100</f>
        <v>11.322505800464036</v>
      </c>
      <c r="M165" s="15"/>
      <c r="N165" s="15"/>
      <c r="O165" s="869">
        <v>0.8</v>
      </c>
      <c r="P165" s="870"/>
      <c r="Q165" s="870">
        <v>12.8</v>
      </c>
      <c r="R165" s="870">
        <v>51.4</v>
      </c>
      <c r="S165" s="870"/>
      <c r="T165" s="879">
        <f>SUM(Pâtissière[[#This Row],[G 150µ]:[G 63µ]])</f>
        <v>64.2</v>
      </c>
      <c r="U165" s="870">
        <v>34</v>
      </c>
      <c r="V165" s="27"/>
      <c r="W165" s="27"/>
      <c r="X165" s="27"/>
      <c r="Y165" s="643">
        <v>90.47</v>
      </c>
      <c r="Z165" s="18">
        <v>-0.61</v>
      </c>
      <c r="AA165" s="18">
        <v>10.210000000000001</v>
      </c>
      <c r="AB165" s="17"/>
      <c r="AC165" s="17"/>
      <c r="AD165" s="16"/>
      <c r="AE165" s="16"/>
      <c r="AF165" s="16"/>
      <c r="AG165" s="16"/>
      <c r="AH165" s="16"/>
      <c r="AI165" s="16"/>
      <c r="AJ165" s="24"/>
      <c r="AK165" s="24"/>
      <c r="AL165" s="24"/>
      <c r="AM165" s="26"/>
      <c r="AN165" s="24"/>
      <c r="AO165" s="24"/>
      <c r="AP165" s="24"/>
      <c r="AQ165" s="24" t="s">
        <v>55</v>
      </c>
      <c r="AR165" s="24" t="s">
        <v>55</v>
      </c>
      <c r="AS165" s="24" t="s">
        <v>32</v>
      </c>
      <c r="AT165" s="24" t="s">
        <v>643</v>
      </c>
    </row>
    <row r="166" spans="1:46" ht="19.5">
      <c r="A166" s="23">
        <v>45433</v>
      </c>
      <c r="B166" s="642">
        <v>105</v>
      </c>
      <c r="C166" s="21">
        <v>0.42708333333333331</v>
      </c>
      <c r="D166" s="20">
        <v>2403339</v>
      </c>
      <c r="E166" s="20" t="s">
        <v>38</v>
      </c>
      <c r="F166" s="644" t="s">
        <v>55</v>
      </c>
      <c r="G166" s="864">
        <v>13.7</v>
      </c>
      <c r="H166" s="875"/>
      <c r="I166" s="869">
        <v>13.63</v>
      </c>
      <c r="J166" s="15"/>
      <c r="K166" s="19">
        <v>10.02</v>
      </c>
      <c r="L166" s="618">
        <f t="shared" si="26"/>
        <v>11.610660486674391</v>
      </c>
      <c r="M166" s="15"/>
      <c r="N166" s="15"/>
      <c r="O166" s="869">
        <v>1</v>
      </c>
      <c r="P166" s="870"/>
      <c r="Q166" s="870">
        <v>16</v>
      </c>
      <c r="R166" s="870">
        <v>50</v>
      </c>
      <c r="S166" s="870"/>
      <c r="T166" s="879">
        <f>SUM(Pâtissière[[#This Row],[G 150µ]:[G 63µ]])</f>
        <v>66</v>
      </c>
      <c r="U166" s="870">
        <v>32</v>
      </c>
      <c r="V166" s="27">
        <v>22.81</v>
      </c>
      <c r="W166" s="27">
        <v>98.61</v>
      </c>
      <c r="X166" s="27">
        <v>7.72</v>
      </c>
      <c r="Y166" s="643">
        <v>90.35</v>
      </c>
      <c r="Z166" s="18">
        <v>-0.56999999999999995</v>
      </c>
      <c r="AA166" s="18">
        <v>10.23</v>
      </c>
      <c r="AB166" s="17"/>
      <c r="AC166" s="17"/>
      <c r="AD166" s="16">
        <v>99</v>
      </c>
      <c r="AE166" s="16">
        <v>62</v>
      </c>
      <c r="AF166" s="16">
        <v>17.5</v>
      </c>
      <c r="AG166" s="16">
        <v>230</v>
      </c>
      <c r="AH166" s="16">
        <v>1.6</v>
      </c>
      <c r="AI166" s="16">
        <v>56.1</v>
      </c>
      <c r="AJ166" s="24"/>
      <c r="AK166" s="24" t="s">
        <v>55</v>
      </c>
      <c r="AL166" s="24" t="s">
        <v>55</v>
      </c>
      <c r="AM166" s="26"/>
      <c r="AN166" s="24" t="s">
        <v>101</v>
      </c>
      <c r="AO166" s="24" t="s">
        <v>55</v>
      </c>
      <c r="AP166" s="24" t="s">
        <v>55</v>
      </c>
      <c r="AQ166" s="24" t="s">
        <v>55</v>
      </c>
      <c r="AR166" s="24" t="s">
        <v>55</v>
      </c>
      <c r="AS166" s="24" t="s">
        <v>32</v>
      </c>
      <c r="AT166" s="24" t="s">
        <v>644</v>
      </c>
    </row>
    <row r="167" spans="1:46" ht="19.5">
      <c r="A167" s="23">
        <v>45434</v>
      </c>
      <c r="B167" s="642">
        <v>105</v>
      </c>
      <c r="C167" s="21">
        <v>0.47916666666666669</v>
      </c>
      <c r="D167" s="20">
        <v>2403279</v>
      </c>
      <c r="E167" s="20" t="s">
        <v>57</v>
      </c>
      <c r="F167" s="644" t="s">
        <v>55</v>
      </c>
      <c r="G167" s="864">
        <v>14.01</v>
      </c>
      <c r="H167" s="875"/>
      <c r="I167" s="869">
        <v>14.02</v>
      </c>
      <c r="J167" s="15"/>
      <c r="K167" s="19">
        <v>9.15</v>
      </c>
      <c r="L167" s="618">
        <f>(K167/(100-G167))*100</f>
        <v>10.640772182811956</v>
      </c>
      <c r="M167" s="15"/>
      <c r="N167" s="15"/>
      <c r="O167" s="869">
        <v>0.8</v>
      </c>
      <c r="P167" s="870"/>
      <c r="Q167" s="870">
        <v>15</v>
      </c>
      <c r="R167" s="870">
        <v>49</v>
      </c>
      <c r="S167" s="870"/>
      <c r="T167" s="879">
        <f>SUM(Pâtissière[[#This Row],[G 150µ]:[G 63µ]])</f>
        <v>64</v>
      </c>
      <c r="U167" s="870">
        <v>34</v>
      </c>
      <c r="V167" s="27"/>
      <c r="W167" s="27"/>
      <c r="X167" s="27"/>
      <c r="Y167" s="643">
        <v>91.13</v>
      </c>
      <c r="Z167" s="18">
        <v>-0.7</v>
      </c>
      <c r="AA167" s="18">
        <v>10.01</v>
      </c>
      <c r="AB167" s="17"/>
      <c r="AC167" s="17"/>
      <c r="AD167" s="16">
        <v>85</v>
      </c>
      <c r="AE167" s="16">
        <v>51</v>
      </c>
      <c r="AF167" s="16">
        <v>15.9</v>
      </c>
      <c r="AG167" s="16">
        <v>180</v>
      </c>
      <c r="AH167" s="16">
        <v>1.67</v>
      </c>
      <c r="AI167" s="16">
        <v>59.5</v>
      </c>
      <c r="AJ167" s="24"/>
      <c r="AK167" s="24"/>
      <c r="AL167" s="24"/>
      <c r="AM167" s="26"/>
      <c r="AN167" s="24" t="s">
        <v>101</v>
      </c>
      <c r="AO167" s="24" t="s">
        <v>55</v>
      </c>
      <c r="AP167" s="24"/>
      <c r="AQ167" s="24" t="s">
        <v>55</v>
      </c>
      <c r="AR167" s="24" t="s">
        <v>55</v>
      </c>
      <c r="AS167" s="24" t="s">
        <v>32</v>
      </c>
      <c r="AT167" s="24" t="s">
        <v>645</v>
      </c>
    </row>
    <row r="168" spans="1:46" ht="19.5">
      <c r="A168" s="23">
        <v>45435</v>
      </c>
      <c r="B168" s="642">
        <v>105</v>
      </c>
      <c r="C168" s="21">
        <v>0.3888888888888889</v>
      </c>
      <c r="D168" s="20">
        <v>2403363</v>
      </c>
      <c r="E168" s="20" t="s">
        <v>38</v>
      </c>
      <c r="F168" s="644" t="s">
        <v>55</v>
      </c>
      <c r="G168" s="864">
        <v>13.8</v>
      </c>
      <c r="H168" s="875">
        <v>13.7</v>
      </c>
      <c r="I168" s="869">
        <v>13.83</v>
      </c>
      <c r="J168" s="15"/>
      <c r="K168" s="19">
        <v>9.66</v>
      </c>
      <c r="L168" s="618">
        <f t="shared" ref="L168:L169" si="27">(K168/(100-G168))*100</f>
        <v>11.206496519721577</v>
      </c>
      <c r="M168" s="15"/>
      <c r="N168" s="15"/>
      <c r="O168" s="869">
        <v>1</v>
      </c>
      <c r="P168" s="870"/>
      <c r="Q168" s="870">
        <v>9.1999999999999993</v>
      </c>
      <c r="R168" s="870">
        <v>47.8</v>
      </c>
      <c r="S168" s="870"/>
      <c r="T168" s="879">
        <f>SUM(Pâtissière[[#This Row],[G 150µ]:[G 63µ]])</f>
        <v>57</v>
      </c>
      <c r="U168" s="870">
        <v>41</v>
      </c>
      <c r="V168" s="27">
        <v>21.27</v>
      </c>
      <c r="W168" s="27">
        <v>99.33</v>
      </c>
      <c r="X168" s="27">
        <v>7.38</v>
      </c>
      <c r="Y168" s="643">
        <v>90.76</v>
      </c>
      <c r="Z168" s="18">
        <v>-0.88</v>
      </c>
      <c r="AA168" s="18">
        <v>10.37</v>
      </c>
      <c r="AB168" s="17"/>
      <c r="AC168" s="17">
        <v>0.48</v>
      </c>
      <c r="AD168" s="16"/>
      <c r="AE168" s="16"/>
      <c r="AF168" s="16"/>
      <c r="AG168" s="16"/>
      <c r="AH168" s="16"/>
      <c r="AI168" s="16"/>
      <c r="AJ168" s="24"/>
      <c r="AK168" s="24" t="s">
        <v>55</v>
      </c>
      <c r="AL168" s="24" t="s">
        <v>55</v>
      </c>
      <c r="AM168" s="26"/>
      <c r="AN168" s="24"/>
      <c r="AO168" s="24" t="s">
        <v>55</v>
      </c>
      <c r="AP168" s="24" t="s">
        <v>55</v>
      </c>
      <c r="AQ168" s="24" t="s">
        <v>55</v>
      </c>
      <c r="AR168" s="24" t="s">
        <v>55</v>
      </c>
      <c r="AS168" s="24" t="s">
        <v>32</v>
      </c>
      <c r="AT168" s="24" t="s">
        <v>646</v>
      </c>
    </row>
    <row r="169" spans="1:46" ht="19.5">
      <c r="A169" s="23">
        <v>45435</v>
      </c>
      <c r="B169" s="642">
        <v>105</v>
      </c>
      <c r="C169" s="21">
        <v>0.45833333333333331</v>
      </c>
      <c r="D169" s="20">
        <v>2403367</v>
      </c>
      <c r="E169" s="20" t="s">
        <v>57</v>
      </c>
      <c r="F169" s="644" t="s">
        <v>55</v>
      </c>
      <c r="G169" s="864">
        <v>14.04</v>
      </c>
      <c r="H169" s="875"/>
      <c r="I169" s="869">
        <v>14.1</v>
      </c>
      <c r="J169" s="15"/>
      <c r="K169" s="19">
        <v>9.32</v>
      </c>
      <c r="L169" s="618">
        <f>(K169/(100-G169))*100</f>
        <v>10.842252210330386</v>
      </c>
      <c r="M169" s="15"/>
      <c r="N169" s="15"/>
      <c r="O169" s="869">
        <v>0.8</v>
      </c>
      <c r="P169" s="870"/>
      <c r="Q169" s="870">
        <v>10</v>
      </c>
      <c r="R169" s="870">
        <v>49</v>
      </c>
      <c r="S169" s="870"/>
      <c r="T169" s="879">
        <f>SUM(Pâtissière[[#This Row],[G 150µ]:[G 63µ]])</f>
        <v>59</v>
      </c>
      <c r="U169" s="870">
        <v>39</v>
      </c>
      <c r="V169" s="27"/>
      <c r="W169" s="27"/>
      <c r="X169" s="27"/>
      <c r="Y169" s="643">
        <v>90.81</v>
      </c>
      <c r="Z169" s="18">
        <v>-0.92</v>
      </c>
      <c r="AA169" s="18">
        <v>10.38</v>
      </c>
      <c r="AB169" s="17"/>
      <c r="AC169" s="17"/>
      <c r="AD169" s="16">
        <v>80</v>
      </c>
      <c r="AE169" s="16">
        <v>59</v>
      </c>
      <c r="AF169" s="16">
        <v>17</v>
      </c>
      <c r="AG169" s="16">
        <v>184</v>
      </c>
      <c r="AH169" s="16">
        <v>1.36</v>
      </c>
      <c r="AI169" s="16">
        <v>57.6</v>
      </c>
      <c r="AJ169" s="24"/>
      <c r="AK169" s="24"/>
      <c r="AL169" s="24"/>
      <c r="AM169" s="26"/>
      <c r="AN169" s="24" t="s">
        <v>101</v>
      </c>
      <c r="AO169" s="24" t="s">
        <v>55</v>
      </c>
      <c r="AP169" s="24"/>
      <c r="AQ169" s="24" t="s">
        <v>55</v>
      </c>
      <c r="AR169" s="24" t="s">
        <v>55</v>
      </c>
      <c r="AS169" s="24" t="s">
        <v>32</v>
      </c>
      <c r="AT169" s="24" t="s">
        <v>647</v>
      </c>
    </row>
    <row r="170" spans="1:46" ht="19.5">
      <c r="A170" s="23">
        <v>45437</v>
      </c>
      <c r="B170" s="642">
        <v>105</v>
      </c>
      <c r="C170" s="21">
        <v>0.47638888888888886</v>
      </c>
      <c r="D170" s="20">
        <v>2403402</v>
      </c>
      <c r="E170" s="20" t="s">
        <v>38</v>
      </c>
      <c r="F170" s="644" t="s">
        <v>55</v>
      </c>
      <c r="G170" s="864">
        <v>13.69</v>
      </c>
      <c r="H170" s="875"/>
      <c r="I170" s="869"/>
      <c r="J170" s="15"/>
      <c r="K170" s="19">
        <v>9.32</v>
      </c>
      <c r="L170" s="618">
        <f>(K170/(100-G170))*100</f>
        <v>10.798285250839996</v>
      </c>
      <c r="M170" s="15"/>
      <c r="N170" s="15"/>
      <c r="O170" s="869"/>
      <c r="P170" s="870"/>
      <c r="Q170" s="870"/>
      <c r="R170" s="870"/>
      <c r="S170" s="870"/>
      <c r="T170" s="878"/>
      <c r="U170" s="870"/>
      <c r="V170" s="27"/>
      <c r="W170" s="27"/>
      <c r="X170" s="27"/>
      <c r="Y170" s="643"/>
      <c r="Z170" s="18"/>
      <c r="AA170" s="18"/>
      <c r="AB170" s="17"/>
      <c r="AC170" s="17"/>
      <c r="AD170" s="16"/>
      <c r="AE170" s="16"/>
      <c r="AF170" s="16"/>
      <c r="AG170" s="16"/>
      <c r="AH170" s="16"/>
      <c r="AI170" s="16"/>
      <c r="AJ170" s="24"/>
      <c r="AK170" s="24" t="s">
        <v>55</v>
      </c>
      <c r="AL170" s="24" t="s">
        <v>55</v>
      </c>
      <c r="AM170" s="26"/>
      <c r="AN170" s="24"/>
      <c r="AO170" s="24" t="s">
        <v>55</v>
      </c>
      <c r="AP170" s="24" t="s">
        <v>55</v>
      </c>
      <c r="AQ170" s="24" t="s">
        <v>55</v>
      </c>
      <c r="AR170" s="24" t="s">
        <v>55</v>
      </c>
      <c r="AS170" s="24" t="s">
        <v>32</v>
      </c>
      <c r="AT170" s="24" t="s">
        <v>648</v>
      </c>
    </row>
    <row r="171" spans="1:46" ht="19.5">
      <c r="A171" s="23">
        <v>45439</v>
      </c>
      <c r="B171" s="642">
        <v>105</v>
      </c>
      <c r="C171" s="21">
        <v>0.38333333333333336</v>
      </c>
      <c r="D171" s="20">
        <v>2403423</v>
      </c>
      <c r="E171" s="20" t="s">
        <v>38</v>
      </c>
      <c r="F171" s="644" t="s">
        <v>55</v>
      </c>
      <c r="G171" s="864">
        <v>13.7</v>
      </c>
      <c r="H171" s="875">
        <v>13.45</v>
      </c>
      <c r="I171" s="869">
        <v>13.66</v>
      </c>
      <c r="J171" s="15"/>
      <c r="K171" s="19">
        <v>10.01</v>
      </c>
      <c r="L171" s="618">
        <f t="shared" ref="L171:L172" si="28">(K171/(100-G171))*100</f>
        <v>11.599073001158748</v>
      </c>
      <c r="M171" s="15"/>
      <c r="N171" s="15"/>
      <c r="O171" s="869">
        <v>0.5</v>
      </c>
      <c r="P171" s="870"/>
      <c r="Q171" s="870">
        <v>11</v>
      </c>
      <c r="R171" s="870">
        <v>44</v>
      </c>
      <c r="S171" s="870"/>
      <c r="T171" s="879">
        <f>SUM(Pâtissière[[#This Row],[G 150µ]:[G 63µ]])</f>
        <v>55</v>
      </c>
      <c r="U171" s="870">
        <v>45</v>
      </c>
      <c r="V171" s="27"/>
      <c r="W171" s="27"/>
      <c r="X171" s="27"/>
      <c r="Y171" s="643">
        <v>90.52</v>
      </c>
      <c r="Z171" s="18">
        <v>-0.57999999999999996</v>
      </c>
      <c r="AA171" s="18">
        <v>10.34</v>
      </c>
      <c r="AB171" s="17"/>
      <c r="AC171" s="17">
        <v>0.55000000000000004</v>
      </c>
      <c r="AD171" s="16"/>
      <c r="AE171" s="16"/>
      <c r="AF171" s="16"/>
      <c r="AG171" s="16"/>
      <c r="AH171" s="16"/>
      <c r="AI171" s="16"/>
      <c r="AJ171" s="24"/>
      <c r="AK171" s="24" t="s">
        <v>55</v>
      </c>
      <c r="AL171" s="24" t="s">
        <v>55</v>
      </c>
      <c r="AM171" s="26"/>
      <c r="AN171" s="24"/>
      <c r="AO171" s="24" t="s">
        <v>55</v>
      </c>
      <c r="AP171" s="24" t="s">
        <v>55</v>
      </c>
      <c r="AQ171" s="24" t="s">
        <v>55</v>
      </c>
      <c r="AR171" s="24" t="s">
        <v>55</v>
      </c>
      <c r="AS171" s="24" t="s">
        <v>32</v>
      </c>
      <c r="AT171" s="24" t="s">
        <v>649</v>
      </c>
    </row>
    <row r="172" spans="1:46" ht="19.5">
      <c r="A172" s="23">
        <v>45439</v>
      </c>
      <c r="B172" s="642">
        <v>105</v>
      </c>
      <c r="C172" s="21">
        <v>0.39583333333333331</v>
      </c>
      <c r="D172" s="20">
        <v>2403429</v>
      </c>
      <c r="E172" s="20" t="s">
        <v>57</v>
      </c>
      <c r="F172" s="644" t="s">
        <v>55</v>
      </c>
      <c r="G172" s="864">
        <v>13.5</v>
      </c>
      <c r="H172" s="875">
        <v>13.3</v>
      </c>
      <c r="I172" s="869">
        <v>13.2</v>
      </c>
      <c r="J172" s="15"/>
      <c r="K172" s="19">
        <v>9.73</v>
      </c>
      <c r="L172" s="618">
        <f t="shared" si="28"/>
        <v>11.248554913294798</v>
      </c>
      <c r="M172" s="15"/>
      <c r="N172" s="15"/>
      <c r="O172" s="869">
        <v>1</v>
      </c>
      <c r="P172" s="870"/>
      <c r="Q172" s="870">
        <v>14</v>
      </c>
      <c r="R172" s="870">
        <v>48</v>
      </c>
      <c r="S172" s="870"/>
      <c r="T172" s="879">
        <f>SUM(Pâtissière[[#This Row],[G 150µ]:[G 63µ]])</f>
        <v>62</v>
      </c>
      <c r="U172" s="870">
        <v>35</v>
      </c>
      <c r="V172" s="27"/>
      <c r="W172" s="27"/>
      <c r="X172" s="27"/>
      <c r="Y172" s="643">
        <v>90.38</v>
      </c>
      <c r="Z172" s="18">
        <v>-0.61</v>
      </c>
      <c r="AA172" s="18">
        <v>10.3</v>
      </c>
      <c r="AB172" s="17"/>
      <c r="AC172" s="17">
        <v>0.6</v>
      </c>
      <c r="AD172" s="16"/>
      <c r="AE172" s="16"/>
      <c r="AF172" s="16"/>
      <c r="AG172" s="16"/>
      <c r="AH172" s="16"/>
      <c r="AI172" s="16"/>
      <c r="AJ172" s="24"/>
      <c r="AK172" s="24" t="s">
        <v>55</v>
      </c>
      <c r="AL172" s="24" t="s">
        <v>55</v>
      </c>
      <c r="AM172" s="26"/>
      <c r="AN172" s="24" t="s">
        <v>91</v>
      </c>
      <c r="AO172" s="24" t="s">
        <v>55</v>
      </c>
      <c r="AP172" s="24"/>
      <c r="AQ172" s="24" t="s">
        <v>55</v>
      </c>
      <c r="AR172" s="24" t="s">
        <v>55</v>
      </c>
      <c r="AS172" s="24" t="s">
        <v>32</v>
      </c>
      <c r="AT172" s="24" t="s">
        <v>650</v>
      </c>
    </row>
    <row r="173" spans="1:46" ht="19.5">
      <c r="A173" s="23">
        <v>45440</v>
      </c>
      <c r="B173" s="642">
        <v>105</v>
      </c>
      <c r="C173" s="21">
        <v>0.5</v>
      </c>
      <c r="D173" s="20">
        <v>2403429</v>
      </c>
      <c r="E173" s="20" t="s">
        <v>57</v>
      </c>
      <c r="F173" s="644" t="s">
        <v>55</v>
      </c>
      <c r="G173" s="864">
        <v>13.8</v>
      </c>
      <c r="H173" s="875"/>
      <c r="I173" s="869"/>
      <c r="J173" s="15"/>
      <c r="K173" s="19">
        <v>9.9499999999999993</v>
      </c>
      <c r="L173" s="618">
        <f>(K173/(100-G173))*100</f>
        <v>11.542923433874709</v>
      </c>
      <c r="M173" s="15"/>
      <c r="N173" s="15"/>
      <c r="O173" s="869">
        <v>0.6</v>
      </c>
      <c r="P173" s="870"/>
      <c r="Q173" s="870">
        <v>13</v>
      </c>
      <c r="R173" s="870">
        <v>45</v>
      </c>
      <c r="S173" s="870"/>
      <c r="T173" s="878">
        <f>SUM(Pâtissière[[#This Row],[G 150µ]:[G 63µ]])</f>
        <v>58</v>
      </c>
      <c r="U173" s="870">
        <v>44</v>
      </c>
      <c r="V173" s="27"/>
      <c r="W173" s="27"/>
      <c r="X173" s="27"/>
      <c r="Y173" s="643">
        <v>91.03</v>
      </c>
      <c r="Z173" s="18">
        <v>-0.77</v>
      </c>
      <c r="AA173" s="18">
        <v>10.29</v>
      </c>
      <c r="AB173" s="17"/>
      <c r="AC173" s="17"/>
      <c r="AD173" s="16">
        <v>111</v>
      </c>
      <c r="AE173" s="16">
        <v>56</v>
      </c>
      <c r="AF173" s="16">
        <v>16.7</v>
      </c>
      <c r="AG173" s="16">
        <v>250</v>
      </c>
      <c r="AH173" s="16">
        <v>1.98</v>
      </c>
      <c r="AI173" s="16">
        <v>58.9</v>
      </c>
      <c r="AJ173" s="24"/>
      <c r="AK173" s="24"/>
      <c r="AL173" s="24"/>
      <c r="AM173" s="26"/>
      <c r="AN173" s="24"/>
      <c r="AO173" s="24" t="s">
        <v>55</v>
      </c>
      <c r="AP173" s="24"/>
      <c r="AQ173" s="24" t="s">
        <v>55</v>
      </c>
      <c r="AR173" s="24" t="s">
        <v>55</v>
      </c>
      <c r="AS173" s="24" t="s">
        <v>32</v>
      </c>
      <c r="AT173" s="24" t="s">
        <v>651</v>
      </c>
    </row>
    <row r="174" spans="1:46" ht="19.5">
      <c r="A174" s="23">
        <v>45443</v>
      </c>
      <c r="B174" s="642">
        <v>105</v>
      </c>
      <c r="C174" s="21">
        <v>0.35416666666666669</v>
      </c>
      <c r="D174" s="20">
        <v>2403520</v>
      </c>
      <c r="E174" s="20" t="s">
        <v>21</v>
      </c>
      <c r="F174" s="644" t="s">
        <v>55</v>
      </c>
      <c r="G174" s="864">
        <v>14.37</v>
      </c>
      <c r="H174" s="875">
        <v>14.01</v>
      </c>
      <c r="I174" s="869">
        <v>14.2</v>
      </c>
      <c r="J174" s="15"/>
      <c r="K174" s="19">
        <v>9.4</v>
      </c>
      <c r="L174" s="618">
        <f>(K174/(100-G174))*100</f>
        <v>10.977461170150649</v>
      </c>
      <c r="M174" s="15"/>
      <c r="N174" s="15"/>
      <c r="O174" s="869"/>
      <c r="P174" s="870"/>
      <c r="Q174" s="870"/>
      <c r="R174" s="870"/>
      <c r="S174" s="870"/>
      <c r="T174" s="879" t="str">
        <f>IF(SUM(Pâtissière[[#This Row],[G 150µ]:[G 63µ]])=0,"",SUM(Pâtissière[[#This Row],[G 150µ]:[G 63µ]]))</f>
        <v/>
      </c>
      <c r="U174" s="870"/>
      <c r="V174" s="27"/>
      <c r="W174" s="27"/>
      <c r="X174" s="27"/>
      <c r="Y174" s="643">
        <v>90.76</v>
      </c>
      <c r="Z174" s="18">
        <v>-0.82</v>
      </c>
      <c r="AA174" s="18">
        <v>10.199999999999999</v>
      </c>
      <c r="AB174" s="17"/>
      <c r="AC174" s="17"/>
      <c r="AD174" s="16"/>
      <c r="AE174" s="16"/>
      <c r="AF174" s="16"/>
      <c r="AG174" s="16"/>
      <c r="AH174" s="16"/>
      <c r="AI174" s="16"/>
      <c r="AJ174" s="24"/>
      <c r="AK174" s="24"/>
      <c r="AL174" s="24"/>
      <c r="AM174" s="26"/>
      <c r="AN174" s="24"/>
      <c r="AO174" s="24"/>
      <c r="AP174" s="24"/>
      <c r="AQ174" s="24" t="s">
        <v>55</v>
      </c>
      <c r="AR174" s="24" t="s">
        <v>55</v>
      </c>
      <c r="AS174" s="24" t="s">
        <v>32</v>
      </c>
      <c r="AT174" s="24" t="s">
        <v>652</v>
      </c>
    </row>
    <row r="175" spans="1:46" ht="19.5">
      <c r="A175" s="23">
        <v>45444</v>
      </c>
      <c r="B175" s="642">
        <v>106</v>
      </c>
      <c r="C175" s="21">
        <v>0.38263888888888886</v>
      </c>
      <c r="D175" s="20">
        <v>2403554</v>
      </c>
      <c r="E175" s="20" t="s">
        <v>38</v>
      </c>
      <c r="F175" s="644" t="s">
        <v>55</v>
      </c>
      <c r="G175" s="864">
        <v>13.9</v>
      </c>
      <c r="H175" s="875"/>
      <c r="I175" s="869">
        <v>13.92</v>
      </c>
      <c r="J175" s="15"/>
      <c r="K175" s="19">
        <v>9.5299999999999994</v>
      </c>
      <c r="L175" s="618">
        <f>IF(G175=0,"",(K175/(100-G175))*100)</f>
        <v>11.068524970963995</v>
      </c>
      <c r="M175" s="15"/>
      <c r="N175" s="15"/>
      <c r="O175" s="869"/>
      <c r="P175" s="870"/>
      <c r="Q175" s="870"/>
      <c r="R175" s="870"/>
      <c r="S175" s="870"/>
      <c r="T175" s="879" t="str">
        <f>IF(SUM(Pâtissière[[#This Row],[G 150µ]:[G 63µ]])=0,"",SUM(Pâtissière[[#This Row],[G 150µ]:[G 63µ]]))</f>
        <v/>
      </c>
      <c r="U175" s="870"/>
      <c r="V175" s="27"/>
      <c r="W175" s="27"/>
      <c r="X175" s="27"/>
      <c r="Y175" s="643">
        <v>90.82</v>
      </c>
      <c r="Z175" s="18">
        <v>-0.89</v>
      </c>
      <c r="AA175" s="18">
        <v>10.18</v>
      </c>
      <c r="AB175" s="17"/>
      <c r="AC175" s="17">
        <v>0.49</v>
      </c>
      <c r="AD175" s="16"/>
      <c r="AE175" s="16"/>
      <c r="AF175" s="16"/>
      <c r="AG175" s="16"/>
      <c r="AH175" s="16"/>
      <c r="AI175" s="16"/>
      <c r="AJ175" s="24"/>
      <c r="AK175" s="24" t="s">
        <v>55</v>
      </c>
      <c r="AL175" s="24" t="s">
        <v>55</v>
      </c>
      <c r="AM175" s="26"/>
      <c r="AN175" s="24"/>
      <c r="AO175" s="24" t="s">
        <v>55</v>
      </c>
      <c r="AP175" s="24" t="s">
        <v>55</v>
      </c>
      <c r="AQ175" s="24" t="s">
        <v>55</v>
      </c>
      <c r="AR175" s="24" t="s">
        <v>55</v>
      </c>
      <c r="AS175" s="24" t="s">
        <v>32</v>
      </c>
      <c r="AT175" s="24" t="s">
        <v>653</v>
      </c>
    </row>
    <row r="176" spans="1:46" ht="19.5">
      <c r="A176" s="23">
        <v>45444</v>
      </c>
      <c r="B176" s="642">
        <v>106</v>
      </c>
      <c r="C176" s="21">
        <v>0.42708333333333331</v>
      </c>
      <c r="D176" s="20">
        <v>2403556</v>
      </c>
      <c r="E176" s="20" t="s">
        <v>57</v>
      </c>
      <c r="F176" s="644" t="s">
        <v>55</v>
      </c>
      <c r="G176" s="864">
        <v>14.2</v>
      </c>
      <c r="H176" s="875"/>
      <c r="I176" s="869"/>
      <c r="J176" s="15"/>
      <c r="K176" s="19">
        <v>9.83</v>
      </c>
      <c r="L176" s="618">
        <f t="shared" ref="L176:L182" si="29">IF(G176=0,"",(K176/(100-G176))*100)</f>
        <v>11.456876456876456</v>
      </c>
      <c r="M176" s="15"/>
      <c r="N176" s="15"/>
      <c r="O176" s="869">
        <v>1.8</v>
      </c>
      <c r="P176" s="870"/>
      <c r="Q176" s="870">
        <v>20</v>
      </c>
      <c r="R176" s="870">
        <v>47</v>
      </c>
      <c r="S176" s="870"/>
      <c r="T176" s="878">
        <f>IF(SUM(Pâtissière[[#This Row],[G 150µ]:[G 63µ]])=0,"",SUM(Pâtissière[[#This Row],[G 150µ]:[G 63µ]]))</f>
        <v>67</v>
      </c>
      <c r="U176" s="870">
        <v>30</v>
      </c>
      <c r="V176" s="27"/>
      <c r="W176" s="27"/>
      <c r="X176" s="27"/>
      <c r="Y176" s="643">
        <v>90.53</v>
      </c>
      <c r="Z176" s="18">
        <v>-0.86</v>
      </c>
      <c r="AA176" s="18">
        <v>10.43</v>
      </c>
      <c r="AB176" s="17"/>
      <c r="AC176" s="17">
        <v>0.54</v>
      </c>
      <c r="AD176" s="16"/>
      <c r="AE176" s="16"/>
      <c r="AF176" s="16"/>
      <c r="AG176" s="16"/>
      <c r="AH176" s="16"/>
      <c r="AI176" s="16"/>
      <c r="AJ176" s="24"/>
      <c r="AK176" s="24"/>
      <c r="AL176" s="24"/>
      <c r="AM176" s="26"/>
      <c r="AN176" s="24"/>
      <c r="AO176" s="24" t="s">
        <v>55</v>
      </c>
      <c r="AP176" s="24"/>
      <c r="AQ176" s="24" t="s">
        <v>55</v>
      </c>
      <c r="AR176" s="24" t="s">
        <v>55</v>
      </c>
      <c r="AS176" s="24" t="s">
        <v>32</v>
      </c>
      <c r="AT176" s="24" t="s">
        <v>654</v>
      </c>
    </row>
    <row r="177" spans="1:46" ht="19.5">
      <c r="A177" s="23">
        <v>45445</v>
      </c>
      <c r="B177" s="642">
        <v>106</v>
      </c>
      <c r="C177" s="21">
        <v>0.43333333333333335</v>
      </c>
      <c r="D177" s="20">
        <v>2403570</v>
      </c>
      <c r="E177" s="20" t="s">
        <v>38</v>
      </c>
      <c r="F177" s="644" t="s">
        <v>55</v>
      </c>
      <c r="G177" s="864">
        <v>13.99</v>
      </c>
      <c r="H177" s="875"/>
      <c r="I177" s="869">
        <v>13.94</v>
      </c>
      <c r="J177" s="15"/>
      <c r="K177" s="19">
        <v>9.6</v>
      </c>
      <c r="L177" s="618">
        <f t="shared" si="29"/>
        <v>11.161492849668642</v>
      </c>
      <c r="M177" s="15"/>
      <c r="N177" s="15"/>
      <c r="O177" s="869">
        <v>0.9</v>
      </c>
      <c r="P177" s="870"/>
      <c r="Q177" s="870">
        <v>18</v>
      </c>
      <c r="R177" s="870">
        <v>45</v>
      </c>
      <c r="S177" s="870"/>
      <c r="T177" s="878">
        <f>IF(SUM(Pâtissière[[#This Row],[G 150µ]:[G 63µ]])=0,"",SUM(Pâtissière[[#This Row],[G 150µ]:[G 63µ]]))</f>
        <v>63</v>
      </c>
      <c r="U177" s="870">
        <v>35</v>
      </c>
      <c r="V177" s="27"/>
      <c r="W177" s="27"/>
      <c r="X177" s="27"/>
      <c r="Y177" s="643">
        <v>90.45</v>
      </c>
      <c r="Z177" s="18">
        <v>-0.83</v>
      </c>
      <c r="AA177" s="18">
        <v>10.039999999999999</v>
      </c>
      <c r="AB177" s="17"/>
      <c r="AC177" s="17">
        <v>0.46</v>
      </c>
      <c r="AD177" s="16"/>
      <c r="AE177" s="16"/>
      <c r="AF177" s="16"/>
      <c r="AG177" s="16"/>
      <c r="AH177" s="16"/>
      <c r="AI177" s="16"/>
      <c r="AJ177" s="24"/>
      <c r="AK177" s="24" t="s">
        <v>55</v>
      </c>
      <c r="AL177" s="24" t="s">
        <v>55</v>
      </c>
      <c r="AM177" s="26"/>
      <c r="AN177" s="24"/>
      <c r="AO177" s="24" t="s">
        <v>55</v>
      </c>
      <c r="AP177" s="24" t="s">
        <v>55</v>
      </c>
      <c r="AQ177" s="24" t="s">
        <v>55</v>
      </c>
      <c r="AR177" s="24" t="s">
        <v>55</v>
      </c>
      <c r="AS177" s="24" t="s">
        <v>32</v>
      </c>
      <c r="AT177" s="24" t="s">
        <v>655</v>
      </c>
    </row>
    <row r="178" spans="1:46" ht="19.5">
      <c r="A178" s="23">
        <v>45445</v>
      </c>
      <c r="B178" s="642">
        <v>106</v>
      </c>
      <c r="C178" s="21">
        <v>0.45833333333333331</v>
      </c>
      <c r="D178" s="20">
        <v>2403571</v>
      </c>
      <c r="E178" s="20" t="s">
        <v>21</v>
      </c>
      <c r="F178" s="644" t="s">
        <v>55</v>
      </c>
      <c r="G178" s="864">
        <v>14.13</v>
      </c>
      <c r="H178" s="875"/>
      <c r="I178" s="869"/>
      <c r="J178" s="15"/>
      <c r="K178" s="19">
        <v>9.5500000000000007</v>
      </c>
      <c r="L178" s="618">
        <f t="shared" si="29"/>
        <v>11.12146267613835</v>
      </c>
      <c r="M178" s="15"/>
      <c r="N178" s="15"/>
      <c r="O178" s="869">
        <v>1</v>
      </c>
      <c r="P178" s="870"/>
      <c r="Q178" s="870">
        <v>30</v>
      </c>
      <c r="R178" s="870">
        <v>25.6</v>
      </c>
      <c r="S178" s="870"/>
      <c r="T178" s="878">
        <f>IF(SUM(Pâtissière[[#This Row],[G 150µ]:[G 63µ]])=0,"",SUM(Pâtissière[[#This Row],[G 150µ]:[G 63µ]]))</f>
        <v>55.6</v>
      </c>
      <c r="U178" s="870">
        <v>24.4</v>
      </c>
      <c r="V178" s="27"/>
      <c r="W178" s="27"/>
      <c r="X178" s="27"/>
      <c r="Y178" s="643">
        <v>90.62</v>
      </c>
      <c r="Z178" s="18">
        <v>-0.85</v>
      </c>
      <c r="AA178" s="18">
        <v>10.01</v>
      </c>
      <c r="AB178" s="17"/>
      <c r="AC178" s="17"/>
      <c r="AD178" s="16"/>
      <c r="AE178" s="16"/>
      <c r="AF178" s="16"/>
      <c r="AG178" s="16"/>
      <c r="AH178" s="16"/>
      <c r="AI178" s="16"/>
      <c r="AJ178" s="24"/>
      <c r="AK178" s="24"/>
      <c r="AL178" s="24"/>
      <c r="AM178" s="26"/>
      <c r="AN178" s="24"/>
      <c r="AO178" s="24"/>
      <c r="AP178" s="24"/>
      <c r="AQ178" s="24" t="s">
        <v>55</v>
      </c>
      <c r="AR178" s="24" t="s">
        <v>55</v>
      </c>
      <c r="AS178" s="24" t="s">
        <v>32</v>
      </c>
      <c r="AT178" s="24" t="s">
        <v>656</v>
      </c>
    </row>
    <row r="179" spans="1:46" ht="19.5">
      <c r="A179" s="23">
        <v>45446</v>
      </c>
      <c r="B179" s="642">
        <v>106</v>
      </c>
      <c r="C179" s="21">
        <v>0.45833333333333331</v>
      </c>
      <c r="D179" s="20">
        <v>240586</v>
      </c>
      <c r="E179" s="20" t="s">
        <v>57</v>
      </c>
      <c r="F179" s="644" t="s">
        <v>55</v>
      </c>
      <c r="G179" s="864">
        <v>14.1</v>
      </c>
      <c r="H179" s="875"/>
      <c r="I179" s="869"/>
      <c r="J179" s="15"/>
      <c r="K179" s="19">
        <v>9.39</v>
      </c>
      <c r="L179" s="618">
        <f t="shared" si="29"/>
        <v>10.931315483119906</v>
      </c>
      <c r="M179" s="15"/>
      <c r="N179" s="15"/>
      <c r="O179" s="869"/>
      <c r="P179" s="870"/>
      <c r="Q179" s="870"/>
      <c r="R179" s="870"/>
      <c r="S179" s="870"/>
      <c r="T179" s="878" t="str">
        <f>IF(SUM(Pâtissière[[#This Row],[G 150µ]:[G 63µ]])=0,"",SUM(Pâtissière[[#This Row],[G 150µ]:[G 63µ]]))</f>
        <v/>
      </c>
      <c r="U179" s="870"/>
      <c r="V179" s="27"/>
      <c r="W179" s="27"/>
      <c r="X179" s="27"/>
      <c r="Y179" s="643">
        <v>90.74</v>
      </c>
      <c r="Z179" s="18">
        <v>-0.66</v>
      </c>
      <c r="AA179" s="18">
        <v>9.9</v>
      </c>
      <c r="AB179" s="17"/>
      <c r="AC179" s="17">
        <v>0.5</v>
      </c>
      <c r="AD179" s="16"/>
      <c r="AE179" s="16"/>
      <c r="AF179" s="16"/>
      <c r="AG179" s="16"/>
      <c r="AH179" s="16"/>
      <c r="AI179" s="16"/>
      <c r="AJ179" s="24"/>
      <c r="AK179" s="24" t="s">
        <v>55</v>
      </c>
      <c r="AL179" s="24" t="s">
        <v>55</v>
      </c>
      <c r="AM179" s="26"/>
      <c r="AN179" s="24"/>
      <c r="AO179" s="24" t="s">
        <v>55</v>
      </c>
      <c r="AP179" s="24"/>
      <c r="AQ179" s="24" t="s">
        <v>55</v>
      </c>
      <c r="AR179" s="24" t="s">
        <v>55</v>
      </c>
      <c r="AS179" s="24" t="s">
        <v>32</v>
      </c>
      <c r="AT179" s="24" t="s">
        <v>657</v>
      </c>
    </row>
    <row r="180" spans="1:46" ht="19.5">
      <c r="A180" s="23">
        <v>45446</v>
      </c>
      <c r="B180" s="642">
        <v>106</v>
      </c>
      <c r="C180" s="21">
        <v>0.5</v>
      </c>
      <c r="D180" s="20">
        <v>2403587</v>
      </c>
      <c r="E180" s="20" t="s">
        <v>57</v>
      </c>
      <c r="F180" s="644" t="s">
        <v>55</v>
      </c>
      <c r="G180" s="864">
        <v>13.95</v>
      </c>
      <c r="H180" s="875"/>
      <c r="I180" s="869">
        <v>14.03</v>
      </c>
      <c r="J180" s="15"/>
      <c r="K180" s="19">
        <v>9.4700000000000006</v>
      </c>
      <c r="L180" s="618">
        <f t="shared" si="29"/>
        <v>11.005229517722254</v>
      </c>
      <c r="M180" s="15"/>
      <c r="N180" s="15"/>
      <c r="O180" s="869">
        <v>0.8</v>
      </c>
      <c r="P180" s="870"/>
      <c r="Q180" s="870">
        <v>10</v>
      </c>
      <c r="R180" s="870">
        <v>37</v>
      </c>
      <c r="S180" s="870"/>
      <c r="T180" s="878">
        <f>IF(SUM(Pâtissière[[#This Row],[G 150µ]:[G 63µ]])=0,"",SUM(Pâtissière[[#This Row],[G 150µ]:[G 63µ]]))</f>
        <v>47</v>
      </c>
      <c r="U180" s="870">
        <v>51</v>
      </c>
      <c r="V180" s="27"/>
      <c r="W180" s="27"/>
      <c r="X180" s="27"/>
      <c r="Y180" s="643">
        <v>90.64</v>
      </c>
      <c r="Z180" s="18">
        <v>-0.56999999999999995</v>
      </c>
      <c r="AA180" s="18">
        <v>9.6999999999999993</v>
      </c>
      <c r="AB180" s="17"/>
      <c r="AC180" s="17">
        <v>0.52</v>
      </c>
      <c r="AD180" s="16">
        <v>84</v>
      </c>
      <c r="AE180" s="16">
        <v>91</v>
      </c>
      <c r="AF180" s="16">
        <v>21.2</v>
      </c>
      <c r="AG180" s="16">
        <v>260</v>
      </c>
      <c r="AH180" s="16">
        <v>0.92</v>
      </c>
      <c r="AI180" s="16">
        <v>56</v>
      </c>
      <c r="AJ180" s="24"/>
      <c r="AK180" s="24" t="s">
        <v>55</v>
      </c>
      <c r="AL180" s="24" t="s">
        <v>55</v>
      </c>
      <c r="AM180" s="26"/>
      <c r="AN180" s="24"/>
      <c r="AO180" s="24" t="s">
        <v>55</v>
      </c>
      <c r="AP180" s="24"/>
      <c r="AQ180" s="24" t="s">
        <v>55</v>
      </c>
      <c r="AR180" s="24" t="s">
        <v>55</v>
      </c>
      <c r="AS180" s="24" t="s">
        <v>32</v>
      </c>
      <c r="AT180" s="24" t="s">
        <v>658</v>
      </c>
    </row>
    <row r="181" spans="1:46" ht="19.5">
      <c r="A181" s="23">
        <v>45447</v>
      </c>
      <c r="B181" s="642">
        <v>106</v>
      </c>
      <c r="C181" s="21">
        <v>0.45833333333333331</v>
      </c>
      <c r="D181" s="20">
        <v>2403607</v>
      </c>
      <c r="E181" s="20" t="s">
        <v>57</v>
      </c>
      <c r="F181" s="644" t="s">
        <v>55</v>
      </c>
      <c r="G181" s="864">
        <v>13.83</v>
      </c>
      <c r="H181" s="875">
        <v>13.76</v>
      </c>
      <c r="I181" s="869">
        <v>13.95</v>
      </c>
      <c r="J181" s="15"/>
      <c r="K181" s="19">
        <v>9.4700000000000006</v>
      </c>
      <c r="L181" s="618">
        <f t="shared" si="29"/>
        <v>10.989903678774517</v>
      </c>
      <c r="M181" s="15"/>
      <c r="N181" s="15"/>
      <c r="O181" s="869">
        <v>0.6</v>
      </c>
      <c r="P181" s="870"/>
      <c r="Q181" s="870">
        <v>8</v>
      </c>
      <c r="R181" s="870">
        <v>56.4</v>
      </c>
      <c r="S181" s="870"/>
      <c r="T181" s="878">
        <f>IF(SUM(Pâtissière[[#This Row],[G 150µ]:[G 63µ]])=0,"",SUM(Pâtissière[[#This Row],[G 150µ]:[G 63µ]]))</f>
        <v>64.400000000000006</v>
      </c>
      <c r="U181" s="870">
        <v>35</v>
      </c>
      <c r="V181" s="27"/>
      <c r="W181" s="27"/>
      <c r="X181" s="27"/>
      <c r="Y181" s="643">
        <v>92.11</v>
      </c>
      <c r="Z181" s="18">
        <v>-0.64</v>
      </c>
      <c r="AA181" s="18">
        <v>10.050000000000001</v>
      </c>
      <c r="AB181" s="17"/>
      <c r="AC181" s="17"/>
      <c r="AD181" s="16"/>
      <c r="AE181" s="16"/>
      <c r="AF181" s="16"/>
      <c r="AG181" s="16"/>
      <c r="AH181" s="16"/>
      <c r="AI181" s="16"/>
      <c r="AJ181" s="24"/>
      <c r="AK181" s="24" t="s">
        <v>55</v>
      </c>
      <c r="AL181" s="24" t="s">
        <v>55</v>
      </c>
      <c r="AM181" s="26"/>
      <c r="AN181" s="24"/>
      <c r="AO181" s="24" t="s">
        <v>55</v>
      </c>
      <c r="AP181" s="24"/>
      <c r="AQ181" s="24" t="s">
        <v>55</v>
      </c>
      <c r="AR181" s="24" t="s">
        <v>55</v>
      </c>
      <c r="AS181" s="24" t="s">
        <v>32</v>
      </c>
      <c r="AT181" s="24" t="s">
        <v>659</v>
      </c>
    </row>
    <row r="182" spans="1:46" ht="19.5">
      <c r="A182" s="23">
        <v>45447</v>
      </c>
      <c r="B182" s="642">
        <v>106</v>
      </c>
      <c r="C182" s="21">
        <v>0.45833333333333331</v>
      </c>
      <c r="D182" s="20">
        <v>2403608</v>
      </c>
      <c r="E182" s="20" t="s">
        <v>38</v>
      </c>
      <c r="F182" s="644" t="s">
        <v>55</v>
      </c>
      <c r="G182" s="864">
        <v>13.6</v>
      </c>
      <c r="H182" s="875">
        <v>13.9</v>
      </c>
      <c r="I182" s="869">
        <v>13.72</v>
      </c>
      <c r="J182" s="15"/>
      <c r="K182" s="19">
        <v>9.43</v>
      </c>
      <c r="L182" s="618">
        <f t="shared" si="29"/>
        <v>10.914351851851851</v>
      </c>
      <c r="M182" s="15"/>
      <c r="N182" s="15"/>
      <c r="O182" s="869">
        <v>1.2</v>
      </c>
      <c r="P182" s="870"/>
      <c r="Q182" s="870">
        <v>13.2</v>
      </c>
      <c r="R182" s="870">
        <v>53.6</v>
      </c>
      <c r="S182" s="870"/>
      <c r="T182" s="878">
        <f>IF(SUM(Pâtissière[[#This Row],[G 150µ]:[G 63µ]])=0,"",SUM(Pâtissière[[#This Row],[G 150µ]:[G 63µ]]))</f>
        <v>66.8</v>
      </c>
      <c r="U182" s="870">
        <v>31.2</v>
      </c>
      <c r="V182" s="27"/>
      <c r="W182" s="27"/>
      <c r="X182" s="27"/>
      <c r="Y182" s="643">
        <v>91.82</v>
      </c>
      <c r="Z182" s="18">
        <v>-0.62</v>
      </c>
      <c r="AA182" s="18">
        <v>10.14</v>
      </c>
      <c r="AB182" s="17"/>
      <c r="AC182" s="17"/>
      <c r="AD182" s="16"/>
      <c r="AE182" s="16"/>
      <c r="AF182" s="16"/>
      <c r="AG182" s="16"/>
      <c r="AH182" s="16"/>
      <c r="AI182" s="16"/>
      <c r="AJ182" s="24"/>
      <c r="AK182" s="24" t="s">
        <v>55</v>
      </c>
      <c r="AL182" s="24" t="s">
        <v>55</v>
      </c>
      <c r="AM182" s="26"/>
      <c r="AN182" s="24"/>
      <c r="AO182" s="24" t="s">
        <v>55</v>
      </c>
      <c r="AP182" s="24" t="s">
        <v>55</v>
      </c>
      <c r="AQ182" s="24" t="s">
        <v>55</v>
      </c>
      <c r="AR182" s="24" t="s">
        <v>55</v>
      </c>
      <c r="AS182" s="24" t="s">
        <v>32</v>
      </c>
      <c r="AT182" s="24" t="s">
        <v>660</v>
      </c>
    </row>
    <row r="183" spans="1:46" ht="19.5">
      <c r="A183" s="23">
        <v>45447</v>
      </c>
      <c r="B183" s="642">
        <v>106</v>
      </c>
      <c r="C183" s="21">
        <v>0.47916666666666669</v>
      </c>
      <c r="D183" s="20">
        <v>2403610</v>
      </c>
      <c r="E183" s="20" t="s">
        <v>38</v>
      </c>
      <c r="F183" s="644" t="s">
        <v>55</v>
      </c>
      <c r="G183" s="864">
        <v>13.66</v>
      </c>
      <c r="H183" s="875"/>
      <c r="I183" s="869">
        <v>13.7</v>
      </c>
      <c r="J183" s="15"/>
      <c r="K183" s="19">
        <v>9.66</v>
      </c>
      <c r="L183" s="618">
        <f>IF(G183=0,"",(K183/(100-G183))*100)</f>
        <v>11.188325225851285</v>
      </c>
      <c r="M183" s="15"/>
      <c r="N183" s="15"/>
      <c r="O183" s="869">
        <v>0.8</v>
      </c>
      <c r="P183" s="870"/>
      <c r="Q183" s="870">
        <v>12</v>
      </c>
      <c r="R183" s="870">
        <v>48.8</v>
      </c>
      <c r="S183" s="870"/>
      <c r="T183" s="878">
        <f>IF(SUM(Pâtissière[[#This Row],[G 150µ]:[G 63µ]])=0,"",SUM(Pâtissière[[#This Row],[G 150µ]:[G 63µ]]))</f>
        <v>60.8</v>
      </c>
      <c r="U183" s="870">
        <v>38</v>
      </c>
      <c r="V183" s="27">
        <v>16.2</v>
      </c>
      <c r="W183" s="27">
        <v>99</v>
      </c>
      <c r="X183" s="27">
        <v>6.69</v>
      </c>
      <c r="Y183" s="643">
        <v>92</v>
      </c>
      <c r="Z183" s="18">
        <v>-0.53</v>
      </c>
      <c r="AA183" s="18">
        <v>9.9600000000000009</v>
      </c>
      <c r="AB183" s="17"/>
      <c r="AC183" s="17">
        <v>0.45</v>
      </c>
      <c r="AD183" s="16"/>
      <c r="AE183" s="16"/>
      <c r="AF183" s="16"/>
      <c r="AG183" s="16"/>
      <c r="AH183" s="16"/>
      <c r="AI183" s="16"/>
      <c r="AJ183" s="24"/>
      <c r="AK183" s="24" t="s">
        <v>55</v>
      </c>
      <c r="AL183" s="24" t="s">
        <v>55</v>
      </c>
      <c r="AM183" s="26"/>
      <c r="AN183" s="24"/>
      <c r="AO183" s="24" t="s">
        <v>55</v>
      </c>
      <c r="AP183" s="24" t="s">
        <v>55</v>
      </c>
      <c r="AQ183" s="24" t="s">
        <v>55</v>
      </c>
      <c r="AR183" s="24" t="s">
        <v>55</v>
      </c>
      <c r="AS183" s="24" t="s">
        <v>32</v>
      </c>
      <c r="AT183" s="24" t="s">
        <v>661</v>
      </c>
    </row>
    <row r="184" spans="1:46" ht="19.5">
      <c r="A184" s="23">
        <v>45447</v>
      </c>
      <c r="B184" s="642">
        <v>106</v>
      </c>
      <c r="C184" s="21">
        <v>0.47916666666666669</v>
      </c>
      <c r="D184" s="20">
        <v>2403611</v>
      </c>
      <c r="E184" s="20" t="s">
        <v>21</v>
      </c>
      <c r="F184" s="644" t="s">
        <v>55</v>
      </c>
      <c r="G184" s="864">
        <v>13.97</v>
      </c>
      <c r="H184" s="875"/>
      <c r="I184" s="869">
        <v>13.8</v>
      </c>
      <c r="J184" s="15"/>
      <c r="K184" s="19">
        <v>10.14</v>
      </c>
      <c r="L184" s="618">
        <f>IF(G184=0,"",(K184/(100-G184))*100)</f>
        <v>11.786586074625131</v>
      </c>
      <c r="M184" s="15"/>
      <c r="N184" s="15"/>
      <c r="O184" s="869"/>
      <c r="P184" s="870"/>
      <c r="Q184" s="870"/>
      <c r="R184" s="870"/>
      <c r="S184" s="870"/>
      <c r="T184" s="878"/>
      <c r="U184" s="870"/>
      <c r="V184" s="27"/>
      <c r="W184" s="27"/>
      <c r="X184" s="27"/>
      <c r="Y184" s="643">
        <v>91.6</v>
      </c>
      <c r="Z184" s="18">
        <v>-0.53</v>
      </c>
      <c r="AA184" s="18">
        <v>10.41</v>
      </c>
      <c r="AB184" s="17"/>
      <c r="AC184" s="17"/>
      <c r="AD184" s="16"/>
      <c r="AE184" s="16"/>
      <c r="AF184" s="16"/>
      <c r="AG184" s="16"/>
      <c r="AH184" s="16"/>
      <c r="AI184" s="16"/>
      <c r="AJ184" s="24"/>
      <c r="AK184" s="24"/>
      <c r="AL184" s="24"/>
      <c r="AM184" s="26"/>
      <c r="AN184" s="24"/>
      <c r="AO184" s="24"/>
      <c r="AP184" s="24"/>
      <c r="AQ184" s="24" t="s">
        <v>55</v>
      </c>
      <c r="AR184" s="24" t="s">
        <v>55</v>
      </c>
      <c r="AS184" s="24" t="s">
        <v>32</v>
      </c>
      <c r="AT184" s="24" t="s">
        <v>662</v>
      </c>
    </row>
    <row r="185" spans="1:46" ht="19.5">
      <c r="A185" s="23">
        <v>45448</v>
      </c>
      <c r="B185" s="642">
        <v>106</v>
      </c>
      <c r="C185" s="21">
        <v>0.35416666666666669</v>
      </c>
      <c r="D185" s="20">
        <v>2403622</v>
      </c>
      <c r="E185" s="20" t="s">
        <v>21</v>
      </c>
      <c r="F185" s="644" t="s">
        <v>55</v>
      </c>
      <c r="G185" s="864">
        <v>11.94</v>
      </c>
      <c r="H185" s="875">
        <v>11.79</v>
      </c>
      <c r="I185" s="869">
        <v>12.13</v>
      </c>
      <c r="J185" s="15"/>
      <c r="K185" s="19">
        <v>10.87</v>
      </c>
      <c r="L185" s="618">
        <f t="shared" ref="L185:L187" si="30">(K185/(100-G185))*100</f>
        <v>12.343856461503519</v>
      </c>
      <c r="M185" s="15"/>
      <c r="N185" s="15"/>
      <c r="O185" s="869">
        <v>0.2</v>
      </c>
      <c r="P185" s="870"/>
      <c r="Q185" s="870">
        <v>6.8</v>
      </c>
      <c r="R185" s="870">
        <v>40</v>
      </c>
      <c r="S185" s="870"/>
      <c r="T185" s="878">
        <f>IF(SUM(Pâtissière[[#This Row],[G 150µ]:[G 63µ]])=0,"",SUM(Pâtissière[[#This Row],[G 150µ]:[G 63µ]]))</f>
        <v>46.8</v>
      </c>
      <c r="U185" s="870">
        <v>53.2</v>
      </c>
      <c r="V185" s="27"/>
      <c r="W185" s="27"/>
      <c r="X185" s="27"/>
      <c r="Y185" s="643">
        <v>89.88</v>
      </c>
      <c r="Z185" s="18">
        <v>-0.53</v>
      </c>
      <c r="AA185" s="18">
        <v>10.74</v>
      </c>
      <c r="AB185" s="17"/>
      <c r="AC185" s="17"/>
      <c r="AD185" s="16"/>
      <c r="AE185" s="16"/>
      <c r="AF185" s="16"/>
      <c r="AG185" s="16"/>
      <c r="AH185" s="16"/>
      <c r="AI185" s="16"/>
      <c r="AJ185" s="24"/>
      <c r="AK185" s="24"/>
      <c r="AL185" s="24"/>
      <c r="AM185" s="26"/>
      <c r="AN185" s="24" t="s">
        <v>73</v>
      </c>
      <c r="AO185" s="24"/>
      <c r="AP185" s="24"/>
      <c r="AQ185" s="24" t="s">
        <v>55</v>
      </c>
      <c r="AR185" s="24" t="s">
        <v>55</v>
      </c>
      <c r="AS185" s="24" t="s">
        <v>32</v>
      </c>
      <c r="AT185" s="24" t="s">
        <v>663</v>
      </c>
    </row>
    <row r="186" spans="1:46" ht="19.5">
      <c r="A186" s="23">
        <v>45448</v>
      </c>
      <c r="B186" s="642">
        <v>106</v>
      </c>
      <c r="C186" s="21">
        <v>0.35416666666666669</v>
      </c>
      <c r="D186" s="20">
        <v>2403623</v>
      </c>
      <c r="E186" s="20" t="s">
        <v>38</v>
      </c>
      <c r="F186" s="644" t="s">
        <v>55</v>
      </c>
      <c r="G186" s="864">
        <v>13.5</v>
      </c>
      <c r="H186" s="875"/>
      <c r="I186" s="869"/>
      <c r="J186" s="15"/>
      <c r="K186" s="19">
        <v>9.5500000000000007</v>
      </c>
      <c r="L186" s="618">
        <f t="shared" si="30"/>
        <v>11.040462427745666</v>
      </c>
      <c r="M186" s="15"/>
      <c r="N186" s="15"/>
      <c r="O186" s="869">
        <v>0.4</v>
      </c>
      <c r="P186" s="870"/>
      <c r="Q186" s="870">
        <v>4.8</v>
      </c>
      <c r="R186" s="870">
        <v>46</v>
      </c>
      <c r="S186" s="870"/>
      <c r="T186" s="878">
        <f>IF(SUM(Pâtissière[[#This Row],[G 150µ]:[G 63µ]])=0,"",SUM(Pâtissière[[#This Row],[G 150µ]:[G 63µ]]))</f>
        <v>50.8</v>
      </c>
      <c r="U186" s="870">
        <v>48</v>
      </c>
      <c r="V186" s="27"/>
      <c r="W186" s="27"/>
      <c r="X186" s="27"/>
      <c r="Y186" s="643">
        <v>92.17</v>
      </c>
      <c r="Z186" s="18">
        <v>-0.7</v>
      </c>
      <c r="AA186" s="18">
        <v>10.01</v>
      </c>
      <c r="AB186" s="17"/>
      <c r="AC186" s="17">
        <v>0.48</v>
      </c>
      <c r="AD186" s="16">
        <v>105</v>
      </c>
      <c r="AE186" s="16">
        <v>64</v>
      </c>
      <c r="AF186" s="16">
        <v>17.8</v>
      </c>
      <c r="AG186" s="16">
        <v>250</v>
      </c>
      <c r="AH186" s="16">
        <v>1.64</v>
      </c>
      <c r="AI186" s="16">
        <v>57.1</v>
      </c>
      <c r="AJ186" s="24"/>
      <c r="AK186" s="24" t="s">
        <v>55</v>
      </c>
      <c r="AL186" s="24" t="s">
        <v>55</v>
      </c>
      <c r="AM186" s="26"/>
      <c r="AN186" s="24"/>
      <c r="AO186" s="24" t="s">
        <v>55</v>
      </c>
      <c r="AP186" s="24" t="s">
        <v>55</v>
      </c>
      <c r="AQ186" s="24" t="s">
        <v>55</v>
      </c>
      <c r="AR186" s="24" t="s">
        <v>55</v>
      </c>
      <c r="AS186" s="24" t="s">
        <v>32</v>
      </c>
      <c r="AT186" s="24" t="s">
        <v>664</v>
      </c>
    </row>
    <row r="187" spans="1:46" ht="19.5">
      <c r="A187" s="23">
        <v>45448</v>
      </c>
      <c r="B187" s="642">
        <v>106</v>
      </c>
      <c r="C187" s="21">
        <v>0.45833333333333331</v>
      </c>
      <c r="D187" s="20">
        <v>2403640</v>
      </c>
      <c r="E187" s="20" t="s">
        <v>21</v>
      </c>
      <c r="F187" s="644" t="s">
        <v>55</v>
      </c>
      <c r="G187" s="864">
        <v>12.63</v>
      </c>
      <c r="H187" s="875"/>
      <c r="I187" s="869">
        <v>12.67</v>
      </c>
      <c r="J187" s="15"/>
      <c r="K187" s="19">
        <v>10.61</v>
      </c>
      <c r="L187" s="618">
        <f t="shared" si="30"/>
        <v>12.143756438136659</v>
      </c>
      <c r="M187" s="15"/>
      <c r="N187" s="15"/>
      <c r="O187" s="869"/>
      <c r="P187" s="870"/>
      <c r="Q187" s="870"/>
      <c r="R187" s="870"/>
      <c r="S187" s="870"/>
      <c r="T187" s="878"/>
      <c r="U187" s="870"/>
      <c r="V187" s="27">
        <v>22.28</v>
      </c>
      <c r="W187" s="27">
        <v>99</v>
      </c>
      <c r="X187" s="27">
        <v>9.81</v>
      </c>
      <c r="Y187" s="643">
        <v>89.88</v>
      </c>
      <c r="Z187" s="18">
        <v>-0.53</v>
      </c>
      <c r="AA187" s="18">
        <v>10.74</v>
      </c>
      <c r="AB187" s="17"/>
      <c r="AC187" s="17">
        <v>0.59</v>
      </c>
      <c r="AD187" s="16"/>
      <c r="AE187" s="16"/>
      <c r="AF187" s="16"/>
      <c r="AG187" s="16"/>
      <c r="AH187" s="16"/>
      <c r="AI187" s="16"/>
      <c r="AJ187" s="24"/>
      <c r="AK187" s="24"/>
      <c r="AL187" s="24"/>
      <c r="AM187" s="26"/>
      <c r="AN187" s="24" t="s">
        <v>73</v>
      </c>
      <c r="AO187" s="24"/>
      <c r="AP187" s="24"/>
      <c r="AQ187" s="24" t="s">
        <v>55</v>
      </c>
      <c r="AR187" s="24" t="s">
        <v>55</v>
      </c>
      <c r="AS187" s="24" t="s">
        <v>32</v>
      </c>
      <c r="AT187" s="24" t="s">
        <v>665</v>
      </c>
    </row>
    <row r="188" spans="1:46" ht="19.5">
      <c r="A188" s="23">
        <v>45449</v>
      </c>
      <c r="B188" s="642">
        <v>106</v>
      </c>
      <c r="C188" s="21">
        <v>0.5</v>
      </c>
      <c r="D188" s="20">
        <v>2403670</v>
      </c>
      <c r="E188" s="20" t="s">
        <v>57</v>
      </c>
      <c r="F188" s="644" t="s">
        <v>55</v>
      </c>
      <c r="G188" s="864">
        <v>14.37</v>
      </c>
      <c r="H188" s="875"/>
      <c r="I188" s="869">
        <v>14</v>
      </c>
      <c r="J188" s="15"/>
      <c r="K188" s="19">
        <v>10.56</v>
      </c>
      <c r="L188" s="618">
        <f t="shared" ref="L188" si="31">IF(G188=0,"",(K188/(100-G188))*100)</f>
        <v>12.332126591147963</v>
      </c>
      <c r="M188" s="15"/>
      <c r="N188" s="15"/>
      <c r="O188" s="869">
        <v>1.4</v>
      </c>
      <c r="P188" s="870"/>
      <c r="Q188" s="870">
        <v>11</v>
      </c>
      <c r="R188" s="870">
        <v>49.6</v>
      </c>
      <c r="S188" s="870"/>
      <c r="T188" s="878">
        <f>IF(SUM(Pâtissière[[#This Row],[G 150µ]:[G 63µ]])=0,"",SUM(Pâtissière[[#This Row],[G 150µ]:[G 63µ]]))</f>
        <v>60.6</v>
      </c>
      <c r="U188" s="870">
        <v>37.6</v>
      </c>
      <c r="V188" s="27"/>
      <c r="W188" s="27"/>
      <c r="X188" s="27"/>
      <c r="Y188" s="643">
        <v>90.63</v>
      </c>
      <c r="Z188" s="18">
        <v>-0.39</v>
      </c>
      <c r="AA188" s="18">
        <v>10.23</v>
      </c>
      <c r="AB188" s="17"/>
      <c r="AC188" s="17">
        <v>0.6</v>
      </c>
      <c r="AD188" s="16"/>
      <c r="AE188" s="16"/>
      <c r="AF188" s="16"/>
      <c r="AG188" s="16"/>
      <c r="AH188" s="16"/>
      <c r="AI188" s="16"/>
      <c r="AJ188" s="24"/>
      <c r="AK188" s="24" t="s">
        <v>55</v>
      </c>
      <c r="AL188" s="24" t="s">
        <v>55</v>
      </c>
      <c r="AM188" s="26"/>
      <c r="AN188" s="24" t="s">
        <v>91</v>
      </c>
      <c r="AO188" s="24" t="s">
        <v>55</v>
      </c>
      <c r="AP188" s="24"/>
      <c r="AQ188" s="24" t="s">
        <v>55</v>
      </c>
      <c r="AR188" s="24" t="s">
        <v>55</v>
      </c>
      <c r="AS188" s="24" t="s">
        <v>32</v>
      </c>
      <c r="AT188" s="24" t="s">
        <v>666</v>
      </c>
    </row>
    <row r="189" spans="1:46" ht="19.5">
      <c r="A189" s="23">
        <v>45450</v>
      </c>
      <c r="B189" s="642">
        <v>106</v>
      </c>
      <c r="C189" s="21">
        <v>0.43402777777777779</v>
      </c>
      <c r="D189" s="20">
        <v>2403692</v>
      </c>
      <c r="E189" s="20" t="s">
        <v>38</v>
      </c>
      <c r="F189" s="644" t="s">
        <v>55</v>
      </c>
      <c r="G189" s="864">
        <v>13.6</v>
      </c>
      <c r="H189" s="875">
        <v>13.56</v>
      </c>
      <c r="I189" s="869">
        <v>13.89</v>
      </c>
      <c r="J189" s="15">
        <v>0.57099999999999995</v>
      </c>
      <c r="K189" s="19">
        <v>10.97</v>
      </c>
      <c r="L189" s="618">
        <f>(K189/(100-G189))*100</f>
        <v>12.69675925925926</v>
      </c>
      <c r="M189" s="15"/>
      <c r="N189" s="15"/>
      <c r="O189" s="869">
        <v>1</v>
      </c>
      <c r="P189" s="870"/>
      <c r="Q189" s="870">
        <v>19.2</v>
      </c>
      <c r="R189" s="870">
        <v>48</v>
      </c>
      <c r="S189" s="870"/>
      <c r="T189" s="878">
        <f>IF(SUM(Pâtissière[[#This Row],[G 150µ]:[G 63µ]])=0,"",SUM(Pâtissière[[#This Row],[G 150µ]:[G 63µ]]))</f>
        <v>67.2</v>
      </c>
      <c r="U189" s="870">
        <v>31</v>
      </c>
      <c r="V189" s="27"/>
      <c r="W189" s="27"/>
      <c r="X189" s="27"/>
      <c r="Y189" s="643">
        <v>90.67</v>
      </c>
      <c r="Z189" s="18">
        <v>-0.78</v>
      </c>
      <c r="AA189" s="18">
        <v>10.79</v>
      </c>
      <c r="AB189" s="17"/>
      <c r="AC189" s="17"/>
      <c r="AD189" s="16"/>
      <c r="AE189" s="16"/>
      <c r="AF189" s="16"/>
      <c r="AG189" s="16"/>
      <c r="AH189" s="16"/>
      <c r="AI189" s="16"/>
      <c r="AJ189" s="24"/>
      <c r="AK189" s="24" t="s">
        <v>55</v>
      </c>
      <c r="AL189" s="24"/>
      <c r="AM189" s="26"/>
      <c r="AN189" s="24"/>
      <c r="AO189" s="24" t="s">
        <v>55</v>
      </c>
      <c r="AP189" s="24" t="s">
        <v>55</v>
      </c>
      <c r="AQ189" s="24" t="s">
        <v>55</v>
      </c>
      <c r="AR189" s="24" t="s">
        <v>55</v>
      </c>
      <c r="AS189" s="24" t="s">
        <v>32</v>
      </c>
      <c r="AT189" s="24" t="s">
        <v>667</v>
      </c>
    </row>
    <row r="190" spans="1:46" ht="19.5">
      <c r="A190" s="23">
        <v>45450</v>
      </c>
      <c r="B190" s="642">
        <v>106</v>
      </c>
      <c r="C190" s="21">
        <v>0.47569444444444442</v>
      </c>
      <c r="D190" s="20">
        <v>2403702</v>
      </c>
      <c r="E190" s="20" t="s">
        <v>38</v>
      </c>
      <c r="F190" s="644" t="s">
        <v>55</v>
      </c>
      <c r="G190" s="864">
        <v>13.7</v>
      </c>
      <c r="H190" s="875"/>
      <c r="I190" s="869">
        <v>13.56</v>
      </c>
      <c r="J190" s="15"/>
      <c r="K190" s="19">
        <v>10.15</v>
      </c>
      <c r="L190" s="618">
        <f t="shared" ref="L190:L201" si="32">(K190/(100-G190))*100</f>
        <v>11.761297798377752</v>
      </c>
      <c r="M190" s="15"/>
      <c r="N190" s="15"/>
      <c r="O190" s="869"/>
      <c r="P190" s="870"/>
      <c r="Q190" s="870"/>
      <c r="R190" s="870"/>
      <c r="S190" s="870"/>
      <c r="T190" s="878"/>
      <c r="U190" s="870"/>
      <c r="V190" s="27"/>
      <c r="W190" s="27"/>
      <c r="X190" s="27"/>
      <c r="Y190" s="643">
        <v>90.45</v>
      </c>
      <c r="Z190" s="18">
        <v>-0.6</v>
      </c>
      <c r="AA190" s="18">
        <v>10.64</v>
      </c>
      <c r="AB190" s="17">
        <v>150</v>
      </c>
      <c r="AC190" s="17">
        <v>0.67</v>
      </c>
      <c r="AD190" s="16">
        <v>116</v>
      </c>
      <c r="AE190" s="16">
        <v>63</v>
      </c>
      <c r="AF190" s="16">
        <v>17.7</v>
      </c>
      <c r="AG190" s="16">
        <v>271</v>
      </c>
      <c r="AH190" s="16">
        <v>1.84</v>
      </c>
      <c r="AI190" s="16">
        <v>54.2</v>
      </c>
      <c r="AJ190" s="24"/>
      <c r="AK190" s="24" t="s">
        <v>55</v>
      </c>
      <c r="AL190" s="24" t="s">
        <v>55</v>
      </c>
      <c r="AM190" s="26"/>
      <c r="AN190" s="24" t="s">
        <v>101</v>
      </c>
      <c r="AO190" s="24" t="s">
        <v>55</v>
      </c>
      <c r="AP190" s="24" t="s">
        <v>55</v>
      </c>
      <c r="AQ190" s="24" t="s">
        <v>55</v>
      </c>
      <c r="AR190" s="24" t="s">
        <v>55</v>
      </c>
      <c r="AS190" s="24" t="s">
        <v>32</v>
      </c>
      <c r="AT190" s="24" t="s">
        <v>668</v>
      </c>
    </row>
    <row r="191" spans="1:46" ht="19.5">
      <c r="A191" s="23">
        <v>45450</v>
      </c>
      <c r="B191" s="642">
        <v>106</v>
      </c>
      <c r="C191" s="21">
        <v>0.54166666666666663</v>
      </c>
      <c r="D191" s="20">
        <v>2403701</v>
      </c>
      <c r="E191" s="20" t="s">
        <v>21</v>
      </c>
      <c r="F191" s="644" t="s">
        <v>55</v>
      </c>
      <c r="G191" s="864">
        <v>13.8</v>
      </c>
      <c r="H191" s="875"/>
      <c r="I191" s="869"/>
      <c r="J191" s="15"/>
      <c r="K191" s="19">
        <v>10.38</v>
      </c>
      <c r="L191" s="618">
        <f t="shared" si="32"/>
        <v>12.041763341067286</v>
      </c>
      <c r="M191" s="15"/>
      <c r="N191" s="15"/>
      <c r="O191" s="869"/>
      <c r="P191" s="870"/>
      <c r="Q191" s="870"/>
      <c r="R191" s="870"/>
      <c r="S191" s="870"/>
      <c r="T191" s="878"/>
      <c r="U191" s="870"/>
      <c r="V191" s="27"/>
      <c r="W191" s="27"/>
      <c r="X191" s="27"/>
      <c r="Y191" s="643">
        <v>90.99</v>
      </c>
      <c r="Z191" s="18">
        <v>-0.71</v>
      </c>
      <c r="AA191" s="18">
        <v>10.75</v>
      </c>
      <c r="AB191" s="17">
        <v>133</v>
      </c>
      <c r="AC191" s="17"/>
      <c r="AD191" s="16"/>
      <c r="AE191" s="16"/>
      <c r="AF191" s="16"/>
      <c r="AG191" s="16"/>
      <c r="AH191" s="16"/>
      <c r="AI191" s="16"/>
      <c r="AJ191" s="24"/>
      <c r="AK191" s="24"/>
      <c r="AL191" s="24"/>
      <c r="AM191" s="26"/>
      <c r="AN191" s="24"/>
      <c r="AO191" s="24"/>
      <c r="AP191" s="24"/>
      <c r="AQ191" s="24" t="s">
        <v>55</v>
      </c>
      <c r="AR191" s="24" t="s">
        <v>55</v>
      </c>
      <c r="AS191" s="24" t="s">
        <v>32</v>
      </c>
      <c r="AT191" s="24" t="s">
        <v>669</v>
      </c>
    </row>
    <row r="192" spans="1:46" ht="19.5">
      <c r="A192" s="23">
        <v>45451</v>
      </c>
      <c r="B192" s="642">
        <v>106</v>
      </c>
      <c r="C192" s="21">
        <v>0.47569444444444442</v>
      </c>
      <c r="D192" s="20">
        <v>2403720</v>
      </c>
      <c r="E192" s="20" t="s">
        <v>38</v>
      </c>
      <c r="F192" s="644" t="s">
        <v>55</v>
      </c>
      <c r="G192" s="864">
        <v>14.05</v>
      </c>
      <c r="H192" s="875"/>
      <c r="I192" s="869">
        <v>13.83</v>
      </c>
      <c r="J192" s="15"/>
      <c r="K192" s="19">
        <v>10.48</v>
      </c>
      <c r="L192" s="618">
        <f t="shared" si="32"/>
        <v>12.193135543920883</v>
      </c>
      <c r="M192" s="15"/>
      <c r="N192" s="15"/>
      <c r="O192" s="869"/>
      <c r="P192" s="870"/>
      <c r="Q192" s="870"/>
      <c r="R192" s="870"/>
      <c r="S192" s="870"/>
      <c r="T192" s="878"/>
      <c r="U192" s="870"/>
      <c r="V192" s="27"/>
      <c r="W192" s="27"/>
      <c r="X192" s="27"/>
      <c r="Y192" s="643">
        <v>90.9</v>
      </c>
      <c r="Z192" s="18">
        <v>-0.64</v>
      </c>
      <c r="AA192" s="18">
        <v>10.82</v>
      </c>
      <c r="AB192" s="17"/>
      <c r="AC192" s="17"/>
      <c r="AD192" s="16">
        <v>96</v>
      </c>
      <c r="AE192" s="16">
        <v>75</v>
      </c>
      <c r="AF192" s="16">
        <v>19.3</v>
      </c>
      <c r="AG192" s="16">
        <v>260</v>
      </c>
      <c r="AH192" s="16">
        <v>1.28</v>
      </c>
      <c r="AI192" s="16">
        <v>56.2</v>
      </c>
      <c r="AJ192" s="24"/>
      <c r="AK192" s="24" t="s">
        <v>55</v>
      </c>
      <c r="AL192" s="24" t="s">
        <v>55</v>
      </c>
      <c r="AM192" s="26"/>
      <c r="AN192" s="24"/>
      <c r="AO192" s="24" t="s">
        <v>55</v>
      </c>
      <c r="AP192" s="24" t="s">
        <v>55</v>
      </c>
      <c r="AQ192" s="24" t="s">
        <v>55</v>
      </c>
      <c r="AR192" s="24" t="s">
        <v>55</v>
      </c>
      <c r="AS192" s="24" t="s">
        <v>32</v>
      </c>
      <c r="AT192" s="1265" t="s">
        <v>670</v>
      </c>
    </row>
    <row r="193" spans="1:46" ht="19.5">
      <c r="A193" s="23">
        <v>45454</v>
      </c>
      <c r="B193" s="642">
        <v>106</v>
      </c>
      <c r="C193" s="21">
        <v>0.38124999999999998</v>
      </c>
      <c r="D193" s="20">
        <v>2403809</v>
      </c>
      <c r="E193" s="20" t="s">
        <v>38</v>
      </c>
      <c r="F193" s="644" t="s">
        <v>55</v>
      </c>
      <c r="G193" s="864">
        <v>13.6</v>
      </c>
      <c r="H193" s="875"/>
      <c r="I193" s="869">
        <v>13.5</v>
      </c>
      <c r="J193" s="15"/>
      <c r="K193" s="19">
        <v>11</v>
      </c>
      <c r="L193" s="618">
        <f t="shared" si="32"/>
        <v>12.731481481481479</v>
      </c>
      <c r="M193" s="15"/>
      <c r="N193" s="15"/>
      <c r="O193" s="869"/>
      <c r="P193" s="870"/>
      <c r="Q193" s="870"/>
      <c r="R193" s="870"/>
      <c r="S193" s="870"/>
      <c r="T193" s="878"/>
      <c r="U193" s="870"/>
      <c r="V193" s="27"/>
      <c r="W193" s="27"/>
      <c r="X193" s="27"/>
      <c r="Y193" s="643">
        <v>91.33</v>
      </c>
      <c r="Z193" s="18">
        <v>-0.92</v>
      </c>
      <c r="AA193" s="18">
        <v>11.08</v>
      </c>
      <c r="AB193" s="17"/>
      <c r="AC193" s="17">
        <v>0.48</v>
      </c>
      <c r="AD193" s="16"/>
      <c r="AE193" s="16"/>
      <c r="AF193" s="16"/>
      <c r="AG193" s="16"/>
      <c r="AH193" s="16"/>
      <c r="AI193" s="16"/>
      <c r="AJ193" s="24"/>
      <c r="AK193" s="24" t="s">
        <v>55</v>
      </c>
      <c r="AL193" s="24"/>
      <c r="AM193" s="26"/>
      <c r="AN193" s="24"/>
      <c r="AO193" s="24" t="s">
        <v>55</v>
      </c>
      <c r="AP193" s="24" t="s">
        <v>55</v>
      </c>
      <c r="AQ193" s="24" t="s">
        <v>55</v>
      </c>
      <c r="AR193" s="24" t="s">
        <v>55</v>
      </c>
      <c r="AS193" s="24" t="s">
        <v>32</v>
      </c>
      <c r="AT193" s="24" t="s">
        <v>671</v>
      </c>
    </row>
    <row r="194" spans="1:46" ht="19.5">
      <c r="A194" s="23">
        <v>45454</v>
      </c>
      <c r="B194" s="642">
        <v>106</v>
      </c>
      <c r="C194" s="21">
        <v>0.38680555555555557</v>
      </c>
      <c r="D194" s="20">
        <v>2403808</v>
      </c>
      <c r="E194" s="20" t="s">
        <v>38</v>
      </c>
      <c r="F194" s="644" t="s">
        <v>55</v>
      </c>
      <c r="G194" s="864">
        <v>13.7</v>
      </c>
      <c r="H194" s="875"/>
      <c r="I194" s="869">
        <v>13.7</v>
      </c>
      <c r="J194" s="15"/>
      <c r="K194" s="19">
        <v>11</v>
      </c>
      <c r="L194" s="618">
        <f t="shared" si="32"/>
        <v>12.746234067207416</v>
      </c>
      <c r="M194" s="15"/>
      <c r="N194" s="15"/>
      <c r="O194" s="869">
        <v>1</v>
      </c>
      <c r="P194" s="870"/>
      <c r="Q194" s="870">
        <v>2.6</v>
      </c>
      <c r="R194" s="870">
        <v>32</v>
      </c>
      <c r="S194" s="870"/>
      <c r="T194" s="878">
        <f>IF(SUM(Pâtissière[[#This Row],[G 150µ]:[G 63µ]])=0,"",SUM(Pâtissière[[#This Row],[G 150µ]:[G 63µ]]))</f>
        <v>34.6</v>
      </c>
      <c r="U194" s="870">
        <v>65.599999999999994</v>
      </c>
      <c r="V194" s="27">
        <v>25.82</v>
      </c>
      <c r="W194" s="27">
        <v>99</v>
      </c>
      <c r="X194" s="27">
        <v>8.67</v>
      </c>
      <c r="Y194" s="643">
        <v>91.2</v>
      </c>
      <c r="Z194" s="18">
        <v>-0.88</v>
      </c>
      <c r="AA194" s="18">
        <v>11.12</v>
      </c>
      <c r="AB194" s="17"/>
      <c r="AC194" s="17"/>
      <c r="AD194" s="16"/>
      <c r="AE194" s="16"/>
      <c r="AF194" s="16"/>
      <c r="AG194" s="16"/>
      <c r="AH194" s="16"/>
      <c r="AI194" s="16"/>
      <c r="AJ194" s="24"/>
      <c r="AK194" s="24" t="s">
        <v>55</v>
      </c>
      <c r="AL194" s="24" t="s">
        <v>55</v>
      </c>
      <c r="AM194" s="26"/>
      <c r="AN194" s="24"/>
      <c r="AO194" s="24" t="s">
        <v>55</v>
      </c>
      <c r="AP194" s="24" t="s">
        <v>55</v>
      </c>
      <c r="AQ194" s="24" t="s">
        <v>55</v>
      </c>
      <c r="AR194" s="24" t="s">
        <v>55</v>
      </c>
      <c r="AS194" s="24" t="s">
        <v>32</v>
      </c>
      <c r="AT194" s="24" t="s">
        <v>672</v>
      </c>
    </row>
    <row r="195" spans="1:46" ht="19.5">
      <c r="A195" s="23">
        <v>45454</v>
      </c>
      <c r="B195" s="642">
        <v>106</v>
      </c>
      <c r="C195" s="21">
        <v>0.35416666666666669</v>
      </c>
      <c r="D195" s="20">
        <v>2403810</v>
      </c>
      <c r="E195" s="20" t="s">
        <v>21</v>
      </c>
      <c r="F195" s="644" t="s">
        <v>55</v>
      </c>
      <c r="G195" s="864">
        <v>14.1</v>
      </c>
      <c r="H195" s="875"/>
      <c r="I195" s="869"/>
      <c r="J195" s="15"/>
      <c r="K195" s="19">
        <v>10.42</v>
      </c>
      <c r="L195" s="618">
        <f t="shared" si="32"/>
        <v>12.130384167636786</v>
      </c>
      <c r="M195" s="15"/>
      <c r="N195" s="15"/>
      <c r="O195" s="869"/>
      <c r="P195" s="870"/>
      <c r="Q195" s="870"/>
      <c r="R195" s="870"/>
      <c r="S195" s="870"/>
      <c r="T195" s="878"/>
      <c r="U195" s="870"/>
      <c r="V195" s="27">
        <v>23.15</v>
      </c>
      <c r="W195" s="27">
        <v>98</v>
      </c>
      <c r="X195" s="27">
        <v>7.71</v>
      </c>
      <c r="Y195" s="643">
        <v>90.72</v>
      </c>
      <c r="Z195" s="18">
        <v>-0.76</v>
      </c>
      <c r="AA195" s="18">
        <v>10.75</v>
      </c>
      <c r="AB195" s="17"/>
      <c r="AC195" s="17">
        <v>0.52</v>
      </c>
      <c r="AD195" s="16"/>
      <c r="AE195" s="16"/>
      <c r="AF195" s="16"/>
      <c r="AG195" s="16"/>
      <c r="AH195" s="16"/>
      <c r="AI195" s="16"/>
      <c r="AJ195" s="24"/>
      <c r="AK195" s="24"/>
      <c r="AL195" s="24"/>
      <c r="AM195" s="26"/>
      <c r="AN195" s="24"/>
      <c r="AO195" s="24"/>
      <c r="AP195" s="24"/>
      <c r="AQ195" s="24" t="s">
        <v>55</v>
      </c>
      <c r="AR195" s="24" t="s">
        <v>55</v>
      </c>
      <c r="AS195" s="24" t="s">
        <v>32</v>
      </c>
      <c r="AT195" s="24" t="s">
        <v>673</v>
      </c>
    </row>
    <row r="196" spans="1:46" ht="19.5">
      <c r="A196" s="23">
        <v>45455</v>
      </c>
      <c r="B196" s="642">
        <v>106</v>
      </c>
      <c r="C196" s="21">
        <v>0.49791666666666667</v>
      </c>
      <c r="D196" s="20">
        <v>2403851</v>
      </c>
      <c r="E196" s="20" t="s">
        <v>38</v>
      </c>
      <c r="F196" s="644" t="s">
        <v>55</v>
      </c>
      <c r="G196" s="864">
        <v>13.2</v>
      </c>
      <c r="H196" s="875"/>
      <c r="I196" s="869"/>
      <c r="J196" s="15">
        <v>0.65400000000000003</v>
      </c>
      <c r="K196" s="19">
        <v>10.5</v>
      </c>
      <c r="L196" s="618">
        <f t="shared" si="32"/>
        <v>12.096774193548388</v>
      </c>
      <c r="M196" s="15"/>
      <c r="N196" s="15"/>
      <c r="O196" s="869"/>
      <c r="P196" s="870"/>
      <c r="Q196" s="870"/>
      <c r="R196" s="870"/>
      <c r="S196" s="870"/>
      <c r="T196" s="878"/>
      <c r="U196" s="870"/>
      <c r="V196" s="27"/>
      <c r="W196" s="27"/>
      <c r="X196" s="27"/>
      <c r="Y196" s="643">
        <v>91.17</v>
      </c>
      <c r="Z196" s="18">
        <v>-0.92</v>
      </c>
      <c r="AA196" s="18">
        <v>11.2</v>
      </c>
      <c r="AB196" s="17">
        <v>120</v>
      </c>
      <c r="AC196" s="17"/>
      <c r="AD196" s="16">
        <v>120</v>
      </c>
      <c r="AE196" s="16">
        <v>50</v>
      </c>
      <c r="AF196" s="16">
        <v>15.7</v>
      </c>
      <c r="AG196" s="16">
        <v>240</v>
      </c>
      <c r="AH196" s="16">
        <v>2.4</v>
      </c>
      <c r="AI196" s="16">
        <v>58.4</v>
      </c>
      <c r="AJ196" s="24"/>
      <c r="AK196" s="24" t="s">
        <v>55</v>
      </c>
      <c r="AL196" s="24" t="s">
        <v>55</v>
      </c>
      <c r="AM196" s="26"/>
      <c r="AN196" s="24" t="s">
        <v>101</v>
      </c>
      <c r="AO196" s="24" t="s">
        <v>55</v>
      </c>
      <c r="AP196" s="24" t="s">
        <v>55</v>
      </c>
      <c r="AQ196" s="24" t="s">
        <v>55</v>
      </c>
      <c r="AR196" s="24" t="s">
        <v>55</v>
      </c>
      <c r="AS196" s="24" t="s">
        <v>32</v>
      </c>
      <c r="AT196" s="24" t="s">
        <v>674</v>
      </c>
    </row>
    <row r="197" spans="1:46" ht="19.5">
      <c r="A197" s="23">
        <v>45455</v>
      </c>
      <c r="B197" s="642">
        <v>106</v>
      </c>
      <c r="C197" s="21">
        <v>0.52083333333333337</v>
      </c>
      <c r="D197" s="20">
        <v>2403852</v>
      </c>
      <c r="E197" s="20" t="s">
        <v>21</v>
      </c>
      <c r="F197" s="644" t="s">
        <v>55</v>
      </c>
      <c r="G197" s="864">
        <v>14.1</v>
      </c>
      <c r="H197" s="875"/>
      <c r="I197" s="869"/>
      <c r="J197" s="15"/>
      <c r="K197" s="19">
        <v>10.28</v>
      </c>
      <c r="L197" s="618">
        <f t="shared" si="32"/>
        <v>11.9674039580908</v>
      </c>
      <c r="M197" s="15"/>
      <c r="N197" s="15"/>
      <c r="O197" s="869"/>
      <c r="P197" s="870"/>
      <c r="Q197" s="870"/>
      <c r="R197" s="870"/>
      <c r="S197" s="870"/>
      <c r="T197" s="878"/>
      <c r="U197" s="870"/>
      <c r="V197" s="27"/>
      <c r="W197" s="27"/>
      <c r="X197" s="27"/>
      <c r="Y197" s="643">
        <v>91.24</v>
      </c>
      <c r="Z197" s="18">
        <v>-0.91</v>
      </c>
      <c r="AA197" s="18">
        <v>11.15</v>
      </c>
      <c r="AB197" s="17">
        <v>122</v>
      </c>
      <c r="AC197" s="17"/>
      <c r="AD197" s="16"/>
      <c r="AE197" s="16"/>
      <c r="AF197" s="16"/>
      <c r="AG197" s="16"/>
      <c r="AH197" s="16"/>
      <c r="AI197" s="16"/>
      <c r="AJ197" s="24"/>
      <c r="AK197" s="24"/>
      <c r="AL197" s="24"/>
      <c r="AM197" s="26"/>
      <c r="AN197" s="24"/>
      <c r="AO197" s="24"/>
      <c r="AP197" s="24"/>
      <c r="AQ197" s="24" t="s">
        <v>55</v>
      </c>
      <c r="AR197" s="24" t="s">
        <v>55</v>
      </c>
      <c r="AS197" s="24" t="s">
        <v>32</v>
      </c>
      <c r="AT197" s="24" t="s">
        <v>675</v>
      </c>
    </row>
    <row r="198" spans="1:46" ht="19.5">
      <c r="A198" s="23">
        <v>45456</v>
      </c>
      <c r="B198" s="642">
        <v>106</v>
      </c>
      <c r="C198" s="21">
        <v>0.45902777777777776</v>
      </c>
      <c r="D198" s="20">
        <v>2403871</v>
      </c>
      <c r="E198" s="20" t="s">
        <v>38</v>
      </c>
      <c r="F198" s="644" t="s">
        <v>55</v>
      </c>
      <c r="G198" s="864">
        <v>13.45</v>
      </c>
      <c r="H198" s="875"/>
      <c r="I198" s="869">
        <v>13.73</v>
      </c>
      <c r="J198" s="15"/>
      <c r="K198" s="19">
        <v>10.52</v>
      </c>
      <c r="L198" s="618">
        <f t="shared" si="32"/>
        <v>12.154823801270942</v>
      </c>
      <c r="M198" s="15"/>
      <c r="N198" s="15"/>
      <c r="O198" s="869">
        <v>0.5</v>
      </c>
      <c r="P198" s="870"/>
      <c r="Q198" s="870">
        <v>2.6</v>
      </c>
      <c r="R198" s="870">
        <v>39.6</v>
      </c>
      <c r="S198" s="870"/>
      <c r="T198" s="878">
        <f>IF(SUM(Pâtissière[[#This Row],[G 150µ]:[G 63µ]])=0,"",SUM(Pâtissière[[#This Row],[G 150µ]:[G 63µ]]))</f>
        <v>42.2</v>
      </c>
      <c r="U198" s="870">
        <v>56</v>
      </c>
      <c r="V198" s="27">
        <v>26.15</v>
      </c>
      <c r="W198" s="27">
        <v>97</v>
      </c>
      <c r="X198" s="27">
        <v>8.52</v>
      </c>
      <c r="Y198" s="643">
        <v>91.46</v>
      </c>
      <c r="Z198" s="18">
        <v>-1.33</v>
      </c>
      <c r="AA198" s="18">
        <v>11.06</v>
      </c>
      <c r="AB198" s="17"/>
      <c r="AC198" s="17">
        <v>0.52</v>
      </c>
      <c r="AD198" s="16">
        <v>117</v>
      </c>
      <c r="AE198" s="16">
        <v>57</v>
      </c>
      <c r="AF198" s="16">
        <v>16.8</v>
      </c>
      <c r="AG198" s="16">
        <v>250</v>
      </c>
      <c r="AH198" s="16">
        <v>2.0499999999999998</v>
      </c>
      <c r="AI198" s="16">
        <v>54.1</v>
      </c>
      <c r="AJ198" s="24"/>
      <c r="AK198" s="24" t="s">
        <v>55</v>
      </c>
      <c r="AL198" s="24" t="s">
        <v>55</v>
      </c>
      <c r="AM198" s="26"/>
      <c r="AN198" s="24" t="s">
        <v>101</v>
      </c>
      <c r="AO198" s="24" t="s">
        <v>55</v>
      </c>
      <c r="AP198" s="24" t="s">
        <v>55</v>
      </c>
      <c r="AQ198" s="24" t="s">
        <v>55</v>
      </c>
      <c r="AR198" s="24" t="s">
        <v>55</v>
      </c>
      <c r="AS198" s="24" t="s">
        <v>32</v>
      </c>
      <c r="AT198" s="24" t="s">
        <v>676</v>
      </c>
    </row>
    <row r="199" spans="1:46" ht="19.5">
      <c r="A199" s="23">
        <v>45462</v>
      </c>
      <c r="B199" s="642">
        <v>106</v>
      </c>
      <c r="C199" s="21">
        <v>0.4375</v>
      </c>
      <c r="D199" s="20">
        <v>2403926</v>
      </c>
      <c r="E199" s="20" t="s">
        <v>57</v>
      </c>
      <c r="F199" s="644" t="s">
        <v>55</v>
      </c>
      <c r="G199" s="864">
        <v>13.71</v>
      </c>
      <c r="H199" s="869">
        <v>13.77</v>
      </c>
      <c r="I199" s="869">
        <v>13.75</v>
      </c>
      <c r="J199" s="15"/>
      <c r="K199" s="19">
        <v>10.27</v>
      </c>
      <c r="L199" s="618">
        <f t="shared" si="32"/>
        <v>11.901726735427049</v>
      </c>
      <c r="M199" s="15"/>
      <c r="N199" s="15"/>
      <c r="O199" s="869"/>
      <c r="P199" s="870"/>
      <c r="Q199" s="870"/>
      <c r="R199" s="870"/>
      <c r="S199" s="870"/>
      <c r="T199" s="878"/>
      <c r="U199" s="870"/>
      <c r="V199" s="27"/>
      <c r="W199" s="27"/>
      <c r="X199" s="27"/>
      <c r="Y199" s="643">
        <v>91.7</v>
      </c>
      <c r="Z199" s="18">
        <v>-1.08</v>
      </c>
      <c r="AA199" s="18">
        <v>10.69</v>
      </c>
      <c r="AB199" s="17"/>
      <c r="AC199" s="17"/>
      <c r="AD199" s="16">
        <v>115</v>
      </c>
      <c r="AE199" s="16">
        <v>58</v>
      </c>
      <c r="AF199" s="16">
        <v>17</v>
      </c>
      <c r="AG199" s="16">
        <v>262</v>
      </c>
      <c r="AH199" s="16">
        <v>1.98</v>
      </c>
      <c r="AI199" s="16">
        <v>57.1</v>
      </c>
      <c r="AJ199" s="24"/>
      <c r="AK199" s="24" t="s">
        <v>55</v>
      </c>
      <c r="AL199" s="24" t="s">
        <v>55</v>
      </c>
      <c r="AM199" s="26"/>
      <c r="AN199" s="24" t="s">
        <v>101</v>
      </c>
      <c r="AO199" s="24" t="s">
        <v>55</v>
      </c>
      <c r="AP199" s="24"/>
      <c r="AQ199" s="24" t="s">
        <v>55</v>
      </c>
      <c r="AR199" s="24" t="s">
        <v>55</v>
      </c>
      <c r="AS199" s="24" t="s">
        <v>32</v>
      </c>
      <c r="AT199" s="24" t="s">
        <v>677</v>
      </c>
    </row>
    <row r="200" spans="1:46" ht="19.5">
      <c r="A200" s="23">
        <v>45462</v>
      </c>
      <c r="B200" s="642">
        <v>106</v>
      </c>
      <c r="C200" s="21">
        <v>0.48125000000000001</v>
      </c>
      <c r="D200" s="20">
        <v>2403927</v>
      </c>
      <c r="E200" s="20" t="s">
        <v>38</v>
      </c>
      <c r="F200" s="644" t="s">
        <v>55</v>
      </c>
      <c r="G200" s="864">
        <v>13.54</v>
      </c>
      <c r="H200" s="875"/>
      <c r="I200" s="869">
        <v>13.6</v>
      </c>
      <c r="J200" s="15"/>
      <c r="K200" s="19">
        <v>10.44</v>
      </c>
      <c r="L200" s="618">
        <f t="shared" si="32"/>
        <v>12.074947952810547</v>
      </c>
      <c r="M200" s="15"/>
      <c r="N200" s="15"/>
      <c r="O200" s="869">
        <v>0.2</v>
      </c>
      <c r="P200" s="870"/>
      <c r="Q200" s="870">
        <v>5</v>
      </c>
      <c r="R200" s="870">
        <v>36</v>
      </c>
      <c r="S200" s="870"/>
      <c r="T200" s="878">
        <f>IF(SUM(Pâtissière[[#This Row],[G 150µ]:[G 63µ]])=0,"",SUM(Pâtissière[[#This Row],[G 150µ]:[G 63µ]]))</f>
        <v>41</v>
      </c>
      <c r="U200" s="870">
        <v>58</v>
      </c>
      <c r="V200" s="27">
        <v>23.46</v>
      </c>
      <c r="W200" s="27">
        <v>97</v>
      </c>
      <c r="X200" s="27">
        <v>7.46</v>
      </c>
      <c r="Y200" s="643">
        <v>91.7</v>
      </c>
      <c r="Z200" s="18">
        <v>1.08</v>
      </c>
      <c r="AA200" s="18">
        <v>10.69</v>
      </c>
      <c r="AB200" s="17">
        <v>130</v>
      </c>
      <c r="AC200" s="17"/>
      <c r="AD200" s="16"/>
      <c r="AE200" s="16"/>
      <c r="AF200" s="16"/>
      <c r="AG200" s="16"/>
      <c r="AH200" s="16"/>
      <c r="AI200" s="16"/>
      <c r="AJ200" s="24"/>
      <c r="AK200" s="24" t="s">
        <v>55</v>
      </c>
      <c r="AL200" s="24" t="s">
        <v>55</v>
      </c>
      <c r="AM200" s="26"/>
      <c r="AN200" s="24"/>
      <c r="AO200" s="24" t="s">
        <v>55</v>
      </c>
      <c r="AP200" s="24" t="s">
        <v>55</v>
      </c>
      <c r="AQ200" s="24" t="s">
        <v>55</v>
      </c>
      <c r="AR200" s="24" t="s">
        <v>55</v>
      </c>
      <c r="AS200" s="24" t="s">
        <v>32</v>
      </c>
      <c r="AT200" s="24" t="s">
        <v>678</v>
      </c>
    </row>
    <row r="201" spans="1:46" ht="19.5">
      <c r="A201" s="23">
        <v>45463</v>
      </c>
      <c r="B201" s="642">
        <v>106</v>
      </c>
      <c r="C201" s="21">
        <v>0.37777777777777777</v>
      </c>
      <c r="D201" s="20">
        <v>2403942</v>
      </c>
      <c r="E201" s="20" t="s">
        <v>38</v>
      </c>
      <c r="F201" s="644" t="s">
        <v>55</v>
      </c>
      <c r="G201" s="864">
        <v>13.67</v>
      </c>
      <c r="H201" s="875">
        <v>13.6</v>
      </c>
      <c r="I201" s="869">
        <v>13.6</v>
      </c>
      <c r="J201" s="15"/>
      <c r="K201" s="19">
        <v>9.67</v>
      </c>
      <c r="L201" s="618">
        <f t="shared" si="32"/>
        <v>11.201204679717364</v>
      </c>
      <c r="M201" s="15"/>
      <c r="N201" s="15"/>
      <c r="O201" s="869">
        <v>0.4</v>
      </c>
      <c r="P201" s="870"/>
      <c r="Q201" s="870">
        <v>5.6</v>
      </c>
      <c r="R201" s="870">
        <v>41.2</v>
      </c>
      <c r="S201" s="870"/>
      <c r="T201" s="878">
        <f>IF(SUM(Pâtissière[[#This Row],[G 150µ]:[G 63µ]])=0,"",SUM(Pâtissière[[#This Row],[G 150µ]:[G 63µ]]))</f>
        <v>46.800000000000004</v>
      </c>
      <c r="U201" s="870">
        <v>52.8</v>
      </c>
      <c r="V201" s="27"/>
      <c r="W201" s="27"/>
      <c r="X201" s="27"/>
      <c r="Y201" s="643">
        <v>91.18</v>
      </c>
      <c r="Z201" s="18">
        <v>-0.83</v>
      </c>
      <c r="AA201" s="18">
        <v>10.28</v>
      </c>
      <c r="AB201" s="17"/>
      <c r="AC201" s="17"/>
      <c r="AD201" s="16">
        <v>110</v>
      </c>
      <c r="AE201" s="16">
        <v>58</v>
      </c>
      <c r="AF201" s="16">
        <v>16.8</v>
      </c>
      <c r="AG201" s="16">
        <v>250</v>
      </c>
      <c r="AH201" s="16">
        <v>1.93</v>
      </c>
      <c r="AI201" s="16">
        <v>59.1</v>
      </c>
      <c r="AJ201" s="24"/>
      <c r="AK201" s="24" t="s">
        <v>55</v>
      </c>
      <c r="AL201" s="24" t="s">
        <v>55</v>
      </c>
      <c r="AM201" s="26"/>
      <c r="AN201" s="24"/>
      <c r="AO201" s="24" t="s">
        <v>55</v>
      </c>
      <c r="AP201" s="24" t="s">
        <v>55</v>
      </c>
      <c r="AQ201" s="24" t="s">
        <v>55</v>
      </c>
      <c r="AR201" s="24" t="s">
        <v>55</v>
      </c>
      <c r="AS201" s="24" t="s">
        <v>32</v>
      </c>
      <c r="AT201" s="24" t="s">
        <v>679</v>
      </c>
    </row>
    <row r="202" spans="1:46" ht="19.5">
      <c r="A202" s="23">
        <v>45463</v>
      </c>
      <c r="B202" s="642">
        <v>106</v>
      </c>
      <c r="C202" s="21">
        <v>0.47916666666666669</v>
      </c>
      <c r="D202" s="20">
        <v>2403944</v>
      </c>
      <c r="E202" s="20" t="s">
        <v>57</v>
      </c>
      <c r="F202" s="644" t="s">
        <v>55</v>
      </c>
      <c r="G202" s="864">
        <v>14.2</v>
      </c>
      <c r="H202" s="869">
        <v>13.76</v>
      </c>
      <c r="I202" s="869">
        <v>13.66</v>
      </c>
      <c r="J202" s="15">
        <v>0.52900000000000003</v>
      </c>
      <c r="K202" s="19">
        <v>9.27</v>
      </c>
      <c r="L202" s="618">
        <f>(K202/(100-G202))*100</f>
        <v>10.804195804195803</v>
      </c>
      <c r="M202" s="15"/>
      <c r="N202" s="15"/>
      <c r="O202" s="869">
        <v>0.4</v>
      </c>
      <c r="P202" s="870"/>
      <c r="Q202" s="870">
        <v>8.8000000000000007</v>
      </c>
      <c r="R202" s="870">
        <v>47.8</v>
      </c>
      <c r="S202" s="870"/>
      <c r="T202" s="878">
        <f>IF(SUM(Pâtissière[[#This Row],[G 150µ]:[G 63µ]])=0,"",SUM(Pâtissière[[#This Row],[G 150µ]:[G 63µ]]))</f>
        <v>56.599999999999994</v>
      </c>
      <c r="U202" s="870">
        <v>42.8</v>
      </c>
      <c r="V202" s="27"/>
      <c r="W202" s="27"/>
      <c r="X202" s="27"/>
      <c r="Y202" s="643">
        <v>91.22</v>
      </c>
      <c r="Z202" s="18">
        <v>-0.87</v>
      </c>
      <c r="AA202" s="18">
        <v>10.130000000000001</v>
      </c>
      <c r="AB202" s="17"/>
      <c r="AC202" s="17"/>
      <c r="AD202" s="16">
        <v>99</v>
      </c>
      <c r="AE202" s="16">
        <v>45</v>
      </c>
      <c r="AF202" s="16">
        <v>14.9</v>
      </c>
      <c r="AG202" s="16">
        <v>186</v>
      </c>
      <c r="AH202" s="16">
        <v>2.2000000000000002</v>
      </c>
      <c r="AI202" s="16">
        <v>56.1</v>
      </c>
      <c r="AJ202" s="24"/>
      <c r="AK202" s="24" t="s">
        <v>55</v>
      </c>
      <c r="AL202" s="24" t="s">
        <v>55</v>
      </c>
      <c r="AM202" s="26"/>
      <c r="AN202" s="24" t="s">
        <v>101</v>
      </c>
      <c r="AO202" s="24" t="s">
        <v>55</v>
      </c>
      <c r="AP202" s="24"/>
      <c r="AQ202" s="24" t="s">
        <v>55</v>
      </c>
      <c r="AR202" s="24" t="s">
        <v>55</v>
      </c>
      <c r="AS202" s="24" t="s">
        <v>32</v>
      </c>
      <c r="AT202" s="24" t="s">
        <v>680</v>
      </c>
    </row>
    <row r="203" spans="1:46" ht="19.5">
      <c r="A203" s="23">
        <v>45464</v>
      </c>
      <c r="B203" s="642">
        <v>106</v>
      </c>
      <c r="C203" s="21">
        <v>0.38263888888888886</v>
      </c>
      <c r="D203" s="20">
        <v>2403964</v>
      </c>
      <c r="E203" s="20" t="s">
        <v>38</v>
      </c>
      <c r="F203" s="644" t="s">
        <v>55</v>
      </c>
      <c r="G203" s="864">
        <v>13.32</v>
      </c>
      <c r="H203" s="869"/>
      <c r="I203" s="869">
        <v>13.57</v>
      </c>
      <c r="J203" s="15"/>
      <c r="K203" s="19">
        <v>9.1300000000000008</v>
      </c>
      <c r="L203" s="618">
        <f t="shared" ref="L203:L209" si="33">(K203/(100-G203))*100</f>
        <v>10.532994923857867</v>
      </c>
      <c r="M203" s="15"/>
      <c r="N203" s="15"/>
      <c r="O203" s="869"/>
      <c r="P203" s="870"/>
      <c r="Q203" s="870"/>
      <c r="R203" s="870"/>
      <c r="S203" s="870"/>
      <c r="T203" s="878"/>
      <c r="U203" s="870"/>
      <c r="V203" s="27"/>
      <c r="W203" s="27"/>
      <c r="X203" s="27"/>
      <c r="Y203" s="643">
        <v>91.3</v>
      </c>
      <c r="Z203" s="18">
        <v>-0.91</v>
      </c>
      <c r="AA203" s="18">
        <v>10.07</v>
      </c>
      <c r="AB203" s="17"/>
      <c r="AC203" s="17"/>
      <c r="AD203" s="16"/>
      <c r="AE203" s="16"/>
      <c r="AF203" s="16"/>
      <c r="AG203" s="16"/>
      <c r="AH203" s="16"/>
      <c r="AI203" s="16"/>
      <c r="AJ203" s="24"/>
      <c r="AK203" s="24" t="s">
        <v>55</v>
      </c>
      <c r="AL203" s="24" t="s">
        <v>55</v>
      </c>
      <c r="AM203" s="26"/>
      <c r="AN203" s="24"/>
      <c r="AO203" s="24" t="s">
        <v>55</v>
      </c>
      <c r="AP203" s="24" t="s">
        <v>55</v>
      </c>
      <c r="AQ203" s="24" t="s">
        <v>55</v>
      </c>
      <c r="AR203" s="24" t="s">
        <v>55</v>
      </c>
      <c r="AS203" s="24" t="s">
        <v>32</v>
      </c>
      <c r="AT203" s="24" t="s">
        <v>681</v>
      </c>
    </row>
    <row r="204" spans="1:46" ht="19.5">
      <c r="A204" s="23">
        <v>45464</v>
      </c>
      <c r="B204" s="642">
        <v>106</v>
      </c>
      <c r="C204" s="21">
        <v>0.41805555555555557</v>
      </c>
      <c r="D204" s="20">
        <v>2403965</v>
      </c>
      <c r="E204" s="20" t="s">
        <v>38</v>
      </c>
      <c r="F204" s="644" t="s">
        <v>55</v>
      </c>
      <c r="G204" s="864">
        <v>13.65</v>
      </c>
      <c r="H204" s="869"/>
      <c r="I204" s="869"/>
      <c r="J204" s="15"/>
      <c r="K204" s="19">
        <v>9.1999999999999993</v>
      </c>
      <c r="L204" s="618">
        <f t="shared" si="33"/>
        <v>10.654313839027214</v>
      </c>
      <c r="M204" s="15"/>
      <c r="N204" s="15"/>
      <c r="O204" s="869">
        <v>0.4</v>
      </c>
      <c r="P204" s="870"/>
      <c r="Q204" s="870">
        <v>4</v>
      </c>
      <c r="R204" s="870">
        <v>41.2</v>
      </c>
      <c r="S204" s="870"/>
      <c r="T204" s="878">
        <f>IF(SUM(Pâtissière[[#This Row],[G 150µ]:[G 63µ]])=0,"",SUM(Pâtissière[[#This Row],[G 150µ]:[G 63µ]]))</f>
        <v>45.2</v>
      </c>
      <c r="U204" s="870">
        <v>54</v>
      </c>
      <c r="V204" s="27"/>
      <c r="W204" s="27"/>
      <c r="X204" s="27"/>
      <c r="Y204" s="643">
        <v>91.26</v>
      </c>
      <c r="Z204" s="18">
        <v>-0.94</v>
      </c>
      <c r="AA204" s="18">
        <v>10.11</v>
      </c>
      <c r="AB204" s="17"/>
      <c r="AC204" s="17"/>
      <c r="AD204" s="16"/>
      <c r="AE204" s="16"/>
      <c r="AF204" s="16"/>
      <c r="AG204" s="16"/>
      <c r="AH204" s="16"/>
      <c r="AI204" s="16"/>
      <c r="AJ204" s="24"/>
      <c r="AK204" s="24" t="s">
        <v>55</v>
      </c>
      <c r="AL204" s="24" t="s">
        <v>55</v>
      </c>
      <c r="AM204" s="26"/>
      <c r="AN204" s="24"/>
      <c r="AO204" s="24" t="s">
        <v>55</v>
      </c>
      <c r="AP204" s="24" t="s">
        <v>55</v>
      </c>
      <c r="AQ204" s="24" t="s">
        <v>55</v>
      </c>
      <c r="AR204" s="24" t="s">
        <v>55</v>
      </c>
      <c r="AS204" s="24" t="s">
        <v>32</v>
      </c>
      <c r="AT204" s="24" t="s">
        <v>682</v>
      </c>
    </row>
    <row r="205" spans="1:46" ht="19.5">
      <c r="A205" s="23">
        <v>45464</v>
      </c>
      <c r="B205" s="642">
        <v>106</v>
      </c>
      <c r="C205" s="21">
        <v>0.375</v>
      </c>
      <c r="D205" s="20">
        <v>2403966</v>
      </c>
      <c r="E205" s="20" t="s">
        <v>57</v>
      </c>
      <c r="F205" s="644" t="s">
        <v>55</v>
      </c>
      <c r="G205" s="864">
        <v>13.96</v>
      </c>
      <c r="H205" s="869"/>
      <c r="I205" s="869">
        <v>13.76</v>
      </c>
      <c r="J205" s="15"/>
      <c r="K205" s="19">
        <v>9.35</v>
      </c>
      <c r="L205" s="618">
        <f t="shared" si="33"/>
        <v>10.86703858670386</v>
      </c>
      <c r="M205" s="15"/>
      <c r="N205" s="15"/>
      <c r="O205" s="869">
        <v>0.4</v>
      </c>
      <c r="P205" s="870"/>
      <c r="Q205" s="870">
        <v>4</v>
      </c>
      <c r="R205" s="870">
        <v>44.8</v>
      </c>
      <c r="S205" s="870"/>
      <c r="T205" s="878">
        <f>IF(SUM(Pâtissière[[#This Row],[G 150µ]:[G 63µ]])=0,"",SUM(Pâtissière[[#This Row],[G 150µ]:[G 63µ]]))</f>
        <v>48.8</v>
      </c>
      <c r="U205" s="870">
        <v>49.6</v>
      </c>
      <c r="V205" s="27"/>
      <c r="W205" s="27"/>
      <c r="X205" s="27"/>
      <c r="Y205" s="643">
        <v>91.42</v>
      </c>
      <c r="Z205" s="18">
        <v>-1.01</v>
      </c>
      <c r="AA205" s="18">
        <v>10.3</v>
      </c>
      <c r="AB205" s="17"/>
      <c r="AC205" s="17"/>
      <c r="AD205" s="16">
        <v>111</v>
      </c>
      <c r="AE205" s="16">
        <v>52</v>
      </c>
      <c r="AF205" s="16">
        <v>16.7</v>
      </c>
      <c r="AG205" s="16">
        <v>230</v>
      </c>
      <c r="AH205" s="16">
        <v>2.13</v>
      </c>
      <c r="AI205" s="16">
        <v>59.1</v>
      </c>
      <c r="AJ205" s="24"/>
      <c r="AK205" s="24" t="s">
        <v>55</v>
      </c>
      <c r="AL205" s="24" t="s">
        <v>55</v>
      </c>
      <c r="AM205" s="26"/>
      <c r="AN205" s="24" t="s">
        <v>101</v>
      </c>
      <c r="AO205" s="24" t="s">
        <v>55</v>
      </c>
      <c r="AP205" s="24"/>
      <c r="AQ205" s="24" t="s">
        <v>55</v>
      </c>
      <c r="AR205" s="24" t="s">
        <v>55</v>
      </c>
      <c r="AS205" s="24" t="s">
        <v>32</v>
      </c>
      <c r="AT205" s="24" t="s">
        <v>683</v>
      </c>
    </row>
    <row r="206" spans="1:46" ht="19.5">
      <c r="A206" s="23">
        <v>45464</v>
      </c>
      <c r="B206" s="642">
        <v>106</v>
      </c>
      <c r="C206" s="21">
        <v>0.39583333333333331</v>
      </c>
      <c r="D206" s="20">
        <v>2403967</v>
      </c>
      <c r="E206" s="20" t="s">
        <v>21</v>
      </c>
      <c r="F206" s="644" t="s">
        <v>55</v>
      </c>
      <c r="G206" s="864">
        <v>14.04</v>
      </c>
      <c r="H206" s="869"/>
      <c r="I206" s="869">
        <v>13.7</v>
      </c>
      <c r="J206" s="15"/>
      <c r="K206" s="19">
        <v>9.52</v>
      </c>
      <c r="L206" s="618">
        <f t="shared" si="33"/>
        <v>11.074918566775242</v>
      </c>
      <c r="M206" s="15"/>
      <c r="N206" s="15"/>
      <c r="O206" s="869"/>
      <c r="P206" s="870"/>
      <c r="Q206" s="870"/>
      <c r="R206" s="870"/>
      <c r="S206" s="870"/>
      <c r="T206" s="878"/>
      <c r="U206" s="870"/>
      <c r="V206" s="27"/>
      <c r="W206" s="27"/>
      <c r="X206" s="27"/>
      <c r="Y206" s="643">
        <v>90.99</v>
      </c>
      <c r="Z206" s="18">
        <v>-0.99</v>
      </c>
      <c r="AA206" s="18">
        <v>10.35</v>
      </c>
      <c r="AB206" s="17"/>
      <c r="AC206" s="17"/>
      <c r="AD206" s="16"/>
      <c r="AE206" s="16"/>
      <c r="AF206" s="16"/>
      <c r="AG206" s="16"/>
      <c r="AH206" s="16"/>
      <c r="AI206" s="16"/>
      <c r="AJ206" s="24"/>
      <c r="AK206" s="24"/>
      <c r="AL206" s="24"/>
      <c r="AM206" s="26"/>
      <c r="AN206" s="24"/>
      <c r="AO206" s="24"/>
      <c r="AP206" s="24"/>
      <c r="AQ206" s="24" t="s">
        <v>55</v>
      </c>
      <c r="AR206" s="24" t="s">
        <v>55</v>
      </c>
      <c r="AS206" s="24" t="s">
        <v>32</v>
      </c>
      <c r="AT206" s="24" t="s">
        <v>684</v>
      </c>
    </row>
    <row r="207" spans="1:46" ht="19.5">
      <c r="A207" s="23">
        <v>45465</v>
      </c>
      <c r="B207" s="642">
        <v>106</v>
      </c>
      <c r="C207" s="21">
        <v>0.44791666666666669</v>
      </c>
      <c r="D207" s="20">
        <v>2403989</v>
      </c>
      <c r="E207" s="20" t="s">
        <v>57</v>
      </c>
      <c r="F207" s="644" t="s">
        <v>55</v>
      </c>
      <c r="G207" s="864">
        <v>13.95</v>
      </c>
      <c r="H207" s="869"/>
      <c r="I207" s="869">
        <v>13.7</v>
      </c>
      <c r="J207" s="15"/>
      <c r="K207" s="19">
        <v>10.27</v>
      </c>
      <c r="L207" s="618">
        <f t="shared" si="33"/>
        <v>11.934921557234166</v>
      </c>
      <c r="M207" s="15"/>
      <c r="N207" s="15"/>
      <c r="O207" s="869">
        <v>0</v>
      </c>
      <c r="P207" s="870"/>
      <c r="Q207" s="870">
        <v>5.2</v>
      </c>
      <c r="R207" s="870">
        <v>45.8</v>
      </c>
      <c r="S207" s="870"/>
      <c r="T207" s="878">
        <f>IF(SUM(Pâtissière[[#This Row],[G 150µ]:[G 63µ]])=0,"",SUM(Pâtissière[[#This Row],[G 150µ]:[G 63µ]]))</f>
        <v>51</v>
      </c>
      <c r="U207" s="870">
        <v>48.8</v>
      </c>
      <c r="V207" s="27"/>
      <c r="W207" s="27"/>
      <c r="X207" s="27"/>
      <c r="Y207" s="643">
        <v>89.9</v>
      </c>
      <c r="Z207" s="18">
        <v>-1</v>
      </c>
      <c r="AA207" s="18">
        <v>10.9</v>
      </c>
      <c r="AB207" s="17"/>
      <c r="AC207" s="17"/>
      <c r="AD207" s="16">
        <v>115</v>
      </c>
      <c r="AE207" s="16">
        <v>61</v>
      </c>
      <c r="AF207" s="16">
        <v>17.399999999999999</v>
      </c>
      <c r="AG207" s="16">
        <v>266</v>
      </c>
      <c r="AH207" s="16">
        <v>1.9</v>
      </c>
      <c r="AI207" s="16">
        <v>56.4</v>
      </c>
      <c r="AJ207" s="24"/>
      <c r="AK207" s="24" t="s">
        <v>55</v>
      </c>
      <c r="AL207" s="24" t="s">
        <v>55</v>
      </c>
      <c r="AM207" s="26"/>
      <c r="AN207" s="24"/>
      <c r="AO207" s="24" t="s">
        <v>55</v>
      </c>
      <c r="AP207" s="24"/>
      <c r="AQ207" s="24" t="s">
        <v>55</v>
      </c>
      <c r="AR207" s="24" t="s">
        <v>55</v>
      </c>
      <c r="AS207" s="24" t="s">
        <v>32</v>
      </c>
      <c r="AT207" s="24" t="s">
        <v>685</v>
      </c>
    </row>
    <row r="208" spans="1:46" ht="19.5">
      <c r="A208" s="23">
        <v>45465</v>
      </c>
      <c r="B208" s="642">
        <v>106</v>
      </c>
      <c r="C208" s="21">
        <v>0.48888888888888887</v>
      </c>
      <c r="D208" s="20">
        <v>2403993</v>
      </c>
      <c r="E208" s="20" t="s">
        <v>38</v>
      </c>
      <c r="F208" s="644" t="s">
        <v>55</v>
      </c>
      <c r="G208" s="864">
        <v>13.66</v>
      </c>
      <c r="H208" s="869"/>
      <c r="I208" s="869"/>
      <c r="J208" s="15"/>
      <c r="K208" s="19">
        <v>9.1999999999999993</v>
      </c>
      <c r="L208" s="618">
        <f t="shared" si="33"/>
        <v>10.65554783414408</v>
      </c>
      <c r="M208" s="15"/>
      <c r="N208" s="15"/>
      <c r="O208" s="869"/>
      <c r="P208" s="870"/>
      <c r="Q208" s="870"/>
      <c r="R208" s="870"/>
      <c r="S208" s="870"/>
      <c r="T208" s="878"/>
      <c r="U208" s="870"/>
      <c r="V208" s="27">
        <v>22.8</v>
      </c>
      <c r="W208" s="27">
        <v>99</v>
      </c>
      <c r="X208" s="27">
        <v>7.52</v>
      </c>
      <c r="Y208" s="643">
        <v>89.79</v>
      </c>
      <c r="Z208" s="18">
        <v>-0.98</v>
      </c>
      <c r="AA208" s="18">
        <v>10.91</v>
      </c>
      <c r="AB208" s="17"/>
      <c r="AC208" s="17"/>
      <c r="AD208" s="16">
        <v>129</v>
      </c>
      <c r="AE208" s="16">
        <v>60</v>
      </c>
      <c r="AF208" s="16">
        <v>17.2</v>
      </c>
      <c r="AG208" s="16">
        <v>284</v>
      </c>
      <c r="AH208" s="16">
        <v>2.15</v>
      </c>
      <c r="AI208" s="16">
        <v>52.9</v>
      </c>
      <c r="AJ208" s="24"/>
      <c r="AK208" s="24" t="s">
        <v>55</v>
      </c>
      <c r="AL208" s="24" t="s">
        <v>55</v>
      </c>
      <c r="AM208" s="26"/>
      <c r="AN208" s="24" t="s">
        <v>101</v>
      </c>
      <c r="AO208" s="24" t="s">
        <v>55</v>
      </c>
      <c r="AP208" s="24" t="s">
        <v>55</v>
      </c>
      <c r="AQ208" s="24" t="s">
        <v>55</v>
      </c>
      <c r="AR208" s="24" t="s">
        <v>55</v>
      </c>
      <c r="AS208" s="24" t="s">
        <v>32</v>
      </c>
      <c r="AT208" s="24" t="s">
        <v>686</v>
      </c>
    </row>
    <row r="209" spans="1:46" ht="19.5">
      <c r="A209" s="23">
        <v>45467</v>
      </c>
      <c r="B209" s="642">
        <v>106</v>
      </c>
      <c r="C209" s="21">
        <v>0.44374999999999998</v>
      </c>
      <c r="D209" s="20">
        <v>2404018</v>
      </c>
      <c r="E209" s="20" t="s">
        <v>38</v>
      </c>
      <c r="F209" s="644" t="s">
        <v>55</v>
      </c>
      <c r="G209" s="864">
        <v>12.734999999999999</v>
      </c>
      <c r="H209" s="869">
        <v>12.84</v>
      </c>
      <c r="I209" s="869">
        <v>12.84</v>
      </c>
      <c r="J209" s="15"/>
      <c r="K209" s="19">
        <v>10.827</v>
      </c>
      <c r="L209" s="618">
        <f t="shared" si="33"/>
        <v>12.407036039649345</v>
      </c>
      <c r="M209" s="15"/>
      <c r="N209" s="15"/>
      <c r="O209" s="869">
        <v>0.6</v>
      </c>
      <c r="P209" s="870"/>
      <c r="Q209" s="870">
        <v>26.8</v>
      </c>
      <c r="R209" s="870">
        <v>32.200000000000003</v>
      </c>
      <c r="S209" s="870"/>
      <c r="T209" s="878">
        <f>IF(SUM(Pâtissière[[#This Row],[G 150µ]:[G 63µ]])=0,"",SUM(Pâtissière[[#This Row],[G 150µ]:[G 63µ]]))</f>
        <v>59</v>
      </c>
      <c r="U209" s="870">
        <v>34</v>
      </c>
      <c r="V209" s="27">
        <v>25.9</v>
      </c>
      <c r="W209" s="27">
        <v>98</v>
      </c>
      <c r="X209" s="27">
        <v>8.26</v>
      </c>
      <c r="Y209" s="643">
        <v>89.14</v>
      </c>
      <c r="Z209" s="18">
        <v>-1</v>
      </c>
      <c r="AA209" s="18">
        <v>11.25</v>
      </c>
      <c r="AB209" s="17"/>
      <c r="AC209" s="17"/>
      <c r="AD209" s="16"/>
      <c r="AE209" s="16"/>
      <c r="AF209" s="16"/>
      <c r="AG209" s="16"/>
      <c r="AH209" s="16"/>
      <c r="AI209" s="16"/>
      <c r="AJ209" s="24"/>
      <c r="AK209" s="24" t="s">
        <v>55</v>
      </c>
      <c r="AL209" s="24" t="s">
        <v>55</v>
      </c>
      <c r="AM209" s="26"/>
      <c r="AN209" s="24"/>
      <c r="AO209" s="24" t="s">
        <v>55</v>
      </c>
      <c r="AP209" s="24" t="s">
        <v>55</v>
      </c>
      <c r="AQ209" s="24" t="s">
        <v>55</v>
      </c>
      <c r="AR209" s="24" t="s">
        <v>55</v>
      </c>
      <c r="AS209" s="24" t="s">
        <v>32</v>
      </c>
      <c r="AT209" s="24" t="s">
        <v>687</v>
      </c>
    </row>
    <row r="210" spans="1:46" ht="19.5">
      <c r="A210" s="23">
        <v>45467</v>
      </c>
      <c r="B210" s="642">
        <v>106</v>
      </c>
      <c r="C210" s="21">
        <v>0.54166666666666663</v>
      </c>
      <c r="D210" s="20">
        <v>2404020</v>
      </c>
      <c r="E210" s="20" t="s">
        <v>57</v>
      </c>
      <c r="F210" s="644" t="s">
        <v>55</v>
      </c>
      <c r="G210" s="864">
        <v>12.73</v>
      </c>
      <c r="H210" s="869">
        <v>12.81</v>
      </c>
      <c r="I210" s="869">
        <v>12.82</v>
      </c>
      <c r="J210" s="15">
        <v>0.56499999999999995</v>
      </c>
      <c r="K210" s="19">
        <v>11.05</v>
      </c>
      <c r="L210" s="618">
        <f>(K210/(100-G210))*100</f>
        <v>12.661854016271343</v>
      </c>
      <c r="M210" s="15"/>
      <c r="N210" s="15"/>
      <c r="O210" s="869"/>
      <c r="P210" s="870"/>
      <c r="Q210" s="870"/>
      <c r="R210" s="870"/>
      <c r="S210" s="870"/>
      <c r="T210" s="878"/>
      <c r="U210" s="870"/>
      <c r="V210" s="27">
        <v>25.41</v>
      </c>
      <c r="W210" s="27">
        <v>86</v>
      </c>
      <c r="X210" s="27">
        <v>8</v>
      </c>
      <c r="Y210" s="643">
        <v>90</v>
      </c>
      <c r="Z210" s="18">
        <v>-1</v>
      </c>
      <c r="AA210" s="18">
        <v>11</v>
      </c>
      <c r="AB210" s="17"/>
      <c r="AC210" s="17"/>
      <c r="AD210" s="16"/>
      <c r="AE210" s="16"/>
      <c r="AF210" s="16"/>
      <c r="AG210" s="16"/>
      <c r="AH210" s="16"/>
      <c r="AI210" s="16"/>
      <c r="AJ210" s="24"/>
      <c r="AK210" s="24" t="s">
        <v>55</v>
      </c>
      <c r="AL210" s="24" t="s">
        <v>55</v>
      </c>
      <c r="AM210" s="26"/>
      <c r="AN210" s="24"/>
      <c r="AO210" s="24" t="s">
        <v>55</v>
      </c>
      <c r="AP210" s="24"/>
      <c r="AQ210" s="24" t="s">
        <v>55</v>
      </c>
      <c r="AR210" s="24" t="s">
        <v>55</v>
      </c>
      <c r="AS210" s="24" t="s">
        <v>32</v>
      </c>
      <c r="AT210" s="24" t="s">
        <v>688</v>
      </c>
    </row>
    <row r="211" spans="1:46" ht="19.5">
      <c r="A211" s="23">
        <v>45467</v>
      </c>
      <c r="B211" s="642">
        <v>106</v>
      </c>
      <c r="C211" s="21">
        <v>0.50416666666666665</v>
      </c>
      <c r="D211" s="20">
        <v>2404022</v>
      </c>
      <c r="E211" s="20" t="s">
        <v>38</v>
      </c>
      <c r="F211" s="644" t="s">
        <v>55</v>
      </c>
      <c r="G211" s="864">
        <v>13.23</v>
      </c>
      <c r="H211" s="869"/>
      <c r="I211" s="869">
        <v>13.3</v>
      </c>
      <c r="J211" s="15"/>
      <c r="K211" s="19">
        <v>10.94</v>
      </c>
      <c r="L211" s="618">
        <f>(K211/(100-G211))*100</f>
        <v>12.608044254926817</v>
      </c>
      <c r="M211" s="15"/>
      <c r="N211" s="15"/>
      <c r="O211" s="869"/>
      <c r="P211" s="870"/>
      <c r="Q211" s="870"/>
      <c r="R211" s="870"/>
      <c r="S211" s="870"/>
      <c r="T211" s="878"/>
      <c r="U211" s="870"/>
      <c r="V211" s="27">
        <v>23.83</v>
      </c>
      <c r="W211" s="27">
        <v>99</v>
      </c>
      <c r="X211" s="27">
        <v>8.49</v>
      </c>
      <c r="Y211" s="643">
        <v>91</v>
      </c>
      <c r="Z211" s="18">
        <v>-1</v>
      </c>
      <c r="AA211" s="18">
        <v>11</v>
      </c>
      <c r="AB211" s="17"/>
      <c r="AC211" s="17">
        <v>0.46</v>
      </c>
      <c r="AD211" s="16">
        <v>116</v>
      </c>
      <c r="AE211" s="16">
        <v>67</v>
      </c>
      <c r="AF211" s="16">
        <v>18.2</v>
      </c>
      <c r="AG211" s="16">
        <v>279</v>
      </c>
      <c r="AH211" s="16">
        <v>1.73</v>
      </c>
      <c r="AI211" s="16">
        <v>54</v>
      </c>
      <c r="AJ211" s="24"/>
      <c r="AK211" s="24" t="s">
        <v>55</v>
      </c>
      <c r="AL211" s="24" t="s">
        <v>55</v>
      </c>
      <c r="AM211" s="26"/>
      <c r="AN211" s="24" t="s">
        <v>101</v>
      </c>
      <c r="AO211" s="24" t="s">
        <v>55</v>
      </c>
      <c r="AP211" s="24" t="s">
        <v>55</v>
      </c>
      <c r="AQ211" s="24" t="s">
        <v>55</v>
      </c>
      <c r="AR211" s="24" t="s">
        <v>55</v>
      </c>
      <c r="AS211" s="24" t="s">
        <v>32</v>
      </c>
      <c r="AT211" s="24" t="s">
        <v>689</v>
      </c>
    </row>
    <row r="212" spans="1:46" ht="19.5">
      <c r="A212" s="23">
        <v>45468</v>
      </c>
      <c r="B212" s="642">
        <v>106</v>
      </c>
      <c r="C212" s="21">
        <v>0.47152777777777777</v>
      </c>
      <c r="D212" s="20">
        <v>2404044</v>
      </c>
      <c r="E212" s="20" t="s">
        <v>38</v>
      </c>
      <c r="F212" s="644" t="s">
        <v>55</v>
      </c>
      <c r="G212" s="864">
        <v>13.601000000000001</v>
      </c>
      <c r="H212" s="869"/>
      <c r="I212" s="869"/>
      <c r="J212" s="15"/>
      <c r="K212" s="19">
        <v>10.308999999999999</v>
      </c>
      <c r="L212" s="618">
        <f>(K212/(100-G212))*100</f>
        <v>11.931851063091008</v>
      </c>
      <c r="M212" s="15"/>
      <c r="N212" s="15"/>
      <c r="O212" s="869"/>
      <c r="P212" s="870"/>
      <c r="Q212" s="870"/>
      <c r="R212" s="870"/>
      <c r="S212" s="870"/>
      <c r="T212" s="878"/>
      <c r="U212" s="870"/>
      <c r="V212" s="27"/>
      <c r="W212" s="27"/>
      <c r="X212" s="27"/>
      <c r="Y212" s="643">
        <v>90.45</v>
      </c>
      <c r="Z212" s="18">
        <v>-0.86</v>
      </c>
      <c r="AA212" s="18">
        <v>11.26</v>
      </c>
      <c r="AB212" s="17"/>
      <c r="AC212" s="17"/>
      <c r="AD212" s="16">
        <v>121</v>
      </c>
      <c r="AE212" s="16">
        <v>70</v>
      </c>
      <c r="AF212" s="16">
        <v>18.600000000000001</v>
      </c>
      <c r="AG212" s="16">
        <v>305</v>
      </c>
      <c r="AH212" s="16">
        <v>1.73</v>
      </c>
      <c r="AI212" s="16">
        <v>56.4</v>
      </c>
      <c r="AJ212" s="24"/>
      <c r="AK212" s="24" t="s">
        <v>55</v>
      </c>
      <c r="AL212" s="24" t="s">
        <v>55</v>
      </c>
      <c r="AM212" s="26"/>
      <c r="AN212" s="24" t="s">
        <v>101</v>
      </c>
      <c r="AO212" s="24" t="s">
        <v>55</v>
      </c>
      <c r="AP212" s="24" t="s">
        <v>55</v>
      </c>
      <c r="AQ212" s="24" t="s">
        <v>55</v>
      </c>
      <c r="AR212" s="24" t="s">
        <v>55</v>
      </c>
      <c r="AS212" s="24" t="s">
        <v>32</v>
      </c>
      <c r="AT212" s="24" t="s">
        <v>690</v>
      </c>
    </row>
    <row r="213" spans="1:46" ht="19.5">
      <c r="A213" s="23">
        <v>45468</v>
      </c>
      <c r="B213" s="642">
        <v>106</v>
      </c>
      <c r="C213" s="21">
        <v>0.54166666666666663</v>
      </c>
      <c r="D213" s="20">
        <v>2404042</v>
      </c>
      <c r="E213" s="20" t="s">
        <v>21</v>
      </c>
      <c r="F213" s="644" t="s">
        <v>55</v>
      </c>
      <c r="G213" s="864">
        <v>13.904999999999999</v>
      </c>
      <c r="H213" s="869"/>
      <c r="I213" s="869"/>
      <c r="J213" s="15"/>
      <c r="K213" s="19">
        <v>10.372</v>
      </c>
      <c r="L213" s="618">
        <f>(K213/(100-G213))*100</f>
        <v>12.047157210058657</v>
      </c>
      <c r="M213" s="15"/>
      <c r="N213" s="15"/>
      <c r="O213" s="869"/>
      <c r="P213" s="870"/>
      <c r="Q213" s="870"/>
      <c r="R213" s="870"/>
      <c r="S213" s="870"/>
      <c r="T213" s="878"/>
      <c r="U213" s="870"/>
      <c r="V213" s="27">
        <v>22</v>
      </c>
      <c r="W213" s="27">
        <v>96</v>
      </c>
      <c r="X213" s="27">
        <v>7</v>
      </c>
      <c r="Y213" s="643">
        <v>90.18</v>
      </c>
      <c r="Z213" s="18">
        <v>-0.67</v>
      </c>
      <c r="AA213" s="18">
        <v>10.61</v>
      </c>
      <c r="AB213" s="17"/>
      <c r="AC213" s="17"/>
      <c r="AD213" s="16"/>
      <c r="AE213" s="16"/>
      <c r="AF213" s="16"/>
      <c r="AG213" s="16"/>
      <c r="AH213" s="16"/>
      <c r="AI213" s="16"/>
      <c r="AJ213" s="24"/>
      <c r="AK213" s="24"/>
      <c r="AL213" s="24"/>
      <c r="AM213" s="26"/>
      <c r="AN213" s="24"/>
      <c r="AO213" s="24"/>
      <c r="AP213" s="24"/>
      <c r="AQ213" s="24" t="s">
        <v>55</v>
      </c>
      <c r="AR213" s="24" t="s">
        <v>55</v>
      </c>
      <c r="AS213" s="24" t="s">
        <v>32</v>
      </c>
      <c r="AT213" s="24" t="s">
        <v>691</v>
      </c>
    </row>
    <row r="214" spans="1:46" ht="19.5">
      <c r="A214" s="23">
        <v>45469</v>
      </c>
      <c r="B214" s="642">
        <v>106</v>
      </c>
      <c r="C214" s="21">
        <v>0.39166666666666666</v>
      </c>
      <c r="D214" s="20">
        <v>2404061</v>
      </c>
      <c r="E214" s="20" t="s">
        <v>38</v>
      </c>
      <c r="F214" s="644" t="s">
        <v>55</v>
      </c>
      <c r="G214" s="864">
        <v>14.4</v>
      </c>
      <c r="H214" s="869"/>
      <c r="I214" s="869"/>
      <c r="J214" s="15"/>
      <c r="K214" s="19">
        <v>11.03</v>
      </c>
      <c r="L214" s="618">
        <f t="shared" ref="L214:L220" si="34">(K214/(100-G214))*100</f>
        <v>12.885514018691588</v>
      </c>
      <c r="M214" s="15"/>
      <c r="N214" s="15"/>
      <c r="O214" s="869">
        <v>0.8</v>
      </c>
      <c r="P214" s="870"/>
      <c r="Q214" s="870">
        <v>6.4</v>
      </c>
      <c r="R214" s="870">
        <v>49</v>
      </c>
      <c r="S214" s="870"/>
      <c r="T214" s="878">
        <f>IF(SUM(Pâtissière[[#This Row],[G 150µ]:[G 63µ]])=0,"",SUM(Pâtissière[[#This Row],[G 150µ]:[G 63µ]]))</f>
        <v>55.4</v>
      </c>
      <c r="U214" s="870">
        <v>43</v>
      </c>
      <c r="V214" s="27"/>
      <c r="W214" s="27"/>
      <c r="X214" s="27"/>
      <c r="Y214" s="643">
        <v>90</v>
      </c>
      <c r="Z214" s="18">
        <v>-1</v>
      </c>
      <c r="AA214" s="18">
        <v>11</v>
      </c>
      <c r="AB214" s="17"/>
      <c r="AC214" s="17">
        <v>0.47</v>
      </c>
      <c r="AD214" s="16"/>
      <c r="AE214" s="16"/>
      <c r="AF214" s="16"/>
      <c r="AG214" s="16"/>
      <c r="AH214" s="16"/>
      <c r="AI214" s="16"/>
      <c r="AJ214" s="24"/>
      <c r="AK214" s="24" t="s">
        <v>55</v>
      </c>
      <c r="AL214" s="24" t="s">
        <v>55</v>
      </c>
      <c r="AM214" s="26"/>
      <c r="AN214" s="24"/>
      <c r="AO214" s="24" t="s">
        <v>55</v>
      </c>
      <c r="AP214" s="24" t="s">
        <v>55</v>
      </c>
      <c r="AQ214" s="24" t="s">
        <v>55</v>
      </c>
      <c r="AR214" s="24" t="s">
        <v>55</v>
      </c>
      <c r="AS214" s="24" t="s">
        <v>32</v>
      </c>
      <c r="AT214" s="24" t="s">
        <v>692</v>
      </c>
    </row>
    <row r="215" spans="1:46" ht="19.5">
      <c r="A215" s="23">
        <v>45469</v>
      </c>
      <c r="B215" s="642">
        <v>106</v>
      </c>
      <c r="C215" s="21">
        <v>0.40208333333333335</v>
      </c>
      <c r="D215" s="20">
        <v>2404062</v>
      </c>
      <c r="E215" s="20" t="s">
        <v>38</v>
      </c>
      <c r="F215" s="644" t="s">
        <v>55</v>
      </c>
      <c r="G215" s="864">
        <v>14.02</v>
      </c>
      <c r="H215" s="869">
        <v>13.6</v>
      </c>
      <c r="I215" s="869">
        <v>13.6</v>
      </c>
      <c r="J215" s="15"/>
      <c r="K215" s="19">
        <v>11.03</v>
      </c>
      <c r="L215" s="618">
        <f t="shared" si="34"/>
        <v>12.828564782507559</v>
      </c>
      <c r="M215" s="15"/>
      <c r="N215" s="15"/>
      <c r="O215" s="869"/>
      <c r="P215" s="870"/>
      <c r="Q215" s="870"/>
      <c r="R215" s="870"/>
      <c r="S215" s="870"/>
      <c r="T215" s="878"/>
      <c r="U215" s="870"/>
      <c r="V215" s="27"/>
      <c r="W215" s="27"/>
      <c r="X215" s="27"/>
      <c r="Y215" s="643">
        <v>90.31</v>
      </c>
      <c r="Z215" s="18">
        <v>-1</v>
      </c>
      <c r="AA215" s="18">
        <v>11</v>
      </c>
      <c r="AB215" s="17"/>
      <c r="AC215" s="17"/>
      <c r="AD215" s="16">
        <v>129</v>
      </c>
      <c r="AE215" s="16">
        <v>60</v>
      </c>
      <c r="AF215" s="16">
        <v>17.2</v>
      </c>
      <c r="AG215" s="16">
        <v>290</v>
      </c>
      <c r="AH215" s="16">
        <v>2.15</v>
      </c>
      <c r="AI215" s="16">
        <v>53.2</v>
      </c>
      <c r="AJ215" s="24"/>
      <c r="AK215" s="24" t="s">
        <v>55</v>
      </c>
      <c r="AL215" s="24" t="s">
        <v>55</v>
      </c>
      <c r="AM215" s="26"/>
      <c r="AN215" s="24" t="s">
        <v>101</v>
      </c>
      <c r="AO215" s="24" t="s">
        <v>55</v>
      </c>
      <c r="AP215" s="24" t="s">
        <v>55</v>
      </c>
      <c r="AQ215" s="24" t="s">
        <v>55</v>
      </c>
      <c r="AR215" s="24" t="s">
        <v>55</v>
      </c>
      <c r="AS215" s="24" t="s">
        <v>32</v>
      </c>
      <c r="AT215" s="24" t="s">
        <v>693</v>
      </c>
    </row>
    <row r="216" spans="1:46" ht="19.5">
      <c r="A216" s="23">
        <v>45469</v>
      </c>
      <c r="B216" s="642">
        <v>106</v>
      </c>
      <c r="C216" s="21">
        <v>0.41666666666666669</v>
      </c>
      <c r="D216" s="20">
        <v>2404064</v>
      </c>
      <c r="E216" s="20" t="s">
        <v>21</v>
      </c>
      <c r="F216" s="644" t="s">
        <v>55</v>
      </c>
      <c r="G216" s="864">
        <v>14.27</v>
      </c>
      <c r="H216" s="869">
        <v>13.84</v>
      </c>
      <c r="I216" s="869">
        <v>14</v>
      </c>
      <c r="J216" s="15"/>
      <c r="K216" s="19">
        <v>11.03</v>
      </c>
      <c r="L216" s="618">
        <f t="shared" si="34"/>
        <v>12.865974571328589</v>
      </c>
      <c r="M216" s="15"/>
      <c r="N216" s="15"/>
      <c r="O216" s="869">
        <v>0.4</v>
      </c>
      <c r="P216" s="870"/>
      <c r="Q216" s="870">
        <v>4</v>
      </c>
      <c r="R216" s="870">
        <v>41.8</v>
      </c>
      <c r="S216" s="870"/>
      <c r="T216" s="878">
        <f>IF(SUM(Pâtissière[[#This Row],[G 150µ]:[G 63µ]])=0,"",SUM(Pâtissière[[#This Row],[G 150µ]:[G 63µ]]))</f>
        <v>45.8</v>
      </c>
      <c r="U216" s="870">
        <v>53.6</v>
      </c>
      <c r="V216" s="27"/>
      <c r="W216" s="27"/>
      <c r="X216" s="27"/>
      <c r="Y216" s="643">
        <v>90</v>
      </c>
      <c r="Z216" s="18">
        <v>-1</v>
      </c>
      <c r="AA216" s="18">
        <v>11</v>
      </c>
      <c r="AB216" s="17"/>
      <c r="AC216" s="17">
        <v>0.49</v>
      </c>
      <c r="AD216" s="16">
        <v>104</v>
      </c>
      <c r="AE216" s="16">
        <v>84</v>
      </c>
      <c r="AF216" s="16">
        <v>20.399999999999999</v>
      </c>
      <c r="AG216" s="16">
        <v>278</v>
      </c>
      <c r="AH216" s="16">
        <v>1.24</v>
      </c>
      <c r="AI216" s="16">
        <v>51.2</v>
      </c>
      <c r="AJ216" s="24"/>
      <c r="AK216" s="24"/>
      <c r="AL216" s="24"/>
      <c r="AM216" s="26"/>
      <c r="AN216" s="24"/>
      <c r="AO216" s="24"/>
      <c r="AP216" s="24"/>
      <c r="AQ216" s="24" t="s">
        <v>55</v>
      </c>
      <c r="AR216" s="24" t="s">
        <v>55</v>
      </c>
      <c r="AS216" s="24" t="s">
        <v>32</v>
      </c>
      <c r="AT216" s="24" t="s">
        <v>694</v>
      </c>
    </row>
    <row r="217" spans="1:46" ht="19.5">
      <c r="A217" s="23">
        <v>45470</v>
      </c>
      <c r="B217" s="642">
        <v>106</v>
      </c>
      <c r="C217" s="21">
        <v>0.34305555555555556</v>
      </c>
      <c r="D217" s="20">
        <v>2404073</v>
      </c>
      <c r="E217" s="20" t="s">
        <v>38</v>
      </c>
      <c r="F217" s="644" t="s">
        <v>55</v>
      </c>
      <c r="G217" s="864">
        <v>13.78</v>
      </c>
      <c r="H217" s="875">
        <v>13.69</v>
      </c>
      <c r="I217" s="869">
        <v>13.66</v>
      </c>
      <c r="J217" s="15">
        <v>0.52900000000000003</v>
      </c>
      <c r="K217" s="19">
        <v>11.03</v>
      </c>
      <c r="L217" s="618">
        <f t="shared" si="34"/>
        <v>12.792855485966131</v>
      </c>
      <c r="M217" s="15"/>
      <c r="N217" s="15"/>
      <c r="O217" s="869">
        <v>1.4</v>
      </c>
      <c r="P217" s="870"/>
      <c r="Q217" s="870">
        <v>8.1999999999999993</v>
      </c>
      <c r="R217" s="870">
        <v>38</v>
      </c>
      <c r="S217" s="870"/>
      <c r="T217" s="878">
        <f>SUM(Pâtissière[[#This Row],[G 150µ]:[G 63µ]])</f>
        <v>46.2</v>
      </c>
      <c r="U217" s="870">
        <v>52.2</v>
      </c>
      <c r="V217" s="27">
        <v>19.3</v>
      </c>
      <c r="W217" s="27">
        <v>99.3</v>
      </c>
      <c r="X217" s="27">
        <v>7.02</v>
      </c>
      <c r="Y217" s="643">
        <v>90.98</v>
      </c>
      <c r="Z217" s="18">
        <v>-1.03</v>
      </c>
      <c r="AA217" s="18">
        <v>11.06</v>
      </c>
      <c r="AB217" s="17"/>
      <c r="AC217" s="17">
        <v>0.42</v>
      </c>
      <c r="AD217" s="16"/>
      <c r="AE217" s="16"/>
      <c r="AF217" s="16"/>
      <c r="AG217" s="16"/>
      <c r="AH217" s="16"/>
      <c r="AI217" s="16"/>
      <c r="AJ217" s="24"/>
      <c r="AK217" s="24" t="s">
        <v>55</v>
      </c>
      <c r="AL217" s="24" t="s">
        <v>55</v>
      </c>
      <c r="AM217" s="26"/>
      <c r="AN217" s="24"/>
      <c r="AO217" s="24" t="s">
        <v>55</v>
      </c>
      <c r="AP217" s="24" t="s">
        <v>55</v>
      </c>
      <c r="AQ217" s="24" t="s">
        <v>55</v>
      </c>
      <c r="AR217" s="24" t="s">
        <v>55</v>
      </c>
      <c r="AS217" s="24" t="s">
        <v>32</v>
      </c>
      <c r="AT217" s="24" t="s">
        <v>695</v>
      </c>
    </row>
    <row r="218" spans="1:46" ht="19.5">
      <c r="A218" s="23">
        <v>45470</v>
      </c>
      <c r="B218" s="642">
        <v>106</v>
      </c>
      <c r="C218" s="21">
        <v>0.5</v>
      </c>
      <c r="D218" s="20">
        <v>2404096</v>
      </c>
      <c r="E218" s="20" t="s">
        <v>21</v>
      </c>
      <c r="F218" s="644" t="s">
        <v>55</v>
      </c>
      <c r="G218" s="864">
        <v>13.965999999999999</v>
      </c>
      <c r="H218" s="869"/>
      <c r="I218" s="869"/>
      <c r="J218" s="15"/>
      <c r="K218" s="19">
        <v>11.03</v>
      </c>
      <c r="L218" s="618">
        <f t="shared" si="34"/>
        <v>12.820512820512819</v>
      </c>
      <c r="M218" s="15"/>
      <c r="N218" s="15"/>
      <c r="O218" s="869">
        <v>0.6</v>
      </c>
      <c r="P218" s="870"/>
      <c r="Q218" s="870">
        <v>12.6</v>
      </c>
      <c r="R218" s="870">
        <v>44.2</v>
      </c>
      <c r="S218" s="870"/>
      <c r="T218" s="878">
        <f>SUM(Pâtissière[[#This Row],[G 150µ]:[G 63µ]])</f>
        <v>56.800000000000004</v>
      </c>
      <c r="U218" s="870">
        <v>40.799999999999997</v>
      </c>
      <c r="V218" s="27"/>
      <c r="W218" s="27"/>
      <c r="X218" s="27"/>
      <c r="Y218" s="643">
        <v>90.59</v>
      </c>
      <c r="Z218" s="18">
        <v>-0.83</v>
      </c>
      <c r="AA218" s="18">
        <v>11.02</v>
      </c>
      <c r="AB218" s="17"/>
      <c r="AC218" s="17"/>
      <c r="AD218" s="16"/>
      <c r="AE218" s="16"/>
      <c r="AF218" s="16"/>
      <c r="AG218" s="16"/>
      <c r="AH218" s="16"/>
      <c r="AI218" s="16"/>
      <c r="AJ218" s="24"/>
      <c r="AK218" s="24"/>
      <c r="AL218" s="24"/>
      <c r="AM218" s="26"/>
      <c r="AN218" s="24"/>
      <c r="AO218" s="24"/>
      <c r="AP218" s="24"/>
      <c r="AQ218" s="24" t="s">
        <v>55</v>
      </c>
      <c r="AR218" s="24" t="s">
        <v>55</v>
      </c>
      <c r="AS218" s="24" t="s">
        <v>32</v>
      </c>
      <c r="AT218" s="24" t="s">
        <v>696</v>
      </c>
    </row>
    <row r="219" spans="1:46" ht="19.5">
      <c r="A219" s="23">
        <v>45470</v>
      </c>
      <c r="B219" s="642">
        <v>106</v>
      </c>
      <c r="C219" s="21">
        <v>0.5</v>
      </c>
      <c r="D219" s="20">
        <v>2404097</v>
      </c>
      <c r="E219" s="20" t="s">
        <v>57</v>
      </c>
      <c r="F219" s="644" t="s">
        <v>55</v>
      </c>
      <c r="G219" s="864">
        <v>14.250999999999999</v>
      </c>
      <c r="H219" s="869"/>
      <c r="I219" s="869"/>
      <c r="J219" s="15"/>
      <c r="K219" s="19">
        <v>11.03</v>
      </c>
      <c r="L219" s="618">
        <f t="shared" si="34"/>
        <v>12.86312376820721</v>
      </c>
      <c r="M219" s="15"/>
      <c r="N219" s="15"/>
      <c r="O219" s="869"/>
      <c r="P219" s="870"/>
      <c r="Q219" s="870"/>
      <c r="R219" s="870"/>
      <c r="S219" s="870"/>
      <c r="T219" s="878"/>
      <c r="U219" s="870"/>
      <c r="V219" s="27"/>
      <c r="W219" s="27"/>
      <c r="X219" s="27"/>
      <c r="Y219" s="643">
        <v>90.33</v>
      </c>
      <c r="Z219" s="18">
        <v>-0.83</v>
      </c>
      <c r="AA219" s="18">
        <v>11.21</v>
      </c>
      <c r="AB219" s="17"/>
      <c r="AC219" s="17"/>
      <c r="AD219" s="16"/>
      <c r="AE219" s="16"/>
      <c r="AF219" s="16"/>
      <c r="AG219" s="16"/>
      <c r="AH219" s="16"/>
      <c r="AI219" s="16"/>
      <c r="AJ219" s="24"/>
      <c r="AK219" s="24" t="s">
        <v>55</v>
      </c>
      <c r="AL219" s="24" t="s">
        <v>55</v>
      </c>
      <c r="AM219" s="26"/>
      <c r="AN219" s="24"/>
      <c r="AO219" s="24" t="s">
        <v>55</v>
      </c>
      <c r="AP219" s="24"/>
      <c r="AQ219" s="24" t="s">
        <v>55</v>
      </c>
      <c r="AR219" s="24" t="s">
        <v>55</v>
      </c>
      <c r="AS219" s="24" t="s">
        <v>32</v>
      </c>
      <c r="AT219" s="24" t="s">
        <v>697</v>
      </c>
    </row>
    <row r="220" spans="1:46" ht="19.5">
      <c r="A220" s="23">
        <v>45470</v>
      </c>
      <c r="B220" s="642">
        <v>106</v>
      </c>
      <c r="C220" s="21">
        <v>0.47222222222222221</v>
      </c>
      <c r="D220" s="20">
        <v>2404095</v>
      </c>
      <c r="E220" s="20" t="s">
        <v>38</v>
      </c>
      <c r="F220" s="644" t="s">
        <v>55</v>
      </c>
      <c r="G220" s="864">
        <v>13.893000000000001</v>
      </c>
      <c r="H220" s="869"/>
      <c r="I220" s="869"/>
      <c r="J220" s="15"/>
      <c r="K220" s="19">
        <v>10.62</v>
      </c>
      <c r="L220" s="618">
        <f>(K220/(100-G220))*100</f>
        <v>12.333492050588221</v>
      </c>
      <c r="M220" s="15"/>
      <c r="N220" s="15"/>
      <c r="O220" s="869">
        <v>1</v>
      </c>
      <c r="P220" s="870"/>
      <c r="Q220" s="870">
        <v>13.2</v>
      </c>
      <c r="R220" s="870">
        <v>47</v>
      </c>
      <c r="S220" s="870"/>
      <c r="T220" s="878">
        <f>SUM(Pâtissière[[#This Row],[G 150µ]:[G 63µ]])</f>
        <v>60.2</v>
      </c>
      <c r="U220" s="870">
        <v>37.6</v>
      </c>
      <c r="V220" s="27"/>
      <c r="W220" s="27"/>
      <c r="X220" s="27"/>
      <c r="Y220" s="643">
        <v>90.76</v>
      </c>
      <c r="Z220" s="18">
        <v>-0.83</v>
      </c>
      <c r="AA220" s="18">
        <v>11.02</v>
      </c>
      <c r="AB220" s="17"/>
      <c r="AC220" s="17"/>
      <c r="AD220" s="16">
        <v>153</v>
      </c>
      <c r="AE220" s="16">
        <v>59</v>
      </c>
      <c r="AF220" s="16">
        <v>17.100000000000001</v>
      </c>
      <c r="AG220" s="16">
        <v>337</v>
      </c>
      <c r="AH220" s="16">
        <v>2.59</v>
      </c>
      <c r="AI220" s="16">
        <v>53.4</v>
      </c>
      <c r="AJ220" s="24"/>
      <c r="AK220" s="24" t="s">
        <v>55</v>
      </c>
      <c r="AL220" s="24" t="s">
        <v>55</v>
      </c>
      <c r="AM220" s="26"/>
      <c r="AN220" s="24" t="s">
        <v>101</v>
      </c>
      <c r="AO220" s="24" t="s">
        <v>55</v>
      </c>
      <c r="AP220" s="24" t="s">
        <v>55</v>
      </c>
      <c r="AQ220" s="24" t="s">
        <v>55</v>
      </c>
      <c r="AR220" s="24" t="s">
        <v>55</v>
      </c>
      <c r="AS220" s="24" t="s">
        <v>32</v>
      </c>
      <c r="AT220" s="24" t="s">
        <v>698</v>
      </c>
    </row>
    <row r="221" spans="1:46" ht="19.5">
      <c r="A221" s="23">
        <v>45471</v>
      </c>
      <c r="B221" s="642">
        <v>106</v>
      </c>
      <c r="C221" s="21">
        <v>0.52083333333333337</v>
      </c>
      <c r="D221" s="20">
        <v>2404117</v>
      </c>
      <c r="E221" s="20" t="s">
        <v>21</v>
      </c>
      <c r="F221" s="644" t="s">
        <v>55</v>
      </c>
      <c r="G221" s="864">
        <v>14.31</v>
      </c>
      <c r="H221" s="869"/>
      <c r="I221" s="869"/>
      <c r="J221" s="15"/>
      <c r="K221" s="19">
        <v>10</v>
      </c>
      <c r="L221" s="618">
        <f>(K221/(100-G221))*100</f>
        <v>11.669973159061735</v>
      </c>
      <c r="M221" s="15"/>
      <c r="N221" s="15"/>
      <c r="O221" s="869"/>
      <c r="P221" s="870"/>
      <c r="Q221" s="870"/>
      <c r="R221" s="870"/>
      <c r="S221" s="870"/>
      <c r="T221" s="878"/>
      <c r="U221" s="870"/>
      <c r="V221" s="27">
        <v>25.3</v>
      </c>
      <c r="W221" s="27">
        <v>86.87</v>
      </c>
      <c r="X221" s="27">
        <v>8.4499999999999993</v>
      </c>
      <c r="Y221" s="643">
        <v>89.89</v>
      </c>
      <c r="Z221" s="18">
        <v>-0.81</v>
      </c>
      <c r="AA221" s="18">
        <v>10.69</v>
      </c>
      <c r="AB221" s="17"/>
      <c r="AC221" s="17"/>
      <c r="AD221" s="16"/>
      <c r="AE221" s="16"/>
      <c r="AF221" s="16"/>
      <c r="AG221" s="16"/>
      <c r="AH221" s="16"/>
      <c r="AI221" s="16"/>
      <c r="AJ221" s="24"/>
      <c r="AK221" s="24"/>
      <c r="AL221" s="24"/>
      <c r="AM221" s="26"/>
      <c r="AN221" s="24"/>
      <c r="AO221" s="24"/>
      <c r="AP221" s="24"/>
      <c r="AQ221" s="24" t="s">
        <v>55</v>
      </c>
      <c r="AR221" s="24" t="s">
        <v>55</v>
      </c>
      <c r="AS221" s="24" t="s">
        <v>32</v>
      </c>
      <c r="AT221" s="24" t="s">
        <v>699</v>
      </c>
    </row>
    <row r="222" spans="1:46" ht="19.5">
      <c r="A222" s="23">
        <v>45472</v>
      </c>
      <c r="B222" s="642">
        <v>106</v>
      </c>
      <c r="C222" s="21">
        <v>0.45833333333333331</v>
      </c>
      <c r="D222" s="20">
        <v>2404140</v>
      </c>
      <c r="E222" s="20" t="s">
        <v>57</v>
      </c>
      <c r="F222" s="644" t="s">
        <v>55</v>
      </c>
      <c r="G222" s="864">
        <v>13.4</v>
      </c>
      <c r="H222" s="869"/>
      <c r="I222" s="869">
        <v>13.2</v>
      </c>
      <c r="J222" s="15"/>
      <c r="K222" s="19">
        <v>10</v>
      </c>
      <c r="L222" s="618">
        <f>(K222/(100-G222))*100</f>
        <v>11.547344110854505</v>
      </c>
      <c r="M222" s="15"/>
      <c r="N222" s="15"/>
      <c r="O222" s="869"/>
      <c r="P222" s="870"/>
      <c r="Q222" s="870"/>
      <c r="R222" s="870"/>
      <c r="S222" s="870"/>
      <c r="T222" s="878"/>
      <c r="U222" s="870"/>
      <c r="V222" s="27"/>
      <c r="W222" s="27"/>
      <c r="X222" s="27"/>
      <c r="Y222" s="643">
        <v>90.2</v>
      </c>
      <c r="Z222" s="18">
        <v>-0.84</v>
      </c>
      <c r="AA222" s="18">
        <v>10.31</v>
      </c>
      <c r="AB222" s="17"/>
      <c r="AC222" s="17"/>
      <c r="AD222" s="16">
        <v>107</v>
      </c>
      <c r="AE222" s="16">
        <v>54</v>
      </c>
      <c r="AF222" s="16">
        <v>16.399999999999999</v>
      </c>
      <c r="AG222" s="16">
        <v>230</v>
      </c>
      <c r="AH222" s="16">
        <v>1.98</v>
      </c>
      <c r="AI222" s="16">
        <v>58.6</v>
      </c>
      <c r="AJ222" s="24"/>
      <c r="AK222" s="24" t="s">
        <v>55</v>
      </c>
      <c r="AL222" s="24" t="s">
        <v>55</v>
      </c>
      <c r="AM222" s="26"/>
      <c r="AN222" s="24"/>
      <c r="AO222" s="24" t="s">
        <v>55</v>
      </c>
      <c r="AP222" s="24"/>
      <c r="AQ222" s="24" t="s">
        <v>55</v>
      </c>
      <c r="AR222" s="24" t="s">
        <v>55</v>
      </c>
      <c r="AS222" s="24" t="s">
        <v>32</v>
      </c>
      <c r="AT222" s="24" t="s">
        <v>700</v>
      </c>
    </row>
    <row r="223" spans="1:46" ht="19.5">
      <c r="A223" s="23">
        <v>45472</v>
      </c>
      <c r="B223" s="642">
        <v>106</v>
      </c>
      <c r="C223" s="21">
        <v>0.49027777777777776</v>
      </c>
      <c r="D223" s="20">
        <v>2404145</v>
      </c>
      <c r="E223" s="20" t="s">
        <v>38</v>
      </c>
      <c r="F223" s="644" t="s">
        <v>55</v>
      </c>
      <c r="G223" s="864">
        <v>13.93</v>
      </c>
      <c r="H223" s="869"/>
      <c r="I223" s="869"/>
      <c r="J223" s="15"/>
      <c r="K223" s="19">
        <v>10.35</v>
      </c>
      <c r="L223" s="618">
        <f>(K223/(100-G223))*100</f>
        <v>12.025095852213315</v>
      </c>
      <c r="M223" s="15"/>
      <c r="N223" s="15"/>
      <c r="O223" s="869">
        <v>1.2</v>
      </c>
      <c r="P223" s="870"/>
      <c r="Q223" s="870">
        <v>14.2</v>
      </c>
      <c r="R223" s="870">
        <v>44</v>
      </c>
      <c r="S223" s="870"/>
      <c r="T223" s="878">
        <f>SUM(Pâtissière[[#This Row],[G 150µ]:[G 63µ]])</f>
        <v>58.2</v>
      </c>
      <c r="U223" s="870">
        <v>40</v>
      </c>
      <c r="V223" s="27"/>
      <c r="W223" s="27"/>
      <c r="X223" s="27"/>
      <c r="Y223" s="643"/>
      <c r="Z223" s="18"/>
      <c r="AA223" s="18"/>
      <c r="AB223" s="17"/>
      <c r="AC223" s="17">
        <v>0.56000000000000005</v>
      </c>
      <c r="AD223" s="16"/>
      <c r="AE223" s="16"/>
      <c r="AF223" s="16"/>
      <c r="AG223" s="16"/>
      <c r="AH223" s="16"/>
      <c r="AI223" s="16"/>
      <c r="AJ223" s="24"/>
      <c r="AK223" s="24" t="s">
        <v>55</v>
      </c>
      <c r="AL223" s="24" t="s">
        <v>55</v>
      </c>
      <c r="AM223" s="26"/>
      <c r="AN223" s="24" t="s">
        <v>101</v>
      </c>
      <c r="AO223" s="24" t="s">
        <v>55</v>
      </c>
      <c r="AP223" s="24" t="s">
        <v>55</v>
      </c>
      <c r="AQ223" s="24" t="s">
        <v>55</v>
      </c>
      <c r="AR223" s="24" t="s">
        <v>55</v>
      </c>
      <c r="AS223" s="24" t="s">
        <v>32</v>
      </c>
      <c r="AT223" s="1265" t="s">
        <v>701</v>
      </c>
    </row>
    <row r="224" spans="1:46" ht="19.5">
      <c r="A224" s="23">
        <v>45474</v>
      </c>
      <c r="B224" s="642">
        <v>107</v>
      </c>
      <c r="C224" s="21">
        <v>0.41666666666666669</v>
      </c>
      <c r="D224" s="20">
        <v>2404172</v>
      </c>
      <c r="E224" s="20" t="s">
        <v>57</v>
      </c>
      <c r="F224" s="644" t="s">
        <v>55</v>
      </c>
      <c r="G224" s="864">
        <v>13.2</v>
      </c>
      <c r="H224" s="869"/>
      <c r="I224" s="869"/>
      <c r="J224" s="15"/>
      <c r="K224" s="19">
        <v>10.210000000000001</v>
      </c>
      <c r="L224" s="618">
        <f>(K224/(100-G224))*100</f>
        <v>11.762672811059909</v>
      </c>
      <c r="M224" s="15"/>
      <c r="N224" s="15"/>
      <c r="O224" s="869"/>
      <c r="P224" s="870"/>
      <c r="Q224" s="870"/>
      <c r="R224" s="870"/>
      <c r="S224" s="870"/>
      <c r="T224" s="878"/>
      <c r="U224" s="870"/>
      <c r="V224" s="27"/>
      <c r="W224" s="27"/>
      <c r="X224" s="27"/>
      <c r="Y224" s="643">
        <v>90.23</v>
      </c>
      <c r="Z224" s="18">
        <v>-0.7</v>
      </c>
      <c r="AA224" s="18">
        <v>10.029999999999999</v>
      </c>
      <c r="AB224" s="17"/>
      <c r="AC224" s="17"/>
      <c r="AD224" s="16"/>
      <c r="AE224" s="16"/>
      <c r="AF224" s="16"/>
      <c r="AG224" s="16"/>
      <c r="AH224" s="16"/>
      <c r="AI224" s="16"/>
      <c r="AJ224" s="24"/>
      <c r="AK224" s="24" t="s">
        <v>55</v>
      </c>
      <c r="AL224" s="24" t="s">
        <v>55</v>
      </c>
      <c r="AM224" s="26"/>
      <c r="AN224" s="24"/>
      <c r="AO224" s="24" t="s">
        <v>55</v>
      </c>
      <c r="AP224" s="24"/>
      <c r="AQ224" s="24" t="s">
        <v>55</v>
      </c>
      <c r="AR224" s="24" t="s">
        <v>55</v>
      </c>
      <c r="AS224" s="24" t="s">
        <v>32</v>
      </c>
      <c r="AT224" s="24" t="s">
        <v>702</v>
      </c>
    </row>
    <row r="225" spans="1:46" ht="19.5">
      <c r="A225" s="23">
        <v>45474</v>
      </c>
      <c r="B225" s="642">
        <v>107</v>
      </c>
      <c r="C225" s="21">
        <v>0.4375</v>
      </c>
      <c r="D225" s="20">
        <v>2404163</v>
      </c>
      <c r="E225" s="20" t="s">
        <v>38</v>
      </c>
      <c r="F225" s="644" t="s">
        <v>55</v>
      </c>
      <c r="G225" s="864">
        <v>13.33</v>
      </c>
      <c r="H225" s="869"/>
      <c r="I225" s="869">
        <v>13.4</v>
      </c>
      <c r="J225" s="15">
        <v>0.54700000000000004</v>
      </c>
      <c r="K225" s="19">
        <v>9.8800000000000008</v>
      </c>
      <c r="L225" s="618">
        <f>(K225/(100-G225))*100</f>
        <v>11.399561555324796</v>
      </c>
      <c r="M225" s="15"/>
      <c r="N225" s="15"/>
      <c r="O225" s="869">
        <v>0.8</v>
      </c>
      <c r="P225" s="870"/>
      <c r="Q225" s="870">
        <v>2.4</v>
      </c>
      <c r="R225" s="870">
        <v>39.799999999999997</v>
      </c>
      <c r="S225" s="870"/>
      <c r="T225" s="878">
        <f>SUM(Pâtissière[[#This Row],[G 150µ]:[G 63µ]])</f>
        <v>42.199999999999996</v>
      </c>
      <c r="U225" s="870">
        <v>56.6</v>
      </c>
      <c r="V225" s="27"/>
      <c r="W225" s="27"/>
      <c r="X225" s="27"/>
      <c r="Y225" s="643">
        <v>91.07</v>
      </c>
      <c r="Z225" s="18">
        <v>-0.92</v>
      </c>
      <c r="AA225" s="18">
        <v>10.19</v>
      </c>
      <c r="AB225" s="17"/>
      <c r="AC225" s="17"/>
      <c r="AD225" s="16"/>
      <c r="AE225" s="16"/>
      <c r="AF225" s="16"/>
      <c r="AG225" s="16"/>
      <c r="AH225" s="16"/>
      <c r="AI225" s="16"/>
      <c r="AJ225" s="24"/>
      <c r="AK225" s="24" t="s">
        <v>55</v>
      </c>
      <c r="AL225" s="24" t="s">
        <v>55</v>
      </c>
      <c r="AM225" s="26"/>
      <c r="AN225" s="24"/>
      <c r="AO225" s="24" t="s">
        <v>55</v>
      </c>
      <c r="AP225" s="24" t="s">
        <v>55</v>
      </c>
      <c r="AQ225" s="24" t="s">
        <v>55</v>
      </c>
      <c r="AR225" s="24" t="s">
        <v>55</v>
      </c>
      <c r="AS225" s="24" t="s">
        <v>32</v>
      </c>
      <c r="AT225" s="24" t="s">
        <v>703</v>
      </c>
    </row>
    <row r="226" spans="1:46" ht="19.5">
      <c r="A226" s="23">
        <v>45475</v>
      </c>
      <c r="B226" s="642">
        <v>107</v>
      </c>
      <c r="C226" s="21">
        <v>0.52083333333333337</v>
      </c>
      <c r="D226" s="20">
        <v>2404189</v>
      </c>
      <c r="E226" s="20" t="s">
        <v>57</v>
      </c>
      <c r="F226" s="644" t="s">
        <v>55</v>
      </c>
      <c r="G226" s="864">
        <v>13.2</v>
      </c>
      <c r="H226" s="869"/>
      <c r="I226" s="869"/>
      <c r="J226" s="15"/>
      <c r="K226" s="19">
        <v>9.77</v>
      </c>
      <c r="L226" s="618">
        <f>(K226/(100-G226))*100</f>
        <v>11.255760368663594</v>
      </c>
      <c r="M226" s="15"/>
      <c r="N226" s="15"/>
      <c r="O226" s="869">
        <v>0.6</v>
      </c>
      <c r="P226" s="870"/>
      <c r="Q226" s="870">
        <v>4.5999999999999996</v>
      </c>
      <c r="R226" s="870">
        <v>43</v>
      </c>
      <c r="S226" s="870"/>
      <c r="T226" s="878">
        <f>SUM(Pâtissière[[#This Row],[G 150µ]:[G 63µ]])</f>
        <v>47.6</v>
      </c>
      <c r="U226" s="870">
        <v>52.8</v>
      </c>
      <c r="V226" s="27"/>
      <c r="W226" s="27"/>
      <c r="X226" s="27"/>
      <c r="Y226" s="643">
        <v>90.16</v>
      </c>
      <c r="Z226" s="18">
        <v>-0.63</v>
      </c>
      <c r="AA226" s="18">
        <v>10.24</v>
      </c>
      <c r="AB226" s="17"/>
      <c r="AC226" s="17">
        <v>0.59</v>
      </c>
      <c r="AD226" s="16"/>
      <c r="AE226" s="16"/>
      <c r="AF226" s="16"/>
      <c r="AG226" s="16"/>
      <c r="AH226" s="16"/>
      <c r="AI226" s="16"/>
      <c r="AJ226" s="24"/>
      <c r="AK226" s="24" t="s">
        <v>55</v>
      </c>
      <c r="AL226" s="24" t="s">
        <v>55</v>
      </c>
      <c r="AM226" s="26"/>
      <c r="AN226" s="24"/>
      <c r="AO226" s="24" t="s">
        <v>55</v>
      </c>
      <c r="AP226" s="24"/>
      <c r="AQ226" s="24" t="s">
        <v>55</v>
      </c>
      <c r="AR226" s="24" t="s">
        <v>55</v>
      </c>
      <c r="AS226" s="24" t="s">
        <v>32</v>
      </c>
      <c r="AT226" s="24" t="s">
        <v>704</v>
      </c>
    </row>
    <row r="227" spans="1:46" ht="19.5">
      <c r="A227" s="23">
        <v>45476</v>
      </c>
      <c r="B227" s="642">
        <v>107</v>
      </c>
      <c r="C227" s="21">
        <v>0.54027777777777775</v>
      </c>
      <c r="D227" s="20">
        <v>2404195</v>
      </c>
      <c r="E227" s="20" t="s">
        <v>38</v>
      </c>
      <c r="F227" s="644" t="s">
        <v>55</v>
      </c>
      <c r="G227" s="864">
        <v>13</v>
      </c>
      <c r="H227" s="869"/>
      <c r="I227" s="869"/>
      <c r="J227" s="15"/>
      <c r="K227" s="19">
        <v>9.8800000000000008</v>
      </c>
      <c r="L227" s="618">
        <f t="shared" ref="L227:L229" si="35">(K227/(100-G227))*100</f>
        <v>11.35632183908046</v>
      </c>
      <c r="M227" s="15"/>
      <c r="N227" s="15"/>
      <c r="O227" s="869"/>
      <c r="P227" s="870"/>
      <c r="Q227" s="870"/>
      <c r="R227" s="870"/>
      <c r="S227" s="870"/>
      <c r="T227" s="878"/>
      <c r="U227" s="870"/>
      <c r="V227" s="27"/>
      <c r="W227" s="27"/>
      <c r="X227" s="27"/>
      <c r="Y227" s="643">
        <v>90.01</v>
      </c>
      <c r="Z227" s="18">
        <v>-0.64</v>
      </c>
      <c r="AA227" s="18">
        <v>10.1</v>
      </c>
      <c r="AB227" s="17"/>
      <c r="AC227" s="17"/>
      <c r="AD227" s="16"/>
      <c r="AE227" s="16"/>
      <c r="AF227" s="16"/>
      <c r="AG227" s="16"/>
      <c r="AH227" s="16"/>
      <c r="AI227" s="16"/>
      <c r="AJ227" s="24"/>
      <c r="AK227" s="24" t="s">
        <v>55</v>
      </c>
      <c r="AL227" s="24" t="s">
        <v>55</v>
      </c>
      <c r="AM227" s="26"/>
      <c r="AN227" s="24"/>
      <c r="AO227" s="24" t="s">
        <v>55</v>
      </c>
      <c r="AP227" s="24" t="s">
        <v>55</v>
      </c>
      <c r="AQ227" s="24" t="s">
        <v>55</v>
      </c>
      <c r="AR227" s="24" t="s">
        <v>55</v>
      </c>
      <c r="AS227" s="24" t="s">
        <v>32</v>
      </c>
      <c r="AT227" s="24" t="s">
        <v>705</v>
      </c>
    </row>
    <row r="228" spans="1:46" ht="19.5">
      <c r="A228" s="23">
        <v>45476</v>
      </c>
      <c r="B228" s="642">
        <v>107</v>
      </c>
      <c r="C228" s="21">
        <v>0.54166666666666663</v>
      </c>
      <c r="D228" s="20">
        <v>2404194</v>
      </c>
      <c r="E228" s="20" t="s">
        <v>21</v>
      </c>
      <c r="F228" s="644" t="s">
        <v>55</v>
      </c>
      <c r="G228" s="864">
        <v>13.4</v>
      </c>
      <c r="H228" s="869"/>
      <c r="I228" s="869"/>
      <c r="J228" s="15"/>
      <c r="K228" s="19">
        <v>9.34</v>
      </c>
      <c r="L228" s="618">
        <f t="shared" si="35"/>
        <v>10.785219399538107</v>
      </c>
      <c r="M228" s="15"/>
      <c r="N228" s="15"/>
      <c r="O228" s="869"/>
      <c r="P228" s="870"/>
      <c r="Q228" s="870"/>
      <c r="R228" s="870"/>
      <c r="S228" s="870"/>
      <c r="T228" s="878"/>
      <c r="U228" s="870"/>
      <c r="V228" s="27"/>
      <c r="W228" s="27"/>
      <c r="X228" s="27"/>
      <c r="Y228" s="643">
        <v>89.92</v>
      </c>
      <c r="Z228" s="18">
        <v>-0.67</v>
      </c>
      <c r="AA228" s="18">
        <v>10.26</v>
      </c>
      <c r="AB228" s="17"/>
      <c r="AC228" s="17">
        <v>0.57999999999999996</v>
      </c>
      <c r="AD228" s="16"/>
      <c r="AE228" s="16"/>
      <c r="AF228" s="16"/>
      <c r="AG228" s="16"/>
      <c r="AH228" s="16"/>
      <c r="AI228" s="16"/>
      <c r="AJ228" s="24"/>
      <c r="AK228" s="24"/>
      <c r="AL228" s="24"/>
      <c r="AM228" s="26"/>
      <c r="AN228" s="24"/>
      <c r="AO228" s="24"/>
      <c r="AP228" s="24"/>
      <c r="AQ228" s="24" t="s">
        <v>55</v>
      </c>
      <c r="AR228" s="24" t="s">
        <v>55</v>
      </c>
      <c r="AS228" s="24" t="s">
        <v>32</v>
      </c>
      <c r="AT228" s="24" t="s">
        <v>706</v>
      </c>
    </row>
    <row r="229" spans="1:46" ht="19.5">
      <c r="A229" s="23">
        <v>45477</v>
      </c>
      <c r="B229" s="642">
        <v>107</v>
      </c>
      <c r="C229" s="21">
        <v>0.32500000000000001</v>
      </c>
      <c r="D229" s="20">
        <v>2404219</v>
      </c>
      <c r="E229" s="20" t="s">
        <v>38</v>
      </c>
      <c r="F229" s="644" t="s">
        <v>55</v>
      </c>
      <c r="G229" s="864">
        <v>13.32</v>
      </c>
      <c r="H229" s="869">
        <v>13.47</v>
      </c>
      <c r="I229" s="869"/>
      <c r="J229" s="15"/>
      <c r="K229" s="19">
        <v>10.06</v>
      </c>
      <c r="L229" s="618">
        <f t="shared" si="35"/>
        <v>11.605906783571758</v>
      </c>
      <c r="M229" s="15"/>
      <c r="N229" s="15"/>
      <c r="O229" s="869">
        <v>0.4</v>
      </c>
      <c r="P229" s="870"/>
      <c r="Q229" s="870">
        <v>3.6</v>
      </c>
      <c r="R229" s="870">
        <v>42</v>
      </c>
      <c r="S229" s="870"/>
      <c r="T229" s="878">
        <f>SUM(Pâtissière[[#This Row],[G 150µ]:[G 63µ]])</f>
        <v>45.6</v>
      </c>
      <c r="U229" s="870">
        <v>52.8</v>
      </c>
      <c r="V229" s="27"/>
      <c r="W229" s="27"/>
      <c r="X229" s="27"/>
      <c r="Y229" s="643">
        <v>89.7</v>
      </c>
      <c r="Z229" s="18">
        <v>-0.76</v>
      </c>
      <c r="AA229" s="18">
        <v>10.35</v>
      </c>
      <c r="AB229" s="17"/>
      <c r="AC229" s="17"/>
      <c r="AD229" s="16">
        <v>132</v>
      </c>
      <c r="AE229" s="16">
        <v>50</v>
      </c>
      <c r="AF229" s="16">
        <v>15.7</v>
      </c>
      <c r="AG229" s="16">
        <v>265</v>
      </c>
      <c r="AH229" s="16">
        <v>2.6</v>
      </c>
      <c r="AI229" s="16">
        <v>56.6</v>
      </c>
      <c r="AJ229" s="24"/>
      <c r="AK229" s="24" t="s">
        <v>55</v>
      </c>
      <c r="AL229" s="24" t="s">
        <v>55</v>
      </c>
      <c r="AM229" s="26"/>
      <c r="AN229" s="24"/>
      <c r="AO229" s="24" t="s">
        <v>55</v>
      </c>
      <c r="AP229" s="24" t="s">
        <v>55</v>
      </c>
      <c r="AQ229" s="24" t="s">
        <v>55</v>
      </c>
      <c r="AR229" s="24" t="s">
        <v>55</v>
      </c>
      <c r="AS229" s="24" t="s">
        <v>32</v>
      </c>
      <c r="AT229" s="24" t="s">
        <v>707</v>
      </c>
    </row>
    <row r="230" spans="1:46" ht="19.5">
      <c r="A230" s="23">
        <v>45477</v>
      </c>
      <c r="B230" s="642">
        <v>107</v>
      </c>
      <c r="C230" s="21">
        <v>0.52083333333333337</v>
      </c>
      <c r="D230" s="20">
        <v>2404233</v>
      </c>
      <c r="E230" s="20" t="s">
        <v>57</v>
      </c>
      <c r="F230" s="644" t="s">
        <v>55</v>
      </c>
      <c r="G230" s="864">
        <v>13.2</v>
      </c>
      <c r="H230" s="869"/>
      <c r="I230" s="869"/>
      <c r="J230" s="15"/>
      <c r="K230" s="19">
        <v>9.77</v>
      </c>
      <c r="L230" s="618">
        <f>(K230/(100-G230))*100</f>
        <v>11.255760368663594</v>
      </c>
      <c r="M230" s="15"/>
      <c r="N230" s="15"/>
      <c r="O230" s="869"/>
      <c r="P230" s="870"/>
      <c r="Q230" s="870"/>
      <c r="R230" s="870"/>
      <c r="S230" s="870"/>
      <c r="T230" s="878"/>
      <c r="U230" s="870"/>
      <c r="V230" s="27"/>
      <c r="W230" s="27"/>
      <c r="X230" s="27"/>
      <c r="Y230" s="643">
        <v>89.59</v>
      </c>
      <c r="Z230" s="18">
        <v>-0.73</v>
      </c>
      <c r="AA230" s="18">
        <v>10.39</v>
      </c>
      <c r="AB230" s="17"/>
      <c r="AC230" s="17"/>
      <c r="AD230" s="16"/>
      <c r="AE230" s="16"/>
      <c r="AF230" s="16"/>
      <c r="AG230" s="16"/>
      <c r="AH230" s="16"/>
      <c r="AI230" s="16"/>
      <c r="AJ230" s="24"/>
      <c r="AK230" s="24" t="s">
        <v>55</v>
      </c>
      <c r="AL230" s="24" t="s">
        <v>55</v>
      </c>
      <c r="AM230" s="26"/>
      <c r="AN230" s="24"/>
      <c r="AO230" s="24" t="s">
        <v>55</v>
      </c>
      <c r="AP230" s="24"/>
      <c r="AQ230" s="24" t="s">
        <v>55</v>
      </c>
      <c r="AR230" s="24" t="s">
        <v>55</v>
      </c>
      <c r="AS230" s="24" t="s">
        <v>32</v>
      </c>
      <c r="AT230" s="24" t="s">
        <v>708</v>
      </c>
    </row>
    <row r="231" spans="1:46" ht="19.5">
      <c r="A231" s="23">
        <v>45477</v>
      </c>
      <c r="B231" s="642">
        <v>107</v>
      </c>
      <c r="C231" s="21">
        <v>0.46944444444444444</v>
      </c>
      <c r="D231" s="20">
        <v>2404237</v>
      </c>
      <c r="E231" s="20" t="s">
        <v>38</v>
      </c>
      <c r="F231" s="644" t="s">
        <v>55</v>
      </c>
      <c r="G231" s="864">
        <v>13.2</v>
      </c>
      <c r="H231" s="869"/>
      <c r="I231" s="869"/>
      <c r="J231" s="15"/>
      <c r="K231" s="19">
        <v>9.6199999999999992</v>
      </c>
      <c r="L231" s="618">
        <f t="shared" ref="L231:L234" si="36">(K231/(100-G231))*100</f>
        <v>11.08294930875576</v>
      </c>
      <c r="M231" s="15"/>
      <c r="N231" s="15"/>
      <c r="O231" s="869">
        <v>0.2</v>
      </c>
      <c r="P231" s="870"/>
      <c r="Q231" s="870">
        <v>3</v>
      </c>
      <c r="R231" s="870">
        <v>44.4</v>
      </c>
      <c r="S231" s="870"/>
      <c r="T231" s="878">
        <f>SUM(Pâtissière[[#This Row],[G 150µ]:[G 63µ]])</f>
        <v>47.4</v>
      </c>
      <c r="U231" s="870">
        <v>52</v>
      </c>
      <c r="V231" s="27"/>
      <c r="W231" s="27"/>
      <c r="X231" s="27"/>
      <c r="Y231" s="643">
        <v>89.98</v>
      </c>
      <c r="Z231" s="18">
        <v>-0.75</v>
      </c>
      <c r="AA231" s="18">
        <v>10.3</v>
      </c>
      <c r="AB231" s="17"/>
      <c r="AC231" s="17"/>
      <c r="AD231" s="16"/>
      <c r="AE231" s="16"/>
      <c r="AF231" s="16"/>
      <c r="AG231" s="16"/>
      <c r="AH231" s="16"/>
      <c r="AI231" s="16"/>
      <c r="AJ231" s="24"/>
      <c r="AK231" s="24" t="s">
        <v>55</v>
      </c>
      <c r="AL231" s="24" t="s">
        <v>55</v>
      </c>
      <c r="AM231" s="26"/>
      <c r="AN231" s="24"/>
      <c r="AO231" s="24" t="s">
        <v>55</v>
      </c>
      <c r="AP231" s="24" t="s">
        <v>55</v>
      </c>
      <c r="AQ231" s="24" t="s">
        <v>55</v>
      </c>
      <c r="AR231" s="24" t="s">
        <v>55</v>
      </c>
      <c r="AS231" s="24" t="s">
        <v>32</v>
      </c>
      <c r="AT231" s="24" t="s">
        <v>709</v>
      </c>
    </row>
    <row r="232" spans="1:46" ht="19.5">
      <c r="A232" s="23">
        <v>45478</v>
      </c>
      <c r="B232" s="642">
        <v>107</v>
      </c>
      <c r="C232" s="21">
        <v>0.40972222222222221</v>
      </c>
      <c r="D232" s="20">
        <v>2404248</v>
      </c>
      <c r="E232" s="20" t="s">
        <v>57</v>
      </c>
      <c r="F232" s="644" t="s">
        <v>55</v>
      </c>
      <c r="G232" s="864">
        <v>14.3</v>
      </c>
      <c r="H232" s="869">
        <v>14.28</v>
      </c>
      <c r="I232" s="869">
        <v>14.27</v>
      </c>
      <c r="J232" s="15">
        <v>0.60199999999999998</v>
      </c>
      <c r="K232" s="19">
        <v>9.27</v>
      </c>
      <c r="L232" s="618">
        <f t="shared" si="36"/>
        <v>10.816802800466743</v>
      </c>
      <c r="M232" s="15"/>
      <c r="N232" s="15"/>
      <c r="O232" s="869">
        <v>0.4</v>
      </c>
      <c r="P232" s="870"/>
      <c r="Q232" s="870">
        <v>6.8</v>
      </c>
      <c r="R232" s="870">
        <v>41.2</v>
      </c>
      <c r="S232" s="870"/>
      <c r="T232" s="878">
        <f>SUM(Pâtissière[[#This Row],[G 150µ]:[G 63µ]])</f>
        <v>48</v>
      </c>
      <c r="U232" s="870">
        <v>51.2</v>
      </c>
      <c r="V232" s="27"/>
      <c r="W232" s="27"/>
      <c r="X232" s="27"/>
      <c r="Y232" s="643">
        <v>91.54</v>
      </c>
      <c r="Z232" s="18">
        <v>-0.83</v>
      </c>
      <c r="AA232" s="18">
        <v>10.5</v>
      </c>
      <c r="AB232" s="17"/>
      <c r="AC232" s="17"/>
      <c r="AD232" s="16"/>
      <c r="AE232" s="16"/>
      <c r="AF232" s="16"/>
      <c r="AG232" s="16"/>
      <c r="AH232" s="16"/>
      <c r="AI232" s="16"/>
      <c r="AJ232" s="24"/>
      <c r="AK232" s="24" t="s">
        <v>55</v>
      </c>
      <c r="AL232" s="24" t="s">
        <v>55</v>
      </c>
      <c r="AM232" s="26"/>
      <c r="AN232" s="24"/>
      <c r="AO232" s="24" t="s">
        <v>55</v>
      </c>
      <c r="AP232" s="24"/>
      <c r="AQ232" s="24" t="s">
        <v>55</v>
      </c>
      <c r="AR232" s="24" t="s">
        <v>55</v>
      </c>
      <c r="AS232" s="24" t="s">
        <v>32</v>
      </c>
      <c r="AT232" s="24" t="s">
        <v>710</v>
      </c>
    </row>
    <row r="233" spans="1:46" ht="19.5">
      <c r="A233" s="23">
        <v>45478</v>
      </c>
      <c r="B233" s="642">
        <v>107</v>
      </c>
      <c r="C233" s="21">
        <v>0.39305555555555555</v>
      </c>
      <c r="D233" s="20">
        <v>2404247</v>
      </c>
      <c r="E233" s="20" t="s">
        <v>38</v>
      </c>
      <c r="F233" s="644" t="s">
        <v>55</v>
      </c>
      <c r="G233" s="864">
        <v>13.3</v>
      </c>
      <c r="H233" s="869">
        <v>13.3</v>
      </c>
      <c r="I233" s="869">
        <v>13.05</v>
      </c>
      <c r="J233" s="15"/>
      <c r="K233" s="19">
        <v>9.15</v>
      </c>
      <c r="L233" s="618">
        <f t="shared" si="36"/>
        <v>10.553633217993081</v>
      </c>
      <c r="M233" s="15"/>
      <c r="N233" s="15"/>
      <c r="O233" s="869">
        <v>0.8</v>
      </c>
      <c r="P233" s="870"/>
      <c r="Q233" s="870">
        <v>10.199999999999999</v>
      </c>
      <c r="R233" s="870">
        <v>40.799999999999997</v>
      </c>
      <c r="S233" s="870"/>
      <c r="T233" s="878">
        <f>SUM(Pâtissière[[#This Row],[G 150µ]:[G 63µ]])</f>
        <v>51</v>
      </c>
      <c r="U233" s="870">
        <v>48.2</v>
      </c>
      <c r="V233" s="27"/>
      <c r="W233" s="27"/>
      <c r="X233" s="27"/>
      <c r="Y233" s="643">
        <v>91.6</v>
      </c>
      <c r="Z233" s="18">
        <v>-0.87</v>
      </c>
      <c r="AA233" s="18">
        <v>10.44</v>
      </c>
      <c r="AB233" s="17"/>
      <c r="AC233" s="17"/>
      <c r="AD233" s="16">
        <v>116</v>
      </c>
      <c r="AE233" s="16">
        <v>42</v>
      </c>
      <c r="AF233" s="16">
        <v>14.4</v>
      </c>
      <c r="AG233" s="16">
        <v>210</v>
      </c>
      <c r="AH233" s="16">
        <v>2.7</v>
      </c>
      <c r="AI233" s="16">
        <v>54.6</v>
      </c>
      <c r="AJ233" s="24"/>
      <c r="AK233" s="24" t="s">
        <v>55</v>
      </c>
      <c r="AL233" s="24" t="s">
        <v>55</v>
      </c>
      <c r="AM233" s="26"/>
      <c r="AN233" s="24" t="s">
        <v>101</v>
      </c>
      <c r="AO233" s="24" t="s">
        <v>55</v>
      </c>
      <c r="AP233" s="24" t="s">
        <v>55</v>
      </c>
      <c r="AQ233" s="24" t="s">
        <v>55</v>
      </c>
      <c r="AR233" s="24" t="s">
        <v>55</v>
      </c>
      <c r="AS233" s="24" t="s">
        <v>32</v>
      </c>
      <c r="AT233" s="24" t="s">
        <v>711</v>
      </c>
    </row>
    <row r="234" spans="1:46" ht="19.5">
      <c r="A234" s="23">
        <v>45478</v>
      </c>
      <c r="B234" s="642">
        <v>107</v>
      </c>
      <c r="C234" s="21">
        <v>0.5</v>
      </c>
      <c r="D234" s="20">
        <v>2404256</v>
      </c>
      <c r="E234" s="20" t="s">
        <v>57</v>
      </c>
      <c r="F234" s="644" t="s">
        <v>55</v>
      </c>
      <c r="G234" s="864">
        <v>14.28</v>
      </c>
      <c r="H234" s="869"/>
      <c r="I234" s="869"/>
      <c r="J234" s="15"/>
      <c r="K234" s="19">
        <v>10.130000000000001</v>
      </c>
      <c r="L234" s="618">
        <f t="shared" si="36"/>
        <v>11.81754549696687</v>
      </c>
      <c r="M234" s="15"/>
      <c r="N234" s="15"/>
      <c r="O234" s="869"/>
      <c r="P234" s="870"/>
      <c r="Q234" s="870"/>
      <c r="R234" s="870"/>
      <c r="S234" s="870"/>
      <c r="T234" s="878"/>
      <c r="U234" s="870"/>
      <c r="V234" s="27"/>
      <c r="W234" s="27"/>
      <c r="X234" s="27"/>
      <c r="Y234" s="643">
        <v>91.15</v>
      </c>
      <c r="Z234" s="18">
        <v>-0.67</v>
      </c>
      <c r="AA234" s="18">
        <v>10.51</v>
      </c>
      <c r="AB234" s="17"/>
      <c r="AC234" s="17"/>
      <c r="AD234" s="16"/>
      <c r="AE234" s="16"/>
      <c r="AF234" s="16"/>
      <c r="AG234" s="16"/>
      <c r="AH234" s="16"/>
      <c r="AI234" s="16"/>
      <c r="AJ234" s="24"/>
      <c r="AK234" s="24" t="s">
        <v>55</v>
      </c>
      <c r="AL234" s="24" t="s">
        <v>55</v>
      </c>
      <c r="AM234" s="26"/>
      <c r="AN234" s="24"/>
      <c r="AO234" s="24" t="s">
        <v>55</v>
      </c>
      <c r="AP234" s="24"/>
      <c r="AQ234" s="24" t="s">
        <v>55</v>
      </c>
      <c r="AR234" s="24" t="s">
        <v>55</v>
      </c>
      <c r="AS234" s="24" t="s">
        <v>32</v>
      </c>
      <c r="AT234" s="24" t="s">
        <v>712</v>
      </c>
    </row>
    <row r="235" spans="1:46" ht="19.5">
      <c r="A235" s="23">
        <v>45481</v>
      </c>
      <c r="B235" s="642">
        <v>107</v>
      </c>
      <c r="C235" s="21">
        <v>0.44097222222222221</v>
      </c>
      <c r="D235" s="20">
        <v>2404286</v>
      </c>
      <c r="E235" s="20" t="s">
        <v>38</v>
      </c>
      <c r="F235" s="644" t="s">
        <v>55</v>
      </c>
      <c r="G235" s="864">
        <v>14.4</v>
      </c>
      <c r="H235" s="869"/>
      <c r="I235" s="869">
        <v>14.2</v>
      </c>
      <c r="J235" s="15"/>
      <c r="K235" s="19">
        <v>9.68</v>
      </c>
      <c r="L235" s="618">
        <f>(K235/(100-G235))*100</f>
        <v>11.308411214953273</v>
      </c>
      <c r="M235" s="15"/>
      <c r="N235" s="15"/>
      <c r="O235" s="869">
        <v>0.4</v>
      </c>
      <c r="P235" s="870"/>
      <c r="Q235" s="870">
        <v>6.2</v>
      </c>
      <c r="R235" s="870">
        <v>44.8</v>
      </c>
      <c r="S235" s="870"/>
      <c r="T235" s="878">
        <f>SUM(Pâtissière[[#This Row],[G 150µ]:[G 63µ]])</f>
        <v>51</v>
      </c>
      <c r="U235" s="870">
        <v>48.6</v>
      </c>
      <c r="V235" s="27">
        <v>21.89</v>
      </c>
      <c r="W235" s="27">
        <v>97</v>
      </c>
      <c r="X235" s="27">
        <v>7.31</v>
      </c>
      <c r="Y235" s="643">
        <v>91.89</v>
      </c>
      <c r="Z235" s="18">
        <v>-0.81</v>
      </c>
      <c r="AA235" s="18">
        <v>9.9600000000000009</v>
      </c>
      <c r="AB235" s="17"/>
      <c r="AC235" s="17"/>
      <c r="AD235" s="16">
        <v>123</v>
      </c>
      <c r="AE235" s="16">
        <v>47</v>
      </c>
      <c r="AF235" s="16">
        <v>15.3</v>
      </c>
      <c r="AG235" s="16">
        <v>240</v>
      </c>
      <c r="AH235" s="16">
        <v>2.6</v>
      </c>
      <c r="AI235" s="16">
        <v>57.2</v>
      </c>
      <c r="AJ235" s="24"/>
      <c r="AK235" s="24" t="s">
        <v>55</v>
      </c>
      <c r="AL235" s="24" t="s">
        <v>55</v>
      </c>
      <c r="AM235" s="26"/>
      <c r="AN235" s="24" t="s">
        <v>101</v>
      </c>
      <c r="AO235" s="24" t="s">
        <v>55</v>
      </c>
      <c r="AP235" s="24" t="s">
        <v>55</v>
      </c>
      <c r="AQ235" s="24" t="s">
        <v>55</v>
      </c>
      <c r="AR235" s="24" t="s">
        <v>55</v>
      </c>
      <c r="AS235" s="24" t="s">
        <v>32</v>
      </c>
      <c r="AT235" s="24" t="s">
        <v>713</v>
      </c>
    </row>
    <row r="236" spans="1:46" ht="19.5">
      <c r="A236" s="23">
        <v>45482</v>
      </c>
      <c r="B236" s="642">
        <v>107</v>
      </c>
      <c r="C236" s="21">
        <v>0.36805555555555558</v>
      </c>
      <c r="D236" s="20">
        <v>2404311</v>
      </c>
      <c r="E236" s="20" t="s">
        <v>38</v>
      </c>
      <c r="F236" s="644" t="s">
        <v>55</v>
      </c>
      <c r="G236" s="864">
        <v>14.02</v>
      </c>
      <c r="H236" s="869">
        <v>13.8</v>
      </c>
      <c r="I236" s="869">
        <v>13.9</v>
      </c>
      <c r="J236" s="15"/>
      <c r="K236" s="19">
        <v>10.17</v>
      </c>
      <c r="L236" s="618">
        <f>(K236/(100-G236))*100</f>
        <v>11.828332170272155</v>
      </c>
      <c r="M236" s="15"/>
      <c r="N236" s="15"/>
      <c r="O236" s="869">
        <v>1.8</v>
      </c>
      <c r="P236" s="870"/>
      <c r="Q236" s="870">
        <v>23.2</v>
      </c>
      <c r="R236" s="870">
        <v>42.8</v>
      </c>
      <c r="S236" s="870"/>
      <c r="T236" s="878">
        <f>SUM(Pâtissière[[#This Row],[G 150µ]:[G 63µ]])</f>
        <v>66</v>
      </c>
      <c r="U236" s="870">
        <v>32</v>
      </c>
      <c r="V236" s="27">
        <v>21.9</v>
      </c>
      <c r="W236" s="27">
        <v>95</v>
      </c>
      <c r="X236" s="27">
        <v>7.12</v>
      </c>
      <c r="Y236" s="643">
        <v>91.32</v>
      </c>
      <c r="Z236" s="18">
        <v>-0.9</v>
      </c>
      <c r="AA236" s="18">
        <v>10.27</v>
      </c>
      <c r="AB236" s="17"/>
      <c r="AC236" s="17">
        <v>0.51</v>
      </c>
      <c r="AD236" s="16">
        <v>133</v>
      </c>
      <c r="AE236" s="16">
        <v>52</v>
      </c>
      <c r="AF236" s="16">
        <v>16.100000000000001</v>
      </c>
      <c r="AG236" s="16">
        <v>270</v>
      </c>
      <c r="AH236" s="16">
        <v>2.56</v>
      </c>
      <c r="AI236" s="16">
        <v>54.5</v>
      </c>
      <c r="AJ236" s="24"/>
      <c r="AK236" s="24" t="s">
        <v>55</v>
      </c>
      <c r="AL236" s="24" t="s">
        <v>55</v>
      </c>
      <c r="AM236" s="26"/>
      <c r="AN236" s="24" t="s">
        <v>101</v>
      </c>
      <c r="AO236" s="24" t="s">
        <v>55</v>
      </c>
      <c r="AP236" s="24" t="s">
        <v>55</v>
      </c>
      <c r="AQ236" s="24" t="s">
        <v>55</v>
      </c>
      <c r="AR236" s="24" t="s">
        <v>55</v>
      </c>
      <c r="AS236" s="24" t="s">
        <v>32</v>
      </c>
      <c r="AT236" s="24" t="s">
        <v>714</v>
      </c>
    </row>
    <row r="237" spans="1:46" ht="19.5">
      <c r="A237" s="23">
        <v>45482</v>
      </c>
      <c r="B237" s="642">
        <v>107</v>
      </c>
      <c r="C237" s="21">
        <v>0.44791666666666669</v>
      </c>
      <c r="D237" s="20">
        <v>2404312</v>
      </c>
      <c r="E237" s="20" t="s">
        <v>57</v>
      </c>
      <c r="F237" s="644" t="s">
        <v>55</v>
      </c>
      <c r="G237" s="864">
        <v>14.3</v>
      </c>
      <c r="H237" s="869">
        <v>14</v>
      </c>
      <c r="I237" s="869"/>
      <c r="J237" s="15"/>
      <c r="K237" s="19">
        <v>9.73</v>
      </c>
      <c r="L237" s="618">
        <f t="shared" ref="L237:L238" si="37">(K237/(100-G237))*100</f>
        <v>11.353558926487748</v>
      </c>
      <c r="M237" s="15"/>
      <c r="N237" s="15"/>
      <c r="O237" s="869"/>
      <c r="P237" s="870"/>
      <c r="Q237" s="870"/>
      <c r="R237" s="870"/>
      <c r="S237" s="870"/>
      <c r="T237" s="878"/>
      <c r="U237" s="870"/>
      <c r="V237" s="27">
        <v>23</v>
      </c>
      <c r="W237" s="27">
        <v>97</v>
      </c>
      <c r="X237" s="27">
        <v>7.24</v>
      </c>
      <c r="Y237" s="643">
        <v>91.01</v>
      </c>
      <c r="Z237" s="18">
        <v>-0.79</v>
      </c>
      <c r="AA237" s="18">
        <v>10.25</v>
      </c>
      <c r="AB237" s="17"/>
      <c r="AC237" s="17">
        <v>0.51</v>
      </c>
      <c r="AD237" s="16"/>
      <c r="AE237" s="16"/>
      <c r="AF237" s="16"/>
      <c r="AG237" s="16"/>
      <c r="AH237" s="16"/>
      <c r="AI237" s="16"/>
      <c r="AJ237" s="24"/>
      <c r="AK237" s="24" t="s">
        <v>55</v>
      </c>
      <c r="AL237" s="24" t="s">
        <v>55</v>
      </c>
      <c r="AM237" s="26"/>
      <c r="AN237" s="24"/>
      <c r="AO237" s="24" t="s">
        <v>55</v>
      </c>
      <c r="AP237" s="24"/>
      <c r="AQ237" s="24" t="s">
        <v>55</v>
      </c>
      <c r="AR237" s="24" t="s">
        <v>55</v>
      </c>
      <c r="AS237" s="24" t="s">
        <v>32</v>
      </c>
      <c r="AT237" s="24" t="s">
        <v>715</v>
      </c>
    </row>
    <row r="238" spans="1:46" ht="19.5">
      <c r="A238" s="23">
        <v>45482</v>
      </c>
      <c r="B238" s="642">
        <v>107</v>
      </c>
      <c r="C238" s="21">
        <v>0.46736111111111112</v>
      </c>
      <c r="D238" s="20">
        <v>2404313</v>
      </c>
      <c r="E238" s="20" t="s">
        <v>38</v>
      </c>
      <c r="F238" s="644" t="s">
        <v>55</v>
      </c>
      <c r="G238" s="864">
        <v>14.27</v>
      </c>
      <c r="H238" s="869">
        <v>14.04</v>
      </c>
      <c r="I238" s="869"/>
      <c r="J238" s="15"/>
      <c r="K238" s="19">
        <v>9.41</v>
      </c>
      <c r="L238" s="618">
        <f t="shared" si="37"/>
        <v>10.976321007815233</v>
      </c>
      <c r="M238" s="15"/>
      <c r="N238" s="15"/>
      <c r="O238" s="869"/>
      <c r="P238" s="870"/>
      <c r="Q238" s="870"/>
      <c r="R238" s="870"/>
      <c r="S238" s="870"/>
      <c r="T238" s="878"/>
      <c r="U238" s="870"/>
      <c r="V238" s="27"/>
      <c r="W238" s="27"/>
      <c r="X238" s="27"/>
      <c r="Y238" s="643"/>
      <c r="Z238" s="18"/>
      <c r="AA238" s="18"/>
      <c r="AB238" s="17"/>
      <c r="AC238" s="17">
        <v>0.51</v>
      </c>
      <c r="AD238" s="16"/>
      <c r="AE238" s="16"/>
      <c r="AF238" s="16"/>
      <c r="AG238" s="16"/>
      <c r="AH238" s="16"/>
      <c r="AI238" s="16"/>
      <c r="AJ238" s="24"/>
      <c r="AK238" s="24" t="s">
        <v>55</v>
      </c>
      <c r="AL238" s="24" t="s">
        <v>55</v>
      </c>
      <c r="AM238" s="26"/>
      <c r="AN238" s="24"/>
      <c r="AO238" s="24" t="s">
        <v>55</v>
      </c>
      <c r="AP238" s="24" t="s">
        <v>55</v>
      </c>
      <c r="AQ238" s="24" t="s">
        <v>55</v>
      </c>
      <c r="AR238" s="24" t="s">
        <v>55</v>
      </c>
      <c r="AS238" s="24" t="s">
        <v>32</v>
      </c>
      <c r="AT238" s="24" t="s">
        <v>716</v>
      </c>
    </row>
    <row r="239" spans="1:46" ht="19.5">
      <c r="A239" s="23">
        <v>45483</v>
      </c>
      <c r="B239" s="642">
        <v>107</v>
      </c>
      <c r="C239" s="21">
        <v>0.3888888888888889</v>
      </c>
      <c r="D239" s="20">
        <v>2404330</v>
      </c>
      <c r="E239" s="20" t="s">
        <v>38</v>
      </c>
      <c r="F239" s="644" t="s">
        <v>55</v>
      </c>
      <c r="G239" s="864">
        <v>13.03</v>
      </c>
      <c r="H239" s="869"/>
      <c r="I239" s="869">
        <v>13.07</v>
      </c>
      <c r="J239" s="15"/>
      <c r="K239" s="19">
        <v>11.6</v>
      </c>
      <c r="L239" s="618">
        <f>(K239/(100-G239))*100</f>
        <v>13.337932620443832</v>
      </c>
      <c r="M239" s="15"/>
      <c r="N239" s="15"/>
      <c r="O239" s="869">
        <v>1</v>
      </c>
      <c r="P239" s="870"/>
      <c r="Q239" s="870">
        <v>6.8</v>
      </c>
      <c r="R239" s="870">
        <v>46.2</v>
      </c>
      <c r="S239" s="870"/>
      <c r="T239" s="878">
        <f>SUM(Pâtissière[[#This Row],[G 150µ]:[G 63µ]])</f>
        <v>53</v>
      </c>
      <c r="U239" s="870">
        <v>46.6</v>
      </c>
      <c r="V239" s="27"/>
      <c r="W239" s="27"/>
      <c r="X239" s="27"/>
      <c r="Y239" s="643">
        <v>90.45</v>
      </c>
      <c r="Z239" s="18">
        <v>-0.63</v>
      </c>
      <c r="AA239" s="18">
        <v>10.36</v>
      </c>
      <c r="AB239" s="17"/>
      <c r="AC239" s="17"/>
      <c r="AD239" s="16">
        <v>102</v>
      </c>
      <c r="AE239" s="16">
        <v>63</v>
      </c>
      <c r="AF239" s="16">
        <v>17.7</v>
      </c>
      <c r="AG239" s="16">
        <v>230</v>
      </c>
      <c r="AH239" s="16">
        <v>1.62</v>
      </c>
      <c r="AI239" s="16">
        <v>51.8</v>
      </c>
      <c r="AJ239" s="24"/>
      <c r="AK239" s="24" t="s">
        <v>55</v>
      </c>
      <c r="AL239" s="24" t="s">
        <v>55</v>
      </c>
      <c r="AM239" s="26"/>
      <c r="AN239" s="24" t="s">
        <v>101</v>
      </c>
      <c r="AO239" s="24" t="s">
        <v>55</v>
      </c>
      <c r="AP239" s="24" t="s">
        <v>55</v>
      </c>
      <c r="AQ239" s="24" t="s">
        <v>55</v>
      </c>
      <c r="AR239" s="24" t="s">
        <v>55</v>
      </c>
      <c r="AS239" s="24" t="s">
        <v>32</v>
      </c>
      <c r="AT239" s="24" t="s">
        <v>717</v>
      </c>
    </row>
    <row r="240" spans="1:46" ht="19.5">
      <c r="A240" s="23">
        <v>45483</v>
      </c>
      <c r="B240" s="642">
        <v>107</v>
      </c>
      <c r="C240" s="21">
        <v>0.4375</v>
      </c>
      <c r="D240" s="20">
        <v>2404333</v>
      </c>
      <c r="E240" s="20" t="s">
        <v>57</v>
      </c>
      <c r="F240" s="644" t="s">
        <v>55</v>
      </c>
      <c r="G240" s="864">
        <v>13.99</v>
      </c>
      <c r="H240" s="869"/>
      <c r="I240" s="869">
        <v>13.6</v>
      </c>
      <c r="J240" s="15"/>
      <c r="K240" s="19">
        <v>10.210000000000001</v>
      </c>
      <c r="L240" s="618">
        <f>(K240/(100-G240))*100</f>
        <v>11.870712707824673</v>
      </c>
      <c r="M240" s="15"/>
      <c r="N240" s="15"/>
      <c r="O240" s="869"/>
      <c r="P240" s="870"/>
      <c r="Q240" s="870"/>
      <c r="R240" s="870"/>
      <c r="S240" s="870"/>
      <c r="T240" s="878"/>
      <c r="U240" s="870"/>
      <c r="V240" s="27">
        <v>24.27</v>
      </c>
      <c r="W240" s="27">
        <v>86</v>
      </c>
      <c r="X240" s="27">
        <v>8.15</v>
      </c>
      <c r="Y240" s="643">
        <v>90.84</v>
      </c>
      <c r="Z240" s="18">
        <v>-0.82</v>
      </c>
      <c r="AA240" s="18">
        <v>10.75</v>
      </c>
      <c r="AB240" s="17"/>
      <c r="AC240" s="17"/>
      <c r="AD240" s="16"/>
      <c r="AE240" s="16"/>
      <c r="AF240" s="16"/>
      <c r="AG240" s="16"/>
      <c r="AH240" s="16"/>
      <c r="AI240" s="16"/>
      <c r="AJ240" s="24"/>
      <c r="AK240" s="24" t="s">
        <v>55</v>
      </c>
      <c r="AL240" s="24" t="s">
        <v>55</v>
      </c>
      <c r="AM240" s="26"/>
      <c r="AN240" s="24"/>
      <c r="AO240" s="24" t="s">
        <v>55</v>
      </c>
      <c r="AP240" s="24"/>
      <c r="AQ240" s="24" t="s">
        <v>55</v>
      </c>
      <c r="AR240" s="24" t="s">
        <v>55</v>
      </c>
      <c r="AS240" s="24" t="s">
        <v>32</v>
      </c>
      <c r="AT240" s="24" t="s">
        <v>718</v>
      </c>
    </row>
    <row r="241" spans="1:46" ht="19.5">
      <c r="A241" s="23">
        <v>45484</v>
      </c>
      <c r="B241" s="642">
        <v>107</v>
      </c>
      <c r="C241" s="21">
        <v>0.375</v>
      </c>
      <c r="D241" s="20">
        <v>2404348</v>
      </c>
      <c r="E241" s="20" t="s">
        <v>57</v>
      </c>
      <c r="F241" s="644" t="s">
        <v>55</v>
      </c>
      <c r="G241" s="864">
        <v>13.68</v>
      </c>
      <c r="H241" s="869"/>
      <c r="I241" s="869"/>
      <c r="J241" s="15">
        <v>0.56899999999999995</v>
      </c>
      <c r="K241" s="19">
        <v>10.77</v>
      </c>
      <c r="L241" s="618">
        <f t="shared" ref="L241:L246" si="38">(K241/(100-G241))*100</f>
        <v>12.476830398517146</v>
      </c>
      <c r="M241" s="15"/>
      <c r="N241" s="15"/>
      <c r="O241" s="869">
        <v>0.4</v>
      </c>
      <c r="P241" s="870"/>
      <c r="Q241" s="870">
        <v>7.8</v>
      </c>
      <c r="R241" s="870">
        <v>37.6</v>
      </c>
      <c r="S241" s="870"/>
      <c r="T241" s="878">
        <f>SUM(Pâtissière[[#This Row],[G 150µ]:[G 63µ]])</f>
        <v>45.4</v>
      </c>
      <c r="U241" s="870">
        <v>54.4</v>
      </c>
      <c r="V241" s="27"/>
      <c r="W241" s="27"/>
      <c r="X241" s="27"/>
      <c r="Y241" s="643">
        <v>88.54</v>
      </c>
      <c r="Z241" s="18">
        <v>-0.36</v>
      </c>
      <c r="AA241" s="18">
        <v>10.51</v>
      </c>
      <c r="AB241" s="17"/>
      <c r="AC241" s="17"/>
      <c r="AD241" s="16">
        <v>107</v>
      </c>
      <c r="AE241" s="16">
        <v>80</v>
      </c>
      <c r="AF241" s="16">
        <v>19.899999999999999</v>
      </c>
      <c r="AG241" s="16">
        <v>290</v>
      </c>
      <c r="AH241" s="16">
        <v>1.34</v>
      </c>
      <c r="AI241" s="16">
        <v>54.6</v>
      </c>
      <c r="AJ241" s="24"/>
      <c r="AK241" s="24" t="s">
        <v>55</v>
      </c>
      <c r="AL241" s="24" t="s">
        <v>55</v>
      </c>
      <c r="AM241" s="26"/>
      <c r="AN241" s="24"/>
      <c r="AO241" s="24" t="s">
        <v>55</v>
      </c>
      <c r="AP241" s="24"/>
      <c r="AQ241" s="24" t="s">
        <v>55</v>
      </c>
      <c r="AR241" s="24" t="s">
        <v>55</v>
      </c>
      <c r="AS241" s="24" t="s">
        <v>32</v>
      </c>
      <c r="AT241" s="24" t="s">
        <v>719</v>
      </c>
    </row>
    <row r="242" spans="1:46" ht="19.5">
      <c r="A242" s="23">
        <v>45484</v>
      </c>
      <c r="B242" s="642">
        <v>107</v>
      </c>
      <c r="C242" s="21">
        <v>0.40902777777777777</v>
      </c>
      <c r="D242" s="20">
        <v>2404347</v>
      </c>
      <c r="E242" s="20" t="s">
        <v>38</v>
      </c>
      <c r="F242" s="644" t="s">
        <v>55</v>
      </c>
      <c r="G242" s="864">
        <v>13.5</v>
      </c>
      <c r="H242" s="869"/>
      <c r="I242" s="869">
        <v>13.6</v>
      </c>
      <c r="J242" s="15"/>
      <c r="K242" s="19">
        <v>10.130000000000001</v>
      </c>
      <c r="L242" s="618">
        <f t="shared" si="38"/>
        <v>11.710982658959539</v>
      </c>
      <c r="M242" s="15"/>
      <c r="N242" s="15"/>
      <c r="O242" s="869"/>
      <c r="P242" s="870"/>
      <c r="Q242" s="870"/>
      <c r="R242" s="870"/>
      <c r="S242" s="870"/>
      <c r="T242" s="878"/>
      <c r="U242" s="870"/>
      <c r="V242" s="27">
        <v>24.51</v>
      </c>
      <c r="W242" s="27">
        <v>96</v>
      </c>
      <c r="X242" s="27">
        <v>7.98</v>
      </c>
      <c r="Y242" s="643">
        <v>90.6</v>
      </c>
      <c r="Z242" s="18">
        <v>-0.77</v>
      </c>
      <c r="AA242" s="18">
        <v>10.49</v>
      </c>
      <c r="AB242" s="17"/>
      <c r="AC242" s="17"/>
      <c r="AD242" s="16">
        <v>119</v>
      </c>
      <c r="AE242" s="16">
        <v>66</v>
      </c>
      <c r="AF242" s="16">
        <v>18.100000000000001</v>
      </c>
      <c r="AG242" s="16">
        <v>290</v>
      </c>
      <c r="AH242" s="16">
        <v>1.8</v>
      </c>
      <c r="AI242" s="16">
        <v>56.3</v>
      </c>
      <c r="AJ242" s="24"/>
      <c r="AK242" s="24" t="s">
        <v>55</v>
      </c>
      <c r="AL242" s="24" t="s">
        <v>55</v>
      </c>
      <c r="AM242" s="26"/>
      <c r="AN242" s="24" t="s">
        <v>101</v>
      </c>
      <c r="AO242" s="24" t="s">
        <v>55</v>
      </c>
      <c r="AP242" s="24" t="s">
        <v>55</v>
      </c>
      <c r="AQ242" s="24" t="s">
        <v>55</v>
      </c>
      <c r="AR242" s="24" t="s">
        <v>55</v>
      </c>
      <c r="AS242" s="24" t="s">
        <v>32</v>
      </c>
      <c r="AT242" s="24" t="s">
        <v>720</v>
      </c>
    </row>
    <row r="243" spans="1:46" ht="19.5">
      <c r="A243" s="23">
        <v>45484</v>
      </c>
      <c r="B243" s="642">
        <v>107</v>
      </c>
      <c r="C243" s="21">
        <v>0.39652777777777776</v>
      </c>
      <c r="D243" s="20">
        <v>2404349</v>
      </c>
      <c r="E243" s="20" t="s">
        <v>38</v>
      </c>
      <c r="F243" s="644" t="s">
        <v>55</v>
      </c>
      <c r="G243" s="864">
        <v>13.4</v>
      </c>
      <c r="H243" s="869"/>
      <c r="I243" s="869"/>
      <c r="J243" s="15"/>
      <c r="K243" s="19">
        <v>9.92</v>
      </c>
      <c r="L243" s="618">
        <f t="shared" si="38"/>
        <v>11.454965357967668</v>
      </c>
      <c r="M243" s="15"/>
      <c r="N243" s="15"/>
      <c r="O243" s="869">
        <v>0.6</v>
      </c>
      <c r="P243" s="870"/>
      <c r="Q243" s="870">
        <v>3.8</v>
      </c>
      <c r="R243" s="870">
        <v>46.8</v>
      </c>
      <c r="S243" s="870"/>
      <c r="T243" s="878">
        <f>SUM(Pâtissière[[#This Row],[G 150µ]:[G 63µ]])</f>
        <v>50.599999999999994</v>
      </c>
      <c r="U243" s="870">
        <v>46</v>
      </c>
      <c r="V243" s="27">
        <v>23.67</v>
      </c>
      <c r="W243" s="27">
        <v>97</v>
      </c>
      <c r="X243" s="27">
        <v>7.7</v>
      </c>
      <c r="Y243" s="643">
        <v>90.67</v>
      </c>
      <c r="Z243" s="18">
        <v>-0.75</v>
      </c>
      <c r="AA243" s="18">
        <v>10.48</v>
      </c>
      <c r="AB243" s="17"/>
      <c r="AC243" s="17"/>
      <c r="AD243" s="16"/>
      <c r="AE243" s="16"/>
      <c r="AF243" s="16"/>
      <c r="AG243" s="16"/>
      <c r="AH243" s="16"/>
      <c r="AI243" s="16"/>
      <c r="AJ243" s="24"/>
      <c r="AK243" s="24" t="s">
        <v>55</v>
      </c>
      <c r="AL243" s="24" t="s">
        <v>55</v>
      </c>
      <c r="AM243" s="26"/>
      <c r="AN243" s="24"/>
      <c r="AO243" s="24" t="s">
        <v>55</v>
      </c>
      <c r="AP243" s="24" t="s">
        <v>55</v>
      </c>
      <c r="AQ243" s="24" t="s">
        <v>55</v>
      </c>
      <c r="AR243" s="24" t="s">
        <v>55</v>
      </c>
      <c r="AS243" s="24" t="s">
        <v>32</v>
      </c>
      <c r="AT243" s="24" t="s">
        <v>721</v>
      </c>
    </row>
    <row r="244" spans="1:46" ht="19.5">
      <c r="A244" s="23">
        <v>45485</v>
      </c>
      <c r="B244" s="642">
        <v>107</v>
      </c>
      <c r="C244" s="21">
        <v>0.38263888888888886</v>
      </c>
      <c r="D244" s="20">
        <v>2404362</v>
      </c>
      <c r="E244" s="20" t="s">
        <v>38</v>
      </c>
      <c r="F244" s="644" t="s">
        <v>55</v>
      </c>
      <c r="G244" s="864">
        <v>13.5</v>
      </c>
      <c r="H244" s="869"/>
      <c r="I244" s="869">
        <v>13.7</v>
      </c>
      <c r="J244" s="15"/>
      <c r="K244" s="19">
        <v>10.68</v>
      </c>
      <c r="L244" s="618">
        <f t="shared" si="38"/>
        <v>12.346820809248554</v>
      </c>
      <c r="M244" s="15"/>
      <c r="N244" s="15"/>
      <c r="O244" s="869">
        <v>1</v>
      </c>
      <c r="P244" s="870"/>
      <c r="Q244" s="870">
        <v>14</v>
      </c>
      <c r="R244" s="870">
        <v>47.4</v>
      </c>
      <c r="S244" s="870"/>
      <c r="T244" s="878">
        <f>SUM(Pâtissière[[#This Row],[G 150µ]:[G 63µ]])</f>
        <v>61.4</v>
      </c>
      <c r="U244" s="870">
        <v>37.4</v>
      </c>
      <c r="V244" s="27"/>
      <c r="W244" s="27"/>
      <c r="X244" s="27"/>
      <c r="Y244" s="643">
        <v>90.54</v>
      </c>
      <c r="Z244" s="18">
        <v>-0.82</v>
      </c>
      <c r="AA244" s="18">
        <v>10.55</v>
      </c>
      <c r="AB244" s="17"/>
      <c r="AC244" s="17"/>
      <c r="AD244" s="16">
        <v>117</v>
      </c>
      <c r="AE244" s="16">
        <v>70</v>
      </c>
      <c r="AF244" s="16">
        <v>18.100000000000001</v>
      </c>
      <c r="AG244" s="16">
        <v>280</v>
      </c>
      <c r="AH244" s="16">
        <v>1.67</v>
      </c>
      <c r="AI244" s="16">
        <v>52.8</v>
      </c>
      <c r="AJ244" s="24"/>
      <c r="AK244" s="24" t="s">
        <v>55</v>
      </c>
      <c r="AL244" s="24" t="s">
        <v>55</v>
      </c>
      <c r="AM244" s="26"/>
      <c r="AN244" s="24"/>
      <c r="AO244" s="24" t="s">
        <v>55</v>
      </c>
      <c r="AP244" s="24" t="s">
        <v>55</v>
      </c>
      <c r="AQ244" s="24" t="s">
        <v>55</v>
      </c>
      <c r="AR244" s="24" t="s">
        <v>55</v>
      </c>
      <c r="AS244" s="24" t="s">
        <v>32</v>
      </c>
      <c r="AT244" s="24" t="s">
        <v>722</v>
      </c>
    </row>
    <row r="245" spans="1:46" ht="19.5">
      <c r="A245" s="23">
        <v>45485</v>
      </c>
      <c r="B245" s="642">
        <v>107</v>
      </c>
      <c r="C245" s="21">
        <v>0.46597222222222223</v>
      </c>
      <c r="D245" s="20">
        <v>2404365</v>
      </c>
      <c r="E245" s="20" t="s">
        <v>38</v>
      </c>
      <c r="F245" s="644" t="s">
        <v>55</v>
      </c>
      <c r="G245" s="864">
        <v>13.96</v>
      </c>
      <c r="H245" s="869"/>
      <c r="I245" s="869">
        <v>13.7</v>
      </c>
      <c r="J245" s="15"/>
      <c r="K245" s="19">
        <v>10.69</v>
      </c>
      <c r="L245" s="618">
        <f t="shared" si="38"/>
        <v>12.424453742445376</v>
      </c>
      <c r="M245" s="15"/>
      <c r="N245" s="15"/>
      <c r="O245" s="869"/>
      <c r="P245" s="870"/>
      <c r="Q245" s="870"/>
      <c r="R245" s="870"/>
      <c r="S245" s="870"/>
      <c r="T245" s="878"/>
      <c r="U245" s="870"/>
      <c r="V245" s="27"/>
      <c r="W245" s="27"/>
      <c r="X245" s="27"/>
      <c r="Y245" s="643">
        <v>90.79</v>
      </c>
      <c r="Z245" s="18">
        <v>-0.81</v>
      </c>
      <c r="AA245" s="18">
        <v>10.86</v>
      </c>
      <c r="AB245" s="17"/>
      <c r="AC245" s="17"/>
      <c r="AD245" s="16"/>
      <c r="AE245" s="16"/>
      <c r="AF245" s="16"/>
      <c r="AG245" s="16"/>
      <c r="AH245" s="16"/>
      <c r="AI245" s="16"/>
      <c r="AJ245" s="24"/>
      <c r="AK245" s="24" t="s">
        <v>55</v>
      </c>
      <c r="AL245" s="24" t="s">
        <v>55</v>
      </c>
      <c r="AM245" s="26"/>
      <c r="AN245" s="24"/>
      <c r="AO245" s="24" t="s">
        <v>55</v>
      </c>
      <c r="AP245" s="24" t="s">
        <v>55</v>
      </c>
      <c r="AQ245" s="24" t="s">
        <v>55</v>
      </c>
      <c r="AR245" s="24" t="s">
        <v>55</v>
      </c>
      <c r="AS245" s="24" t="s">
        <v>32</v>
      </c>
      <c r="AT245" s="24" t="s">
        <v>723</v>
      </c>
    </row>
    <row r="246" spans="1:46" ht="19.5">
      <c r="A246" s="23">
        <v>45485</v>
      </c>
      <c r="B246" s="642">
        <v>107</v>
      </c>
      <c r="C246" s="21">
        <v>0.47916666666666669</v>
      </c>
      <c r="D246" s="20">
        <v>2404366</v>
      </c>
      <c r="E246" s="20" t="s">
        <v>21</v>
      </c>
      <c r="F246" s="644" t="s">
        <v>55</v>
      </c>
      <c r="G246" s="864">
        <v>14.2</v>
      </c>
      <c r="H246" s="869"/>
      <c r="I246" s="869">
        <v>14</v>
      </c>
      <c r="J246" s="15"/>
      <c r="K246" s="19">
        <v>9.6199999999999992</v>
      </c>
      <c r="L246" s="618">
        <f t="shared" si="38"/>
        <v>11.212121212121213</v>
      </c>
      <c r="M246" s="15"/>
      <c r="N246" s="15"/>
      <c r="O246" s="869">
        <v>1</v>
      </c>
      <c r="P246" s="870"/>
      <c r="Q246" s="870">
        <v>13.6</v>
      </c>
      <c r="R246" s="870">
        <v>54</v>
      </c>
      <c r="S246" s="870"/>
      <c r="T246" s="878">
        <f>SUM(Pâtissière[[#This Row],[G 150µ]:[G 63µ]])</f>
        <v>67.599999999999994</v>
      </c>
      <c r="U246" s="870">
        <v>31</v>
      </c>
      <c r="V246" s="27">
        <v>21.1</v>
      </c>
      <c r="W246" s="27">
        <v>96</v>
      </c>
      <c r="X246" s="27">
        <v>6.89</v>
      </c>
      <c r="Y246" s="643">
        <v>91.39</v>
      </c>
      <c r="Z246" s="18">
        <v>-0.76</v>
      </c>
      <c r="AA246" s="18">
        <v>10.26</v>
      </c>
      <c r="AB246" s="17"/>
      <c r="AC246" s="17"/>
      <c r="AD246" s="16"/>
      <c r="AE246" s="16"/>
      <c r="AF246" s="16"/>
      <c r="AG246" s="16"/>
      <c r="AH246" s="16"/>
      <c r="AI246" s="16"/>
      <c r="AJ246" s="24"/>
      <c r="AK246" s="24"/>
      <c r="AL246" s="24"/>
      <c r="AM246" s="26"/>
      <c r="AN246" s="24"/>
      <c r="AO246" s="24"/>
      <c r="AP246" s="24"/>
      <c r="AQ246" s="24" t="s">
        <v>55</v>
      </c>
      <c r="AR246" s="24" t="s">
        <v>55</v>
      </c>
      <c r="AS246" s="24" t="s">
        <v>32</v>
      </c>
      <c r="AT246" s="24" t="s">
        <v>724</v>
      </c>
    </row>
    <row r="247" spans="1:46" ht="19.5">
      <c r="A247" s="23">
        <v>45485</v>
      </c>
      <c r="B247" s="642">
        <v>107</v>
      </c>
      <c r="C247" s="21">
        <v>0.54166666666666663</v>
      </c>
      <c r="D247" s="20">
        <v>2404375</v>
      </c>
      <c r="E247" s="20" t="s">
        <v>57</v>
      </c>
      <c r="F247" s="644" t="s">
        <v>55</v>
      </c>
      <c r="G247" s="864">
        <v>14</v>
      </c>
      <c r="H247" s="869"/>
      <c r="I247" s="869"/>
      <c r="J247" s="15"/>
      <c r="K247" s="19">
        <v>10.31</v>
      </c>
      <c r="L247" s="618">
        <f>(K247/(100-G247))*100</f>
        <v>11.988372093023257</v>
      </c>
      <c r="M247" s="15"/>
      <c r="N247" s="15"/>
      <c r="O247" s="869"/>
      <c r="P247" s="870"/>
      <c r="Q247" s="870"/>
      <c r="R247" s="870"/>
      <c r="S247" s="870"/>
      <c r="T247" s="878"/>
      <c r="U247" s="870"/>
      <c r="V247" s="27"/>
      <c r="W247" s="27"/>
      <c r="X247" s="27"/>
      <c r="Y247" s="643"/>
      <c r="Z247" s="18"/>
      <c r="AA247" s="18"/>
      <c r="AB247" s="17"/>
      <c r="AC247" s="17"/>
      <c r="AD247" s="16"/>
      <c r="AE247" s="16"/>
      <c r="AF247" s="16"/>
      <c r="AG247" s="16"/>
      <c r="AH247" s="16"/>
      <c r="AI247" s="16"/>
      <c r="AJ247" s="24"/>
      <c r="AK247" s="24" t="s">
        <v>55</v>
      </c>
      <c r="AL247" s="24" t="s">
        <v>55</v>
      </c>
      <c r="AM247" s="26"/>
      <c r="AN247" s="24"/>
      <c r="AO247" s="24" t="s">
        <v>55</v>
      </c>
      <c r="AP247" s="24"/>
      <c r="AQ247" s="24" t="s">
        <v>55</v>
      </c>
      <c r="AR247" s="24" t="s">
        <v>55</v>
      </c>
      <c r="AS247" s="24" t="s">
        <v>32</v>
      </c>
      <c r="AT247" s="24" t="s">
        <v>725</v>
      </c>
    </row>
    <row r="248" spans="1:46" ht="19.5">
      <c r="A248" s="23">
        <v>45486</v>
      </c>
      <c r="B248" s="642">
        <v>107</v>
      </c>
      <c r="C248" s="21">
        <v>0.4201388888888889</v>
      </c>
      <c r="D248" s="20">
        <v>2404391</v>
      </c>
      <c r="E248" s="20" t="s">
        <v>38</v>
      </c>
      <c r="F248" s="644" t="s">
        <v>55</v>
      </c>
      <c r="G248" s="864">
        <v>13.8</v>
      </c>
      <c r="H248" s="869"/>
      <c r="I248" s="869"/>
      <c r="J248" s="15"/>
      <c r="K248" s="19">
        <v>9.84</v>
      </c>
      <c r="L248" s="618">
        <f t="shared" ref="L248" si="39">(K248/(100-G248))*100</f>
        <v>11.415313225058005</v>
      </c>
      <c r="M248" s="15"/>
      <c r="N248" s="15"/>
      <c r="O248" s="869"/>
      <c r="P248" s="870"/>
      <c r="Q248" s="870"/>
      <c r="R248" s="870"/>
      <c r="S248" s="870"/>
      <c r="T248" s="878"/>
      <c r="U248" s="870"/>
      <c r="V248" s="27"/>
      <c r="W248" s="27"/>
      <c r="X248" s="27"/>
      <c r="Y248" s="643">
        <v>91.5</v>
      </c>
      <c r="Z248" s="18">
        <v>-0.91</v>
      </c>
      <c r="AA248" s="18">
        <v>10.37</v>
      </c>
      <c r="AB248" s="17"/>
      <c r="AC248" s="17">
        <v>0.5</v>
      </c>
      <c r="AD248" s="16">
        <v>112</v>
      </c>
      <c r="AE248" s="16">
        <v>54</v>
      </c>
      <c r="AF248" s="16">
        <v>16.399999999999999</v>
      </c>
      <c r="AG248" s="16">
        <v>250</v>
      </c>
      <c r="AH248" s="16">
        <v>2</v>
      </c>
      <c r="AI248" s="16">
        <v>62.1</v>
      </c>
      <c r="AJ248" s="24"/>
      <c r="AK248" s="24" t="s">
        <v>55</v>
      </c>
      <c r="AL248" s="24" t="s">
        <v>55</v>
      </c>
      <c r="AM248" s="26"/>
      <c r="AN248" s="24" t="s">
        <v>101</v>
      </c>
      <c r="AO248" s="24" t="s">
        <v>55</v>
      </c>
      <c r="AP248" s="24" t="s">
        <v>55</v>
      </c>
      <c r="AQ248" s="24" t="s">
        <v>55</v>
      </c>
      <c r="AR248" s="24" t="s">
        <v>55</v>
      </c>
      <c r="AS248" s="24" t="s">
        <v>32</v>
      </c>
      <c r="AT248" s="24" t="s">
        <v>726</v>
      </c>
    </row>
    <row r="249" spans="1:46" ht="19.5">
      <c r="A249" s="23">
        <v>45488</v>
      </c>
      <c r="B249" s="642">
        <v>107</v>
      </c>
      <c r="C249" s="21">
        <v>0.47222222222222221</v>
      </c>
      <c r="D249" s="20">
        <v>2404425</v>
      </c>
      <c r="E249" s="20" t="s">
        <v>38</v>
      </c>
      <c r="F249" s="644" t="s">
        <v>55</v>
      </c>
      <c r="G249" s="864">
        <v>13.9</v>
      </c>
      <c r="H249" s="869"/>
      <c r="I249" s="869">
        <v>14</v>
      </c>
      <c r="J249" s="15">
        <v>0.58799999999999997</v>
      </c>
      <c r="K249" s="19">
        <v>9.82</v>
      </c>
      <c r="L249" s="618">
        <f>(K249/(100-G249))*100</f>
        <v>11.405342624854821</v>
      </c>
      <c r="M249" s="15"/>
      <c r="N249" s="15"/>
      <c r="O249" s="869">
        <v>0.5</v>
      </c>
      <c r="P249" s="870"/>
      <c r="Q249" s="870">
        <v>17</v>
      </c>
      <c r="R249" s="870">
        <v>52</v>
      </c>
      <c r="S249" s="870"/>
      <c r="T249" s="878">
        <f>SUM(Pâtissière[[#This Row],[G 150µ]:[G 63µ]])</f>
        <v>69</v>
      </c>
      <c r="U249" s="870">
        <v>30</v>
      </c>
      <c r="V249" s="27"/>
      <c r="W249" s="27"/>
      <c r="X249" s="27"/>
      <c r="Y249" s="643">
        <v>91.79</v>
      </c>
      <c r="Z249" s="18">
        <v>-1.04</v>
      </c>
      <c r="AA249" s="18">
        <v>10.24</v>
      </c>
      <c r="AB249" s="17"/>
      <c r="AC249" s="17"/>
      <c r="AD249" s="16"/>
      <c r="AE249" s="16"/>
      <c r="AF249" s="16"/>
      <c r="AG249" s="16"/>
      <c r="AH249" s="16"/>
      <c r="AI249" s="16"/>
      <c r="AJ249" s="24"/>
      <c r="AK249" s="24" t="s">
        <v>55</v>
      </c>
      <c r="AL249" s="24" t="s">
        <v>55</v>
      </c>
      <c r="AM249" s="26"/>
      <c r="AN249" s="24"/>
      <c r="AO249" s="24" t="s">
        <v>55</v>
      </c>
      <c r="AP249" s="24" t="s">
        <v>55</v>
      </c>
      <c r="AQ249" s="24" t="s">
        <v>55</v>
      </c>
      <c r="AR249" s="24" t="s">
        <v>55</v>
      </c>
      <c r="AS249" s="24" t="s">
        <v>32</v>
      </c>
      <c r="AT249" s="24" t="s">
        <v>727</v>
      </c>
    </row>
    <row r="250" spans="1:46" ht="19.5">
      <c r="A250" s="23">
        <v>45489</v>
      </c>
      <c r="B250" s="642">
        <v>107</v>
      </c>
      <c r="C250" s="21">
        <v>0.3972222222222222</v>
      </c>
      <c r="D250" s="20">
        <v>2404458</v>
      </c>
      <c r="E250" s="20" t="s">
        <v>38</v>
      </c>
      <c r="F250" s="644" t="s">
        <v>55</v>
      </c>
      <c r="G250" s="864">
        <v>13.3</v>
      </c>
      <c r="H250" s="869">
        <v>13.2</v>
      </c>
      <c r="I250" s="869"/>
      <c r="J250" s="15"/>
      <c r="K250" s="19">
        <v>10.72</v>
      </c>
      <c r="L250" s="618">
        <f t="shared" ref="L250" si="40">(K250/(100-G250))*100</f>
        <v>12.364475201845444</v>
      </c>
      <c r="M250" s="15"/>
      <c r="N250" s="15"/>
      <c r="O250" s="869"/>
      <c r="P250" s="870"/>
      <c r="Q250" s="870"/>
      <c r="R250" s="870"/>
      <c r="S250" s="870"/>
      <c r="T250" s="878"/>
      <c r="U250" s="870"/>
      <c r="V250" s="27"/>
      <c r="W250" s="27"/>
      <c r="X250" s="27"/>
      <c r="Y250" s="643">
        <v>90.73</v>
      </c>
      <c r="Z250" s="18">
        <v>-0.63</v>
      </c>
      <c r="AA250" s="18">
        <v>10.130000000000001</v>
      </c>
      <c r="AB250" s="17"/>
      <c r="AC250" s="17">
        <v>0.6</v>
      </c>
      <c r="AD250" s="16"/>
      <c r="AE250" s="16"/>
      <c r="AF250" s="16"/>
      <c r="AG250" s="16"/>
      <c r="AH250" s="16"/>
      <c r="AI250" s="16"/>
      <c r="AJ250" s="24"/>
      <c r="AK250" s="24" t="s">
        <v>55</v>
      </c>
      <c r="AL250" s="24" t="s">
        <v>55</v>
      </c>
      <c r="AM250" s="26"/>
      <c r="AN250" s="24" t="s">
        <v>91</v>
      </c>
      <c r="AO250" s="24" t="s">
        <v>55</v>
      </c>
      <c r="AP250" s="24" t="s">
        <v>55</v>
      </c>
      <c r="AQ250" s="24" t="s">
        <v>55</v>
      </c>
      <c r="AR250" s="24" t="s">
        <v>55</v>
      </c>
      <c r="AS250" s="24" t="s">
        <v>32</v>
      </c>
      <c r="AT250" s="24" t="s">
        <v>728</v>
      </c>
    </row>
    <row r="251" spans="1:46" ht="19.5">
      <c r="A251" s="23">
        <v>45489</v>
      </c>
      <c r="B251" s="642">
        <v>107</v>
      </c>
      <c r="C251" s="21">
        <v>0.40972222222222221</v>
      </c>
      <c r="D251" s="20">
        <v>2404459</v>
      </c>
      <c r="E251" s="20" t="s">
        <v>38</v>
      </c>
      <c r="F251" s="644" t="s">
        <v>55</v>
      </c>
      <c r="G251" s="864">
        <v>13.41</v>
      </c>
      <c r="H251" s="869">
        <v>13.3</v>
      </c>
      <c r="I251" s="869"/>
      <c r="J251" s="15"/>
      <c r="K251" s="19">
        <v>10.93</v>
      </c>
      <c r="L251" s="618">
        <f>(K251/(100-G251))*100</f>
        <v>12.622704700311813</v>
      </c>
      <c r="M251" s="15"/>
      <c r="N251" s="15"/>
      <c r="O251" s="869">
        <v>1</v>
      </c>
      <c r="P251" s="870"/>
      <c r="Q251" s="870">
        <v>22</v>
      </c>
      <c r="R251" s="870">
        <v>45</v>
      </c>
      <c r="S251" s="870"/>
      <c r="T251" s="878">
        <f>SUM(Pâtissière[[#This Row],[G 150µ]:[G 63µ]])</f>
        <v>67</v>
      </c>
      <c r="U251" s="870">
        <v>31</v>
      </c>
      <c r="V251" s="27"/>
      <c r="W251" s="27"/>
      <c r="X251" s="27"/>
      <c r="Y251" s="643">
        <v>90.58</v>
      </c>
      <c r="Z251" s="18">
        <v>-0.62</v>
      </c>
      <c r="AA251" s="18">
        <v>10.16</v>
      </c>
      <c r="AB251" s="17"/>
      <c r="AC251" s="17">
        <v>0.61</v>
      </c>
      <c r="AD251" s="16">
        <v>98</v>
      </c>
      <c r="AE251" s="16">
        <v>78</v>
      </c>
      <c r="AF251" s="16">
        <v>19.7</v>
      </c>
      <c r="AG251" s="16">
        <v>260</v>
      </c>
      <c r="AH251" s="16">
        <v>1.2</v>
      </c>
      <c r="AI251" s="16">
        <v>53.8</v>
      </c>
      <c r="AJ251" s="24"/>
      <c r="AK251" s="24" t="s">
        <v>55</v>
      </c>
      <c r="AL251" s="24" t="s">
        <v>55</v>
      </c>
      <c r="AM251" s="26"/>
      <c r="AN251" s="24" t="s">
        <v>91</v>
      </c>
      <c r="AO251" s="24" t="s">
        <v>55</v>
      </c>
      <c r="AP251" s="24" t="s">
        <v>55</v>
      </c>
      <c r="AQ251" s="24" t="s">
        <v>55</v>
      </c>
      <c r="AR251" s="24" t="s">
        <v>55</v>
      </c>
      <c r="AS251" s="24" t="s">
        <v>32</v>
      </c>
      <c r="AT251" s="24" t="s">
        <v>729</v>
      </c>
    </row>
    <row r="252" spans="1:46" ht="19.5">
      <c r="A252" s="23">
        <v>45490</v>
      </c>
      <c r="B252" s="642">
        <v>107</v>
      </c>
      <c r="C252" s="21">
        <v>0.39444444444444443</v>
      </c>
      <c r="D252" s="20">
        <v>2404488</v>
      </c>
      <c r="E252" s="20" t="s">
        <v>38</v>
      </c>
      <c r="F252" s="644" t="s">
        <v>55</v>
      </c>
      <c r="G252" s="864">
        <v>13.5</v>
      </c>
      <c r="H252" s="869"/>
      <c r="I252" s="869">
        <v>13.46</v>
      </c>
      <c r="J252" s="15"/>
      <c r="K252" s="19">
        <v>11</v>
      </c>
      <c r="L252" s="618">
        <f>(K252/(100-G252))*100</f>
        <v>12.716763005780345</v>
      </c>
      <c r="M252" s="15"/>
      <c r="N252" s="15"/>
      <c r="O252" s="869"/>
      <c r="P252" s="870"/>
      <c r="Q252" s="870"/>
      <c r="R252" s="870"/>
      <c r="S252" s="870"/>
      <c r="T252" s="878"/>
      <c r="U252" s="870"/>
      <c r="V252" s="27">
        <v>24.08</v>
      </c>
      <c r="W252" s="27">
        <v>95</v>
      </c>
      <c r="X252" s="27">
        <v>7.86</v>
      </c>
      <c r="Y252" s="643">
        <v>90.98</v>
      </c>
      <c r="Z252" s="18">
        <v>-0.66</v>
      </c>
      <c r="AA252" s="18">
        <v>10</v>
      </c>
      <c r="AB252" s="17"/>
      <c r="AC252" s="17"/>
      <c r="AD252" s="16">
        <v>79</v>
      </c>
      <c r="AE252" s="16">
        <v>76</v>
      </c>
      <c r="AF252" s="16">
        <v>19.399999999999999</v>
      </c>
      <c r="AG252" s="16">
        <v>200</v>
      </c>
      <c r="AH252" s="16">
        <v>1.04</v>
      </c>
      <c r="AI252" s="16">
        <v>50.3</v>
      </c>
      <c r="AJ252" s="24"/>
      <c r="AK252" s="24" t="s">
        <v>55</v>
      </c>
      <c r="AL252" s="24" t="s">
        <v>55</v>
      </c>
      <c r="AM252" s="26"/>
      <c r="AN252" s="24"/>
      <c r="AO252" s="24" t="s">
        <v>55</v>
      </c>
      <c r="AP252" s="24" t="s">
        <v>55</v>
      </c>
      <c r="AQ252" s="24" t="s">
        <v>55</v>
      </c>
      <c r="AR252" s="24" t="s">
        <v>55</v>
      </c>
      <c r="AS252" s="24" t="s">
        <v>32</v>
      </c>
      <c r="AT252" s="24" t="s">
        <v>730</v>
      </c>
    </row>
    <row r="253" spans="1:46" ht="19.5">
      <c r="A253" s="23">
        <v>45490</v>
      </c>
      <c r="B253" s="642">
        <v>107</v>
      </c>
      <c r="C253" s="21">
        <v>0.48888888888888887</v>
      </c>
      <c r="D253" s="20">
        <v>2404494</v>
      </c>
      <c r="E253" s="20" t="s">
        <v>38</v>
      </c>
      <c r="F253" s="644" t="s">
        <v>55</v>
      </c>
      <c r="G253" s="864">
        <v>13.2</v>
      </c>
      <c r="H253" s="869"/>
      <c r="I253" s="869"/>
      <c r="J253" s="15"/>
      <c r="K253" s="19">
        <v>10.38</v>
      </c>
      <c r="L253" s="618">
        <f t="shared" ref="L253:L257" si="41">(K253/(100-G253))*100</f>
        <v>11.958525345622121</v>
      </c>
      <c r="M253" s="15"/>
      <c r="N253" s="15"/>
      <c r="O253" s="869">
        <v>0.9</v>
      </c>
      <c r="P253" s="870"/>
      <c r="Q253" s="870">
        <v>47</v>
      </c>
      <c r="R253" s="870">
        <v>40</v>
      </c>
      <c r="S253" s="870">
        <v>7.2</v>
      </c>
      <c r="T253" s="878">
        <f>SUM(Pâtissière[[#This Row],[G 150µ]:[G 63µ]])</f>
        <v>94.2</v>
      </c>
      <c r="U253" s="870">
        <v>3</v>
      </c>
      <c r="V253" s="27"/>
      <c r="W253" s="27"/>
      <c r="X253" s="27"/>
      <c r="Y253" s="643">
        <v>90.57</v>
      </c>
      <c r="Z253" s="18">
        <v>-0.85</v>
      </c>
      <c r="AA253" s="18">
        <v>10.44</v>
      </c>
      <c r="AB253" s="17"/>
      <c r="AC253" s="17"/>
      <c r="AD253" s="16"/>
      <c r="AE253" s="16"/>
      <c r="AF253" s="16"/>
      <c r="AG253" s="16"/>
      <c r="AH253" s="16"/>
      <c r="AI253" s="16"/>
      <c r="AJ253" s="24"/>
      <c r="AK253" s="24" t="s">
        <v>55</v>
      </c>
      <c r="AL253" s="24" t="s">
        <v>55</v>
      </c>
      <c r="AM253" s="26"/>
      <c r="AN253" s="24"/>
      <c r="AO253" s="24" t="s">
        <v>55</v>
      </c>
      <c r="AP253" s="24" t="s">
        <v>55</v>
      </c>
      <c r="AQ253" s="24" t="s">
        <v>55</v>
      </c>
      <c r="AR253" s="24" t="s">
        <v>55</v>
      </c>
      <c r="AS253" s="24" t="s">
        <v>32</v>
      </c>
      <c r="AT253" s="24" t="s">
        <v>731</v>
      </c>
    </row>
    <row r="254" spans="1:46" ht="19.5">
      <c r="A254" s="23">
        <v>45490</v>
      </c>
      <c r="B254" s="642">
        <v>107</v>
      </c>
      <c r="C254" s="21">
        <v>0.52083333333333337</v>
      </c>
      <c r="D254" s="20">
        <v>2404495</v>
      </c>
      <c r="E254" s="20" t="s">
        <v>21</v>
      </c>
      <c r="F254" s="644" t="s">
        <v>55</v>
      </c>
      <c r="G254" s="864">
        <v>13.9</v>
      </c>
      <c r="H254" s="869"/>
      <c r="I254" s="869"/>
      <c r="J254" s="15"/>
      <c r="K254" s="19">
        <v>9.91</v>
      </c>
      <c r="L254" s="618">
        <f t="shared" si="41"/>
        <v>11.50987224157956</v>
      </c>
      <c r="M254" s="15"/>
      <c r="N254" s="15"/>
      <c r="O254" s="869"/>
      <c r="P254" s="870"/>
      <c r="Q254" s="870"/>
      <c r="R254" s="870"/>
      <c r="S254" s="870"/>
      <c r="T254" s="878"/>
      <c r="U254" s="870"/>
      <c r="V254" s="27"/>
      <c r="W254" s="27"/>
      <c r="X254" s="27"/>
      <c r="Y254" s="643">
        <v>90.32</v>
      </c>
      <c r="Z254" s="18">
        <v>-0.88</v>
      </c>
      <c r="AA254" s="18">
        <v>10.57</v>
      </c>
      <c r="AB254" s="17"/>
      <c r="AC254" s="17"/>
      <c r="AD254" s="16"/>
      <c r="AE254" s="16"/>
      <c r="AF254" s="16"/>
      <c r="AG254" s="16"/>
      <c r="AH254" s="16"/>
      <c r="AI254" s="16"/>
      <c r="AJ254" s="24"/>
      <c r="AK254" s="24"/>
      <c r="AL254" s="24"/>
      <c r="AM254" s="26"/>
      <c r="AN254" s="24"/>
      <c r="AO254" s="24"/>
      <c r="AP254" s="24"/>
      <c r="AQ254" s="24" t="s">
        <v>55</v>
      </c>
      <c r="AR254" s="24" t="s">
        <v>55</v>
      </c>
      <c r="AS254" s="24" t="s">
        <v>32</v>
      </c>
      <c r="AT254" s="24" t="s">
        <v>732</v>
      </c>
    </row>
    <row r="255" spans="1:46" ht="19.5">
      <c r="A255" s="23">
        <v>45491</v>
      </c>
      <c r="B255" s="642">
        <v>107</v>
      </c>
      <c r="C255" s="21">
        <v>0.39583333333333331</v>
      </c>
      <c r="D255" s="20">
        <v>2404501</v>
      </c>
      <c r="E255" s="20" t="s">
        <v>38</v>
      </c>
      <c r="F255" s="644" t="s">
        <v>55</v>
      </c>
      <c r="G255" s="864">
        <v>13.4</v>
      </c>
      <c r="H255" s="869"/>
      <c r="I255" s="869"/>
      <c r="J255" s="15"/>
      <c r="K255" s="19">
        <v>10.17</v>
      </c>
      <c r="L255" s="618">
        <f t="shared" si="41"/>
        <v>11.743648960739032</v>
      </c>
      <c r="M255" s="15"/>
      <c r="N255" s="15"/>
      <c r="O255" s="869">
        <v>0.2</v>
      </c>
      <c r="P255" s="870"/>
      <c r="Q255" s="870">
        <v>40.799999999999997</v>
      </c>
      <c r="R255" s="870">
        <v>35.200000000000003</v>
      </c>
      <c r="S255" s="870">
        <v>16.399999999999999</v>
      </c>
      <c r="T255" s="878">
        <f>SUM(Pâtissière[[#This Row],[G 150µ]:[G 63µ]])</f>
        <v>92.4</v>
      </c>
      <c r="U255" s="870">
        <v>5.6</v>
      </c>
      <c r="V255" s="27"/>
      <c r="W255" s="27"/>
      <c r="X255" s="27"/>
      <c r="Y255" s="643">
        <v>90.39</v>
      </c>
      <c r="Z255" s="18">
        <v>-0.85</v>
      </c>
      <c r="AA255" s="18">
        <v>10.38</v>
      </c>
      <c r="AB255" s="17"/>
      <c r="AC255" s="17"/>
      <c r="AD255" s="16">
        <v>113</v>
      </c>
      <c r="AE255" s="16">
        <v>69</v>
      </c>
      <c r="AF255" s="16">
        <v>18.5</v>
      </c>
      <c r="AG255" s="16">
        <v>290</v>
      </c>
      <c r="AH255" s="16">
        <v>1.64</v>
      </c>
      <c r="AI255" s="16">
        <v>58</v>
      </c>
      <c r="AJ255" s="24"/>
      <c r="AK255" s="24" t="s">
        <v>55</v>
      </c>
      <c r="AL255" s="24" t="s">
        <v>55</v>
      </c>
      <c r="AM255" s="26"/>
      <c r="AN255" s="24" t="s">
        <v>101</v>
      </c>
      <c r="AO255" s="24" t="s">
        <v>55</v>
      </c>
      <c r="AP255" s="24" t="s">
        <v>55</v>
      </c>
      <c r="AQ255" s="24" t="s">
        <v>55</v>
      </c>
      <c r="AR255" s="24" t="s">
        <v>55</v>
      </c>
      <c r="AS255" s="24" t="s">
        <v>32</v>
      </c>
      <c r="AT255" s="24" t="s">
        <v>733</v>
      </c>
    </row>
    <row r="256" spans="1:46" ht="19.5">
      <c r="A256" s="23">
        <v>45491</v>
      </c>
      <c r="B256" s="642">
        <v>107</v>
      </c>
      <c r="C256" s="21">
        <v>0.49652777777777779</v>
      </c>
      <c r="D256" s="20">
        <v>2404517</v>
      </c>
      <c r="E256" s="20" t="s">
        <v>38</v>
      </c>
      <c r="F256" s="644" t="s">
        <v>55</v>
      </c>
      <c r="G256" s="864">
        <v>13.5</v>
      </c>
      <c r="H256" s="869"/>
      <c r="I256" s="869"/>
      <c r="J256" s="15"/>
      <c r="K256" s="19">
        <v>10.66</v>
      </c>
      <c r="L256" s="618">
        <f t="shared" si="41"/>
        <v>12.323699421965319</v>
      </c>
      <c r="M256" s="15"/>
      <c r="N256" s="15"/>
      <c r="O256" s="869"/>
      <c r="P256" s="870"/>
      <c r="Q256" s="870"/>
      <c r="R256" s="870"/>
      <c r="S256" s="870"/>
      <c r="T256" s="878"/>
      <c r="U256" s="870"/>
      <c r="V256" s="27"/>
      <c r="W256" s="27"/>
      <c r="X256" s="27"/>
      <c r="Y256" s="643">
        <v>90.09</v>
      </c>
      <c r="Z256" s="18">
        <v>-0.6</v>
      </c>
      <c r="AA256" s="18">
        <v>10.220000000000001</v>
      </c>
      <c r="AB256" s="17"/>
      <c r="AC256" s="17">
        <v>0.48</v>
      </c>
      <c r="AD256" s="16"/>
      <c r="AE256" s="16"/>
      <c r="AF256" s="16"/>
      <c r="AG256" s="16"/>
      <c r="AH256" s="16"/>
      <c r="AI256" s="16"/>
      <c r="AJ256" s="24"/>
      <c r="AK256" s="24" t="s">
        <v>55</v>
      </c>
      <c r="AL256" s="24" t="s">
        <v>55</v>
      </c>
      <c r="AM256" s="26"/>
      <c r="AN256" s="24"/>
      <c r="AO256" s="24" t="s">
        <v>55</v>
      </c>
      <c r="AP256" s="24" t="s">
        <v>55</v>
      </c>
      <c r="AQ256" s="24" t="s">
        <v>55</v>
      </c>
      <c r="AR256" s="24" t="s">
        <v>55</v>
      </c>
      <c r="AS256" s="24" t="s">
        <v>32</v>
      </c>
      <c r="AT256" s="24" t="s">
        <v>734</v>
      </c>
    </row>
    <row r="257" spans="1:46" ht="19.5">
      <c r="A257" s="23">
        <v>45491</v>
      </c>
      <c r="B257" s="642">
        <v>107</v>
      </c>
      <c r="C257" s="21">
        <v>0.51736111111111116</v>
      </c>
      <c r="D257" s="20">
        <v>2404518</v>
      </c>
      <c r="E257" s="20" t="s">
        <v>21</v>
      </c>
      <c r="F257" s="644" t="s">
        <v>55</v>
      </c>
      <c r="G257" s="864">
        <v>13.8</v>
      </c>
      <c r="H257" s="869"/>
      <c r="I257" s="869"/>
      <c r="J257" s="15">
        <v>0.52900000000000003</v>
      </c>
      <c r="K257" s="19">
        <v>10.38</v>
      </c>
      <c r="L257" s="618">
        <f t="shared" si="41"/>
        <v>12.041763341067286</v>
      </c>
      <c r="M257" s="15"/>
      <c r="N257" s="15"/>
      <c r="O257" s="869">
        <v>0.8</v>
      </c>
      <c r="P257" s="870"/>
      <c r="Q257" s="870">
        <v>38</v>
      </c>
      <c r="R257" s="870">
        <v>39</v>
      </c>
      <c r="S257" s="870">
        <v>14</v>
      </c>
      <c r="T257" s="878">
        <f>SUM(Pâtissière[[#This Row],[G 150µ]:[G 63µ]])</f>
        <v>91</v>
      </c>
      <c r="U257" s="870">
        <v>7</v>
      </c>
      <c r="V257" s="27"/>
      <c r="W257" s="27"/>
      <c r="X257" s="27"/>
      <c r="Y257" s="643">
        <v>89.9</v>
      </c>
      <c r="Z257" s="18">
        <v>-0.84</v>
      </c>
      <c r="AA257" s="18">
        <v>10.97</v>
      </c>
      <c r="AB257" s="17"/>
      <c r="AC257" s="17">
        <v>0.53</v>
      </c>
      <c r="AD257" s="16"/>
      <c r="AE257" s="16"/>
      <c r="AF257" s="16"/>
      <c r="AG257" s="16"/>
      <c r="AH257" s="16"/>
      <c r="AI257" s="16"/>
      <c r="AJ257" s="24"/>
      <c r="AK257" s="24"/>
      <c r="AL257" s="24"/>
      <c r="AM257" s="26"/>
      <c r="AN257" s="24"/>
      <c r="AO257" s="24"/>
      <c r="AP257" s="24"/>
      <c r="AQ257" s="24" t="s">
        <v>55</v>
      </c>
      <c r="AR257" s="24" t="s">
        <v>55</v>
      </c>
      <c r="AS257" s="24" t="s">
        <v>32</v>
      </c>
      <c r="AT257" s="24" t="s">
        <v>735</v>
      </c>
    </row>
    <row r="258" spans="1:46" ht="19.5">
      <c r="A258" s="23">
        <v>45492</v>
      </c>
      <c r="B258" s="642">
        <v>107</v>
      </c>
      <c r="C258" s="21">
        <v>0.45833333333333331</v>
      </c>
      <c r="D258" s="20">
        <v>2404543</v>
      </c>
      <c r="E258" s="20" t="s">
        <v>57</v>
      </c>
      <c r="F258" s="644" t="s">
        <v>55</v>
      </c>
      <c r="G258" s="864">
        <v>13.6</v>
      </c>
      <c r="H258" s="869"/>
      <c r="I258" s="869"/>
      <c r="J258" s="15"/>
      <c r="K258" s="19">
        <v>10.47</v>
      </c>
      <c r="L258" s="618">
        <f>(K258/(100-G258))*100</f>
        <v>12.118055555555555</v>
      </c>
      <c r="M258" s="15"/>
      <c r="N258" s="15"/>
      <c r="O258" s="869"/>
      <c r="P258" s="870"/>
      <c r="Q258" s="870"/>
      <c r="R258" s="870"/>
      <c r="S258" s="870"/>
      <c r="T258" s="878"/>
      <c r="U258" s="870"/>
      <c r="V258" s="27"/>
      <c r="W258" s="27"/>
      <c r="X258" s="27"/>
      <c r="Y258" s="643">
        <v>89.91</v>
      </c>
      <c r="Z258" s="18">
        <v>-0.91</v>
      </c>
      <c r="AA258" s="18">
        <v>10.97</v>
      </c>
      <c r="AB258" s="17"/>
      <c r="AC258" s="17"/>
      <c r="AD258" s="16"/>
      <c r="AE258" s="16"/>
      <c r="AF258" s="16"/>
      <c r="AG258" s="16"/>
      <c r="AH258" s="16"/>
      <c r="AI258" s="16"/>
      <c r="AJ258" s="24"/>
      <c r="AK258" s="24" t="s">
        <v>55</v>
      </c>
      <c r="AL258" s="24" t="s">
        <v>55</v>
      </c>
      <c r="AM258" s="26"/>
      <c r="AN258" s="24"/>
      <c r="AO258" s="24" t="s">
        <v>55</v>
      </c>
      <c r="AP258" s="24"/>
      <c r="AQ258" s="24" t="s">
        <v>55</v>
      </c>
      <c r="AR258" s="24" t="s">
        <v>55</v>
      </c>
      <c r="AS258" s="24" t="s">
        <v>32</v>
      </c>
      <c r="AT258" s="24" t="s">
        <v>736</v>
      </c>
    </row>
    <row r="259" spans="1:46" ht="19.5">
      <c r="A259" s="23">
        <v>45493</v>
      </c>
      <c r="B259" s="642">
        <v>107</v>
      </c>
      <c r="C259" s="21">
        <v>0.46875</v>
      </c>
      <c r="D259" s="20">
        <v>2404572</v>
      </c>
      <c r="E259" s="20" t="s">
        <v>21</v>
      </c>
      <c r="F259" s="644" t="s">
        <v>55</v>
      </c>
      <c r="G259" s="864">
        <v>13.96</v>
      </c>
      <c r="H259" s="869">
        <v>13.7</v>
      </c>
      <c r="I259" s="869">
        <v>13.85</v>
      </c>
      <c r="J259" s="15"/>
      <c r="K259" s="19">
        <v>10.61</v>
      </c>
      <c r="L259" s="618">
        <f t="shared" ref="L259:L260" si="42">(K259/(100-G259))*100</f>
        <v>12.331473733147373</v>
      </c>
      <c r="M259" s="15"/>
      <c r="N259" s="15"/>
      <c r="O259" s="869"/>
      <c r="P259" s="870"/>
      <c r="Q259" s="870"/>
      <c r="R259" s="870"/>
      <c r="S259" s="870"/>
      <c r="T259" s="878"/>
      <c r="U259" s="870"/>
      <c r="V259" s="27"/>
      <c r="W259" s="27"/>
      <c r="X259" s="27"/>
      <c r="Y259" s="643">
        <v>90.18</v>
      </c>
      <c r="Z259" s="18">
        <v>-0.81</v>
      </c>
      <c r="AA259" s="18">
        <v>10.86</v>
      </c>
      <c r="AB259" s="17"/>
      <c r="AC259" s="17"/>
      <c r="AD259" s="16"/>
      <c r="AE259" s="16"/>
      <c r="AF259" s="16"/>
      <c r="AG259" s="16"/>
      <c r="AH259" s="16"/>
      <c r="AI259" s="16"/>
      <c r="AJ259" s="24"/>
      <c r="AK259" s="24"/>
      <c r="AL259" s="24"/>
      <c r="AM259" s="26"/>
      <c r="AN259" s="24"/>
      <c r="AO259" s="24"/>
      <c r="AP259" s="24"/>
      <c r="AQ259" s="24" t="s">
        <v>55</v>
      </c>
      <c r="AR259" s="24" t="s">
        <v>55</v>
      </c>
      <c r="AS259" s="24" t="s">
        <v>32</v>
      </c>
      <c r="AT259" s="24" t="s">
        <v>737</v>
      </c>
    </row>
    <row r="260" spans="1:46" ht="19.5">
      <c r="A260" s="23">
        <v>45493</v>
      </c>
      <c r="B260" s="642">
        <v>107</v>
      </c>
      <c r="C260" s="21">
        <v>0.4375</v>
      </c>
      <c r="D260" s="20">
        <v>2404569</v>
      </c>
      <c r="E260" s="20" t="s">
        <v>57</v>
      </c>
      <c r="F260" s="644" t="s">
        <v>55</v>
      </c>
      <c r="G260" s="864">
        <v>13.7</v>
      </c>
      <c r="H260" s="869">
        <v>13.4</v>
      </c>
      <c r="I260" s="869"/>
      <c r="J260" s="15"/>
      <c r="K260" s="19">
        <v>10.8</v>
      </c>
      <c r="L260" s="618">
        <f t="shared" si="42"/>
        <v>12.514484356894556</v>
      </c>
      <c r="M260" s="15"/>
      <c r="N260" s="15"/>
      <c r="O260" s="869">
        <v>0.9</v>
      </c>
      <c r="P260" s="870"/>
      <c r="Q260" s="870">
        <v>28</v>
      </c>
      <c r="R260" s="870">
        <v>41</v>
      </c>
      <c r="S260" s="870">
        <v>20</v>
      </c>
      <c r="T260" s="878">
        <f>SUM(Pâtissière[[#This Row],[G 150µ]:[G 63µ]])</f>
        <v>89</v>
      </c>
      <c r="U260" s="870">
        <v>8</v>
      </c>
      <c r="V260" s="27"/>
      <c r="W260" s="27"/>
      <c r="X260" s="27"/>
      <c r="Y260" s="643">
        <v>90.06</v>
      </c>
      <c r="Z260" s="18">
        <v>-0.77</v>
      </c>
      <c r="AA260" s="18">
        <v>10.53</v>
      </c>
      <c r="AB260" s="17"/>
      <c r="AC260" s="17"/>
      <c r="AD260" s="16">
        <v>107</v>
      </c>
      <c r="AE260" s="16">
        <v>63</v>
      </c>
      <c r="AF260" s="16">
        <v>17.7</v>
      </c>
      <c r="AG260" s="16">
        <v>240</v>
      </c>
      <c r="AH260" s="16">
        <v>1.7</v>
      </c>
      <c r="AI260" s="16">
        <v>50.3</v>
      </c>
      <c r="AJ260" s="24"/>
      <c r="AK260" s="24" t="s">
        <v>55</v>
      </c>
      <c r="AL260" s="24" t="s">
        <v>55</v>
      </c>
      <c r="AM260" s="26"/>
      <c r="AN260" s="24" t="s">
        <v>101</v>
      </c>
      <c r="AO260" s="24" t="s">
        <v>55</v>
      </c>
      <c r="AP260" s="24"/>
      <c r="AQ260" s="24" t="s">
        <v>55</v>
      </c>
      <c r="AR260" s="24" t="s">
        <v>55</v>
      </c>
      <c r="AS260" s="24" t="s">
        <v>32</v>
      </c>
      <c r="AT260" s="24" t="s">
        <v>738</v>
      </c>
    </row>
    <row r="261" spans="1:46" ht="19.5">
      <c r="A261" s="23">
        <v>45495</v>
      </c>
      <c r="B261" s="642">
        <v>107</v>
      </c>
      <c r="C261" s="21">
        <v>0.36875000000000002</v>
      </c>
      <c r="D261" s="20">
        <v>2404615</v>
      </c>
      <c r="E261" s="20" t="s">
        <v>38</v>
      </c>
      <c r="F261" s="644" t="s">
        <v>55</v>
      </c>
      <c r="G261" s="864">
        <v>13.45</v>
      </c>
      <c r="H261" s="869"/>
      <c r="I261" s="869"/>
      <c r="J261" s="15"/>
      <c r="K261" s="19">
        <v>10.84</v>
      </c>
      <c r="L261" s="618">
        <f>(K261/(100-G261))*100</f>
        <v>12.524552281917966</v>
      </c>
      <c r="M261" s="15"/>
      <c r="N261" s="15"/>
      <c r="O261" s="869"/>
      <c r="P261" s="870"/>
      <c r="Q261" s="870"/>
      <c r="R261" s="870"/>
      <c r="S261" s="870"/>
      <c r="T261" s="878"/>
      <c r="U261" s="870"/>
      <c r="V261" s="27"/>
      <c r="W261" s="27"/>
      <c r="X261" s="27"/>
      <c r="Y261" s="643"/>
      <c r="Z261" s="18"/>
      <c r="AA261" s="18"/>
      <c r="AB261" s="17"/>
      <c r="AC261" s="17"/>
      <c r="AD261" s="16"/>
      <c r="AE261" s="16"/>
      <c r="AF261" s="16"/>
      <c r="AG261" s="16"/>
      <c r="AH261" s="16"/>
      <c r="AI261" s="16"/>
      <c r="AJ261" s="24"/>
      <c r="AK261" s="24" t="s">
        <v>55</v>
      </c>
      <c r="AL261" s="24" t="s">
        <v>55</v>
      </c>
      <c r="AM261" s="26"/>
      <c r="AN261" s="24"/>
      <c r="AO261" s="24" t="s">
        <v>55</v>
      </c>
      <c r="AP261" s="24" t="s">
        <v>55</v>
      </c>
      <c r="AQ261" s="24" t="s">
        <v>55</v>
      </c>
      <c r="AR261" s="24" t="s">
        <v>55</v>
      </c>
      <c r="AS261" s="24" t="s">
        <v>32</v>
      </c>
      <c r="AT261" s="24" t="s">
        <v>739</v>
      </c>
    </row>
    <row r="262" spans="1:46" ht="19.5">
      <c r="A262" s="23">
        <v>45495</v>
      </c>
      <c r="B262" s="642">
        <v>107</v>
      </c>
      <c r="C262" s="21">
        <v>0.43472222222222223</v>
      </c>
      <c r="D262" s="20">
        <v>2404618</v>
      </c>
      <c r="E262" s="20" t="s">
        <v>38</v>
      </c>
      <c r="F262" s="644" t="s">
        <v>55</v>
      </c>
      <c r="G262" s="864">
        <v>13.4</v>
      </c>
      <c r="H262" s="869"/>
      <c r="I262" s="869"/>
      <c r="J262" s="15"/>
      <c r="K262" s="19">
        <v>10.77</v>
      </c>
      <c r="L262" s="618">
        <f>(K262/(100-G262))*100</f>
        <v>12.436489607390302</v>
      </c>
      <c r="M262" s="15"/>
      <c r="N262" s="15"/>
      <c r="O262" s="869"/>
      <c r="P262" s="870"/>
      <c r="Q262" s="870"/>
      <c r="R262" s="870"/>
      <c r="S262" s="870"/>
      <c r="T262" s="878"/>
      <c r="U262" s="870"/>
      <c r="V262" s="27"/>
      <c r="W262" s="27"/>
      <c r="X262" s="27"/>
      <c r="Y262" s="643">
        <v>91.61</v>
      </c>
      <c r="Z262" s="18">
        <v>1.03</v>
      </c>
      <c r="AA262" s="18">
        <v>10.09</v>
      </c>
      <c r="AB262" s="17"/>
      <c r="AC262" s="17"/>
      <c r="AD262" s="16"/>
      <c r="AE262" s="16"/>
      <c r="AF262" s="16"/>
      <c r="AG262" s="16"/>
      <c r="AH262" s="16"/>
      <c r="AI262" s="16"/>
      <c r="AJ262" s="24"/>
      <c r="AK262" s="24" t="s">
        <v>55</v>
      </c>
      <c r="AL262" s="24" t="s">
        <v>55</v>
      </c>
      <c r="AM262" s="26"/>
      <c r="AN262" s="24"/>
      <c r="AO262" s="24" t="s">
        <v>55</v>
      </c>
      <c r="AP262" s="24" t="s">
        <v>55</v>
      </c>
      <c r="AQ262" s="24" t="s">
        <v>55</v>
      </c>
      <c r="AR262" s="24" t="s">
        <v>55</v>
      </c>
      <c r="AS262" s="24" t="s">
        <v>32</v>
      </c>
      <c r="AT262" s="24" t="s">
        <v>740</v>
      </c>
    </row>
    <row r="263" spans="1:46" ht="19.5">
      <c r="A263" s="23">
        <v>45497</v>
      </c>
      <c r="B263" s="642">
        <v>107</v>
      </c>
      <c r="C263" s="21">
        <v>0.4375</v>
      </c>
      <c r="D263" s="20">
        <v>2404669</v>
      </c>
      <c r="E263" s="20" t="s">
        <v>57</v>
      </c>
      <c r="F263" s="644" t="s">
        <v>55</v>
      </c>
      <c r="G263" s="864">
        <v>13.5</v>
      </c>
      <c r="H263" s="869"/>
      <c r="I263" s="869"/>
      <c r="J263" s="15"/>
      <c r="K263" s="19">
        <v>10.49</v>
      </c>
      <c r="L263" s="618">
        <f t="shared" ref="L263:L264" si="43">(K263/(100-G263))*100</f>
        <v>12.127167630057805</v>
      </c>
      <c r="M263" s="15"/>
      <c r="N263" s="15"/>
      <c r="O263" s="869">
        <v>1</v>
      </c>
      <c r="P263" s="870"/>
      <c r="Q263" s="870">
        <v>35</v>
      </c>
      <c r="R263" s="870">
        <v>45</v>
      </c>
      <c r="S263" s="870">
        <v>10</v>
      </c>
      <c r="T263" s="878">
        <f>SUM(Pâtissière[[#This Row],[G 150µ]:[G 63µ]])</f>
        <v>90</v>
      </c>
      <c r="U263" s="870">
        <v>9</v>
      </c>
      <c r="V263" s="27">
        <v>24.96</v>
      </c>
      <c r="W263" s="27">
        <v>90</v>
      </c>
      <c r="X263" s="27">
        <v>8.1999999999999993</v>
      </c>
      <c r="Y263" s="643">
        <v>91.09</v>
      </c>
      <c r="Z263" s="18">
        <v>-0.79</v>
      </c>
      <c r="AA263" s="18">
        <v>10.91</v>
      </c>
      <c r="AB263" s="17"/>
      <c r="AC263" s="17"/>
      <c r="AD263" s="16"/>
      <c r="AE263" s="16"/>
      <c r="AF263" s="16"/>
      <c r="AG263" s="16"/>
      <c r="AH263" s="16"/>
      <c r="AI263" s="16"/>
      <c r="AJ263" s="24"/>
      <c r="AK263" s="24" t="s">
        <v>55</v>
      </c>
      <c r="AL263" s="24" t="s">
        <v>55</v>
      </c>
      <c r="AM263" s="26"/>
      <c r="AN263" s="24"/>
      <c r="AO263" s="24" t="s">
        <v>55</v>
      </c>
      <c r="AP263" s="24"/>
      <c r="AQ263" s="24" t="s">
        <v>55</v>
      </c>
      <c r="AR263" s="24" t="s">
        <v>55</v>
      </c>
      <c r="AS263" s="24" t="s">
        <v>32</v>
      </c>
      <c r="AT263" s="24" t="s">
        <v>741</v>
      </c>
    </row>
    <row r="264" spans="1:46" ht="19.5">
      <c r="A264" s="23">
        <v>45499</v>
      </c>
      <c r="B264" s="642">
        <v>107</v>
      </c>
      <c r="C264" s="21">
        <v>0.39930555555555558</v>
      </c>
      <c r="D264" s="20">
        <v>2404718</v>
      </c>
      <c r="E264" s="20" t="s">
        <v>38</v>
      </c>
      <c r="F264" s="644" t="s">
        <v>55</v>
      </c>
      <c r="G264" s="864">
        <v>13.65</v>
      </c>
      <c r="H264" s="869"/>
      <c r="I264" s="869">
        <v>13.76</v>
      </c>
      <c r="J264" s="15">
        <v>0.58399999999999996</v>
      </c>
      <c r="K264" s="19">
        <v>11.03</v>
      </c>
      <c r="L264" s="618">
        <f t="shared" si="43"/>
        <v>12.773595830920673</v>
      </c>
      <c r="M264" s="15"/>
      <c r="N264" s="15"/>
      <c r="O264" s="869">
        <v>1.4</v>
      </c>
      <c r="P264" s="870"/>
      <c r="Q264" s="870">
        <v>35.200000000000003</v>
      </c>
      <c r="R264" s="870">
        <v>31</v>
      </c>
      <c r="S264" s="870">
        <v>26</v>
      </c>
      <c r="T264" s="878">
        <f>SUM(Pâtissière[[#This Row],[G 150µ]:[G 63µ]])</f>
        <v>92.2</v>
      </c>
      <c r="U264" s="870">
        <v>5</v>
      </c>
      <c r="V264" s="27"/>
      <c r="W264" s="27"/>
      <c r="X264" s="27"/>
      <c r="Y264" s="643">
        <v>91.12</v>
      </c>
      <c r="Z264" s="18">
        <v>-0.67</v>
      </c>
      <c r="AA264" s="18">
        <v>10.119999999999999</v>
      </c>
      <c r="AB264" s="17"/>
      <c r="AC264" s="17"/>
      <c r="AD264" s="16">
        <v>107</v>
      </c>
      <c r="AE264" s="16">
        <v>57</v>
      </c>
      <c r="AF264" s="16">
        <v>16.8</v>
      </c>
      <c r="AG264" s="16">
        <v>240</v>
      </c>
      <c r="AH264" s="16">
        <v>1.88</v>
      </c>
      <c r="AI264" s="16">
        <v>54.7</v>
      </c>
      <c r="AJ264" s="24"/>
      <c r="AK264" s="24" t="s">
        <v>55</v>
      </c>
      <c r="AL264" s="24" t="s">
        <v>55</v>
      </c>
      <c r="AM264" s="26"/>
      <c r="AN264" s="24" t="s">
        <v>101</v>
      </c>
      <c r="AO264" s="24" t="s">
        <v>55</v>
      </c>
      <c r="AP264" s="24" t="s">
        <v>55</v>
      </c>
      <c r="AQ264" s="24" t="s">
        <v>55</v>
      </c>
      <c r="AR264" s="24" t="s">
        <v>55</v>
      </c>
      <c r="AS264" s="24" t="s">
        <v>32</v>
      </c>
      <c r="AT264" s="24" t="s">
        <v>742</v>
      </c>
    </row>
    <row r="265" spans="1:46" ht="19.5">
      <c r="A265" s="23">
        <v>45502</v>
      </c>
      <c r="B265" s="642">
        <v>107</v>
      </c>
      <c r="C265" s="21">
        <v>0.38541666666666669</v>
      </c>
      <c r="D265" s="20">
        <v>2404766</v>
      </c>
      <c r="E265" s="20" t="s">
        <v>38</v>
      </c>
      <c r="F265" s="644" t="s">
        <v>55</v>
      </c>
      <c r="G265" s="864">
        <v>13.72</v>
      </c>
      <c r="H265" s="869">
        <v>13.52</v>
      </c>
      <c r="I265" s="869">
        <v>13.48</v>
      </c>
      <c r="J265" s="15"/>
      <c r="K265" s="19">
        <v>11</v>
      </c>
      <c r="L265" s="618">
        <f>(K265/(100-G265))*100</f>
        <v>12.749188687992582</v>
      </c>
      <c r="M265" s="15"/>
      <c r="N265" s="15"/>
      <c r="O265" s="869"/>
      <c r="P265" s="870"/>
      <c r="Q265" s="870"/>
      <c r="R265" s="870"/>
      <c r="S265" s="870"/>
      <c r="T265" s="878"/>
      <c r="U265" s="870"/>
      <c r="V265" s="27"/>
      <c r="W265" s="27"/>
      <c r="X265" s="27"/>
      <c r="Y265" s="643">
        <v>91</v>
      </c>
      <c r="Z265" s="18">
        <v>-0.8</v>
      </c>
      <c r="AA265" s="18">
        <v>10</v>
      </c>
      <c r="AB265" s="17"/>
      <c r="AC265" s="17"/>
      <c r="AD265" s="16">
        <v>102</v>
      </c>
      <c r="AE265" s="16">
        <v>75</v>
      </c>
      <c r="AF265" s="16">
        <v>19.3</v>
      </c>
      <c r="AG265" s="16">
        <v>280</v>
      </c>
      <c r="AH265" s="16">
        <v>1.36</v>
      </c>
      <c r="AI265" s="16">
        <v>58.6</v>
      </c>
      <c r="AJ265" s="24"/>
      <c r="AK265" s="24" t="s">
        <v>55</v>
      </c>
      <c r="AL265" s="24" t="s">
        <v>55</v>
      </c>
      <c r="AM265" s="26"/>
      <c r="AN265" s="24"/>
      <c r="AO265" s="24" t="s">
        <v>55</v>
      </c>
      <c r="AP265" s="24" t="s">
        <v>55</v>
      </c>
      <c r="AQ265" s="24" t="s">
        <v>55</v>
      </c>
      <c r="AR265" s="24" t="s">
        <v>55</v>
      </c>
      <c r="AS265" s="24" t="s">
        <v>32</v>
      </c>
      <c r="AT265" s="24" t="s">
        <v>743</v>
      </c>
    </row>
    <row r="266" spans="1:46" ht="19.5">
      <c r="A266" s="23">
        <v>45503</v>
      </c>
      <c r="B266" s="642">
        <v>107</v>
      </c>
      <c r="C266" s="21">
        <v>0.39166666666666666</v>
      </c>
      <c r="D266" s="20">
        <v>2404824</v>
      </c>
      <c r="E266" s="20" t="s">
        <v>38</v>
      </c>
      <c r="F266" s="644" t="s">
        <v>55</v>
      </c>
      <c r="G266" s="864">
        <v>13.5</v>
      </c>
      <c r="H266" s="869"/>
      <c r="I266" s="869"/>
      <c r="J266" s="15"/>
      <c r="K266" s="19">
        <v>10.33</v>
      </c>
      <c r="L266" s="618">
        <f>(K266/(100-G266))*100</f>
        <v>11.942196531791907</v>
      </c>
      <c r="M266" s="15"/>
      <c r="N266" s="15"/>
      <c r="O266" s="869"/>
      <c r="P266" s="870"/>
      <c r="Q266" s="870"/>
      <c r="R266" s="870"/>
      <c r="S266" s="870"/>
      <c r="T266" s="878"/>
      <c r="U266" s="870"/>
      <c r="V266" s="27"/>
      <c r="W266" s="27"/>
      <c r="X266" s="27"/>
      <c r="Y266" s="643">
        <v>91.23</v>
      </c>
      <c r="Z266" s="18">
        <v>-0.77</v>
      </c>
      <c r="AA266" s="18">
        <v>10.68</v>
      </c>
      <c r="AB266" s="17"/>
      <c r="AC266" s="17">
        <v>0.43</v>
      </c>
      <c r="AD266" s="16"/>
      <c r="AE266" s="16"/>
      <c r="AF266" s="16"/>
      <c r="AG266" s="16"/>
      <c r="AH266" s="16"/>
      <c r="AI266" s="16"/>
      <c r="AJ266" s="24"/>
      <c r="AK266" s="24" t="s">
        <v>55</v>
      </c>
      <c r="AL266" s="24" t="s">
        <v>55</v>
      </c>
      <c r="AM266" s="26"/>
      <c r="AN266" s="24"/>
      <c r="AO266" s="24" t="s">
        <v>55</v>
      </c>
      <c r="AP266" s="24" t="s">
        <v>55</v>
      </c>
      <c r="AQ266" s="24" t="s">
        <v>55</v>
      </c>
      <c r="AR266" s="24" t="s">
        <v>55</v>
      </c>
      <c r="AS266" s="24" t="s">
        <v>32</v>
      </c>
      <c r="AT266" s="24" t="s">
        <v>744</v>
      </c>
    </row>
    <row r="267" spans="1:46" ht="19.5">
      <c r="A267" s="23">
        <v>45504</v>
      </c>
      <c r="B267" s="642">
        <v>107</v>
      </c>
      <c r="C267" s="21">
        <v>0.39583333333333331</v>
      </c>
      <c r="D267" s="20">
        <v>2404806</v>
      </c>
      <c r="E267" s="20" t="s">
        <v>57</v>
      </c>
      <c r="F267" s="644" t="s">
        <v>55</v>
      </c>
      <c r="G267" s="864">
        <v>13.95</v>
      </c>
      <c r="H267" s="869">
        <v>13.7</v>
      </c>
      <c r="I267" s="869"/>
      <c r="J267" s="15"/>
      <c r="K267" s="19">
        <v>10.54</v>
      </c>
      <c r="L267" s="618">
        <f>(K267/(100-G267))*100</f>
        <v>12.248692620569436</v>
      </c>
      <c r="M267" s="15"/>
      <c r="N267" s="15"/>
      <c r="O267" s="869"/>
      <c r="P267" s="870"/>
      <c r="Q267" s="870"/>
      <c r="R267" s="870"/>
      <c r="S267" s="870"/>
      <c r="T267" s="878"/>
      <c r="U267" s="870"/>
      <c r="V267" s="27"/>
      <c r="W267" s="27"/>
      <c r="X267" s="27"/>
      <c r="Y267" s="643">
        <v>91.11</v>
      </c>
      <c r="Z267" s="18">
        <v>-0.96</v>
      </c>
      <c r="AA267" s="18">
        <v>11.03</v>
      </c>
      <c r="AB267" s="17"/>
      <c r="AC267" s="17">
        <v>0.47</v>
      </c>
      <c r="AD267" s="16">
        <v>102</v>
      </c>
      <c r="AE267" s="16">
        <v>60</v>
      </c>
      <c r="AF267" s="16">
        <v>17.2</v>
      </c>
      <c r="AG267" s="16">
        <v>240</v>
      </c>
      <c r="AH267" s="16">
        <v>1.7</v>
      </c>
      <c r="AI267" s="16">
        <v>61.1</v>
      </c>
      <c r="AJ267" s="24"/>
      <c r="AK267" s="24" t="s">
        <v>55</v>
      </c>
      <c r="AL267" s="24" t="s">
        <v>55</v>
      </c>
      <c r="AM267" s="26"/>
      <c r="AN267" s="24" t="s">
        <v>101</v>
      </c>
      <c r="AO267" s="24" t="s">
        <v>55</v>
      </c>
      <c r="AP267" s="24"/>
      <c r="AQ267" s="24" t="s">
        <v>55</v>
      </c>
      <c r="AR267" s="24" t="s">
        <v>55</v>
      </c>
      <c r="AS267" s="24" t="s">
        <v>32</v>
      </c>
      <c r="AT267" s="24" t="s">
        <v>745</v>
      </c>
    </row>
    <row r="268" spans="1:46" ht="19.5">
      <c r="A268" s="23">
        <v>45505</v>
      </c>
      <c r="B268" s="642">
        <v>108</v>
      </c>
      <c r="C268" s="21">
        <v>0.43333333333333335</v>
      </c>
      <c r="D268" s="20">
        <v>2404843</v>
      </c>
      <c r="E268" s="20" t="s">
        <v>38</v>
      </c>
      <c r="F268" s="644" t="s">
        <v>55</v>
      </c>
      <c r="G268" s="864">
        <v>13.44</v>
      </c>
      <c r="H268" s="869"/>
      <c r="I268" s="869"/>
      <c r="J268" s="15"/>
      <c r="K268" s="19">
        <v>10.37</v>
      </c>
      <c r="L268" s="618">
        <f>(K268/(100-G268))*100</f>
        <v>11.980129390018483</v>
      </c>
      <c r="M268" s="15"/>
      <c r="N268" s="15"/>
      <c r="O268" s="869"/>
      <c r="P268" s="870"/>
      <c r="Q268" s="870"/>
      <c r="R268" s="870"/>
      <c r="S268" s="870"/>
      <c r="T268" s="878"/>
      <c r="U268" s="870"/>
      <c r="V268" s="27"/>
      <c r="W268" s="27"/>
      <c r="X268" s="27"/>
      <c r="Y268" s="643">
        <v>90.91</v>
      </c>
      <c r="Z268" s="18">
        <v>-0.99</v>
      </c>
      <c r="AA268" s="18">
        <v>11.43</v>
      </c>
      <c r="AB268" s="17"/>
      <c r="AC268" s="17"/>
      <c r="AD268" s="16"/>
      <c r="AE268" s="16"/>
      <c r="AF268" s="16"/>
      <c r="AG268" s="16"/>
      <c r="AH268" s="16"/>
      <c r="AI268" s="16"/>
      <c r="AJ268" s="24"/>
      <c r="AK268" s="24" t="s">
        <v>55</v>
      </c>
      <c r="AL268" s="24" t="s">
        <v>55</v>
      </c>
      <c r="AM268" s="26"/>
      <c r="AN268" s="24"/>
      <c r="AO268" s="24" t="s">
        <v>55</v>
      </c>
      <c r="AP268" s="24" t="s">
        <v>55</v>
      </c>
      <c r="AQ268" s="24" t="s">
        <v>55</v>
      </c>
      <c r="AR268" s="24" t="s">
        <v>55</v>
      </c>
      <c r="AS268" s="24" t="s">
        <v>32</v>
      </c>
      <c r="AT268" s="24" t="s">
        <v>746</v>
      </c>
    </row>
    <row r="269" spans="1:46" ht="19.5">
      <c r="A269" s="23">
        <v>45507</v>
      </c>
      <c r="B269" s="642">
        <v>108</v>
      </c>
      <c r="C269" s="21">
        <v>0.38958333333333334</v>
      </c>
      <c r="D269" s="20">
        <v>2404886</v>
      </c>
      <c r="E269" s="20" t="s">
        <v>38</v>
      </c>
      <c r="F269" s="644" t="s">
        <v>55</v>
      </c>
      <c r="G269" s="864">
        <v>13.5</v>
      </c>
      <c r="H269" s="869">
        <v>12.8</v>
      </c>
      <c r="I269" s="869">
        <v>12.99</v>
      </c>
      <c r="J269" s="15">
        <v>0.59599999999999997</v>
      </c>
      <c r="K269" s="19">
        <v>10.17</v>
      </c>
      <c r="L269" s="618">
        <f>(K269/(100-G269))*100</f>
        <v>11.757225433526012</v>
      </c>
      <c r="M269" s="15"/>
      <c r="N269" s="15"/>
      <c r="O269" s="869">
        <v>1.2</v>
      </c>
      <c r="P269" s="870"/>
      <c r="Q269" s="870">
        <v>38</v>
      </c>
      <c r="R269" s="870">
        <v>35</v>
      </c>
      <c r="S269" s="870">
        <v>15</v>
      </c>
      <c r="T269" s="878">
        <f>SUM(Pâtissière[[#This Row],[G 150µ]:[G 63µ]])</f>
        <v>88</v>
      </c>
      <c r="U269" s="870">
        <v>10</v>
      </c>
      <c r="V269" s="27"/>
      <c r="W269" s="27"/>
      <c r="X269" s="27"/>
      <c r="Y269" s="643">
        <v>90.69</v>
      </c>
      <c r="Z269" s="18">
        <v>-1.63</v>
      </c>
      <c r="AA269" s="18">
        <v>11.55</v>
      </c>
      <c r="AB269" s="17"/>
      <c r="AC269" s="17"/>
      <c r="AD269" s="16"/>
      <c r="AE269" s="16"/>
      <c r="AF269" s="16"/>
      <c r="AG269" s="16"/>
      <c r="AH269" s="16"/>
      <c r="AI269" s="16"/>
      <c r="AJ269" s="24"/>
      <c r="AK269" s="24" t="s">
        <v>55</v>
      </c>
      <c r="AL269" s="24" t="s">
        <v>55</v>
      </c>
      <c r="AM269" s="26"/>
      <c r="AN269" s="24"/>
      <c r="AO269" s="24" t="s">
        <v>55</v>
      </c>
      <c r="AP269" s="24" t="s">
        <v>55</v>
      </c>
      <c r="AQ269" s="24" t="s">
        <v>55</v>
      </c>
      <c r="AR269" s="24" t="s">
        <v>55</v>
      </c>
      <c r="AS269" s="24" t="s">
        <v>32</v>
      </c>
      <c r="AT269" s="24" t="s">
        <v>747</v>
      </c>
    </row>
    <row r="270" spans="1:46" ht="19.5">
      <c r="A270" s="23">
        <v>45507</v>
      </c>
      <c r="B270" s="642">
        <v>108</v>
      </c>
      <c r="C270" s="21">
        <v>0.39583333333333331</v>
      </c>
      <c r="D270" s="20">
        <v>2404885</v>
      </c>
      <c r="E270" s="20" t="s">
        <v>57</v>
      </c>
      <c r="F270" s="644" t="s">
        <v>55</v>
      </c>
      <c r="G270" s="864">
        <v>13.445</v>
      </c>
      <c r="H270" s="869">
        <v>12.78</v>
      </c>
      <c r="I270" s="869"/>
      <c r="J270" s="15"/>
      <c r="K270" s="19">
        <v>10.43</v>
      </c>
      <c r="L270" s="618">
        <f>(K270/(100-G270))*100</f>
        <v>12.050141528507883</v>
      </c>
      <c r="M270" s="15"/>
      <c r="N270" s="15"/>
      <c r="O270" s="869"/>
      <c r="P270" s="870"/>
      <c r="Q270" s="870"/>
      <c r="R270" s="870"/>
      <c r="S270" s="870"/>
      <c r="T270" s="878"/>
      <c r="U270" s="870"/>
      <c r="V270" s="27"/>
      <c r="W270" s="27"/>
      <c r="X270" s="27"/>
      <c r="Y270" s="643">
        <v>90.41</v>
      </c>
      <c r="Z270" s="18">
        <v>-1.04</v>
      </c>
      <c r="AA270" s="18">
        <v>11.57</v>
      </c>
      <c r="AB270" s="17"/>
      <c r="AC270" s="17"/>
      <c r="AD270" s="16">
        <v>106</v>
      </c>
      <c r="AE270" s="16">
        <v>54</v>
      </c>
      <c r="AF270" s="16">
        <v>16.399999999999999</v>
      </c>
      <c r="AG270" s="16">
        <v>260</v>
      </c>
      <c r="AH270" s="16">
        <v>1.9</v>
      </c>
      <c r="AI270" s="16">
        <v>55.7</v>
      </c>
      <c r="AJ270" s="24"/>
      <c r="AK270" s="24" t="s">
        <v>55</v>
      </c>
      <c r="AL270" s="24" t="s">
        <v>55</v>
      </c>
      <c r="AM270" s="26"/>
      <c r="AN270" s="24" t="s">
        <v>101</v>
      </c>
      <c r="AO270" s="24" t="s">
        <v>55</v>
      </c>
      <c r="AP270" s="24"/>
      <c r="AQ270" s="24" t="s">
        <v>55</v>
      </c>
      <c r="AR270" s="24" t="s">
        <v>55</v>
      </c>
      <c r="AS270" s="24" t="s">
        <v>32</v>
      </c>
      <c r="AT270" s="24" t="s">
        <v>748</v>
      </c>
    </row>
    <row r="271" spans="1:46" ht="19.5">
      <c r="A271" s="23">
        <v>45509</v>
      </c>
      <c r="B271" s="642">
        <v>108</v>
      </c>
      <c r="C271" s="21">
        <v>0.39583333333333331</v>
      </c>
      <c r="D271" s="20">
        <v>2404913</v>
      </c>
      <c r="E271" s="20" t="s">
        <v>38</v>
      </c>
      <c r="F271" s="644" t="s">
        <v>55</v>
      </c>
      <c r="G271" s="864">
        <v>13.9</v>
      </c>
      <c r="H271" s="869">
        <v>13.79</v>
      </c>
      <c r="I271" s="869"/>
      <c r="J271" s="15"/>
      <c r="K271" s="19">
        <v>10.42</v>
      </c>
      <c r="L271" s="618">
        <f t="shared" ref="L271:L274" si="44">(K271/(100-G271))*100</f>
        <v>12.102206736353079</v>
      </c>
      <c r="M271" s="15"/>
      <c r="N271" s="15"/>
      <c r="O271" s="869"/>
      <c r="P271" s="870"/>
      <c r="Q271" s="870"/>
      <c r="R271" s="870"/>
      <c r="S271" s="870"/>
      <c r="T271" s="878"/>
      <c r="U271" s="870"/>
      <c r="V271" s="27"/>
      <c r="W271" s="27"/>
      <c r="X271" s="27"/>
      <c r="Y271" s="643">
        <v>91.54</v>
      </c>
      <c r="Z271" s="18">
        <v>-0.83</v>
      </c>
      <c r="AA271" s="18">
        <v>10.119999999999999</v>
      </c>
      <c r="AB271" s="17"/>
      <c r="AC271" s="17">
        <v>0.48</v>
      </c>
      <c r="AD271" s="16"/>
      <c r="AE271" s="16"/>
      <c r="AF271" s="16"/>
      <c r="AG271" s="16"/>
      <c r="AH271" s="16"/>
      <c r="AI271" s="16"/>
      <c r="AJ271" s="24"/>
      <c r="AK271" s="24" t="s">
        <v>55</v>
      </c>
      <c r="AL271" s="24" t="s">
        <v>55</v>
      </c>
      <c r="AM271" s="26"/>
      <c r="AN271" s="24"/>
      <c r="AO271" s="24" t="s">
        <v>55</v>
      </c>
      <c r="AP271" s="24" t="s">
        <v>55</v>
      </c>
      <c r="AQ271" s="24" t="s">
        <v>55</v>
      </c>
      <c r="AR271" s="24" t="s">
        <v>55</v>
      </c>
      <c r="AS271" s="24" t="s">
        <v>32</v>
      </c>
      <c r="AT271" s="24" t="s">
        <v>749</v>
      </c>
    </row>
    <row r="272" spans="1:46" ht="19.5">
      <c r="A272" s="23">
        <v>45509</v>
      </c>
      <c r="B272" s="642">
        <v>108</v>
      </c>
      <c r="C272" s="21">
        <v>0.39583333333333331</v>
      </c>
      <c r="D272" s="20">
        <v>2404912</v>
      </c>
      <c r="E272" s="20" t="s">
        <v>57</v>
      </c>
      <c r="F272" s="644" t="s">
        <v>55</v>
      </c>
      <c r="G272" s="864">
        <v>13.5</v>
      </c>
      <c r="H272" s="869"/>
      <c r="I272" s="869"/>
      <c r="J272" s="15"/>
      <c r="K272" s="19">
        <v>10.74</v>
      </c>
      <c r="L272" s="618">
        <f t="shared" si="44"/>
        <v>12.416184971098266</v>
      </c>
      <c r="M272" s="15"/>
      <c r="N272" s="15"/>
      <c r="O272" s="869">
        <v>1.2</v>
      </c>
      <c r="P272" s="870"/>
      <c r="Q272" s="870">
        <v>44</v>
      </c>
      <c r="R272" s="870">
        <v>37</v>
      </c>
      <c r="S272" s="870">
        <v>10</v>
      </c>
      <c r="T272" s="878">
        <f>SUM(Pâtissière[[#This Row],[G 150µ]:[G 63µ]])</f>
        <v>91</v>
      </c>
      <c r="U272" s="870">
        <v>6</v>
      </c>
      <c r="V272" s="27"/>
      <c r="W272" s="27"/>
      <c r="X272" s="27"/>
      <c r="Y272" s="643">
        <v>91.2</v>
      </c>
      <c r="Z272" s="18">
        <v>-0.92</v>
      </c>
      <c r="AA272" s="18">
        <v>10.71</v>
      </c>
      <c r="AB272" s="17"/>
      <c r="AC272" s="17"/>
      <c r="AD272" s="16"/>
      <c r="AE272" s="16"/>
      <c r="AF272" s="16"/>
      <c r="AG272" s="16"/>
      <c r="AH272" s="16"/>
      <c r="AI272" s="16"/>
      <c r="AJ272" s="24"/>
      <c r="AK272" s="24" t="s">
        <v>55</v>
      </c>
      <c r="AL272" s="24" t="s">
        <v>55</v>
      </c>
      <c r="AM272" s="26"/>
      <c r="AN272" s="24"/>
      <c r="AO272" s="24" t="s">
        <v>55</v>
      </c>
      <c r="AP272" s="24"/>
      <c r="AQ272" s="24" t="s">
        <v>55</v>
      </c>
      <c r="AR272" s="24" t="s">
        <v>55</v>
      </c>
      <c r="AS272" s="24" t="s">
        <v>32</v>
      </c>
      <c r="AT272" s="24" t="s">
        <v>750</v>
      </c>
    </row>
    <row r="273" spans="1:46" ht="19.5">
      <c r="A273" s="23">
        <v>45509</v>
      </c>
      <c r="B273" s="642">
        <v>108</v>
      </c>
      <c r="C273" s="21">
        <v>0.46527777777777779</v>
      </c>
      <c r="D273" s="20">
        <v>2404914</v>
      </c>
      <c r="E273" s="20" t="s">
        <v>38</v>
      </c>
      <c r="F273" s="644" t="s">
        <v>55</v>
      </c>
      <c r="G273" s="864">
        <v>14.3</v>
      </c>
      <c r="H273" s="869"/>
      <c r="I273" s="869"/>
      <c r="J273" s="15">
        <v>0.628</v>
      </c>
      <c r="K273" s="19">
        <v>10.77</v>
      </c>
      <c r="L273" s="618">
        <f t="shared" si="44"/>
        <v>12.567094515752625</v>
      </c>
      <c r="M273" s="15"/>
      <c r="N273" s="15"/>
      <c r="O273" s="869"/>
      <c r="P273" s="870"/>
      <c r="Q273" s="870"/>
      <c r="R273" s="870"/>
      <c r="S273" s="870"/>
      <c r="T273" s="878"/>
      <c r="U273" s="870"/>
      <c r="V273" s="27"/>
      <c r="W273" s="27"/>
      <c r="X273" s="27"/>
      <c r="Y273" s="643">
        <v>91.54</v>
      </c>
      <c r="Z273" s="18">
        <v>-0.83</v>
      </c>
      <c r="AA273" s="18">
        <v>10.119999999999999</v>
      </c>
      <c r="AB273" s="17"/>
      <c r="AC273" s="17">
        <v>0.52</v>
      </c>
      <c r="AD273" s="16">
        <v>97</v>
      </c>
      <c r="AE273" s="16">
        <v>78</v>
      </c>
      <c r="AF273" s="16">
        <v>19.7</v>
      </c>
      <c r="AG273" s="16">
        <v>260</v>
      </c>
      <c r="AH273" s="16">
        <v>1.24</v>
      </c>
      <c r="AI273" s="16">
        <v>53.4</v>
      </c>
      <c r="AJ273" s="24"/>
      <c r="AK273" s="24" t="s">
        <v>55</v>
      </c>
      <c r="AL273" s="24" t="s">
        <v>55</v>
      </c>
      <c r="AM273" s="26"/>
      <c r="AN273" s="24"/>
      <c r="AO273" s="24" t="s">
        <v>55</v>
      </c>
      <c r="AP273" s="24" t="s">
        <v>55</v>
      </c>
      <c r="AQ273" s="24" t="s">
        <v>55</v>
      </c>
      <c r="AR273" s="24" t="s">
        <v>55</v>
      </c>
      <c r="AS273" s="24" t="s">
        <v>32</v>
      </c>
      <c r="AT273" s="24" t="s">
        <v>751</v>
      </c>
    </row>
    <row r="274" spans="1:46" ht="19.5">
      <c r="A274" s="23">
        <v>45510</v>
      </c>
      <c r="B274" s="642">
        <v>108</v>
      </c>
      <c r="C274" s="21">
        <v>0.46527777777777779</v>
      </c>
      <c r="D274" s="20">
        <v>2404914</v>
      </c>
      <c r="E274" s="20" t="s">
        <v>38</v>
      </c>
      <c r="F274" s="644" t="s">
        <v>55</v>
      </c>
      <c r="G274" s="864">
        <v>13.7</v>
      </c>
      <c r="H274" s="869">
        <v>13.8</v>
      </c>
      <c r="I274" s="869"/>
      <c r="J274" s="15"/>
      <c r="K274" s="19">
        <v>10.68</v>
      </c>
      <c r="L274" s="618">
        <f t="shared" si="44"/>
        <v>12.375434530706837</v>
      </c>
      <c r="M274" s="15"/>
      <c r="N274" s="15"/>
      <c r="O274" s="869">
        <v>1.3</v>
      </c>
      <c r="P274" s="870"/>
      <c r="Q274" s="870">
        <v>39</v>
      </c>
      <c r="R274" s="870">
        <v>38</v>
      </c>
      <c r="S274" s="870">
        <v>15</v>
      </c>
      <c r="T274" s="878">
        <f>SUM(Pâtissière[[#This Row],[G 150µ]:[G 63µ]])</f>
        <v>92</v>
      </c>
      <c r="U274" s="870">
        <v>5</v>
      </c>
      <c r="V274" s="27"/>
      <c r="W274" s="27"/>
      <c r="X274" s="27"/>
      <c r="Y274" s="643">
        <v>90.43</v>
      </c>
      <c r="Z274" s="18">
        <v>-0.77</v>
      </c>
      <c r="AA274" s="18">
        <v>10.23</v>
      </c>
      <c r="AB274" s="17"/>
      <c r="AC274" s="17"/>
      <c r="AD274" s="16"/>
      <c r="AE274" s="16"/>
      <c r="AF274" s="16"/>
      <c r="AG274" s="16"/>
      <c r="AH274" s="16"/>
      <c r="AI274" s="16"/>
      <c r="AJ274" s="24"/>
      <c r="AK274" s="24" t="s">
        <v>55</v>
      </c>
      <c r="AL274" s="24" t="s">
        <v>55</v>
      </c>
      <c r="AM274" s="26"/>
      <c r="AN274" s="24"/>
      <c r="AO274" s="24" t="s">
        <v>55</v>
      </c>
      <c r="AP274" s="24" t="s">
        <v>55</v>
      </c>
      <c r="AQ274" s="24" t="s">
        <v>55</v>
      </c>
      <c r="AR274" s="24" t="s">
        <v>55</v>
      </c>
      <c r="AS274" s="24" t="s">
        <v>32</v>
      </c>
      <c r="AT274" s="24" t="s">
        <v>752</v>
      </c>
    </row>
    <row r="275" spans="1:46" ht="19.5">
      <c r="A275" s="23">
        <v>45510</v>
      </c>
      <c r="B275" s="642">
        <v>108</v>
      </c>
      <c r="C275" s="21">
        <v>0.4375</v>
      </c>
      <c r="D275" s="20">
        <v>2404967</v>
      </c>
      <c r="E275" s="20" t="s">
        <v>38</v>
      </c>
      <c r="F275" s="644" t="s">
        <v>55</v>
      </c>
      <c r="G275" s="864">
        <v>13.5</v>
      </c>
      <c r="H275" s="869"/>
      <c r="I275" s="869"/>
      <c r="J275" s="15"/>
      <c r="K275" s="19">
        <v>10.5</v>
      </c>
      <c r="L275" s="618">
        <f>(K275/(100-G275))*100</f>
        <v>12.138728323699421</v>
      </c>
      <c r="M275" s="15"/>
      <c r="N275" s="15"/>
      <c r="O275" s="869">
        <v>1.4</v>
      </c>
      <c r="P275" s="870"/>
      <c r="Q275" s="870">
        <v>44</v>
      </c>
      <c r="R275" s="870">
        <v>35</v>
      </c>
      <c r="S275" s="870">
        <v>11</v>
      </c>
      <c r="T275" s="878">
        <f>SUM(Pâtissière[[#This Row],[G 150µ]:[G 63µ]])</f>
        <v>90</v>
      </c>
      <c r="U275" s="870">
        <v>7</v>
      </c>
      <c r="V275" s="27"/>
      <c r="W275" s="27"/>
      <c r="X275" s="27"/>
      <c r="Y275" s="643">
        <v>90.18</v>
      </c>
      <c r="Z275" s="18">
        <v>-1.17</v>
      </c>
      <c r="AA275" s="18">
        <v>11.38</v>
      </c>
      <c r="AB275" s="17"/>
      <c r="AC275" s="17"/>
      <c r="AD275" s="16"/>
      <c r="AE275" s="16"/>
      <c r="AF275" s="16"/>
      <c r="AG275" s="16"/>
      <c r="AH275" s="16"/>
      <c r="AI275" s="16"/>
      <c r="AJ275" s="24"/>
      <c r="AK275" s="24" t="s">
        <v>55</v>
      </c>
      <c r="AL275" s="24" t="s">
        <v>55</v>
      </c>
      <c r="AM275" s="26"/>
      <c r="AN275" s="24"/>
      <c r="AO275" s="24" t="s">
        <v>55</v>
      </c>
      <c r="AP275" s="24" t="s">
        <v>55</v>
      </c>
      <c r="AQ275" s="24" t="s">
        <v>55</v>
      </c>
      <c r="AR275" s="24" t="s">
        <v>55</v>
      </c>
      <c r="AS275" s="24" t="s">
        <v>32</v>
      </c>
      <c r="AT275" s="24" t="s">
        <v>753</v>
      </c>
    </row>
    <row r="276" spans="1:46" ht="19.5">
      <c r="A276" s="23">
        <v>45512</v>
      </c>
      <c r="B276" s="642">
        <v>108</v>
      </c>
      <c r="C276" s="21">
        <v>0.45833333333333331</v>
      </c>
      <c r="D276" s="20">
        <v>2404992</v>
      </c>
      <c r="E276" s="20" t="s">
        <v>38</v>
      </c>
      <c r="F276" s="644" t="s">
        <v>55</v>
      </c>
      <c r="G276" s="864">
        <v>13.2</v>
      </c>
      <c r="H276" s="869"/>
      <c r="I276" s="869">
        <v>13.3</v>
      </c>
      <c r="J276" s="15"/>
      <c r="K276" s="19">
        <v>10.37</v>
      </c>
      <c r="L276" s="618">
        <f>(K276/(100-G276))*100</f>
        <v>11.947004608294931</v>
      </c>
      <c r="M276" s="15"/>
      <c r="N276" s="15"/>
      <c r="O276" s="869"/>
      <c r="P276" s="870"/>
      <c r="Q276" s="870"/>
      <c r="R276" s="870"/>
      <c r="S276" s="870"/>
      <c r="T276" s="878"/>
      <c r="U276" s="870"/>
      <c r="V276" s="27"/>
      <c r="W276" s="27"/>
      <c r="X276" s="27"/>
      <c r="Y276" s="643">
        <v>89.91</v>
      </c>
      <c r="Z276" s="18">
        <v>-1.17</v>
      </c>
      <c r="AA276" s="18">
        <v>11.46</v>
      </c>
      <c r="AB276" s="17"/>
      <c r="AC276" s="17">
        <v>0.62</v>
      </c>
      <c r="AD276" s="16"/>
      <c r="AE276" s="16"/>
      <c r="AF276" s="16"/>
      <c r="AG276" s="16"/>
      <c r="AH276" s="16"/>
      <c r="AI276" s="16"/>
      <c r="AJ276" s="24"/>
      <c r="AK276" s="24" t="s">
        <v>55</v>
      </c>
      <c r="AL276" s="24" t="s">
        <v>55</v>
      </c>
      <c r="AM276" s="26"/>
      <c r="AN276" s="24" t="s">
        <v>91</v>
      </c>
      <c r="AO276" s="24" t="s">
        <v>55</v>
      </c>
      <c r="AP276" s="24" t="s">
        <v>55</v>
      </c>
      <c r="AQ276" s="24" t="s">
        <v>55</v>
      </c>
      <c r="AR276" s="24" t="s">
        <v>55</v>
      </c>
      <c r="AS276" s="24" t="s">
        <v>32</v>
      </c>
      <c r="AT276" s="24" t="s">
        <v>754</v>
      </c>
    </row>
    <row r="277" spans="1:46" ht="19.5">
      <c r="A277" s="23">
        <v>45513</v>
      </c>
      <c r="B277" s="642">
        <v>108</v>
      </c>
      <c r="C277" s="21">
        <v>0.38472222222222224</v>
      </c>
      <c r="D277" s="20">
        <v>2405015</v>
      </c>
      <c r="E277" s="20" t="s">
        <v>38</v>
      </c>
      <c r="F277" s="644" t="s">
        <v>55</v>
      </c>
      <c r="G277" s="864">
        <v>13.5</v>
      </c>
      <c r="H277" s="869">
        <v>12.77</v>
      </c>
      <c r="I277" s="869">
        <v>12.87</v>
      </c>
      <c r="J277" s="15"/>
      <c r="K277" s="19">
        <v>10.34</v>
      </c>
      <c r="L277" s="618">
        <f>(K277/(100-G277))*100</f>
        <v>11.953757225433526</v>
      </c>
      <c r="M277" s="15"/>
      <c r="N277" s="15"/>
      <c r="O277" s="869">
        <v>1</v>
      </c>
      <c r="P277" s="870"/>
      <c r="Q277" s="870">
        <v>33</v>
      </c>
      <c r="R277" s="870">
        <v>34</v>
      </c>
      <c r="S277" s="870">
        <v>21</v>
      </c>
      <c r="T277" s="878">
        <f>SUM(Pâtissière[[#This Row],[G 150µ]:[G 63µ]])</f>
        <v>88</v>
      </c>
      <c r="U277" s="870">
        <v>9</v>
      </c>
      <c r="V277" s="27"/>
      <c r="W277" s="27"/>
      <c r="X277" s="27"/>
      <c r="Y277" s="643">
        <v>90.49</v>
      </c>
      <c r="Z277" s="18">
        <v>-1.1000000000000001</v>
      </c>
      <c r="AA277" s="18">
        <v>11.63</v>
      </c>
      <c r="AB277" s="17"/>
      <c r="AC277" s="17">
        <v>0.63</v>
      </c>
      <c r="AD277" s="16"/>
      <c r="AE277" s="16"/>
      <c r="AF277" s="16"/>
      <c r="AG277" s="16"/>
      <c r="AH277" s="16"/>
      <c r="AI277" s="16"/>
      <c r="AJ277" s="24"/>
      <c r="AK277" s="24" t="s">
        <v>55</v>
      </c>
      <c r="AL277" s="24" t="s">
        <v>55</v>
      </c>
      <c r="AM277" s="26"/>
      <c r="AN277" s="24" t="s">
        <v>91</v>
      </c>
      <c r="AO277" s="24" t="s">
        <v>55</v>
      </c>
      <c r="AP277" s="24" t="s">
        <v>55</v>
      </c>
      <c r="AQ277" s="24" t="s">
        <v>55</v>
      </c>
      <c r="AR277" s="24" t="s">
        <v>55</v>
      </c>
      <c r="AS277" s="24" t="s">
        <v>32</v>
      </c>
      <c r="AT277" s="24" t="s">
        <v>755</v>
      </c>
    </row>
    <row r="278" spans="1:46" ht="19.5">
      <c r="A278" s="23">
        <v>45516</v>
      </c>
      <c r="B278" s="642">
        <v>108</v>
      </c>
      <c r="C278" s="21">
        <v>0.5</v>
      </c>
      <c r="D278" s="20">
        <v>2405066</v>
      </c>
      <c r="E278" s="20" t="s">
        <v>57</v>
      </c>
      <c r="F278" s="644" t="s">
        <v>55</v>
      </c>
      <c r="G278" s="864">
        <v>13.3</v>
      </c>
      <c r="H278" s="869"/>
      <c r="I278" s="869">
        <v>12.9</v>
      </c>
      <c r="J278" s="15">
        <v>0.60699999999999998</v>
      </c>
      <c r="K278" s="19">
        <v>10.96</v>
      </c>
      <c r="L278" s="618">
        <f>(K278/(100-G278))*100</f>
        <v>12.641291810841984</v>
      </c>
      <c r="M278" s="15"/>
      <c r="N278" s="15"/>
      <c r="O278" s="869"/>
      <c r="P278" s="870"/>
      <c r="Q278" s="870"/>
      <c r="R278" s="870"/>
      <c r="S278" s="870"/>
      <c r="T278" s="878"/>
      <c r="U278" s="870"/>
      <c r="V278" s="27"/>
      <c r="W278" s="27"/>
      <c r="X278" s="27"/>
      <c r="Y278" s="643">
        <v>90.47</v>
      </c>
      <c r="Z278" s="18">
        <v>-1.1000000000000001</v>
      </c>
      <c r="AA278" s="18">
        <v>11.7</v>
      </c>
      <c r="AB278" s="17"/>
      <c r="AC278" s="17"/>
      <c r="AD278" s="16">
        <v>112</v>
      </c>
      <c r="AE278" s="16">
        <v>60</v>
      </c>
      <c r="AF278" s="16">
        <v>17.2</v>
      </c>
      <c r="AG278" s="16">
        <v>260</v>
      </c>
      <c r="AH278" s="16">
        <v>1.87</v>
      </c>
      <c r="AI278" s="16">
        <v>54.8</v>
      </c>
      <c r="AJ278" s="24"/>
      <c r="AK278" s="24" t="s">
        <v>55</v>
      </c>
      <c r="AL278" s="24" t="s">
        <v>55</v>
      </c>
      <c r="AM278" s="26"/>
      <c r="AN278" s="24" t="s">
        <v>101</v>
      </c>
      <c r="AO278" s="24" t="s">
        <v>55</v>
      </c>
      <c r="AP278" s="24"/>
      <c r="AQ278" s="24" t="s">
        <v>55</v>
      </c>
      <c r="AR278" s="24" t="s">
        <v>55</v>
      </c>
      <c r="AS278" s="24" t="s">
        <v>32</v>
      </c>
      <c r="AT278" s="24" t="s">
        <v>756</v>
      </c>
    </row>
    <row r="279" spans="1:46" ht="19.5">
      <c r="A279" s="23">
        <v>45517</v>
      </c>
      <c r="B279" s="642">
        <v>108</v>
      </c>
      <c r="C279" s="21">
        <v>0.38541666666666669</v>
      </c>
      <c r="D279" s="20">
        <v>2405088</v>
      </c>
      <c r="E279" s="20" t="s">
        <v>38</v>
      </c>
      <c r="F279" s="644" t="s">
        <v>55</v>
      </c>
      <c r="G279" s="864">
        <v>13.45</v>
      </c>
      <c r="H279" s="869">
        <v>12.2</v>
      </c>
      <c r="I279" s="869">
        <v>12.44</v>
      </c>
      <c r="J279" s="15"/>
      <c r="K279" s="19">
        <v>11.85</v>
      </c>
      <c r="L279" s="618">
        <f>(K279/(100-G279))*100</f>
        <v>13.69150779896014</v>
      </c>
      <c r="M279" s="15"/>
      <c r="N279" s="15"/>
      <c r="O279" s="869">
        <v>1.3</v>
      </c>
      <c r="P279" s="870"/>
      <c r="Q279" s="870">
        <v>34</v>
      </c>
      <c r="R279" s="870">
        <v>38</v>
      </c>
      <c r="S279" s="870">
        <v>14</v>
      </c>
      <c r="T279" s="878">
        <f>SUM(Pâtissière[[#This Row],[G 150µ]:[G 63µ]])</f>
        <v>86</v>
      </c>
      <c r="U279" s="870">
        <v>10</v>
      </c>
      <c r="V279" s="27"/>
      <c r="W279" s="27"/>
      <c r="X279" s="27"/>
      <c r="Y279" s="643">
        <v>89.1</v>
      </c>
      <c r="Z279" s="18">
        <v>-0.11</v>
      </c>
      <c r="AA279" s="18">
        <v>11.52</v>
      </c>
      <c r="AB279" s="17"/>
      <c r="AC279" s="17"/>
      <c r="AD279" s="16"/>
      <c r="AE279" s="16"/>
      <c r="AF279" s="16"/>
      <c r="AG279" s="16"/>
      <c r="AH279" s="16"/>
      <c r="AI279" s="16"/>
      <c r="AJ279" s="24"/>
      <c r="AK279" s="24" t="s">
        <v>55</v>
      </c>
      <c r="AL279" s="24" t="s">
        <v>55</v>
      </c>
      <c r="AM279" s="26"/>
      <c r="AN279" s="24" t="s">
        <v>79</v>
      </c>
      <c r="AO279" s="24" t="s">
        <v>55</v>
      </c>
      <c r="AP279" s="24" t="s">
        <v>55</v>
      </c>
      <c r="AQ279" s="24" t="s">
        <v>55</v>
      </c>
      <c r="AR279" s="24" t="s">
        <v>55</v>
      </c>
      <c r="AS279" s="24" t="s">
        <v>32</v>
      </c>
      <c r="AT279" s="24" t="s">
        <v>757</v>
      </c>
    </row>
    <row r="280" spans="1:46" ht="19.5">
      <c r="A280" s="23">
        <v>45518</v>
      </c>
      <c r="B280" s="642">
        <v>108</v>
      </c>
      <c r="C280" s="21">
        <v>0.41666666666666669</v>
      </c>
      <c r="D280" s="20">
        <v>2405124</v>
      </c>
      <c r="E280" s="20" t="s">
        <v>57</v>
      </c>
      <c r="F280" s="644" t="s">
        <v>55</v>
      </c>
      <c r="G280" s="864">
        <v>14</v>
      </c>
      <c r="H280" s="869"/>
      <c r="I280" s="869">
        <v>13.7</v>
      </c>
      <c r="J280" s="15">
        <v>0.59499999999999997</v>
      </c>
      <c r="K280" s="19">
        <v>10.49</v>
      </c>
      <c r="L280" s="618">
        <f>(K280/(100-G280))*100</f>
        <v>12.197674418604651</v>
      </c>
      <c r="M280" s="15"/>
      <c r="N280" s="15"/>
      <c r="O280" s="869">
        <v>1.2</v>
      </c>
      <c r="P280" s="870"/>
      <c r="Q280" s="870">
        <v>40</v>
      </c>
      <c r="R280" s="870">
        <v>39</v>
      </c>
      <c r="S280" s="870">
        <v>13</v>
      </c>
      <c r="T280" s="878">
        <f>SUM(Pâtissière[[#This Row],[G 150µ]:[G 63µ]])</f>
        <v>92</v>
      </c>
      <c r="U280" s="870">
        <v>6</v>
      </c>
      <c r="V280" s="27">
        <v>21.2</v>
      </c>
      <c r="W280" s="27">
        <v>96</v>
      </c>
      <c r="X280" s="27">
        <v>7.52</v>
      </c>
      <c r="Y280" s="643">
        <v>91.33</v>
      </c>
      <c r="Z280" s="18">
        <v>-0.81</v>
      </c>
      <c r="AA280" s="18">
        <v>10.26</v>
      </c>
      <c r="AB280" s="17"/>
      <c r="AC280" s="17"/>
      <c r="AD280" s="16">
        <v>116</v>
      </c>
      <c r="AE280" s="16">
        <v>59</v>
      </c>
      <c r="AF280" s="16">
        <v>17.100000000000001</v>
      </c>
      <c r="AG280" s="16">
        <v>260</v>
      </c>
      <c r="AH280" s="16">
        <v>1.97</v>
      </c>
      <c r="AI280" s="16">
        <v>53.4</v>
      </c>
      <c r="AJ280" s="24"/>
      <c r="AK280" s="24" t="s">
        <v>55</v>
      </c>
      <c r="AL280" s="24" t="s">
        <v>55</v>
      </c>
      <c r="AM280" s="26"/>
      <c r="AN280" s="24" t="s">
        <v>101</v>
      </c>
      <c r="AO280" s="24" t="s">
        <v>55</v>
      </c>
      <c r="AP280" s="24"/>
      <c r="AQ280" s="24" t="s">
        <v>55</v>
      </c>
      <c r="AR280" s="24" t="s">
        <v>55</v>
      </c>
      <c r="AS280" s="24" t="s">
        <v>32</v>
      </c>
      <c r="AT280" s="24" t="s">
        <v>758</v>
      </c>
    </row>
    <row r="281" spans="1:46" ht="19.5">
      <c r="A281" s="23">
        <v>45519</v>
      </c>
      <c r="B281" s="642">
        <v>108</v>
      </c>
      <c r="C281" s="21">
        <v>0.39583333333333331</v>
      </c>
      <c r="D281" s="20">
        <v>2405155</v>
      </c>
      <c r="E281" s="20" t="s">
        <v>38</v>
      </c>
      <c r="F281" s="644" t="s">
        <v>55</v>
      </c>
      <c r="G281" s="864">
        <v>13.3</v>
      </c>
      <c r="H281" s="869"/>
      <c r="I281" s="869"/>
      <c r="J281" s="15"/>
      <c r="K281" s="19">
        <v>10.68</v>
      </c>
      <c r="L281" s="618">
        <f>(K281/(100-G281))*100</f>
        <v>12.318339100346019</v>
      </c>
      <c r="M281" s="15"/>
      <c r="N281" s="15"/>
      <c r="O281" s="869">
        <v>1.4</v>
      </c>
      <c r="P281" s="870"/>
      <c r="Q281" s="870">
        <v>54</v>
      </c>
      <c r="R281" s="870">
        <v>30</v>
      </c>
      <c r="S281" s="870">
        <v>9</v>
      </c>
      <c r="T281" s="878">
        <f>SUM(Pâtissière[[#This Row],[G 150µ]:[G 63µ]])</f>
        <v>93</v>
      </c>
      <c r="U281" s="870">
        <v>4</v>
      </c>
      <c r="V281" s="27"/>
      <c r="W281" s="27"/>
      <c r="X281" s="27"/>
      <c r="Y281" s="643">
        <v>90.49</v>
      </c>
      <c r="Z281" s="18">
        <v>-1.1599999999999999</v>
      </c>
      <c r="AA281" s="18">
        <v>11.4</v>
      </c>
      <c r="AB281" s="17"/>
      <c r="AC281" s="17"/>
      <c r="AD281" s="16">
        <v>110</v>
      </c>
      <c r="AE281" s="16">
        <v>62</v>
      </c>
      <c r="AF281" s="16">
        <v>18</v>
      </c>
      <c r="AG281" s="16">
        <v>250</v>
      </c>
      <c r="AH281" s="16">
        <v>1.77</v>
      </c>
      <c r="AI281" s="16">
        <v>55.2</v>
      </c>
      <c r="AJ281" s="24"/>
      <c r="AK281" s="24" t="s">
        <v>55</v>
      </c>
      <c r="AL281" s="24" t="s">
        <v>55</v>
      </c>
      <c r="AM281" s="26"/>
      <c r="AN281" s="24" t="s">
        <v>101</v>
      </c>
      <c r="AO281" s="24" t="s">
        <v>55</v>
      </c>
      <c r="AP281" s="24" t="s">
        <v>55</v>
      </c>
      <c r="AQ281" s="24" t="s">
        <v>55</v>
      </c>
      <c r="AR281" s="24" t="s">
        <v>55</v>
      </c>
      <c r="AS281" s="24" t="s">
        <v>32</v>
      </c>
      <c r="AT281" s="24" t="s">
        <v>759</v>
      </c>
    </row>
    <row r="282" spans="1:46" ht="19.5">
      <c r="A282" s="23">
        <v>45521</v>
      </c>
      <c r="B282" s="642">
        <v>108</v>
      </c>
      <c r="C282" s="21">
        <v>0.45347222222222222</v>
      </c>
      <c r="D282" s="20">
        <v>2405222</v>
      </c>
      <c r="E282" s="20" t="s">
        <v>38</v>
      </c>
      <c r="F282" s="644" t="s">
        <v>55</v>
      </c>
      <c r="G282" s="864">
        <v>13.45</v>
      </c>
      <c r="H282" s="869"/>
      <c r="I282" s="869"/>
      <c r="J282" s="15"/>
      <c r="K282" s="19">
        <v>10.3</v>
      </c>
      <c r="L282" s="618">
        <f>(K282/(100-G282))*100</f>
        <v>11.900635470826114</v>
      </c>
      <c r="M282" s="15"/>
      <c r="N282" s="15"/>
      <c r="O282" s="869"/>
      <c r="P282" s="870"/>
      <c r="Q282" s="870"/>
      <c r="R282" s="870"/>
      <c r="S282" s="870"/>
      <c r="T282" s="878"/>
      <c r="U282" s="870"/>
      <c r="V282" s="27"/>
      <c r="W282" s="27"/>
      <c r="X282" s="27"/>
      <c r="Y282" s="643">
        <v>91.13</v>
      </c>
      <c r="Z282" s="18">
        <f>--1.05</f>
        <v>1.05</v>
      </c>
      <c r="AA282" s="18">
        <v>11.86</v>
      </c>
      <c r="AB282" s="17"/>
      <c r="AC282" s="17">
        <v>0.52</v>
      </c>
      <c r="AD282" s="16"/>
      <c r="AE282" s="16"/>
      <c r="AF282" s="16"/>
      <c r="AG282" s="16"/>
      <c r="AH282" s="16"/>
      <c r="AI282" s="16"/>
      <c r="AJ282" s="24"/>
      <c r="AK282" s="24" t="s">
        <v>55</v>
      </c>
      <c r="AL282" s="24" t="s">
        <v>55</v>
      </c>
      <c r="AM282" s="26"/>
      <c r="AN282" s="24" t="s">
        <v>73</v>
      </c>
      <c r="AO282" s="24" t="s">
        <v>55</v>
      </c>
      <c r="AP282" s="24" t="s">
        <v>55</v>
      </c>
      <c r="AQ282" s="24" t="s">
        <v>55</v>
      </c>
      <c r="AR282" s="24" t="s">
        <v>55</v>
      </c>
      <c r="AS282" s="24" t="s">
        <v>32</v>
      </c>
      <c r="AT282" s="24" t="s">
        <v>760</v>
      </c>
    </row>
    <row r="283" spans="1:46" ht="19.5">
      <c r="A283" s="23">
        <v>45523</v>
      </c>
      <c r="B283" s="642">
        <v>108</v>
      </c>
      <c r="C283" s="21">
        <v>0.49027777777777776</v>
      </c>
      <c r="D283" s="20">
        <v>2405263</v>
      </c>
      <c r="E283" s="20" t="s">
        <v>21</v>
      </c>
      <c r="F283" s="644" t="s">
        <v>55</v>
      </c>
      <c r="G283" s="864">
        <v>13.26</v>
      </c>
      <c r="H283" s="869"/>
      <c r="I283" s="869"/>
      <c r="J283" s="15"/>
      <c r="K283" s="19">
        <v>11.08</v>
      </c>
      <c r="L283" s="618">
        <f t="shared" ref="L283:L290" si="45">(K283/(100-G283))*100</f>
        <v>12.773806778879409</v>
      </c>
      <c r="M283" s="15"/>
      <c r="N283" s="15"/>
      <c r="O283" s="869"/>
      <c r="P283" s="870"/>
      <c r="Q283" s="870"/>
      <c r="R283" s="870"/>
      <c r="S283" s="870"/>
      <c r="T283" s="878"/>
      <c r="U283" s="870"/>
      <c r="V283" s="27"/>
      <c r="W283" s="27"/>
      <c r="X283" s="27"/>
      <c r="Y283" s="643">
        <v>91.26</v>
      </c>
      <c r="Z283" s="18">
        <v>-1.23</v>
      </c>
      <c r="AA283" s="18">
        <v>11.52</v>
      </c>
      <c r="AB283" s="17"/>
      <c r="AC283" s="17"/>
      <c r="AD283" s="16"/>
      <c r="AE283" s="16"/>
      <c r="AF283" s="16"/>
      <c r="AG283" s="16"/>
      <c r="AH283" s="16"/>
      <c r="AI283" s="16"/>
      <c r="AJ283" s="24"/>
      <c r="AK283" s="24"/>
      <c r="AL283" s="24"/>
      <c r="AM283" s="26"/>
      <c r="AN283" s="24" t="s">
        <v>73</v>
      </c>
      <c r="AO283" s="24"/>
      <c r="AP283" s="24"/>
      <c r="AQ283" s="24" t="s">
        <v>55</v>
      </c>
      <c r="AR283" s="24" t="s">
        <v>55</v>
      </c>
      <c r="AS283" s="24" t="s">
        <v>32</v>
      </c>
      <c r="AT283" s="24" t="s">
        <v>761</v>
      </c>
    </row>
    <row r="284" spans="1:46" ht="19.5">
      <c r="A284" s="23">
        <v>45523</v>
      </c>
      <c r="B284" s="642">
        <v>108</v>
      </c>
      <c r="C284" s="21">
        <v>0.47638888888888886</v>
      </c>
      <c r="D284" s="20">
        <v>2405262</v>
      </c>
      <c r="E284" s="20" t="s">
        <v>38</v>
      </c>
      <c r="F284" s="644" t="s">
        <v>55</v>
      </c>
      <c r="G284" s="864">
        <v>13.5</v>
      </c>
      <c r="H284" s="869"/>
      <c r="I284" s="869"/>
      <c r="J284" s="15"/>
      <c r="K284" s="19">
        <v>9.99</v>
      </c>
      <c r="L284" s="618">
        <f t="shared" si="45"/>
        <v>11.549132947976878</v>
      </c>
      <c r="M284" s="15"/>
      <c r="N284" s="15"/>
      <c r="O284" s="869"/>
      <c r="P284" s="870"/>
      <c r="Q284" s="870"/>
      <c r="R284" s="870"/>
      <c r="S284" s="870"/>
      <c r="T284" s="878"/>
      <c r="U284" s="870"/>
      <c r="V284" s="27"/>
      <c r="W284" s="27"/>
      <c r="X284" s="27"/>
      <c r="Y284" s="643">
        <v>91.29</v>
      </c>
      <c r="Z284" s="18">
        <v>-1.07</v>
      </c>
      <c r="AA284" s="18">
        <v>10.93</v>
      </c>
      <c r="AB284" s="17"/>
      <c r="AC284" s="17">
        <v>0.54</v>
      </c>
      <c r="AD284" s="16"/>
      <c r="AE284" s="16"/>
      <c r="AF284" s="16"/>
      <c r="AG284" s="16"/>
      <c r="AH284" s="16"/>
      <c r="AI284" s="16"/>
      <c r="AJ284" s="24"/>
      <c r="AK284" s="24" t="s">
        <v>55</v>
      </c>
      <c r="AL284" s="24" t="s">
        <v>55</v>
      </c>
      <c r="AM284" s="26"/>
      <c r="AN284" s="24" t="s">
        <v>73</v>
      </c>
      <c r="AO284" s="24" t="s">
        <v>55</v>
      </c>
      <c r="AP284" s="24" t="s">
        <v>55</v>
      </c>
      <c r="AQ284" s="24" t="s">
        <v>55</v>
      </c>
      <c r="AR284" s="24" t="s">
        <v>55</v>
      </c>
      <c r="AS284" s="24" t="s">
        <v>32</v>
      </c>
      <c r="AT284" s="24" t="s">
        <v>762</v>
      </c>
    </row>
    <row r="285" spans="1:46" ht="19.5">
      <c r="A285" s="23">
        <v>45525</v>
      </c>
      <c r="B285" s="642">
        <v>108</v>
      </c>
      <c r="C285" s="21">
        <v>0.3923611111111111</v>
      </c>
      <c r="D285" s="20">
        <v>2405323</v>
      </c>
      <c r="E285" s="20" t="s">
        <v>38</v>
      </c>
      <c r="F285" s="644" t="s">
        <v>55</v>
      </c>
      <c r="G285" s="864">
        <v>13.45</v>
      </c>
      <c r="H285" s="869"/>
      <c r="I285" s="869"/>
      <c r="J285" s="15"/>
      <c r="K285" s="19">
        <v>10.52</v>
      </c>
      <c r="L285" s="618">
        <f t="shared" si="45"/>
        <v>12.154823801270942</v>
      </c>
      <c r="M285" s="15"/>
      <c r="N285" s="15"/>
      <c r="O285" s="869">
        <v>1.2</v>
      </c>
      <c r="P285" s="870"/>
      <c r="Q285" s="870">
        <v>48</v>
      </c>
      <c r="R285" s="870">
        <v>30</v>
      </c>
      <c r="S285" s="870">
        <v>10</v>
      </c>
      <c r="T285" s="878">
        <f>SUM(Pâtissière[[#This Row],[G 150µ]:[G 63µ]])</f>
        <v>88</v>
      </c>
      <c r="U285" s="870">
        <v>9</v>
      </c>
      <c r="V285" s="27"/>
      <c r="W285" s="27"/>
      <c r="X285" s="27"/>
      <c r="Y285" s="643">
        <v>90.83</v>
      </c>
      <c r="Z285" s="18">
        <v>-0.95</v>
      </c>
      <c r="AA285" s="18">
        <v>11.21</v>
      </c>
      <c r="AB285" s="17"/>
      <c r="AC285" s="17">
        <v>0.56999999999999995</v>
      </c>
      <c r="AD285" s="16">
        <v>150</v>
      </c>
      <c r="AE285" s="16">
        <v>42</v>
      </c>
      <c r="AF285" s="16">
        <v>14.4</v>
      </c>
      <c r="AG285" s="16">
        <v>260</v>
      </c>
      <c r="AH285" s="16">
        <v>3.57</v>
      </c>
      <c r="AI285" s="16">
        <v>49.7</v>
      </c>
      <c r="AJ285" s="24"/>
      <c r="AK285" s="24" t="s">
        <v>55</v>
      </c>
      <c r="AL285" s="24" t="s">
        <v>55</v>
      </c>
      <c r="AM285" s="26"/>
      <c r="AN285" s="24" t="s">
        <v>101</v>
      </c>
      <c r="AO285" s="24" t="s">
        <v>55</v>
      </c>
      <c r="AP285" s="24" t="s">
        <v>55</v>
      </c>
      <c r="AQ285" s="24" t="s">
        <v>55</v>
      </c>
      <c r="AR285" s="24" t="s">
        <v>55</v>
      </c>
      <c r="AS285" s="24" t="s">
        <v>32</v>
      </c>
      <c r="AT285" s="24" t="s">
        <v>763</v>
      </c>
    </row>
    <row r="286" spans="1:46" ht="19.5">
      <c r="A286" s="23">
        <v>45530</v>
      </c>
      <c r="B286" s="642">
        <v>0</v>
      </c>
      <c r="C286" s="21">
        <v>0.5</v>
      </c>
      <c r="D286" s="20">
        <v>2405450</v>
      </c>
      <c r="E286" s="20" t="s">
        <v>57</v>
      </c>
      <c r="F286" s="644" t="s">
        <v>55</v>
      </c>
      <c r="G286" s="864">
        <v>13.47</v>
      </c>
      <c r="H286" s="869"/>
      <c r="I286" s="869"/>
      <c r="J286" s="15"/>
      <c r="K286" s="19">
        <v>9.73</v>
      </c>
      <c r="L286" s="618">
        <f t="shared" si="45"/>
        <v>11.244655032936555</v>
      </c>
      <c r="M286" s="15"/>
      <c r="N286" s="15"/>
      <c r="O286" s="869"/>
      <c r="P286" s="870"/>
      <c r="Q286" s="870"/>
      <c r="R286" s="870"/>
      <c r="S286" s="870"/>
      <c r="T286" s="878"/>
      <c r="U286" s="870"/>
      <c r="V286" s="27"/>
      <c r="W286" s="27"/>
      <c r="X286" s="27"/>
      <c r="Y286" s="643">
        <v>90.06</v>
      </c>
      <c r="Z286" s="18">
        <v>-0.77</v>
      </c>
      <c r="AA286" s="18">
        <v>10.53</v>
      </c>
      <c r="AB286" s="17"/>
      <c r="AC286" s="17"/>
      <c r="AD286" s="16"/>
      <c r="AE286" s="16"/>
      <c r="AF286" s="16"/>
      <c r="AG286" s="16"/>
      <c r="AH286" s="16"/>
      <c r="AI286" s="16"/>
      <c r="AJ286" s="24"/>
      <c r="AK286" s="24" t="s">
        <v>55</v>
      </c>
      <c r="AL286" s="24" t="s">
        <v>55</v>
      </c>
      <c r="AM286" s="26"/>
      <c r="AN286" s="24"/>
      <c r="AO286" s="24" t="s">
        <v>55</v>
      </c>
      <c r="AP286" s="24"/>
      <c r="AQ286" s="24" t="s">
        <v>55</v>
      </c>
      <c r="AR286" s="24" t="s">
        <v>55</v>
      </c>
      <c r="AS286" s="24" t="s">
        <v>32</v>
      </c>
      <c r="AT286" s="24" t="s">
        <v>764</v>
      </c>
    </row>
    <row r="287" spans="1:46" ht="19.5">
      <c r="A287" s="23">
        <v>45530</v>
      </c>
      <c r="B287" s="642">
        <v>108</v>
      </c>
      <c r="C287" s="21">
        <v>0.43263888888888891</v>
      </c>
      <c r="D287" s="20">
        <v>2405474</v>
      </c>
      <c r="E287" s="20" t="s">
        <v>38</v>
      </c>
      <c r="F287" s="644" t="s">
        <v>55</v>
      </c>
      <c r="G287" s="864">
        <v>13.21</v>
      </c>
      <c r="H287" s="869"/>
      <c r="I287" s="869"/>
      <c r="J287" s="15"/>
      <c r="K287" s="19">
        <v>9.99</v>
      </c>
      <c r="L287" s="618">
        <f t="shared" si="45"/>
        <v>11.510542689249915</v>
      </c>
      <c r="M287" s="15"/>
      <c r="N287" s="15"/>
      <c r="O287" s="869"/>
      <c r="P287" s="870"/>
      <c r="Q287" s="870"/>
      <c r="R287" s="870"/>
      <c r="S287" s="870"/>
      <c r="T287" s="878"/>
      <c r="U287" s="870"/>
      <c r="V287" s="27"/>
      <c r="W287" s="27"/>
      <c r="X287" s="27"/>
      <c r="Y287" s="643">
        <v>90.84</v>
      </c>
      <c r="Z287" s="18">
        <v>-0.78</v>
      </c>
      <c r="AA287" s="18">
        <v>10.78</v>
      </c>
      <c r="AB287" s="17"/>
      <c r="AC287" s="17">
        <v>0.57999999999999996</v>
      </c>
      <c r="AD287" s="16">
        <v>110</v>
      </c>
      <c r="AE287" s="16">
        <v>46</v>
      </c>
      <c r="AF287" s="16">
        <v>15.1</v>
      </c>
      <c r="AG287" s="16">
        <v>200</v>
      </c>
      <c r="AH287" s="16">
        <v>2.2999999999999998</v>
      </c>
      <c r="AI287" s="16">
        <v>48.5</v>
      </c>
      <c r="AJ287" s="24"/>
      <c r="AK287" s="24" t="s">
        <v>55</v>
      </c>
      <c r="AL287" s="24" t="s">
        <v>55</v>
      </c>
      <c r="AM287" s="26"/>
      <c r="AN287" s="24" t="s">
        <v>101</v>
      </c>
      <c r="AO287" s="24" t="s">
        <v>55</v>
      </c>
      <c r="AP287" s="24" t="s">
        <v>55</v>
      </c>
      <c r="AQ287" s="24" t="s">
        <v>55</v>
      </c>
      <c r="AR287" s="24" t="s">
        <v>55</v>
      </c>
      <c r="AS287" s="24" t="s">
        <v>32</v>
      </c>
      <c r="AT287" s="24" t="s">
        <v>765</v>
      </c>
    </row>
    <row r="288" spans="1:46" ht="19.5">
      <c r="A288" s="23">
        <v>45532</v>
      </c>
      <c r="B288" s="642">
        <v>108</v>
      </c>
      <c r="C288" s="21">
        <v>0.42986111111111114</v>
      </c>
      <c r="D288" s="20">
        <v>2405497</v>
      </c>
      <c r="E288" s="20" t="s">
        <v>38</v>
      </c>
      <c r="F288" s="644" t="s">
        <v>55</v>
      </c>
      <c r="G288" s="864">
        <v>13.09</v>
      </c>
      <c r="H288" s="869">
        <v>12.7</v>
      </c>
      <c r="I288" s="869">
        <v>12.95</v>
      </c>
      <c r="J288" s="15"/>
      <c r="K288" s="19">
        <v>10.27</v>
      </c>
      <c r="L288" s="618">
        <f t="shared" si="45"/>
        <v>11.816821999769877</v>
      </c>
      <c r="M288" s="15"/>
      <c r="N288" s="15"/>
      <c r="O288" s="869">
        <v>1.3</v>
      </c>
      <c r="P288" s="870"/>
      <c r="Q288" s="870">
        <v>39</v>
      </c>
      <c r="R288" s="870">
        <v>42</v>
      </c>
      <c r="S288" s="870">
        <v>11</v>
      </c>
      <c r="T288" s="878">
        <f>SUM(Pâtissière[[#This Row],[G 150µ]:[G 63µ]])</f>
        <v>92</v>
      </c>
      <c r="U288" s="870">
        <v>5</v>
      </c>
      <c r="V288" s="27"/>
      <c r="W288" s="27"/>
      <c r="X288" s="27"/>
      <c r="Y288" s="643">
        <v>90.3</v>
      </c>
      <c r="Z288" s="18">
        <v>-0.78</v>
      </c>
      <c r="AA288" s="18">
        <v>11.04</v>
      </c>
      <c r="AB288" s="17"/>
      <c r="AC288" s="17"/>
      <c r="AD288" s="16">
        <v>121</v>
      </c>
      <c r="AE288" s="16">
        <v>50</v>
      </c>
      <c r="AF288" s="16">
        <v>15.7</v>
      </c>
      <c r="AG288" s="16">
        <v>240</v>
      </c>
      <c r="AH288" s="16">
        <v>2.4</v>
      </c>
      <c r="AI288" s="16">
        <v>55.5</v>
      </c>
      <c r="AJ288" s="24"/>
      <c r="AK288" s="24" t="s">
        <v>55</v>
      </c>
      <c r="AL288" s="24" t="s">
        <v>55</v>
      </c>
      <c r="AM288" s="26"/>
      <c r="AN288" s="24" t="s">
        <v>101</v>
      </c>
      <c r="AO288" s="24" t="s">
        <v>55</v>
      </c>
      <c r="AP288" s="24" t="s">
        <v>55</v>
      </c>
      <c r="AQ288" s="24" t="s">
        <v>55</v>
      </c>
      <c r="AR288" s="24" t="s">
        <v>55</v>
      </c>
      <c r="AS288" s="24" t="s">
        <v>32</v>
      </c>
      <c r="AT288" s="24" t="s">
        <v>766</v>
      </c>
    </row>
    <row r="289" spans="1:46" ht="19.5">
      <c r="A289" s="23">
        <v>45533</v>
      </c>
      <c r="B289" s="642">
        <v>108</v>
      </c>
      <c r="C289" s="21">
        <v>0.45833333333333331</v>
      </c>
      <c r="D289" s="20">
        <v>2405523</v>
      </c>
      <c r="E289" s="20" t="s">
        <v>57</v>
      </c>
      <c r="F289" s="644" t="s">
        <v>55</v>
      </c>
      <c r="G289" s="864">
        <v>13.5</v>
      </c>
      <c r="H289" s="869"/>
      <c r="I289" s="869">
        <v>13.35</v>
      </c>
      <c r="J289" s="15"/>
      <c r="K289" s="19">
        <v>9.91</v>
      </c>
      <c r="L289" s="618">
        <f t="shared" si="45"/>
        <v>11.456647398843931</v>
      </c>
      <c r="M289" s="15"/>
      <c r="N289" s="15"/>
      <c r="O289" s="869">
        <v>0.6</v>
      </c>
      <c r="P289" s="870"/>
      <c r="Q289" s="870">
        <v>29</v>
      </c>
      <c r="R289" s="870">
        <v>37.28</v>
      </c>
      <c r="S289" s="870">
        <v>24.2</v>
      </c>
      <c r="T289" s="878">
        <f>SUM(Pâtissière[[#This Row],[G 150µ]:[G 63µ]])</f>
        <v>90.48</v>
      </c>
      <c r="U289" s="870">
        <v>8</v>
      </c>
      <c r="V289" s="27"/>
      <c r="W289" s="27"/>
      <c r="X289" s="27"/>
      <c r="Y289" s="643">
        <v>90.73</v>
      </c>
      <c r="Z289" s="18">
        <v>-1.02</v>
      </c>
      <c r="AA289" s="18">
        <v>10.89</v>
      </c>
      <c r="AB289" s="17"/>
      <c r="AC289" s="17"/>
      <c r="AD289" s="16"/>
      <c r="AE289" s="16"/>
      <c r="AF289" s="16"/>
      <c r="AG289" s="16"/>
      <c r="AH289" s="16"/>
      <c r="AI289" s="16"/>
      <c r="AJ289" s="24"/>
      <c r="AK289" s="24" t="s">
        <v>55</v>
      </c>
      <c r="AL289" s="24" t="s">
        <v>55</v>
      </c>
      <c r="AM289" s="26"/>
      <c r="AN289" s="24"/>
      <c r="AO289" s="24" t="s">
        <v>55</v>
      </c>
      <c r="AP289" s="24"/>
      <c r="AQ289" s="24" t="s">
        <v>55</v>
      </c>
      <c r="AR289" s="24" t="s">
        <v>55</v>
      </c>
      <c r="AS289" s="24" t="s">
        <v>32</v>
      </c>
      <c r="AT289" s="24" t="s">
        <v>767</v>
      </c>
    </row>
    <row r="290" spans="1:46" ht="19.5">
      <c r="A290" s="23">
        <v>45533</v>
      </c>
      <c r="B290" s="642">
        <v>108</v>
      </c>
      <c r="C290" s="21">
        <v>0.5625</v>
      </c>
      <c r="D290" s="20">
        <v>2405527</v>
      </c>
      <c r="E290" s="20" t="s">
        <v>57</v>
      </c>
      <c r="F290" s="644" t="s">
        <v>55</v>
      </c>
      <c r="G290" s="864">
        <v>13.51</v>
      </c>
      <c r="H290" s="869"/>
      <c r="I290" s="869"/>
      <c r="J290" s="15"/>
      <c r="K290" s="19">
        <v>10.31</v>
      </c>
      <c r="L290" s="618">
        <f t="shared" si="45"/>
        <v>11.920453231587468</v>
      </c>
      <c r="M290" s="15"/>
      <c r="N290" s="15"/>
      <c r="O290" s="869"/>
      <c r="P290" s="870"/>
      <c r="Q290" s="870"/>
      <c r="R290" s="870"/>
      <c r="S290" s="870"/>
      <c r="T290" s="878"/>
      <c r="U290" s="870"/>
      <c r="V290" s="27"/>
      <c r="W290" s="27"/>
      <c r="X290" s="27"/>
      <c r="Y290" s="643">
        <v>90.89</v>
      </c>
      <c r="Z290" s="18">
        <v>-1</v>
      </c>
      <c r="AA290" s="18">
        <v>10.87</v>
      </c>
      <c r="AB290" s="17"/>
      <c r="AC290" s="17"/>
      <c r="AD290" s="16"/>
      <c r="AE290" s="16"/>
      <c r="AF290" s="16"/>
      <c r="AG290" s="16"/>
      <c r="AH290" s="16"/>
      <c r="AI290" s="16"/>
      <c r="AJ290" s="24"/>
      <c r="AK290" s="24" t="s">
        <v>55</v>
      </c>
      <c r="AL290" s="24" t="s">
        <v>55</v>
      </c>
      <c r="AM290" s="26"/>
      <c r="AN290" s="24"/>
      <c r="AO290" s="24" t="s">
        <v>55</v>
      </c>
      <c r="AP290" s="24"/>
      <c r="AQ290" s="24" t="s">
        <v>55</v>
      </c>
      <c r="AR290" s="24" t="s">
        <v>55</v>
      </c>
      <c r="AS290" s="24" t="s">
        <v>32</v>
      </c>
      <c r="AT290" s="24" t="s">
        <v>768</v>
      </c>
    </row>
    <row r="291" spans="1:46" ht="19.5">
      <c r="A291" s="23">
        <v>45534</v>
      </c>
      <c r="B291" s="642">
        <v>108</v>
      </c>
      <c r="C291" s="21">
        <v>0.5625</v>
      </c>
      <c r="D291" s="20">
        <v>2405558</v>
      </c>
      <c r="E291" s="20" t="s">
        <v>57</v>
      </c>
      <c r="F291" s="644" t="s">
        <v>55</v>
      </c>
      <c r="G291" s="864">
        <v>13.66</v>
      </c>
      <c r="H291" s="869"/>
      <c r="I291" s="869"/>
      <c r="J291" s="15"/>
      <c r="K291" s="19">
        <v>9.74</v>
      </c>
      <c r="L291" s="618">
        <f>(K291/(100-G291))*100</f>
        <v>11.280982163539495</v>
      </c>
      <c r="M291" s="15"/>
      <c r="N291" s="15"/>
      <c r="O291" s="869"/>
      <c r="P291" s="870"/>
      <c r="Q291" s="870"/>
      <c r="R291" s="870"/>
      <c r="S291" s="870"/>
      <c r="T291" s="878"/>
      <c r="U291" s="870"/>
      <c r="V291" s="27"/>
      <c r="W291" s="27"/>
      <c r="X291" s="27"/>
      <c r="Y291" s="643">
        <v>89.96</v>
      </c>
      <c r="Z291" s="18">
        <v>-0.55000000000000004</v>
      </c>
      <c r="AA291" s="18">
        <v>10.62</v>
      </c>
      <c r="AB291" s="17"/>
      <c r="AC291" s="17">
        <v>0.47</v>
      </c>
      <c r="AD291" s="16"/>
      <c r="AE291" s="16"/>
      <c r="AF291" s="16"/>
      <c r="AG291" s="16"/>
      <c r="AH291" s="16"/>
      <c r="AI291" s="16"/>
      <c r="AJ291" s="24"/>
      <c r="AK291" s="24" t="s">
        <v>55</v>
      </c>
      <c r="AL291" s="24" t="s">
        <v>55</v>
      </c>
      <c r="AM291" s="26"/>
      <c r="AN291" s="24"/>
      <c r="AO291" s="24" t="s">
        <v>55</v>
      </c>
      <c r="AP291" s="24"/>
      <c r="AQ291" s="24" t="s">
        <v>55</v>
      </c>
      <c r="AR291" s="24" t="s">
        <v>55</v>
      </c>
      <c r="AS291" s="24" t="s">
        <v>32</v>
      </c>
      <c r="AT291" s="24" t="s">
        <v>769</v>
      </c>
    </row>
    <row r="292" spans="1:46" ht="19.5">
      <c r="A292" s="23">
        <v>45536</v>
      </c>
      <c r="B292" s="642">
        <v>109</v>
      </c>
      <c r="C292" s="21">
        <v>0.4375</v>
      </c>
      <c r="D292" s="20">
        <v>2405601</v>
      </c>
      <c r="E292" s="20" t="s">
        <v>57</v>
      </c>
      <c r="F292" s="644" t="s">
        <v>55</v>
      </c>
      <c r="G292" s="864">
        <v>13.22</v>
      </c>
      <c r="H292" s="869"/>
      <c r="I292" s="869"/>
      <c r="J292" s="15"/>
      <c r="K292" s="19">
        <v>10.98</v>
      </c>
      <c r="L292" s="618">
        <f>(K292/(100-G292))*100</f>
        <v>12.652684950449414</v>
      </c>
      <c r="M292" s="15"/>
      <c r="N292" s="15"/>
      <c r="O292" s="869"/>
      <c r="P292" s="870"/>
      <c r="Q292" s="870"/>
      <c r="R292" s="870"/>
      <c r="S292" s="870"/>
      <c r="T292" s="878"/>
      <c r="U292" s="870"/>
      <c r="V292" s="27"/>
      <c r="W292" s="27"/>
      <c r="X292" s="27"/>
      <c r="Y292" s="643"/>
      <c r="Z292" s="18"/>
      <c r="AA292" s="18"/>
      <c r="AB292" s="17"/>
      <c r="AC292" s="17"/>
      <c r="AD292" s="16"/>
      <c r="AE292" s="16"/>
      <c r="AF292" s="16"/>
      <c r="AG292" s="16"/>
      <c r="AH292" s="16"/>
      <c r="AI292" s="16"/>
      <c r="AJ292" s="24"/>
      <c r="AK292" s="24" t="s">
        <v>55</v>
      </c>
      <c r="AL292" s="24" t="s">
        <v>55</v>
      </c>
      <c r="AM292" s="26"/>
      <c r="AN292" s="24"/>
      <c r="AO292" s="24" t="s">
        <v>55</v>
      </c>
      <c r="AP292" s="24"/>
      <c r="AQ292" s="24" t="s">
        <v>55</v>
      </c>
      <c r="AR292" s="24" t="s">
        <v>55</v>
      </c>
      <c r="AS292" s="24" t="s">
        <v>32</v>
      </c>
      <c r="AT292" s="24" t="s">
        <v>770</v>
      </c>
    </row>
    <row r="293" spans="1:46" ht="19.5">
      <c r="A293" s="23">
        <v>45537</v>
      </c>
      <c r="B293" s="642">
        <v>109</v>
      </c>
      <c r="C293" s="21">
        <v>0.4201388888888889</v>
      </c>
      <c r="D293" s="20">
        <v>2405623</v>
      </c>
      <c r="E293" s="20" t="s">
        <v>38</v>
      </c>
      <c r="F293" s="644" t="s">
        <v>55</v>
      </c>
      <c r="G293" s="864">
        <v>13.55</v>
      </c>
      <c r="H293" s="869"/>
      <c r="I293" s="869"/>
      <c r="J293" s="15"/>
      <c r="K293" s="19">
        <v>9.77</v>
      </c>
      <c r="L293" s="618">
        <f t="shared" ref="L293:L297" si="46">(K293/(100-G293))*100</f>
        <v>11.301330248698669</v>
      </c>
      <c r="M293" s="15"/>
      <c r="N293" s="15"/>
      <c r="O293" s="869"/>
      <c r="P293" s="870"/>
      <c r="Q293" s="870"/>
      <c r="R293" s="870"/>
      <c r="S293" s="870"/>
      <c r="T293" s="878"/>
      <c r="U293" s="870"/>
      <c r="V293" s="27"/>
      <c r="W293" s="27"/>
      <c r="X293" s="27"/>
      <c r="Y293" s="643">
        <v>90.74</v>
      </c>
      <c r="Z293" s="18">
        <v>-0.87</v>
      </c>
      <c r="AA293" s="18">
        <v>10.35</v>
      </c>
      <c r="AB293" s="17"/>
      <c r="AC293" s="17"/>
      <c r="AD293" s="16"/>
      <c r="AE293" s="16"/>
      <c r="AF293" s="16"/>
      <c r="AG293" s="16"/>
      <c r="AH293" s="16"/>
      <c r="AI293" s="16"/>
      <c r="AJ293" s="24"/>
      <c r="AK293" s="24" t="s">
        <v>55</v>
      </c>
      <c r="AL293" s="24" t="s">
        <v>55</v>
      </c>
      <c r="AM293" s="26"/>
      <c r="AN293" s="24"/>
      <c r="AO293" s="24" t="s">
        <v>55</v>
      </c>
      <c r="AP293" s="24" t="s">
        <v>55</v>
      </c>
      <c r="AQ293" s="24" t="s">
        <v>55</v>
      </c>
      <c r="AR293" s="24" t="s">
        <v>55</v>
      </c>
      <c r="AS293" s="24" t="s">
        <v>32</v>
      </c>
      <c r="AT293" s="24" t="s">
        <v>771</v>
      </c>
    </row>
    <row r="294" spans="1:46" ht="19.5">
      <c r="A294" s="23">
        <v>45537</v>
      </c>
      <c r="B294" s="642">
        <v>109</v>
      </c>
      <c r="C294" s="21">
        <v>0.43194444444444446</v>
      </c>
      <c r="D294" s="20">
        <v>2405624</v>
      </c>
      <c r="E294" s="20" t="s">
        <v>38</v>
      </c>
      <c r="F294" s="644" t="s">
        <v>55</v>
      </c>
      <c r="G294" s="864">
        <v>13.6</v>
      </c>
      <c r="H294" s="869"/>
      <c r="I294" s="869"/>
      <c r="J294" s="15"/>
      <c r="K294" s="19">
        <v>9.57</v>
      </c>
      <c r="L294" s="618">
        <f t="shared" si="46"/>
        <v>11.076388888888889</v>
      </c>
      <c r="M294" s="15"/>
      <c r="N294" s="15"/>
      <c r="O294" s="869">
        <v>1</v>
      </c>
      <c r="P294" s="870"/>
      <c r="Q294" s="870">
        <v>44</v>
      </c>
      <c r="R294" s="870">
        <v>35</v>
      </c>
      <c r="S294" s="870">
        <v>13</v>
      </c>
      <c r="T294" s="878">
        <f>SUM(Pâtissière[[#This Row],[G 150µ]:[G 63µ]])</f>
        <v>92</v>
      </c>
      <c r="U294" s="870">
        <v>5</v>
      </c>
      <c r="V294" s="27"/>
      <c r="W294" s="27"/>
      <c r="X294" s="27"/>
      <c r="Y294" s="643">
        <v>90.83</v>
      </c>
      <c r="Z294" s="18">
        <v>-0.84</v>
      </c>
      <c r="AA294" s="18">
        <v>10.199999999999999</v>
      </c>
      <c r="AB294" s="17"/>
      <c r="AC294" s="17"/>
      <c r="AD294" s="16">
        <v>103</v>
      </c>
      <c r="AE294" s="16">
        <v>42</v>
      </c>
      <c r="AF294" s="16">
        <v>14.4</v>
      </c>
      <c r="AG294" s="16">
        <v>170</v>
      </c>
      <c r="AH294" s="16">
        <v>1.45</v>
      </c>
      <c r="AI294" s="16">
        <v>46.1</v>
      </c>
      <c r="AJ294" s="24"/>
      <c r="AK294" s="24" t="s">
        <v>55</v>
      </c>
      <c r="AL294" s="24" t="s">
        <v>55</v>
      </c>
      <c r="AM294" s="26"/>
      <c r="AN294" s="24" t="s">
        <v>101</v>
      </c>
      <c r="AO294" s="24" t="s">
        <v>55</v>
      </c>
      <c r="AP294" s="24" t="s">
        <v>55</v>
      </c>
      <c r="AQ294" s="24" t="s">
        <v>55</v>
      </c>
      <c r="AR294" s="24" t="s">
        <v>55</v>
      </c>
      <c r="AS294" s="24" t="s">
        <v>32</v>
      </c>
      <c r="AT294" s="24" t="s">
        <v>772</v>
      </c>
    </row>
    <row r="295" spans="1:46" ht="19.5">
      <c r="A295" s="23">
        <v>45537</v>
      </c>
      <c r="B295" s="642">
        <v>109</v>
      </c>
      <c r="C295" s="21">
        <v>0.45833333333333331</v>
      </c>
      <c r="D295" s="20">
        <v>2405628</v>
      </c>
      <c r="E295" s="20" t="s">
        <v>57</v>
      </c>
      <c r="F295" s="644" t="s">
        <v>55</v>
      </c>
      <c r="G295" s="864">
        <v>13.4</v>
      </c>
      <c r="H295" s="869"/>
      <c r="I295" s="869"/>
      <c r="J295" s="15"/>
      <c r="K295" s="19">
        <v>9.66</v>
      </c>
      <c r="L295" s="618">
        <f t="shared" si="46"/>
        <v>11.154734411085451</v>
      </c>
      <c r="M295" s="15"/>
      <c r="N295" s="15"/>
      <c r="O295" s="869">
        <v>0.8</v>
      </c>
      <c r="P295" s="870"/>
      <c r="Q295" s="870">
        <v>39</v>
      </c>
      <c r="R295" s="870">
        <v>40</v>
      </c>
      <c r="S295" s="870">
        <v>10</v>
      </c>
      <c r="T295" s="878">
        <f>SUM(Pâtissière[[#This Row],[G 150µ]:[G 63µ]])</f>
        <v>89</v>
      </c>
      <c r="U295" s="870">
        <v>9</v>
      </c>
      <c r="V295" s="27"/>
      <c r="W295" s="27"/>
      <c r="X295" s="27"/>
      <c r="Y295" s="643">
        <v>90.73</v>
      </c>
      <c r="Z295" s="18">
        <v>-1.02</v>
      </c>
      <c r="AA295" s="18">
        <v>10.89</v>
      </c>
      <c r="AB295" s="17"/>
      <c r="AC295" s="17"/>
      <c r="AD295" s="16"/>
      <c r="AE295" s="16"/>
      <c r="AF295" s="16"/>
      <c r="AG295" s="16"/>
      <c r="AH295" s="16"/>
      <c r="AI295" s="16"/>
      <c r="AJ295" s="24"/>
      <c r="AK295" s="24" t="s">
        <v>55</v>
      </c>
      <c r="AL295" s="24" t="s">
        <v>55</v>
      </c>
      <c r="AM295" s="26"/>
      <c r="AN295" s="24"/>
      <c r="AO295" s="24" t="s">
        <v>55</v>
      </c>
      <c r="AP295" s="24"/>
      <c r="AQ295" s="24" t="s">
        <v>55</v>
      </c>
      <c r="AR295" s="24" t="s">
        <v>55</v>
      </c>
      <c r="AS295" s="24" t="s">
        <v>32</v>
      </c>
      <c r="AT295" s="24" t="s">
        <v>773</v>
      </c>
    </row>
    <row r="296" spans="1:46" ht="19.5">
      <c r="A296" s="23">
        <v>45538</v>
      </c>
      <c r="B296" s="642">
        <v>109</v>
      </c>
      <c r="C296" s="21">
        <v>0.43194444444444446</v>
      </c>
      <c r="D296" s="20">
        <v>2405666</v>
      </c>
      <c r="E296" s="20" t="s">
        <v>38</v>
      </c>
      <c r="F296" s="644" t="s">
        <v>55</v>
      </c>
      <c r="G296" s="864">
        <v>13.3</v>
      </c>
      <c r="H296" s="869">
        <v>12.96</v>
      </c>
      <c r="I296" s="869">
        <v>13.24</v>
      </c>
      <c r="J296" s="15"/>
      <c r="K296" s="19">
        <v>9.86</v>
      </c>
      <c r="L296" s="618">
        <f t="shared" si="46"/>
        <v>11.372549019607842</v>
      </c>
      <c r="M296" s="15"/>
      <c r="N296" s="15"/>
      <c r="O296" s="869"/>
      <c r="P296" s="870"/>
      <c r="Q296" s="870"/>
      <c r="R296" s="870"/>
      <c r="S296" s="870"/>
      <c r="T296" s="878"/>
      <c r="U296" s="870"/>
      <c r="V296" s="27"/>
      <c r="W296" s="27"/>
      <c r="X296" s="27"/>
      <c r="Y296" s="643">
        <v>90.91</v>
      </c>
      <c r="Z296" s="18">
        <v>-0.9</v>
      </c>
      <c r="AA296" s="18">
        <v>10.39</v>
      </c>
      <c r="AB296" s="17"/>
      <c r="AC296" s="17">
        <v>0.59</v>
      </c>
      <c r="AD296" s="16"/>
      <c r="AE296" s="16"/>
      <c r="AF296" s="16"/>
      <c r="AG296" s="16"/>
      <c r="AH296" s="16"/>
      <c r="AI296" s="16"/>
      <c r="AJ296" s="24"/>
      <c r="AK296" s="24" t="s">
        <v>55</v>
      </c>
      <c r="AL296" s="24" t="s">
        <v>55</v>
      </c>
      <c r="AM296" s="26"/>
      <c r="AN296" s="24" t="s">
        <v>101</v>
      </c>
      <c r="AO296" s="24" t="s">
        <v>55</v>
      </c>
      <c r="AP296" s="24" t="s">
        <v>55</v>
      </c>
      <c r="AQ296" s="24" t="s">
        <v>55</v>
      </c>
      <c r="AR296" s="24" t="s">
        <v>55</v>
      </c>
      <c r="AS296" s="24" t="s">
        <v>32</v>
      </c>
      <c r="AT296" s="24" t="s">
        <v>774</v>
      </c>
    </row>
    <row r="297" spans="1:46" ht="19.5">
      <c r="A297" s="23">
        <v>45538</v>
      </c>
      <c r="B297" s="642">
        <v>109</v>
      </c>
      <c r="C297" s="21">
        <v>0.5</v>
      </c>
      <c r="D297" s="20">
        <v>2405676</v>
      </c>
      <c r="E297" s="20" t="s">
        <v>57</v>
      </c>
      <c r="F297" s="644" t="s">
        <v>55</v>
      </c>
      <c r="G297" s="864">
        <v>13.45</v>
      </c>
      <c r="H297" s="869"/>
      <c r="I297" s="869"/>
      <c r="J297" s="15"/>
      <c r="K297" s="19">
        <v>10.09</v>
      </c>
      <c r="L297" s="618">
        <f t="shared" si="46"/>
        <v>11.658001155401502</v>
      </c>
      <c r="M297" s="15"/>
      <c r="N297" s="15"/>
      <c r="O297" s="869"/>
      <c r="P297" s="870"/>
      <c r="Q297" s="870"/>
      <c r="R297" s="870"/>
      <c r="S297" s="870"/>
      <c r="T297" s="878"/>
      <c r="U297" s="870"/>
      <c r="V297" s="27"/>
      <c r="W297" s="27"/>
      <c r="X297" s="27"/>
      <c r="Y297" s="643">
        <v>90.34</v>
      </c>
      <c r="Z297" s="18">
        <v>-0.8</v>
      </c>
      <c r="AA297" s="18">
        <v>10.130000000000001</v>
      </c>
      <c r="AB297" s="17"/>
      <c r="AC297" s="17">
        <v>0.57999999999999996</v>
      </c>
      <c r="AD297" s="16"/>
      <c r="AE297" s="16"/>
      <c r="AF297" s="16"/>
      <c r="AG297" s="16"/>
      <c r="AH297" s="16"/>
      <c r="AI297" s="16"/>
      <c r="AJ297" s="24"/>
      <c r="AK297" s="24" t="s">
        <v>55</v>
      </c>
      <c r="AL297" s="24" t="s">
        <v>55</v>
      </c>
      <c r="AM297" s="26"/>
      <c r="AN297" s="24"/>
      <c r="AO297" s="24" t="s">
        <v>55</v>
      </c>
      <c r="AP297" s="24"/>
      <c r="AQ297" s="24" t="s">
        <v>55</v>
      </c>
      <c r="AR297" s="24" t="s">
        <v>55</v>
      </c>
      <c r="AS297" s="24" t="s">
        <v>32</v>
      </c>
      <c r="AT297" s="24" t="s">
        <v>775</v>
      </c>
    </row>
    <row r="298" spans="1:46" ht="19.5">
      <c r="A298" s="23">
        <v>45539</v>
      </c>
      <c r="B298" s="642">
        <v>109</v>
      </c>
      <c r="C298" s="21">
        <v>0.54166666666666663</v>
      </c>
      <c r="D298" s="20">
        <v>2405717</v>
      </c>
      <c r="E298" s="20" t="s">
        <v>57</v>
      </c>
      <c r="F298" s="644" t="s">
        <v>55</v>
      </c>
      <c r="G298" s="864">
        <v>13.22</v>
      </c>
      <c r="H298" s="869"/>
      <c r="I298" s="869"/>
      <c r="J298" s="15"/>
      <c r="K298" s="19">
        <v>9.75</v>
      </c>
      <c r="L298" s="618">
        <f>(K298/(100-G298))*100</f>
        <v>11.235307674579396</v>
      </c>
      <c r="M298" s="15"/>
      <c r="N298" s="15"/>
      <c r="O298" s="869"/>
      <c r="P298" s="870"/>
      <c r="Q298" s="870"/>
      <c r="R298" s="870"/>
      <c r="S298" s="870"/>
      <c r="T298" s="878"/>
      <c r="U298" s="870"/>
      <c r="V298" s="27"/>
      <c r="W298" s="27"/>
      <c r="X298" s="27"/>
      <c r="Y298" s="643"/>
      <c r="Z298" s="18"/>
      <c r="AA298" s="18"/>
      <c r="AB298" s="17"/>
      <c r="AC298" s="17"/>
      <c r="AD298" s="16"/>
      <c r="AE298" s="16"/>
      <c r="AF298" s="16"/>
      <c r="AG298" s="16"/>
      <c r="AH298" s="16"/>
      <c r="AI298" s="16"/>
      <c r="AJ298" s="24"/>
      <c r="AK298" s="24" t="s">
        <v>55</v>
      </c>
      <c r="AL298" s="24" t="s">
        <v>55</v>
      </c>
      <c r="AM298" s="26"/>
      <c r="AN298" s="24"/>
      <c r="AO298" s="24" t="s">
        <v>55</v>
      </c>
      <c r="AP298" s="24"/>
      <c r="AQ298" s="24" t="s">
        <v>55</v>
      </c>
      <c r="AR298" s="24" t="s">
        <v>55</v>
      </c>
      <c r="AS298" s="24" t="s">
        <v>32</v>
      </c>
      <c r="AT298" s="24" t="s">
        <v>776</v>
      </c>
    </row>
    <row r="299" spans="1:46" ht="19.5">
      <c r="A299" s="23">
        <v>45540</v>
      </c>
      <c r="B299" s="642">
        <v>109</v>
      </c>
      <c r="C299" s="21">
        <v>0.41944444444444445</v>
      </c>
      <c r="D299" s="20">
        <v>2405738</v>
      </c>
      <c r="E299" s="20" t="s">
        <v>38</v>
      </c>
      <c r="F299" s="644" t="s">
        <v>55</v>
      </c>
      <c r="G299" s="864">
        <v>13.1</v>
      </c>
      <c r="H299" s="869"/>
      <c r="I299" s="869">
        <v>13.09</v>
      </c>
      <c r="J299" s="15"/>
      <c r="K299" s="19">
        <v>10.16</v>
      </c>
      <c r="L299" s="618">
        <f t="shared" ref="L299:L305" si="47">(K299/(100-G299))*100</f>
        <v>11.691599539700805</v>
      </c>
      <c r="M299" s="15"/>
      <c r="N299" s="15"/>
      <c r="O299" s="869">
        <v>0.2</v>
      </c>
      <c r="P299" s="870"/>
      <c r="Q299" s="870">
        <v>41</v>
      </c>
      <c r="R299" s="870">
        <v>36</v>
      </c>
      <c r="S299" s="870">
        <v>11</v>
      </c>
      <c r="T299" s="878">
        <f>SUM(Pâtissière[[#This Row],[G 150µ]:[G 63µ]])</f>
        <v>88</v>
      </c>
      <c r="U299" s="870">
        <v>10</v>
      </c>
      <c r="V299" s="27"/>
      <c r="W299" s="27"/>
      <c r="X299" s="27"/>
      <c r="Y299" s="643">
        <v>90.5</v>
      </c>
      <c r="Z299" s="18">
        <v>-0.8</v>
      </c>
      <c r="AA299" s="18">
        <v>10.01</v>
      </c>
      <c r="AB299" s="17"/>
      <c r="AC299" s="17"/>
      <c r="AD299" s="16"/>
      <c r="AE299" s="16"/>
      <c r="AF299" s="16"/>
      <c r="AG299" s="16"/>
      <c r="AH299" s="16"/>
      <c r="AI299" s="16"/>
      <c r="AJ299" s="24"/>
      <c r="AK299" s="24" t="s">
        <v>55</v>
      </c>
      <c r="AL299" s="24" t="s">
        <v>55</v>
      </c>
      <c r="AM299" s="26"/>
      <c r="AN299" s="24"/>
      <c r="AO299" s="24" t="s">
        <v>55</v>
      </c>
      <c r="AP299" s="24" t="s">
        <v>55</v>
      </c>
      <c r="AQ299" s="24" t="s">
        <v>55</v>
      </c>
      <c r="AR299" s="24" t="s">
        <v>55</v>
      </c>
      <c r="AS299" s="24" t="s">
        <v>32</v>
      </c>
      <c r="AT299" s="24" t="s">
        <v>777</v>
      </c>
    </row>
    <row r="300" spans="1:46" ht="19.5">
      <c r="A300" s="23">
        <v>45540</v>
      </c>
      <c r="B300" s="642">
        <v>109</v>
      </c>
      <c r="C300" s="21">
        <v>0.4375</v>
      </c>
      <c r="D300" s="20">
        <v>2405739</v>
      </c>
      <c r="E300" s="20" t="s">
        <v>57</v>
      </c>
      <c r="F300" s="644" t="s">
        <v>55</v>
      </c>
      <c r="G300" s="864">
        <v>13.2</v>
      </c>
      <c r="H300" s="869"/>
      <c r="I300" s="869">
        <v>13.5</v>
      </c>
      <c r="J300" s="15"/>
      <c r="K300" s="19">
        <v>10.07</v>
      </c>
      <c r="L300" s="618">
        <f t="shared" si="47"/>
        <v>11.601382488479263</v>
      </c>
      <c r="M300" s="15"/>
      <c r="N300" s="15"/>
      <c r="O300" s="869"/>
      <c r="P300" s="870"/>
      <c r="Q300" s="870"/>
      <c r="R300" s="870"/>
      <c r="S300" s="870"/>
      <c r="T300" s="878"/>
      <c r="U300" s="870"/>
      <c r="V300" s="27"/>
      <c r="W300" s="27"/>
      <c r="X300" s="27"/>
      <c r="Y300" s="643">
        <v>90.51</v>
      </c>
      <c r="Z300" s="18">
        <v>-0.87</v>
      </c>
      <c r="AA300" s="18">
        <v>10.27</v>
      </c>
      <c r="AB300" s="17"/>
      <c r="AC300" s="17"/>
      <c r="AD300" s="16">
        <v>111</v>
      </c>
      <c r="AE300" s="16">
        <v>46</v>
      </c>
      <c r="AF300" s="16">
        <v>15.1</v>
      </c>
      <c r="AG300" s="16">
        <v>200</v>
      </c>
      <c r="AH300" s="16">
        <v>2.41</v>
      </c>
      <c r="AI300" s="16">
        <v>51.4</v>
      </c>
      <c r="AJ300" s="24"/>
      <c r="AK300" s="24" t="s">
        <v>55</v>
      </c>
      <c r="AL300" s="24" t="s">
        <v>55</v>
      </c>
      <c r="AM300" s="26"/>
      <c r="AN300" s="24" t="s">
        <v>101</v>
      </c>
      <c r="AO300" s="24" t="s">
        <v>55</v>
      </c>
      <c r="AP300" s="24"/>
      <c r="AQ300" s="24" t="s">
        <v>55</v>
      </c>
      <c r="AR300" s="24" t="s">
        <v>55</v>
      </c>
      <c r="AS300" s="24" t="s">
        <v>32</v>
      </c>
      <c r="AT300" s="24" t="s">
        <v>778</v>
      </c>
    </row>
    <row r="301" spans="1:46" ht="19.5">
      <c r="A301" s="23">
        <v>45540</v>
      </c>
      <c r="B301" s="642">
        <v>109</v>
      </c>
      <c r="C301" s="21">
        <v>0.54097222222222219</v>
      </c>
      <c r="D301" s="20">
        <v>2405741</v>
      </c>
      <c r="E301" s="20" t="s">
        <v>38</v>
      </c>
      <c r="F301" s="644" t="s">
        <v>55</v>
      </c>
      <c r="G301" s="864">
        <v>13.6</v>
      </c>
      <c r="H301" s="869"/>
      <c r="I301" s="869"/>
      <c r="J301" s="15"/>
      <c r="K301" s="19">
        <v>11.24</v>
      </c>
      <c r="L301" s="618">
        <f t="shared" si="47"/>
        <v>13.00925925925926</v>
      </c>
      <c r="M301" s="15"/>
      <c r="N301" s="15"/>
      <c r="O301" s="869"/>
      <c r="P301" s="870"/>
      <c r="Q301" s="870"/>
      <c r="R301" s="870"/>
      <c r="S301" s="870"/>
      <c r="T301" s="878"/>
      <c r="U301" s="870"/>
      <c r="V301" s="27"/>
      <c r="W301" s="27"/>
      <c r="X301" s="27"/>
      <c r="Y301" s="643">
        <v>90.18</v>
      </c>
      <c r="Z301" s="18">
        <v>-0.5</v>
      </c>
      <c r="AA301" s="18">
        <v>9.68</v>
      </c>
      <c r="AB301" s="17"/>
      <c r="AC301" s="17">
        <v>0.56000000000000005</v>
      </c>
      <c r="AD301" s="16"/>
      <c r="AE301" s="16"/>
      <c r="AF301" s="16"/>
      <c r="AG301" s="16"/>
      <c r="AH301" s="16"/>
      <c r="AI301" s="16"/>
      <c r="AJ301" s="24"/>
      <c r="AK301" s="24" t="s">
        <v>55</v>
      </c>
      <c r="AL301" s="24" t="s">
        <v>55</v>
      </c>
      <c r="AM301" s="26"/>
      <c r="AN301" s="24"/>
      <c r="AO301" s="24" t="s">
        <v>55</v>
      </c>
      <c r="AP301" s="24" t="s">
        <v>55</v>
      </c>
      <c r="AQ301" s="24" t="s">
        <v>55</v>
      </c>
      <c r="AR301" s="24" t="s">
        <v>55</v>
      </c>
      <c r="AS301" s="24" t="s">
        <v>32</v>
      </c>
      <c r="AT301" s="24" t="s">
        <v>779</v>
      </c>
    </row>
    <row r="302" spans="1:46" ht="19.5">
      <c r="A302" s="23">
        <v>45541</v>
      </c>
      <c r="B302" s="642">
        <v>109</v>
      </c>
      <c r="C302" s="21">
        <v>0.37777777777777777</v>
      </c>
      <c r="D302" s="20">
        <v>2405770</v>
      </c>
      <c r="E302" s="20" t="s">
        <v>38</v>
      </c>
      <c r="F302" s="644" t="s">
        <v>55</v>
      </c>
      <c r="G302" s="864">
        <v>13.19</v>
      </c>
      <c r="H302" s="869">
        <v>13.3</v>
      </c>
      <c r="I302" s="869">
        <v>13.16</v>
      </c>
      <c r="J302" s="15"/>
      <c r="K302" s="19">
        <v>10.19</v>
      </c>
      <c r="L302" s="618">
        <f t="shared" si="47"/>
        <v>11.738279000115192</v>
      </c>
      <c r="M302" s="15"/>
      <c r="N302" s="15"/>
      <c r="O302" s="869">
        <v>0.5</v>
      </c>
      <c r="P302" s="870"/>
      <c r="Q302" s="870">
        <v>23.58</v>
      </c>
      <c r="R302" s="870">
        <v>52.54</v>
      </c>
      <c r="S302" s="870">
        <v>15</v>
      </c>
      <c r="T302" s="878">
        <f>SUM(Q302:S302)</f>
        <v>91.12</v>
      </c>
      <c r="U302" s="870">
        <v>6.16</v>
      </c>
      <c r="V302" s="27"/>
      <c r="W302" s="27"/>
      <c r="X302" s="27"/>
      <c r="Y302" s="643">
        <v>90.46</v>
      </c>
      <c r="Z302" s="18">
        <v>-0.74</v>
      </c>
      <c r="AA302" s="18">
        <v>10.18</v>
      </c>
      <c r="AB302" s="17"/>
      <c r="AC302" s="17"/>
      <c r="AD302" s="16">
        <v>103</v>
      </c>
      <c r="AE302" s="16">
        <v>62</v>
      </c>
      <c r="AF302" s="16">
        <v>17.5</v>
      </c>
      <c r="AG302" s="16">
        <v>240</v>
      </c>
      <c r="AH302" s="16">
        <v>1.66</v>
      </c>
      <c r="AI302" s="16">
        <v>54.4</v>
      </c>
      <c r="AJ302" s="24"/>
      <c r="AK302" s="24" t="s">
        <v>55</v>
      </c>
      <c r="AL302" s="24" t="s">
        <v>55</v>
      </c>
      <c r="AM302" s="26"/>
      <c r="AN302" s="24" t="s">
        <v>101</v>
      </c>
      <c r="AO302" s="24" t="s">
        <v>55</v>
      </c>
      <c r="AP302" s="24" t="s">
        <v>55</v>
      </c>
      <c r="AQ302" s="24" t="s">
        <v>55</v>
      </c>
      <c r="AR302" s="24" t="s">
        <v>55</v>
      </c>
      <c r="AS302" s="24" t="s">
        <v>32</v>
      </c>
      <c r="AT302" s="24" t="s">
        <v>780</v>
      </c>
    </row>
    <row r="303" spans="1:46" ht="19.5">
      <c r="A303" s="23">
        <v>45541</v>
      </c>
      <c r="B303" s="642">
        <v>109</v>
      </c>
      <c r="C303" s="21">
        <v>0.41666666666666669</v>
      </c>
      <c r="D303" s="20">
        <v>2405771</v>
      </c>
      <c r="E303" s="20" t="s">
        <v>57</v>
      </c>
      <c r="F303" s="644" t="s">
        <v>55</v>
      </c>
      <c r="G303" s="864">
        <v>13.09</v>
      </c>
      <c r="H303" s="869">
        <v>12.89</v>
      </c>
      <c r="I303" s="869"/>
      <c r="J303" s="15"/>
      <c r="K303" s="19">
        <v>10.039999999999999</v>
      </c>
      <c r="L303" s="618">
        <f t="shared" si="47"/>
        <v>11.552180416522839</v>
      </c>
      <c r="M303" s="15"/>
      <c r="N303" s="15"/>
      <c r="O303" s="869"/>
      <c r="P303" s="870"/>
      <c r="Q303" s="870"/>
      <c r="R303" s="870"/>
      <c r="S303" s="870"/>
      <c r="T303" s="878"/>
      <c r="U303" s="870"/>
      <c r="V303" s="27"/>
      <c r="W303" s="27"/>
      <c r="X303" s="27"/>
      <c r="Y303" s="643">
        <v>90.37</v>
      </c>
      <c r="Z303" s="18">
        <v>-0.75</v>
      </c>
      <c r="AA303" s="18">
        <v>10.28</v>
      </c>
      <c r="AB303" s="17"/>
      <c r="AC303" s="17"/>
      <c r="AD303" s="16"/>
      <c r="AE303" s="16"/>
      <c r="AF303" s="16"/>
      <c r="AG303" s="16"/>
      <c r="AH303" s="16"/>
      <c r="AI303" s="16"/>
      <c r="AJ303" s="24"/>
      <c r="AK303" s="24" t="s">
        <v>55</v>
      </c>
      <c r="AL303" s="24" t="s">
        <v>55</v>
      </c>
      <c r="AM303" s="26"/>
      <c r="AN303" s="24"/>
      <c r="AO303" s="24" t="s">
        <v>55</v>
      </c>
      <c r="AP303" s="24"/>
      <c r="AQ303" s="24" t="s">
        <v>55</v>
      </c>
      <c r="AR303" s="24" t="s">
        <v>55</v>
      </c>
      <c r="AS303" s="24" t="s">
        <v>32</v>
      </c>
      <c r="AT303" s="24" t="s">
        <v>781</v>
      </c>
    </row>
    <row r="304" spans="1:46" ht="19.5">
      <c r="A304" s="23">
        <v>45544</v>
      </c>
      <c r="B304" s="642">
        <v>109</v>
      </c>
      <c r="C304" s="21">
        <v>0.4</v>
      </c>
      <c r="D304" s="20">
        <v>2405849</v>
      </c>
      <c r="E304" s="20" t="s">
        <v>38</v>
      </c>
      <c r="F304" s="644" t="s">
        <v>55</v>
      </c>
      <c r="G304" s="864">
        <v>13.07</v>
      </c>
      <c r="H304" s="869"/>
      <c r="I304" s="869"/>
      <c r="J304" s="15"/>
      <c r="K304" s="19">
        <v>9.64</v>
      </c>
      <c r="L304" s="618">
        <f t="shared" si="47"/>
        <v>11.089382261589785</v>
      </c>
      <c r="M304" s="15"/>
      <c r="N304" s="15"/>
      <c r="O304" s="869">
        <v>0.2</v>
      </c>
      <c r="P304" s="870"/>
      <c r="Q304" s="870">
        <v>29</v>
      </c>
      <c r="R304" s="870">
        <v>42</v>
      </c>
      <c r="S304" s="870">
        <v>22</v>
      </c>
      <c r="T304" s="878">
        <f t="shared" ref="T304:T305" si="48">SUM(Q304:S304)</f>
        <v>93</v>
      </c>
      <c r="U304" s="870">
        <v>5</v>
      </c>
      <c r="V304" s="27"/>
      <c r="W304" s="27"/>
      <c r="X304" s="27"/>
      <c r="Y304" s="643">
        <v>89.68</v>
      </c>
      <c r="Z304" s="18">
        <v>-0.91</v>
      </c>
      <c r="AA304" s="18">
        <v>11.28</v>
      </c>
      <c r="AB304" s="17"/>
      <c r="AC304" s="17"/>
      <c r="AD304" s="16"/>
      <c r="AE304" s="16"/>
      <c r="AF304" s="16"/>
      <c r="AG304" s="16"/>
      <c r="AH304" s="16"/>
      <c r="AI304" s="16"/>
      <c r="AJ304" s="24"/>
      <c r="AK304" s="24" t="s">
        <v>55</v>
      </c>
      <c r="AL304" s="24" t="s">
        <v>55</v>
      </c>
      <c r="AM304" s="26"/>
      <c r="AN304" s="24"/>
      <c r="AO304" s="24" t="s">
        <v>55</v>
      </c>
      <c r="AP304" s="24" t="s">
        <v>55</v>
      </c>
      <c r="AQ304" s="24" t="s">
        <v>55</v>
      </c>
      <c r="AR304" s="24" t="s">
        <v>55</v>
      </c>
      <c r="AS304" s="24" t="s">
        <v>32</v>
      </c>
      <c r="AT304" s="24" t="s">
        <v>782</v>
      </c>
    </row>
    <row r="305" spans="1:46" ht="19.5">
      <c r="A305" s="23">
        <v>45544</v>
      </c>
      <c r="B305" s="642">
        <v>109</v>
      </c>
      <c r="C305" s="21">
        <v>0.40833333333333333</v>
      </c>
      <c r="D305" s="20">
        <v>2405852</v>
      </c>
      <c r="E305" s="20" t="s">
        <v>38</v>
      </c>
      <c r="F305" s="644" t="s">
        <v>55</v>
      </c>
      <c r="G305" s="864">
        <v>13</v>
      </c>
      <c r="H305" s="869"/>
      <c r="I305" s="869"/>
      <c r="J305" s="15"/>
      <c r="K305" s="19">
        <v>9.84</v>
      </c>
      <c r="L305" s="618">
        <f t="shared" si="47"/>
        <v>11.310344827586206</v>
      </c>
      <c r="M305" s="15"/>
      <c r="N305" s="15"/>
      <c r="O305" s="869">
        <v>0.9</v>
      </c>
      <c r="P305" s="870"/>
      <c r="Q305" s="870">
        <v>33</v>
      </c>
      <c r="R305" s="870">
        <v>45</v>
      </c>
      <c r="S305" s="870">
        <v>13</v>
      </c>
      <c r="T305" s="878">
        <f t="shared" si="48"/>
        <v>91</v>
      </c>
      <c r="U305" s="870">
        <v>6</v>
      </c>
      <c r="V305" s="27">
        <v>21.66</v>
      </c>
      <c r="W305" s="27">
        <v>88.89</v>
      </c>
      <c r="X305" s="27">
        <v>6.8</v>
      </c>
      <c r="Y305" s="643">
        <v>89.89</v>
      </c>
      <c r="Z305" s="18">
        <v>-0.93</v>
      </c>
      <c r="AA305" s="18">
        <v>11.22</v>
      </c>
      <c r="AB305" s="17"/>
      <c r="AC305" s="17"/>
      <c r="AD305" s="16">
        <v>127</v>
      </c>
      <c r="AE305" s="16">
        <v>42</v>
      </c>
      <c r="AF305" s="16">
        <v>14.4</v>
      </c>
      <c r="AG305" s="16">
        <v>210</v>
      </c>
      <c r="AH305" s="16">
        <v>3.02</v>
      </c>
      <c r="AI305" s="16">
        <v>40.6</v>
      </c>
      <c r="AJ305" s="24"/>
      <c r="AK305" s="24" t="s">
        <v>55</v>
      </c>
      <c r="AL305" s="24" t="s">
        <v>55</v>
      </c>
      <c r="AM305" s="26"/>
      <c r="AN305" s="24" t="s">
        <v>101</v>
      </c>
      <c r="AO305" s="24" t="s">
        <v>55</v>
      </c>
      <c r="AP305" s="24" t="s">
        <v>55</v>
      </c>
      <c r="AQ305" s="24" t="s">
        <v>55</v>
      </c>
      <c r="AR305" s="24" t="s">
        <v>55</v>
      </c>
      <c r="AS305" s="24" t="s">
        <v>32</v>
      </c>
      <c r="AT305" s="24" t="s">
        <v>783</v>
      </c>
    </row>
    <row r="306" spans="1:46" ht="19.5">
      <c r="A306" s="23">
        <v>45546</v>
      </c>
      <c r="B306" s="642">
        <v>109</v>
      </c>
      <c r="C306" s="21">
        <v>0.41666666666666669</v>
      </c>
      <c r="D306" s="20">
        <v>2405915</v>
      </c>
      <c r="E306" s="20" t="s">
        <v>38</v>
      </c>
      <c r="F306" s="644" t="s">
        <v>55</v>
      </c>
      <c r="G306" s="864">
        <v>13.05</v>
      </c>
      <c r="H306" s="869"/>
      <c r="I306" s="869"/>
      <c r="J306" s="15"/>
      <c r="K306" s="19">
        <v>10.75</v>
      </c>
      <c r="L306" s="618">
        <f>(K306/(100-G306))*100</f>
        <v>12.363427257044277</v>
      </c>
      <c r="M306" s="15"/>
      <c r="N306" s="15"/>
      <c r="O306" s="869">
        <v>0.46</v>
      </c>
      <c r="P306" s="870"/>
      <c r="Q306" s="870">
        <v>11.84</v>
      </c>
      <c r="R306" s="870">
        <v>54.2</v>
      </c>
      <c r="S306" s="870">
        <v>18.02</v>
      </c>
      <c r="T306" s="878">
        <f>SUM(Pâtissière[[#This Row],[G 150µ]:[G 63µ]])</f>
        <v>84.06</v>
      </c>
      <c r="U306" s="870">
        <v>14.84</v>
      </c>
      <c r="V306" s="27"/>
      <c r="W306" s="27"/>
      <c r="X306" s="27"/>
      <c r="Y306" s="643">
        <v>89.55</v>
      </c>
      <c r="Z306" s="18">
        <v>-0.64</v>
      </c>
      <c r="AA306" s="18">
        <v>10.42</v>
      </c>
      <c r="AB306" s="17"/>
      <c r="AC306" s="17"/>
      <c r="AD306" s="16"/>
      <c r="AE306" s="16"/>
      <c r="AF306" s="16"/>
      <c r="AG306" s="16"/>
      <c r="AH306" s="16"/>
      <c r="AI306" s="16"/>
      <c r="AJ306" s="24"/>
      <c r="AK306" s="24" t="s">
        <v>55</v>
      </c>
      <c r="AL306" s="24" t="s">
        <v>55</v>
      </c>
      <c r="AM306" s="26"/>
      <c r="AN306" s="24"/>
      <c r="AO306" s="24" t="s">
        <v>55</v>
      </c>
      <c r="AP306" s="24" t="s">
        <v>55</v>
      </c>
      <c r="AQ306" s="24" t="s">
        <v>55</v>
      </c>
      <c r="AR306" s="24" t="s">
        <v>55</v>
      </c>
      <c r="AS306" s="24" t="s">
        <v>32</v>
      </c>
      <c r="AT306" s="24" t="s">
        <v>784</v>
      </c>
    </row>
    <row r="307" spans="1:46" ht="19.5">
      <c r="A307" s="23">
        <v>45547</v>
      </c>
      <c r="B307" s="642">
        <v>109</v>
      </c>
      <c r="C307" s="21">
        <v>0.43194444444444446</v>
      </c>
      <c r="D307" s="20">
        <v>2405934</v>
      </c>
      <c r="E307" s="20" t="s">
        <v>38</v>
      </c>
      <c r="F307" s="644" t="s">
        <v>55</v>
      </c>
      <c r="G307" s="864">
        <v>13.22</v>
      </c>
      <c r="H307" s="869"/>
      <c r="I307" s="869"/>
      <c r="J307" s="15"/>
      <c r="K307" s="19">
        <v>10.24</v>
      </c>
      <c r="L307" s="618">
        <f>(K307/(100-G307))*100</f>
        <v>11.799953906430053</v>
      </c>
      <c r="M307" s="15"/>
      <c r="N307" s="15"/>
      <c r="O307" s="869">
        <v>0.42</v>
      </c>
      <c r="P307" s="870">
        <v>8.92</v>
      </c>
      <c r="Q307" s="870">
        <v>24.18</v>
      </c>
      <c r="R307" s="870">
        <v>42.8</v>
      </c>
      <c r="S307" s="870">
        <v>19</v>
      </c>
      <c r="T307" s="878">
        <f>SUM(Pâtissière[[#This Row],[G 180µ]:[G 63µ]])</f>
        <v>94.9</v>
      </c>
      <c r="U307" s="870">
        <v>2.2000000000000002</v>
      </c>
      <c r="V307" s="27"/>
      <c r="W307" s="27"/>
      <c r="X307" s="27"/>
      <c r="Y307" s="643">
        <v>89.04</v>
      </c>
      <c r="Z307" s="18">
        <v>-0.75</v>
      </c>
      <c r="AA307" s="18">
        <v>10.95</v>
      </c>
      <c r="AB307" s="17"/>
      <c r="AC307" s="17"/>
      <c r="AD307" s="16"/>
      <c r="AE307" s="16"/>
      <c r="AF307" s="16"/>
      <c r="AG307" s="16"/>
      <c r="AH307" s="16"/>
      <c r="AI307" s="16"/>
      <c r="AJ307" s="24"/>
      <c r="AK307" s="24" t="s">
        <v>55</v>
      </c>
      <c r="AL307" s="24" t="s">
        <v>55</v>
      </c>
      <c r="AM307" s="26"/>
      <c r="AN307" s="24"/>
      <c r="AO307" s="24" t="s">
        <v>55</v>
      </c>
      <c r="AP307" s="24" t="s">
        <v>55</v>
      </c>
      <c r="AQ307" s="24" t="s">
        <v>55</v>
      </c>
      <c r="AR307" s="24" t="s">
        <v>55</v>
      </c>
      <c r="AS307" s="24" t="s">
        <v>32</v>
      </c>
      <c r="AT307" s="24" t="s">
        <v>785</v>
      </c>
    </row>
    <row r="308" spans="1:46" ht="19.5">
      <c r="A308" s="23">
        <v>45547</v>
      </c>
      <c r="B308" s="642">
        <v>109</v>
      </c>
      <c r="C308" s="21">
        <v>0.45833333333333331</v>
      </c>
      <c r="D308" s="20">
        <v>2405935</v>
      </c>
      <c r="E308" s="20" t="s">
        <v>57</v>
      </c>
      <c r="F308" s="644" t="s">
        <v>55</v>
      </c>
      <c r="G308" s="864">
        <v>13.57</v>
      </c>
      <c r="H308" s="869"/>
      <c r="I308" s="869"/>
      <c r="J308" s="15"/>
      <c r="K308" s="19">
        <v>10.47</v>
      </c>
      <c r="L308" s="618">
        <f>(K308/(100-G308))*100</f>
        <v>12.113849357861852</v>
      </c>
      <c r="M308" s="15"/>
      <c r="N308" s="15"/>
      <c r="O308" s="869">
        <v>0.88</v>
      </c>
      <c r="P308" s="870">
        <v>19.559999999999999</v>
      </c>
      <c r="Q308" s="870">
        <v>27.4</v>
      </c>
      <c r="R308" s="870">
        <v>41</v>
      </c>
      <c r="S308" s="870">
        <v>11.08</v>
      </c>
      <c r="T308" s="878">
        <f>SUM(Pâtissière[[#This Row],[G 180µ]:[G 63µ]])</f>
        <v>99.039999999999992</v>
      </c>
      <c r="U308" s="870">
        <v>0.56000000000000005</v>
      </c>
      <c r="V308" s="27"/>
      <c r="W308" s="27"/>
      <c r="X308" s="27"/>
      <c r="Y308" s="643">
        <v>89.59</v>
      </c>
      <c r="Z308" s="18">
        <v>-0.69</v>
      </c>
      <c r="AA308" s="18">
        <v>10.44</v>
      </c>
      <c r="AB308" s="17"/>
      <c r="AC308" s="17"/>
      <c r="AD308" s="16"/>
      <c r="AE308" s="16"/>
      <c r="AF308" s="16"/>
      <c r="AG308" s="16"/>
      <c r="AH308" s="16"/>
      <c r="AI308" s="16"/>
      <c r="AJ308" s="24"/>
      <c r="AK308" s="24" t="s">
        <v>55</v>
      </c>
      <c r="AL308" s="24" t="s">
        <v>55</v>
      </c>
      <c r="AM308" s="26"/>
      <c r="AN308" s="24"/>
      <c r="AO308" s="24" t="s">
        <v>55</v>
      </c>
      <c r="AP308" s="24"/>
      <c r="AQ308" s="24" t="s">
        <v>55</v>
      </c>
      <c r="AR308" s="24" t="s">
        <v>55</v>
      </c>
      <c r="AS308" s="24" t="s">
        <v>32</v>
      </c>
      <c r="AT308" s="24" t="s">
        <v>786</v>
      </c>
    </row>
    <row r="309" spans="1:46" ht="19.5">
      <c r="A309" s="23">
        <v>45548</v>
      </c>
      <c r="B309" s="642">
        <v>109</v>
      </c>
      <c r="C309" s="21"/>
      <c r="D309" s="20">
        <v>2405980</v>
      </c>
      <c r="E309" s="20" t="s">
        <v>38</v>
      </c>
      <c r="F309" s="644" t="s">
        <v>55</v>
      </c>
      <c r="G309" s="864">
        <v>13.3</v>
      </c>
      <c r="H309" s="869">
        <v>13.6</v>
      </c>
      <c r="I309" s="869">
        <v>13.47</v>
      </c>
      <c r="J309" s="15"/>
      <c r="K309" s="19">
        <v>9.99</v>
      </c>
      <c r="L309" s="618">
        <f>(K309/(100-G309))*100</f>
        <v>11.522491349480969</v>
      </c>
      <c r="M309" s="15"/>
      <c r="N309" s="15"/>
      <c r="O309" s="869">
        <v>0.9</v>
      </c>
      <c r="P309" s="870">
        <v>34</v>
      </c>
      <c r="Q309" s="870">
        <v>32.4</v>
      </c>
      <c r="R309" s="870">
        <v>20.9</v>
      </c>
      <c r="S309" s="870">
        <v>10</v>
      </c>
      <c r="T309" s="878">
        <f>SUM(Pâtissière[[#This Row],[G 180µ]:[G 63µ]])</f>
        <v>97.300000000000011</v>
      </c>
      <c r="U309" s="870">
        <v>3</v>
      </c>
      <c r="V309" s="27"/>
      <c r="W309" s="27"/>
      <c r="X309" s="27"/>
      <c r="Y309" s="643">
        <v>89.7</v>
      </c>
      <c r="Z309" s="18">
        <v>-0.95</v>
      </c>
      <c r="AA309" s="18">
        <v>10.85</v>
      </c>
      <c r="AB309" s="17"/>
      <c r="AC309" s="17">
        <v>0.65</v>
      </c>
      <c r="AD309" s="16">
        <v>109</v>
      </c>
      <c r="AE309" s="16">
        <v>55</v>
      </c>
      <c r="AF309" s="16">
        <v>16.5</v>
      </c>
      <c r="AG309" s="16">
        <v>230</v>
      </c>
      <c r="AH309" s="16">
        <v>1.98</v>
      </c>
      <c r="AI309" s="16">
        <v>52.9</v>
      </c>
      <c r="AJ309" s="24"/>
      <c r="AK309" s="24" t="s">
        <v>55</v>
      </c>
      <c r="AL309" s="24" t="s">
        <v>55</v>
      </c>
      <c r="AM309" s="26"/>
      <c r="AN309" s="24" t="s">
        <v>91</v>
      </c>
      <c r="AO309" s="24" t="s">
        <v>55</v>
      </c>
      <c r="AP309" s="24" t="s">
        <v>55</v>
      </c>
      <c r="AQ309" s="24" t="s">
        <v>55</v>
      </c>
      <c r="AR309" s="24" t="s">
        <v>55</v>
      </c>
      <c r="AS309" s="24" t="s">
        <v>32</v>
      </c>
      <c r="AT309" s="24" t="s">
        <v>787</v>
      </c>
    </row>
    <row r="310" spans="1:46" ht="19.5">
      <c r="A310" s="23">
        <v>45548</v>
      </c>
      <c r="B310" s="642">
        <v>109</v>
      </c>
      <c r="C310" s="21">
        <v>0.57361111111111107</v>
      </c>
      <c r="D310" s="20">
        <v>2405997</v>
      </c>
      <c r="E310" s="20" t="s">
        <v>38</v>
      </c>
      <c r="F310" s="644" t="s">
        <v>55</v>
      </c>
      <c r="G310" s="864">
        <v>13.54</v>
      </c>
      <c r="H310" s="869"/>
      <c r="I310" s="869"/>
      <c r="J310" s="15"/>
      <c r="K310" s="19">
        <v>11.13</v>
      </c>
      <c r="L310" s="618">
        <f>(K310/(100-G310))*100</f>
        <v>12.873004857737683</v>
      </c>
      <c r="M310" s="15"/>
      <c r="N310" s="15"/>
      <c r="O310" s="869"/>
      <c r="P310" s="870"/>
      <c r="Q310" s="870"/>
      <c r="R310" s="870"/>
      <c r="S310" s="870"/>
      <c r="T310" s="878"/>
      <c r="U310" s="870"/>
      <c r="V310" s="27"/>
      <c r="W310" s="27"/>
      <c r="X310" s="27"/>
      <c r="Y310" s="643">
        <v>90.22</v>
      </c>
      <c r="Z310" s="18">
        <v>-0.74</v>
      </c>
      <c r="AA310" s="18">
        <v>10.19</v>
      </c>
      <c r="AB310" s="17"/>
      <c r="AC310" s="17">
        <v>0.63</v>
      </c>
      <c r="AD310" s="16"/>
      <c r="AE310" s="16"/>
      <c r="AF310" s="16"/>
      <c r="AG310" s="16"/>
      <c r="AH310" s="16"/>
      <c r="AI310" s="16"/>
      <c r="AJ310" s="24"/>
      <c r="AK310" s="24" t="s">
        <v>55</v>
      </c>
      <c r="AL310" s="24" t="s">
        <v>55</v>
      </c>
      <c r="AM310" s="26"/>
      <c r="AN310" s="24" t="s">
        <v>91</v>
      </c>
      <c r="AO310" s="24" t="s">
        <v>55</v>
      </c>
      <c r="AP310" s="24" t="s">
        <v>55</v>
      </c>
      <c r="AQ310" s="24" t="s">
        <v>55</v>
      </c>
      <c r="AR310" s="24" t="s">
        <v>55</v>
      </c>
      <c r="AS310" s="24" t="s">
        <v>32</v>
      </c>
      <c r="AT310" s="24" t="s">
        <v>788</v>
      </c>
    </row>
    <row r="311" spans="1:46" ht="19.5">
      <c r="A311" s="23">
        <v>45548</v>
      </c>
      <c r="B311" s="642">
        <v>109</v>
      </c>
      <c r="C311" s="21">
        <v>0.58333333333333337</v>
      </c>
      <c r="D311" s="20">
        <v>2405998</v>
      </c>
      <c r="E311" s="20" t="s">
        <v>21</v>
      </c>
      <c r="F311" s="644" t="s">
        <v>55</v>
      </c>
      <c r="G311" s="864">
        <v>13.46</v>
      </c>
      <c r="H311" s="869"/>
      <c r="I311" s="869"/>
      <c r="J311" s="15"/>
      <c r="K311" s="19">
        <v>10.36</v>
      </c>
      <c r="L311" s="618">
        <f>(K311/(100-G311))*100</f>
        <v>11.97134273168477</v>
      </c>
      <c r="M311" s="15"/>
      <c r="N311" s="15"/>
      <c r="O311" s="869"/>
      <c r="P311" s="870"/>
      <c r="Q311" s="870"/>
      <c r="R311" s="870"/>
      <c r="S311" s="870"/>
      <c r="T311" s="878"/>
      <c r="U311" s="870"/>
      <c r="V311" s="27"/>
      <c r="W311" s="27"/>
      <c r="X311" s="27"/>
      <c r="Y311" s="643">
        <v>90.22</v>
      </c>
      <c r="Z311" s="18">
        <v>-0.74</v>
      </c>
      <c r="AA311" s="18">
        <v>10.19</v>
      </c>
      <c r="AB311" s="17"/>
      <c r="AC311" s="17"/>
      <c r="AD311" s="16"/>
      <c r="AE311" s="16"/>
      <c r="AF311" s="16"/>
      <c r="AG311" s="16"/>
      <c r="AH311" s="16"/>
      <c r="AI311" s="16"/>
      <c r="AJ311" s="24"/>
      <c r="AK311" s="24"/>
      <c r="AL311" s="24"/>
      <c r="AM311" s="26"/>
      <c r="AN311" s="24"/>
      <c r="AO311" s="24"/>
      <c r="AP311" s="24"/>
      <c r="AQ311" s="24" t="s">
        <v>55</v>
      </c>
      <c r="AR311" s="24" t="s">
        <v>55</v>
      </c>
      <c r="AS311" s="24" t="s">
        <v>32</v>
      </c>
      <c r="AT311" s="24" t="s">
        <v>789</v>
      </c>
    </row>
    <row r="312" spans="1:46" ht="19.5">
      <c r="A312" s="23">
        <v>45548</v>
      </c>
      <c r="B312" s="642">
        <v>109</v>
      </c>
      <c r="C312" s="21">
        <v>0.58333333333333337</v>
      </c>
      <c r="D312" s="20">
        <v>2405999</v>
      </c>
      <c r="E312" s="20" t="s">
        <v>57</v>
      </c>
      <c r="F312" s="644" t="s">
        <v>55</v>
      </c>
      <c r="G312" s="864">
        <v>13.33</v>
      </c>
      <c r="H312" s="869"/>
      <c r="I312" s="869"/>
      <c r="J312" s="15"/>
      <c r="K312" s="19">
        <v>10.66</v>
      </c>
      <c r="L312" s="618">
        <f>(K312/(100-G312))*100</f>
        <v>12.299526941271489</v>
      </c>
      <c r="M312" s="15"/>
      <c r="N312" s="15"/>
      <c r="O312" s="869"/>
      <c r="P312" s="870"/>
      <c r="Q312" s="870"/>
      <c r="R312" s="870"/>
      <c r="S312" s="870"/>
      <c r="T312" s="878"/>
      <c r="U312" s="870"/>
      <c r="V312" s="27"/>
      <c r="W312" s="27"/>
      <c r="X312" s="27"/>
      <c r="Y312" s="643">
        <v>89.94</v>
      </c>
      <c r="Z312" s="18">
        <v>-0.77</v>
      </c>
      <c r="AA312" s="18">
        <v>10.43</v>
      </c>
      <c r="AB312" s="17"/>
      <c r="AC312" s="17">
        <v>0.64</v>
      </c>
      <c r="AD312" s="16"/>
      <c r="AE312" s="16"/>
      <c r="AF312" s="16"/>
      <c r="AG312" s="16"/>
      <c r="AH312" s="16"/>
      <c r="AI312" s="16"/>
      <c r="AJ312" s="24"/>
      <c r="AK312" s="24" t="s">
        <v>55</v>
      </c>
      <c r="AL312" s="24" t="s">
        <v>55</v>
      </c>
      <c r="AM312" s="26"/>
      <c r="AN312" s="24" t="s">
        <v>91</v>
      </c>
      <c r="AO312" s="24" t="s">
        <v>55</v>
      </c>
      <c r="AP312" s="24"/>
      <c r="AQ312" s="24" t="s">
        <v>55</v>
      </c>
      <c r="AR312" s="24" t="s">
        <v>55</v>
      </c>
      <c r="AS312" s="24" t="s">
        <v>32</v>
      </c>
      <c r="AT312" s="24" t="s">
        <v>790</v>
      </c>
    </row>
    <row r="313" spans="1:46" ht="19.5">
      <c r="A313" s="23">
        <v>45551</v>
      </c>
      <c r="B313" s="642">
        <v>109</v>
      </c>
      <c r="C313" s="21">
        <v>0.38541666666666669</v>
      </c>
      <c r="D313" s="20">
        <v>2406078</v>
      </c>
      <c r="E313" s="20" t="s">
        <v>38</v>
      </c>
      <c r="F313" s="644" t="s">
        <v>55</v>
      </c>
      <c r="G313" s="864">
        <v>13.33</v>
      </c>
      <c r="H313" s="869"/>
      <c r="I313" s="869"/>
      <c r="J313" s="15"/>
      <c r="K313" s="19">
        <v>10.11</v>
      </c>
      <c r="L313" s="618">
        <f>(K313/(100-G313))*100</f>
        <v>11.664935964001383</v>
      </c>
      <c r="M313" s="15"/>
      <c r="N313" s="15"/>
      <c r="O313" s="869"/>
      <c r="P313" s="870"/>
      <c r="Q313" s="870"/>
      <c r="R313" s="870"/>
      <c r="S313" s="870"/>
      <c r="T313" s="878"/>
      <c r="U313" s="870"/>
      <c r="V313" s="27"/>
      <c r="W313" s="27"/>
      <c r="X313" s="27"/>
      <c r="Y313" s="643">
        <v>89.87</v>
      </c>
      <c r="Z313" s="18">
        <v>-0.56000000000000005</v>
      </c>
      <c r="AA313" s="18">
        <v>10.130000000000001</v>
      </c>
      <c r="AB313" s="17"/>
      <c r="AC313" s="17"/>
      <c r="AD313" s="16"/>
      <c r="AE313" s="16"/>
      <c r="AF313" s="16"/>
      <c r="AG313" s="16"/>
      <c r="AH313" s="16"/>
      <c r="AI313" s="16"/>
      <c r="AJ313" s="24"/>
      <c r="AK313" s="24" t="s">
        <v>55</v>
      </c>
      <c r="AL313" s="24" t="s">
        <v>55</v>
      </c>
      <c r="AM313" s="26"/>
      <c r="AN313" s="24"/>
      <c r="AO313" s="24" t="s">
        <v>55</v>
      </c>
      <c r="AP313" s="24" t="s">
        <v>55</v>
      </c>
      <c r="AQ313" s="24" t="s">
        <v>55</v>
      </c>
      <c r="AR313" s="24" t="s">
        <v>55</v>
      </c>
      <c r="AS313" s="24" t="s">
        <v>32</v>
      </c>
      <c r="AT313" s="24" t="s">
        <v>791</v>
      </c>
    </row>
    <row r="314" spans="1:46" ht="19.5">
      <c r="A314" s="23">
        <v>45551</v>
      </c>
      <c r="B314" s="642">
        <v>109</v>
      </c>
      <c r="C314" s="21">
        <v>0.53680555555555554</v>
      </c>
      <c r="D314" s="20">
        <v>2406090</v>
      </c>
      <c r="E314" s="20" t="s">
        <v>38</v>
      </c>
      <c r="F314" s="644" t="s">
        <v>55</v>
      </c>
      <c r="G314" s="864">
        <v>13</v>
      </c>
      <c r="H314" s="869"/>
      <c r="I314" s="869"/>
      <c r="J314" s="15"/>
      <c r="K314" s="19">
        <v>9.67</v>
      </c>
      <c r="L314" s="618">
        <f>(K314/(100-G314))*100</f>
        <v>11.114942528735632</v>
      </c>
      <c r="M314" s="15"/>
      <c r="N314" s="15"/>
      <c r="O314" s="869"/>
      <c r="P314" s="870"/>
      <c r="Q314" s="870"/>
      <c r="R314" s="870"/>
      <c r="S314" s="870"/>
      <c r="T314" s="878"/>
      <c r="U314" s="870"/>
      <c r="V314" s="27"/>
      <c r="W314" s="27"/>
      <c r="X314" s="27"/>
      <c r="Y314" s="643">
        <v>90.1</v>
      </c>
      <c r="Z314" s="18">
        <v>-0.56000000000000005</v>
      </c>
      <c r="AA314" s="18">
        <v>10.07</v>
      </c>
      <c r="AB314" s="17"/>
      <c r="AC314" s="17"/>
      <c r="AD314" s="16"/>
      <c r="AE314" s="16"/>
      <c r="AF314" s="16"/>
      <c r="AG314" s="16"/>
      <c r="AH314" s="16"/>
      <c r="AI314" s="16"/>
      <c r="AJ314" s="24"/>
      <c r="AK314" s="24" t="s">
        <v>55</v>
      </c>
      <c r="AL314" s="24" t="s">
        <v>55</v>
      </c>
      <c r="AM314" s="26"/>
      <c r="AN314" s="24"/>
      <c r="AO314" s="24" t="s">
        <v>55</v>
      </c>
      <c r="AP314" s="24" t="s">
        <v>55</v>
      </c>
      <c r="AQ314" s="24" t="s">
        <v>55</v>
      </c>
      <c r="AR314" s="24" t="s">
        <v>55</v>
      </c>
      <c r="AS314" s="24" t="s">
        <v>32</v>
      </c>
      <c r="AT314" s="24" t="s">
        <v>792</v>
      </c>
    </row>
    <row r="315" spans="1:46" ht="19.5">
      <c r="A315" s="23">
        <v>45552</v>
      </c>
      <c r="B315" s="642">
        <v>109</v>
      </c>
      <c r="C315" s="21">
        <v>0.38819444444444445</v>
      </c>
      <c r="D315" s="20">
        <v>2406111</v>
      </c>
      <c r="E315" s="20" t="s">
        <v>38</v>
      </c>
      <c r="F315" s="644" t="s">
        <v>55</v>
      </c>
      <c r="G315" s="864">
        <v>13.48</v>
      </c>
      <c r="H315" s="869"/>
      <c r="I315" s="869"/>
      <c r="J315" s="15"/>
      <c r="K315" s="19">
        <v>10.11</v>
      </c>
      <c r="L315" s="618">
        <f>(K315/(100-G315))*100</f>
        <v>11.685159500693482</v>
      </c>
      <c r="M315" s="15"/>
      <c r="N315" s="15"/>
      <c r="O315" s="869">
        <v>0.9</v>
      </c>
      <c r="P315" s="870">
        <v>54</v>
      </c>
      <c r="Q315" s="870">
        <v>23.2</v>
      </c>
      <c r="R315" s="870">
        <v>10.8</v>
      </c>
      <c r="S315" s="870">
        <v>8</v>
      </c>
      <c r="T315" s="878">
        <f>SUM(Pâtissière[[#This Row],[G 180µ]:[G 63µ]])</f>
        <v>96</v>
      </c>
      <c r="U315" s="870">
        <v>2</v>
      </c>
      <c r="V315" s="27"/>
      <c r="W315" s="27"/>
      <c r="X315" s="27"/>
      <c r="Y315" s="643">
        <v>90.32</v>
      </c>
      <c r="Z315" s="18">
        <v>-0.7</v>
      </c>
      <c r="AA315" s="18">
        <v>10.24</v>
      </c>
      <c r="AB315" s="17"/>
      <c r="AC315" s="17"/>
      <c r="AD315" s="16">
        <v>99</v>
      </c>
      <c r="AE315" s="16">
        <v>75</v>
      </c>
      <c r="AF315" s="16">
        <v>19.3</v>
      </c>
      <c r="AG315" s="16">
        <v>260</v>
      </c>
      <c r="AH315" s="16">
        <v>1.32</v>
      </c>
      <c r="AI315" s="16">
        <v>54.5</v>
      </c>
      <c r="AJ315" s="24"/>
      <c r="AK315" s="24" t="s">
        <v>55</v>
      </c>
      <c r="AL315" s="24" t="s">
        <v>55</v>
      </c>
      <c r="AM315" s="26"/>
      <c r="AN315" s="24"/>
      <c r="AO315" s="24" t="s">
        <v>55</v>
      </c>
      <c r="AP315" s="24" t="s">
        <v>55</v>
      </c>
      <c r="AQ315" s="24" t="s">
        <v>55</v>
      </c>
      <c r="AR315" s="24" t="s">
        <v>55</v>
      </c>
      <c r="AS315" s="24" t="s">
        <v>32</v>
      </c>
      <c r="AT315" s="24" t="s">
        <v>793</v>
      </c>
    </row>
    <row r="316" spans="1:46" ht="19.5">
      <c r="A316" s="23">
        <v>45552</v>
      </c>
      <c r="B316" s="642">
        <v>109</v>
      </c>
      <c r="C316" s="21">
        <v>0.5229166666666667</v>
      </c>
      <c r="D316" s="20">
        <v>2406119</v>
      </c>
      <c r="E316" s="20" t="s">
        <v>38</v>
      </c>
      <c r="F316" s="644" t="s">
        <v>55</v>
      </c>
      <c r="G316" s="864">
        <v>13.4</v>
      </c>
      <c r="H316" s="869"/>
      <c r="I316" s="869"/>
      <c r="J316" s="15"/>
      <c r="K316" s="19">
        <v>9.77</v>
      </c>
      <c r="L316" s="618">
        <f t="shared" ref="L316:L323" si="49">(K316/(100-G316))*100</f>
        <v>11.28175519630485</v>
      </c>
      <c r="M316" s="15"/>
      <c r="N316" s="15"/>
      <c r="O316" s="869"/>
      <c r="P316" s="870"/>
      <c r="Q316" s="870"/>
      <c r="R316" s="870"/>
      <c r="S316" s="870"/>
      <c r="T316" s="878"/>
      <c r="U316" s="870"/>
      <c r="V316" s="27"/>
      <c r="W316" s="27"/>
      <c r="X316" s="27"/>
      <c r="Y316" s="643">
        <v>90.16</v>
      </c>
      <c r="Z316" s="18">
        <v>-0.51</v>
      </c>
      <c r="AA316" s="18">
        <v>10.07</v>
      </c>
      <c r="AB316" s="17"/>
      <c r="AC316" s="17"/>
      <c r="AD316" s="16"/>
      <c r="AE316" s="16"/>
      <c r="AF316" s="16"/>
      <c r="AG316" s="16"/>
      <c r="AH316" s="16"/>
      <c r="AI316" s="16"/>
      <c r="AJ316" s="24"/>
      <c r="AK316" s="24" t="s">
        <v>55</v>
      </c>
      <c r="AL316" s="24" t="s">
        <v>55</v>
      </c>
      <c r="AM316" s="26"/>
      <c r="AN316" s="24" t="s">
        <v>91</v>
      </c>
      <c r="AO316" s="24" t="s">
        <v>55</v>
      </c>
      <c r="AP316" s="24" t="s">
        <v>55</v>
      </c>
      <c r="AQ316" s="24" t="s">
        <v>55</v>
      </c>
      <c r="AR316" s="24" t="s">
        <v>55</v>
      </c>
      <c r="AS316" s="24" t="s">
        <v>32</v>
      </c>
      <c r="AT316" s="24" t="s">
        <v>794</v>
      </c>
    </row>
    <row r="317" spans="1:46" ht="19.5">
      <c r="A317" s="23">
        <v>45552</v>
      </c>
      <c r="B317" s="642">
        <v>109</v>
      </c>
      <c r="C317" s="21">
        <v>0.55208333333333337</v>
      </c>
      <c r="D317" s="20">
        <v>2406120</v>
      </c>
      <c r="E317" s="20" t="s">
        <v>21</v>
      </c>
      <c r="F317" s="644" t="s">
        <v>55</v>
      </c>
      <c r="G317" s="864">
        <v>14.3</v>
      </c>
      <c r="H317" s="869"/>
      <c r="I317" s="869"/>
      <c r="J317" s="15"/>
      <c r="K317" s="19">
        <v>9.7100000000000009</v>
      </c>
      <c r="L317" s="618">
        <f t="shared" si="49"/>
        <v>11.330221703617269</v>
      </c>
      <c r="M317" s="15"/>
      <c r="N317" s="15"/>
      <c r="O317" s="869"/>
      <c r="P317" s="870"/>
      <c r="Q317" s="870"/>
      <c r="R317" s="870"/>
      <c r="S317" s="870"/>
      <c r="T317" s="878"/>
      <c r="U317" s="870"/>
      <c r="V317" s="27"/>
      <c r="W317" s="27"/>
      <c r="X317" s="27"/>
      <c r="Y317" s="643">
        <v>90.17</v>
      </c>
      <c r="Z317" s="18">
        <v>-0.44</v>
      </c>
      <c r="AA317" s="18">
        <v>9.89</v>
      </c>
      <c r="AB317" s="17"/>
      <c r="AC317" s="17">
        <v>0.56999999999999995</v>
      </c>
      <c r="AD317" s="16"/>
      <c r="AE317" s="16"/>
      <c r="AF317" s="16"/>
      <c r="AG317" s="16"/>
      <c r="AH317" s="16"/>
      <c r="AI317" s="16"/>
      <c r="AJ317" s="24"/>
      <c r="AK317" s="24"/>
      <c r="AL317" s="24"/>
      <c r="AM317" s="26"/>
      <c r="AN317" s="24"/>
      <c r="AO317" s="24"/>
      <c r="AP317" s="24"/>
      <c r="AQ317" s="24" t="s">
        <v>55</v>
      </c>
      <c r="AR317" s="24" t="s">
        <v>55</v>
      </c>
      <c r="AS317" s="24" t="s">
        <v>32</v>
      </c>
      <c r="AT317" s="24" t="s">
        <v>795</v>
      </c>
    </row>
    <row r="318" spans="1:46" ht="19.5">
      <c r="A318" s="23">
        <v>45553</v>
      </c>
      <c r="B318" s="642">
        <v>109</v>
      </c>
      <c r="C318" s="21">
        <v>0.37847222222222221</v>
      </c>
      <c r="D318" s="20">
        <v>2406154</v>
      </c>
      <c r="E318" s="20" t="s">
        <v>38</v>
      </c>
      <c r="F318" s="644" t="s">
        <v>55</v>
      </c>
      <c r="G318" s="864">
        <v>14.14</v>
      </c>
      <c r="H318" s="869"/>
      <c r="I318" s="869">
        <v>13.74</v>
      </c>
      <c r="J318" s="15"/>
      <c r="K318" s="19">
        <v>10.17</v>
      </c>
      <c r="L318" s="618">
        <f t="shared" si="49"/>
        <v>11.844863731656185</v>
      </c>
      <c r="M318" s="15"/>
      <c r="N318" s="15"/>
      <c r="O318" s="869">
        <v>0.8</v>
      </c>
      <c r="P318" s="870">
        <v>45</v>
      </c>
      <c r="Q318" s="870">
        <v>27</v>
      </c>
      <c r="R318" s="870">
        <v>14</v>
      </c>
      <c r="S318" s="870">
        <v>9</v>
      </c>
      <c r="T318" s="878">
        <f>SUM(Pâtissière[[#This Row],[G 180µ]:[G 63µ]])</f>
        <v>95</v>
      </c>
      <c r="U318" s="870">
        <v>3</v>
      </c>
      <c r="V318" s="27"/>
      <c r="W318" s="27"/>
      <c r="X318" s="27"/>
      <c r="Y318" s="643">
        <v>90.5</v>
      </c>
      <c r="Z318" s="18">
        <v>-0.6</v>
      </c>
      <c r="AA318" s="18">
        <v>9.67</v>
      </c>
      <c r="AB318" s="17"/>
      <c r="AC318" s="17"/>
      <c r="AD318" s="16">
        <v>110</v>
      </c>
      <c r="AE318" s="16">
        <v>61</v>
      </c>
      <c r="AF318" s="16">
        <v>17.399999999999999</v>
      </c>
      <c r="AG318" s="16">
        <v>250</v>
      </c>
      <c r="AH318" s="16">
        <v>1.8</v>
      </c>
      <c r="AI318" s="16">
        <v>51.7</v>
      </c>
      <c r="AJ318" s="24"/>
      <c r="AK318" s="24" t="s">
        <v>55</v>
      </c>
      <c r="AL318" s="24"/>
      <c r="AM318" s="26"/>
      <c r="AN318" s="24" t="s">
        <v>101</v>
      </c>
      <c r="AO318" s="24" t="s">
        <v>55</v>
      </c>
      <c r="AP318" s="24" t="s">
        <v>55</v>
      </c>
      <c r="AQ318" s="24" t="s">
        <v>55</v>
      </c>
      <c r="AR318" s="24" t="s">
        <v>55</v>
      </c>
      <c r="AS318" s="24" t="s">
        <v>32</v>
      </c>
      <c r="AT318" s="24" t="s">
        <v>796</v>
      </c>
    </row>
    <row r="319" spans="1:46" ht="19.5">
      <c r="A319" s="23">
        <v>45554</v>
      </c>
      <c r="B319" s="642">
        <v>109</v>
      </c>
      <c r="C319" s="21">
        <v>0.41666666666666669</v>
      </c>
      <c r="D319" s="20">
        <v>2406181</v>
      </c>
      <c r="E319" s="20" t="s">
        <v>21</v>
      </c>
      <c r="F319" s="644" t="s">
        <v>55</v>
      </c>
      <c r="G319" s="864">
        <v>14.4</v>
      </c>
      <c r="H319" s="869"/>
      <c r="I319" s="869"/>
      <c r="J319" s="15"/>
      <c r="K319" s="19">
        <v>9.83</v>
      </c>
      <c r="L319" s="618">
        <f t="shared" si="49"/>
        <v>11.483644859813085</v>
      </c>
      <c r="M319" s="15"/>
      <c r="N319" s="15"/>
      <c r="O319" s="869"/>
      <c r="P319" s="870"/>
      <c r="Q319" s="870"/>
      <c r="R319" s="870"/>
      <c r="S319" s="870"/>
      <c r="T319" s="878"/>
      <c r="U319" s="870"/>
      <c r="V319" s="27">
        <v>23.57</v>
      </c>
      <c r="W319" s="27">
        <v>99</v>
      </c>
      <c r="X319" s="27">
        <v>7.56</v>
      </c>
      <c r="Y319" s="643">
        <v>90.33</v>
      </c>
      <c r="Z319" s="18">
        <v>-0.69</v>
      </c>
      <c r="AA319" s="18">
        <v>9.82</v>
      </c>
      <c r="AB319" s="17"/>
      <c r="AC319" s="17"/>
      <c r="AD319" s="16"/>
      <c r="AE319" s="16"/>
      <c r="AF319" s="16"/>
      <c r="AG319" s="16"/>
      <c r="AH319" s="16"/>
      <c r="AI319" s="16"/>
      <c r="AJ319" s="24"/>
      <c r="AK319" s="24"/>
      <c r="AL319" s="24"/>
      <c r="AM319" s="26"/>
      <c r="AN319" s="24" t="s">
        <v>73</v>
      </c>
      <c r="AO319" s="24"/>
      <c r="AP319" s="24"/>
      <c r="AQ319" s="24" t="s">
        <v>55</v>
      </c>
      <c r="AR319" s="24" t="s">
        <v>55</v>
      </c>
      <c r="AS319" s="24" t="s">
        <v>32</v>
      </c>
      <c r="AT319" s="24" t="s">
        <v>797</v>
      </c>
    </row>
    <row r="320" spans="1:46" ht="19.5">
      <c r="A320" s="23">
        <v>45554</v>
      </c>
      <c r="B320" s="642">
        <v>109</v>
      </c>
      <c r="C320" s="21">
        <v>0.37916666666666665</v>
      </c>
      <c r="D320" s="20">
        <v>2406154</v>
      </c>
      <c r="E320" s="20" t="s">
        <v>38</v>
      </c>
      <c r="F320" s="644" t="s">
        <v>55</v>
      </c>
      <c r="G320" s="864">
        <v>13.9</v>
      </c>
      <c r="H320" s="869">
        <v>13.7</v>
      </c>
      <c r="I320" s="869">
        <v>13.62</v>
      </c>
      <c r="J320" s="15"/>
      <c r="K320" s="19">
        <v>10.65</v>
      </c>
      <c r="L320" s="618">
        <f t="shared" si="49"/>
        <v>12.369337979094079</v>
      </c>
      <c r="M320" s="15"/>
      <c r="N320" s="15"/>
      <c r="O320" s="869">
        <v>1</v>
      </c>
      <c r="P320" s="870">
        <v>39</v>
      </c>
      <c r="Q320" s="870">
        <v>28</v>
      </c>
      <c r="R320" s="870">
        <v>18</v>
      </c>
      <c r="S320" s="870">
        <v>11</v>
      </c>
      <c r="T320" s="878">
        <f>SUM(Pâtissière[[#This Row],[G 180µ]:[G 63µ]])</f>
        <v>96</v>
      </c>
      <c r="U320" s="870">
        <v>2</v>
      </c>
      <c r="V320" s="27"/>
      <c r="W320" s="27"/>
      <c r="X320" s="27"/>
      <c r="Y320" s="643">
        <v>90.66</v>
      </c>
      <c r="Z320" s="18">
        <v>-0.64</v>
      </c>
      <c r="AA320" s="18">
        <v>9.7100000000000009</v>
      </c>
      <c r="AB320" s="17"/>
      <c r="AC320" s="17"/>
      <c r="AD320" s="16">
        <v>105</v>
      </c>
      <c r="AE320" s="16">
        <v>47</v>
      </c>
      <c r="AF320" s="16">
        <v>15.3</v>
      </c>
      <c r="AG320" s="16">
        <v>190</v>
      </c>
      <c r="AH320" s="16">
        <v>2</v>
      </c>
      <c r="AI320" s="16">
        <v>50.3</v>
      </c>
      <c r="AJ320" s="24"/>
      <c r="AK320" s="24" t="s">
        <v>55</v>
      </c>
      <c r="AL320" s="24" t="s">
        <v>55</v>
      </c>
      <c r="AM320" s="26"/>
      <c r="AN320" s="24" t="s">
        <v>101</v>
      </c>
      <c r="AO320" s="24" t="s">
        <v>55</v>
      </c>
      <c r="AP320" s="24" t="s">
        <v>55</v>
      </c>
      <c r="AQ320" s="24" t="s">
        <v>55</v>
      </c>
      <c r="AR320" s="24" t="s">
        <v>55</v>
      </c>
      <c r="AS320" s="24" t="s">
        <v>32</v>
      </c>
      <c r="AT320" s="24" t="s">
        <v>798</v>
      </c>
    </row>
    <row r="321" spans="1:46" ht="19.5">
      <c r="A321" s="23">
        <v>45555</v>
      </c>
      <c r="B321" s="642">
        <v>109</v>
      </c>
      <c r="C321" s="21">
        <v>0.39930555555555558</v>
      </c>
      <c r="D321" s="20">
        <v>2406222</v>
      </c>
      <c r="E321" s="20" t="s">
        <v>38</v>
      </c>
      <c r="F321" s="644" t="s">
        <v>55</v>
      </c>
      <c r="G321" s="864">
        <v>13.7</v>
      </c>
      <c r="H321" s="869">
        <v>13.55</v>
      </c>
      <c r="I321" s="869">
        <v>13.5</v>
      </c>
      <c r="J321" s="15"/>
      <c r="K321" s="19">
        <v>10.43</v>
      </c>
      <c r="L321" s="618">
        <f t="shared" si="49"/>
        <v>12.085747392815758</v>
      </c>
      <c r="M321" s="15"/>
      <c r="N321" s="15"/>
      <c r="O321" s="869"/>
      <c r="P321" s="870"/>
      <c r="Q321" s="870"/>
      <c r="R321" s="870"/>
      <c r="S321" s="870"/>
      <c r="T321" s="878"/>
      <c r="U321" s="870"/>
      <c r="V321" s="27"/>
      <c r="W321" s="27"/>
      <c r="X321" s="27"/>
      <c r="Y321" s="643">
        <v>89.51</v>
      </c>
      <c r="Z321" s="18">
        <v>-0.66</v>
      </c>
      <c r="AA321" s="18">
        <v>10.56</v>
      </c>
      <c r="AB321" s="17"/>
      <c r="AC321" s="17"/>
      <c r="AD321" s="16"/>
      <c r="AE321" s="16"/>
      <c r="AF321" s="16"/>
      <c r="AG321" s="16"/>
      <c r="AH321" s="16"/>
      <c r="AI321" s="16"/>
      <c r="AJ321" s="24"/>
      <c r="AK321" s="24" t="s">
        <v>55</v>
      </c>
      <c r="AL321" s="24" t="s">
        <v>55</v>
      </c>
      <c r="AM321" s="26"/>
      <c r="AN321" s="24" t="s">
        <v>101</v>
      </c>
      <c r="AO321" s="24" t="s">
        <v>55</v>
      </c>
      <c r="AP321" s="24" t="s">
        <v>55</v>
      </c>
      <c r="AQ321" s="24" t="s">
        <v>55</v>
      </c>
      <c r="AR321" s="24" t="s">
        <v>55</v>
      </c>
      <c r="AS321" s="24" t="s">
        <v>32</v>
      </c>
      <c r="AT321" s="24" t="s">
        <v>799</v>
      </c>
    </row>
    <row r="322" spans="1:46" ht="19.5">
      <c r="A322" s="23">
        <v>45558</v>
      </c>
      <c r="B322" s="642">
        <v>109</v>
      </c>
      <c r="C322" s="21">
        <v>0.3923611111111111</v>
      </c>
      <c r="D322" s="20">
        <v>2406285</v>
      </c>
      <c r="E322" s="20" t="s">
        <v>38</v>
      </c>
      <c r="F322" s="644" t="s">
        <v>55</v>
      </c>
      <c r="G322" s="864">
        <v>13.5</v>
      </c>
      <c r="H322" s="869"/>
      <c r="I322" s="869">
        <v>12.97</v>
      </c>
      <c r="J322" s="15"/>
      <c r="K322" s="19">
        <v>10.039999999999999</v>
      </c>
      <c r="L322" s="618">
        <f t="shared" si="49"/>
        <v>11.60693641618497</v>
      </c>
      <c r="M322" s="15"/>
      <c r="N322" s="15"/>
      <c r="O322" s="869"/>
      <c r="P322" s="870"/>
      <c r="Q322" s="870"/>
      <c r="R322" s="870"/>
      <c r="S322" s="870"/>
      <c r="T322" s="878"/>
      <c r="U322" s="870"/>
      <c r="V322" s="27"/>
      <c r="W322" s="27"/>
      <c r="X322" s="27"/>
      <c r="Y322" s="643">
        <v>88.5</v>
      </c>
      <c r="Z322" s="18">
        <v>-0.77</v>
      </c>
      <c r="AA322" s="18">
        <v>11.37</v>
      </c>
      <c r="AB322" s="17"/>
      <c r="AC322" s="17"/>
      <c r="AD322" s="16">
        <v>104</v>
      </c>
      <c r="AE322" s="16">
        <v>63</v>
      </c>
      <c r="AF322" s="16">
        <v>17.7</v>
      </c>
      <c r="AG322" s="16">
        <v>240</v>
      </c>
      <c r="AH322" s="16">
        <v>1.65</v>
      </c>
      <c r="AI322" s="16">
        <v>53.5</v>
      </c>
      <c r="AJ322" s="24"/>
      <c r="AK322" s="24" t="s">
        <v>55</v>
      </c>
      <c r="AL322" s="24" t="s">
        <v>55</v>
      </c>
      <c r="AM322" s="26"/>
      <c r="AN322" s="24" t="s">
        <v>101</v>
      </c>
      <c r="AO322" s="24" t="s">
        <v>55</v>
      </c>
      <c r="AP322" s="24" t="s">
        <v>55</v>
      </c>
      <c r="AQ322" s="24" t="s">
        <v>55</v>
      </c>
      <c r="AR322" s="24" t="s">
        <v>55</v>
      </c>
      <c r="AS322" s="24" t="s">
        <v>32</v>
      </c>
      <c r="AT322" s="24" t="s">
        <v>800</v>
      </c>
    </row>
    <row r="323" spans="1:46" ht="19.5">
      <c r="A323" s="23">
        <v>45559</v>
      </c>
      <c r="B323" s="642">
        <v>109</v>
      </c>
      <c r="C323" s="21">
        <v>0.38194444444444442</v>
      </c>
      <c r="D323" s="20">
        <v>2406315</v>
      </c>
      <c r="E323" s="20" t="s">
        <v>38</v>
      </c>
      <c r="F323" s="644" t="s">
        <v>55</v>
      </c>
      <c r="G323" s="864">
        <v>13.37</v>
      </c>
      <c r="H323" s="869">
        <v>13.22</v>
      </c>
      <c r="I323" s="869">
        <v>13.24</v>
      </c>
      <c r="J323" s="15"/>
      <c r="K323" s="19">
        <v>10.39</v>
      </c>
      <c r="L323" s="618">
        <f t="shared" si="49"/>
        <v>11.993535726653585</v>
      </c>
      <c r="M323" s="15"/>
      <c r="N323" s="15"/>
      <c r="O323" s="869"/>
      <c r="P323" s="870"/>
      <c r="Q323" s="870"/>
      <c r="R323" s="870"/>
      <c r="S323" s="870"/>
      <c r="T323" s="878"/>
      <c r="U323" s="870"/>
      <c r="V323" s="27"/>
      <c r="W323" s="27"/>
      <c r="X323" s="27"/>
      <c r="Y323" s="643">
        <v>90.04</v>
      </c>
      <c r="Z323" s="18">
        <v>-0.47</v>
      </c>
      <c r="AA323" s="18">
        <v>10.39</v>
      </c>
      <c r="AB323" s="17"/>
      <c r="AC323" s="17"/>
      <c r="AD323" s="16">
        <v>103</v>
      </c>
      <c r="AE323" s="16">
        <v>61</v>
      </c>
      <c r="AF323" s="16">
        <v>17.399999999999999</v>
      </c>
      <c r="AG323" s="16">
        <v>225</v>
      </c>
      <c r="AH323" s="16">
        <v>1.69</v>
      </c>
      <c r="AI323" s="16">
        <v>50.8</v>
      </c>
      <c r="AJ323" s="24"/>
      <c r="AK323" s="24" t="s">
        <v>55</v>
      </c>
      <c r="AL323" s="24" t="s">
        <v>55</v>
      </c>
      <c r="AM323" s="26"/>
      <c r="AN323" s="24"/>
      <c r="AO323" s="24" t="s">
        <v>55</v>
      </c>
      <c r="AP323" s="24" t="s">
        <v>55</v>
      </c>
      <c r="AQ323" s="24" t="s">
        <v>55</v>
      </c>
      <c r="AR323" s="24" t="s">
        <v>55</v>
      </c>
      <c r="AS323" s="24" t="s">
        <v>32</v>
      </c>
      <c r="AT323" s="24" t="s">
        <v>801</v>
      </c>
    </row>
    <row r="324" spans="1:46" ht="19.5">
      <c r="A324" s="23">
        <v>45560</v>
      </c>
      <c r="B324" s="642">
        <v>109</v>
      </c>
      <c r="C324" s="21">
        <v>0.41180555555555554</v>
      </c>
      <c r="D324" s="20">
        <v>2405358</v>
      </c>
      <c r="E324" s="20" t="s">
        <v>38</v>
      </c>
      <c r="F324" s="644" t="s">
        <v>55</v>
      </c>
      <c r="G324" s="864">
        <v>13.5</v>
      </c>
      <c r="H324" s="869"/>
      <c r="I324" s="869"/>
      <c r="J324" s="15"/>
      <c r="K324" s="19">
        <v>10.24</v>
      </c>
      <c r="L324" s="618">
        <f>(K324/(100-G324))*100</f>
        <v>11.83815028901734</v>
      </c>
      <c r="M324" s="15"/>
      <c r="N324" s="15"/>
      <c r="O324" s="869">
        <v>0.4</v>
      </c>
      <c r="P324" s="870">
        <v>5</v>
      </c>
      <c r="Q324" s="870">
        <v>17</v>
      </c>
      <c r="R324" s="870">
        <v>37</v>
      </c>
      <c r="S324" s="870">
        <v>30</v>
      </c>
      <c r="T324" s="878">
        <f>SUM(Pâtissière[[#This Row],[G 180µ]:[G 63µ]])</f>
        <v>89</v>
      </c>
      <c r="U324" s="870">
        <v>10</v>
      </c>
      <c r="V324" s="27"/>
      <c r="W324" s="27"/>
      <c r="X324" s="27"/>
      <c r="Y324" s="643">
        <v>90.35</v>
      </c>
      <c r="Z324" s="18">
        <v>-0.69</v>
      </c>
      <c r="AA324" s="18">
        <v>11.16</v>
      </c>
      <c r="AB324" s="17"/>
      <c r="AC324" s="17">
        <v>0.54</v>
      </c>
      <c r="AD324" s="16"/>
      <c r="AE324" s="16"/>
      <c r="AF324" s="16"/>
      <c r="AG324" s="16"/>
      <c r="AH324" s="16"/>
      <c r="AI324" s="16"/>
      <c r="AJ324" s="24"/>
      <c r="AK324" s="24" t="s">
        <v>55</v>
      </c>
      <c r="AL324" s="24" t="s">
        <v>55</v>
      </c>
      <c r="AM324" s="26"/>
      <c r="AN324" s="24"/>
      <c r="AO324" s="24" t="s">
        <v>55</v>
      </c>
      <c r="AP324" s="24" t="s">
        <v>55</v>
      </c>
      <c r="AQ324" s="24" t="s">
        <v>55</v>
      </c>
      <c r="AR324" s="24" t="s">
        <v>55</v>
      </c>
      <c r="AS324" s="24" t="s">
        <v>32</v>
      </c>
      <c r="AT324" s="24" t="s">
        <v>802</v>
      </c>
    </row>
    <row r="325" spans="1:46" ht="19.5">
      <c r="A325" s="23">
        <v>45561</v>
      </c>
      <c r="B325" s="642">
        <v>109</v>
      </c>
      <c r="C325" s="21">
        <v>0.54166666666666663</v>
      </c>
      <c r="D325" s="20">
        <v>2406391</v>
      </c>
      <c r="E325" s="20" t="s">
        <v>57</v>
      </c>
      <c r="F325" s="644" t="s">
        <v>55</v>
      </c>
      <c r="G325" s="864">
        <v>13.3</v>
      </c>
      <c r="H325" s="869">
        <v>13.1</v>
      </c>
      <c r="I325" s="869">
        <v>13.37</v>
      </c>
      <c r="J325" s="15"/>
      <c r="K325" s="19">
        <v>10.95</v>
      </c>
      <c r="L325" s="618">
        <f>(K325/(100-G325))*100</f>
        <v>12.629757785467127</v>
      </c>
      <c r="M325" s="15"/>
      <c r="N325" s="15"/>
      <c r="O325" s="869">
        <v>0.2</v>
      </c>
      <c r="P325" s="870">
        <v>10</v>
      </c>
      <c r="Q325" s="870">
        <v>15</v>
      </c>
      <c r="R325" s="870">
        <v>33</v>
      </c>
      <c r="S325" s="870">
        <v>31</v>
      </c>
      <c r="T325" s="878">
        <f>SUM(Pâtissière[[#This Row],[G 180µ]:[G 63µ]])</f>
        <v>89</v>
      </c>
      <c r="U325" s="870">
        <v>9</v>
      </c>
      <c r="V325" s="27"/>
      <c r="W325" s="27"/>
      <c r="X325" s="27"/>
      <c r="Y325" s="643">
        <v>89.92</v>
      </c>
      <c r="Z325" s="18">
        <v>-0.62</v>
      </c>
      <c r="AA325" s="18">
        <v>11.38</v>
      </c>
      <c r="AB325" s="17"/>
      <c r="AC325" s="17"/>
      <c r="AD325" s="16"/>
      <c r="AE325" s="16"/>
      <c r="AF325" s="16"/>
      <c r="AG325" s="16"/>
      <c r="AH325" s="16"/>
      <c r="AI325" s="16"/>
      <c r="AJ325" s="24"/>
      <c r="AK325" s="24" t="s">
        <v>55</v>
      </c>
      <c r="AL325" s="24" t="s">
        <v>55</v>
      </c>
      <c r="AM325" s="26"/>
      <c r="AN325" s="24"/>
      <c r="AO325" s="24" t="s">
        <v>55</v>
      </c>
      <c r="AP325" s="24"/>
      <c r="AQ325" s="24" t="s">
        <v>55</v>
      </c>
      <c r="AR325" s="24" t="s">
        <v>55</v>
      </c>
      <c r="AS325" s="24" t="s">
        <v>32</v>
      </c>
      <c r="AT325" s="24" t="s">
        <v>803</v>
      </c>
    </row>
    <row r="326" spans="1:46" ht="19.5">
      <c r="A326" s="23">
        <v>45562</v>
      </c>
      <c r="B326" s="642">
        <v>109</v>
      </c>
      <c r="C326" s="21">
        <v>0.37638888888888888</v>
      </c>
      <c r="D326" s="20">
        <v>2406404</v>
      </c>
      <c r="E326" s="20" t="s">
        <v>38</v>
      </c>
      <c r="F326" s="644" t="s">
        <v>55</v>
      </c>
      <c r="G326" s="864">
        <v>13.42</v>
      </c>
      <c r="H326" s="869">
        <v>13.24</v>
      </c>
      <c r="I326" s="869">
        <v>13.37</v>
      </c>
      <c r="J326" s="15"/>
      <c r="K326" s="19">
        <v>9.9499999999999993</v>
      </c>
      <c r="L326" s="618">
        <f>(K326/(100-G326))*100</f>
        <v>11.492261492261493</v>
      </c>
      <c r="M326" s="15"/>
      <c r="N326" s="15"/>
      <c r="O326" s="869">
        <v>0.4</v>
      </c>
      <c r="P326" s="870">
        <v>14</v>
      </c>
      <c r="Q326" s="870">
        <v>29</v>
      </c>
      <c r="R326" s="870">
        <v>34</v>
      </c>
      <c r="S326" s="870">
        <v>18</v>
      </c>
      <c r="T326" s="878">
        <f>SUM(Pâtissière[[#This Row],[G 180µ]:[G 63µ]])</f>
        <v>95</v>
      </c>
      <c r="U326" s="870">
        <v>4</v>
      </c>
      <c r="V326" s="27">
        <v>18.920000000000002</v>
      </c>
      <c r="W326" s="27">
        <v>99</v>
      </c>
      <c r="X326" s="27">
        <v>6.62</v>
      </c>
      <c r="Y326" s="643">
        <v>90.25</v>
      </c>
      <c r="Z326" s="18">
        <v>-0.72</v>
      </c>
      <c r="AA326" s="18">
        <v>11.31</v>
      </c>
      <c r="AB326" s="17"/>
      <c r="AC326" s="17"/>
      <c r="AD326" s="16">
        <v>107</v>
      </c>
      <c r="AE326" s="16">
        <v>65</v>
      </c>
      <c r="AF326" s="16">
        <v>17.899999999999999</v>
      </c>
      <c r="AG326" s="16">
        <v>250</v>
      </c>
      <c r="AH326" s="16">
        <v>1.65</v>
      </c>
      <c r="AI326" s="16">
        <v>54.1</v>
      </c>
      <c r="AJ326" s="24"/>
      <c r="AK326" s="24" t="s">
        <v>55</v>
      </c>
      <c r="AL326" s="24" t="s">
        <v>55</v>
      </c>
      <c r="AM326" s="26"/>
      <c r="AN326" s="24" t="s">
        <v>101</v>
      </c>
      <c r="AO326" s="24" t="s">
        <v>55</v>
      </c>
      <c r="AP326" s="24" t="s">
        <v>55</v>
      </c>
      <c r="AQ326" s="24" t="s">
        <v>55</v>
      </c>
      <c r="AR326" s="24" t="s">
        <v>55</v>
      </c>
      <c r="AS326" s="24" t="s">
        <v>32</v>
      </c>
      <c r="AT326" s="24" t="s">
        <v>804</v>
      </c>
    </row>
    <row r="327" spans="1:46" ht="19.5">
      <c r="A327" s="23">
        <v>45566</v>
      </c>
      <c r="B327" s="642">
        <v>110</v>
      </c>
      <c r="C327" s="21">
        <v>0.41666666666666669</v>
      </c>
      <c r="D327" s="20">
        <v>2406502</v>
      </c>
      <c r="E327" s="20" t="s">
        <v>38</v>
      </c>
      <c r="F327" s="644" t="s">
        <v>55</v>
      </c>
      <c r="G327" s="864">
        <v>13.8</v>
      </c>
      <c r="H327" s="869">
        <v>13.51</v>
      </c>
      <c r="I327" s="869"/>
      <c r="J327" s="15"/>
      <c r="K327" s="19">
        <v>9.3000000000000007</v>
      </c>
      <c r="L327" s="618">
        <f>(K327/(100-G327))*100</f>
        <v>10.788863109048725</v>
      </c>
      <c r="M327" s="15"/>
      <c r="N327" s="15"/>
      <c r="O327" s="869"/>
      <c r="P327" s="870"/>
      <c r="Q327" s="870"/>
      <c r="R327" s="870"/>
      <c r="S327" s="870"/>
      <c r="T327" s="878"/>
      <c r="U327" s="870"/>
      <c r="V327" s="27"/>
      <c r="W327" s="27"/>
      <c r="X327" s="27"/>
      <c r="Y327" s="643">
        <v>89.56</v>
      </c>
      <c r="Z327" s="18">
        <v>-0.79</v>
      </c>
      <c r="AA327" s="18">
        <v>11.5</v>
      </c>
      <c r="AB327" s="17"/>
      <c r="AC327" s="17"/>
      <c r="AD327" s="16">
        <v>104</v>
      </c>
      <c r="AE327" s="16">
        <v>58</v>
      </c>
      <c r="AF327" s="16">
        <v>17</v>
      </c>
      <c r="AG327" s="16">
        <v>230</v>
      </c>
      <c r="AH327" s="16">
        <v>1.79</v>
      </c>
      <c r="AI327" s="16">
        <v>55.4</v>
      </c>
      <c r="AJ327" s="24"/>
      <c r="AK327" s="24" t="s">
        <v>55</v>
      </c>
      <c r="AL327" s="24" t="s">
        <v>55</v>
      </c>
      <c r="AM327" s="26"/>
      <c r="AN327" s="24" t="s">
        <v>101</v>
      </c>
      <c r="AO327" s="24" t="s">
        <v>55</v>
      </c>
      <c r="AP327" s="24" t="s">
        <v>55</v>
      </c>
      <c r="AQ327" s="24" t="s">
        <v>55</v>
      </c>
      <c r="AR327" s="24" t="s">
        <v>55</v>
      </c>
      <c r="AS327" s="24" t="s">
        <v>32</v>
      </c>
      <c r="AT327" s="24" t="s">
        <v>805</v>
      </c>
    </row>
    <row r="328" spans="1:46" ht="19.5">
      <c r="A328" s="23">
        <v>45567</v>
      </c>
      <c r="B328" s="642">
        <v>110</v>
      </c>
      <c r="C328" s="21">
        <v>0.36944444444444446</v>
      </c>
      <c r="D328" s="20">
        <v>2406541</v>
      </c>
      <c r="E328" s="20" t="s">
        <v>38</v>
      </c>
      <c r="F328" s="644" t="s">
        <v>55</v>
      </c>
      <c r="G328" s="864">
        <v>13.85</v>
      </c>
      <c r="H328" s="869">
        <v>13.7</v>
      </c>
      <c r="I328" s="869">
        <v>13.8</v>
      </c>
      <c r="J328" s="15"/>
      <c r="K328" s="19">
        <v>9.65</v>
      </c>
      <c r="L328" s="618">
        <f>(K328/(100-G328))*100</f>
        <v>11.201392919326755</v>
      </c>
      <c r="M328" s="15"/>
      <c r="N328" s="15"/>
      <c r="O328" s="869"/>
      <c r="P328" s="870"/>
      <c r="Q328" s="870"/>
      <c r="R328" s="870"/>
      <c r="S328" s="870"/>
      <c r="T328" s="878"/>
      <c r="U328" s="870"/>
      <c r="V328" s="27"/>
      <c r="W328" s="27"/>
      <c r="X328" s="27"/>
      <c r="Y328" s="643">
        <v>90.86</v>
      </c>
      <c r="Z328" s="18">
        <v>-0.56999999999999995</v>
      </c>
      <c r="AA328" s="18">
        <v>11.4</v>
      </c>
      <c r="AB328" s="17"/>
      <c r="AC328" s="17"/>
      <c r="AD328" s="16"/>
      <c r="AE328" s="16"/>
      <c r="AF328" s="16"/>
      <c r="AG328" s="16"/>
      <c r="AH328" s="16"/>
      <c r="AI328" s="16"/>
      <c r="AJ328" s="24"/>
      <c r="AK328" s="24" t="s">
        <v>55</v>
      </c>
      <c r="AL328" s="24" t="s">
        <v>55</v>
      </c>
      <c r="AM328" s="26"/>
      <c r="AN328" s="24"/>
      <c r="AO328" s="24" t="s">
        <v>55</v>
      </c>
      <c r="AP328" s="24" t="s">
        <v>55</v>
      </c>
      <c r="AQ328" s="24" t="s">
        <v>55</v>
      </c>
      <c r="AR328" s="24" t="s">
        <v>55</v>
      </c>
      <c r="AS328" s="24" t="s">
        <v>32</v>
      </c>
      <c r="AT328" s="24" t="s">
        <v>806</v>
      </c>
    </row>
    <row r="329" spans="1:46" ht="19.5">
      <c r="A329" s="23">
        <v>45568</v>
      </c>
      <c r="B329" s="642">
        <v>109</v>
      </c>
      <c r="C329" s="21">
        <v>0.54166666666666663</v>
      </c>
      <c r="D329" s="20">
        <v>2406588</v>
      </c>
      <c r="E329" s="20" t="s">
        <v>57</v>
      </c>
      <c r="F329" s="644" t="s">
        <v>55</v>
      </c>
      <c r="G329" s="864">
        <v>13.48</v>
      </c>
      <c r="H329" s="869">
        <v>13.35</v>
      </c>
      <c r="I329" s="869">
        <v>13.4</v>
      </c>
      <c r="J329" s="15"/>
      <c r="K329" s="19">
        <v>9.48</v>
      </c>
      <c r="L329" s="618">
        <f>(K329/(100-G329))*100</f>
        <v>10.957004160887656</v>
      </c>
      <c r="M329" s="15"/>
      <c r="N329" s="15"/>
      <c r="O329" s="869">
        <v>0.25</v>
      </c>
      <c r="P329" s="870">
        <v>21</v>
      </c>
      <c r="Q329" s="870">
        <v>35</v>
      </c>
      <c r="R329" s="870">
        <v>26</v>
      </c>
      <c r="S329" s="870">
        <v>5</v>
      </c>
      <c r="T329" s="878">
        <f>SUM(Pâtissière[[#This Row],[G 180µ]:[G 63µ]])</f>
        <v>87</v>
      </c>
      <c r="U329" s="870">
        <v>10</v>
      </c>
      <c r="V329" s="27"/>
      <c r="W329" s="27"/>
      <c r="X329" s="27"/>
      <c r="Y329" s="643">
        <v>91.52</v>
      </c>
      <c r="Z329" s="18">
        <v>-1.01</v>
      </c>
      <c r="AA329" s="18">
        <v>11.22</v>
      </c>
      <c r="AB329" s="17"/>
      <c r="AC329" s="17"/>
      <c r="AD329" s="16">
        <v>92</v>
      </c>
      <c r="AE329" s="16">
        <v>50</v>
      </c>
      <c r="AF329" s="16">
        <v>15.7</v>
      </c>
      <c r="AG329" s="16">
        <v>180</v>
      </c>
      <c r="AH329" s="16">
        <v>1.84</v>
      </c>
      <c r="AI329" s="16">
        <v>55.4</v>
      </c>
      <c r="AJ329" s="24"/>
      <c r="AK329" s="24" t="s">
        <v>55</v>
      </c>
      <c r="AL329" s="24" t="s">
        <v>55</v>
      </c>
      <c r="AM329" s="26"/>
      <c r="AN329" s="24" t="s">
        <v>101</v>
      </c>
      <c r="AO329" s="24" t="s">
        <v>55</v>
      </c>
      <c r="AP329" s="24"/>
      <c r="AQ329" s="24" t="s">
        <v>55</v>
      </c>
      <c r="AR329" s="24" t="s">
        <v>55</v>
      </c>
      <c r="AS329" s="24" t="s">
        <v>32</v>
      </c>
      <c r="AT329" s="24" t="s">
        <v>807</v>
      </c>
    </row>
    <row r="330" spans="1:46" ht="19.5">
      <c r="A330" s="23">
        <v>45569</v>
      </c>
      <c r="B330" s="642">
        <v>110</v>
      </c>
      <c r="C330" s="21">
        <v>0.41319444444444442</v>
      </c>
      <c r="D330" s="20">
        <v>2406615</v>
      </c>
      <c r="E330" s="20" t="s">
        <v>38</v>
      </c>
      <c r="F330" s="644" t="s">
        <v>55</v>
      </c>
      <c r="G330" s="864">
        <v>13.6</v>
      </c>
      <c r="H330" s="869">
        <v>13.59</v>
      </c>
      <c r="I330" s="869"/>
      <c r="J330" s="15"/>
      <c r="K330" s="19">
        <v>9.77</v>
      </c>
      <c r="L330" s="618">
        <f t="shared" ref="L330:L335" si="50">(K330/(100-G330))*100</f>
        <v>11.30787037037037</v>
      </c>
      <c r="M330" s="15"/>
      <c r="N330" s="15"/>
      <c r="O330" s="869">
        <v>0.6</v>
      </c>
      <c r="P330" s="870">
        <v>12</v>
      </c>
      <c r="Q330" s="870">
        <v>33</v>
      </c>
      <c r="R330" s="870">
        <v>29</v>
      </c>
      <c r="S330" s="870">
        <v>20</v>
      </c>
      <c r="T330" s="878">
        <f>SUM(Pâtissière[[#This Row],[G 180µ]:[G 63µ]])</f>
        <v>94</v>
      </c>
      <c r="U330" s="870">
        <v>5</v>
      </c>
      <c r="V330" s="27"/>
      <c r="W330" s="27"/>
      <c r="X330" s="27"/>
      <c r="Y330" s="643">
        <v>91.02</v>
      </c>
      <c r="Z330" s="18">
        <v>-0.84</v>
      </c>
      <c r="AA330" s="18">
        <v>11.17</v>
      </c>
      <c r="AB330" s="17"/>
      <c r="AC330" s="17"/>
      <c r="AD330" s="16">
        <v>97</v>
      </c>
      <c r="AE330" s="16">
        <v>80</v>
      </c>
      <c r="AF330" s="16">
        <v>19.899999999999999</v>
      </c>
      <c r="AG330" s="16">
        <v>270</v>
      </c>
      <c r="AH330" s="16">
        <v>1.21</v>
      </c>
      <c r="AI330" s="16">
        <v>55.2</v>
      </c>
      <c r="AJ330" s="24"/>
      <c r="AK330" s="24" t="s">
        <v>55</v>
      </c>
      <c r="AL330" s="24" t="s">
        <v>55</v>
      </c>
      <c r="AM330" s="26"/>
      <c r="AN330" s="24"/>
      <c r="AO330" s="24" t="s">
        <v>55</v>
      </c>
      <c r="AP330" s="24" t="s">
        <v>55</v>
      </c>
      <c r="AQ330" s="24" t="s">
        <v>55</v>
      </c>
      <c r="AR330" s="24" t="s">
        <v>55</v>
      </c>
      <c r="AS330" s="24" t="s">
        <v>32</v>
      </c>
      <c r="AT330" s="24" t="s">
        <v>808</v>
      </c>
    </row>
    <row r="331" spans="1:46" ht="19.5">
      <c r="A331" s="23">
        <v>45569</v>
      </c>
      <c r="B331" s="642">
        <v>109</v>
      </c>
      <c r="C331" s="21">
        <v>0.39583333333333331</v>
      </c>
      <c r="D331" s="20">
        <v>2406613</v>
      </c>
      <c r="E331" s="20" t="s">
        <v>57</v>
      </c>
      <c r="F331" s="644" t="s">
        <v>55</v>
      </c>
      <c r="G331" s="864">
        <v>13.74</v>
      </c>
      <c r="H331" s="869"/>
      <c r="I331" s="869"/>
      <c r="J331" s="15"/>
      <c r="K331" s="19">
        <v>10.01</v>
      </c>
      <c r="L331" s="618">
        <f t="shared" si="50"/>
        <v>11.604451657778807</v>
      </c>
      <c r="M331" s="15"/>
      <c r="N331" s="15"/>
      <c r="O331" s="869"/>
      <c r="P331" s="870"/>
      <c r="Q331" s="870"/>
      <c r="R331" s="870"/>
      <c r="S331" s="870"/>
      <c r="T331" s="878"/>
      <c r="U331" s="870"/>
      <c r="V331" s="27"/>
      <c r="W331" s="27"/>
      <c r="X331" s="27"/>
      <c r="Y331" s="643">
        <v>91.01</v>
      </c>
      <c r="Z331" s="18">
        <v>-0.86</v>
      </c>
      <c r="AA331" s="18">
        <v>11.21</v>
      </c>
      <c r="AB331" s="17"/>
      <c r="AC331" s="17"/>
      <c r="AD331" s="16"/>
      <c r="AE331" s="16"/>
      <c r="AF331" s="16"/>
      <c r="AG331" s="16"/>
      <c r="AH331" s="16"/>
      <c r="AI331" s="16"/>
      <c r="AJ331" s="24"/>
      <c r="AK331" s="24" t="s">
        <v>55</v>
      </c>
      <c r="AL331" s="24" t="s">
        <v>55</v>
      </c>
      <c r="AM331" s="26"/>
      <c r="AN331" s="24"/>
      <c r="AO331" s="24" t="s">
        <v>55</v>
      </c>
      <c r="AP331" s="24"/>
      <c r="AQ331" s="24" t="s">
        <v>55</v>
      </c>
      <c r="AR331" s="24" t="s">
        <v>55</v>
      </c>
      <c r="AS331" s="24" t="s">
        <v>32</v>
      </c>
      <c r="AT331" s="24" t="s">
        <v>809</v>
      </c>
    </row>
    <row r="332" spans="1:46" ht="19.5">
      <c r="A332" s="23">
        <v>45572</v>
      </c>
      <c r="B332" s="642">
        <v>109</v>
      </c>
      <c r="C332" s="21">
        <v>0.41666666666666669</v>
      </c>
      <c r="D332" s="20">
        <v>2406721</v>
      </c>
      <c r="E332" s="20" t="s">
        <v>57</v>
      </c>
      <c r="F332" s="644" t="s">
        <v>55</v>
      </c>
      <c r="G332" s="864">
        <v>13.4</v>
      </c>
      <c r="H332" s="869"/>
      <c r="I332" s="869">
        <v>13.5</v>
      </c>
      <c r="J332" s="15"/>
      <c r="K332" s="19">
        <v>9.74</v>
      </c>
      <c r="L332" s="618">
        <f t="shared" si="50"/>
        <v>11.247113163972287</v>
      </c>
      <c r="M332" s="15"/>
      <c r="N332" s="15"/>
      <c r="O332" s="869"/>
      <c r="P332" s="870"/>
      <c r="Q332" s="870"/>
      <c r="R332" s="870"/>
      <c r="S332" s="870"/>
      <c r="T332" s="878"/>
      <c r="U332" s="870"/>
      <c r="V332" s="27">
        <v>24.38</v>
      </c>
      <c r="W332" s="27">
        <v>85.97</v>
      </c>
      <c r="X332" s="27">
        <v>8.93</v>
      </c>
      <c r="Y332" s="643">
        <v>91.66</v>
      </c>
      <c r="Z332" s="18">
        <v>-1.25</v>
      </c>
      <c r="AA332" s="18">
        <v>11.35</v>
      </c>
      <c r="AB332" s="17"/>
      <c r="AC332" s="17"/>
      <c r="AD332" s="16">
        <v>102</v>
      </c>
      <c r="AE332" s="16">
        <v>74</v>
      </c>
      <c r="AF332" s="16">
        <v>19.100000000000001</v>
      </c>
      <c r="AG332" s="16">
        <v>250</v>
      </c>
      <c r="AH332" s="16">
        <v>1.38</v>
      </c>
      <c r="AI332" s="16">
        <v>51.6</v>
      </c>
      <c r="AJ332" s="24"/>
      <c r="AK332" s="24" t="s">
        <v>55</v>
      </c>
      <c r="AL332" s="24" t="s">
        <v>55</v>
      </c>
      <c r="AM332" s="26"/>
      <c r="AN332" s="24"/>
      <c r="AO332" s="24" t="s">
        <v>55</v>
      </c>
      <c r="AP332" s="24"/>
      <c r="AQ332" s="24" t="s">
        <v>55</v>
      </c>
      <c r="AR332" s="24" t="s">
        <v>55</v>
      </c>
      <c r="AS332" s="24" t="s">
        <v>32</v>
      </c>
      <c r="AT332" s="24" t="s">
        <v>810</v>
      </c>
    </row>
    <row r="333" spans="1:46" ht="19.5">
      <c r="A333" s="23">
        <v>45572</v>
      </c>
      <c r="B333" s="642">
        <v>109</v>
      </c>
      <c r="C333" s="21">
        <v>0.41111111111111109</v>
      </c>
      <c r="D333" s="20">
        <v>2406716</v>
      </c>
      <c r="E333" s="20" t="s">
        <v>38</v>
      </c>
      <c r="F333" s="644" t="s">
        <v>55</v>
      </c>
      <c r="G333" s="864">
        <v>13.62</v>
      </c>
      <c r="H333" s="869"/>
      <c r="I333" s="869"/>
      <c r="J333" s="15"/>
      <c r="K333" s="19">
        <v>9.7799999999999994</v>
      </c>
      <c r="L333" s="618">
        <f t="shared" si="50"/>
        <v>11.322065292891873</v>
      </c>
      <c r="M333" s="15"/>
      <c r="N333" s="15"/>
      <c r="O333" s="869">
        <v>0.4</v>
      </c>
      <c r="P333" s="870">
        <v>36</v>
      </c>
      <c r="Q333" s="870">
        <v>29</v>
      </c>
      <c r="R333" s="870">
        <v>12</v>
      </c>
      <c r="S333" s="870">
        <v>11</v>
      </c>
      <c r="T333" s="878">
        <f>SUM(Pâtissière[[#This Row],[G 180µ]:[G 63µ]])</f>
        <v>88</v>
      </c>
      <c r="U333" s="870">
        <v>10</v>
      </c>
      <c r="V333" s="27"/>
      <c r="W333" s="27"/>
      <c r="X333" s="27"/>
      <c r="Y333" s="643">
        <v>91.5</v>
      </c>
      <c r="Z333" s="18">
        <v>-1.3</v>
      </c>
      <c r="AA333" s="18">
        <v>11.7</v>
      </c>
      <c r="AB333" s="17"/>
      <c r="AC333" s="17"/>
      <c r="AD333" s="16"/>
      <c r="AE333" s="16"/>
      <c r="AF333" s="16"/>
      <c r="AG333" s="16"/>
      <c r="AH333" s="16"/>
      <c r="AI333" s="16"/>
      <c r="AJ333" s="24"/>
      <c r="AK333" s="24" t="s">
        <v>55</v>
      </c>
      <c r="AL333" s="24" t="s">
        <v>55</v>
      </c>
      <c r="AM333" s="26"/>
      <c r="AN333" s="24"/>
      <c r="AO333" s="24" t="s">
        <v>55</v>
      </c>
      <c r="AP333" s="24" t="s">
        <v>55</v>
      </c>
      <c r="AQ333" s="24" t="s">
        <v>55</v>
      </c>
      <c r="AR333" s="24" t="s">
        <v>55</v>
      </c>
      <c r="AS333" s="24" t="s">
        <v>32</v>
      </c>
      <c r="AT333" s="24" t="s">
        <v>811</v>
      </c>
    </row>
    <row r="334" spans="1:46" ht="19.5">
      <c r="A334" s="23">
        <v>45573</v>
      </c>
      <c r="B334" s="642">
        <v>110</v>
      </c>
      <c r="C334" s="21">
        <v>0.40416666666666667</v>
      </c>
      <c r="D334" s="20">
        <v>2406752</v>
      </c>
      <c r="E334" s="20" t="s">
        <v>38</v>
      </c>
      <c r="F334" s="644" t="s">
        <v>55</v>
      </c>
      <c r="G334" s="864">
        <v>13.48</v>
      </c>
      <c r="H334" s="869"/>
      <c r="I334" s="869">
        <v>13.52</v>
      </c>
      <c r="J334" s="15"/>
      <c r="K334" s="19">
        <v>9.81</v>
      </c>
      <c r="L334" s="618">
        <f t="shared" si="50"/>
        <v>11.338418862690707</v>
      </c>
      <c r="M334" s="15"/>
      <c r="N334" s="15"/>
      <c r="O334" s="869">
        <v>1.2</v>
      </c>
      <c r="P334" s="870">
        <v>60</v>
      </c>
      <c r="Q334" s="870">
        <v>24.72</v>
      </c>
      <c r="R334" s="870">
        <v>6.8</v>
      </c>
      <c r="S334" s="870">
        <v>4</v>
      </c>
      <c r="T334" s="878">
        <f>SUM(Pâtissière[[#This Row],[G 180µ]:[G 63µ]])</f>
        <v>95.52</v>
      </c>
      <c r="U334" s="870">
        <v>2</v>
      </c>
      <c r="V334" s="27"/>
      <c r="W334" s="27"/>
      <c r="X334" s="27"/>
      <c r="Y334" s="643">
        <v>92.2</v>
      </c>
      <c r="Z334" s="18">
        <v>-1.32</v>
      </c>
      <c r="AA334" s="18">
        <v>11.48</v>
      </c>
      <c r="AB334" s="17"/>
      <c r="AC334" s="17"/>
      <c r="AD334" s="16"/>
      <c r="AE334" s="16"/>
      <c r="AF334" s="16"/>
      <c r="AG334" s="16"/>
      <c r="AH334" s="16"/>
      <c r="AI334" s="16"/>
      <c r="AJ334" s="24"/>
      <c r="AK334" s="24" t="s">
        <v>55</v>
      </c>
      <c r="AL334" s="24" t="s">
        <v>55</v>
      </c>
      <c r="AM334" s="26"/>
      <c r="AN334" s="24"/>
      <c r="AO334" s="24" t="s">
        <v>55</v>
      </c>
      <c r="AP334" s="24" t="s">
        <v>55</v>
      </c>
      <c r="AQ334" s="24" t="s">
        <v>55</v>
      </c>
      <c r="AR334" s="24" t="s">
        <v>55</v>
      </c>
      <c r="AS334" s="24" t="s">
        <v>32</v>
      </c>
      <c r="AT334" s="24" t="s">
        <v>812</v>
      </c>
    </row>
    <row r="335" spans="1:46" ht="19.5">
      <c r="A335" s="23">
        <v>45573</v>
      </c>
      <c r="B335" s="642">
        <v>110</v>
      </c>
      <c r="C335" s="21">
        <v>0.41666666666666669</v>
      </c>
      <c r="D335" s="20">
        <v>2406753</v>
      </c>
      <c r="E335" s="20" t="s">
        <v>21</v>
      </c>
      <c r="F335" s="644" t="s">
        <v>55</v>
      </c>
      <c r="G335" s="864">
        <v>13.26</v>
      </c>
      <c r="H335" s="869"/>
      <c r="I335" s="869">
        <v>13.05</v>
      </c>
      <c r="J335" s="15"/>
      <c r="K335" s="19">
        <v>9.99</v>
      </c>
      <c r="L335" s="618">
        <f t="shared" si="50"/>
        <v>11.517177772653909</v>
      </c>
      <c r="M335" s="15"/>
      <c r="N335" s="15"/>
      <c r="O335" s="869"/>
      <c r="P335" s="870"/>
      <c r="Q335" s="870"/>
      <c r="R335" s="870"/>
      <c r="S335" s="870"/>
      <c r="T335" s="878"/>
      <c r="U335" s="870"/>
      <c r="V335" s="27"/>
      <c r="W335" s="27"/>
      <c r="X335" s="27"/>
      <c r="Y335" s="643">
        <v>91.22</v>
      </c>
      <c r="Z335" s="18">
        <v>-1.23</v>
      </c>
      <c r="AA335" s="18">
        <v>11.54</v>
      </c>
      <c r="AB335" s="17"/>
      <c r="AC335" s="17"/>
      <c r="AD335" s="16"/>
      <c r="AE335" s="16"/>
      <c r="AF335" s="16"/>
      <c r="AG335" s="16"/>
      <c r="AH335" s="16"/>
      <c r="AI335" s="16"/>
      <c r="AJ335" s="24"/>
      <c r="AK335" s="24"/>
      <c r="AL335" s="24"/>
      <c r="AM335" s="26"/>
      <c r="AN335" s="24"/>
      <c r="AO335" s="24"/>
      <c r="AP335" s="24"/>
      <c r="AQ335" s="24" t="s">
        <v>55</v>
      </c>
      <c r="AR335" s="24" t="s">
        <v>55</v>
      </c>
      <c r="AS335" s="24" t="s">
        <v>32</v>
      </c>
      <c r="AT335" s="24" t="s">
        <v>813</v>
      </c>
    </row>
    <row r="336" spans="1:46" ht="19.5">
      <c r="A336" s="23">
        <v>45573</v>
      </c>
      <c r="B336" s="642">
        <v>110</v>
      </c>
      <c r="C336" s="21">
        <v>0.45833333333333331</v>
      </c>
      <c r="D336" s="20">
        <v>2406766</v>
      </c>
      <c r="E336" s="20" t="s">
        <v>57</v>
      </c>
      <c r="F336" s="644" t="s">
        <v>55</v>
      </c>
      <c r="G336" s="864">
        <v>13.64</v>
      </c>
      <c r="H336" s="869"/>
      <c r="I336" s="869"/>
      <c r="J336" s="15"/>
      <c r="K336" s="19">
        <v>9.86</v>
      </c>
      <c r="L336" s="618">
        <f>(K336/(100-G336))*100</f>
        <v>11.417322834645669</v>
      </c>
      <c r="M336" s="15"/>
      <c r="N336" s="15"/>
      <c r="O336" s="869">
        <v>0.6</v>
      </c>
      <c r="P336" s="870">
        <v>52</v>
      </c>
      <c r="Q336" s="870">
        <v>30</v>
      </c>
      <c r="R336" s="870">
        <v>10</v>
      </c>
      <c r="S336" s="870">
        <v>5</v>
      </c>
      <c r="T336" s="878">
        <f>SUM(Pâtissière[[#This Row],[G 180µ]:[G 63µ]])</f>
        <v>97</v>
      </c>
      <c r="U336" s="870">
        <v>2</v>
      </c>
      <c r="V336" s="27"/>
      <c r="W336" s="27"/>
      <c r="X336" s="27"/>
      <c r="Y336" s="643">
        <v>92.36</v>
      </c>
      <c r="Z336" s="18">
        <v>-1.38</v>
      </c>
      <c r="AA336" s="18">
        <v>11.69</v>
      </c>
      <c r="AB336" s="17"/>
      <c r="AC336" s="17"/>
      <c r="AD336" s="16">
        <v>122</v>
      </c>
      <c r="AE336" s="16">
        <v>56</v>
      </c>
      <c r="AF336" s="16">
        <v>16.7</v>
      </c>
      <c r="AG336" s="16">
        <v>264</v>
      </c>
      <c r="AH336" s="16">
        <v>2.1800000000000002</v>
      </c>
      <c r="AI336" s="16">
        <v>55.5</v>
      </c>
      <c r="AJ336" s="24"/>
      <c r="AK336" s="24" t="s">
        <v>55</v>
      </c>
      <c r="AL336" s="24" t="s">
        <v>55</v>
      </c>
      <c r="AM336" s="26"/>
      <c r="AN336" s="24" t="s">
        <v>101</v>
      </c>
      <c r="AO336" s="24" t="s">
        <v>55</v>
      </c>
      <c r="AP336" s="24"/>
      <c r="AQ336" s="24" t="s">
        <v>55</v>
      </c>
      <c r="AR336" s="24" t="s">
        <v>55</v>
      </c>
      <c r="AS336" s="24" t="s">
        <v>32</v>
      </c>
      <c r="AT336" s="24" t="s">
        <v>814</v>
      </c>
    </row>
    <row r="337" spans="1:46" ht="19.5">
      <c r="A337" s="23">
        <v>45574</v>
      </c>
      <c r="B337" s="642">
        <v>110</v>
      </c>
      <c r="C337" s="21">
        <v>0.58958333333333335</v>
      </c>
      <c r="D337" s="20">
        <v>2406786</v>
      </c>
      <c r="E337" s="20" t="s">
        <v>38</v>
      </c>
      <c r="F337" s="644" t="s">
        <v>55</v>
      </c>
      <c r="G337" s="864">
        <v>13.45</v>
      </c>
      <c r="H337" s="869">
        <v>12.75</v>
      </c>
      <c r="I337" s="869">
        <v>12.73</v>
      </c>
      <c r="J337" s="15"/>
      <c r="K337" s="19">
        <v>9.82</v>
      </c>
      <c r="L337" s="618">
        <f>(K337/(100-G337))*100</f>
        <v>11.346042749855576</v>
      </c>
      <c r="M337" s="15"/>
      <c r="N337" s="15"/>
      <c r="O337" s="869">
        <v>0.8</v>
      </c>
      <c r="P337" s="870">
        <v>57.4</v>
      </c>
      <c r="Q337" s="870">
        <v>22</v>
      </c>
      <c r="R337" s="870">
        <v>11</v>
      </c>
      <c r="S337" s="870">
        <v>4</v>
      </c>
      <c r="T337" s="878">
        <f>SUM(Pâtissière[[#This Row],[G 180µ]:[G 63µ]])</f>
        <v>94.4</v>
      </c>
      <c r="U337" s="870">
        <v>4.5199999999999996</v>
      </c>
      <c r="V337" s="27"/>
      <c r="W337" s="27"/>
      <c r="X337" s="27"/>
      <c r="Y337" s="643">
        <v>92.04</v>
      </c>
      <c r="Z337" s="18">
        <v>-0.96</v>
      </c>
      <c r="AA337" s="18">
        <v>10.89</v>
      </c>
      <c r="AB337" s="17"/>
      <c r="AC337" s="17">
        <v>0.65</v>
      </c>
      <c r="AD337" s="16">
        <v>133</v>
      </c>
      <c r="AE337" s="16">
        <v>56</v>
      </c>
      <c r="AF337" s="16">
        <v>16.7</v>
      </c>
      <c r="AG337" s="16">
        <v>279</v>
      </c>
      <c r="AH337" s="16">
        <v>2.38</v>
      </c>
      <c r="AI337" s="16">
        <v>51.7</v>
      </c>
      <c r="AJ337" s="24"/>
      <c r="AK337" s="24" t="s">
        <v>55</v>
      </c>
      <c r="AL337" s="24" t="s">
        <v>55</v>
      </c>
      <c r="AM337" s="26"/>
      <c r="AN337" s="24" t="s">
        <v>101</v>
      </c>
      <c r="AO337" s="24" t="s">
        <v>55</v>
      </c>
      <c r="AP337" s="24" t="s">
        <v>55</v>
      </c>
      <c r="AQ337" s="24" t="s">
        <v>55</v>
      </c>
      <c r="AR337" s="24" t="s">
        <v>55</v>
      </c>
      <c r="AS337" s="24" t="s">
        <v>32</v>
      </c>
      <c r="AT337" s="24" t="s">
        <v>815</v>
      </c>
    </row>
    <row r="338" spans="1:46" ht="19.5">
      <c r="A338" s="23">
        <v>45574</v>
      </c>
      <c r="B338" s="642">
        <v>110</v>
      </c>
      <c r="C338" s="21">
        <v>0.375</v>
      </c>
      <c r="D338" s="20">
        <v>2406785</v>
      </c>
      <c r="E338" s="20" t="s">
        <v>57</v>
      </c>
      <c r="F338" s="644" t="s">
        <v>55</v>
      </c>
      <c r="G338" s="864">
        <v>13.465</v>
      </c>
      <c r="H338" s="869">
        <v>13.3</v>
      </c>
      <c r="I338" s="869">
        <v>13.4</v>
      </c>
      <c r="J338" s="15"/>
      <c r="K338" s="19">
        <v>10.16</v>
      </c>
      <c r="L338" s="618">
        <f>(K338/(100-G338))*100</f>
        <v>11.740914081007684</v>
      </c>
      <c r="M338" s="15"/>
      <c r="N338" s="15"/>
      <c r="O338" s="869"/>
      <c r="P338" s="870"/>
      <c r="Q338" s="870"/>
      <c r="R338" s="870"/>
      <c r="S338" s="870"/>
      <c r="T338" s="878"/>
      <c r="U338" s="870"/>
      <c r="V338" s="27"/>
      <c r="W338" s="27"/>
      <c r="X338" s="27"/>
      <c r="Y338" s="643">
        <v>92.34</v>
      </c>
      <c r="Z338" s="18">
        <v>-1.19</v>
      </c>
      <c r="AA338" s="18">
        <v>11.48</v>
      </c>
      <c r="AB338" s="17"/>
      <c r="AC338" s="17"/>
      <c r="AD338" s="16"/>
      <c r="AE338" s="16"/>
      <c r="AF338" s="16"/>
      <c r="AG338" s="16"/>
      <c r="AH338" s="16"/>
      <c r="AI338" s="16"/>
      <c r="AJ338" s="24"/>
      <c r="AK338" s="24" t="s">
        <v>55</v>
      </c>
      <c r="AL338" s="24" t="s">
        <v>55</v>
      </c>
      <c r="AM338" s="26"/>
      <c r="AN338" s="24"/>
      <c r="AO338" s="24" t="s">
        <v>55</v>
      </c>
      <c r="AP338" s="24"/>
      <c r="AQ338" s="24" t="s">
        <v>55</v>
      </c>
      <c r="AR338" s="24" t="s">
        <v>55</v>
      </c>
      <c r="AS338" s="24" t="s">
        <v>32</v>
      </c>
      <c r="AT338" s="24" t="s">
        <v>816</v>
      </c>
    </row>
    <row r="339" spans="1:46" ht="19.5">
      <c r="A339" s="23">
        <v>45575</v>
      </c>
      <c r="B339" s="642">
        <v>110</v>
      </c>
      <c r="C339" s="21">
        <v>0.47916666666666669</v>
      </c>
      <c r="D339" s="20">
        <v>2406833</v>
      </c>
      <c r="E339" s="20" t="s">
        <v>57</v>
      </c>
      <c r="F339" s="644" t="s">
        <v>55</v>
      </c>
      <c r="G339" s="864">
        <v>13.02</v>
      </c>
      <c r="H339" s="869"/>
      <c r="I339" s="869">
        <v>12.93</v>
      </c>
      <c r="J339" s="15"/>
      <c r="K339" s="19">
        <v>9.9</v>
      </c>
      <c r="L339" s="618">
        <f>(K339/(100-G339))*100</f>
        <v>11.381926879742469</v>
      </c>
      <c r="M339" s="15"/>
      <c r="N339" s="15"/>
      <c r="O339" s="869"/>
      <c r="P339" s="870"/>
      <c r="Q339" s="870"/>
      <c r="R339" s="870"/>
      <c r="S339" s="870"/>
      <c r="T339" s="878"/>
      <c r="U339" s="870"/>
      <c r="V339" s="27"/>
      <c r="W339" s="27"/>
      <c r="X339" s="27"/>
      <c r="Y339" s="643">
        <v>92.8</v>
      </c>
      <c r="Z339" s="18">
        <v>-1.24</v>
      </c>
      <c r="AA339" s="18">
        <v>10.91</v>
      </c>
      <c r="AB339" s="17"/>
      <c r="AC339" s="17"/>
      <c r="AD339" s="16">
        <v>97</v>
      </c>
      <c r="AE339" s="16">
        <v>60</v>
      </c>
      <c r="AF339" s="16">
        <v>17.2</v>
      </c>
      <c r="AG339" s="16">
        <v>211</v>
      </c>
      <c r="AH339" s="16">
        <v>1.62</v>
      </c>
      <c r="AI339" s="16">
        <v>50.4</v>
      </c>
      <c r="AJ339" s="24"/>
      <c r="AK339" s="24" t="s">
        <v>55</v>
      </c>
      <c r="AL339" s="24" t="s">
        <v>55</v>
      </c>
      <c r="AM339" s="26"/>
      <c r="AN339" s="24"/>
      <c r="AO339" s="24" t="s">
        <v>55</v>
      </c>
      <c r="AP339" s="24"/>
      <c r="AQ339" s="24" t="s">
        <v>55</v>
      </c>
      <c r="AR339" s="24" t="s">
        <v>55</v>
      </c>
      <c r="AS339" s="24" t="s">
        <v>32</v>
      </c>
      <c r="AT339" s="24" t="s">
        <v>817</v>
      </c>
    </row>
    <row r="340" spans="1:46" ht="19.5">
      <c r="A340" s="23">
        <v>45606</v>
      </c>
      <c r="B340" s="642">
        <v>110</v>
      </c>
      <c r="C340" s="21">
        <v>0.45833333333333331</v>
      </c>
      <c r="D340" s="20">
        <v>2406864</v>
      </c>
      <c r="E340" s="20" t="s">
        <v>57</v>
      </c>
      <c r="F340" s="644" t="s">
        <v>55</v>
      </c>
      <c r="G340" s="864">
        <v>13.45</v>
      </c>
      <c r="H340" s="869"/>
      <c r="I340" s="869">
        <v>12.65</v>
      </c>
      <c r="J340" s="15"/>
      <c r="K340" s="19">
        <v>9.74</v>
      </c>
      <c r="L340" s="618">
        <f>(K340/(100-G340))*100</f>
        <v>11.253610629693819</v>
      </c>
      <c r="M340" s="15"/>
      <c r="N340" s="15"/>
      <c r="O340" s="869"/>
      <c r="P340" s="870"/>
      <c r="Q340" s="870"/>
      <c r="R340" s="870"/>
      <c r="S340" s="870"/>
      <c r="T340" s="878"/>
      <c r="U340" s="870"/>
      <c r="V340" s="27"/>
      <c r="W340" s="27"/>
      <c r="X340" s="27"/>
      <c r="Y340" s="643">
        <v>92.73</v>
      </c>
      <c r="Z340" s="18">
        <v>-1.1499999999999999</v>
      </c>
      <c r="AA340" s="18">
        <v>10.37</v>
      </c>
      <c r="AB340" s="17"/>
      <c r="AC340" s="17"/>
      <c r="AD340" s="16">
        <v>97</v>
      </c>
      <c r="AE340" s="16">
        <v>70</v>
      </c>
      <c r="AF340" s="16">
        <v>18.600000000000001</v>
      </c>
      <c r="AG340" s="16">
        <v>236</v>
      </c>
      <c r="AH340" s="16">
        <v>1.39</v>
      </c>
      <c r="AI340" s="16">
        <v>52.7</v>
      </c>
      <c r="AJ340" s="24"/>
      <c r="AK340" s="24" t="s">
        <v>55</v>
      </c>
      <c r="AL340" s="24" t="s">
        <v>55</v>
      </c>
      <c r="AM340" s="26"/>
      <c r="AN340" s="24" t="s">
        <v>73</v>
      </c>
      <c r="AO340" s="24" t="s">
        <v>55</v>
      </c>
      <c r="AP340" s="24"/>
      <c r="AQ340" s="24" t="s">
        <v>55</v>
      </c>
      <c r="AR340" s="24" t="s">
        <v>55</v>
      </c>
      <c r="AS340" s="24" t="s">
        <v>32</v>
      </c>
      <c r="AT340" s="24" t="s">
        <v>818</v>
      </c>
    </row>
    <row r="341" spans="1:46" ht="19.5">
      <c r="A341" s="23">
        <v>45577</v>
      </c>
      <c r="B341" s="642">
        <v>110</v>
      </c>
      <c r="C341" s="21">
        <v>0.50347222222222221</v>
      </c>
      <c r="D341" s="20">
        <v>2406786</v>
      </c>
      <c r="E341" s="20" t="s">
        <v>38</v>
      </c>
      <c r="F341" s="644" t="s">
        <v>55</v>
      </c>
      <c r="G341" s="864">
        <v>13.54</v>
      </c>
      <c r="H341" s="869"/>
      <c r="I341" s="869"/>
      <c r="J341" s="15"/>
      <c r="K341" s="19">
        <v>10.14</v>
      </c>
      <c r="L341" s="618">
        <f>(K341/(100-G341))*100</f>
        <v>11.72796668979875</v>
      </c>
      <c r="M341" s="15"/>
      <c r="N341" s="15"/>
      <c r="O341" s="869"/>
      <c r="P341" s="870"/>
      <c r="Q341" s="870"/>
      <c r="R341" s="870"/>
      <c r="S341" s="870"/>
      <c r="T341" s="878"/>
      <c r="U341" s="870"/>
      <c r="V341" s="27"/>
      <c r="W341" s="27"/>
      <c r="X341" s="27"/>
      <c r="Y341" s="643">
        <v>92.46</v>
      </c>
      <c r="Z341" s="18">
        <v>-0.82</v>
      </c>
      <c r="AA341" s="18">
        <v>10.41</v>
      </c>
      <c r="AB341" s="17"/>
      <c r="AC341" s="17"/>
      <c r="AD341" s="16"/>
      <c r="AE341" s="16"/>
      <c r="AF341" s="16"/>
      <c r="AG341" s="16"/>
      <c r="AH341" s="16"/>
      <c r="AI341" s="16"/>
      <c r="AJ341" s="24"/>
      <c r="AK341" s="24" t="s">
        <v>55</v>
      </c>
      <c r="AL341" s="24" t="s">
        <v>55</v>
      </c>
      <c r="AM341" s="26"/>
      <c r="AN341" s="24" t="s">
        <v>73</v>
      </c>
      <c r="AO341" s="24" t="s">
        <v>55</v>
      </c>
      <c r="AP341" s="24" t="s">
        <v>55</v>
      </c>
      <c r="AQ341" s="24" t="s">
        <v>55</v>
      </c>
      <c r="AR341" s="24" t="s">
        <v>55</v>
      </c>
      <c r="AS341" s="24" t="s">
        <v>32</v>
      </c>
      <c r="AT341" s="24" t="s">
        <v>819</v>
      </c>
    </row>
    <row r="342" spans="1:46" ht="19.5">
      <c r="A342" s="23">
        <v>45579</v>
      </c>
      <c r="B342" s="642">
        <v>110</v>
      </c>
      <c r="C342" s="21">
        <v>0.4513888888888889</v>
      </c>
      <c r="D342" s="20">
        <v>2406966</v>
      </c>
      <c r="E342" s="20" t="s">
        <v>38</v>
      </c>
      <c r="F342" s="644" t="s">
        <v>55</v>
      </c>
      <c r="G342" s="864">
        <v>13.48</v>
      </c>
      <c r="H342" s="869"/>
      <c r="I342" s="869"/>
      <c r="J342" s="15"/>
      <c r="K342" s="19">
        <v>9.94</v>
      </c>
      <c r="L342" s="618">
        <f>(K342/(100-G342))*100</f>
        <v>11.488673139158575</v>
      </c>
      <c r="M342" s="15"/>
      <c r="N342" s="15"/>
      <c r="O342" s="869"/>
      <c r="P342" s="870"/>
      <c r="Q342" s="870"/>
      <c r="R342" s="870"/>
      <c r="S342" s="870"/>
      <c r="T342" s="878"/>
      <c r="U342" s="870"/>
      <c r="V342" s="27"/>
      <c r="W342" s="27"/>
      <c r="X342" s="27"/>
      <c r="Y342" s="643">
        <v>92.92</v>
      </c>
      <c r="Z342" s="18">
        <v>-1.31</v>
      </c>
      <c r="AA342" s="18">
        <v>10.62</v>
      </c>
      <c r="AB342" s="17"/>
      <c r="AC342" s="17"/>
      <c r="AD342" s="16"/>
      <c r="AE342" s="16"/>
      <c r="AF342" s="16"/>
      <c r="AG342" s="16"/>
      <c r="AH342" s="16"/>
      <c r="AI342" s="16"/>
      <c r="AJ342" s="24"/>
      <c r="AK342" s="24" t="s">
        <v>55</v>
      </c>
      <c r="AL342" s="24" t="s">
        <v>55</v>
      </c>
      <c r="AM342" s="26"/>
      <c r="AN342" s="24"/>
      <c r="AO342" s="24" t="s">
        <v>55</v>
      </c>
      <c r="AP342" s="24" t="s">
        <v>55</v>
      </c>
      <c r="AQ342" s="24" t="s">
        <v>55</v>
      </c>
      <c r="AR342" s="24" t="s">
        <v>55</v>
      </c>
      <c r="AS342" s="24" t="s">
        <v>32</v>
      </c>
      <c r="AT342" s="24" t="s">
        <v>820</v>
      </c>
    </row>
    <row r="343" spans="1:46" ht="19.5">
      <c r="A343" s="23">
        <v>45579</v>
      </c>
      <c r="B343" s="642">
        <v>110</v>
      </c>
      <c r="C343" s="21">
        <v>0.47916666666666669</v>
      </c>
      <c r="D343" s="20">
        <v>2406967</v>
      </c>
      <c r="E343" s="20" t="s">
        <v>38</v>
      </c>
      <c r="F343" s="644" t="s">
        <v>55</v>
      </c>
      <c r="G343" s="864">
        <v>13.47</v>
      </c>
      <c r="H343" s="869"/>
      <c r="I343" s="869"/>
      <c r="J343" s="15"/>
      <c r="K343" s="19">
        <v>9.4700000000000006</v>
      </c>
      <c r="L343" s="618">
        <f>(K343/(100-G343))*100</f>
        <v>10.944181208829308</v>
      </c>
      <c r="M343" s="15"/>
      <c r="N343" s="15"/>
      <c r="O343" s="869"/>
      <c r="P343" s="870"/>
      <c r="Q343" s="870"/>
      <c r="R343" s="870"/>
      <c r="S343" s="870"/>
      <c r="T343" s="878"/>
      <c r="U343" s="870"/>
      <c r="V343" s="27"/>
      <c r="W343" s="27"/>
      <c r="X343" s="27"/>
      <c r="Y343" s="643"/>
      <c r="Z343" s="18"/>
      <c r="AA343" s="18"/>
      <c r="AB343" s="17"/>
      <c r="AC343" s="17"/>
      <c r="AD343" s="16"/>
      <c r="AE343" s="16"/>
      <c r="AF343" s="16"/>
      <c r="AG343" s="16"/>
      <c r="AH343" s="16"/>
      <c r="AI343" s="16"/>
      <c r="AJ343" s="24"/>
      <c r="AK343" s="24" t="s">
        <v>55</v>
      </c>
      <c r="AL343" s="24" t="s">
        <v>55</v>
      </c>
      <c r="AM343" s="26"/>
      <c r="AN343" s="24"/>
      <c r="AO343" s="24" t="s">
        <v>55</v>
      </c>
      <c r="AP343" s="24" t="s">
        <v>55</v>
      </c>
      <c r="AQ343" s="24" t="s">
        <v>55</v>
      </c>
      <c r="AR343" s="24" t="s">
        <v>55</v>
      </c>
      <c r="AS343" s="24" t="s">
        <v>32</v>
      </c>
      <c r="AT343" s="24" t="s">
        <v>821</v>
      </c>
    </row>
    <row r="344" spans="1:46" ht="19.5">
      <c r="A344" s="23">
        <v>45579</v>
      </c>
      <c r="B344" s="642">
        <v>110</v>
      </c>
      <c r="C344" s="21">
        <v>0.47916666666666669</v>
      </c>
      <c r="D344" s="20">
        <v>2406968</v>
      </c>
      <c r="E344" s="20" t="s">
        <v>57</v>
      </c>
      <c r="F344" s="644" t="s">
        <v>55</v>
      </c>
      <c r="G344" s="864">
        <v>13.24</v>
      </c>
      <c r="H344" s="869"/>
      <c r="I344" s="869">
        <v>13.14</v>
      </c>
      <c r="J344" s="15"/>
      <c r="K344" s="19">
        <v>9.5500000000000007</v>
      </c>
      <c r="L344" s="618">
        <f>(K344/(100-G344))*100</f>
        <v>11.007376671277086</v>
      </c>
      <c r="M344" s="15"/>
      <c r="N344" s="15"/>
      <c r="O344" s="869">
        <v>1</v>
      </c>
      <c r="P344" s="870">
        <v>5.3</v>
      </c>
      <c r="Q344" s="870">
        <v>13</v>
      </c>
      <c r="R344" s="870">
        <v>27.6</v>
      </c>
      <c r="S344" s="870">
        <v>26.9</v>
      </c>
      <c r="T344" s="878">
        <f>SUM(Pâtissière[[#This Row],[G 180µ]:[G 63µ]])</f>
        <v>72.800000000000011</v>
      </c>
      <c r="U344" s="870">
        <v>24.14</v>
      </c>
      <c r="V344" s="27"/>
      <c r="W344" s="27"/>
      <c r="X344" s="27"/>
      <c r="Y344" s="643">
        <v>92.59</v>
      </c>
      <c r="Z344" s="18">
        <v>-1.03</v>
      </c>
      <c r="AA344" s="18">
        <v>10.67</v>
      </c>
      <c r="AB344" s="17"/>
      <c r="AC344" s="17"/>
      <c r="AD344" s="16">
        <v>102</v>
      </c>
      <c r="AE344" s="16">
        <v>58</v>
      </c>
      <c r="AF344" s="16">
        <v>17</v>
      </c>
      <c r="AG344" s="16">
        <v>225</v>
      </c>
      <c r="AH344" s="16">
        <v>1.76</v>
      </c>
      <c r="AI344" s="16">
        <v>53.5</v>
      </c>
      <c r="AJ344" s="24"/>
      <c r="AK344" s="24" t="s">
        <v>55</v>
      </c>
      <c r="AL344" s="24" t="s">
        <v>55</v>
      </c>
      <c r="AM344" s="26"/>
      <c r="AN344" s="24"/>
      <c r="AO344" s="24" t="s">
        <v>55</v>
      </c>
      <c r="AP344" s="24"/>
      <c r="AQ344" s="24" t="s">
        <v>55</v>
      </c>
      <c r="AR344" s="24" t="s">
        <v>55</v>
      </c>
      <c r="AS344" s="24" t="s">
        <v>32</v>
      </c>
      <c r="AT344" s="24" t="s">
        <v>822</v>
      </c>
    </row>
    <row r="345" spans="1:46" ht="19.5">
      <c r="A345" s="23">
        <v>45580</v>
      </c>
      <c r="B345" s="642">
        <v>110</v>
      </c>
      <c r="C345" s="21">
        <v>0.44027777777777777</v>
      </c>
      <c r="D345" s="20">
        <v>2406995</v>
      </c>
      <c r="E345" s="20" t="s">
        <v>38</v>
      </c>
      <c r="F345" s="644" t="s">
        <v>55</v>
      </c>
      <c r="G345" s="864">
        <v>13.44</v>
      </c>
      <c r="H345" s="869"/>
      <c r="I345" s="869"/>
      <c r="J345" s="15"/>
      <c r="K345" s="19">
        <v>10.01</v>
      </c>
      <c r="L345" s="618">
        <f>(K345/(100-G345))*100</f>
        <v>11.564232902033272</v>
      </c>
      <c r="M345" s="15"/>
      <c r="N345" s="15"/>
      <c r="O345" s="869"/>
      <c r="P345" s="870"/>
      <c r="Q345" s="870"/>
      <c r="R345" s="870"/>
      <c r="S345" s="870"/>
      <c r="T345" s="878"/>
      <c r="U345" s="870"/>
      <c r="V345" s="27"/>
      <c r="W345" s="27"/>
      <c r="X345" s="27"/>
      <c r="Y345" s="643">
        <v>92.43</v>
      </c>
      <c r="Z345" s="18">
        <v>-1.1599999999999999</v>
      </c>
      <c r="AA345" s="18">
        <v>11.39</v>
      </c>
      <c r="AB345" s="17"/>
      <c r="AC345" s="17"/>
      <c r="AD345" s="16">
        <v>109</v>
      </c>
      <c r="AE345" s="16">
        <v>61</v>
      </c>
      <c r="AF345" s="16">
        <v>17.399999999999999</v>
      </c>
      <c r="AG345" s="16">
        <v>236</v>
      </c>
      <c r="AH345" s="16">
        <v>1.79</v>
      </c>
      <c r="AI345" s="16">
        <v>49.4</v>
      </c>
      <c r="AJ345" s="24"/>
      <c r="AK345" s="24" t="s">
        <v>55</v>
      </c>
      <c r="AL345" s="24" t="s">
        <v>55</v>
      </c>
      <c r="AM345" s="26"/>
      <c r="AN345" s="24" t="s">
        <v>101</v>
      </c>
      <c r="AO345" s="24" t="s">
        <v>55</v>
      </c>
      <c r="AP345" s="24" t="s">
        <v>55</v>
      </c>
      <c r="AQ345" s="24" t="s">
        <v>55</v>
      </c>
      <c r="AR345" s="24" t="s">
        <v>55</v>
      </c>
      <c r="AS345" s="24" t="s">
        <v>32</v>
      </c>
      <c r="AT345" s="24" t="s">
        <v>823</v>
      </c>
    </row>
    <row r="346" spans="1:46" ht="19.5">
      <c r="A346" s="23">
        <v>45581</v>
      </c>
      <c r="B346" s="642">
        <v>110</v>
      </c>
      <c r="C346" s="21">
        <v>0.36527777777777776</v>
      </c>
      <c r="D346" s="20">
        <v>2407037</v>
      </c>
      <c r="E346" s="20" t="s">
        <v>38</v>
      </c>
      <c r="F346" s="644" t="s">
        <v>55</v>
      </c>
      <c r="G346" s="864">
        <v>14.25</v>
      </c>
      <c r="H346" s="869">
        <v>13.8</v>
      </c>
      <c r="I346" s="869">
        <v>14.1</v>
      </c>
      <c r="J346" s="15"/>
      <c r="K346" s="19">
        <v>9.5399999999999991</v>
      </c>
      <c r="L346" s="618">
        <f>(K346/(100-G346))*100</f>
        <v>11.125364431486879</v>
      </c>
      <c r="M346" s="15"/>
      <c r="N346" s="15"/>
      <c r="O346" s="869">
        <v>1.26</v>
      </c>
      <c r="P346" s="870">
        <v>3.5</v>
      </c>
      <c r="Q346" s="870">
        <v>14</v>
      </c>
      <c r="R346" s="870">
        <v>29.8</v>
      </c>
      <c r="S346" s="870">
        <v>29.9</v>
      </c>
      <c r="T346" s="878">
        <f>SUM(Pâtissière[[#This Row],[G 180µ]:[G 63µ]])</f>
        <v>77.199999999999989</v>
      </c>
      <c r="U346" s="870">
        <v>20</v>
      </c>
      <c r="V346" s="27"/>
      <c r="W346" s="27"/>
      <c r="X346" s="27"/>
      <c r="Y346" s="643">
        <v>91.95</v>
      </c>
      <c r="Z346" s="18">
        <v>-1.1100000000000001</v>
      </c>
      <c r="AA346" s="18">
        <v>10.4</v>
      </c>
      <c r="AB346" s="17"/>
      <c r="AC346" s="17"/>
      <c r="AD346" s="16"/>
      <c r="AE346" s="16"/>
      <c r="AF346" s="16"/>
      <c r="AG346" s="16"/>
      <c r="AH346" s="16"/>
      <c r="AI346" s="16"/>
      <c r="AJ346" s="24"/>
      <c r="AK346" s="24" t="s">
        <v>55</v>
      </c>
      <c r="AL346" s="24" t="s">
        <v>55</v>
      </c>
      <c r="AM346" s="26"/>
      <c r="AN346" s="24" t="s">
        <v>101</v>
      </c>
      <c r="AO346" s="24" t="s">
        <v>55</v>
      </c>
      <c r="AP346" s="24" t="s">
        <v>55</v>
      </c>
      <c r="AQ346" s="24" t="s">
        <v>55</v>
      </c>
      <c r="AR346" s="24" t="s">
        <v>55</v>
      </c>
      <c r="AS346" s="24" t="s">
        <v>32</v>
      </c>
      <c r="AT346" s="24" t="s">
        <v>824</v>
      </c>
    </row>
    <row r="347" spans="1:46" ht="19.5">
      <c r="A347" s="23">
        <v>45581</v>
      </c>
      <c r="B347" s="642">
        <v>110</v>
      </c>
      <c r="C347" s="21">
        <v>0.37708333333333333</v>
      </c>
      <c r="D347" s="20">
        <v>2407042</v>
      </c>
      <c r="E347" s="20" t="s">
        <v>38</v>
      </c>
      <c r="F347" s="644" t="s">
        <v>55</v>
      </c>
      <c r="G347" s="864">
        <v>14.14</v>
      </c>
      <c r="H347" s="869">
        <v>14.2</v>
      </c>
      <c r="I347" s="869">
        <v>14.09</v>
      </c>
      <c r="J347" s="15"/>
      <c r="K347" s="19">
        <v>9.7100000000000009</v>
      </c>
      <c r="L347" s="618">
        <f t="shared" ref="L347:L348" si="51">(K347/(100-G347))*100</f>
        <v>11.309107849988354</v>
      </c>
      <c r="M347" s="15"/>
      <c r="N347" s="15"/>
      <c r="O347" s="869"/>
      <c r="P347" s="870"/>
      <c r="Q347" s="870"/>
      <c r="R347" s="870"/>
      <c r="S347" s="870"/>
      <c r="T347" s="878"/>
      <c r="U347" s="870"/>
      <c r="V347" s="27">
        <v>25.79</v>
      </c>
      <c r="W347" s="27">
        <v>92.01</v>
      </c>
      <c r="X347" s="27">
        <v>9.1</v>
      </c>
      <c r="Y347" s="643">
        <v>92.3</v>
      </c>
      <c r="Z347" s="18">
        <v>-1.1000000000000001</v>
      </c>
      <c r="AA347" s="18">
        <v>10.54</v>
      </c>
      <c r="AB347" s="17"/>
      <c r="AC347" s="17"/>
      <c r="AD347" s="16">
        <v>108</v>
      </c>
      <c r="AE347" s="16">
        <v>63</v>
      </c>
      <c r="AF347" s="16">
        <v>17.7</v>
      </c>
      <c r="AG347" s="16">
        <v>250</v>
      </c>
      <c r="AH347" s="16">
        <v>1.71</v>
      </c>
      <c r="AI347" s="16">
        <v>52.2</v>
      </c>
      <c r="AJ347" s="24"/>
      <c r="AK347" s="24" t="s">
        <v>55</v>
      </c>
      <c r="AL347" s="24" t="s">
        <v>55</v>
      </c>
      <c r="AM347" s="26"/>
      <c r="AN347" s="24" t="s">
        <v>101</v>
      </c>
      <c r="AO347" s="24" t="s">
        <v>55</v>
      </c>
      <c r="AP347" s="24" t="s">
        <v>55</v>
      </c>
      <c r="AQ347" s="24" t="s">
        <v>55</v>
      </c>
      <c r="AR347" s="24" t="s">
        <v>55</v>
      </c>
      <c r="AS347" s="24" t="s">
        <v>32</v>
      </c>
      <c r="AT347" s="24" t="s">
        <v>825</v>
      </c>
    </row>
    <row r="348" spans="1:46" ht="19.5">
      <c r="A348" s="23">
        <v>45581</v>
      </c>
      <c r="B348" s="642">
        <v>110</v>
      </c>
      <c r="C348" s="21">
        <v>0.39861111111111114</v>
      </c>
      <c r="D348" s="20">
        <v>2407043</v>
      </c>
      <c r="E348" s="20" t="s">
        <v>38</v>
      </c>
      <c r="F348" s="644" t="s">
        <v>55</v>
      </c>
      <c r="G348" s="864">
        <v>14.29</v>
      </c>
      <c r="H348" s="869"/>
      <c r="I348" s="869">
        <v>14.2</v>
      </c>
      <c r="J348" s="15"/>
      <c r="K348" s="19">
        <v>9.59</v>
      </c>
      <c r="L348" s="618">
        <f t="shared" si="51"/>
        <v>11.188892777972232</v>
      </c>
      <c r="M348" s="15"/>
      <c r="N348" s="15"/>
      <c r="O348" s="869"/>
      <c r="P348" s="870"/>
      <c r="Q348" s="870"/>
      <c r="R348" s="870"/>
      <c r="S348" s="870"/>
      <c r="T348" s="878"/>
      <c r="U348" s="870"/>
      <c r="V348" s="27"/>
      <c r="W348" s="27"/>
      <c r="X348" s="27"/>
      <c r="Y348" s="643">
        <v>92.3</v>
      </c>
      <c r="Z348" s="18">
        <v>-1.1299999999999999</v>
      </c>
      <c r="AA348" s="18">
        <v>10.36</v>
      </c>
      <c r="AB348" s="17"/>
      <c r="AC348" s="17"/>
      <c r="AD348" s="16"/>
      <c r="AE348" s="16"/>
      <c r="AF348" s="16"/>
      <c r="AG348" s="16"/>
      <c r="AH348" s="16"/>
      <c r="AI348" s="16"/>
      <c r="AJ348" s="24"/>
      <c r="AK348" s="24" t="s">
        <v>55</v>
      </c>
      <c r="AL348" s="24" t="s">
        <v>55</v>
      </c>
      <c r="AM348" s="26"/>
      <c r="AN348" s="24"/>
      <c r="AO348" s="24" t="s">
        <v>55</v>
      </c>
      <c r="AP348" s="24" t="s">
        <v>55</v>
      </c>
      <c r="AQ348" s="24" t="s">
        <v>55</v>
      </c>
      <c r="AR348" s="24" t="s">
        <v>55</v>
      </c>
      <c r="AS348" s="24" t="s">
        <v>32</v>
      </c>
      <c r="AT348" s="24" t="s">
        <v>826</v>
      </c>
    </row>
    <row r="349" spans="1:46" ht="19.5">
      <c r="A349" s="23">
        <v>45582</v>
      </c>
      <c r="B349" s="642">
        <v>110</v>
      </c>
      <c r="C349" s="21">
        <v>0.4375</v>
      </c>
      <c r="D349" s="20">
        <v>2407071</v>
      </c>
      <c r="E349" s="20" t="s">
        <v>57</v>
      </c>
      <c r="F349" s="644" t="s">
        <v>55</v>
      </c>
      <c r="G349" s="864">
        <v>14.01</v>
      </c>
      <c r="H349" s="869"/>
      <c r="I349" s="869">
        <v>13.94</v>
      </c>
      <c r="J349" s="15"/>
      <c r="K349" s="19">
        <v>9.8800000000000008</v>
      </c>
      <c r="L349" s="618">
        <f>(K349/(100-G349))*100</f>
        <v>11.489708105593675</v>
      </c>
      <c r="M349" s="15"/>
      <c r="N349" s="15"/>
      <c r="O349" s="869">
        <v>1.6</v>
      </c>
      <c r="P349" s="870">
        <v>4.5</v>
      </c>
      <c r="Q349" s="870">
        <v>22</v>
      </c>
      <c r="R349" s="870">
        <v>33</v>
      </c>
      <c r="S349" s="870">
        <v>34</v>
      </c>
      <c r="T349" s="878">
        <f>SUM(Pâtissière[[#This Row],[G 180µ]:[G 63µ]])</f>
        <v>93.5</v>
      </c>
      <c r="U349" s="870">
        <v>2.7</v>
      </c>
      <c r="V349" s="27"/>
      <c r="W349" s="27"/>
      <c r="X349" s="27"/>
      <c r="Y349" s="643">
        <v>92.2</v>
      </c>
      <c r="Z349" s="18">
        <v>-1.1599999999999999</v>
      </c>
      <c r="AA349" s="18">
        <v>10.68</v>
      </c>
      <c r="AB349" s="17"/>
      <c r="AC349" s="17">
        <v>0.6</v>
      </c>
      <c r="AD349" s="16">
        <v>104</v>
      </c>
      <c r="AE349" s="16">
        <v>72</v>
      </c>
      <c r="AF349" s="16">
        <v>18.899999999999999</v>
      </c>
      <c r="AG349" s="16">
        <v>280</v>
      </c>
      <c r="AH349" s="16">
        <v>1.4</v>
      </c>
      <c r="AI349" s="16">
        <v>59.1</v>
      </c>
      <c r="AJ349" s="24"/>
      <c r="AK349" s="24" t="s">
        <v>55</v>
      </c>
      <c r="AL349" s="24" t="s">
        <v>55</v>
      </c>
      <c r="AM349" s="26"/>
      <c r="AN349" s="24"/>
      <c r="AO349" s="24" t="s">
        <v>55</v>
      </c>
      <c r="AP349" s="24"/>
      <c r="AQ349" s="24" t="s">
        <v>55</v>
      </c>
      <c r="AR349" s="24" t="s">
        <v>55</v>
      </c>
      <c r="AS349" s="24" t="s">
        <v>32</v>
      </c>
      <c r="AT349" s="24" t="s">
        <v>827</v>
      </c>
    </row>
    <row r="350" spans="1:46" ht="19.5">
      <c r="A350" s="23">
        <v>45583</v>
      </c>
      <c r="B350" s="642">
        <v>110</v>
      </c>
      <c r="C350" s="21">
        <v>0.54166666666666663</v>
      </c>
      <c r="D350" s="20">
        <v>2407120</v>
      </c>
      <c r="E350" s="20" t="s">
        <v>57</v>
      </c>
      <c r="F350" s="644" t="s">
        <v>55</v>
      </c>
      <c r="G350" s="864">
        <v>14.11</v>
      </c>
      <c r="H350" s="869"/>
      <c r="I350" s="869"/>
      <c r="J350" s="15"/>
      <c r="K350" s="19">
        <v>10.210000000000001</v>
      </c>
      <c r="L350" s="618">
        <f>(K350/(100-G350))*100</f>
        <v>11.887297706368612</v>
      </c>
      <c r="M350" s="15"/>
      <c r="N350" s="15"/>
      <c r="O350" s="869">
        <v>1.2</v>
      </c>
      <c r="P350" s="870">
        <v>10.5</v>
      </c>
      <c r="Q350" s="870">
        <v>20</v>
      </c>
      <c r="R350" s="870">
        <v>38</v>
      </c>
      <c r="S350" s="870">
        <v>22</v>
      </c>
      <c r="T350" s="878">
        <f>SUM(Pâtissière[[#This Row],[G 180µ]:[G 63µ]])</f>
        <v>90.5</v>
      </c>
      <c r="U350" s="870">
        <v>7</v>
      </c>
      <c r="V350" s="27"/>
      <c r="W350" s="27"/>
      <c r="X350" s="27"/>
      <c r="Y350" s="643"/>
      <c r="Z350" s="18"/>
      <c r="AA350" s="18"/>
      <c r="AB350" s="17"/>
      <c r="AC350" s="17"/>
      <c r="AD350" s="16">
        <v>94</v>
      </c>
      <c r="AE350" s="16">
        <v>79</v>
      </c>
      <c r="AF350" s="16">
        <v>19.8</v>
      </c>
      <c r="AG350" s="16">
        <v>240</v>
      </c>
      <c r="AH350" s="16">
        <v>1.19</v>
      </c>
      <c r="AI350" s="16">
        <v>52.1</v>
      </c>
      <c r="AJ350" s="24"/>
      <c r="AK350" s="24" t="s">
        <v>55</v>
      </c>
      <c r="AL350" s="24" t="s">
        <v>55</v>
      </c>
      <c r="AM350" s="26"/>
      <c r="AN350" s="24"/>
      <c r="AO350" s="24" t="s">
        <v>55</v>
      </c>
      <c r="AP350" s="24"/>
      <c r="AQ350" s="24" t="s">
        <v>55</v>
      </c>
      <c r="AR350" s="24" t="s">
        <v>55</v>
      </c>
      <c r="AS350" s="24" t="s">
        <v>32</v>
      </c>
      <c r="AT350" s="24" t="s">
        <v>828</v>
      </c>
    </row>
    <row r="351" spans="1:46" ht="19.5">
      <c r="A351" s="23">
        <v>45586</v>
      </c>
      <c r="B351" s="642">
        <v>110</v>
      </c>
      <c r="C351" s="21">
        <v>0.47916666666666669</v>
      </c>
      <c r="D351" s="20">
        <v>2407202</v>
      </c>
      <c r="E351" s="20" t="s">
        <v>57</v>
      </c>
      <c r="F351" s="644" t="s">
        <v>55</v>
      </c>
      <c r="G351" s="864">
        <v>13.87</v>
      </c>
      <c r="H351" s="869"/>
      <c r="I351" s="869">
        <v>13.7</v>
      </c>
      <c r="J351" s="15"/>
      <c r="K351" s="19">
        <v>10.29</v>
      </c>
      <c r="L351" s="618">
        <f>(K351/(100-G351))*100</f>
        <v>11.947056774642981</v>
      </c>
      <c r="M351" s="15"/>
      <c r="N351" s="15"/>
      <c r="O351" s="869">
        <v>1.3</v>
      </c>
      <c r="P351" s="870">
        <v>10</v>
      </c>
      <c r="Q351" s="870">
        <v>20</v>
      </c>
      <c r="R351" s="870">
        <v>40</v>
      </c>
      <c r="S351" s="870">
        <v>23</v>
      </c>
      <c r="T351" s="878">
        <f>SUM(Pâtissière[[#This Row],[G 180µ]:[G 63µ]])</f>
        <v>93</v>
      </c>
      <c r="U351" s="870">
        <v>3</v>
      </c>
      <c r="V351" s="27">
        <v>25</v>
      </c>
      <c r="W351" s="27">
        <v>87</v>
      </c>
      <c r="X351" s="27">
        <v>9.3000000000000007</v>
      </c>
      <c r="Y351" s="643">
        <v>92.08</v>
      </c>
      <c r="Z351" s="18">
        <v>-1.07</v>
      </c>
      <c r="AA351" s="18">
        <v>10.27</v>
      </c>
      <c r="AB351" s="17"/>
      <c r="AC351" s="17"/>
      <c r="AD351" s="16">
        <v>111</v>
      </c>
      <c r="AE351" s="16">
        <v>74</v>
      </c>
      <c r="AF351" s="16">
        <v>19.100000000000001</v>
      </c>
      <c r="AG351" s="16">
        <v>276</v>
      </c>
      <c r="AH351" s="16">
        <v>1.5</v>
      </c>
      <c r="AI351" s="16">
        <v>51.4</v>
      </c>
      <c r="AJ351" s="24"/>
      <c r="AK351" s="24" t="s">
        <v>55</v>
      </c>
      <c r="AL351" s="24" t="s">
        <v>55</v>
      </c>
      <c r="AM351" s="26"/>
      <c r="AN351" s="24" t="s">
        <v>101</v>
      </c>
      <c r="AO351" s="24" t="s">
        <v>55</v>
      </c>
      <c r="AP351" s="24"/>
      <c r="AQ351" s="24" t="s">
        <v>55</v>
      </c>
      <c r="AR351" s="24" t="s">
        <v>55</v>
      </c>
      <c r="AS351" s="24" t="s">
        <v>32</v>
      </c>
      <c r="AT351" s="24" t="s">
        <v>829</v>
      </c>
    </row>
    <row r="352" spans="1:46" ht="19.5">
      <c r="A352" s="23">
        <v>45586</v>
      </c>
      <c r="B352" s="642">
        <v>110</v>
      </c>
      <c r="C352" s="21">
        <v>0.4513888888888889</v>
      </c>
      <c r="D352" s="20">
        <v>2407203</v>
      </c>
      <c r="E352" s="20" t="s">
        <v>38</v>
      </c>
      <c r="F352" s="644" t="s">
        <v>55</v>
      </c>
      <c r="G352" s="864">
        <v>14.12</v>
      </c>
      <c r="H352" s="869"/>
      <c r="I352" s="869">
        <v>13.81</v>
      </c>
      <c r="J352" s="15"/>
      <c r="K352" s="19">
        <v>10.15</v>
      </c>
      <c r="L352" s="618">
        <f>(K352/(100-G352))*100</f>
        <v>11.818816953889149</v>
      </c>
      <c r="M352" s="15"/>
      <c r="N352" s="15"/>
      <c r="O352" s="869"/>
      <c r="P352" s="870"/>
      <c r="Q352" s="870"/>
      <c r="R352" s="870"/>
      <c r="S352" s="870"/>
      <c r="T352" s="878"/>
      <c r="U352" s="870"/>
      <c r="V352" s="27"/>
      <c r="W352" s="27"/>
      <c r="X352" s="27"/>
      <c r="Y352" s="643">
        <v>91.79</v>
      </c>
      <c r="Z352" s="18">
        <v>-1.0900000000000001</v>
      </c>
      <c r="AA352" s="18">
        <v>10.44</v>
      </c>
      <c r="AB352" s="17"/>
      <c r="AC352" s="17"/>
      <c r="AD352" s="16"/>
      <c r="AE352" s="16"/>
      <c r="AF352" s="16"/>
      <c r="AG352" s="16"/>
      <c r="AH352" s="16"/>
      <c r="AI352" s="16"/>
      <c r="AJ352" s="24"/>
      <c r="AK352" s="24" t="s">
        <v>55</v>
      </c>
      <c r="AL352" s="24" t="s">
        <v>55</v>
      </c>
      <c r="AM352" s="26"/>
      <c r="AN352" s="24"/>
      <c r="AO352" s="24" t="s">
        <v>55</v>
      </c>
      <c r="AP352" s="24" t="s">
        <v>55</v>
      </c>
      <c r="AQ352" s="24" t="s">
        <v>55</v>
      </c>
      <c r="AR352" s="24" t="s">
        <v>55</v>
      </c>
      <c r="AS352" s="24" t="s">
        <v>32</v>
      </c>
      <c r="AT352" s="1265" t="s">
        <v>830</v>
      </c>
    </row>
    <row r="353" spans="1:46" ht="19.5">
      <c r="A353" s="23">
        <v>45588</v>
      </c>
      <c r="B353" s="642">
        <v>110</v>
      </c>
      <c r="C353" s="21">
        <v>0.47916666666666669</v>
      </c>
      <c r="D353" s="20">
        <v>2407245</v>
      </c>
      <c r="E353" s="20" t="s">
        <v>57</v>
      </c>
      <c r="F353" s="644" t="s">
        <v>55</v>
      </c>
      <c r="G353" s="864">
        <v>14.36</v>
      </c>
      <c r="H353" s="869"/>
      <c r="I353" s="869">
        <v>14.4</v>
      </c>
      <c r="J353" s="15"/>
      <c r="K353" s="19">
        <v>9.27</v>
      </c>
      <c r="L353" s="618">
        <f>(K353/(100-G353))*100</f>
        <v>10.824381130312938</v>
      </c>
      <c r="M353" s="15"/>
      <c r="N353" s="15"/>
      <c r="O353" s="869">
        <v>1.5</v>
      </c>
      <c r="P353" s="870">
        <v>12</v>
      </c>
      <c r="Q353" s="870">
        <v>22</v>
      </c>
      <c r="R353" s="870">
        <v>40</v>
      </c>
      <c r="S353" s="870">
        <v>20</v>
      </c>
      <c r="T353" s="878">
        <f>SUM(Pâtissière[[#This Row],[G 180µ]:[G 63µ]])</f>
        <v>94</v>
      </c>
      <c r="U353" s="870">
        <v>3</v>
      </c>
      <c r="V353" s="27"/>
      <c r="W353" s="27"/>
      <c r="X353" s="27"/>
      <c r="Y353" s="643">
        <v>92.19</v>
      </c>
      <c r="Z353" s="18">
        <v>-1.33</v>
      </c>
      <c r="AA353" s="18">
        <v>10.48</v>
      </c>
      <c r="AB353" s="17"/>
      <c r="AC353" s="17"/>
      <c r="AD353" s="16">
        <v>115</v>
      </c>
      <c r="AE353" s="16">
        <v>71</v>
      </c>
      <c r="AF353" s="16">
        <v>18.8</v>
      </c>
      <c r="AG353" s="16">
        <v>300</v>
      </c>
      <c r="AH353" s="16">
        <v>1.62</v>
      </c>
      <c r="AI353" s="16">
        <v>58</v>
      </c>
      <c r="AJ353" s="24"/>
      <c r="AK353" s="24" t="s">
        <v>55</v>
      </c>
      <c r="AL353" s="24" t="s">
        <v>55</v>
      </c>
      <c r="AM353" s="26"/>
      <c r="AN353" s="24" t="s">
        <v>101</v>
      </c>
      <c r="AO353" s="24" t="s">
        <v>55</v>
      </c>
      <c r="AP353" s="24"/>
      <c r="AQ353" s="24" t="s">
        <v>55</v>
      </c>
      <c r="AR353" s="24" t="s">
        <v>55</v>
      </c>
      <c r="AS353" s="24" t="s">
        <v>32</v>
      </c>
      <c r="AT353" s="24" t="s">
        <v>831</v>
      </c>
    </row>
    <row r="354" spans="1:46" ht="19.5">
      <c r="A354" s="23">
        <v>45593</v>
      </c>
      <c r="B354" s="642">
        <v>110</v>
      </c>
      <c r="C354" s="21">
        <v>0.42499999999999999</v>
      </c>
      <c r="D354" s="20">
        <v>2407367</v>
      </c>
      <c r="E354" s="20" t="s">
        <v>38</v>
      </c>
      <c r="F354" s="644" t="s">
        <v>55</v>
      </c>
      <c r="G354" s="864">
        <v>13.6</v>
      </c>
      <c r="H354" s="869"/>
      <c r="I354" s="869">
        <v>13.61</v>
      </c>
      <c r="J354" s="15"/>
      <c r="K354" s="19">
        <v>9.94</v>
      </c>
      <c r="L354" s="618">
        <f t="shared" ref="L354:L355" si="52">(K354/(100-G354))*100</f>
        <v>11.504629629629628</v>
      </c>
      <c r="M354" s="15"/>
      <c r="N354" s="15"/>
      <c r="O354" s="869">
        <v>1.8</v>
      </c>
      <c r="P354" s="870">
        <v>9.9</v>
      </c>
      <c r="Q354" s="870">
        <v>24.48</v>
      </c>
      <c r="R354" s="870">
        <v>38.78</v>
      </c>
      <c r="S354" s="870">
        <v>20</v>
      </c>
      <c r="T354" s="878">
        <f>SUM(Pâtissière[[#This Row],[G 180µ]:[G 63µ]])</f>
        <v>93.16</v>
      </c>
      <c r="U354" s="870">
        <v>3.6</v>
      </c>
      <c r="V354" s="27"/>
      <c r="W354" s="27"/>
      <c r="X354" s="27"/>
      <c r="Y354" s="643">
        <v>90.14</v>
      </c>
      <c r="Z354" s="18">
        <v>-0.7</v>
      </c>
      <c r="AA354" s="18">
        <v>10.36</v>
      </c>
      <c r="AB354" s="17"/>
      <c r="AC354" s="17"/>
      <c r="AD354" s="16">
        <v>80</v>
      </c>
      <c r="AE354" s="16">
        <v>72</v>
      </c>
      <c r="AF354" s="16">
        <v>18.899999999999999</v>
      </c>
      <c r="AG354" s="16">
        <v>200</v>
      </c>
      <c r="AH354" s="16">
        <v>1.1100000000000001</v>
      </c>
      <c r="AI354" s="16">
        <v>50.8</v>
      </c>
      <c r="AJ354" s="24"/>
      <c r="AK354" s="24" t="s">
        <v>55</v>
      </c>
      <c r="AL354" s="24" t="s">
        <v>55</v>
      </c>
      <c r="AM354" s="26"/>
      <c r="AN354" s="24"/>
      <c r="AO354" s="24" t="s">
        <v>55</v>
      </c>
      <c r="AP354" s="24" t="s">
        <v>55</v>
      </c>
      <c r="AQ354" s="24" t="s">
        <v>55</v>
      </c>
      <c r="AR354" s="24" t="s">
        <v>55</v>
      </c>
      <c r="AS354" s="24" t="s">
        <v>32</v>
      </c>
      <c r="AT354" s="24" t="s">
        <v>832</v>
      </c>
    </row>
    <row r="355" spans="1:46" ht="19.5">
      <c r="A355" s="23">
        <v>45593</v>
      </c>
      <c r="B355" s="642">
        <v>110</v>
      </c>
      <c r="C355" s="21">
        <v>0.4375</v>
      </c>
      <c r="D355" s="20">
        <v>2407368</v>
      </c>
      <c r="E355" s="20" t="s">
        <v>57</v>
      </c>
      <c r="F355" s="644" t="s">
        <v>55</v>
      </c>
      <c r="G355" s="864">
        <v>13.8</v>
      </c>
      <c r="H355" s="869"/>
      <c r="I355" s="869">
        <v>13.87</v>
      </c>
      <c r="J355" s="15"/>
      <c r="K355" s="19">
        <v>10.01</v>
      </c>
      <c r="L355" s="618">
        <f t="shared" si="52"/>
        <v>11.612529002320185</v>
      </c>
      <c r="M355" s="15"/>
      <c r="N355" s="15"/>
      <c r="O355" s="869">
        <v>1</v>
      </c>
      <c r="P355" s="870">
        <v>20.8</v>
      </c>
      <c r="Q355" s="870">
        <v>31.3</v>
      </c>
      <c r="R355" s="870">
        <v>25.66</v>
      </c>
      <c r="S355" s="870">
        <v>14</v>
      </c>
      <c r="T355" s="878">
        <f>SUM(Pâtissière[[#This Row],[G 180µ]:[G 63µ]])</f>
        <v>91.76</v>
      </c>
      <c r="U355" s="870">
        <v>5</v>
      </c>
      <c r="V355" s="27"/>
      <c r="W355" s="27"/>
      <c r="X355" s="27"/>
      <c r="Y355" s="643">
        <v>90.15</v>
      </c>
      <c r="Z355" s="18">
        <v>-0.7</v>
      </c>
      <c r="AA355" s="18">
        <v>10.34</v>
      </c>
      <c r="AB355" s="17"/>
      <c r="AC355" s="17"/>
      <c r="AD355" s="16">
        <v>92</v>
      </c>
      <c r="AE355" s="16">
        <v>64</v>
      </c>
      <c r="AF355" s="16">
        <v>17.8</v>
      </c>
      <c r="AG355" s="16">
        <v>211</v>
      </c>
      <c r="AH355" s="16">
        <v>1.44</v>
      </c>
      <c r="AI355" s="16">
        <v>51.5</v>
      </c>
      <c r="AJ355" s="24"/>
      <c r="AK355" s="24" t="s">
        <v>55</v>
      </c>
      <c r="AL355" s="24" t="s">
        <v>55</v>
      </c>
      <c r="AM355" s="26"/>
      <c r="AN355" s="24"/>
      <c r="AO355" s="24" t="s">
        <v>55</v>
      </c>
      <c r="AP355" s="24"/>
      <c r="AQ355" s="24" t="s">
        <v>55</v>
      </c>
      <c r="AR355" s="24" t="s">
        <v>55</v>
      </c>
      <c r="AS355" s="24" t="s">
        <v>32</v>
      </c>
      <c r="AT355" s="24" t="s">
        <v>833</v>
      </c>
    </row>
    <row r="356" spans="1:46" ht="19.5">
      <c r="A356" s="23">
        <v>45594</v>
      </c>
      <c r="B356" s="642">
        <v>110</v>
      </c>
      <c r="C356" s="21">
        <v>0.5</v>
      </c>
      <c r="D356" s="20">
        <v>2407403</v>
      </c>
      <c r="E356" s="20" t="s">
        <v>21</v>
      </c>
      <c r="F356" s="644" t="s">
        <v>55</v>
      </c>
      <c r="G356" s="864">
        <v>13.75</v>
      </c>
      <c r="H356" s="869"/>
      <c r="I356" s="869">
        <v>13.79</v>
      </c>
      <c r="J356" s="15"/>
      <c r="K356" s="19">
        <v>9.83</v>
      </c>
      <c r="L356" s="618">
        <f>(K356/(100-G356))*100</f>
        <v>11.397101449275363</v>
      </c>
      <c r="M356" s="15"/>
      <c r="N356" s="15"/>
      <c r="O356" s="869"/>
      <c r="P356" s="870"/>
      <c r="Q356" s="870"/>
      <c r="R356" s="870"/>
      <c r="S356" s="870"/>
      <c r="T356" s="878"/>
      <c r="U356" s="870"/>
      <c r="V356" s="27"/>
      <c r="W356" s="27"/>
      <c r="X356" s="27"/>
      <c r="Y356" s="643">
        <v>89.52</v>
      </c>
      <c r="Z356" s="18">
        <v>-0.76</v>
      </c>
      <c r="AA356" s="18">
        <v>10.53</v>
      </c>
      <c r="AB356" s="17"/>
      <c r="AC356" s="17"/>
      <c r="AD356" s="16">
        <v>87</v>
      </c>
      <c r="AE356" s="16">
        <v>82</v>
      </c>
      <c r="AF356" s="16">
        <v>20.2</v>
      </c>
      <c r="AG356" s="16">
        <v>235</v>
      </c>
      <c r="AH356" s="16">
        <v>1.06</v>
      </c>
      <c r="AI356" s="16">
        <v>52.7</v>
      </c>
      <c r="AJ356" s="24"/>
      <c r="AK356" s="24"/>
      <c r="AL356" s="24"/>
      <c r="AM356" s="26"/>
      <c r="AN356" s="24"/>
      <c r="AO356" s="24"/>
      <c r="AP356" s="24"/>
      <c r="AQ356" s="24" t="s">
        <v>55</v>
      </c>
      <c r="AR356" s="24" t="s">
        <v>55</v>
      </c>
      <c r="AS356" s="24" t="s">
        <v>32</v>
      </c>
      <c r="AT356" s="24" t="s">
        <v>834</v>
      </c>
    </row>
    <row r="357" spans="1:46" ht="19.5">
      <c r="A357" s="23">
        <v>45595</v>
      </c>
      <c r="B357" s="642">
        <v>110</v>
      </c>
      <c r="C357" s="21">
        <v>0.4236111111111111</v>
      </c>
      <c r="D357" s="20">
        <v>2407367</v>
      </c>
      <c r="E357" s="20" t="s">
        <v>38</v>
      </c>
      <c r="F357" s="644" t="s">
        <v>55</v>
      </c>
      <c r="G357" s="864">
        <v>13.78</v>
      </c>
      <c r="H357" s="869"/>
      <c r="I357" s="869">
        <v>13.6</v>
      </c>
      <c r="J357" s="15"/>
      <c r="K357" s="19">
        <v>10.89</v>
      </c>
      <c r="L357" s="618">
        <f t="shared" ref="L357:L358" si="53">(K357/(100-G357))*100</f>
        <v>12.630480167014616</v>
      </c>
      <c r="M357" s="15"/>
      <c r="N357" s="15"/>
      <c r="O357" s="869">
        <v>1.6</v>
      </c>
      <c r="P357" s="870">
        <v>12</v>
      </c>
      <c r="Q357" s="870">
        <v>33</v>
      </c>
      <c r="R357" s="870">
        <v>29</v>
      </c>
      <c r="S357" s="870">
        <v>20</v>
      </c>
      <c r="T357" s="878">
        <f>SUM(Pâtissière[[#This Row],[G 180µ]:[G 63µ]])</f>
        <v>94</v>
      </c>
      <c r="U357" s="870">
        <v>3.6</v>
      </c>
      <c r="V357" s="27"/>
      <c r="W357" s="27"/>
      <c r="X357" s="27"/>
      <c r="Y357" s="643">
        <v>89.5</v>
      </c>
      <c r="Z357" s="18">
        <v>-0.72</v>
      </c>
      <c r="AA357" s="18">
        <v>11.25</v>
      </c>
      <c r="AB357" s="17"/>
      <c r="AC357" s="17"/>
      <c r="AD357" s="16">
        <v>116</v>
      </c>
      <c r="AE357" s="16">
        <v>63</v>
      </c>
      <c r="AF357" s="16">
        <v>17.7</v>
      </c>
      <c r="AG357" s="16">
        <v>270</v>
      </c>
      <c r="AH357" s="16">
        <v>1.84</v>
      </c>
      <c r="AI357" s="16">
        <v>54.1</v>
      </c>
      <c r="AJ357" s="24"/>
      <c r="AK357" s="24" t="s">
        <v>55</v>
      </c>
      <c r="AL357" s="24" t="s">
        <v>55</v>
      </c>
      <c r="AM357" s="26"/>
      <c r="AN357" s="24" t="s">
        <v>101</v>
      </c>
      <c r="AO357" s="24" t="s">
        <v>55</v>
      </c>
      <c r="AP357" s="24" t="s">
        <v>55</v>
      </c>
      <c r="AQ357" s="24" t="s">
        <v>55</v>
      </c>
      <c r="AR357" s="24" t="s">
        <v>55</v>
      </c>
      <c r="AS357" s="24" t="s">
        <v>32</v>
      </c>
      <c r="AT357" s="1265" t="s">
        <v>835</v>
      </c>
    </row>
    <row r="358" spans="1:46" ht="19.5">
      <c r="A358" s="23">
        <v>45595</v>
      </c>
      <c r="B358" s="642">
        <v>110</v>
      </c>
      <c r="C358" s="21">
        <v>0.41666666666666669</v>
      </c>
      <c r="D358" s="20">
        <v>2407425</v>
      </c>
      <c r="E358" s="20" t="s">
        <v>57</v>
      </c>
      <c r="F358" s="644" t="s">
        <v>55</v>
      </c>
      <c r="G358" s="864">
        <v>13.45</v>
      </c>
      <c r="H358" s="869"/>
      <c r="I358" s="869">
        <v>12.2</v>
      </c>
      <c r="J358" s="15"/>
      <c r="K358" s="19">
        <v>10.4</v>
      </c>
      <c r="L358" s="618">
        <f t="shared" si="53"/>
        <v>12.016175621028308</v>
      </c>
      <c r="M358" s="15"/>
      <c r="N358" s="15"/>
      <c r="O358" s="869"/>
      <c r="P358" s="870"/>
      <c r="Q358" s="870"/>
      <c r="R358" s="870"/>
      <c r="S358" s="870"/>
      <c r="T358" s="878"/>
      <c r="U358" s="870"/>
      <c r="V358" s="27"/>
      <c r="W358" s="27"/>
      <c r="X358" s="27"/>
      <c r="Y358" s="643">
        <v>89.12</v>
      </c>
      <c r="Z358" s="18">
        <v>-0.59</v>
      </c>
      <c r="AA358" s="18">
        <v>11.02</v>
      </c>
      <c r="AB358" s="17"/>
      <c r="AC358" s="17"/>
      <c r="AD358" s="16"/>
      <c r="AE358" s="16"/>
      <c r="AF358" s="16"/>
      <c r="AG358" s="16"/>
      <c r="AH358" s="16"/>
      <c r="AI358" s="16"/>
      <c r="AJ358" s="24"/>
      <c r="AK358" s="24" t="s">
        <v>55</v>
      </c>
      <c r="AL358" s="24" t="s">
        <v>55</v>
      </c>
      <c r="AM358" s="26"/>
      <c r="AN358" s="24"/>
      <c r="AO358" s="24" t="s">
        <v>55</v>
      </c>
      <c r="AP358" s="24"/>
      <c r="AQ358" s="24" t="s">
        <v>55</v>
      </c>
      <c r="AR358" s="24" t="s">
        <v>55</v>
      </c>
      <c r="AS358" s="24" t="s">
        <v>32</v>
      </c>
      <c r="AT358" s="24" t="s">
        <v>836</v>
      </c>
    </row>
    <row r="359" spans="1:46" ht="19.5">
      <c r="A359" s="23">
        <v>45595</v>
      </c>
      <c r="B359" s="642">
        <v>110</v>
      </c>
      <c r="C359" s="21">
        <v>0.48958333333333331</v>
      </c>
      <c r="D359" s="20">
        <v>2407426</v>
      </c>
      <c r="E359" s="20" t="s">
        <v>21</v>
      </c>
      <c r="F359" s="644" t="s">
        <v>55</v>
      </c>
      <c r="G359" s="864">
        <v>14.03</v>
      </c>
      <c r="H359" s="869"/>
      <c r="I359" s="869"/>
      <c r="J359" s="15"/>
      <c r="K359" s="19">
        <v>10.42</v>
      </c>
      <c r="L359" s="618">
        <f>(K359/(100-G359))*100</f>
        <v>12.120507153658252</v>
      </c>
      <c r="M359" s="15"/>
      <c r="N359" s="15"/>
      <c r="O359" s="869"/>
      <c r="P359" s="870"/>
      <c r="Q359" s="870"/>
      <c r="R359" s="870"/>
      <c r="S359" s="870"/>
      <c r="T359" s="878"/>
      <c r="U359" s="870"/>
      <c r="V359" s="27"/>
      <c r="W359" s="27"/>
      <c r="X359" s="27"/>
      <c r="Y359" s="643">
        <v>89.32</v>
      </c>
      <c r="Z359" s="18">
        <v>-0.46</v>
      </c>
      <c r="AA359" s="18">
        <v>10.45</v>
      </c>
      <c r="AB359" s="17"/>
      <c r="AC359" s="17"/>
      <c r="AD359" s="16"/>
      <c r="AE359" s="16"/>
      <c r="AF359" s="16"/>
      <c r="AG359" s="16"/>
      <c r="AH359" s="16"/>
      <c r="AI359" s="16"/>
      <c r="AJ359" s="24"/>
      <c r="AK359" s="24"/>
      <c r="AL359" s="24"/>
      <c r="AM359" s="26"/>
      <c r="AN359" s="24"/>
      <c r="AO359" s="24"/>
      <c r="AP359" s="24"/>
      <c r="AQ359" s="24" t="s">
        <v>55</v>
      </c>
      <c r="AR359" s="24" t="s">
        <v>55</v>
      </c>
      <c r="AS359" s="24" t="s">
        <v>32</v>
      </c>
      <c r="AT359" s="24" t="s">
        <v>837</v>
      </c>
    </row>
    <row r="360" spans="1:46" ht="19.5">
      <c r="A360" s="23">
        <v>45596</v>
      </c>
      <c r="B360" s="642">
        <v>110</v>
      </c>
      <c r="C360" s="21">
        <v>0.5</v>
      </c>
      <c r="D360" s="20">
        <v>2407461</v>
      </c>
      <c r="E360" s="20" t="s">
        <v>38</v>
      </c>
      <c r="F360" s="644" t="s">
        <v>55</v>
      </c>
      <c r="G360" s="864">
        <v>13.08</v>
      </c>
      <c r="H360" s="869"/>
      <c r="I360" s="869"/>
      <c r="J360" s="15"/>
      <c r="K360" s="19">
        <v>10.92</v>
      </c>
      <c r="L360" s="618">
        <f>(K360/(100-G360))*100</f>
        <v>12.563276576161989</v>
      </c>
      <c r="M360" s="15"/>
      <c r="N360" s="15"/>
      <c r="O360" s="869">
        <v>1.4</v>
      </c>
      <c r="P360" s="870">
        <v>22</v>
      </c>
      <c r="Q360" s="870">
        <v>38</v>
      </c>
      <c r="R360" s="870">
        <v>22</v>
      </c>
      <c r="S360" s="870">
        <v>10</v>
      </c>
      <c r="T360" s="878">
        <f>SUM(Pâtissière[[#This Row],[G 180µ]:[G 63µ]])</f>
        <v>92</v>
      </c>
      <c r="U360" s="870">
        <v>5</v>
      </c>
      <c r="V360" s="27"/>
      <c r="W360" s="27"/>
      <c r="X360" s="27"/>
      <c r="Y360" s="643">
        <v>88.63</v>
      </c>
      <c r="Z360" s="18">
        <v>-0.61</v>
      </c>
      <c r="AA360" s="18">
        <v>10.68</v>
      </c>
      <c r="AB360" s="17"/>
      <c r="AC360" s="17"/>
      <c r="AD360" s="16"/>
      <c r="AE360" s="16"/>
      <c r="AF360" s="16"/>
      <c r="AG360" s="16"/>
      <c r="AH360" s="16"/>
      <c r="AI360" s="16"/>
      <c r="AJ360" s="24"/>
      <c r="AK360" s="24" t="s">
        <v>55</v>
      </c>
      <c r="AL360" s="24" t="s">
        <v>55</v>
      </c>
      <c r="AM360" s="26"/>
      <c r="AN360" s="24"/>
      <c r="AO360" s="24" t="s">
        <v>55</v>
      </c>
      <c r="AP360" s="24" t="s">
        <v>55</v>
      </c>
      <c r="AQ360" s="24" t="s">
        <v>55</v>
      </c>
      <c r="AR360" s="24" t="s">
        <v>55</v>
      </c>
      <c r="AS360" s="24" t="s">
        <v>32</v>
      </c>
      <c r="AT360" s="24" t="s">
        <v>838</v>
      </c>
    </row>
    <row r="361" spans="1:46" ht="19.5">
      <c r="A361" s="23">
        <v>45598</v>
      </c>
      <c r="B361" s="642">
        <v>111</v>
      </c>
      <c r="C361" s="21">
        <v>0.44583333333333336</v>
      </c>
      <c r="D361" s="20">
        <v>2407503</v>
      </c>
      <c r="E361" s="20" t="s">
        <v>38</v>
      </c>
      <c r="F361" s="644" t="s">
        <v>55</v>
      </c>
      <c r="G361" s="864">
        <v>13.3</v>
      </c>
      <c r="H361" s="869"/>
      <c r="I361" s="869">
        <v>13.31</v>
      </c>
      <c r="J361" s="15"/>
      <c r="K361" s="19">
        <v>10.85</v>
      </c>
      <c r="L361" s="618">
        <f>(K361/(100-G361))*100</f>
        <v>12.51441753171857</v>
      </c>
      <c r="M361" s="15"/>
      <c r="N361" s="15"/>
      <c r="O361" s="869">
        <v>1.3</v>
      </c>
      <c r="P361" s="870">
        <v>39</v>
      </c>
      <c r="Q361" s="870">
        <v>29</v>
      </c>
      <c r="R361" s="870">
        <v>11</v>
      </c>
      <c r="S361" s="870">
        <v>14</v>
      </c>
      <c r="T361" s="878">
        <f>SUM(Pâtissière[[#This Row],[G 180µ]:[G 63µ]])</f>
        <v>93</v>
      </c>
      <c r="U361" s="870">
        <v>4</v>
      </c>
      <c r="V361" s="27"/>
      <c r="W361" s="27"/>
      <c r="X361" s="27"/>
      <c r="Y361" s="643">
        <v>89.47</v>
      </c>
      <c r="Z361" s="18">
        <v>-0.85</v>
      </c>
      <c r="AA361" s="18">
        <v>11.68</v>
      </c>
      <c r="AB361" s="17"/>
      <c r="AC361" s="17"/>
      <c r="AD361" s="16">
        <v>118</v>
      </c>
      <c r="AE361" s="16">
        <v>66</v>
      </c>
      <c r="AF361" s="16">
        <v>18.100000000000001</v>
      </c>
      <c r="AG361" s="16">
        <v>296</v>
      </c>
      <c r="AH361" s="16">
        <v>1.79</v>
      </c>
      <c r="AI361" s="16">
        <v>58.4</v>
      </c>
      <c r="AJ361" s="24"/>
      <c r="AK361" s="24" t="s">
        <v>55</v>
      </c>
      <c r="AL361" s="24" t="s">
        <v>55</v>
      </c>
      <c r="AM361" s="26"/>
      <c r="AN361" s="24" t="s">
        <v>101</v>
      </c>
      <c r="AO361" s="24" t="s">
        <v>55</v>
      </c>
      <c r="AP361" s="24" t="s">
        <v>55</v>
      </c>
      <c r="AQ361" s="24" t="s">
        <v>55</v>
      </c>
      <c r="AR361" s="24" t="s">
        <v>55</v>
      </c>
      <c r="AS361" s="24" t="s">
        <v>32</v>
      </c>
      <c r="AT361" s="24" t="s">
        <v>839</v>
      </c>
    </row>
    <row r="362" spans="1:46" ht="19.5">
      <c r="A362" s="23">
        <v>45601</v>
      </c>
      <c r="B362" s="642">
        <v>111</v>
      </c>
      <c r="C362" s="21">
        <v>0.41666666666666669</v>
      </c>
      <c r="D362" s="20">
        <v>2407572</v>
      </c>
      <c r="E362" s="20" t="s">
        <v>57</v>
      </c>
      <c r="F362" s="644" t="s">
        <v>55</v>
      </c>
      <c r="G362" s="864">
        <v>13.6</v>
      </c>
      <c r="H362" s="869"/>
      <c r="I362" s="869">
        <v>13.5</v>
      </c>
      <c r="J362" s="15"/>
      <c r="K362" s="19">
        <v>10.85</v>
      </c>
      <c r="L362" s="618">
        <f>(K362/(100-G362))*100</f>
        <v>12.557870370370368</v>
      </c>
      <c r="M362" s="15"/>
      <c r="N362" s="15"/>
      <c r="O362" s="869">
        <v>1.4</v>
      </c>
      <c r="P362" s="870">
        <v>5</v>
      </c>
      <c r="Q362" s="870">
        <v>19</v>
      </c>
      <c r="R362" s="870">
        <v>31.2</v>
      </c>
      <c r="S362" s="870">
        <v>38</v>
      </c>
      <c r="T362" s="878">
        <f>SUM(Pâtissière[[#This Row],[G 180µ]:[G 63µ]])</f>
        <v>93.2</v>
      </c>
      <c r="U362" s="870">
        <v>5.4</v>
      </c>
      <c r="V362" s="27"/>
      <c r="W362" s="27"/>
      <c r="X362" s="27"/>
      <c r="Y362" s="643">
        <v>89.53</v>
      </c>
      <c r="Z362" s="18">
        <v>-0.71</v>
      </c>
      <c r="AA362" s="18">
        <v>10.72</v>
      </c>
      <c r="AB362" s="17"/>
      <c r="AC362" s="17"/>
      <c r="AD362" s="16">
        <v>117</v>
      </c>
      <c r="AE362" s="16">
        <v>70</v>
      </c>
      <c r="AF362" s="16">
        <v>18.600000000000001</v>
      </c>
      <c r="AG362" s="16">
        <v>287</v>
      </c>
      <c r="AH362" s="16">
        <v>1.69</v>
      </c>
      <c r="AI362" s="16">
        <v>52.1</v>
      </c>
      <c r="AJ362" s="24"/>
      <c r="AK362" s="24" t="s">
        <v>55</v>
      </c>
      <c r="AL362" s="24" t="s">
        <v>55</v>
      </c>
      <c r="AM362" s="26"/>
      <c r="AN362" s="24" t="s">
        <v>101</v>
      </c>
      <c r="AO362" s="24" t="s">
        <v>55</v>
      </c>
      <c r="AP362" s="24"/>
      <c r="AQ362" s="24" t="s">
        <v>55</v>
      </c>
      <c r="AR362" s="24" t="s">
        <v>55</v>
      </c>
      <c r="AS362" s="24" t="s">
        <v>32</v>
      </c>
      <c r="AT362" s="24" t="s">
        <v>840</v>
      </c>
    </row>
    <row r="363" spans="1:46" ht="19.5">
      <c r="A363" s="23">
        <v>45602</v>
      </c>
      <c r="B363" s="642">
        <v>111</v>
      </c>
      <c r="C363" s="21">
        <v>0.45833333333333331</v>
      </c>
      <c r="D363" s="20">
        <v>2407596</v>
      </c>
      <c r="E363" s="20" t="s">
        <v>57</v>
      </c>
      <c r="F363" s="644" t="s">
        <v>55</v>
      </c>
      <c r="G363" s="864">
        <v>13.68</v>
      </c>
      <c r="H363" s="869"/>
      <c r="I363" s="869"/>
      <c r="J363" s="15"/>
      <c r="K363" s="19">
        <v>10.84</v>
      </c>
      <c r="L363" s="618">
        <f>(K363/(100-G363))*100</f>
        <v>12.557924003707138</v>
      </c>
      <c r="M363" s="15"/>
      <c r="N363" s="15"/>
      <c r="O363" s="869"/>
      <c r="P363" s="870"/>
      <c r="Q363" s="870"/>
      <c r="R363" s="870"/>
      <c r="S363" s="870"/>
      <c r="T363" s="878"/>
      <c r="U363" s="870"/>
      <c r="V363" s="27"/>
      <c r="W363" s="27"/>
      <c r="X363" s="27"/>
      <c r="Y363" s="643">
        <v>89.92</v>
      </c>
      <c r="Z363" s="18">
        <v>-0.97</v>
      </c>
      <c r="AA363" s="18">
        <v>11.09</v>
      </c>
      <c r="AB363" s="17"/>
      <c r="AC363" s="17"/>
      <c r="AD363" s="16">
        <v>122</v>
      </c>
      <c r="AE363" s="16">
        <v>65</v>
      </c>
      <c r="AF363" s="16">
        <v>17.899999999999999</v>
      </c>
      <c r="AG363" s="16">
        <v>290</v>
      </c>
      <c r="AH363" s="16">
        <v>1.88</v>
      </c>
      <c r="AI363" s="16">
        <v>55.4</v>
      </c>
      <c r="AJ363" s="24"/>
      <c r="AK363" s="24" t="s">
        <v>55</v>
      </c>
      <c r="AL363" s="24" t="s">
        <v>55</v>
      </c>
      <c r="AM363" s="26"/>
      <c r="AN363" s="24"/>
      <c r="AO363" s="24" t="s">
        <v>55</v>
      </c>
      <c r="AP363" s="24"/>
      <c r="AQ363" s="24" t="s">
        <v>55</v>
      </c>
      <c r="AR363" s="24" t="s">
        <v>55</v>
      </c>
      <c r="AS363" s="24" t="s">
        <v>32</v>
      </c>
      <c r="AT363" s="24" t="s">
        <v>841</v>
      </c>
    </row>
    <row r="364" spans="1:46" ht="19.5">
      <c r="A364" s="23">
        <v>45603</v>
      </c>
      <c r="B364" s="642">
        <v>111</v>
      </c>
      <c r="C364" s="21">
        <v>0.38541666666666669</v>
      </c>
      <c r="D364" s="20">
        <v>2407637</v>
      </c>
      <c r="E364" s="20" t="s">
        <v>38</v>
      </c>
      <c r="F364" s="644" t="s">
        <v>55</v>
      </c>
      <c r="G364" s="864">
        <v>13.45</v>
      </c>
      <c r="H364" s="869"/>
      <c r="I364" s="869">
        <v>12.3</v>
      </c>
      <c r="J364" s="15"/>
      <c r="K364" s="19">
        <v>11.1</v>
      </c>
      <c r="L364" s="618">
        <f>(K364/(100-G364))*100</f>
        <v>12.824956672443674</v>
      </c>
      <c r="M364" s="15"/>
      <c r="N364" s="15"/>
      <c r="O364" s="869">
        <v>1.6</v>
      </c>
      <c r="P364" s="870">
        <v>4.7</v>
      </c>
      <c r="Q364" s="870">
        <v>16.3</v>
      </c>
      <c r="R364" s="870">
        <v>32.4</v>
      </c>
      <c r="S364" s="870">
        <v>25.6</v>
      </c>
      <c r="T364" s="878">
        <f>SUM(Pâtissière[[#This Row],[G 180µ]:[G 63µ]])</f>
        <v>79</v>
      </c>
      <c r="U364" s="870">
        <v>17.2</v>
      </c>
      <c r="V364" s="27"/>
      <c r="W364" s="27"/>
      <c r="X364" s="27"/>
      <c r="Y364" s="643">
        <v>89.55</v>
      </c>
      <c r="Z364" s="18">
        <v>-0.7</v>
      </c>
      <c r="AA364" s="18">
        <v>11.46</v>
      </c>
      <c r="AB364" s="17"/>
      <c r="AC364" s="17"/>
      <c r="AD364" s="16"/>
      <c r="AE364" s="16"/>
      <c r="AF364" s="16"/>
      <c r="AG364" s="16"/>
      <c r="AH364" s="16"/>
      <c r="AI364" s="16"/>
      <c r="AJ364" s="24"/>
      <c r="AK364" s="24" t="s">
        <v>55</v>
      </c>
      <c r="AL364" s="24" t="s">
        <v>55</v>
      </c>
      <c r="AM364" s="26"/>
      <c r="AN364" s="24"/>
      <c r="AO364" s="24" t="s">
        <v>55</v>
      </c>
      <c r="AP364" s="24" t="s">
        <v>55</v>
      </c>
      <c r="AQ364" s="24" t="s">
        <v>55</v>
      </c>
      <c r="AR364" s="24" t="s">
        <v>55</v>
      </c>
      <c r="AS364" s="24" t="s">
        <v>32</v>
      </c>
      <c r="AT364" s="24" t="s">
        <v>842</v>
      </c>
    </row>
    <row r="365" spans="1:46" ht="19.5">
      <c r="A365" s="23">
        <v>45603</v>
      </c>
      <c r="B365" s="642">
        <v>111</v>
      </c>
      <c r="C365" s="21">
        <v>0.41666666666666669</v>
      </c>
      <c r="D365" s="20">
        <v>2407641</v>
      </c>
      <c r="E365" s="20" t="s">
        <v>57</v>
      </c>
      <c r="F365" s="644" t="s">
        <v>55</v>
      </c>
      <c r="G365" s="864">
        <v>13.4</v>
      </c>
      <c r="H365" s="869"/>
      <c r="I365" s="869"/>
      <c r="J365" s="15"/>
      <c r="K365" s="19">
        <v>11.1</v>
      </c>
      <c r="L365" s="618">
        <f>(K365/(100-G365))*100</f>
        <v>12.817551963048498</v>
      </c>
      <c r="M365" s="15"/>
      <c r="N365" s="15"/>
      <c r="O365" s="869"/>
      <c r="P365" s="870"/>
      <c r="Q365" s="870"/>
      <c r="R365" s="870"/>
      <c r="S365" s="870"/>
      <c r="T365" s="878"/>
      <c r="U365" s="870"/>
      <c r="V365" s="27"/>
      <c r="W365" s="27"/>
      <c r="X365" s="27"/>
      <c r="Y365" s="643">
        <v>89.69</v>
      </c>
      <c r="Z365" s="18">
        <v>-0.74</v>
      </c>
      <c r="AA365" s="18">
        <v>11.52</v>
      </c>
      <c r="AB365" s="17"/>
      <c r="AC365" s="17"/>
      <c r="AD365" s="16">
        <v>117</v>
      </c>
      <c r="AE365" s="16">
        <v>71</v>
      </c>
      <c r="AF365" s="16">
        <v>18.8</v>
      </c>
      <c r="AG365" s="16">
        <v>301</v>
      </c>
      <c r="AH365" s="16">
        <v>1.65</v>
      </c>
      <c r="AI365" s="16">
        <v>57.7</v>
      </c>
      <c r="AJ365" s="24"/>
      <c r="AK365" s="24" t="s">
        <v>55</v>
      </c>
      <c r="AL365" s="24" t="s">
        <v>55</v>
      </c>
      <c r="AM365" s="26"/>
      <c r="AN365" s="24" t="s">
        <v>101</v>
      </c>
      <c r="AO365" s="24" t="s">
        <v>55</v>
      </c>
      <c r="AP365" s="24"/>
      <c r="AQ365" s="24" t="s">
        <v>55</v>
      </c>
      <c r="AR365" s="24" t="s">
        <v>55</v>
      </c>
      <c r="AS365" s="24" t="s">
        <v>32</v>
      </c>
      <c r="AT365" s="24" t="s">
        <v>843</v>
      </c>
    </row>
    <row r="366" spans="1:46" ht="19.5">
      <c r="A366" s="23">
        <v>45604</v>
      </c>
      <c r="B366" s="642">
        <v>111</v>
      </c>
      <c r="C366" s="21">
        <v>0.38541666666666669</v>
      </c>
      <c r="D366" s="20">
        <v>2407690</v>
      </c>
      <c r="E366" s="20" t="s">
        <v>38</v>
      </c>
      <c r="F366" s="644" t="s">
        <v>55</v>
      </c>
      <c r="G366" s="864">
        <v>14.03</v>
      </c>
      <c r="H366" s="869">
        <v>13.7</v>
      </c>
      <c r="I366" s="869">
        <v>13.99</v>
      </c>
      <c r="J366" s="15"/>
      <c r="K366" s="19">
        <v>10.199999999999999</v>
      </c>
      <c r="L366" s="618">
        <f>(K366/(100-G366))*100</f>
        <v>11.864603931604046</v>
      </c>
      <c r="M366" s="15"/>
      <c r="N366" s="15"/>
      <c r="O366" s="869">
        <v>2</v>
      </c>
      <c r="P366" s="870">
        <v>11.2</v>
      </c>
      <c r="Q366" s="870">
        <v>12.9</v>
      </c>
      <c r="R366" s="870">
        <v>33.6</v>
      </c>
      <c r="S366" s="870">
        <v>26</v>
      </c>
      <c r="T366" s="878">
        <f>SUM(Pâtissière[[#This Row],[G 180µ]:[G 63µ]])</f>
        <v>83.7</v>
      </c>
      <c r="U366" s="870">
        <v>11.6</v>
      </c>
      <c r="V366" s="27"/>
      <c r="W366" s="27"/>
      <c r="X366" s="27"/>
      <c r="Y366" s="643">
        <v>89.91</v>
      </c>
      <c r="Z366" s="18">
        <v>-0.71</v>
      </c>
      <c r="AA366" s="18">
        <v>10.84</v>
      </c>
      <c r="AB366" s="17"/>
      <c r="AC366" s="17"/>
      <c r="AD366" s="16"/>
      <c r="AE366" s="16"/>
      <c r="AF366" s="16"/>
      <c r="AG366" s="16"/>
      <c r="AH366" s="16"/>
      <c r="AI366" s="16"/>
      <c r="AJ366" s="24"/>
      <c r="AK366" s="24" t="s">
        <v>55</v>
      </c>
      <c r="AL366" s="24" t="s">
        <v>55</v>
      </c>
      <c r="AM366" s="26"/>
      <c r="AN366" s="24"/>
      <c r="AO366" s="24" t="s">
        <v>55</v>
      </c>
      <c r="AP366" s="24" t="s">
        <v>55</v>
      </c>
      <c r="AQ366" s="24" t="s">
        <v>55</v>
      </c>
      <c r="AR366" s="24" t="s">
        <v>55</v>
      </c>
      <c r="AS366" s="24" t="s">
        <v>32</v>
      </c>
      <c r="AT366" s="24" t="s">
        <v>844</v>
      </c>
    </row>
    <row r="367" spans="1:46" ht="19.5">
      <c r="A367" s="23">
        <v>45604</v>
      </c>
      <c r="B367" s="642">
        <v>111</v>
      </c>
      <c r="C367" s="21">
        <v>0.3888888888888889</v>
      </c>
      <c r="D367" s="20">
        <v>2407691</v>
      </c>
      <c r="E367" s="20" t="s">
        <v>38</v>
      </c>
      <c r="F367" s="644" t="s">
        <v>55</v>
      </c>
      <c r="G367" s="864">
        <v>13.81</v>
      </c>
      <c r="H367" s="869">
        <v>14</v>
      </c>
      <c r="I367" s="869">
        <v>13.8</v>
      </c>
      <c r="J367" s="15"/>
      <c r="K367" s="19">
        <v>10.61</v>
      </c>
      <c r="L367" s="618">
        <f>(K367/(100-G367))*100</f>
        <v>12.310012762501451</v>
      </c>
      <c r="M367" s="15"/>
      <c r="N367" s="15"/>
      <c r="O367" s="869">
        <v>1</v>
      </c>
      <c r="P367" s="870">
        <v>7.82</v>
      </c>
      <c r="Q367" s="870">
        <v>14.26</v>
      </c>
      <c r="R367" s="870">
        <v>36.9</v>
      </c>
      <c r="S367" s="870">
        <v>27.54</v>
      </c>
      <c r="T367" s="878">
        <f>SUM(Pâtissière[[#This Row],[G 180µ]:[G 63µ]])</f>
        <v>86.52</v>
      </c>
      <c r="U367" s="870">
        <v>10</v>
      </c>
      <c r="V367" s="27"/>
      <c r="W367" s="27"/>
      <c r="X367" s="27"/>
      <c r="Y367" s="643">
        <v>89.93</v>
      </c>
      <c r="Z367" s="18">
        <v>-0.73</v>
      </c>
      <c r="AA367" s="18">
        <v>10.85</v>
      </c>
      <c r="AB367" s="17"/>
      <c r="AC367" s="17"/>
      <c r="AD367" s="16">
        <v>121</v>
      </c>
      <c r="AE367" s="16">
        <v>64</v>
      </c>
      <c r="AF367" s="16">
        <v>17.8</v>
      </c>
      <c r="AG367" s="16">
        <v>285</v>
      </c>
      <c r="AH367" s="16">
        <v>1.89</v>
      </c>
      <c r="AI367" s="16">
        <v>55.1</v>
      </c>
      <c r="AJ367" s="24"/>
      <c r="AK367" s="24" t="s">
        <v>55</v>
      </c>
      <c r="AL367" s="24" t="s">
        <v>55</v>
      </c>
      <c r="AM367" s="26"/>
      <c r="AN367" s="24" t="s">
        <v>101</v>
      </c>
      <c r="AO367" s="24" t="s">
        <v>55</v>
      </c>
      <c r="AP367" s="24" t="s">
        <v>55</v>
      </c>
      <c r="AQ367" s="24" t="s">
        <v>55</v>
      </c>
      <c r="AR367" s="24" t="s">
        <v>55</v>
      </c>
      <c r="AS367" s="24" t="s">
        <v>32</v>
      </c>
      <c r="AT367" s="24" t="s">
        <v>845</v>
      </c>
    </row>
    <row r="368" spans="1:46" ht="19.5">
      <c r="A368" s="23">
        <v>45604</v>
      </c>
      <c r="B368" s="642">
        <v>111</v>
      </c>
      <c r="C368" s="21">
        <v>0.3659722222222222</v>
      </c>
      <c r="D368" s="20">
        <v>2407691</v>
      </c>
      <c r="E368" s="20" t="s">
        <v>38</v>
      </c>
      <c r="F368" s="644" t="s">
        <v>55</v>
      </c>
      <c r="G368" s="864">
        <v>13.76</v>
      </c>
      <c r="H368" s="869"/>
      <c r="I368" s="869">
        <v>13.76</v>
      </c>
      <c r="J368" s="15"/>
      <c r="K368" s="19">
        <v>10.82</v>
      </c>
      <c r="L368" s="618">
        <f>(K368/(100-G368))*100</f>
        <v>12.546382189239333</v>
      </c>
      <c r="M368" s="15"/>
      <c r="N368" s="15"/>
      <c r="O368" s="869">
        <v>1.2</v>
      </c>
      <c r="P368" s="870">
        <v>19</v>
      </c>
      <c r="Q368" s="870">
        <v>22</v>
      </c>
      <c r="R368" s="870">
        <v>39</v>
      </c>
      <c r="S368" s="870">
        <v>11</v>
      </c>
      <c r="T368" s="878">
        <f>SUM(Pâtissière[[#This Row],[G 180µ]:[G 63µ]])</f>
        <v>91</v>
      </c>
      <c r="U368" s="870">
        <v>6</v>
      </c>
      <c r="V368" s="27"/>
      <c r="W368" s="27"/>
      <c r="X368" s="27"/>
      <c r="Y368" s="643">
        <v>89.82</v>
      </c>
      <c r="Z368" s="18">
        <v>-0.27</v>
      </c>
      <c r="AA368" s="18">
        <v>11.56</v>
      </c>
      <c r="AB368" s="17"/>
      <c r="AC368" s="17"/>
      <c r="AD368" s="16">
        <v>135</v>
      </c>
      <c r="AE368" s="16">
        <v>48</v>
      </c>
      <c r="AF368" s="16">
        <v>15.5</v>
      </c>
      <c r="AG368" s="16">
        <v>260</v>
      </c>
      <c r="AH368" s="16">
        <v>2.8</v>
      </c>
      <c r="AI368" s="16">
        <v>51.5</v>
      </c>
      <c r="AJ368" s="24"/>
      <c r="AK368" s="24" t="s">
        <v>55</v>
      </c>
      <c r="AL368" s="24" t="s">
        <v>55</v>
      </c>
      <c r="AM368" s="26"/>
      <c r="AN368" s="24" t="s">
        <v>101</v>
      </c>
      <c r="AO368" s="24" t="s">
        <v>55</v>
      </c>
      <c r="AP368" s="24" t="s">
        <v>55</v>
      </c>
      <c r="AQ368" s="24" t="s">
        <v>55</v>
      </c>
      <c r="AR368" s="24" t="s">
        <v>55</v>
      </c>
      <c r="AS368" s="24" t="s">
        <v>32</v>
      </c>
      <c r="AT368" s="24" t="s">
        <v>846</v>
      </c>
    </row>
    <row r="369" spans="1:46" ht="19.5">
      <c r="A369" s="23">
        <v>45607</v>
      </c>
      <c r="B369" s="642">
        <v>111</v>
      </c>
      <c r="C369" s="21">
        <v>0.38819444444444445</v>
      </c>
      <c r="D369" s="20">
        <v>2407691</v>
      </c>
      <c r="E369" s="20" t="s">
        <v>38</v>
      </c>
      <c r="F369" s="644" t="s">
        <v>55</v>
      </c>
      <c r="G369" s="864">
        <v>13.7</v>
      </c>
      <c r="H369" s="869"/>
      <c r="I369" s="869">
        <v>13.69</v>
      </c>
      <c r="J369" s="15"/>
      <c r="K369" s="19">
        <v>10.84</v>
      </c>
      <c r="L369" s="618">
        <f>(K369/(100-G369))*100</f>
        <v>12.560834298957127</v>
      </c>
      <c r="M369" s="15"/>
      <c r="N369" s="15"/>
      <c r="O369" s="869">
        <v>1</v>
      </c>
      <c r="P369" s="870">
        <v>17</v>
      </c>
      <c r="Q369" s="870">
        <v>24</v>
      </c>
      <c r="R369" s="870">
        <v>22</v>
      </c>
      <c r="S369" s="870">
        <v>23</v>
      </c>
      <c r="T369" s="878">
        <f>SUM(Pâtissière[[#This Row],[G 180µ]:[G 63µ]])</f>
        <v>86</v>
      </c>
      <c r="U369" s="870">
        <v>11</v>
      </c>
      <c r="V369" s="27"/>
      <c r="W369" s="27"/>
      <c r="X369" s="27"/>
      <c r="Y369" s="643">
        <v>89.98</v>
      </c>
      <c r="Z369" s="18">
        <v>-0.65</v>
      </c>
      <c r="AA369" s="18">
        <v>10.81</v>
      </c>
      <c r="AB369" s="17"/>
      <c r="AC369" s="17"/>
      <c r="AD369" s="16">
        <v>129</v>
      </c>
      <c r="AE369" s="16">
        <v>64</v>
      </c>
      <c r="AF369" s="16">
        <v>17.8</v>
      </c>
      <c r="AG369" s="16">
        <v>290</v>
      </c>
      <c r="AH369" s="16">
        <v>2.02</v>
      </c>
      <c r="AI369" s="16">
        <v>50.7</v>
      </c>
      <c r="AJ369" s="24"/>
      <c r="AK369" s="24" t="s">
        <v>55</v>
      </c>
      <c r="AL369" s="24" t="s">
        <v>55</v>
      </c>
      <c r="AM369" s="26"/>
      <c r="AN369" s="24" t="s">
        <v>101</v>
      </c>
      <c r="AO369" s="24" t="s">
        <v>55</v>
      </c>
      <c r="AP369" s="24" t="s">
        <v>55</v>
      </c>
      <c r="AQ369" s="24" t="s">
        <v>55</v>
      </c>
      <c r="AR369" s="24" t="s">
        <v>55</v>
      </c>
      <c r="AS369" s="24" t="s">
        <v>32</v>
      </c>
      <c r="AT369" s="24" t="s">
        <v>847</v>
      </c>
    </row>
    <row r="370" spans="1:46" ht="19.5">
      <c r="A370" s="23">
        <v>45608</v>
      </c>
      <c r="B370" s="642">
        <v>111</v>
      </c>
      <c r="C370" s="21">
        <v>0.39583333333333331</v>
      </c>
      <c r="D370" s="20">
        <v>2407800</v>
      </c>
      <c r="E370" s="20" t="s">
        <v>38</v>
      </c>
      <c r="F370" s="644" t="s">
        <v>55</v>
      </c>
      <c r="G370" s="864">
        <v>13.8</v>
      </c>
      <c r="H370" s="869">
        <v>13.61</v>
      </c>
      <c r="I370" s="869">
        <v>13.91</v>
      </c>
      <c r="J370" s="15"/>
      <c r="K370" s="19">
        <v>10.58</v>
      </c>
      <c r="L370" s="618">
        <f>(K370/(100-G370))*100</f>
        <v>12.273781902552203</v>
      </c>
      <c r="M370" s="15"/>
      <c r="N370" s="15"/>
      <c r="O370" s="869">
        <v>1</v>
      </c>
      <c r="P370" s="870">
        <v>22.6</v>
      </c>
      <c r="Q370" s="870">
        <v>30</v>
      </c>
      <c r="R370" s="870">
        <v>16.2</v>
      </c>
      <c r="S370" s="870">
        <v>18</v>
      </c>
      <c r="T370" s="878">
        <f>SUM(Pâtissière[[#This Row],[G 180µ]:[G 63µ]])</f>
        <v>86.8</v>
      </c>
      <c r="U370" s="870">
        <v>11.8</v>
      </c>
      <c r="V370" s="27"/>
      <c r="W370" s="27"/>
      <c r="X370" s="27"/>
      <c r="Y370" s="643">
        <v>89.86</v>
      </c>
      <c r="Z370" s="18">
        <v>-0.69</v>
      </c>
      <c r="AA370" s="18">
        <v>10.92</v>
      </c>
      <c r="AB370" s="17"/>
      <c r="AC370" s="17"/>
      <c r="AD370" s="16">
        <v>126</v>
      </c>
      <c r="AE370" s="16">
        <v>63</v>
      </c>
      <c r="AF370" s="16">
        <v>17.7</v>
      </c>
      <c r="AG370" s="16">
        <v>290</v>
      </c>
      <c r="AH370" s="16">
        <v>2</v>
      </c>
      <c r="AI370" s="16">
        <v>54.6</v>
      </c>
      <c r="AJ370" s="24"/>
      <c r="AK370" s="24" t="s">
        <v>55</v>
      </c>
      <c r="AL370" s="24" t="s">
        <v>55</v>
      </c>
      <c r="AM370" s="26"/>
      <c r="AN370" s="24" t="s">
        <v>101</v>
      </c>
      <c r="AO370" s="24" t="s">
        <v>55</v>
      </c>
      <c r="AP370" s="24" t="s">
        <v>55</v>
      </c>
      <c r="AQ370" s="24" t="s">
        <v>55</v>
      </c>
      <c r="AR370" s="24" t="s">
        <v>55</v>
      </c>
      <c r="AS370" s="24" t="s">
        <v>32</v>
      </c>
      <c r="AT370" s="24" t="s">
        <v>848</v>
      </c>
    </row>
    <row r="371" spans="1:46" ht="19.5">
      <c r="A371" s="23">
        <v>45609</v>
      </c>
      <c r="B371" s="642">
        <v>111</v>
      </c>
      <c r="C371" s="21">
        <v>0.45833333333333331</v>
      </c>
      <c r="D371" s="20">
        <v>2407839</v>
      </c>
      <c r="E371" s="20" t="s">
        <v>38</v>
      </c>
      <c r="F371" s="644" t="s">
        <v>55</v>
      </c>
      <c r="G371" s="864">
        <v>13.5</v>
      </c>
      <c r="H371" s="869"/>
      <c r="I371" s="869">
        <v>13.56</v>
      </c>
      <c r="J371" s="15"/>
      <c r="K371" s="19">
        <v>10.82</v>
      </c>
      <c r="L371" s="618">
        <f>(K371/(100-G371))*100</f>
        <v>12.508670520231213</v>
      </c>
      <c r="M371" s="15"/>
      <c r="N371" s="15"/>
      <c r="O371" s="869"/>
      <c r="P371" s="870"/>
      <c r="Q371" s="870"/>
      <c r="R371" s="870"/>
      <c r="S371" s="870"/>
      <c r="T371" s="878"/>
      <c r="U371" s="870"/>
      <c r="V371" s="27"/>
      <c r="W371" s="27"/>
      <c r="X371" s="27"/>
      <c r="Y371" s="643">
        <v>89.69</v>
      </c>
      <c r="Z371" s="18">
        <v>-0.83</v>
      </c>
      <c r="AA371" s="18">
        <v>11.9</v>
      </c>
      <c r="AB371" s="17"/>
      <c r="AC371" s="17"/>
      <c r="AD371" s="16">
        <v>133</v>
      </c>
      <c r="AE371" s="16">
        <v>59</v>
      </c>
      <c r="AF371" s="16">
        <v>17.100000000000001</v>
      </c>
      <c r="AG371" s="16">
        <v>290</v>
      </c>
      <c r="AH371" s="16">
        <v>2.25</v>
      </c>
      <c r="AI371" s="16">
        <v>54.4</v>
      </c>
      <c r="AJ371" s="24"/>
      <c r="AK371" s="24" t="s">
        <v>55</v>
      </c>
      <c r="AL371" s="24" t="s">
        <v>55</v>
      </c>
      <c r="AM371" s="26"/>
      <c r="AN371" s="24" t="s">
        <v>101</v>
      </c>
      <c r="AO371" s="24" t="s">
        <v>55</v>
      </c>
      <c r="AP371" s="24" t="s">
        <v>55</v>
      </c>
      <c r="AQ371" s="24" t="s">
        <v>55</v>
      </c>
      <c r="AR371" s="24" t="s">
        <v>55</v>
      </c>
      <c r="AS371" s="24" t="s">
        <v>32</v>
      </c>
      <c r="AT371" s="24" t="s">
        <v>849</v>
      </c>
    </row>
    <row r="372" spans="1:46" ht="19.5">
      <c r="A372" s="23">
        <v>45610</v>
      </c>
      <c r="B372" s="642">
        <v>111</v>
      </c>
      <c r="C372" s="21">
        <v>0.47916666666666669</v>
      </c>
      <c r="D372" s="20">
        <v>2407873</v>
      </c>
      <c r="E372" s="20" t="s">
        <v>57</v>
      </c>
      <c r="F372" s="644" t="s">
        <v>55</v>
      </c>
      <c r="G372" s="864">
        <v>13.79</v>
      </c>
      <c r="H372" s="869"/>
      <c r="I372" s="869">
        <v>13.66</v>
      </c>
      <c r="J372" s="15"/>
      <c r="K372" s="19">
        <v>10.24</v>
      </c>
      <c r="L372" s="618">
        <f>(K372/(100-G372))*100</f>
        <v>11.877972392993852</v>
      </c>
      <c r="M372" s="15"/>
      <c r="N372" s="15"/>
      <c r="O372" s="869"/>
      <c r="P372" s="870"/>
      <c r="Q372" s="870"/>
      <c r="R372" s="870"/>
      <c r="S372" s="870"/>
      <c r="T372" s="878"/>
      <c r="U372" s="870"/>
      <c r="V372" s="27"/>
      <c r="W372" s="27"/>
      <c r="X372" s="27"/>
      <c r="Y372" s="643">
        <v>89.12</v>
      </c>
      <c r="Z372" s="18">
        <v>-0.82</v>
      </c>
      <c r="AA372" s="18">
        <v>12.03</v>
      </c>
      <c r="AB372" s="17"/>
      <c r="AC372" s="17"/>
      <c r="AD372" s="16">
        <v>108</v>
      </c>
      <c r="AE372" s="16">
        <v>86</v>
      </c>
      <c r="AF372" s="16">
        <v>20.6</v>
      </c>
      <c r="AG372" s="16">
        <v>300</v>
      </c>
      <c r="AH372" s="16">
        <v>1.26</v>
      </c>
      <c r="AI372" s="16">
        <v>52</v>
      </c>
      <c r="AJ372" s="24"/>
      <c r="AK372" s="24" t="s">
        <v>55</v>
      </c>
      <c r="AL372" s="24" t="s">
        <v>55</v>
      </c>
      <c r="AM372" s="26"/>
      <c r="AN372" s="24" t="s">
        <v>79</v>
      </c>
      <c r="AO372" s="24" t="s">
        <v>55</v>
      </c>
      <c r="AP372" s="24"/>
      <c r="AQ372" s="24" t="s">
        <v>55</v>
      </c>
      <c r="AR372" s="24" t="s">
        <v>55</v>
      </c>
      <c r="AS372" s="24" t="s">
        <v>32</v>
      </c>
      <c r="AT372" s="24" t="s">
        <v>850</v>
      </c>
    </row>
    <row r="373" spans="1:46" ht="19.5">
      <c r="A373" s="23">
        <v>45611</v>
      </c>
      <c r="B373" s="642">
        <v>111</v>
      </c>
      <c r="C373" s="21">
        <v>0.38750000000000001</v>
      </c>
      <c r="D373" s="20">
        <v>2407910</v>
      </c>
      <c r="E373" s="20" t="s">
        <v>38</v>
      </c>
      <c r="F373" s="644" t="s">
        <v>55</v>
      </c>
      <c r="G373" s="864">
        <v>13.2</v>
      </c>
      <c r="H373" s="869">
        <v>13.3</v>
      </c>
      <c r="I373" s="869">
        <v>13.48</v>
      </c>
      <c r="J373" s="15"/>
      <c r="K373" s="19">
        <v>10.51</v>
      </c>
      <c r="L373" s="618">
        <f>(K373/(100-G373))*100</f>
        <v>12.108294930875577</v>
      </c>
      <c r="M373" s="15"/>
      <c r="N373" s="15"/>
      <c r="O373" s="869">
        <v>1.1000000000000001</v>
      </c>
      <c r="P373" s="870">
        <v>19.399999999999999</v>
      </c>
      <c r="Q373" s="870">
        <v>11.5</v>
      </c>
      <c r="R373" s="870">
        <v>26.8</v>
      </c>
      <c r="S373" s="870">
        <v>22.6</v>
      </c>
      <c r="T373" s="878">
        <f>SUM(Pâtissière[[#This Row],[G 180µ]:[G 63µ]])</f>
        <v>80.300000000000011</v>
      </c>
      <c r="U373" s="870">
        <v>16</v>
      </c>
      <c r="V373" s="27"/>
      <c r="W373" s="27"/>
      <c r="X373" s="27"/>
      <c r="Y373" s="643">
        <v>90.89</v>
      </c>
      <c r="Z373" s="18">
        <v>-1.1399999999999999</v>
      </c>
      <c r="AA373" s="18">
        <v>12.04</v>
      </c>
      <c r="AB373" s="17"/>
      <c r="AC373" s="17"/>
      <c r="AD373" s="16"/>
      <c r="AE373" s="16"/>
      <c r="AF373" s="16"/>
      <c r="AG373" s="16"/>
      <c r="AH373" s="16"/>
      <c r="AI373" s="16"/>
      <c r="AJ373" s="24"/>
      <c r="AK373" s="24" t="s">
        <v>55</v>
      </c>
      <c r="AL373" s="24" t="s">
        <v>55</v>
      </c>
      <c r="AM373" s="26"/>
      <c r="AN373" s="24"/>
      <c r="AO373" s="24" t="s">
        <v>55</v>
      </c>
      <c r="AP373" s="24" t="s">
        <v>55</v>
      </c>
      <c r="AQ373" s="24" t="s">
        <v>55</v>
      </c>
      <c r="AR373" s="24" t="s">
        <v>55</v>
      </c>
      <c r="AS373" s="24" t="s">
        <v>32</v>
      </c>
      <c r="AT373" s="24" t="s">
        <v>851</v>
      </c>
    </row>
    <row r="374" spans="1:46" ht="19.5">
      <c r="A374" s="23">
        <v>45612</v>
      </c>
      <c r="B374" s="642">
        <v>111</v>
      </c>
      <c r="C374" s="21">
        <v>0.41388888888888886</v>
      </c>
      <c r="D374" s="20">
        <v>2407940</v>
      </c>
      <c r="E374" s="20" t="s">
        <v>38</v>
      </c>
      <c r="F374" s="644" t="s">
        <v>55</v>
      </c>
      <c r="G374" s="864">
        <v>13.8</v>
      </c>
      <c r="H374" s="869"/>
      <c r="I374" s="869">
        <v>13.5</v>
      </c>
      <c r="J374" s="15"/>
      <c r="K374" s="19">
        <v>10.25</v>
      </c>
      <c r="L374" s="618">
        <f>(K374/(100-G374))*100</f>
        <v>11.890951276102088</v>
      </c>
      <c r="M374" s="15"/>
      <c r="N374" s="15"/>
      <c r="O374" s="869">
        <v>1.3</v>
      </c>
      <c r="P374" s="870">
        <v>22</v>
      </c>
      <c r="Q374" s="870">
        <v>15</v>
      </c>
      <c r="R374" s="870">
        <v>28</v>
      </c>
      <c r="S374" s="870">
        <v>14</v>
      </c>
      <c r="T374" s="878">
        <f>SUM(Pâtissière[[#This Row],[G 180µ]:[G 63µ]])</f>
        <v>79</v>
      </c>
      <c r="U374" s="870">
        <v>10</v>
      </c>
      <c r="V374" s="27"/>
      <c r="W374" s="27"/>
      <c r="X374" s="27"/>
      <c r="Y374" s="643">
        <v>90.73</v>
      </c>
      <c r="Z374" s="18">
        <v>-1.23</v>
      </c>
      <c r="AA374" s="18">
        <v>11.82</v>
      </c>
      <c r="AB374" s="17"/>
      <c r="AC374" s="17"/>
      <c r="AD374" s="16">
        <v>98</v>
      </c>
      <c r="AE374" s="16">
        <v>57</v>
      </c>
      <c r="AF374" s="16">
        <v>16.8</v>
      </c>
      <c r="AG374" s="16">
        <v>220</v>
      </c>
      <c r="AH374" s="16">
        <v>1.72</v>
      </c>
      <c r="AI374" s="16">
        <v>54.8</v>
      </c>
      <c r="AJ374" s="24"/>
      <c r="AK374" s="24" t="s">
        <v>55</v>
      </c>
      <c r="AL374" s="24" t="s">
        <v>55</v>
      </c>
      <c r="AM374" s="26"/>
      <c r="AN374" s="24" t="s">
        <v>101</v>
      </c>
      <c r="AO374" s="24" t="s">
        <v>55</v>
      </c>
      <c r="AP374" s="24" t="s">
        <v>55</v>
      </c>
      <c r="AQ374" s="24" t="s">
        <v>55</v>
      </c>
      <c r="AR374" s="24" t="s">
        <v>55</v>
      </c>
      <c r="AS374" s="24" t="s">
        <v>32</v>
      </c>
      <c r="AT374" s="24" t="s">
        <v>852</v>
      </c>
    </row>
    <row r="375" spans="1:46" ht="19.5">
      <c r="A375" s="23">
        <v>45614</v>
      </c>
      <c r="B375" s="642">
        <v>111</v>
      </c>
      <c r="C375" s="21">
        <v>0.39583333333333331</v>
      </c>
      <c r="D375" s="20">
        <v>2408002</v>
      </c>
      <c r="E375" s="20" t="s">
        <v>57</v>
      </c>
      <c r="F375" s="644" t="s">
        <v>55</v>
      </c>
      <c r="G375" s="864">
        <v>13.5</v>
      </c>
      <c r="H375" s="869">
        <v>13.5</v>
      </c>
      <c r="I375" s="869">
        <v>13.4</v>
      </c>
      <c r="J375" s="15"/>
      <c r="K375" s="19">
        <v>10.050000000000001</v>
      </c>
      <c r="L375" s="618">
        <f>(K375/(100-G375))*100</f>
        <v>11.61849710982659</v>
      </c>
      <c r="M375" s="15"/>
      <c r="N375" s="15"/>
      <c r="O375" s="869">
        <v>1</v>
      </c>
      <c r="P375" s="870">
        <v>5</v>
      </c>
      <c r="Q375" s="870">
        <v>13.6</v>
      </c>
      <c r="R375" s="870">
        <v>38</v>
      </c>
      <c r="S375" s="870">
        <v>23</v>
      </c>
      <c r="T375" s="878">
        <f>SUM(Pâtissière[[#This Row],[G 180µ]:[G 63µ]])</f>
        <v>79.599999999999994</v>
      </c>
      <c r="U375" s="870">
        <v>19</v>
      </c>
      <c r="V375" s="27"/>
      <c r="W375" s="27"/>
      <c r="X375" s="27"/>
      <c r="Y375" s="643">
        <v>91.25</v>
      </c>
      <c r="Z375" s="18">
        <v>-1.08</v>
      </c>
      <c r="AA375" s="18">
        <v>12.16</v>
      </c>
      <c r="AB375" s="17"/>
      <c r="AC375" s="17"/>
      <c r="AD375" s="16">
        <v>106</v>
      </c>
      <c r="AE375" s="16">
        <v>64</v>
      </c>
      <c r="AF375" s="16">
        <v>17.8</v>
      </c>
      <c r="AG375" s="16">
        <v>260</v>
      </c>
      <c r="AH375" s="16">
        <v>1.6</v>
      </c>
      <c r="AI375" s="16">
        <v>56.7</v>
      </c>
      <c r="AJ375" s="24"/>
      <c r="AK375" s="24" t="s">
        <v>55</v>
      </c>
      <c r="AL375" s="24" t="s">
        <v>55</v>
      </c>
      <c r="AM375" s="26"/>
      <c r="AN375" s="24" t="s">
        <v>101</v>
      </c>
      <c r="AO375" s="24" t="s">
        <v>55</v>
      </c>
      <c r="AP375" s="24"/>
      <c r="AQ375" s="24" t="s">
        <v>55</v>
      </c>
      <c r="AR375" s="24" t="s">
        <v>55</v>
      </c>
      <c r="AS375" s="24" t="s">
        <v>32</v>
      </c>
      <c r="AT375" s="24" t="s">
        <v>853</v>
      </c>
    </row>
    <row r="376" spans="1:46" ht="19.5">
      <c r="A376" s="23">
        <v>45615</v>
      </c>
      <c r="B376" s="642">
        <v>111</v>
      </c>
      <c r="C376" s="21">
        <v>0.36944444444444446</v>
      </c>
      <c r="D376" s="20">
        <v>2408048</v>
      </c>
      <c r="E376" s="20" t="s">
        <v>38</v>
      </c>
      <c r="F376" s="644" t="s">
        <v>55</v>
      </c>
      <c r="G376" s="864">
        <v>13.61</v>
      </c>
      <c r="H376" s="869">
        <v>13.64</v>
      </c>
      <c r="I376" s="869">
        <v>13.64</v>
      </c>
      <c r="J376" s="15"/>
      <c r="K376" s="19">
        <v>10.199999999999999</v>
      </c>
      <c r="L376" s="618">
        <f>(K376/(100-G376))*100</f>
        <v>11.806922097464984</v>
      </c>
      <c r="M376" s="15"/>
      <c r="N376" s="15"/>
      <c r="O376" s="869">
        <v>1.8</v>
      </c>
      <c r="P376" s="870">
        <v>44.1</v>
      </c>
      <c r="Q376" s="870">
        <v>22.2</v>
      </c>
      <c r="R376" s="870">
        <v>10</v>
      </c>
      <c r="S376" s="870">
        <v>11.1</v>
      </c>
      <c r="T376" s="878">
        <f>SUM(Pâtissière[[#This Row],[G 180µ]:[G 63µ]])</f>
        <v>87.399999999999991</v>
      </c>
      <c r="U376" s="870">
        <v>10</v>
      </c>
      <c r="V376" s="27"/>
      <c r="W376" s="27"/>
      <c r="X376" s="27"/>
      <c r="Y376" s="643">
        <v>91.4</v>
      </c>
      <c r="Z376" s="18">
        <v>-1.28</v>
      </c>
      <c r="AA376" s="18">
        <v>11.68</v>
      </c>
      <c r="AB376" s="17"/>
      <c r="AC376" s="17"/>
      <c r="AD376" s="16">
        <v>127</v>
      </c>
      <c r="AE376" s="16">
        <v>60</v>
      </c>
      <c r="AF376" s="16">
        <v>17.2</v>
      </c>
      <c r="AG376" s="16">
        <v>300</v>
      </c>
      <c r="AH376" s="16">
        <v>2.1</v>
      </c>
      <c r="AI376" s="16">
        <v>59.8</v>
      </c>
      <c r="AJ376" s="24"/>
      <c r="AK376" s="24" t="s">
        <v>55</v>
      </c>
      <c r="AL376" s="24" t="s">
        <v>55</v>
      </c>
      <c r="AM376" s="26"/>
      <c r="AN376" s="24" t="s">
        <v>101</v>
      </c>
      <c r="AO376" s="24" t="s">
        <v>55</v>
      </c>
      <c r="AP376" s="24" t="s">
        <v>55</v>
      </c>
      <c r="AQ376" s="24" t="s">
        <v>55</v>
      </c>
      <c r="AR376" s="24" t="s">
        <v>55</v>
      </c>
      <c r="AS376" s="24" t="s">
        <v>32</v>
      </c>
      <c r="AT376" s="24" t="s">
        <v>854</v>
      </c>
    </row>
    <row r="377" spans="1:46" ht="19.5">
      <c r="A377" s="23">
        <v>45616</v>
      </c>
      <c r="B377" s="642">
        <v>111</v>
      </c>
      <c r="C377" s="21">
        <v>0.41666666666666669</v>
      </c>
      <c r="D377" s="20">
        <v>2408092</v>
      </c>
      <c r="E377" s="20" t="s">
        <v>57</v>
      </c>
      <c r="F377" s="644" t="s">
        <v>55</v>
      </c>
      <c r="G377" s="864">
        <v>13.63</v>
      </c>
      <c r="H377" s="869">
        <v>13.89</v>
      </c>
      <c r="I377" s="869">
        <v>13.9</v>
      </c>
      <c r="J377" s="15"/>
      <c r="K377" s="19">
        <v>10.210000000000001</v>
      </c>
      <c r="L377" s="618">
        <f>(K377/(100-G377))*100</f>
        <v>11.821234224846592</v>
      </c>
      <c r="M377" s="15"/>
      <c r="N377" s="15"/>
      <c r="O377" s="869">
        <v>1.2</v>
      </c>
      <c r="P377" s="870">
        <v>2.2000000000000002</v>
      </c>
      <c r="Q377" s="870">
        <v>9</v>
      </c>
      <c r="R377" s="870">
        <v>33</v>
      </c>
      <c r="S377" s="870">
        <v>20</v>
      </c>
      <c r="T377" s="878">
        <f>SUM(Pâtissière[[#This Row],[G 180µ]:[G 63µ]])</f>
        <v>64.2</v>
      </c>
      <c r="U377" s="870">
        <v>31</v>
      </c>
      <c r="V377" s="27"/>
      <c r="W377" s="27"/>
      <c r="X377" s="27"/>
      <c r="Y377" s="643">
        <v>90.12</v>
      </c>
      <c r="Z377" s="18">
        <v>-0.94</v>
      </c>
      <c r="AA377" s="18">
        <v>11.39</v>
      </c>
      <c r="AB377" s="17"/>
      <c r="AC377" s="17"/>
      <c r="AD377" s="16">
        <v>100</v>
      </c>
      <c r="AE377" s="16">
        <v>58</v>
      </c>
      <c r="AF377" s="16">
        <v>17</v>
      </c>
      <c r="AG377" s="16">
        <v>230</v>
      </c>
      <c r="AH377" s="16">
        <v>1.72</v>
      </c>
      <c r="AI377" s="16">
        <v>58.2</v>
      </c>
      <c r="AJ377" s="24"/>
      <c r="AK377" s="24" t="s">
        <v>55</v>
      </c>
      <c r="AL377" s="24" t="s">
        <v>55</v>
      </c>
      <c r="AM377" s="26"/>
      <c r="AN377" s="24" t="s">
        <v>101</v>
      </c>
      <c r="AO377" s="24" t="s">
        <v>55</v>
      </c>
      <c r="AP377" s="24"/>
      <c r="AQ377" s="24" t="s">
        <v>55</v>
      </c>
      <c r="AR377" s="24" t="s">
        <v>55</v>
      </c>
      <c r="AS377" s="24" t="s">
        <v>32</v>
      </c>
      <c r="AT377" s="24" t="s">
        <v>855</v>
      </c>
    </row>
    <row r="378" spans="1:46" ht="19.5">
      <c r="A378" s="23">
        <v>45617</v>
      </c>
      <c r="B378" s="642">
        <v>111</v>
      </c>
      <c r="C378" s="21">
        <v>0.41666666666666669</v>
      </c>
      <c r="D378" s="20">
        <v>2408129</v>
      </c>
      <c r="E378" s="20" t="s">
        <v>57</v>
      </c>
      <c r="F378" s="644" t="s">
        <v>55</v>
      </c>
      <c r="G378" s="864">
        <v>13.3</v>
      </c>
      <c r="H378" s="869">
        <v>13.55</v>
      </c>
      <c r="I378" s="869">
        <v>13.5</v>
      </c>
      <c r="J378" s="15"/>
      <c r="K378" s="19">
        <v>10.71</v>
      </c>
      <c r="L378" s="618">
        <f>(K378/(100-G378))*100</f>
        <v>12.352941176470589</v>
      </c>
      <c r="M378" s="15"/>
      <c r="N378" s="15"/>
      <c r="O378" s="869">
        <v>1</v>
      </c>
      <c r="P378" s="870">
        <v>4.4000000000000004</v>
      </c>
      <c r="Q378" s="870">
        <v>14.7</v>
      </c>
      <c r="R378" s="870">
        <v>35.200000000000003</v>
      </c>
      <c r="S378" s="870">
        <v>30.2</v>
      </c>
      <c r="T378" s="878">
        <f>SUM(Pâtissière[[#This Row],[G 180µ]:[G 63µ]])</f>
        <v>84.5</v>
      </c>
      <c r="U378" s="870">
        <v>12</v>
      </c>
      <c r="V378" s="27"/>
      <c r="W378" s="27"/>
      <c r="X378" s="27"/>
      <c r="Y378" s="643">
        <v>90.09</v>
      </c>
      <c r="Z378" s="18">
        <v>-0.78</v>
      </c>
      <c r="AA378" s="18">
        <v>11.86</v>
      </c>
      <c r="AB378" s="17"/>
      <c r="AC378" s="17"/>
      <c r="AD378" s="16">
        <v>105</v>
      </c>
      <c r="AE378" s="16">
        <v>82</v>
      </c>
      <c r="AF378" s="16">
        <v>20.2</v>
      </c>
      <c r="AG378" s="16">
        <v>320</v>
      </c>
      <c r="AH378" s="16">
        <v>1.28</v>
      </c>
      <c r="AI378" s="16">
        <v>61.8</v>
      </c>
      <c r="AJ378" s="24"/>
      <c r="AK378" s="24" t="s">
        <v>55</v>
      </c>
      <c r="AL378" s="24" t="s">
        <v>55</v>
      </c>
      <c r="AM378" s="26"/>
      <c r="AN378" s="24"/>
      <c r="AO378" s="24" t="s">
        <v>55</v>
      </c>
      <c r="AP378" s="24"/>
      <c r="AQ378" s="24" t="s">
        <v>55</v>
      </c>
      <c r="AR378" s="24" t="s">
        <v>55</v>
      </c>
      <c r="AS378" s="24" t="s">
        <v>32</v>
      </c>
      <c r="AT378" s="24" t="s">
        <v>856</v>
      </c>
    </row>
    <row r="379" spans="1:46" ht="19.5">
      <c r="A379" s="23">
        <v>45618</v>
      </c>
      <c r="B379" s="642">
        <v>111</v>
      </c>
      <c r="C379" s="21">
        <v>0.375</v>
      </c>
      <c r="D379" s="20">
        <v>2408163</v>
      </c>
      <c r="E379" s="20" t="s">
        <v>38</v>
      </c>
      <c r="F379" s="644" t="s">
        <v>55</v>
      </c>
      <c r="G379" s="864">
        <v>13.6</v>
      </c>
      <c r="H379" s="869"/>
      <c r="I379" s="869">
        <v>13.33</v>
      </c>
      <c r="J379" s="15"/>
      <c r="K379" s="19">
        <v>10.43</v>
      </c>
      <c r="L379" s="618">
        <f>(K379/(100-G379))*100</f>
        <v>12.071759259259258</v>
      </c>
      <c r="M379" s="15"/>
      <c r="N379" s="15"/>
      <c r="O379" s="869">
        <v>0.6</v>
      </c>
      <c r="P379" s="870">
        <v>7.2</v>
      </c>
      <c r="Q379" s="870">
        <v>12.6</v>
      </c>
      <c r="R379" s="870">
        <v>27.6</v>
      </c>
      <c r="S379" s="870">
        <v>26.2</v>
      </c>
      <c r="T379" s="878">
        <f>SUM(Pâtissière[[#This Row],[G 180µ]:[G 63µ]])</f>
        <v>73.600000000000009</v>
      </c>
      <c r="U379" s="870">
        <v>22.8</v>
      </c>
      <c r="V379" s="27"/>
      <c r="W379" s="27"/>
      <c r="X379" s="27"/>
      <c r="Y379" s="643">
        <v>90.11</v>
      </c>
      <c r="Z379" s="18">
        <v>-0.71</v>
      </c>
      <c r="AA379" s="18">
        <v>11.19</v>
      </c>
      <c r="AB379" s="17"/>
      <c r="AC379" s="17"/>
      <c r="AD379" s="16">
        <v>123</v>
      </c>
      <c r="AE379" s="16">
        <v>65</v>
      </c>
      <c r="AF379" s="16">
        <v>17.899999999999999</v>
      </c>
      <c r="AG379" s="16">
        <v>300</v>
      </c>
      <c r="AH379" s="16">
        <v>1.89</v>
      </c>
      <c r="AI379" s="16">
        <v>57.9</v>
      </c>
      <c r="AJ379" s="24"/>
      <c r="AK379" s="24" t="s">
        <v>55</v>
      </c>
      <c r="AL379" s="24" t="s">
        <v>55</v>
      </c>
      <c r="AM379" s="26"/>
      <c r="AN379" s="24" t="s">
        <v>101</v>
      </c>
      <c r="AO379" s="24" t="s">
        <v>55</v>
      </c>
      <c r="AP379" s="24" t="s">
        <v>55</v>
      </c>
      <c r="AQ379" s="24" t="s">
        <v>55</v>
      </c>
      <c r="AR379" s="24" t="s">
        <v>55</v>
      </c>
      <c r="AS379" s="24" t="s">
        <v>32</v>
      </c>
      <c r="AT379" s="24" t="s">
        <v>857</v>
      </c>
    </row>
    <row r="380" spans="1:46" ht="19.5">
      <c r="A380" s="23">
        <v>45620</v>
      </c>
      <c r="B380" s="642">
        <v>11</v>
      </c>
      <c r="C380" s="21">
        <v>0.43402777777777779</v>
      </c>
      <c r="D380" s="20">
        <v>2408251</v>
      </c>
      <c r="E380" s="20" t="s">
        <v>38</v>
      </c>
      <c r="F380" s="644" t="s">
        <v>55</v>
      </c>
      <c r="G380" s="864">
        <v>13.27</v>
      </c>
      <c r="H380" s="869"/>
      <c r="I380" s="869"/>
      <c r="J380" s="15"/>
      <c r="K380" s="19">
        <v>10.1</v>
      </c>
      <c r="L380" s="618">
        <f>(K380/(100-G380))*100</f>
        <v>11.645336100541909</v>
      </c>
      <c r="M380" s="15"/>
      <c r="N380" s="15"/>
      <c r="O380" s="869"/>
      <c r="P380" s="870"/>
      <c r="Q380" s="870"/>
      <c r="R380" s="870"/>
      <c r="S380" s="870"/>
      <c r="T380" s="878"/>
      <c r="U380" s="870"/>
      <c r="V380" s="27"/>
      <c r="W380" s="27"/>
      <c r="X380" s="27"/>
      <c r="Y380" s="643">
        <v>91.74</v>
      </c>
      <c r="Z380" s="18">
        <v>-0.92</v>
      </c>
      <c r="AA380" s="18">
        <v>11.28</v>
      </c>
      <c r="AB380" s="17"/>
      <c r="AC380" s="17"/>
      <c r="AD380" s="16"/>
      <c r="AE380" s="16"/>
      <c r="AF380" s="16"/>
      <c r="AG380" s="16"/>
      <c r="AH380" s="16"/>
      <c r="AI380" s="16"/>
      <c r="AJ380" s="24"/>
      <c r="AK380" s="24" t="s">
        <v>55</v>
      </c>
      <c r="AL380" s="24"/>
      <c r="AM380" s="26"/>
      <c r="AN380" s="24"/>
      <c r="AO380" s="24" t="s">
        <v>55</v>
      </c>
      <c r="AP380" s="24" t="s">
        <v>55</v>
      </c>
      <c r="AQ380" s="24" t="s">
        <v>55</v>
      </c>
      <c r="AR380" s="24" t="s">
        <v>55</v>
      </c>
      <c r="AS380" s="24" t="s">
        <v>32</v>
      </c>
      <c r="AT380" s="24" t="s">
        <v>858</v>
      </c>
    </row>
    <row r="381" spans="1:46" ht="19.5">
      <c r="A381" s="23">
        <v>45621</v>
      </c>
      <c r="B381" s="642">
        <v>111</v>
      </c>
      <c r="C381" s="21">
        <v>0.39583333333333331</v>
      </c>
      <c r="D381" s="20">
        <v>2408286</v>
      </c>
      <c r="E381" s="20" t="s">
        <v>38</v>
      </c>
      <c r="F381" s="644" t="s">
        <v>55</v>
      </c>
      <c r="G381" s="864">
        <v>13.4</v>
      </c>
      <c r="H381" s="869"/>
      <c r="I381" s="869">
        <v>13.3</v>
      </c>
      <c r="J381" s="15"/>
      <c r="K381" s="19">
        <v>9.99</v>
      </c>
      <c r="L381" s="618">
        <f>(K381/(100-G381))*100</f>
        <v>11.535796766743649</v>
      </c>
      <c r="M381" s="15"/>
      <c r="N381" s="15"/>
      <c r="O381" s="869">
        <v>1.1000000000000001</v>
      </c>
      <c r="P381" s="870">
        <v>34.5</v>
      </c>
      <c r="Q381" s="870">
        <v>33.6</v>
      </c>
      <c r="R381" s="870">
        <v>16.760000000000002</v>
      </c>
      <c r="S381" s="870">
        <v>7.22</v>
      </c>
      <c r="T381" s="878">
        <f>SUM(Pâtissière[[#This Row],[G 180µ]:[G 63µ]])</f>
        <v>92.08</v>
      </c>
      <c r="U381" s="870">
        <v>5</v>
      </c>
      <c r="V381" s="27"/>
      <c r="W381" s="27"/>
      <c r="X381" s="27"/>
      <c r="Y381" s="643">
        <v>91.36</v>
      </c>
      <c r="Z381" s="18">
        <v>-1.1499999999999999</v>
      </c>
      <c r="AA381" s="18">
        <v>11.22</v>
      </c>
      <c r="AB381" s="17"/>
      <c r="AC381" s="17"/>
      <c r="AD381" s="16"/>
      <c r="AE381" s="16"/>
      <c r="AF381" s="16"/>
      <c r="AG381" s="16"/>
      <c r="AH381" s="16"/>
      <c r="AI381" s="16"/>
      <c r="AJ381" s="24"/>
      <c r="AK381" s="24" t="s">
        <v>55</v>
      </c>
      <c r="AL381" s="24" t="s">
        <v>55</v>
      </c>
      <c r="AM381" s="26"/>
      <c r="AN381" s="24"/>
      <c r="AO381" s="24" t="s">
        <v>55</v>
      </c>
      <c r="AP381" s="24" t="s">
        <v>55</v>
      </c>
      <c r="AQ381" s="24" t="s">
        <v>55</v>
      </c>
      <c r="AR381" s="24" t="s">
        <v>55</v>
      </c>
      <c r="AS381" s="24" t="s">
        <v>32</v>
      </c>
      <c r="AT381" s="24" t="s">
        <v>859</v>
      </c>
    </row>
    <row r="382" spans="1:46" ht="19.5">
      <c r="A382" s="23">
        <v>45622</v>
      </c>
      <c r="B382" s="642">
        <v>111</v>
      </c>
      <c r="C382" s="21">
        <v>0.39374999999999999</v>
      </c>
      <c r="D382" s="20">
        <v>2408338</v>
      </c>
      <c r="E382" s="20" t="s">
        <v>38</v>
      </c>
      <c r="F382" s="644" t="s">
        <v>55</v>
      </c>
      <c r="G382" s="864">
        <v>13.73</v>
      </c>
      <c r="H382" s="869"/>
      <c r="I382" s="869">
        <v>13.38</v>
      </c>
      <c r="J382" s="15"/>
      <c r="K382" s="19">
        <v>10.86</v>
      </c>
      <c r="L382" s="618">
        <f>(K382/(100-G382))*100</f>
        <v>12.588385301958965</v>
      </c>
      <c r="M382" s="15"/>
      <c r="N382" s="15"/>
      <c r="O382" s="869"/>
      <c r="P382" s="870"/>
      <c r="Q382" s="870"/>
      <c r="R382" s="870"/>
      <c r="S382" s="870"/>
      <c r="T382" s="878"/>
      <c r="U382" s="870"/>
      <c r="V382" s="27"/>
      <c r="W382" s="27"/>
      <c r="X382" s="27"/>
      <c r="Y382" s="643">
        <v>91.06</v>
      </c>
      <c r="Z382" s="18">
        <v>-0.95</v>
      </c>
      <c r="AA382" s="18">
        <v>11.43</v>
      </c>
      <c r="AB382" s="17"/>
      <c r="AC382" s="17"/>
      <c r="AD382" s="16"/>
      <c r="AE382" s="16"/>
      <c r="AF382" s="16"/>
      <c r="AG382" s="16"/>
      <c r="AH382" s="16"/>
      <c r="AI382" s="16"/>
      <c r="AJ382" s="24"/>
      <c r="AK382" s="24" t="s">
        <v>55</v>
      </c>
      <c r="AL382" s="24" t="s">
        <v>55</v>
      </c>
      <c r="AM382" s="26"/>
      <c r="AN382" s="24"/>
      <c r="AO382" s="24" t="s">
        <v>55</v>
      </c>
      <c r="AP382" s="24" t="s">
        <v>55</v>
      </c>
      <c r="AQ382" s="24" t="s">
        <v>55</v>
      </c>
      <c r="AR382" s="24" t="s">
        <v>55</v>
      </c>
      <c r="AS382" s="24" t="s">
        <v>32</v>
      </c>
      <c r="AT382" s="24" t="s">
        <v>860</v>
      </c>
    </row>
    <row r="383" spans="1:46" ht="19.5">
      <c r="A383" s="23">
        <v>45623</v>
      </c>
      <c r="B383" s="642">
        <v>111</v>
      </c>
      <c r="C383" s="21">
        <v>0.42986111111111114</v>
      </c>
      <c r="D383" s="20">
        <v>2408379</v>
      </c>
      <c r="E383" s="20" t="s">
        <v>38</v>
      </c>
      <c r="F383" s="644" t="s">
        <v>55</v>
      </c>
      <c r="G383" s="864">
        <v>13.78</v>
      </c>
      <c r="H383" s="869"/>
      <c r="I383" s="869"/>
      <c r="J383" s="15"/>
      <c r="K383" s="19">
        <v>10.050000000000001</v>
      </c>
      <c r="L383" s="618">
        <f>(K383/(100-G383))*100</f>
        <v>11.6562282533055</v>
      </c>
      <c r="M383" s="15"/>
      <c r="N383" s="15"/>
      <c r="O383" s="869">
        <v>0.7</v>
      </c>
      <c r="P383" s="870">
        <v>30</v>
      </c>
      <c r="Q383" s="870">
        <v>14</v>
      </c>
      <c r="R383" s="870">
        <v>30</v>
      </c>
      <c r="S383" s="870">
        <v>8</v>
      </c>
      <c r="T383" s="878">
        <f>SUM(Pâtissière[[#This Row],[G 180µ]:[G 63µ]])</f>
        <v>82</v>
      </c>
      <c r="U383" s="870">
        <v>15</v>
      </c>
      <c r="V383" s="27"/>
      <c r="W383" s="27"/>
      <c r="X383" s="27"/>
      <c r="Y383" s="643">
        <v>91.12</v>
      </c>
      <c r="Z383" s="18">
        <v>-0.81</v>
      </c>
      <c r="AA383" s="18">
        <v>11.08</v>
      </c>
      <c r="AB383" s="17"/>
      <c r="AC383" s="17"/>
      <c r="AD383" s="16"/>
      <c r="AE383" s="16"/>
      <c r="AF383" s="16"/>
      <c r="AG383" s="16"/>
      <c r="AH383" s="16"/>
      <c r="AI383" s="16"/>
      <c r="AJ383" s="24"/>
      <c r="AK383" s="24" t="s">
        <v>55</v>
      </c>
      <c r="AL383" s="24" t="s">
        <v>55</v>
      </c>
      <c r="AM383" s="26"/>
      <c r="AN383" s="24"/>
      <c r="AO383" s="24" t="s">
        <v>55</v>
      </c>
      <c r="AP383" s="24" t="s">
        <v>55</v>
      </c>
      <c r="AQ383" s="24" t="s">
        <v>55</v>
      </c>
      <c r="AR383" s="24" t="s">
        <v>55</v>
      </c>
      <c r="AS383" s="24" t="s">
        <v>32</v>
      </c>
      <c r="AT383" s="24" t="s">
        <v>861</v>
      </c>
    </row>
    <row r="384" spans="1:46" ht="19.5">
      <c r="A384" s="23">
        <v>45625</v>
      </c>
      <c r="B384" s="642">
        <v>111</v>
      </c>
      <c r="C384" s="21">
        <v>0.45833333333333331</v>
      </c>
      <c r="D384" s="20">
        <v>2408451</v>
      </c>
      <c r="E384" s="20" t="s">
        <v>38</v>
      </c>
      <c r="F384" s="644" t="s">
        <v>55</v>
      </c>
      <c r="G384" s="864">
        <v>13.7</v>
      </c>
      <c r="H384" s="869"/>
      <c r="I384" s="869">
        <v>13.6</v>
      </c>
      <c r="J384" s="15"/>
      <c r="K384" s="19">
        <v>10.19</v>
      </c>
      <c r="L384" s="618">
        <f>(K384/(100-G384))*100</f>
        <v>11.807647740440325</v>
      </c>
      <c r="M384" s="15"/>
      <c r="N384" s="15"/>
      <c r="O384" s="869"/>
      <c r="P384" s="870"/>
      <c r="Q384" s="870"/>
      <c r="R384" s="870"/>
      <c r="S384" s="870"/>
      <c r="T384" s="878"/>
      <c r="U384" s="870"/>
      <c r="V384" s="27"/>
      <c r="W384" s="27"/>
      <c r="X384" s="27"/>
      <c r="Y384" s="643">
        <v>91.1</v>
      </c>
      <c r="Z384" s="18">
        <v>-0.88</v>
      </c>
      <c r="AA384" s="18">
        <v>11.45</v>
      </c>
      <c r="AB384" s="17"/>
      <c r="AC384" s="17"/>
      <c r="AD384" s="16">
        <v>100</v>
      </c>
      <c r="AE384" s="16">
        <v>72</v>
      </c>
      <c r="AF384" s="16">
        <v>17.899999999999999</v>
      </c>
      <c r="AG384" s="16">
        <v>250</v>
      </c>
      <c r="AH384" s="16">
        <v>1.39</v>
      </c>
      <c r="AI384" s="16">
        <v>51.1</v>
      </c>
      <c r="AJ384" s="24"/>
      <c r="AK384" s="24" t="s">
        <v>55</v>
      </c>
      <c r="AL384" s="24" t="s">
        <v>55</v>
      </c>
      <c r="AM384" s="26"/>
      <c r="AN384" s="24"/>
      <c r="AO384" s="24" t="s">
        <v>55</v>
      </c>
      <c r="AP384" s="24" t="s">
        <v>55</v>
      </c>
      <c r="AQ384" s="24" t="s">
        <v>55</v>
      </c>
      <c r="AR384" s="24" t="s">
        <v>55</v>
      </c>
      <c r="AS384" s="24" t="s">
        <v>32</v>
      </c>
      <c r="AT384" s="24" t="s">
        <v>862</v>
      </c>
    </row>
    <row r="385" spans="1:46" ht="19.5">
      <c r="A385" s="23">
        <v>45628</v>
      </c>
      <c r="B385" s="642">
        <v>112</v>
      </c>
      <c r="C385" s="21">
        <v>0.4236111111111111</v>
      </c>
      <c r="D385" s="20">
        <v>2408555</v>
      </c>
      <c r="E385" s="20" t="s">
        <v>38</v>
      </c>
      <c r="F385" s="644" t="s">
        <v>55</v>
      </c>
      <c r="G385" s="864">
        <v>13.4</v>
      </c>
      <c r="H385" s="869"/>
      <c r="I385" s="869"/>
      <c r="J385" s="15"/>
      <c r="K385" s="19">
        <v>10.88</v>
      </c>
      <c r="L385" s="618">
        <f>(K385/(100-G385))*100</f>
        <v>12.5635103926097</v>
      </c>
      <c r="M385" s="15"/>
      <c r="N385" s="15"/>
      <c r="O385" s="869">
        <v>1</v>
      </c>
      <c r="P385" s="870">
        <v>49</v>
      </c>
      <c r="Q385" s="870">
        <v>30</v>
      </c>
      <c r="R385" s="870">
        <v>10</v>
      </c>
      <c r="S385" s="870">
        <v>6</v>
      </c>
      <c r="T385" s="878">
        <f>SUM(Pâtissière[[#This Row],[G 180µ]:[G 63µ]])</f>
        <v>95</v>
      </c>
      <c r="U385" s="870">
        <v>2</v>
      </c>
      <c r="V385" s="27"/>
      <c r="W385" s="27"/>
      <c r="X385" s="27"/>
      <c r="Y385" s="643">
        <v>90.73</v>
      </c>
      <c r="Z385" s="18">
        <v>-0.63</v>
      </c>
      <c r="AA385" s="18">
        <v>11.68</v>
      </c>
      <c r="AB385" s="17"/>
      <c r="AC385" s="17"/>
      <c r="AD385" s="16">
        <v>131</v>
      </c>
      <c r="AE385" s="16">
        <v>65</v>
      </c>
      <c r="AF385" s="16">
        <v>17.899999999999999</v>
      </c>
      <c r="AG385" s="16">
        <v>300</v>
      </c>
      <c r="AH385" s="16">
        <v>2</v>
      </c>
      <c r="AI385" s="16">
        <v>52</v>
      </c>
      <c r="AJ385" s="24"/>
      <c r="AK385" s="24" t="s">
        <v>55</v>
      </c>
      <c r="AL385" s="24" t="s">
        <v>55</v>
      </c>
      <c r="AM385" s="26"/>
      <c r="AN385" s="24" t="s">
        <v>101</v>
      </c>
      <c r="AO385" s="24" t="s">
        <v>55</v>
      </c>
      <c r="AP385" s="24" t="s">
        <v>55</v>
      </c>
      <c r="AQ385" s="24" t="s">
        <v>55</v>
      </c>
      <c r="AR385" s="24" t="s">
        <v>55</v>
      </c>
      <c r="AS385" s="24" t="s">
        <v>32</v>
      </c>
      <c r="AT385" s="24" t="s">
        <v>863</v>
      </c>
    </row>
    <row r="386" spans="1:46" ht="19.5">
      <c r="A386" s="23">
        <v>45628</v>
      </c>
      <c r="B386" s="642">
        <v>112</v>
      </c>
      <c r="C386" s="21">
        <v>0.6875</v>
      </c>
      <c r="D386" s="20">
        <v>2408566</v>
      </c>
      <c r="E386" s="20" t="s">
        <v>21</v>
      </c>
      <c r="F386" s="644" t="s">
        <v>55</v>
      </c>
      <c r="G386" s="864">
        <v>13.68</v>
      </c>
      <c r="H386" s="869"/>
      <c r="I386" s="869"/>
      <c r="J386" s="15"/>
      <c r="K386" s="19">
        <v>10.63</v>
      </c>
      <c r="L386" s="618">
        <f>(K386/(100-G386))*100</f>
        <v>12.314643188137167</v>
      </c>
      <c r="M386" s="15"/>
      <c r="N386" s="15"/>
      <c r="O386" s="869"/>
      <c r="P386" s="870"/>
      <c r="Q386" s="870"/>
      <c r="R386" s="870"/>
      <c r="S386" s="870"/>
      <c r="T386" s="878"/>
      <c r="U386" s="870"/>
      <c r="V386" s="27"/>
      <c r="W386" s="27"/>
      <c r="X386" s="27"/>
      <c r="Y386" s="643">
        <v>90.26</v>
      </c>
      <c r="Z386" s="18">
        <v>-0.53</v>
      </c>
      <c r="AA386" s="18">
        <v>11.28</v>
      </c>
      <c r="AB386" s="17"/>
      <c r="AC386" s="17"/>
      <c r="AD386" s="16"/>
      <c r="AE386" s="16"/>
      <c r="AF386" s="16"/>
      <c r="AG386" s="16"/>
      <c r="AH386" s="16"/>
      <c r="AI386" s="16"/>
      <c r="AJ386" s="24"/>
      <c r="AK386" s="24"/>
      <c r="AL386" s="24"/>
      <c r="AM386" s="26"/>
      <c r="AN386" s="24"/>
      <c r="AO386" s="24"/>
      <c r="AP386" s="24"/>
      <c r="AQ386" s="24" t="s">
        <v>55</v>
      </c>
      <c r="AR386" s="24" t="s">
        <v>55</v>
      </c>
      <c r="AS386" s="24" t="s">
        <v>32</v>
      </c>
      <c r="AT386" s="24" t="s">
        <v>864</v>
      </c>
    </row>
    <row r="387" spans="1:46" ht="19.5">
      <c r="A387" s="23">
        <v>45629</v>
      </c>
      <c r="B387" s="642">
        <v>112</v>
      </c>
      <c r="C387" s="21">
        <v>0.40069444444444446</v>
      </c>
      <c r="D387" s="20">
        <v>2408602</v>
      </c>
      <c r="E387" s="20" t="s">
        <v>38</v>
      </c>
      <c r="F387" s="644" t="s">
        <v>55</v>
      </c>
      <c r="G387" s="864">
        <v>13.25</v>
      </c>
      <c r="H387" s="869"/>
      <c r="I387" s="869"/>
      <c r="J387" s="15"/>
      <c r="K387" s="19">
        <v>10.55</v>
      </c>
      <c r="L387" s="618">
        <f>(K387/(100-G387))*100</f>
        <v>12.161383285302595</v>
      </c>
      <c r="M387" s="15"/>
      <c r="N387" s="15"/>
      <c r="O387" s="869">
        <v>1.9</v>
      </c>
      <c r="P387" s="870">
        <v>40</v>
      </c>
      <c r="Q387" s="870">
        <v>30</v>
      </c>
      <c r="R387" s="870">
        <v>12</v>
      </c>
      <c r="S387" s="870">
        <v>14</v>
      </c>
      <c r="T387" s="878">
        <f>SUM(Pâtissière[[#This Row],[G 180µ]:[G 63µ]])</f>
        <v>96</v>
      </c>
      <c r="U387" s="870">
        <v>2</v>
      </c>
      <c r="V387" s="27"/>
      <c r="W387" s="27"/>
      <c r="X387" s="27"/>
      <c r="Y387" s="643">
        <v>90.26</v>
      </c>
      <c r="Z387" s="18">
        <v>-0.7</v>
      </c>
      <c r="AA387" s="18">
        <v>11.56</v>
      </c>
      <c r="AB387" s="17"/>
      <c r="AC387" s="17"/>
      <c r="AD387" s="16">
        <v>108</v>
      </c>
      <c r="AE387" s="16">
        <v>53</v>
      </c>
      <c r="AF387" s="16">
        <v>16.2</v>
      </c>
      <c r="AG387" s="16">
        <v>225</v>
      </c>
      <c r="AH387" s="16">
        <v>2</v>
      </c>
      <c r="AI387" s="16">
        <v>55.4</v>
      </c>
      <c r="AJ387" s="24"/>
      <c r="AK387" s="24" t="s">
        <v>55</v>
      </c>
      <c r="AL387" s="24" t="s">
        <v>55</v>
      </c>
      <c r="AM387" s="26"/>
      <c r="AN387" s="24" t="s">
        <v>101</v>
      </c>
      <c r="AO387" s="24" t="s">
        <v>55</v>
      </c>
      <c r="AP387" s="24" t="s">
        <v>55</v>
      </c>
      <c r="AQ387" s="24" t="s">
        <v>55</v>
      </c>
      <c r="AR387" s="24" t="s">
        <v>55</v>
      </c>
      <c r="AS387" s="24" t="s">
        <v>32</v>
      </c>
      <c r="AT387" s="24" t="s">
        <v>865</v>
      </c>
    </row>
    <row r="388" spans="1:46" ht="19.5">
      <c r="A388" s="23">
        <v>45630</v>
      </c>
      <c r="B388" s="642">
        <v>112</v>
      </c>
      <c r="C388" s="21">
        <v>0.42152777777777778</v>
      </c>
      <c r="D388" s="20">
        <v>2408634</v>
      </c>
      <c r="E388" s="20" t="s">
        <v>38</v>
      </c>
      <c r="F388" s="644" t="s">
        <v>55</v>
      </c>
      <c r="G388" s="864">
        <v>13.2</v>
      </c>
      <c r="H388" s="869"/>
      <c r="I388" s="869">
        <v>13.28</v>
      </c>
      <c r="J388" s="15"/>
      <c r="K388" s="19">
        <v>10.75</v>
      </c>
      <c r="L388" s="618">
        <f>(K388/(100-G388))*100</f>
        <v>12.38479262672811</v>
      </c>
      <c r="M388" s="15"/>
      <c r="N388" s="15"/>
      <c r="O388" s="869">
        <v>1.5</v>
      </c>
      <c r="P388" s="870">
        <v>30</v>
      </c>
      <c r="Q388" s="870">
        <v>40</v>
      </c>
      <c r="R388" s="870">
        <v>12</v>
      </c>
      <c r="S388" s="870">
        <v>11</v>
      </c>
      <c r="T388" s="878">
        <f>SUM(Pâtissière[[#This Row],[G 180µ]:[G 63µ]])</f>
        <v>93</v>
      </c>
      <c r="U388" s="870">
        <v>5</v>
      </c>
      <c r="V388" s="27"/>
      <c r="W388" s="27"/>
      <c r="X388" s="27"/>
      <c r="Y388" s="643">
        <v>89.85</v>
      </c>
      <c r="Z388" s="18">
        <v>-0.8</v>
      </c>
      <c r="AA388" s="18">
        <v>11.61</v>
      </c>
      <c r="AB388" s="17"/>
      <c r="AC388" s="17"/>
      <c r="AD388" s="16"/>
      <c r="AE388" s="16"/>
      <c r="AF388" s="16"/>
      <c r="AG388" s="16"/>
      <c r="AH388" s="16"/>
      <c r="AI388" s="16"/>
      <c r="AJ388" s="24"/>
      <c r="AK388" s="24" t="s">
        <v>55</v>
      </c>
      <c r="AL388" s="24" t="s">
        <v>55</v>
      </c>
      <c r="AM388" s="26"/>
      <c r="AN388" s="24" t="s">
        <v>79</v>
      </c>
      <c r="AO388" s="24" t="s">
        <v>55</v>
      </c>
      <c r="AP388" s="24" t="s">
        <v>55</v>
      </c>
      <c r="AQ388" s="24" t="s">
        <v>55</v>
      </c>
      <c r="AR388" s="24" t="s">
        <v>55</v>
      </c>
      <c r="AS388" s="24" t="s">
        <v>32</v>
      </c>
      <c r="AT388" s="24" t="s">
        <v>866</v>
      </c>
    </row>
    <row r="389" spans="1:46" ht="19.5">
      <c r="A389" s="23">
        <v>45630</v>
      </c>
      <c r="B389" s="642">
        <v>112</v>
      </c>
      <c r="C389" s="21">
        <v>0.64652777777777781</v>
      </c>
      <c r="D389" s="20">
        <v>2408659</v>
      </c>
      <c r="E389" s="20" t="s">
        <v>21</v>
      </c>
      <c r="F389" s="644" t="s">
        <v>55</v>
      </c>
      <c r="G389" s="864">
        <v>13.59</v>
      </c>
      <c r="H389" s="869"/>
      <c r="I389" s="869"/>
      <c r="J389" s="15"/>
      <c r="K389" s="19">
        <v>10.199999999999999</v>
      </c>
      <c r="L389" s="618">
        <f>(K389/(100-G389))*100</f>
        <v>11.804189329938664</v>
      </c>
      <c r="M389" s="15"/>
      <c r="N389" s="15"/>
      <c r="O389" s="869"/>
      <c r="P389" s="870"/>
      <c r="Q389" s="870"/>
      <c r="R389" s="870"/>
      <c r="S389" s="870"/>
      <c r="T389" s="878"/>
      <c r="U389" s="870"/>
      <c r="V389" s="27"/>
      <c r="W389" s="27"/>
      <c r="X389" s="27"/>
      <c r="Y389" s="643">
        <v>90.85</v>
      </c>
      <c r="Z389" s="18">
        <v>-0.71</v>
      </c>
      <c r="AA389" s="18">
        <v>11.42</v>
      </c>
      <c r="AB389" s="17"/>
      <c r="AC389" s="17"/>
      <c r="AD389" s="16"/>
      <c r="AE389" s="16"/>
      <c r="AF389" s="16"/>
      <c r="AG389" s="16"/>
      <c r="AH389" s="16"/>
      <c r="AI389" s="16"/>
      <c r="AJ389" s="24"/>
      <c r="AK389" s="24"/>
      <c r="AL389" s="24"/>
      <c r="AM389" s="26"/>
      <c r="AN389" s="24"/>
      <c r="AO389" s="24"/>
      <c r="AP389" s="24"/>
      <c r="AQ389" s="24" t="s">
        <v>55</v>
      </c>
      <c r="AR389" s="24" t="s">
        <v>55</v>
      </c>
      <c r="AS389" s="24" t="s">
        <v>32</v>
      </c>
      <c r="AT389" s="24" t="s">
        <v>867</v>
      </c>
    </row>
    <row r="390" spans="1:46" ht="19.5">
      <c r="A390" s="23">
        <v>45631</v>
      </c>
      <c r="B390" s="642">
        <v>112</v>
      </c>
      <c r="C390" s="21">
        <v>0.4236111111111111</v>
      </c>
      <c r="D390" s="20">
        <v>2408684</v>
      </c>
      <c r="E390" s="20" t="s">
        <v>38</v>
      </c>
      <c r="F390" s="644" t="s">
        <v>55</v>
      </c>
      <c r="G390" s="864">
        <v>13.5</v>
      </c>
      <c r="H390" s="869"/>
      <c r="I390" s="869"/>
      <c r="J390" s="15"/>
      <c r="K390" s="19">
        <v>10.46</v>
      </c>
      <c r="L390" s="618">
        <f>(K390/(100-G390))*100</f>
        <v>12.092485549132949</v>
      </c>
      <c r="M390" s="15"/>
      <c r="N390" s="15"/>
      <c r="O390" s="869"/>
      <c r="P390" s="870"/>
      <c r="Q390" s="870"/>
      <c r="R390" s="870"/>
      <c r="S390" s="870"/>
      <c r="T390" s="878"/>
      <c r="U390" s="870"/>
      <c r="V390" s="27"/>
      <c r="W390" s="27"/>
      <c r="X390" s="27"/>
      <c r="Y390" s="643">
        <v>89.48</v>
      </c>
      <c r="Z390" s="18">
        <v>-0.72</v>
      </c>
      <c r="AA390" s="18">
        <v>11.43</v>
      </c>
      <c r="AB390" s="17"/>
      <c r="AC390" s="17"/>
      <c r="AD390" s="16"/>
      <c r="AE390" s="16"/>
      <c r="AF390" s="16"/>
      <c r="AG390" s="16"/>
      <c r="AH390" s="16"/>
      <c r="AI390" s="16"/>
      <c r="AJ390" s="24"/>
      <c r="AK390" s="24" t="s">
        <v>55</v>
      </c>
      <c r="AL390" s="24" t="s">
        <v>55</v>
      </c>
      <c r="AM390" s="26"/>
      <c r="AN390" s="24" t="s">
        <v>79</v>
      </c>
      <c r="AO390" s="24" t="s">
        <v>55</v>
      </c>
      <c r="AP390" s="24" t="s">
        <v>55</v>
      </c>
      <c r="AQ390" s="24" t="s">
        <v>55</v>
      </c>
      <c r="AR390" s="24" t="s">
        <v>55</v>
      </c>
      <c r="AS390" s="24" t="s">
        <v>32</v>
      </c>
      <c r="AT390" s="24" t="s">
        <v>868</v>
      </c>
    </row>
    <row r="391" spans="1:46" ht="19.5">
      <c r="A391" s="23">
        <v>45631</v>
      </c>
      <c r="B391" s="642">
        <v>112</v>
      </c>
      <c r="C391" s="21">
        <v>0.45833333333333331</v>
      </c>
      <c r="D391" s="20">
        <v>2408699</v>
      </c>
      <c r="E391" s="20" t="s">
        <v>57</v>
      </c>
      <c r="F391" s="644" t="s">
        <v>55</v>
      </c>
      <c r="G391" s="864">
        <v>13.2</v>
      </c>
      <c r="H391" s="869"/>
      <c r="I391" s="869"/>
      <c r="J391" s="15"/>
      <c r="K391" s="19">
        <v>10.39</v>
      </c>
      <c r="L391" s="618">
        <f>(K391/(100-G391))*100</f>
        <v>11.97004608294931</v>
      </c>
      <c r="M391" s="15"/>
      <c r="N391" s="15"/>
      <c r="O391" s="869">
        <v>1.3</v>
      </c>
      <c r="P391" s="870">
        <v>44</v>
      </c>
      <c r="Q391" s="870">
        <v>28</v>
      </c>
      <c r="R391" s="870">
        <v>12</v>
      </c>
      <c r="S391" s="870">
        <v>10</v>
      </c>
      <c r="T391" s="878">
        <f>SUM(Pâtissière[[#This Row],[G 180µ]:[G 63µ]])</f>
        <v>94</v>
      </c>
      <c r="U391" s="870">
        <v>4</v>
      </c>
      <c r="V391" s="27"/>
      <c r="W391" s="27"/>
      <c r="X391" s="27"/>
      <c r="Y391" s="643">
        <v>89.95</v>
      </c>
      <c r="Z391" s="18">
        <v>0.89</v>
      </c>
      <c r="AA391" s="18">
        <v>11.85</v>
      </c>
      <c r="AB391" s="17"/>
      <c r="AC391" s="17"/>
      <c r="AD391" s="16">
        <v>134</v>
      </c>
      <c r="AE391" s="16">
        <v>49</v>
      </c>
      <c r="AF391" s="16">
        <v>15.6</v>
      </c>
      <c r="AG391" s="16">
        <v>240</v>
      </c>
      <c r="AH391" s="16">
        <v>2.7</v>
      </c>
      <c r="AI391" s="16">
        <v>44.5</v>
      </c>
      <c r="AJ391" s="24"/>
      <c r="AK391" s="24" t="s">
        <v>55</v>
      </c>
      <c r="AL391" s="24" t="s">
        <v>55</v>
      </c>
      <c r="AM391" s="26"/>
      <c r="AN391" s="24" t="s">
        <v>101</v>
      </c>
      <c r="AO391" s="24" t="s">
        <v>55</v>
      </c>
      <c r="AP391" s="24"/>
      <c r="AQ391" s="24" t="s">
        <v>55</v>
      </c>
      <c r="AR391" s="24" t="s">
        <v>55</v>
      </c>
      <c r="AS391" s="24" t="s">
        <v>32</v>
      </c>
      <c r="AT391" s="24" t="s">
        <v>869</v>
      </c>
    </row>
    <row r="392" spans="1:46" ht="19.5">
      <c r="A392" s="23">
        <v>45632</v>
      </c>
      <c r="B392" s="642">
        <v>112</v>
      </c>
      <c r="C392" s="21">
        <v>0.41041666666666665</v>
      </c>
      <c r="D392" s="20">
        <v>2408739</v>
      </c>
      <c r="E392" s="20" t="s">
        <v>38</v>
      </c>
      <c r="F392" s="644" t="s">
        <v>55</v>
      </c>
      <c r="G392" s="864">
        <v>13.5</v>
      </c>
      <c r="H392" s="869"/>
      <c r="I392" s="869">
        <v>13.2</v>
      </c>
      <c r="J392" s="15"/>
      <c r="K392" s="19">
        <v>10.42</v>
      </c>
      <c r="L392" s="618">
        <f>(K392/(100-G392))*100</f>
        <v>12.046242774566473</v>
      </c>
      <c r="M392" s="15"/>
      <c r="N392" s="15"/>
      <c r="O392" s="869"/>
      <c r="P392" s="870"/>
      <c r="Q392" s="870"/>
      <c r="R392" s="870"/>
      <c r="S392" s="870"/>
      <c r="T392" s="878"/>
      <c r="U392" s="870"/>
      <c r="V392" s="27"/>
      <c r="W392" s="27"/>
      <c r="X392" s="27"/>
      <c r="Y392" s="643">
        <v>89.84</v>
      </c>
      <c r="Z392" s="18">
        <v>-0.76</v>
      </c>
      <c r="AA392" s="18">
        <v>11.5</v>
      </c>
      <c r="AB392" s="17"/>
      <c r="AC392" s="17"/>
      <c r="AD392" s="16"/>
      <c r="AE392" s="16"/>
      <c r="AF392" s="16"/>
      <c r="AG392" s="16"/>
      <c r="AH392" s="16"/>
      <c r="AI392" s="16"/>
      <c r="AJ392" s="24"/>
      <c r="AK392" s="24" t="s">
        <v>55</v>
      </c>
      <c r="AL392" s="24" t="s">
        <v>55</v>
      </c>
      <c r="AM392" s="26"/>
      <c r="AN392" s="24" t="s">
        <v>79</v>
      </c>
      <c r="AO392" s="24" t="s">
        <v>55</v>
      </c>
      <c r="AP392" s="24" t="s">
        <v>55</v>
      </c>
      <c r="AQ392" s="24" t="s">
        <v>55</v>
      </c>
      <c r="AR392" s="24" t="s">
        <v>55</v>
      </c>
      <c r="AS392" s="24" t="s">
        <v>32</v>
      </c>
      <c r="AT392" s="24" t="s">
        <v>870</v>
      </c>
    </row>
    <row r="393" spans="1:46" ht="19.5">
      <c r="A393" s="23">
        <v>45632</v>
      </c>
      <c r="B393" s="642">
        <v>112</v>
      </c>
      <c r="C393" s="21">
        <v>0.44791666666666669</v>
      </c>
      <c r="D393" s="20">
        <v>2408740</v>
      </c>
      <c r="E393" s="20" t="s">
        <v>57</v>
      </c>
      <c r="F393" s="644" t="s">
        <v>55</v>
      </c>
      <c r="G393" s="864">
        <v>14</v>
      </c>
      <c r="H393" s="869"/>
      <c r="I393" s="869"/>
      <c r="J393" s="15"/>
      <c r="K393" s="19">
        <v>9.94</v>
      </c>
      <c r="L393" s="618">
        <f>(K393/(100-G393))*100</f>
        <v>11.55813953488372</v>
      </c>
      <c r="M393" s="15"/>
      <c r="N393" s="15"/>
      <c r="O393" s="869"/>
      <c r="P393" s="870"/>
      <c r="Q393" s="870"/>
      <c r="R393" s="870"/>
      <c r="S393" s="870"/>
      <c r="T393" s="878"/>
      <c r="U393" s="870"/>
      <c r="V393" s="27"/>
      <c r="W393" s="27"/>
      <c r="X393" s="27"/>
      <c r="Y393" s="643">
        <v>90.57</v>
      </c>
      <c r="Z393" s="18">
        <v>-0.6</v>
      </c>
      <c r="AA393" s="18">
        <v>10.220000000000001</v>
      </c>
      <c r="AB393" s="17"/>
      <c r="AC393" s="17">
        <v>0.65</v>
      </c>
      <c r="AD393" s="16">
        <v>122</v>
      </c>
      <c r="AE393" s="16">
        <v>68</v>
      </c>
      <c r="AF393" s="16">
        <v>18.399999999999999</v>
      </c>
      <c r="AG393" s="16">
        <v>300</v>
      </c>
      <c r="AH393" s="16">
        <v>1.79</v>
      </c>
      <c r="AI393" s="16">
        <v>54.7</v>
      </c>
      <c r="AJ393" s="24"/>
      <c r="AK393" s="24" t="s">
        <v>55</v>
      </c>
      <c r="AL393" s="24" t="s">
        <v>55</v>
      </c>
      <c r="AM393" s="26"/>
      <c r="AN393" s="24" t="s">
        <v>91</v>
      </c>
      <c r="AO393" s="24" t="s">
        <v>55</v>
      </c>
      <c r="AP393" s="24"/>
      <c r="AQ393" s="24" t="s">
        <v>55</v>
      </c>
      <c r="AR393" s="24" t="s">
        <v>55</v>
      </c>
      <c r="AS393" s="24" t="s">
        <v>32</v>
      </c>
      <c r="AT393" s="24" t="s">
        <v>871</v>
      </c>
    </row>
    <row r="394" spans="1:46" ht="19.5">
      <c r="A394" s="23">
        <v>45635</v>
      </c>
      <c r="B394" s="642">
        <v>112</v>
      </c>
      <c r="C394" s="21">
        <v>0.4</v>
      </c>
      <c r="D394" s="20">
        <v>2408838</v>
      </c>
      <c r="E394" s="20" t="s">
        <v>38</v>
      </c>
      <c r="F394" s="644" t="s">
        <v>55</v>
      </c>
      <c r="G394" s="864">
        <v>13.4</v>
      </c>
      <c r="H394" s="869"/>
      <c r="I394" s="869"/>
      <c r="J394" s="15"/>
      <c r="K394" s="19">
        <v>9.94</v>
      </c>
      <c r="L394" s="618">
        <f>(K394/(100-G394))*100</f>
        <v>11.478060046189377</v>
      </c>
      <c r="M394" s="15"/>
      <c r="N394" s="15"/>
      <c r="O394" s="869"/>
      <c r="P394" s="870"/>
      <c r="Q394" s="870"/>
      <c r="R394" s="870"/>
      <c r="S394" s="870"/>
      <c r="T394" s="878"/>
      <c r="U394" s="870"/>
      <c r="V394" s="27"/>
      <c r="W394" s="27"/>
      <c r="X394" s="27"/>
      <c r="Y394" s="643">
        <v>91.71</v>
      </c>
      <c r="Z394" s="18">
        <v>-0.79</v>
      </c>
      <c r="AA394" s="18">
        <v>10.83</v>
      </c>
      <c r="AB394" s="17"/>
      <c r="AC394" s="17"/>
      <c r="AD394" s="16"/>
      <c r="AE394" s="16"/>
      <c r="AF394" s="16"/>
      <c r="AG394" s="16"/>
      <c r="AH394" s="16"/>
      <c r="AI394" s="16"/>
      <c r="AJ394" s="24"/>
      <c r="AK394" s="24" t="s">
        <v>55</v>
      </c>
      <c r="AL394" s="24" t="s">
        <v>55</v>
      </c>
      <c r="AM394" s="26"/>
      <c r="AN394" s="24"/>
      <c r="AO394" s="24" t="s">
        <v>55</v>
      </c>
      <c r="AP394" s="24" t="s">
        <v>55</v>
      </c>
      <c r="AQ394" s="24" t="s">
        <v>55</v>
      </c>
      <c r="AR394" s="24" t="s">
        <v>55</v>
      </c>
      <c r="AS394" s="24" t="s">
        <v>32</v>
      </c>
      <c r="AT394" s="24" t="s">
        <v>872</v>
      </c>
    </row>
    <row r="395" spans="1:46" ht="19.5">
      <c r="A395" s="23">
        <v>45635</v>
      </c>
      <c r="B395" s="642">
        <v>112</v>
      </c>
      <c r="C395" s="21">
        <v>0.41736111111111113</v>
      </c>
      <c r="D395" s="20">
        <v>2408839</v>
      </c>
      <c r="E395" s="20" t="s">
        <v>38</v>
      </c>
      <c r="F395" s="644" t="s">
        <v>55</v>
      </c>
      <c r="G395" s="864">
        <v>13.7</v>
      </c>
      <c r="H395" s="869">
        <v>13.58</v>
      </c>
      <c r="I395" s="869">
        <v>13.61</v>
      </c>
      <c r="J395" s="15"/>
      <c r="K395" s="19">
        <v>10.050000000000001</v>
      </c>
      <c r="L395" s="618">
        <f>(K395/(100-G395))*100</f>
        <v>11.645422943221321</v>
      </c>
      <c r="M395" s="15"/>
      <c r="N395" s="15"/>
      <c r="O395" s="869">
        <v>1.1000000000000001</v>
      </c>
      <c r="P395" s="870">
        <v>46</v>
      </c>
      <c r="Q395" s="870">
        <v>24.46</v>
      </c>
      <c r="R395" s="870">
        <v>19.079999999999998</v>
      </c>
      <c r="S395" s="870">
        <v>4.4800000000000004</v>
      </c>
      <c r="T395" s="878">
        <f>SUM(Pâtissière[[#This Row],[G 180µ]:[G 63µ]])</f>
        <v>94.02000000000001</v>
      </c>
      <c r="U395" s="870">
        <v>2.82</v>
      </c>
      <c r="V395" s="27"/>
      <c r="W395" s="27"/>
      <c r="X395" s="27"/>
      <c r="Y395" s="643">
        <v>91.73</v>
      </c>
      <c r="Z395" s="18">
        <v>-0.74</v>
      </c>
      <c r="AA395" s="18">
        <v>10.74</v>
      </c>
      <c r="AB395" s="17"/>
      <c r="AC395" s="17"/>
      <c r="AD395" s="16"/>
      <c r="AE395" s="16"/>
      <c r="AF395" s="16"/>
      <c r="AG395" s="16"/>
      <c r="AH395" s="16"/>
      <c r="AI395" s="16"/>
      <c r="AJ395" s="24"/>
      <c r="AK395" s="24" t="s">
        <v>55</v>
      </c>
      <c r="AL395" s="24" t="s">
        <v>55</v>
      </c>
      <c r="AM395" s="26"/>
      <c r="AN395" s="24"/>
      <c r="AO395" s="24" t="s">
        <v>55</v>
      </c>
      <c r="AP395" s="24" t="s">
        <v>55</v>
      </c>
      <c r="AQ395" s="24" t="s">
        <v>55</v>
      </c>
      <c r="AR395" s="24" t="s">
        <v>55</v>
      </c>
      <c r="AS395" s="24" t="s">
        <v>32</v>
      </c>
      <c r="AT395" s="24" t="s">
        <v>873</v>
      </c>
    </row>
    <row r="396" spans="1:46" ht="19.5">
      <c r="A396" s="23">
        <v>45636</v>
      </c>
      <c r="B396" s="642">
        <v>112</v>
      </c>
      <c r="C396" s="21">
        <v>0.41736111111111113</v>
      </c>
      <c r="D396" s="20">
        <v>2408875</v>
      </c>
      <c r="E396" s="20" t="s">
        <v>38</v>
      </c>
      <c r="F396" s="644" t="s">
        <v>55</v>
      </c>
      <c r="G396" s="864">
        <v>13.5</v>
      </c>
      <c r="H396" s="869"/>
      <c r="I396" s="869">
        <v>13.46</v>
      </c>
      <c r="J396" s="15"/>
      <c r="K396" s="19">
        <v>10.76</v>
      </c>
      <c r="L396" s="618">
        <f>(K396/(100-G396))*100</f>
        <v>12.439306358381502</v>
      </c>
      <c r="M396" s="15"/>
      <c r="N396" s="15"/>
      <c r="O396" s="869">
        <v>0.9</v>
      </c>
      <c r="P396" s="870">
        <v>13.3</v>
      </c>
      <c r="Q396" s="870">
        <v>12</v>
      </c>
      <c r="R396" s="870">
        <v>26</v>
      </c>
      <c r="S396" s="870">
        <v>24.2</v>
      </c>
      <c r="T396" s="878">
        <f>SUM(Pâtissière[[#This Row],[G 180µ]:[G 63µ]])</f>
        <v>75.5</v>
      </c>
      <c r="U396" s="870">
        <v>22</v>
      </c>
      <c r="V396" s="27"/>
      <c r="W396" s="27"/>
      <c r="X396" s="27"/>
      <c r="Y396" s="643">
        <v>92.29</v>
      </c>
      <c r="Z396" s="18">
        <v>-0.63</v>
      </c>
      <c r="AA396" s="18">
        <v>10.83</v>
      </c>
      <c r="AB396" s="17"/>
      <c r="AC396" s="17"/>
      <c r="AD396" s="16">
        <v>99</v>
      </c>
      <c r="AE396" s="16">
        <v>89</v>
      </c>
      <c r="AF396" s="16">
        <v>21</v>
      </c>
      <c r="AG396" s="16">
        <v>291</v>
      </c>
      <c r="AH396" s="16">
        <v>1.1100000000000001</v>
      </c>
      <c r="AI396" s="16">
        <v>55.1</v>
      </c>
      <c r="AJ396" s="24"/>
      <c r="AK396" s="24" t="s">
        <v>55</v>
      </c>
      <c r="AL396" s="24" t="s">
        <v>55</v>
      </c>
      <c r="AM396" s="26"/>
      <c r="AN396" s="24"/>
      <c r="AO396" s="24" t="s">
        <v>55</v>
      </c>
      <c r="AP396" s="24" t="s">
        <v>55</v>
      </c>
      <c r="AQ396" s="24" t="s">
        <v>55</v>
      </c>
      <c r="AR396" s="24" t="s">
        <v>55</v>
      </c>
      <c r="AS396" s="24" t="s">
        <v>32</v>
      </c>
      <c r="AT396" s="24" t="s">
        <v>874</v>
      </c>
    </row>
    <row r="397" spans="1:46" ht="19.5">
      <c r="A397" s="23">
        <v>45637</v>
      </c>
      <c r="B397" s="642">
        <v>112</v>
      </c>
      <c r="C397" s="21">
        <v>0.40972222222222221</v>
      </c>
      <c r="D397" s="20">
        <v>2408919</v>
      </c>
      <c r="E397" s="20" t="s">
        <v>38</v>
      </c>
      <c r="F397" s="644" t="s">
        <v>55</v>
      </c>
      <c r="G397" s="864">
        <v>13.69</v>
      </c>
      <c r="H397" s="869"/>
      <c r="I397" s="869">
        <v>13.61</v>
      </c>
      <c r="J397" s="15"/>
      <c r="K397" s="19">
        <v>10.7</v>
      </c>
      <c r="L397" s="618">
        <f>(K397/(100-G397))*100</f>
        <v>12.397172981114586</v>
      </c>
      <c r="M397" s="15"/>
      <c r="N397" s="15"/>
      <c r="O397" s="869"/>
      <c r="P397" s="870"/>
      <c r="Q397" s="870"/>
      <c r="R397" s="870"/>
      <c r="S397" s="870"/>
      <c r="T397" s="878"/>
      <c r="U397" s="870"/>
      <c r="V397" s="27"/>
      <c r="W397" s="27"/>
      <c r="X397" s="27"/>
      <c r="Y397" s="643">
        <v>91.62</v>
      </c>
      <c r="Z397" s="18">
        <v>-0.59</v>
      </c>
      <c r="AA397" s="18">
        <v>10.43</v>
      </c>
      <c r="AB397" s="17"/>
      <c r="AC397" s="17"/>
      <c r="AD397" s="16"/>
      <c r="AE397" s="16"/>
      <c r="AF397" s="16"/>
      <c r="AG397" s="16"/>
      <c r="AH397" s="16"/>
      <c r="AI397" s="16"/>
      <c r="AJ397" s="24"/>
      <c r="AK397" s="24" t="s">
        <v>55</v>
      </c>
      <c r="AL397" s="24" t="s">
        <v>55</v>
      </c>
      <c r="AM397" s="26"/>
      <c r="AN397" s="24"/>
      <c r="AO397" s="24" t="s">
        <v>55</v>
      </c>
      <c r="AP397" s="24" t="s">
        <v>55</v>
      </c>
      <c r="AQ397" s="24" t="s">
        <v>55</v>
      </c>
      <c r="AR397" s="24" t="s">
        <v>55</v>
      </c>
      <c r="AS397" s="24" t="s">
        <v>32</v>
      </c>
      <c r="AT397" s="24" t="s">
        <v>875</v>
      </c>
    </row>
    <row r="398" spans="1:46" ht="19.5">
      <c r="A398" s="23">
        <v>45637</v>
      </c>
      <c r="B398" s="642">
        <v>112</v>
      </c>
      <c r="C398" s="21">
        <v>0.47569444444444442</v>
      </c>
      <c r="D398" s="20">
        <v>2408921</v>
      </c>
      <c r="E398" s="20" t="s">
        <v>57</v>
      </c>
      <c r="F398" s="644" t="s">
        <v>55</v>
      </c>
      <c r="G398" s="864">
        <v>13.4</v>
      </c>
      <c r="H398" s="869"/>
      <c r="I398" s="869"/>
      <c r="J398" s="15"/>
      <c r="K398" s="19">
        <v>10.45</v>
      </c>
      <c r="L398" s="618">
        <f>(K398/(100-G398))*100</f>
        <v>12.066974595842957</v>
      </c>
      <c r="M398" s="15"/>
      <c r="N398" s="15"/>
      <c r="O398" s="869">
        <v>1</v>
      </c>
      <c r="P398" s="870">
        <v>22</v>
      </c>
      <c r="Q398" s="870">
        <v>35</v>
      </c>
      <c r="R398" s="870">
        <v>18</v>
      </c>
      <c r="S398" s="870">
        <v>12</v>
      </c>
      <c r="T398" s="878">
        <f>SUM(Pâtissière[[#This Row],[G 180µ]:[G 63µ]])</f>
        <v>87</v>
      </c>
      <c r="U398" s="870">
        <v>10</v>
      </c>
      <c r="V398" s="27"/>
      <c r="W398" s="27"/>
      <c r="X398" s="27"/>
      <c r="Y398" s="643">
        <v>91.41</v>
      </c>
      <c r="Z398" s="18">
        <v>-0.67</v>
      </c>
      <c r="AA398" s="18">
        <v>10.81</v>
      </c>
      <c r="AB398" s="17"/>
      <c r="AC398" s="17"/>
      <c r="AD398" s="16">
        <v>97</v>
      </c>
      <c r="AE398" s="16">
        <v>74</v>
      </c>
      <c r="AF398" s="16">
        <v>19.100000000000001</v>
      </c>
      <c r="AG398" s="16">
        <v>240</v>
      </c>
      <c r="AH398" s="16">
        <v>1.31</v>
      </c>
      <c r="AI398" s="16">
        <v>51</v>
      </c>
      <c r="AJ398" s="24"/>
      <c r="AK398" s="24" t="s">
        <v>55</v>
      </c>
      <c r="AL398" s="24" t="s">
        <v>55</v>
      </c>
      <c r="AM398" s="26"/>
      <c r="AN398" s="24"/>
      <c r="AO398" s="24" t="s">
        <v>55</v>
      </c>
      <c r="AP398" s="24"/>
      <c r="AQ398" s="24" t="s">
        <v>55</v>
      </c>
      <c r="AR398" s="24" t="s">
        <v>55</v>
      </c>
      <c r="AS398" s="24" t="s">
        <v>32</v>
      </c>
      <c r="AT398" s="24" t="s">
        <v>876</v>
      </c>
    </row>
    <row r="399" spans="1:46" ht="19.5">
      <c r="A399" s="23">
        <v>45639</v>
      </c>
      <c r="B399" s="642">
        <v>112</v>
      </c>
      <c r="C399" s="21">
        <v>0.40972222222222221</v>
      </c>
      <c r="D399" s="20">
        <v>2409001</v>
      </c>
      <c r="E399" s="20" t="s">
        <v>38</v>
      </c>
      <c r="F399" s="644" t="s">
        <v>55</v>
      </c>
      <c r="G399" s="864">
        <v>13.4</v>
      </c>
      <c r="H399" s="869"/>
      <c r="I399" s="869"/>
      <c r="J399" s="15"/>
      <c r="K399" s="19">
        <v>10.3</v>
      </c>
      <c r="L399" s="618">
        <f>(K399/(100-G399))*100</f>
        <v>11.89376443418014</v>
      </c>
      <c r="M399" s="15"/>
      <c r="N399" s="15"/>
      <c r="O399" s="869"/>
      <c r="P399" s="870"/>
      <c r="Q399" s="870"/>
      <c r="R399" s="870"/>
      <c r="S399" s="870"/>
      <c r="T399" s="878"/>
      <c r="U399" s="870"/>
      <c r="V399" s="27"/>
      <c r="W399" s="27"/>
      <c r="X399" s="27"/>
      <c r="Y399" s="643">
        <v>91.61</v>
      </c>
      <c r="Z399" s="18">
        <v>-0.87</v>
      </c>
      <c r="AA399" s="18">
        <v>10.87</v>
      </c>
      <c r="AB399" s="17"/>
      <c r="AC399" s="17"/>
      <c r="AD399" s="16">
        <v>101</v>
      </c>
      <c r="AE399" s="16">
        <v>76</v>
      </c>
      <c r="AF399" s="16">
        <v>19.399999999999999</v>
      </c>
      <c r="AG399" s="16">
        <v>270</v>
      </c>
      <c r="AH399" s="16">
        <v>1.33</v>
      </c>
      <c r="AI399" s="16">
        <v>57.6</v>
      </c>
      <c r="AJ399" s="24"/>
      <c r="AK399" s="24" t="s">
        <v>55</v>
      </c>
      <c r="AL399" s="24" t="s">
        <v>55</v>
      </c>
      <c r="AM399" s="26"/>
      <c r="AN399" s="24"/>
      <c r="AO399" s="24" t="s">
        <v>55</v>
      </c>
      <c r="AP399" s="24" t="s">
        <v>55</v>
      </c>
      <c r="AQ399" s="24" t="s">
        <v>55</v>
      </c>
      <c r="AR399" s="24" t="s">
        <v>55</v>
      </c>
      <c r="AS399" s="24" t="s">
        <v>32</v>
      </c>
      <c r="AT399" s="24" t="s">
        <v>877</v>
      </c>
    </row>
    <row r="400" spans="1:46" ht="19.5">
      <c r="A400" s="23">
        <v>45639</v>
      </c>
      <c r="B400" s="642">
        <v>112</v>
      </c>
      <c r="C400" s="21">
        <v>0.39583333333333331</v>
      </c>
      <c r="D400" s="20">
        <v>2409000</v>
      </c>
      <c r="E400" s="20" t="s">
        <v>57</v>
      </c>
      <c r="F400" s="644" t="s">
        <v>55</v>
      </c>
      <c r="G400" s="864">
        <v>13.2</v>
      </c>
      <c r="H400" s="869"/>
      <c r="I400" s="869"/>
      <c r="J400" s="15"/>
      <c r="K400" s="19">
        <v>10.23</v>
      </c>
      <c r="L400" s="618">
        <f>(K400/(100-G400))*100</f>
        <v>11.785714285714286</v>
      </c>
      <c r="M400" s="15"/>
      <c r="N400" s="15"/>
      <c r="O400" s="869"/>
      <c r="P400" s="870"/>
      <c r="Q400" s="870"/>
      <c r="R400" s="870"/>
      <c r="S400" s="870"/>
      <c r="T400" s="878"/>
      <c r="U400" s="870"/>
      <c r="V400" s="27"/>
      <c r="W400" s="27"/>
      <c r="X400" s="27"/>
      <c r="Y400" s="643">
        <v>92</v>
      </c>
      <c r="Z400" s="18">
        <v>-0.95</v>
      </c>
      <c r="AA400" s="18">
        <v>10.91</v>
      </c>
      <c r="AB400" s="17"/>
      <c r="AC400" s="17"/>
      <c r="AD400" s="16"/>
      <c r="AE400" s="16"/>
      <c r="AF400" s="16"/>
      <c r="AG400" s="16"/>
      <c r="AH400" s="16"/>
      <c r="AI400" s="16"/>
      <c r="AJ400" s="24"/>
      <c r="AK400" s="24" t="s">
        <v>55</v>
      </c>
      <c r="AL400" s="24" t="s">
        <v>55</v>
      </c>
      <c r="AM400" s="26"/>
      <c r="AN400" s="24"/>
      <c r="AO400" s="24" t="s">
        <v>55</v>
      </c>
      <c r="AP400" s="24"/>
      <c r="AQ400" s="24" t="s">
        <v>55</v>
      </c>
      <c r="AR400" s="24" t="s">
        <v>55</v>
      </c>
      <c r="AS400" s="24" t="s">
        <v>32</v>
      </c>
      <c r="AT400" s="24" t="s">
        <v>878</v>
      </c>
    </row>
    <row r="401" spans="1:46" ht="19.5">
      <c r="A401" s="23">
        <v>45640</v>
      </c>
      <c r="B401" s="642">
        <v>112</v>
      </c>
      <c r="C401" s="21">
        <v>0.4375</v>
      </c>
      <c r="D401" s="20">
        <v>2409046</v>
      </c>
      <c r="E401" s="20" t="s">
        <v>38</v>
      </c>
      <c r="F401" s="644" t="s">
        <v>55</v>
      </c>
      <c r="G401" s="864">
        <v>13.94</v>
      </c>
      <c r="H401" s="869"/>
      <c r="I401" s="869"/>
      <c r="J401" s="15"/>
      <c r="K401" s="19">
        <v>9.92</v>
      </c>
      <c r="L401" s="618">
        <f>(K401/(100-G401))*100</f>
        <v>11.526841738322101</v>
      </c>
      <c r="M401" s="15"/>
      <c r="N401" s="15"/>
      <c r="O401" s="869">
        <v>1.2</v>
      </c>
      <c r="P401" s="870">
        <v>28</v>
      </c>
      <c r="Q401" s="870">
        <v>33</v>
      </c>
      <c r="R401" s="870">
        <v>20</v>
      </c>
      <c r="S401" s="870">
        <v>9</v>
      </c>
      <c r="T401" s="878">
        <f>SUM(Pâtissière[[#This Row],[G 180µ]:[G 63µ]])</f>
        <v>90</v>
      </c>
      <c r="U401" s="870">
        <v>7</v>
      </c>
      <c r="V401" s="27"/>
      <c r="W401" s="27"/>
      <c r="X401" s="27"/>
      <c r="Y401" s="643">
        <v>91.54</v>
      </c>
      <c r="Z401" s="18">
        <v>-0.87</v>
      </c>
      <c r="AA401" s="18">
        <v>10.87</v>
      </c>
      <c r="AB401" s="17"/>
      <c r="AC401" s="17"/>
      <c r="AD401" s="16"/>
      <c r="AE401" s="16"/>
      <c r="AF401" s="16"/>
      <c r="AG401" s="16"/>
      <c r="AH401" s="16"/>
      <c r="AI401" s="16"/>
      <c r="AJ401" s="24"/>
      <c r="AK401" s="24" t="s">
        <v>55</v>
      </c>
      <c r="AL401" s="24" t="s">
        <v>55</v>
      </c>
      <c r="AM401" s="26"/>
      <c r="AN401" s="24"/>
      <c r="AO401" s="24" t="s">
        <v>55</v>
      </c>
      <c r="AP401" s="24" t="s">
        <v>55</v>
      </c>
      <c r="AQ401" s="24" t="s">
        <v>55</v>
      </c>
      <c r="AR401" s="24" t="s">
        <v>55</v>
      </c>
      <c r="AS401" s="24" t="s">
        <v>32</v>
      </c>
      <c r="AT401" s="24" t="s">
        <v>879</v>
      </c>
    </row>
    <row r="402" spans="1:46" ht="19.5">
      <c r="A402" s="23">
        <v>45642</v>
      </c>
      <c r="B402" s="642">
        <v>112</v>
      </c>
      <c r="C402" s="21">
        <v>0.39861111111111114</v>
      </c>
      <c r="D402" s="20">
        <v>2409092</v>
      </c>
      <c r="E402" s="20" t="s">
        <v>38</v>
      </c>
      <c r="F402" s="644" t="s">
        <v>55</v>
      </c>
      <c r="G402" s="864">
        <v>13.5</v>
      </c>
      <c r="H402" s="869"/>
      <c r="I402" s="869">
        <v>12.96</v>
      </c>
      <c r="J402" s="15"/>
      <c r="K402" s="19">
        <v>10.119999999999999</v>
      </c>
      <c r="L402" s="618">
        <f>(K402/(100-G402))*100</f>
        <v>11.699421965317919</v>
      </c>
      <c r="M402" s="15"/>
      <c r="N402" s="15"/>
      <c r="O402" s="869">
        <v>1.4</v>
      </c>
      <c r="P402" s="870">
        <v>22</v>
      </c>
      <c r="Q402" s="870">
        <v>35</v>
      </c>
      <c r="R402" s="870">
        <v>27</v>
      </c>
      <c r="S402" s="870">
        <v>10</v>
      </c>
      <c r="T402" s="878">
        <f>SUM(Pâtissière[[#This Row],[G 180µ]:[G 63µ]])</f>
        <v>94</v>
      </c>
      <c r="U402" s="870">
        <v>4</v>
      </c>
      <c r="V402" s="27"/>
      <c r="W402" s="27"/>
      <c r="X402" s="27"/>
      <c r="Y402" s="643">
        <v>91.31</v>
      </c>
      <c r="Z402" s="18">
        <v>-0.55000000000000004</v>
      </c>
      <c r="AA402" s="18">
        <v>11.09</v>
      </c>
      <c r="AB402" s="17"/>
      <c r="AC402" s="17"/>
      <c r="AD402" s="16">
        <v>95</v>
      </c>
      <c r="AE402" s="16">
        <v>77</v>
      </c>
      <c r="AF402" s="16">
        <v>19.5</v>
      </c>
      <c r="AG402" s="16">
        <v>250</v>
      </c>
      <c r="AH402" s="16">
        <v>1.23</v>
      </c>
      <c r="AI402" s="16">
        <v>55</v>
      </c>
      <c r="AJ402" s="24"/>
      <c r="AK402" s="24" t="s">
        <v>55</v>
      </c>
      <c r="AL402" s="24" t="s">
        <v>55</v>
      </c>
      <c r="AM402" s="26"/>
      <c r="AN402" s="24"/>
      <c r="AO402" s="24" t="s">
        <v>55</v>
      </c>
      <c r="AP402" s="24" t="s">
        <v>55</v>
      </c>
      <c r="AQ402" s="24" t="s">
        <v>55</v>
      </c>
      <c r="AR402" s="24" t="s">
        <v>55</v>
      </c>
      <c r="AS402" s="24" t="s">
        <v>32</v>
      </c>
      <c r="AT402" s="24" t="s">
        <v>880</v>
      </c>
    </row>
    <row r="403" spans="1:46" ht="19.5">
      <c r="A403" s="23">
        <v>45644</v>
      </c>
      <c r="B403" s="642">
        <v>112</v>
      </c>
      <c r="C403" s="21">
        <v>0.40763888888888888</v>
      </c>
      <c r="D403" s="20">
        <v>2409157</v>
      </c>
      <c r="E403" s="20" t="s">
        <v>38</v>
      </c>
      <c r="F403" s="644" t="s">
        <v>55</v>
      </c>
      <c r="G403" s="864">
        <v>13.91</v>
      </c>
      <c r="H403" s="869"/>
      <c r="I403" s="869">
        <v>13.93</v>
      </c>
      <c r="J403" s="15"/>
      <c r="K403" s="19">
        <v>10.25</v>
      </c>
      <c r="L403" s="618">
        <f>(K403/(100-G403))*100</f>
        <v>11.906144732256941</v>
      </c>
      <c r="M403" s="15"/>
      <c r="N403" s="15"/>
      <c r="O403" s="869"/>
      <c r="P403" s="870"/>
      <c r="Q403" s="870"/>
      <c r="R403" s="870"/>
      <c r="S403" s="870"/>
      <c r="T403" s="878"/>
      <c r="U403" s="870"/>
      <c r="V403" s="27"/>
      <c r="W403" s="27"/>
      <c r="X403" s="27"/>
      <c r="Y403" s="643">
        <v>91.38</v>
      </c>
      <c r="Z403" s="18">
        <v>-0.66</v>
      </c>
      <c r="AA403" s="18">
        <v>10.75</v>
      </c>
      <c r="AB403" s="17"/>
      <c r="AC403" s="17"/>
      <c r="AD403" s="16"/>
      <c r="AE403" s="16"/>
      <c r="AF403" s="16"/>
      <c r="AG403" s="16"/>
      <c r="AH403" s="16"/>
      <c r="AI403" s="16"/>
      <c r="AJ403" s="24"/>
      <c r="AK403" s="24" t="s">
        <v>55</v>
      </c>
      <c r="AL403" s="24" t="s">
        <v>55</v>
      </c>
      <c r="AM403" s="26"/>
      <c r="AN403" s="24"/>
      <c r="AO403" s="24" t="s">
        <v>55</v>
      </c>
      <c r="AP403" s="24" t="s">
        <v>55</v>
      </c>
      <c r="AQ403" s="24" t="s">
        <v>55</v>
      </c>
      <c r="AR403" s="24" t="s">
        <v>55</v>
      </c>
      <c r="AS403" s="24" t="s">
        <v>32</v>
      </c>
      <c r="AT403" s="24" t="s">
        <v>881</v>
      </c>
    </row>
    <row r="404" spans="1:46" ht="19.5">
      <c r="A404" s="23">
        <v>45644</v>
      </c>
      <c r="B404" s="642">
        <v>112</v>
      </c>
      <c r="C404" s="21">
        <v>0.44930555555555557</v>
      </c>
      <c r="D404" s="20">
        <v>2409161</v>
      </c>
      <c r="E404" s="20" t="s">
        <v>38</v>
      </c>
      <c r="F404" s="644" t="s">
        <v>55</v>
      </c>
      <c r="G404" s="864">
        <v>13.88</v>
      </c>
      <c r="H404" s="869"/>
      <c r="I404" s="869"/>
      <c r="J404" s="15"/>
      <c r="K404" s="19">
        <v>10.37</v>
      </c>
      <c r="L404" s="618">
        <f>(K404/(100-G404))*100</f>
        <v>12.041337668369716</v>
      </c>
      <c r="M404" s="15"/>
      <c r="N404" s="15"/>
      <c r="O404" s="869"/>
      <c r="P404" s="870"/>
      <c r="Q404" s="870"/>
      <c r="R404" s="870"/>
      <c r="S404" s="870"/>
      <c r="T404" s="878"/>
      <c r="U404" s="870"/>
      <c r="V404" s="27"/>
      <c r="W404" s="27"/>
      <c r="X404" s="27"/>
      <c r="Y404" s="643">
        <v>90.81</v>
      </c>
      <c r="Z404" s="18">
        <v>-0.62</v>
      </c>
      <c r="AA404" s="18">
        <v>10.7</v>
      </c>
      <c r="AB404" s="17"/>
      <c r="AC404" s="17"/>
      <c r="AD404" s="16">
        <v>102</v>
      </c>
      <c r="AE404" s="16">
        <v>92</v>
      </c>
      <c r="AF404" s="16">
        <v>21.4</v>
      </c>
      <c r="AG404" s="16">
        <v>310</v>
      </c>
      <c r="AH404" s="16">
        <v>1.1100000000000001</v>
      </c>
      <c r="AI404" s="16">
        <v>57.2</v>
      </c>
      <c r="AJ404" s="24"/>
      <c r="AK404" s="24" t="s">
        <v>55</v>
      </c>
      <c r="AL404" s="24" t="s">
        <v>55</v>
      </c>
      <c r="AM404" s="26"/>
      <c r="AN404" s="24"/>
      <c r="AO404" s="24" t="s">
        <v>55</v>
      </c>
      <c r="AP404" s="24" t="s">
        <v>55</v>
      </c>
      <c r="AQ404" s="24" t="s">
        <v>55</v>
      </c>
      <c r="AR404" s="24" t="s">
        <v>55</v>
      </c>
      <c r="AS404" s="24" t="s">
        <v>32</v>
      </c>
      <c r="AT404" s="24" t="s">
        <v>882</v>
      </c>
    </row>
    <row r="405" spans="1:46" ht="19.5">
      <c r="A405" s="23">
        <v>45646</v>
      </c>
      <c r="B405" s="642">
        <v>112</v>
      </c>
      <c r="C405" s="21">
        <v>0.4152777777777778</v>
      </c>
      <c r="D405" s="20">
        <v>2409244</v>
      </c>
      <c r="E405" s="20" t="s">
        <v>38</v>
      </c>
      <c r="F405" s="644" t="s">
        <v>55</v>
      </c>
      <c r="G405" s="864">
        <v>13.6</v>
      </c>
      <c r="H405" s="869"/>
      <c r="I405" s="869"/>
      <c r="J405" s="15"/>
      <c r="K405" s="19">
        <v>10.77</v>
      </c>
      <c r="L405" s="618">
        <f>(K405/(100-G405))*100</f>
        <v>12.465277777777777</v>
      </c>
      <c r="M405" s="15"/>
      <c r="N405" s="15"/>
      <c r="O405" s="869"/>
      <c r="P405" s="870"/>
      <c r="Q405" s="870"/>
      <c r="R405" s="870"/>
      <c r="S405" s="870"/>
      <c r="T405" s="878"/>
      <c r="U405" s="870"/>
      <c r="V405" s="27"/>
      <c r="W405" s="27"/>
      <c r="X405" s="27"/>
      <c r="Y405" s="643">
        <v>90.74</v>
      </c>
      <c r="Z405" s="18">
        <v>-0.68</v>
      </c>
      <c r="AA405" s="18">
        <v>10.61</v>
      </c>
      <c r="AB405" s="17"/>
      <c r="AC405" s="17"/>
      <c r="AD405" s="16">
        <v>97</v>
      </c>
      <c r="AE405" s="16">
        <v>105</v>
      </c>
      <c r="AF405" s="16">
        <v>22.8</v>
      </c>
      <c r="AG405" s="16">
        <v>331</v>
      </c>
      <c r="AH405" s="16">
        <v>0.92</v>
      </c>
      <c r="AI405" s="16">
        <v>58.9</v>
      </c>
      <c r="AJ405" s="24"/>
      <c r="AK405" s="24" t="s">
        <v>55</v>
      </c>
      <c r="AL405" s="24" t="s">
        <v>55</v>
      </c>
      <c r="AM405" s="26"/>
      <c r="AN405" s="24"/>
      <c r="AO405" s="24" t="s">
        <v>55</v>
      </c>
      <c r="AP405" s="24" t="s">
        <v>55</v>
      </c>
      <c r="AQ405" s="24" t="s">
        <v>55</v>
      </c>
      <c r="AR405" s="24" t="s">
        <v>55</v>
      </c>
      <c r="AS405" s="24" t="s">
        <v>32</v>
      </c>
      <c r="AT405" s="24" t="s">
        <v>883</v>
      </c>
    </row>
    <row r="406" spans="1:46" ht="19.5">
      <c r="A406" s="23">
        <v>45646</v>
      </c>
      <c r="B406" s="642">
        <v>112</v>
      </c>
      <c r="C406" s="21">
        <v>0.6875</v>
      </c>
      <c r="D406" s="20">
        <v>2409262</v>
      </c>
      <c r="E406" s="20" t="s">
        <v>21</v>
      </c>
      <c r="F406" s="644" t="s">
        <v>55</v>
      </c>
      <c r="G406" s="864">
        <v>14.23</v>
      </c>
      <c r="H406" s="869"/>
      <c r="I406" s="869"/>
      <c r="J406" s="15"/>
      <c r="K406" s="19">
        <v>9.92</v>
      </c>
      <c r="L406" s="618">
        <f>(K406/(100-G406))*100</f>
        <v>11.565815553223738</v>
      </c>
      <c r="M406" s="15"/>
      <c r="N406" s="15"/>
      <c r="O406" s="869"/>
      <c r="P406" s="870"/>
      <c r="Q406" s="870"/>
      <c r="R406" s="870"/>
      <c r="S406" s="870"/>
      <c r="T406" s="878"/>
      <c r="U406" s="870"/>
      <c r="V406" s="27"/>
      <c r="W406" s="27"/>
      <c r="X406" s="27"/>
      <c r="Y406" s="643">
        <v>91.65</v>
      </c>
      <c r="Z406" s="18">
        <v>-0.72</v>
      </c>
      <c r="AA406" s="18">
        <v>10.46</v>
      </c>
      <c r="AB406" s="17"/>
      <c r="AC406" s="17"/>
      <c r="AD406" s="16"/>
      <c r="AE406" s="16"/>
      <c r="AF406" s="16"/>
      <c r="AG406" s="16"/>
      <c r="AH406" s="16"/>
      <c r="AI406" s="16"/>
      <c r="AJ406" s="24"/>
      <c r="AK406" s="24"/>
      <c r="AL406" s="24"/>
      <c r="AM406" s="26"/>
      <c r="AN406" s="24"/>
      <c r="AO406" s="24"/>
      <c r="AP406" s="24"/>
      <c r="AQ406" s="24" t="s">
        <v>55</v>
      </c>
      <c r="AR406" s="24" t="s">
        <v>55</v>
      </c>
      <c r="AS406" s="24" t="s">
        <v>32</v>
      </c>
      <c r="AT406" s="24" t="s">
        <v>884</v>
      </c>
    </row>
    <row r="407" spans="1:46" ht="19.5">
      <c r="A407" s="23">
        <v>45647</v>
      </c>
      <c r="B407" s="642">
        <v>112</v>
      </c>
      <c r="C407" s="21">
        <v>0.41666666666666669</v>
      </c>
      <c r="D407" s="20">
        <v>2409280</v>
      </c>
      <c r="E407" s="20" t="s">
        <v>57</v>
      </c>
      <c r="F407" s="644" t="s">
        <v>55</v>
      </c>
      <c r="G407" s="864">
        <v>13.76</v>
      </c>
      <c r="H407" s="869"/>
      <c r="I407" s="869"/>
      <c r="J407" s="15"/>
      <c r="K407" s="19">
        <v>10</v>
      </c>
      <c r="L407" s="618">
        <f>(K407/(100-G407))*100</f>
        <v>11.595547309833025</v>
      </c>
      <c r="M407" s="15"/>
      <c r="N407" s="15"/>
      <c r="O407" s="869"/>
      <c r="P407" s="870"/>
      <c r="Q407" s="870"/>
      <c r="R407" s="870"/>
      <c r="S407" s="870"/>
      <c r="T407" s="878"/>
      <c r="U407" s="870"/>
      <c r="V407" s="27"/>
      <c r="W407" s="27"/>
      <c r="X407" s="27"/>
      <c r="Y407" s="643">
        <v>91</v>
      </c>
      <c r="Z407" s="18">
        <v>-0.69</v>
      </c>
      <c r="AA407" s="18">
        <v>10.58</v>
      </c>
      <c r="AB407" s="17"/>
      <c r="AC407" s="17"/>
      <c r="AD407" s="16"/>
      <c r="AE407" s="16"/>
      <c r="AF407" s="16"/>
      <c r="AG407" s="16"/>
      <c r="AH407" s="16"/>
      <c r="AI407" s="16"/>
      <c r="AJ407" s="24"/>
      <c r="AK407" s="24" t="s">
        <v>55</v>
      </c>
      <c r="AL407" s="24" t="s">
        <v>55</v>
      </c>
      <c r="AM407" s="26"/>
      <c r="AN407" s="24"/>
      <c r="AO407" s="24" t="s">
        <v>55</v>
      </c>
      <c r="AP407" s="24"/>
      <c r="AQ407" s="24" t="s">
        <v>55</v>
      </c>
      <c r="AR407" s="24" t="s">
        <v>55</v>
      </c>
      <c r="AS407" s="24" t="s">
        <v>32</v>
      </c>
      <c r="AT407" s="24" t="s">
        <v>885</v>
      </c>
    </row>
    <row r="408" spans="1:46" ht="19.5">
      <c r="A408" s="23">
        <v>45647</v>
      </c>
      <c r="B408" s="642">
        <v>112</v>
      </c>
      <c r="C408" s="21">
        <v>0.4152777777777778</v>
      </c>
      <c r="D408" s="20">
        <v>2409281</v>
      </c>
      <c r="E408" s="20" t="s">
        <v>38</v>
      </c>
      <c r="F408" s="644" t="s">
        <v>55</v>
      </c>
      <c r="G408" s="864">
        <v>14</v>
      </c>
      <c r="H408" s="869"/>
      <c r="I408" s="869"/>
      <c r="J408" s="15"/>
      <c r="K408" s="19">
        <v>9.89</v>
      </c>
      <c r="L408" s="618">
        <f>(K408/(100-G408))*100</f>
        <v>11.5</v>
      </c>
      <c r="M408" s="15"/>
      <c r="N408" s="15"/>
      <c r="O408" s="869"/>
      <c r="P408" s="870"/>
      <c r="Q408" s="870"/>
      <c r="R408" s="870"/>
      <c r="S408" s="870"/>
      <c r="T408" s="878"/>
      <c r="U408" s="870"/>
      <c r="V408" s="27"/>
      <c r="W408" s="27"/>
      <c r="X408" s="27"/>
      <c r="Y408" s="643">
        <v>91.11</v>
      </c>
      <c r="Z408" s="18">
        <v>-0.65</v>
      </c>
      <c r="AA408" s="18">
        <v>10.66</v>
      </c>
      <c r="AB408" s="17"/>
      <c r="AC408" s="17"/>
      <c r="AD408" s="16">
        <v>112</v>
      </c>
      <c r="AE408" s="16">
        <v>84</v>
      </c>
      <c r="AF408" s="16">
        <v>20.399999999999999</v>
      </c>
      <c r="AG408" s="16">
        <v>340</v>
      </c>
      <c r="AH408" s="16">
        <v>1.33</v>
      </c>
      <c r="AI408" s="16">
        <v>60.8</v>
      </c>
      <c r="AJ408" s="24"/>
      <c r="AK408" s="24" t="s">
        <v>55</v>
      </c>
      <c r="AL408" s="24" t="s">
        <v>55</v>
      </c>
      <c r="AM408" s="26"/>
      <c r="AN408" s="24"/>
      <c r="AO408" s="24" t="s">
        <v>55</v>
      </c>
      <c r="AP408" s="24" t="s">
        <v>55</v>
      </c>
      <c r="AQ408" s="24" t="s">
        <v>55</v>
      </c>
      <c r="AR408" s="24" t="s">
        <v>55</v>
      </c>
      <c r="AS408" s="24" t="s">
        <v>32</v>
      </c>
      <c r="AT408" s="24" t="s">
        <v>886</v>
      </c>
    </row>
    <row r="409" spans="1:46" ht="19.5">
      <c r="A409" s="23">
        <v>45649</v>
      </c>
      <c r="B409" s="642">
        <v>112</v>
      </c>
      <c r="C409" s="21">
        <v>0.38611111111111113</v>
      </c>
      <c r="D409" s="20">
        <v>2409338</v>
      </c>
      <c r="E409" s="20" t="s">
        <v>38</v>
      </c>
      <c r="F409" s="644" t="s">
        <v>55</v>
      </c>
      <c r="G409" s="864">
        <v>13.71</v>
      </c>
      <c r="H409" s="869"/>
      <c r="I409" s="869">
        <v>13.93</v>
      </c>
      <c r="J409" s="15"/>
      <c r="K409" s="19">
        <v>10.050000000000001</v>
      </c>
      <c r="L409" s="618">
        <f t="shared" ref="L409:L410" si="54">(K409/(100-G409))*100</f>
        <v>11.64677251129911</v>
      </c>
      <c r="M409" s="15"/>
      <c r="N409" s="15"/>
      <c r="O409" s="869"/>
      <c r="P409" s="870"/>
      <c r="Q409" s="870"/>
      <c r="R409" s="870"/>
      <c r="S409" s="870"/>
      <c r="T409" s="878"/>
      <c r="U409" s="870"/>
      <c r="V409" s="27"/>
      <c r="W409" s="27"/>
      <c r="X409" s="27"/>
      <c r="Y409" s="643">
        <v>90.41</v>
      </c>
      <c r="Z409" s="18">
        <v>-0.46</v>
      </c>
      <c r="AA409" s="18">
        <v>10.16</v>
      </c>
      <c r="AB409" s="17"/>
      <c r="AC409" s="17"/>
      <c r="AD409" s="16"/>
      <c r="AE409" s="16"/>
      <c r="AF409" s="16"/>
      <c r="AG409" s="16"/>
      <c r="AH409" s="16"/>
      <c r="AI409" s="16"/>
      <c r="AJ409" s="24"/>
      <c r="AK409" s="24" t="s">
        <v>55</v>
      </c>
      <c r="AL409" s="24" t="s">
        <v>55</v>
      </c>
      <c r="AM409" s="26"/>
      <c r="AN409" s="24"/>
      <c r="AO409" s="24" t="s">
        <v>55</v>
      </c>
      <c r="AP409" s="24" t="s">
        <v>55</v>
      </c>
      <c r="AQ409" s="24" t="s">
        <v>55</v>
      </c>
      <c r="AR409" s="24" t="s">
        <v>55</v>
      </c>
      <c r="AS409" s="24" t="s">
        <v>32</v>
      </c>
      <c r="AT409" s="24" t="s">
        <v>887</v>
      </c>
    </row>
    <row r="410" spans="1:46" ht="19.5">
      <c r="A410" s="23">
        <v>45650</v>
      </c>
      <c r="B410" s="642">
        <v>112</v>
      </c>
      <c r="C410" s="21">
        <v>0.38263888888888886</v>
      </c>
      <c r="D410" s="20">
        <v>2409372</v>
      </c>
      <c r="E410" s="20" t="s">
        <v>38</v>
      </c>
      <c r="F410" s="644" t="s">
        <v>55</v>
      </c>
      <c r="G410" s="864">
        <v>13.29</v>
      </c>
      <c r="H410" s="869"/>
      <c r="I410" s="869"/>
      <c r="J410" s="15"/>
      <c r="K410" s="19">
        <v>10.119999999999999</v>
      </c>
      <c r="L410" s="618">
        <f t="shared" si="54"/>
        <v>11.671087533156497</v>
      </c>
      <c r="M410" s="15"/>
      <c r="N410" s="15"/>
      <c r="O410" s="869">
        <v>1.2</v>
      </c>
      <c r="P410" s="870">
        <v>33</v>
      </c>
      <c r="Q410" s="870">
        <v>39</v>
      </c>
      <c r="R410" s="870">
        <v>15</v>
      </c>
      <c r="S410" s="870">
        <v>6</v>
      </c>
      <c r="T410" s="878">
        <f>SUM(Pâtissière[[#This Row],[G 180µ]:[G 63µ]])</f>
        <v>93</v>
      </c>
      <c r="U410" s="870">
        <v>5</v>
      </c>
      <c r="V410" s="27"/>
      <c r="W410" s="27"/>
      <c r="X410" s="27"/>
      <c r="Y410" s="643">
        <v>90.18</v>
      </c>
      <c r="Z410" s="18">
        <v>-0.57999999999999996</v>
      </c>
      <c r="AA410" s="18">
        <v>10.32</v>
      </c>
      <c r="AB410" s="17"/>
      <c r="AC410" s="17"/>
      <c r="AD410" s="16">
        <v>101</v>
      </c>
      <c r="AE410" s="16">
        <v>74</v>
      </c>
      <c r="AF410" s="16">
        <v>19.100000000000001</v>
      </c>
      <c r="AG410" s="16">
        <v>270</v>
      </c>
      <c r="AH410" s="16">
        <v>1.36</v>
      </c>
      <c r="AI410" s="16">
        <v>55.8</v>
      </c>
      <c r="AJ410" s="24"/>
      <c r="AK410" s="24" t="s">
        <v>55</v>
      </c>
      <c r="AL410" s="24" t="s">
        <v>55</v>
      </c>
      <c r="AM410" s="26"/>
      <c r="AN410" s="24"/>
      <c r="AO410" s="24" t="s">
        <v>55</v>
      </c>
      <c r="AP410" s="24" t="s">
        <v>55</v>
      </c>
      <c r="AQ410" s="24" t="s">
        <v>55</v>
      </c>
      <c r="AR410" s="24" t="s">
        <v>55</v>
      </c>
      <c r="AS410" s="24" t="s">
        <v>32</v>
      </c>
      <c r="AT410" s="24" t="s">
        <v>888</v>
      </c>
    </row>
    <row r="411" spans="1:46" ht="19.5">
      <c r="A411" s="23">
        <v>45651</v>
      </c>
      <c r="B411" s="642">
        <v>112</v>
      </c>
      <c r="C411" s="21">
        <v>0.3347222222222222</v>
      </c>
      <c r="D411" s="20">
        <v>2409432</v>
      </c>
      <c r="E411" s="20" t="s">
        <v>38</v>
      </c>
      <c r="F411" s="644" t="s">
        <v>55</v>
      </c>
      <c r="G411" s="864">
        <v>13.09</v>
      </c>
      <c r="H411" s="869"/>
      <c r="I411" s="869"/>
      <c r="J411" s="15"/>
      <c r="K411" s="19">
        <v>10.34</v>
      </c>
      <c r="L411" s="618">
        <f>(K411/(100-G411))*100</f>
        <v>11.897365090323325</v>
      </c>
      <c r="M411" s="15"/>
      <c r="N411" s="15"/>
      <c r="O411" s="869"/>
      <c r="P411" s="870"/>
      <c r="Q411" s="870"/>
      <c r="R411" s="870"/>
      <c r="S411" s="870"/>
      <c r="T411" s="878"/>
      <c r="U411" s="870"/>
      <c r="V411" s="27"/>
      <c r="W411" s="27"/>
      <c r="X411" s="27"/>
      <c r="Y411" s="643">
        <v>90.83</v>
      </c>
      <c r="Z411" s="18">
        <v>-0.64</v>
      </c>
      <c r="AA411" s="18">
        <v>10.029999999999999</v>
      </c>
      <c r="AB411" s="17"/>
      <c r="AC411" s="17"/>
      <c r="AD411" s="16">
        <v>83</v>
      </c>
      <c r="AE411" s="16">
        <v>102</v>
      </c>
      <c r="AF411" s="16">
        <v>22.5</v>
      </c>
      <c r="AG411" s="16">
        <v>280</v>
      </c>
      <c r="AH411" s="16">
        <v>0.81</v>
      </c>
      <c r="AI411" s="16">
        <v>56.8</v>
      </c>
      <c r="AJ411" s="24"/>
      <c r="AK411" s="24" t="s">
        <v>55</v>
      </c>
      <c r="AL411" s="24" t="s">
        <v>55</v>
      </c>
      <c r="AM411" s="26"/>
      <c r="AN411" s="24"/>
      <c r="AO411" s="24" t="s">
        <v>55</v>
      </c>
      <c r="AP411" s="24" t="s">
        <v>55</v>
      </c>
      <c r="AQ411" s="24" t="s">
        <v>55</v>
      </c>
      <c r="AR411" s="24" t="s">
        <v>55</v>
      </c>
      <c r="AS411" s="24" t="s">
        <v>32</v>
      </c>
      <c r="AT411" s="24" t="s">
        <v>889</v>
      </c>
    </row>
    <row r="412" spans="1:46" ht="19.5">
      <c r="A412" s="23">
        <v>45651</v>
      </c>
      <c r="B412" s="642">
        <v>112</v>
      </c>
      <c r="C412" s="21">
        <v>0.52083333333333337</v>
      </c>
      <c r="D412" s="20">
        <v>2409431</v>
      </c>
      <c r="E412" s="20" t="s">
        <v>21</v>
      </c>
      <c r="F412" s="644" t="s">
        <v>55</v>
      </c>
      <c r="G412" s="864">
        <v>13.9</v>
      </c>
      <c r="H412" s="869"/>
      <c r="I412" s="869"/>
      <c r="J412" s="15"/>
      <c r="K412" s="19">
        <v>10.87</v>
      </c>
      <c r="L412" s="618">
        <f>(K412/(100-G412))*100</f>
        <v>12.624854819976772</v>
      </c>
      <c r="M412" s="15"/>
      <c r="N412" s="15"/>
      <c r="O412" s="869"/>
      <c r="P412" s="870"/>
      <c r="Q412" s="870"/>
      <c r="R412" s="870"/>
      <c r="S412" s="870"/>
      <c r="T412" s="878"/>
      <c r="U412" s="870"/>
      <c r="V412" s="27"/>
      <c r="W412" s="27"/>
      <c r="X412" s="27"/>
      <c r="Y412" s="643">
        <v>90.33</v>
      </c>
      <c r="Z412" s="18">
        <v>-0.74</v>
      </c>
      <c r="AA412" s="18">
        <v>10.85</v>
      </c>
      <c r="AB412" s="17"/>
      <c r="AC412" s="17"/>
      <c r="AD412" s="16"/>
      <c r="AE412" s="16"/>
      <c r="AF412" s="16"/>
      <c r="AG412" s="16"/>
      <c r="AH412" s="16"/>
      <c r="AI412" s="16"/>
      <c r="AJ412" s="24"/>
      <c r="AK412" s="24"/>
      <c r="AL412" s="24"/>
      <c r="AM412" s="26"/>
      <c r="AN412" s="24"/>
      <c r="AO412" s="24"/>
      <c r="AP412" s="24"/>
      <c r="AQ412" s="24" t="s">
        <v>55</v>
      </c>
      <c r="AR412" s="24" t="s">
        <v>55</v>
      </c>
      <c r="AS412" s="24" t="s">
        <v>32</v>
      </c>
      <c r="AT412" s="24" t="s">
        <v>890</v>
      </c>
    </row>
    <row r="413" spans="1:46" ht="19.5">
      <c r="A413" s="23">
        <v>45652</v>
      </c>
      <c r="B413" s="642">
        <v>112</v>
      </c>
      <c r="C413" s="21">
        <v>0.38472222222222224</v>
      </c>
      <c r="D413" s="20">
        <v>2409465</v>
      </c>
      <c r="E413" s="20" t="s">
        <v>38</v>
      </c>
      <c r="F413" s="644" t="s">
        <v>55</v>
      </c>
      <c r="G413" s="864">
        <v>13.89</v>
      </c>
      <c r="H413" s="869"/>
      <c r="I413" s="869">
        <v>14.11</v>
      </c>
      <c r="J413" s="15"/>
      <c r="K413" s="19">
        <v>10.199999999999999</v>
      </c>
      <c r="L413" s="618">
        <f>(K413/(100-G413))*100</f>
        <v>11.845314133085587</v>
      </c>
      <c r="M413" s="15"/>
      <c r="N413" s="15"/>
      <c r="O413" s="869"/>
      <c r="P413" s="870"/>
      <c r="Q413" s="870"/>
      <c r="R413" s="870"/>
      <c r="S413" s="870"/>
      <c r="T413" s="878"/>
      <c r="U413" s="870"/>
      <c r="V413" s="27"/>
      <c r="W413" s="27"/>
      <c r="X413" s="27"/>
      <c r="Y413" s="643">
        <v>90.9</v>
      </c>
      <c r="Z413" s="18">
        <v>-0.71</v>
      </c>
      <c r="AA413" s="18">
        <v>10.16</v>
      </c>
      <c r="AB413" s="17"/>
      <c r="AC413" s="17"/>
      <c r="AD413" s="16">
        <v>99</v>
      </c>
      <c r="AE413" s="16">
        <v>85</v>
      </c>
      <c r="AF413" s="16">
        <v>20.5</v>
      </c>
      <c r="AG413" s="16">
        <v>300</v>
      </c>
      <c r="AH413" s="16">
        <v>1.1599999999999999</v>
      </c>
      <c r="AI413" s="16">
        <v>59.6</v>
      </c>
      <c r="AJ413" s="24"/>
      <c r="AK413" s="24" t="s">
        <v>55</v>
      </c>
      <c r="AL413" s="24" t="s">
        <v>55</v>
      </c>
      <c r="AM413" s="26"/>
      <c r="AN413" s="24"/>
      <c r="AO413" s="24" t="s">
        <v>55</v>
      </c>
      <c r="AP413" s="24" t="s">
        <v>55</v>
      </c>
      <c r="AQ413" s="24" t="s">
        <v>55</v>
      </c>
      <c r="AR413" s="24" t="s">
        <v>55</v>
      </c>
      <c r="AS413" s="24" t="s">
        <v>32</v>
      </c>
      <c r="AT413" s="24" t="s">
        <v>891</v>
      </c>
    </row>
    <row r="414" spans="1:46" ht="19.5">
      <c r="A414" s="23">
        <v>45653</v>
      </c>
      <c r="B414" s="642">
        <v>112</v>
      </c>
      <c r="C414" s="21">
        <v>0.43611111111111112</v>
      </c>
      <c r="D414" s="20">
        <v>2409499</v>
      </c>
      <c r="E414" s="20" t="s">
        <v>38</v>
      </c>
      <c r="F414" s="644" t="s">
        <v>55</v>
      </c>
      <c r="G414" s="864">
        <v>14.2</v>
      </c>
      <c r="H414" s="869"/>
      <c r="I414" s="869"/>
      <c r="J414" s="15"/>
      <c r="K414" s="19">
        <v>9.9600000000000009</v>
      </c>
      <c r="L414" s="618">
        <f>(K414/(100-G414))*100</f>
        <v>11.608391608391608</v>
      </c>
      <c r="M414" s="15"/>
      <c r="N414" s="15"/>
      <c r="O414" s="869"/>
      <c r="P414" s="870"/>
      <c r="Q414" s="870"/>
      <c r="R414" s="870"/>
      <c r="S414" s="870"/>
      <c r="T414" s="878"/>
      <c r="U414" s="870"/>
      <c r="V414" s="27"/>
      <c r="W414" s="27"/>
      <c r="X414" s="27"/>
      <c r="Y414" s="643">
        <v>91.08</v>
      </c>
      <c r="Z414" s="18">
        <v>-0.89</v>
      </c>
      <c r="AA414" s="18">
        <v>10.47</v>
      </c>
      <c r="AB414" s="17"/>
      <c r="AC414" s="17"/>
      <c r="AD414" s="16">
        <v>95</v>
      </c>
      <c r="AE414" s="16">
        <v>84</v>
      </c>
      <c r="AF414" s="16">
        <v>20.399999999999999</v>
      </c>
      <c r="AG414" s="16">
        <v>270</v>
      </c>
      <c r="AH414" s="16">
        <v>1.1299999999999999</v>
      </c>
      <c r="AI414" s="16">
        <v>55.9</v>
      </c>
      <c r="AJ414" s="24"/>
      <c r="AK414" s="24" t="s">
        <v>55</v>
      </c>
      <c r="AL414" s="24" t="s">
        <v>55</v>
      </c>
      <c r="AM414" s="26"/>
      <c r="AN414" s="24"/>
      <c r="AO414" s="24" t="s">
        <v>55</v>
      </c>
      <c r="AP414" s="24" t="s">
        <v>55</v>
      </c>
      <c r="AQ414" s="24" t="s">
        <v>55</v>
      </c>
      <c r="AR414" s="24" t="s">
        <v>55</v>
      </c>
      <c r="AS414" s="24" t="s">
        <v>32</v>
      </c>
      <c r="AT414" s="24" t="s">
        <v>892</v>
      </c>
    </row>
    <row r="415" spans="1:46" ht="19.5">
      <c r="A415" s="645">
        <v>45659</v>
      </c>
      <c r="B415" s="646">
        <v>101</v>
      </c>
      <c r="C415" s="647">
        <v>0.38194444444444442</v>
      </c>
      <c r="D415" s="648">
        <v>2500036</v>
      </c>
      <c r="E415" s="648" t="s">
        <v>38</v>
      </c>
      <c r="F415" s="649" t="s">
        <v>55</v>
      </c>
      <c r="G415" s="865">
        <v>14.18</v>
      </c>
      <c r="H415" s="876"/>
      <c r="I415" s="871"/>
      <c r="J415" s="651"/>
      <c r="K415" s="532">
        <v>9.8000000000000007</v>
      </c>
      <c r="L415" s="552">
        <f t="shared" ref="L415" si="55">(K415/(100-G415))*100</f>
        <v>11.419249592169658</v>
      </c>
      <c r="M415" s="651"/>
      <c r="N415" s="651"/>
      <c r="O415" s="871">
        <v>0.6</v>
      </c>
      <c r="P415" s="872">
        <v>7.2</v>
      </c>
      <c r="Q415" s="872">
        <v>12.6</v>
      </c>
      <c r="R415" s="872">
        <v>27.6</v>
      </c>
      <c r="S415" s="872">
        <v>26.2</v>
      </c>
      <c r="T415" s="880">
        <f>SUM(Pâtissière[[#This Row],[G 180µ]:[G 63µ]])</f>
        <v>73.600000000000009</v>
      </c>
      <c r="U415" s="872">
        <v>22.8</v>
      </c>
      <c r="V415" s="652"/>
      <c r="W415" s="652"/>
      <c r="X415" s="652"/>
      <c r="Y415" s="554">
        <v>90.74</v>
      </c>
      <c r="Z415" s="553">
        <v>-0.79</v>
      </c>
      <c r="AA415" s="553">
        <v>10.8</v>
      </c>
      <c r="AB415" s="615"/>
      <c r="AC415" s="615"/>
      <c r="AD415" s="610">
        <v>106</v>
      </c>
      <c r="AE415" s="610">
        <v>81</v>
      </c>
      <c r="AF415" s="610">
        <v>20</v>
      </c>
      <c r="AG415" s="610">
        <v>310</v>
      </c>
      <c r="AH415" s="610">
        <v>1.31</v>
      </c>
      <c r="AI415" s="610">
        <v>58.6</v>
      </c>
      <c r="AJ415" s="612"/>
      <c r="AK415" s="24" t="s">
        <v>55</v>
      </c>
      <c r="AL415" s="612" t="s">
        <v>55</v>
      </c>
      <c r="AM415" s="613"/>
      <c r="AN415" s="612"/>
      <c r="AO415" s="24" t="s">
        <v>55</v>
      </c>
      <c r="AP415" s="612" t="s">
        <v>484</v>
      </c>
      <c r="AQ415" s="612" t="s">
        <v>484</v>
      </c>
      <c r="AR415" s="612" t="s">
        <v>484</v>
      </c>
      <c r="AS415" s="614" t="s">
        <v>32</v>
      </c>
      <c r="AT415" s="24" t="s">
        <v>893</v>
      </c>
    </row>
    <row r="416" spans="1:46" ht="19.5">
      <c r="A416" s="645">
        <v>45660</v>
      </c>
      <c r="B416" s="646">
        <v>101</v>
      </c>
      <c r="C416" s="647">
        <v>0.40069444444444446</v>
      </c>
      <c r="D416" s="648">
        <v>2500081</v>
      </c>
      <c r="E416" s="648" t="s">
        <v>38</v>
      </c>
      <c r="F416" s="650" t="s">
        <v>55</v>
      </c>
      <c r="G416" s="865">
        <v>13.5</v>
      </c>
      <c r="H416" s="876"/>
      <c r="I416" s="871"/>
      <c r="J416" s="651"/>
      <c r="K416" s="532">
        <v>10.029999999999999</v>
      </c>
      <c r="L416" s="552">
        <f t="shared" ref="L416:L420" si="56">(K416/(100-G416))*100</f>
        <v>11.595375722543352</v>
      </c>
      <c r="M416" s="651"/>
      <c r="N416" s="651"/>
      <c r="O416" s="871"/>
      <c r="P416" s="872"/>
      <c r="Q416" s="872"/>
      <c r="R416" s="872"/>
      <c r="S416" s="872"/>
      <c r="T416" s="880"/>
      <c r="U416" s="872"/>
      <c r="V416" s="652"/>
      <c r="W416" s="652"/>
      <c r="X416" s="652"/>
      <c r="Y416" s="554">
        <v>90.81</v>
      </c>
      <c r="Z416" s="553">
        <v>-0.59</v>
      </c>
      <c r="AA416" s="553">
        <v>10.65</v>
      </c>
      <c r="AB416" s="615"/>
      <c r="AC416" s="615"/>
      <c r="AD416" s="610"/>
      <c r="AE416" s="610"/>
      <c r="AF416" s="610"/>
      <c r="AG416" s="610"/>
      <c r="AH416" s="610"/>
      <c r="AI416" s="610"/>
      <c r="AJ416" s="612"/>
      <c r="AK416" s="24" t="s">
        <v>55</v>
      </c>
      <c r="AL416" s="612" t="s">
        <v>55</v>
      </c>
      <c r="AM416" s="613"/>
      <c r="AN416" s="612"/>
      <c r="AO416" s="24" t="s">
        <v>55</v>
      </c>
      <c r="AP416" s="612" t="s">
        <v>484</v>
      </c>
      <c r="AQ416" s="612" t="s">
        <v>484</v>
      </c>
      <c r="AR416" s="612" t="s">
        <v>484</v>
      </c>
      <c r="AS416" s="614" t="s">
        <v>32</v>
      </c>
      <c r="AT416" s="24" t="s">
        <v>894</v>
      </c>
    </row>
    <row r="417" spans="1:46" ht="19.5">
      <c r="A417" s="645">
        <v>45661</v>
      </c>
      <c r="B417" s="646">
        <v>101</v>
      </c>
      <c r="C417" s="647">
        <v>0.4375</v>
      </c>
      <c r="D417" s="648">
        <v>2500112</v>
      </c>
      <c r="E417" s="648" t="s">
        <v>57</v>
      </c>
      <c r="F417" s="649" t="s">
        <v>55</v>
      </c>
      <c r="G417" s="865">
        <v>13.4</v>
      </c>
      <c r="H417" s="876"/>
      <c r="I417" s="871">
        <v>13.6</v>
      </c>
      <c r="J417" s="651"/>
      <c r="K417" s="532">
        <v>10.220000000000001</v>
      </c>
      <c r="L417" s="552">
        <f t="shared" si="56"/>
        <v>11.801385681293304</v>
      </c>
      <c r="M417" s="651"/>
      <c r="N417" s="651"/>
      <c r="O417" s="871"/>
      <c r="P417" s="872"/>
      <c r="Q417" s="872"/>
      <c r="R417" s="872"/>
      <c r="S417" s="872"/>
      <c r="T417" s="880"/>
      <c r="U417" s="872"/>
      <c r="V417" s="652"/>
      <c r="W417" s="652"/>
      <c r="X417" s="652"/>
      <c r="Y417" s="554">
        <v>89.95</v>
      </c>
      <c r="Z417" s="553">
        <v>-0.54</v>
      </c>
      <c r="AA417" s="553">
        <v>11.41</v>
      </c>
      <c r="AB417" s="615"/>
      <c r="AC417" s="615"/>
      <c r="AD417" s="610">
        <v>107</v>
      </c>
      <c r="AE417" s="610">
        <v>88</v>
      </c>
      <c r="AF417" s="610">
        <v>20.9</v>
      </c>
      <c r="AG417" s="610">
        <v>311</v>
      </c>
      <c r="AH417" s="610">
        <v>1.22</v>
      </c>
      <c r="AI417" s="610">
        <v>56.1</v>
      </c>
      <c r="AJ417" s="612"/>
      <c r="AK417" s="612"/>
      <c r="AL417" s="612"/>
      <c r="AM417" s="613"/>
      <c r="AN417" s="612"/>
      <c r="AO417" s="24" t="s">
        <v>55</v>
      </c>
      <c r="AP417" s="612"/>
      <c r="AQ417" s="612" t="s">
        <v>484</v>
      </c>
      <c r="AR417" s="612" t="s">
        <v>484</v>
      </c>
      <c r="AS417" s="614" t="s">
        <v>32</v>
      </c>
      <c r="AT417" s="24" t="s">
        <v>895</v>
      </c>
    </row>
    <row r="418" spans="1:46" ht="19.5">
      <c r="A418" s="645">
        <v>45661</v>
      </c>
      <c r="B418" s="646">
        <v>101</v>
      </c>
      <c r="C418" s="647">
        <v>0.41458333333333336</v>
      </c>
      <c r="D418" s="648">
        <v>2500111</v>
      </c>
      <c r="E418" s="648" t="s">
        <v>38</v>
      </c>
      <c r="F418" s="650" t="s">
        <v>55</v>
      </c>
      <c r="G418" s="865">
        <v>13.2</v>
      </c>
      <c r="H418" s="876"/>
      <c r="I418" s="871">
        <v>13.4</v>
      </c>
      <c r="J418" s="651"/>
      <c r="K418" s="532">
        <v>10.210000000000001</v>
      </c>
      <c r="L418" s="552">
        <f t="shared" si="56"/>
        <v>11.762672811059909</v>
      </c>
      <c r="M418" s="651"/>
      <c r="N418" s="651"/>
      <c r="O418" s="871"/>
      <c r="P418" s="872"/>
      <c r="Q418" s="872"/>
      <c r="R418" s="872"/>
      <c r="S418" s="872"/>
      <c r="T418" s="880"/>
      <c r="U418" s="872"/>
      <c r="V418" s="652"/>
      <c r="W418" s="652"/>
      <c r="X418" s="652"/>
      <c r="Y418" s="554">
        <v>89.73</v>
      </c>
      <c r="Z418" s="553">
        <v>-0.47</v>
      </c>
      <c r="AA418" s="553">
        <v>11.09</v>
      </c>
      <c r="AB418" s="615"/>
      <c r="AC418" s="615"/>
      <c r="AD418" s="610"/>
      <c r="AE418" s="610"/>
      <c r="AF418" s="610"/>
      <c r="AG418" s="610"/>
      <c r="AH418" s="610"/>
      <c r="AI418" s="610"/>
      <c r="AJ418" s="612"/>
      <c r="AK418" s="24" t="s">
        <v>55</v>
      </c>
      <c r="AL418" s="612" t="s">
        <v>55</v>
      </c>
      <c r="AM418" s="613"/>
      <c r="AN418" s="612"/>
      <c r="AO418" s="24" t="s">
        <v>55</v>
      </c>
      <c r="AP418" s="612" t="s">
        <v>484</v>
      </c>
      <c r="AQ418" s="612" t="s">
        <v>484</v>
      </c>
      <c r="AR418" s="612" t="s">
        <v>484</v>
      </c>
      <c r="AS418" s="614" t="s">
        <v>32</v>
      </c>
      <c r="AT418" s="24" t="s">
        <v>896</v>
      </c>
    </row>
    <row r="419" spans="1:46" ht="19.5">
      <c r="A419" s="645">
        <v>45663</v>
      </c>
      <c r="B419" s="646">
        <v>101</v>
      </c>
      <c r="C419" s="647">
        <v>0.39930555555555558</v>
      </c>
      <c r="D419" s="648">
        <v>2500192</v>
      </c>
      <c r="E419" s="648" t="s">
        <v>38</v>
      </c>
      <c r="F419" s="649" t="s">
        <v>55</v>
      </c>
      <c r="G419" s="865">
        <v>13.99</v>
      </c>
      <c r="H419" s="876"/>
      <c r="I419" s="871"/>
      <c r="J419" s="651"/>
      <c r="K419" s="532">
        <v>10.28</v>
      </c>
      <c r="L419" s="552">
        <f t="shared" si="56"/>
        <v>11.952098593186838</v>
      </c>
      <c r="M419" s="651"/>
      <c r="N419" s="651"/>
      <c r="O419" s="871"/>
      <c r="P419" s="872"/>
      <c r="Q419" s="872"/>
      <c r="R419" s="872"/>
      <c r="S419" s="872"/>
      <c r="T419" s="880"/>
      <c r="U419" s="872"/>
      <c r="V419" s="652"/>
      <c r="W419" s="652"/>
      <c r="X419" s="652"/>
      <c r="Y419" s="554">
        <v>91</v>
      </c>
      <c r="Z419" s="553">
        <v>-0.73</v>
      </c>
      <c r="AA419" s="553">
        <v>10.66</v>
      </c>
      <c r="AB419" s="615"/>
      <c r="AC419" s="615"/>
      <c r="AD419" s="610"/>
      <c r="AE419" s="610"/>
      <c r="AF419" s="610"/>
      <c r="AG419" s="610"/>
      <c r="AH419" s="610"/>
      <c r="AI419" s="610"/>
      <c r="AJ419" s="612"/>
      <c r="AK419" s="24" t="s">
        <v>55</v>
      </c>
      <c r="AL419" s="612" t="s">
        <v>55</v>
      </c>
      <c r="AM419" s="613"/>
      <c r="AN419" s="612"/>
      <c r="AO419" s="24" t="s">
        <v>55</v>
      </c>
      <c r="AP419" s="612" t="s">
        <v>484</v>
      </c>
      <c r="AQ419" s="612" t="s">
        <v>484</v>
      </c>
      <c r="AR419" s="612" t="s">
        <v>484</v>
      </c>
      <c r="AS419" s="614" t="s">
        <v>32</v>
      </c>
      <c r="AT419" s="24" t="s">
        <v>897</v>
      </c>
    </row>
    <row r="420" spans="1:46" ht="19.5">
      <c r="A420" s="645">
        <v>45663</v>
      </c>
      <c r="B420" s="646">
        <v>101</v>
      </c>
      <c r="C420" s="647">
        <v>0.41666666666666669</v>
      </c>
      <c r="D420" s="648">
        <v>2500193</v>
      </c>
      <c r="E420" s="648" t="s">
        <v>57</v>
      </c>
      <c r="F420" s="650" t="s">
        <v>55</v>
      </c>
      <c r="G420" s="865">
        <v>13.96</v>
      </c>
      <c r="H420" s="876"/>
      <c r="I420" s="871"/>
      <c r="J420" s="651"/>
      <c r="K420" s="532">
        <v>10.16</v>
      </c>
      <c r="L420" s="552">
        <f t="shared" si="56"/>
        <v>11.80846118084612</v>
      </c>
      <c r="M420" s="651"/>
      <c r="N420" s="651"/>
      <c r="O420" s="871"/>
      <c r="P420" s="872"/>
      <c r="Q420" s="872"/>
      <c r="R420" s="872"/>
      <c r="S420" s="872"/>
      <c r="T420" s="880"/>
      <c r="U420" s="872"/>
      <c r="V420" s="652"/>
      <c r="W420" s="652"/>
      <c r="X420" s="652"/>
      <c r="Y420" s="643">
        <v>91</v>
      </c>
      <c r="Z420" s="18">
        <v>-0.75</v>
      </c>
      <c r="AA420" s="18">
        <v>10.87</v>
      </c>
      <c r="AB420" s="615"/>
      <c r="AC420" s="615"/>
      <c r="AD420" s="610"/>
      <c r="AE420" s="610"/>
      <c r="AF420" s="610"/>
      <c r="AG420" s="610"/>
      <c r="AH420" s="610"/>
      <c r="AI420" s="610"/>
      <c r="AJ420" s="612"/>
      <c r="AK420" s="612"/>
      <c r="AL420" s="612"/>
      <c r="AM420" s="613"/>
      <c r="AN420" s="612"/>
      <c r="AO420" s="24" t="s">
        <v>55</v>
      </c>
      <c r="AP420" s="612"/>
      <c r="AQ420" s="612" t="s">
        <v>484</v>
      </c>
      <c r="AR420" s="612" t="s">
        <v>484</v>
      </c>
      <c r="AS420" s="614" t="s">
        <v>32</v>
      </c>
      <c r="AT420" s="24" t="s">
        <v>898</v>
      </c>
    </row>
    <row r="421" spans="1:46" ht="19.5">
      <c r="A421" s="645">
        <v>45664</v>
      </c>
      <c r="B421" s="646">
        <v>101</v>
      </c>
      <c r="C421" s="647">
        <v>0.41666666666666669</v>
      </c>
      <c r="D421" s="648">
        <v>2500216</v>
      </c>
      <c r="E421" s="648" t="s">
        <v>38</v>
      </c>
      <c r="F421" s="649" t="s">
        <v>55</v>
      </c>
      <c r="G421" s="865">
        <v>13</v>
      </c>
      <c r="H421" s="876"/>
      <c r="I421" s="871"/>
      <c r="J421" s="651"/>
      <c r="K421" s="532">
        <v>10.220000000000001</v>
      </c>
      <c r="L421" s="552">
        <f t="shared" ref="L421" si="57">(K421/(100-G421))*100</f>
        <v>11.74712643678161</v>
      </c>
      <c r="M421" s="651"/>
      <c r="N421" s="651"/>
      <c r="O421" s="871">
        <v>0.9</v>
      </c>
      <c r="P421" s="872">
        <v>10</v>
      </c>
      <c r="Q421" s="872">
        <v>33</v>
      </c>
      <c r="R421" s="872">
        <v>18</v>
      </c>
      <c r="S421" s="872">
        <v>22</v>
      </c>
      <c r="T421" s="880">
        <f>SUM(Pâtissière[[#This Row],[G 180µ]:[G 63µ]])</f>
        <v>83</v>
      </c>
      <c r="U421" s="872">
        <v>15</v>
      </c>
      <c r="V421" s="652"/>
      <c r="W421" s="652"/>
      <c r="X421" s="652"/>
      <c r="Y421" s="643">
        <v>89.71</v>
      </c>
      <c r="Z421" s="18">
        <v>-0.62</v>
      </c>
      <c r="AA421" s="18">
        <v>11.33</v>
      </c>
      <c r="AB421" s="615"/>
      <c r="AC421" s="615">
        <v>0.51</v>
      </c>
      <c r="AD421" s="610">
        <v>101</v>
      </c>
      <c r="AE421" s="610">
        <v>87</v>
      </c>
      <c r="AF421" s="610">
        <v>20.8</v>
      </c>
      <c r="AG421" s="610">
        <v>303</v>
      </c>
      <c r="AH421" s="610">
        <v>1.1599999999999999</v>
      </c>
      <c r="AI421" s="610">
        <v>58.7</v>
      </c>
      <c r="AJ421" s="612"/>
      <c r="AK421" s="24" t="s">
        <v>55</v>
      </c>
      <c r="AL421" s="612" t="s">
        <v>55</v>
      </c>
      <c r="AM421" s="613"/>
      <c r="AN421" s="612"/>
      <c r="AO421" s="24" t="s">
        <v>55</v>
      </c>
      <c r="AP421" s="612" t="s">
        <v>484</v>
      </c>
      <c r="AQ421" s="612" t="s">
        <v>484</v>
      </c>
      <c r="AR421" s="612" t="s">
        <v>484</v>
      </c>
      <c r="AS421" s="614" t="s">
        <v>32</v>
      </c>
      <c r="AT421" s="24" t="s">
        <v>899</v>
      </c>
    </row>
    <row r="422" spans="1:46" ht="19.5">
      <c r="A422" s="645">
        <v>45664</v>
      </c>
      <c r="B422" s="646">
        <v>101</v>
      </c>
      <c r="C422" s="647">
        <v>0.41666666666666669</v>
      </c>
      <c r="D422" s="648">
        <v>2500221</v>
      </c>
      <c r="E422" s="648" t="s">
        <v>21</v>
      </c>
      <c r="F422" s="650" t="s">
        <v>55</v>
      </c>
      <c r="G422" s="865">
        <v>13.5</v>
      </c>
      <c r="H422" s="876"/>
      <c r="I422" s="871"/>
      <c r="J422" s="651"/>
      <c r="K422" s="532">
        <v>10.15</v>
      </c>
      <c r="L422" s="552">
        <f t="shared" ref="L422:L428" si="58">(K422/(100-G422))*100</f>
        <v>11.734104046242775</v>
      </c>
      <c r="M422" s="651"/>
      <c r="N422" s="651"/>
      <c r="O422" s="871"/>
      <c r="P422" s="872"/>
      <c r="Q422" s="872"/>
      <c r="R422" s="872"/>
      <c r="S422" s="872"/>
      <c r="T422" s="880"/>
      <c r="U422" s="872"/>
      <c r="V422" s="652"/>
      <c r="W422" s="652"/>
      <c r="X422" s="652"/>
      <c r="Y422" s="643">
        <v>89.73</v>
      </c>
      <c r="Z422" s="18">
        <v>-0.55000000000000004</v>
      </c>
      <c r="AA422" s="18">
        <v>10.97</v>
      </c>
      <c r="AB422" s="615"/>
      <c r="AC422" s="615"/>
      <c r="AD422" s="610"/>
      <c r="AE422" s="610"/>
      <c r="AF422" s="610"/>
      <c r="AG422" s="610"/>
      <c r="AH422" s="610"/>
      <c r="AI422" s="610"/>
      <c r="AJ422" s="612"/>
      <c r="AK422" s="612"/>
      <c r="AL422" s="612"/>
      <c r="AM422" s="613"/>
      <c r="AN422" s="612" t="s">
        <v>73</v>
      </c>
      <c r="AO422" s="24"/>
      <c r="AP422" s="612"/>
      <c r="AQ422" s="612" t="s">
        <v>484</v>
      </c>
      <c r="AR422" s="612" t="s">
        <v>484</v>
      </c>
      <c r="AS422" s="614" t="s">
        <v>32</v>
      </c>
      <c r="AT422" s="24" t="s">
        <v>900</v>
      </c>
    </row>
    <row r="423" spans="1:46" ht="19.5">
      <c r="A423" s="645">
        <v>45665</v>
      </c>
      <c r="B423" s="646">
        <v>101</v>
      </c>
      <c r="C423" s="647">
        <v>0.38541666666666669</v>
      </c>
      <c r="D423" s="648">
        <v>2500266</v>
      </c>
      <c r="E423" s="648" t="s">
        <v>21</v>
      </c>
      <c r="F423" s="649" t="s">
        <v>55</v>
      </c>
      <c r="G423" s="865">
        <v>14.1</v>
      </c>
      <c r="H423" s="876"/>
      <c r="I423" s="871"/>
      <c r="J423" s="651"/>
      <c r="K423" s="532">
        <v>9.92</v>
      </c>
      <c r="L423" s="552">
        <f t="shared" si="58"/>
        <v>11.548311990686845</v>
      </c>
      <c r="M423" s="651"/>
      <c r="N423" s="651"/>
      <c r="O423" s="871"/>
      <c r="P423" s="872"/>
      <c r="Q423" s="872"/>
      <c r="R423" s="872"/>
      <c r="S423" s="872"/>
      <c r="T423" s="880"/>
      <c r="U423" s="872"/>
      <c r="V423" s="652"/>
      <c r="W423" s="652"/>
      <c r="X423" s="652"/>
      <c r="Y423" s="643">
        <v>90.12</v>
      </c>
      <c r="Z423" s="18">
        <v>-0.56999999999999995</v>
      </c>
      <c r="AA423" s="18">
        <v>10.97</v>
      </c>
      <c r="AB423" s="615"/>
      <c r="AC423" s="615"/>
      <c r="AD423" s="610"/>
      <c r="AE423" s="610"/>
      <c r="AF423" s="610"/>
      <c r="AG423" s="610"/>
      <c r="AH423" s="610"/>
      <c r="AI423" s="610"/>
      <c r="AJ423" s="612"/>
      <c r="AK423" s="612"/>
      <c r="AL423" s="612"/>
      <c r="AM423" s="613"/>
      <c r="AN423" s="612" t="s">
        <v>73</v>
      </c>
      <c r="AO423" s="24"/>
      <c r="AP423" s="612"/>
      <c r="AQ423" s="612" t="s">
        <v>484</v>
      </c>
      <c r="AR423" s="612" t="s">
        <v>484</v>
      </c>
      <c r="AS423" s="614" t="s">
        <v>32</v>
      </c>
      <c r="AT423" s="24" t="s">
        <v>901</v>
      </c>
    </row>
    <row r="424" spans="1:46" ht="19.5">
      <c r="A424" s="645">
        <v>45665</v>
      </c>
      <c r="B424" s="646">
        <v>101</v>
      </c>
      <c r="C424" s="647">
        <v>0.36666666666666664</v>
      </c>
      <c r="D424" s="648">
        <v>2500267</v>
      </c>
      <c r="E424" s="648" t="s">
        <v>38</v>
      </c>
      <c r="F424" s="650" t="s">
        <v>55</v>
      </c>
      <c r="G424" s="865">
        <v>13.6</v>
      </c>
      <c r="H424" s="876"/>
      <c r="I424" s="871"/>
      <c r="J424" s="651"/>
      <c r="K424" s="532">
        <v>10.26</v>
      </c>
      <c r="L424" s="552">
        <f t="shared" si="58"/>
        <v>11.875</v>
      </c>
      <c r="M424" s="651"/>
      <c r="N424" s="651"/>
      <c r="O424" s="871"/>
      <c r="P424" s="872"/>
      <c r="Q424" s="872"/>
      <c r="R424" s="872"/>
      <c r="S424" s="872"/>
      <c r="T424" s="880"/>
      <c r="U424" s="872"/>
      <c r="V424" s="652"/>
      <c r="W424" s="652"/>
      <c r="X424" s="652"/>
      <c r="Y424" s="643">
        <v>89.2</v>
      </c>
      <c r="Z424" s="18">
        <v>-0.51</v>
      </c>
      <c r="AA424" s="18">
        <v>11.33</v>
      </c>
      <c r="AB424" s="615"/>
      <c r="AC424" s="615"/>
      <c r="AD424" s="610"/>
      <c r="AE424" s="610"/>
      <c r="AF424" s="610"/>
      <c r="AG424" s="610"/>
      <c r="AH424" s="610"/>
      <c r="AI424" s="610"/>
      <c r="AJ424" s="612"/>
      <c r="AK424" s="24" t="s">
        <v>55</v>
      </c>
      <c r="AL424" s="612" t="s">
        <v>55</v>
      </c>
      <c r="AM424" s="613"/>
      <c r="AN424" s="612"/>
      <c r="AO424" s="24" t="s">
        <v>55</v>
      </c>
      <c r="AP424" s="612" t="s">
        <v>484</v>
      </c>
      <c r="AQ424" s="612" t="s">
        <v>484</v>
      </c>
      <c r="AR424" s="612" t="s">
        <v>484</v>
      </c>
      <c r="AS424" s="614" t="s">
        <v>32</v>
      </c>
      <c r="AT424" s="24" t="s">
        <v>902</v>
      </c>
    </row>
    <row r="425" spans="1:46" ht="19.5">
      <c r="A425" s="645">
        <v>45665</v>
      </c>
      <c r="B425" s="646">
        <v>101</v>
      </c>
      <c r="C425" s="647">
        <v>0.40555555555555556</v>
      </c>
      <c r="D425" s="648">
        <v>2500268</v>
      </c>
      <c r="E425" s="648" t="s">
        <v>57</v>
      </c>
      <c r="F425" s="649" t="s">
        <v>55</v>
      </c>
      <c r="G425" s="865">
        <v>13.87</v>
      </c>
      <c r="H425" s="876"/>
      <c r="I425" s="871">
        <v>14.1</v>
      </c>
      <c r="J425" s="651"/>
      <c r="K425" s="532">
        <v>9.91</v>
      </c>
      <c r="L425" s="552">
        <f t="shared" si="58"/>
        <v>11.505863230001163</v>
      </c>
      <c r="M425" s="651"/>
      <c r="N425" s="651"/>
      <c r="O425" s="871"/>
      <c r="P425" s="872"/>
      <c r="Q425" s="872"/>
      <c r="R425" s="872"/>
      <c r="S425" s="872"/>
      <c r="T425" s="880"/>
      <c r="U425" s="872"/>
      <c r="V425" s="652">
        <v>25.24</v>
      </c>
      <c r="W425" s="652">
        <v>98</v>
      </c>
      <c r="X425" s="652">
        <v>9.6300000000000008</v>
      </c>
      <c r="Y425" s="643">
        <v>89.53</v>
      </c>
      <c r="Z425" s="18">
        <v>-0.69</v>
      </c>
      <c r="AA425" s="18">
        <v>10.96</v>
      </c>
      <c r="AB425" s="615"/>
      <c r="AC425" s="615"/>
      <c r="AD425" s="610">
        <v>107</v>
      </c>
      <c r="AE425" s="610">
        <v>84</v>
      </c>
      <c r="AF425" s="610">
        <v>20.399999999999999</v>
      </c>
      <c r="AG425" s="610">
        <v>316</v>
      </c>
      <c r="AH425" s="610">
        <v>1.27</v>
      </c>
      <c r="AI425" s="610">
        <v>58.6</v>
      </c>
      <c r="AJ425" s="612"/>
      <c r="AK425" s="612"/>
      <c r="AL425" s="612"/>
      <c r="AM425" s="613"/>
      <c r="AN425" s="612"/>
      <c r="AO425" s="24" t="s">
        <v>55</v>
      </c>
      <c r="AP425" s="612"/>
      <c r="AQ425" s="612" t="s">
        <v>484</v>
      </c>
      <c r="AR425" s="612" t="s">
        <v>484</v>
      </c>
      <c r="AS425" s="614" t="s">
        <v>32</v>
      </c>
      <c r="AT425" s="24" t="s">
        <v>903</v>
      </c>
    </row>
    <row r="426" spans="1:46" ht="19.5">
      <c r="A426" s="645">
        <v>45666</v>
      </c>
      <c r="B426" s="646">
        <v>101</v>
      </c>
      <c r="C426" s="647">
        <v>0.46041666666666664</v>
      </c>
      <c r="D426" s="648">
        <v>2500327</v>
      </c>
      <c r="E426" s="648" t="s">
        <v>38</v>
      </c>
      <c r="F426" s="650" t="s">
        <v>55</v>
      </c>
      <c r="G426" s="865">
        <v>13.9</v>
      </c>
      <c r="H426" s="876"/>
      <c r="I426" s="871"/>
      <c r="J426" s="651"/>
      <c r="K426" s="532">
        <v>10.19</v>
      </c>
      <c r="L426" s="552">
        <f t="shared" si="58"/>
        <v>11.835075493612079</v>
      </c>
      <c r="M426" s="651"/>
      <c r="N426" s="651"/>
      <c r="O426" s="871"/>
      <c r="P426" s="872"/>
      <c r="Q426" s="872"/>
      <c r="R426" s="872"/>
      <c r="S426" s="872"/>
      <c r="T426" s="880"/>
      <c r="U426" s="872"/>
      <c r="V426" s="652"/>
      <c r="W426" s="652"/>
      <c r="X426" s="652"/>
      <c r="Y426" s="643">
        <v>90.73</v>
      </c>
      <c r="Z426" s="18">
        <v>-0.56000000000000005</v>
      </c>
      <c r="AA426" s="18">
        <v>10.53</v>
      </c>
      <c r="AB426" s="615"/>
      <c r="AC426" s="615"/>
      <c r="AD426" s="610"/>
      <c r="AE426" s="610"/>
      <c r="AF426" s="610"/>
      <c r="AG426" s="610"/>
      <c r="AH426" s="610"/>
      <c r="AI426" s="610"/>
      <c r="AJ426" s="612"/>
      <c r="AK426" s="24" t="s">
        <v>55</v>
      </c>
      <c r="AL426" s="612" t="s">
        <v>55</v>
      </c>
      <c r="AM426" s="613"/>
      <c r="AN426" s="612"/>
      <c r="AO426" s="24" t="s">
        <v>55</v>
      </c>
      <c r="AP426" s="612" t="s">
        <v>484</v>
      </c>
      <c r="AQ426" s="612" t="s">
        <v>484</v>
      </c>
      <c r="AR426" s="612" t="s">
        <v>484</v>
      </c>
      <c r="AS426" s="614" t="s">
        <v>32</v>
      </c>
      <c r="AT426" s="24" t="s">
        <v>904</v>
      </c>
    </row>
    <row r="427" spans="1:46" ht="19.5">
      <c r="A427" s="645">
        <v>45666</v>
      </c>
      <c r="B427" s="646">
        <v>101</v>
      </c>
      <c r="C427" s="647">
        <v>0.4375</v>
      </c>
      <c r="D427" s="648">
        <v>2500326</v>
      </c>
      <c r="E427" s="648" t="s">
        <v>57</v>
      </c>
      <c r="F427" s="649" t="s">
        <v>55</v>
      </c>
      <c r="G427" s="865">
        <v>13.5</v>
      </c>
      <c r="H427" s="876"/>
      <c r="I427" s="871"/>
      <c r="J427" s="651"/>
      <c r="K427" s="532">
        <v>10.09</v>
      </c>
      <c r="L427" s="552">
        <f t="shared" si="58"/>
        <v>11.664739884393063</v>
      </c>
      <c r="M427" s="651"/>
      <c r="N427" s="651"/>
      <c r="O427" s="871"/>
      <c r="P427" s="872"/>
      <c r="Q427" s="872"/>
      <c r="R427" s="872"/>
      <c r="S427" s="872"/>
      <c r="T427" s="880"/>
      <c r="U427" s="872"/>
      <c r="V427" s="652"/>
      <c r="W427" s="652"/>
      <c r="X427" s="652"/>
      <c r="Y427" s="643">
        <v>90.25</v>
      </c>
      <c r="Z427" s="18">
        <v>-0.54</v>
      </c>
      <c r="AA427" s="18">
        <v>10.92</v>
      </c>
      <c r="AB427" s="615"/>
      <c r="AC427" s="615"/>
      <c r="AD427" s="610">
        <v>110</v>
      </c>
      <c r="AE427" s="610">
        <v>78</v>
      </c>
      <c r="AF427" s="610">
        <v>19.7</v>
      </c>
      <c r="AG427" s="610">
        <v>309</v>
      </c>
      <c r="AH427" s="610">
        <v>1.42</v>
      </c>
      <c r="AI427" s="610">
        <v>58.2</v>
      </c>
      <c r="AJ427" s="612"/>
      <c r="AK427" s="612"/>
      <c r="AL427" s="612"/>
      <c r="AM427" s="613"/>
      <c r="AN427" s="612"/>
      <c r="AO427" s="24" t="s">
        <v>55</v>
      </c>
      <c r="AP427" s="612"/>
      <c r="AQ427" s="612" t="s">
        <v>484</v>
      </c>
      <c r="AR427" s="612" t="s">
        <v>484</v>
      </c>
      <c r="AS427" s="614" t="s">
        <v>32</v>
      </c>
      <c r="AT427" s="24" t="s">
        <v>905</v>
      </c>
    </row>
    <row r="428" spans="1:46" ht="19.5">
      <c r="A428" s="645">
        <v>45668</v>
      </c>
      <c r="B428" s="646">
        <v>101</v>
      </c>
      <c r="C428" s="647">
        <v>0.37777777777777777</v>
      </c>
      <c r="D428" s="648">
        <v>2500403</v>
      </c>
      <c r="E428" s="648" t="s">
        <v>38</v>
      </c>
      <c r="F428" s="650" t="s">
        <v>55</v>
      </c>
      <c r="G428" s="865">
        <v>13.98</v>
      </c>
      <c r="H428" s="876"/>
      <c r="I428" s="871">
        <v>13.88</v>
      </c>
      <c r="J428" s="651"/>
      <c r="K428" s="532">
        <v>9.69</v>
      </c>
      <c r="L428" s="552">
        <f t="shared" si="58"/>
        <v>11.264822134387352</v>
      </c>
      <c r="M428" s="651"/>
      <c r="N428" s="651"/>
      <c r="O428" s="871"/>
      <c r="P428" s="872"/>
      <c r="Q428" s="872"/>
      <c r="R428" s="872"/>
      <c r="S428" s="872"/>
      <c r="T428" s="880"/>
      <c r="U428" s="872"/>
      <c r="V428" s="652"/>
      <c r="W428" s="652"/>
      <c r="X428" s="652"/>
      <c r="Y428" s="643">
        <v>90.77</v>
      </c>
      <c r="Z428" s="18">
        <v>-0.7</v>
      </c>
      <c r="AA428" s="18">
        <v>11.03</v>
      </c>
      <c r="AB428" s="615"/>
      <c r="AC428" s="615"/>
      <c r="AD428" s="610">
        <v>81</v>
      </c>
      <c r="AE428" s="610">
        <v>73</v>
      </c>
      <c r="AF428" s="610">
        <v>19</v>
      </c>
      <c r="AG428" s="610">
        <v>210</v>
      </c>
      <c r="AH428" s="610">
        <v>1.1100000000000001</v>
      </c>
      <c r="AI428" s="610">
        <v>53.7</v>
      </c>
      <c r="AJ428" s="612"/>
      <c r="AK428" s="24" t="s">
        <v>55</v>
      </c>
      <c r="AL428" s="612" t="s">
        <v>55</v>
      </c>
      <c r="AM428" s="613"/>
      <c r="AN428" s="612"/>
      <c r="AO428" s="24" t="s">
        <v>55</v>
      </c>
      <c r="AP428" s="612" t="s">
        <v>484</v>
      </c>
      <c r="AQ428" s="612" t="s">
        <v>484</v>
      </c>
      <c r="AR428" s="612" t="s">
        <v>484</v>
      </c>
      <c r="AS428" s="614" t="s">
        <v>32</v>
      </c>
      <c r="AT428" s="24" t="s">
        <v>906</v>
      </c>
    </row>
    <row r="429" spans="1:46" ht="19.5">
      <c r="A429" s="645">
        <v>45670</v>
      </c>
      <c r="B429" s="646">
        <v>101</v>
      </c>
      <c r="C429" s="647">
        <v>0.38958333333333334</v>
      </c>
      <c r="D429" s="648">
        <v>2500457</v>
      </c>
      <c r="E429" s="648" t="s">
        <v>38</v>
      </c>
      <c r="F429" s="649" t="s">
        <v>55</v>
      </c>
      <c r="G429" s="865">
        <v>13.9</v>
      </c>
      <c r="H429" s="876">
        <v>14.1</v>
      </c>
      <c r="I429" s="871"/>
      <c r="J429" s="651"/>
      <c r="K429" s="532">
        <v>10.36</v>
      </c>
      <c r="L429" s="552">
        <f t="shared" ref="L429" si="59">(K429/(100-G429))*100</f>
        <v>12.032520325203253</v>
      </c>
      <c r="M429" s="651"/>
      <c r="N429" s="651"/>
      <c r="O429" s="871"/>
      <c r="P429" s="872"/>
      <c r="Q429" s="872"/>
      <c r="R429" s="872"/>
      <c r="S429" s="872"/>
      <c r="T429" s="880"/>
      <c r="U429" s="872"/>
      <c r="V429" s="652"/>
      <c r="W429" s="652"/>
      <c r="X429" s="652"/>
      <c r="Y429" s="643">
        <v>91.04</v>
      </c>
      <c r="Z429" s="18">
        <v>-0.82</v>
      </c>
      <c r="AA429" s="18">
        <v>11.04</v>
      </c>
      <c r="AB429" s="615"/>
      <c r="AC429" s="615"/>
      <c r="AD429" s="610">
        <v>98</v>
      </c>
      <c r="AE429" s="610">
        <v>84</v>
      </c>
      <c r="AF429" s="610">
        <v>20.399999999999999</v>
      </c>
      <c r="AG429" s="610">
        <v>275</v>
      </c>
      <c r="AH429" s="610">
        <v>1.17</v>
      </c>
      <c r="AI429" s="610">
        <v>54.8</v>
      </c>
      <c r="AJ429" s="612"/>
      <c r="AK429" s="24" t="s">
        <v>55</v>
      </c>
      <c r="AL429" s="612" t="s">
        <v>55</v>
      </c>
      <c r="AM429" s="613"/>
      <c r="AN429" s="612"/>
      <c r="AO429" s="24" t="s">
        <v>55</v>
      </c>
      <c r="AP429" s="612" t="s">
        <v>484</v>
      </c>
      <c r="AQ429" s="612" t="s">
        <v>484</v>
      </c>
      <c r="AR429" s="612" t="s">
        <v>484</v>
      </c>
      <c r="AS429" s="614" t="s">
        <v>32</v>
      </c>
      <c r="AT429" s="24" t="s">
        <v>907</v>
      </c>
    </row>
    <row r="430" spans="1:46" ht="19.5">
      <c r="A430" s="645">
        <v>45671</v>
      </c>
      <c r="B430" s="646">
        <v>101</v>
      </c>
      <c r="C430" s="647">
        <v>0.46666666666666667</v>
      </c>
      <c r="D430" s="648">
        <v>2500485</v>
      </c>
      <c r="E430" s="648" t="s">
        <v>38</v>
      </c>
      <c r="F430" s="650" t="s">
        <v>55</v>
      </c>
      <c r="G430" s="865">
        <v>13.6</v>
      </c>
      <c r="H430" s="876"/>
      <c r="I430" s="871">
        <v>13.5</v>
      </c>
      <c r="J430" s="651"/>
      <c r="K430" s="532">
        <v>10.64</v>
      </c>
      <c r="L430" s="552">
        <f t="shared" ref="L430:L434" si="60">(K430/(100-G430))*100</f>
        <v>12.314814814814815</v>
      </c>
      <c r="M430" s="651"/>
      <c r="N430" s="651"/>
      <c r="O430" s="871">
        <v>1</v>
      </c>
      <c r="P430" s="872">
        <v>28</v>
      </c>
      <c r="Q430" s="872">
        <v>33.32</v>
      </c>
      <c r="R430" s="872">
        <v>12.86</v>
      </c>
      <c r="S430" s="872">
        <v>11.8</v>
      </c>
      <c r="T430" s="880">
        <f>SUM(Pâtissière[[#This Row],[G 180µ]:[G 63µ]])</f>
        <v>85.98</v>
      </c>
      <c r="U430" s="872">
        <v>10.7</v>
      </c>
      <c r="V430" s="652">
        <v>23.43</v>
      </c>
      <c r="W430" s="652">
        <v>97.2</v>
      </c>
      <c r="X430" s="652">
        <v>8.3800000000000008</v>
      </c>
      <c r="Y430" s="643">
        <v>89.64</v>
      </c>
      <c r="Z430" s="18">
        <v>-0.47</v>
      </c>
      <c r="AA430" s="18">
        <v>10.58</v>
      </c>
      <c r="AB430" s="615"/>
      <c r="AC430" s="615"/>
      <c r="AD430" s="610">
        <v>107</v>
      </c>
      <c r="AE430" s="610">
        <v>72</v>
      </c>
      <c r="AF430" s="610">
        <v>18.899999999999999</v>
      </c>
      <c r="AG430" s="610">
        <v>252</v>
      </c>
      <c r="AH430" s="610">
        <v>1.49</v>
      </c>
      <c r="AI430" s="610">
        <v>48.7</v>
      </c>
      <c r="AJ430" s="612"/>
      <c r="AK430" s="24" t="s">
        <v>55</v>
      </c>
      <c r="AL430" s="612" t="s">
        <v>55</v>
      </c>
      <c r="AM430" s="613" t="s">
        <v>908</v>
      </c>
      <c r="AN430" s="612"/>
      <c r="AO430" s="24" t="s">
        <v>55</v>
      </c>
      <c r="AP430" s="612" t="s">
        <v>484</v>
      </c>
      <c r="AQ430" s="612" t="s">
        <v>484</v>
      </c>
      <c r="AR430" s="612" t="s">
        <v>484</v>
      </c>
      <c r="AS430" s="614" t="s">
        <v>32</v>
      </c>
      <c r="AT430" s="24" t="s">
        <v>909</v>
      </c>
    </row>
    <row r="431" spans="1:46" ht="19.5">
      <c r="A431" s="645">
        <v>45671</v>
      </c>
      <c r="B431" s="646">
        <v>101</v>
      </c>
      <c r="C431" s="647">
        <v>0.42083333333333334</v>
      </c>
      <c r="D431" s="648">
        <v>2500487</v>
      </c>
      <c r="E431" s="648" t="s">
        <v>38</v>
      </c>
      <c r="F431" s="649" t="s">
        <v>55</v>
      </c>
      <c r="G431" s="865">
        <v>13.25</v>
      </c>
      <c r="H431" s="876"/>
      <c r="I431" s="871">
        <v>13.39</v>
      </c>
      <c r="J431" s="651"/>
      <c r="K431" s="532">
        <v>10.37</v>
      </c>
      <c r="L431" s="552">
        <f t="shared" si="60"/>
        <v>11.953890489913544</v>
      </c>
      <c r="M431" s="651"/>
      <c r="N431" s="651"/>
      <c r="O431" s="871"/>
      <c r="P431" s="872"/>
      <c r="Q431" s="872"/>
      <c r="R431" s="872"/>
      <c r="S431" s="872"/>
      <c r="T431" s="880"/>
      <c r="U431" s="872"/>
      <c r="V431" s="652"/>
      <c r="W431" s="652"/>
      <c r="X431" s="652"/>
      <c r="Y431" s="643">
        <v>90.57</v>
      </c>
      <c r="Z431" s="18">
        <v>-0.74</v>
      </c>
      <c r="AA431" s="18">
        <v>11.23</v>
      </c>
      <c r="AB431" s="615"/>
      <c r="AC431" s="615"/>
      <c r="AD431" s="610">
        <v>126</v>
      </c>
      <c r="AE431" s="610">
        <v>70</v>
      </c>
      <c r="AF431" s="610">
        <v>18.600000000000001</v>
      </c>
      <c r="AG431" s="610">
        <v>319</v>
      </c>
      <c r="AH431" s="610">
        <v>1.8</v>
      </c>
      <c r="AI431" s="610">
        <v>55.4</v>
      </c>
      <c r="AJ431" s="612"/>
      <c r="AK431" s="24" t="s">
        <v>55</v>
      </c>
      <c r="AL431" s="612" t="s">
        <v>55</v>
      </c>
      <c r="AM431" s="613"/>
      <c r="AN431" s="612" t="s">
        <v>101</v>
      </c>
      <c r="AO431" s="24" t="s">
        <v>55</v>
      </c>
      <c r="AP431" s="612" t="s">
        <v>484</v>
      </c>
      <c r="AQ431" s="612" t="s">
        <v>484</v>
      </c>
      <c r="AR431" s="612" t="s">
        <v>484</v>
      </c>
      <c r="AS431" s="614" t="s">
        <v>32</v>
      </c>
      <c r="AT431" s="24" t="s">
        <v>910</v>
      </c>
    </row>
    <row r="432" spans="1:46" ht="19.5">
      <c r="A432" s="645">
        <v>45672</v>
      </c>
      <c r="B432" s="646">
        <v>101</v>
      </c>
      <c r="C432" s="647">
        <v>0.58333333333333337</v>
      </c>
      <c r="D432" s="648">
        <v>2500487</v>
      </c>
      <c r="E432" s="648" t="s">
        <v>38</v>
      </c>
      <c r="F432" s="650" t="s">
        <v>55</v>
      </c>
      <c r="G432" s="865">
        <v>13.8</v>
      </c>
      <c r="H432" s="876"/>
      <c r="I432" s="871">
        <v>14</v>
      </c>
      <c r="J432" s="651"/>
      <c r="K432" s="532">
        <v>10.17</v>
      </c>
      <c r="L432" s="552">
        <f t="shared" si="60"/>
        <v>11.798143851508121</v>
      </c>
      <c r="M432" s="651"/>
      <c r="N432" s="651"/>
      <c r="O432" s="871"/>
      <c r="P432" s="872"/>
      <c r="Q432" s="872"/>
      <c r="R432" s="872"/>
      <c r="S432" s="872"/>
      <c r="T432" s="880"/>
      <c r="U432" s="872"/>
      <c r="V432" s="652"/>
      <c r="W432" s="652"/>
      <c r="X432" s="652"/>
      <c r="Y432" s="643">
        <v>91.06</v>
      </c>
      <c r="Z432" s="18">
        <v>-0.75</v>
      </c>
      <c r="AA432" s="18">
        <v>11.17</v>
      </c>
      <c r="AB432" s="615"/>
      <c r="AC432" s="615"/>
      <c r="AD432" s="610">
        <v>106</v>
      </c>
      <c r="AE432" s="610">
        <v>67</v>
      </c>
      <c r="AF432" s="610">
        <v>18.2</v>
      </c>
      <c r="AG432" s="610">
        <v>254</v>
      </c>
      <c r="AH432" s="610">
        <v>1.58</v>
      </c>
      <c r="AI432" s="610">
        <v>53.3</v>
      </c>
      <c r="AJ432" s="612"/>
      <c r="AK432" s="24" t="s">
        <v>55</v>
      </c>
      <c r="AL432" s="612" t="s">
        <v>55</v>
      </c>
      <c r="AM432" s="613"/>
      <c r="AN432" s="612" t="s">
        <v>101</v>
      </c>
      <c r="AO432" s="24" t="s">
        <v>55</v>
      </c>
      <c r="AP432" s="612" t="s">
        <v>484</v>
      </c>
      <c r="AQ432" s="612" t="s">
        <v>484</v>
      </c>
      <c r="AR432" s="612" t="s">
        <v>484</v>
      </c>
      <c r="AS432" s="614" t="s">
        <v>32</v>
      </c>
      <c r="AT432" s="24" t="s">
        <v>911</v>
      </c>
    </row>
    <row r="433" spans="1:46" ht="19.5">
      <c r="A433" s="645">
        <v>45673</v>
      </c>
      <c r="B433" s="646">
        <v>101</v>
      </c>
      <c r="C433" s="647">
        <v>0.40416666666666667</v>
      </c>
      <c r="D433" s="648">
        <v>2500556</v>
      </c>
      <c r="E433" s="648" t="s">
        <v>38</v>
      </c>
      <c r="F433" s="649" t="s">
        <v>55</v>
      </c>
      <c r="G433" s="865">
        <v>13.2</v>
      </c>
      <c r="H433" s="876"/>
      <c r="I433" s="871">
        <v>13.3</v>
      </c>
      <c r="J433" s="651"/>
      <c r="K433" s="532">
        <v>10.56</v>
      </c>
      <c r="L433" s="552">
        <f t="shared" si="60"/>
        <v>12.165898617511521</v>
      </c>
      <c r="M433" s="651"/>
      <c r="N433" s="651"/>
      <c r="O433" s="871"/>
      <c r="P433" s="872"/>
      <c r="Q433" s="872"/>
      <c r="R433" s="872"/>
      <c r="S433" s="872"/>
      <c r="T433" s="880"/>
      <c r="U433" s="872"/>
      <c r="V433" s="652"/>
      <c r="W433" s="652"/>
      <c r="X433" s="652"/>
      <c r="Y433" s="643">
        <v>90.29</v>
      </c>
      <c r="Z433" s="18">
        <v>-0.61</v>
      </c>
      <c r="AA433" s="18">
        <v>10.84</v>
      </c>
      <c r="AB433" s="615"/>
      <c r="AC433" s="615"/>
      <c r="AD433" s="610">
        <v>114</v>
      </c>
      <c r="AE433" s="610">
        <v>92</v>
      </c>
      <c r="AF433" s="610">
        <v>21.4</v>
      </c>
      <c r="AG433" s="610">
        <v>350</v>
      </c>
      <c r="AH433" s="610">
        <v>1.24</v>
      </c>
      <c r="AI433" s="610">
        <v>57.9</v>
      </c>
      <c r="AJ433" s="612"/>
      <c r="AK433" s="24" t="s">
        <v>55</v>
      </c>
      <c r="AL433" s="612" t="s">
        <v>55</v>
      </c>
      <c r="AM433" s="613"/>
      <c r="AN433" s="612" t="s">
        <v>73</v>
      </c>
      <c r="AO433" s="24" t="s">
        <v>55</v>
      </c>
      <c r="AP433" s="612" t="s">
        <v>484</v>
      </c>
      <c r="AQ433" s="612" t="s">
        <v>484</v>
      </c>
      <c r="AR433" s="612" t="s">
        <v>484</v>
      </c>
      <c r="AS433" s="614" t="s">
        <v>32</v>
      </c>
      <c r="AT433" s="24" t="s">
        <v>912</v>
      </c>
    </row>
    <row r="434" spans="1:46" ht="19.5">
      <c r="A434" s="645">
        <v>45674</v>
      </c>
      <c r="B434" s="646">
        <v>101</v>
      </c>
      <c r="C434" s="647">
        <v>0.3840277777777778</v>
      </c>
      <c r="D434" s="648">
        <v>2500582</v>
      </c>
      <c r="E434" s="648" t="s">
        <v>38</v>
      </c>
      <c r="F434" s="650" t="s">
        <v>55</v>
      </c>
      <c r="G434" s="865">
        <v>14.05</v>
      </c>
      <c r="H434" s="876"/>
      <c r="I434" s="871"/>
      <c r="J434" s="651"/>
      <c r="K434" s="532">
        <v>10.1</v>
      </c>
      <c r="L434" s="552">
        <f t="shared" si="60"/>
        <v>11.751018033740547</v>
      </c>
      <c r="M434" s="651"/>
      <c r="N434" s="651"/>
      <c r="O434" s="871"/>
      <c r="P434" s="872"/>
      <c r="Q434" s="872"/>
      <c r="R434" s="872"/>
      <c r="S434" s="872"/>
      <c r="T434" s="880"/>
      <c r="U434" s="872"/>
      <c r="V434" s="652"/>
      <c r="W434" s="652"/>
      <c r="X434" s="652"/>
      <c r="Y434" s="643">
        <v>90.16</v>
      </c>
      <c r="Z434" s="18">
        <v>-0.85</v>
      </c>
      <c r="AA434" s="18">
        <v>11.38</v>
      </c>
      <c r="AB434" s="615"/>
      <c r="AC434" s="615"/>
      <c r="AD434" s="610">
        <v>108</v>
      </c>
      <c r="AE434" s="610">
        <v>98</v>
      </c>
      <c r="AF434" s="610">
        <v>22</v>
      </c>
      <c r="AG434" s="610">
        <v>344</v>
      </c>
      <c r="AH434" s="610">
        <v>1.1000000000000001</v>
      </c>
      <c r="AI434" s="610">
        <v>58.2</v>
      </c>
      <c r="AJ434" s="612"/>
      <c r="AK434" s="24" t="s">
        <v>55</v>
      </c>
      <c r="AL434" s="612" t="s">
        <v>55</v>
      </c>
      <c r="AM434" s="613"/>
      <c r="AN434" s="612"/>
      <c r="AO434" s="24" t="s">
        <v>55</v>
      </c>
      <c r="AP434" s="612" t="s">
        <v>484</v>
      </c>
      <c r="AQ434" s="612" t="s">
        <v>484</v>
      </c>
      <c r="AR434" s="612" t="s">
        <v>484</v>
      </c>
      <c r="AS434" s="614" t="s">
        <v>32</v>
      </c>
      <c r="AT434" s="24" t="s">
        <v>913</v>
      </c>
    </row>
    <row r="435" spans="1:46" ht="19.5">
      <c r="A435" s="645">
        <v>45675</v>
      </c>
      <c r="B435" s="646">
        <v>101</v>
      </c>
      <c r="C435" s="647">
        <v>0.42083333333333334</v>
      </c>
      <c r="D435" s="648">
        <v>2500621</v>
      </c>
      <c r="E435" s="648" t="s">
        <v>38</v>
      </c>
      <c r="F435" s="649" t="s">
        <v>55</v>
      </c>
      <c r="G435" s="865">
        <v>13.4</v>
      </c>
      <c r="H435" s="876"/>
      <c r="I435" s="871">
        <v>12.64</v>
      </c>
      <c r="J435" s="651"/>
      <c r="K435" s="532">
        <v>9.81</v>
      </c>
      <c r="L435" s="552">
        <f>(K435/(100-G435))*100</f>
        <v>11.327944572748269</v>
      </c>
      <c r="M435" s="651"/>
      <c r="N435" s="651"/>
      <c r="O435" s="871"/>
      <c r="P435" s="872"/>
      <c r="Q435" s="872"/>
      <c r="R435" s="872"/>
      <c r="S435" s="872"/>
      <c r="T435" s="880"/>
      <c r="U435" s="872"/>
      <c r="V435" s="652"/>
      <c r="W435" s="652"/>
      <c r="X435" s="652"/>
      <c r="Y435" s="643">
        <v>89.09</v>
      </c>
      <c r="Z435" s="18">
        <v>-0.43</v>
      </c>
      <c r="AA435" s="18">
        <v>11.01</v>
      </c>
      <c r="AB435" s="615"/>
      <c r="AC435" s="615"/>
      <c r="AD435" s="610">
        <v>94</v>
      </c>
      <c r="AE435" s="610">
        <v>96</v>
      </c>
      <c r="AF435" s="610">
        <v>21.8</v>
      </c>
      <c r="AG435" s="610">
        <v>290</v>
      </c>
      <c r="AH435" s="610">
        <v>0.98</v>
      </c>
      <c r="AI435" s="610">
        <v>54.2</v>
      </c>
      <c r="AJ435" s="612"/>
      <c r="AK435" s="24" t="s">
        <v>55</v>
      </c>
      <c r="AL435" s="612" t="s">
        <v>55</v>
      </c>
      <c r="AM435" s="613"/>
      <c r="AN435" s="612" t="s">
        <v>73</v>
      </c>
      <c r="AO435" s="24" t="s">
        <v>55</v>
      </c>
      <c r="AP435" s="612" t="s">
        <v>484</v>
      </c>
      <c r="AQ435" s="612" t="s">
        <v>484</v>
      </c>
      <c r="AR435" s="612" t="s">
        <v>484</v>
      </c>
      <c r="AS435" s="614" t="s">
        <v>32</v>
      </c>
      <c r="AT435" s="24" t="s">
        <v>914</v>
      </c>
    </row>
    <row r="436" spans="1:46" ht="19.5">
      <c r="A436" s="645">
        <v>45677</v>
      </c>
      <c r="B436" s="646">
        <v>101</v>
      </c>
      <c r="C436" s="647">
        <v>0.38055555555555554</v>
      </c>
      <c r="D436" s="648">
        <v>2500669</v>
      </c>
      <c r="E436" s="648" t="s">
        <v>38</v>
      </c>
      <c r="F436" s="650" t="s">
        <v>55</v>
      </c>
      <c r="G436" s="865">
        <v>13.8</v>
      </c>
      <c r="H436" s="876"/>
      <c r="I436" s="871">
        <v>13.87</v>
      </c>
      <c r="J436" s="651"/>
      <c r="K436" s="532">
        <v>9.9700000000000006</v>
      </c>
      <c r="L436" s="552">
        <f>(K436/(100-G436))*100</f>
        <v>11.566125290023201</v>
      </c>
      <c r="M436" s="651"/>
      <c r="N436" s="651"/>
      <c r="O436" s="871"/>
      <c r="P436" s="872"/>
      <c r="Q436" s="872"/>
      <c r="R436" s="872"/>
      <c r="S436" s="872"/>
      <c r="T436" s="880"/>
      <c r="U436" s="872"/>
      <c r="V436" s="652"/>
      <c r="W436" s="652"/>
      <c r="X436" s="652"/>
      <c r="Y436" s="643">
        <v>90.1</v>
      </c>
      <c r="Z436" s="18">
        <v>-0.56999999999999995</v>
      </c>
      <c r="AA436" s="18">
        <v>10.9</v>
      </c>
      <c r="AB436" s="615"/>
      <c r="AC436" s="615"/>
      <c r="AD436" s="610">
        <v>104</v>
      </c>
      <c r="AE436" s="610">
        <v>73</v>
      </c>
      <c r="AF436" s="610">
        <v>21</v>
      </c>
      <c r="AG436" s="610">
        <v>270</v>
      </c>
      <c r="AH436" s="610">
        <v>1.42</v>
      </c>
      <c r="AI436" s="610">
        <v>57.4</v>
      </c>
      <c r="AJ436" s="612"/>
      <c r="AK436" s="24" t="s">
        <v>55</v>
      </c>
      <c r="AL436" s="612" t="s">
        <v>55</v>
      </c>
      <c r="AM436" s="613"/>
      <c r="AN436" s="612"/>
      <c r="AO436" s="24" t="s">
        <v>55</v>
      </c>
      <c r="AP436" s="612" t="s">
        <v>484</v>
      </c>
      <c r="AQ436" s="612" t="s">
        <v>484</v>
      </c>
      <c r="AR436" s="612" t="s">
        <v>484</v>
      </c>
      <c r="AS436" s="614" t="s">
        <v>32</v>
      </c>
      <c r="AT436" s="24" t="s">
        <v>915</v>
      </c>
    </row>
    <row r="437" spans="1:46" ht="19.5">
      <c r="A437" s="645">
        <v>45678</v>
      </c>
      <c r="B437" s="646">
        <v>101</v>
      </c>
      <c r="C437" s="647">
        <v>0.38819444444444445</v>
      </c>
      <c r="D437" s="648">
        <v>2500697</v>
      </c>
      <c r="E437" s="648" t="s">
        <v>38</v>
      </c>
      <c r="F437" s="649" t="s">
        <v>55</v>
      </c>
      <c r="G437" s="865">
        <v>13.9</v>
      </c>
      <c r="H437" s="876"/>
      <c r="I437" s="871">
        <v>13.82</v>
      </c>
      <c r="J437" s="651"/>
      <c r="K437" s="532">
        <v>9.9600000000000009</v>
      </c>
      <c r="L437" s="552">
        <f t="shared" ref="L437:L439" si="61">(K437/(100-G437))*100</f>
        <v>11.567944250871081</v>
      </c>
      <c r="M437" s="651"/>
      <c r="N437" s="651"/>
      <c r="O437" s="871">
        <v>1.2</v>
      </c>
      <c r="P437" s="872">
        <v>30</v>
      </c>
      <c r="Q437" s="872">
        <v>26</v>
      </c>
      <c r="R437" s="872">
        <v>20</v>
      </c>
      <c r="S437" s="872">
        <v>12</v>
      </c>
      <c r="T437" s="880">
        <f>SUM(Pâtissière[[#This Row],[G 180µ]:[G 63µ]])</f>
        <v>88</v>
      </c>
      <c r="U437" s="872">
        <v>9</v>
      </c>
      <c r="V437" s="652"/>
      <c r="W437" s="652"/>
      <c r="X437" s="652"/>
      <c r="Y437" s="643">
        <v>89.9</v>
      </c>
      <c r="Z437" s="18">
        <v>-0.61</v>
      </c>
      <c r="AA437" s="18">
        <v>10.42</v>
      </c>
      <c r="AB437" s="615"/>
      <c r="AC437" s="615"/>
      <c r="AD437" s="610">
        <v>114</v>
      </c>
      <c r="AE437" s="610">
        <v>66</v>
      </c>
      <c r="AF437" s="610">
        <v>18.100000000000001</v>
      </c>
      <c r="AG437" s="610">
        <v>275</v>
      </c>
      <c r="AH437" s="610">
        <v>1.73</v>
      </c>
      <c r="AI437" s="610">
        <v>55.5</v>
      </c>
      <c r="AJ437" s="612"/>
      <c r="AK437" s="24" t="s">
        <v>55</v>
      </c>
      <c r="AL437" s="612" t="s">
        <v>55</v>
      </c>
      <c r="AM437" s="613"/>
      <c r="AN437" s="612" t="s">
        <v>101</v>
      </c>
      <c r="AO437" s="24" t="s">
        <v>55</v>
      </c>
      <c r="AP437" s="612" t="s">
        <v>484</v>
      </c>
      <c r="AQ437" s="612" t="s">
        <v>484</v>
      </c>
      <c r="AR437" s="612" t="s">
        <v>484</v>
      </c>
      <c r="AS437" s="614" t="s">
        <v>32</v>
      </c>
      <c r="AT437" s="24" t="s">
        <v>916</v>
      </c>
    </row>
    <row r="438" spans="1:46" ht="19.5">
      <c r="A438" s="645">
        <v>45679</v>
      </c>
      <c r="B438" s="646">
        <v>101</v>
      </c>
      <c r="C438" s="647">
        <v>0.37847222222222221</v>
      </c>
      <c r="D438" s="648">
        <v>2500739</v>
      </c>
      <c r="E438" s="648" t="s">
        <v>38</v>
      </c>
      <c r="F438" s="650" t="s">
        <v>55</v>
      </c>
      <c r="G438" s="865">
        <v>13.7</v>
      </c>
      <c r="H438" s="876"/>
      <c r="I438" s="871"/>
      <c r="J438" s="651"/>
      <c r="K438" s="532">
        <v>9.5299999999999994</v>
      </c>
      <c r="L438" s="552">
        <f t="shared" si="61"/>
        <v>11.042873696407879</v>
      </c>
      <c r="M438" s="651"/>
      <c r="N438" s="651"/>
      <c r="O438" s="871"/>
      <c r="P438" s="872"/>
      <c r="Q438" s="872"/>
      <c r="R438" s="872"/>
      <c r="S438" s="872"/>
      <c r="T438" s="880"/>
      <c r="U438" s="872"/>
      <c r="V438" s="652"/>
      <c r="W438" s="652"/>
      <c r="X438" s="652"/>
      <c r="Y438" s="643">
        <v>89.44</v>
      </c>
      <c r="Z438" s="18">
        <v>-0.64</v>
      </c>
      <c r="AA438" s="18">
        <v>10.42</v>
      </c>
      <c r="AB438" s="615"/>
      <c r="AC438" s="615">
        <v>0.54</v>
      </c>
      <c r="AD438" s="610"/>
      <c r="AE438" s="610"/>
      <c r="AF438" s="610"/>
      <c r="AG438" s="610"/>
      <c r="AH438" s="610"/>
      <c r="AI438" s="610"/>
      <c r="AJ438" s="612"/>
      <c r="AK438" s="24" t="s">
        <v>55</v>
      </c>
      <c r="AL438" s="612" t="s">
        <v>55</v>
      </c>
      <c r="AM438" s="613"/>
      <c r="AN438" s="612" t="s">
        <v>79</v>
      </c>
      <c r="AO438" s="24" t="s">
        <v>55</v>
      </c>
      <c r="AP438" s="612" t="s">
        <v>484</v>
      </c>
      <c r="AQ438" s="612" t="s">
        <v>484</v>
      </c>
      <c r="AR438" s="612" t="s">
        <v>484</v>
      </c>
      <c r="AS438" s="614" t="s">
        <v>32</v>
      </c>
      <c r="AT438" s="24" t="s">
        <v>917</v>
      </c>
    </row>
    <row r="439" spans="1:46" ht="19.5">
      <c r="A439" s="645">
        <v>45679</v>
      </c>
      <c r="B439" s="646">
        <v>101</v>
      </c>
      <c r="C439" s="647">
        <v>0.39583333333333331</v>
      </c>
      <c r="D439" s="648">
        <v>2500738</v>
      </c>
      <c r="E439" s="648" t="s">
        <v>57</v>
      </c>
      <c r="F439" s="649" t="s">
        <v>55</v>
      </c>
      <c r="G439" s="865">
        <v>13.8</v>
      </c>
      <c r="H439" s="876"/>
      <c r="I439" s="871"/>
      <c r="J439" s="651"/>
      <c r="K439" s="532">
        <v>9.57</v>
      </c>
      <c r="L439" s="552">
        <f t="shared" si="61"/>
        <v>11.102088167053365</v>
      </c>
      <c r="M439" s="651"/>
      <c r="N439" s="651"/>
      <c r="O439" s="871"/>
      <c r="P439" s="872"/>
      <c r="Q439" s="872"/>
      <c r="R439" s="872"/>
      <c r="S439" s="872"/>
      <c r="T439" s="880"/>
      <c r="U439" s="872"/>
      <c r="V439" s="652"/>
      <c r="W439" s="652"/>
      <c r="X439" s="652"/>
      <c r="Y439" s="643">
        <v>89.21</v>
      </c>
      <c r="Z439" s="18">
        <v>-0.55000000000000004</v>
      </c>
      <c r="AA439" s="18">
        <v>10.42</v>
      </c>
      <c r="AB439" s="615"/>
      <c r="AC439" s="615"/>
      <c r="AD439" s="610">
        <v>107</v>
      </c>
      <c r="AE439" s="610">
        <v>56</v>
      </c>
      <c r="AF439" s="610">
        <v>17.899999999999999</v>
      </c>
      <c r="AG439" s="610">
        <v>260</v>
      </c>
      <c r="AH439" s="610">
        <v>1.65</v>
      </c>
      <c r="AI439" s="610">
        <v>57</v>
      </c>
      <c r="AJ439" s="612"/>
      <c r="AK439" s="612" t="s">
        <v>55</v>
      </c>
      <c r="AL439" s="612" t="s">
        <v>55</v>
      </c>
      <c r="AM439" s="613"/>
      <c r="AN439" s="612" t="s">
        <v>79</v>
      </c>
      <c r="AO439" s="24" t="s">
        <v>55</v>
      </c>
      <c r="AP439" s="612"/>
      <c r="AQ439" s="612" t="s">
        <v>484</v>
      </c>
      <c r="AR439" s="612" t="s">
        <v>484</v>
      </c>
      <c r="AS439" s="614" t="s">
        <v>32</v>
      </c>
      <c r="AT439" s="24" t="s">
        <v>918</v>
      </c>
    </row>
    <row r="440" spans="1:46" ht="19.5">
      <c r="A440" s="645">
        <v>45680</v>
      </c>
      <c r="B440" s="646">
        <v>101</v>
      </c>
      <c r="C440" s="647">
        <v>0.39305555555555555</v>
      </c>
      <c r="D440" s="648">
        <v>2500764</v>
      </c>
      <c r="E440" s="648" t="s">
        <v>38</v>
      </c>
      <c r="F440" s="650" t="s">
        <v>55</v>
      </c>
      <c r="G440" s="865">
        <v>13.33</v>
      </c>
      <c r="H440" s="876"/>
      <c r="I440" s="871">
        <v>13.37</v>
      </c>
      <c r="J440" s="651"/>
      <c r="K440" s="532">
        <v>9.64</v>
      </c>
      <c r="L440" s="552">
        <f>(K440/(100-G440))*100</f>
        <v>11.12264912887966</v>
      </c>
      <c r="M440" s="651"/>
      <c r="N440" s="651"/>
      <c r="O440" s="871"/>
      <c r="P440" s="872"/>
      <c r="Q440" s="872"/>
      <c r="R440" s="872"/>
      <c r="S440" s="872"/>
      <c r="T440" s="880"/>
      <c r="U440" s="872"/>
      <c r="V440" s="652"/>
      <c r="W440" s="652"/>
      <c r="X440" s="652"/>
      <c r="Y440" s="643">
        <v>90.53</v>
      </c>
      <c r="Z440" s="18">
        <v>-0.52</v>
      </c>
      <c r="AA440" s="18">
        <v>10.35</v>
      </c>
      <c r="AB440" s="615"/>
      <c r="AC440" s="615">
        <v>0.56000000000000005</v>
      </c>
      <c r="AD440" s="610">
        <v>85</v>
      </c>
      <c r="AE440" s="610">
        <v>96</v>
      </c>
      <c r="AF440" s="610">
        <v>21.8</v>
      </c>
      <c r="AG440" s="610">
        <v>270</v>
      </c>
      <c r="AH440" s="610">
        <v>0.89</v>
      </c>
      <c r="AI440" s="610">
        <v>57.9</v>
      </c>
      <c r="AJ440" s="612"/>
      <c r="AK440" s="24" t="s">
        <v>55</v>
      </c>
      <c r="AL440" s="612" t="s">
        <v>55</v>
      </c>
      <c r="AM440" s="613"/>
      <c r="AN440" s="612"/>
      <c r="AO440" s="24" t="s">
        <v>55</v>
      </c>
      <c r="AP440" s="612" t="s">
        <v>484</v>
      </c>
      <c r="AQ440" s="612" t="s">
        <v>484</v>
      </c>
      <c r="AR440" s="612" t="s">
        <v>484</v>
      </c>
      <c r="AS440" s="614" t="s">
        <v>32</v>
      </c>
      <c r="AT440" s="24" t="s">
        <v>919</v>
      </c>
    </row>
    <row r="441" spans="1:46" ht="19.5">
      <c r="A441" s="645">
        <v>45681</v>
      </c>
      <c r="B441" s="646">
        <v>101</v>
      </c>
      <c r="C441" s="647">
        <v>0.4</v>
      </c>
      <c r="D441" s="648">
        <v>2500793</v>
      </c>
      <c r="E441" s="648" t="s">
        <v>38</v>
      </c>
      <c r="F441" s="649" t="s">
        <v>55</v>
      </c>
      <c r="G441" s="865">
        <v>13.5</v>
      </c>
      <c r="H441" s="876">
        <v>12.6</v>
      </c>
      <c r="I441" s="871">
        <v>12.42</v>
      </c>
      <c r="J441" s="651"/>
      <c r="K441" s="532">
        <v>10.050000000000001</v>
      </c>
      <c r="L441" s="552">
        <f>(K441/(100-G441))*100</f>
        <v>11.61849710982659</v>
      </c>
      <c r="M441" s="651"/>
      <c r="N441" s="651"/>
      <c r="O441" s="871"/>
      <c r="P441" s="872"/>
      <c r="Q441" s="872"/>
      <c r="R441" s="872"/>
      <c r="S441" s="872"/>
      <c r="T441" s="880"/>
      <c r="U441" s="872"/>
      <c r="V441" s="652"/>
      <c r="W441" s="652"/>
      <c r="X441" s="652"/>
      <c r="Y441" s="643">
        <v>90.69</v>
      </c>
      <c r="Z441" s="18">
        <v>-0.55000000000000004</v>
      </c>
      <c r="AA441" s="18">
        <v>10.8</v>
      </c>
      <c r="AB441" s="615"/>
      <c r="AC441" s="615"/>
      <c r="AD441" s="610">
        <v>109</v>
      </c>
      <c r="AE441" s="610">
        <v>76</v>
      </c>
      <c r="AF441" s="610">
        <v>19.399999999999999</v>
      </c>
      <c r="AG441" s="610">
        <v>300</v>
      </c>
      <c r="AH441" s="610">
        <v>1.4</v>
      </c>
      <c r="AI441" s="610">
        <v>59.1</v>
      </c>
      <c r="AJ441" s="612"/>
      <c r="AK441" s="24" t="s">
        <v>55</v>
      </c>
      <c r="AL441" s="612" t="s">
        <v>55</v>
      </c>
      <c r="AM441" s="613"/>
      <c r="AN441" s="612" t="s">
        <v>73</v>
      </c>
      <c r="AO441" s="24" t="s">
        <v>55</v>
      </c>
      <c r="AP441" s="612" t="s">
        <v>484</v>
      </c>
      <c r="AQ441" s="612" t="s">
        <v>484</v>
      </c>
      <c r="AR441" s="612" t="s">
        <v>484</v>
      </c>
      <c r="AS441" s="614" t="s">
        <v>32</v>
      </c>
      <c r="AT441" s="24" t="s">
        <v>920</v>
      </c>
    </row>
    <row r="442" spans="1:46" ht="19.5">
      <c r="A442" s="645">
        <v>45682</v>
      </c>
      <c r="B442" s="646">
        <v>101</v>
      </c>
      <c r="C442" s="647">
        <v>0.39583333333333331</v>
      </c>
      <c r="D442" s="648">
        <v>2500816</v>
      </c>
      <c r="E442" s="648" t="s">
        <v>57</v>
      </c>
      <c r="F442" s="650" t="s">
        <v>55</v>
      </c>
      <c r="G442" s="865">
        <v>13.9</v>
      </c>
      <c r="H442" s="876"/>
      <c r="I442" s="871"/>
      <c r="J442" s="651"/>
      <c r="K442" s="532">
        <v>9.8800000000000008</v>
      </c>
      <c r="L442" s="552">
        <f t="shared" ref="L442:L443" si="62">(K442/(100-G442))*100</f>
        <v>11.475029036004647</v>
      </c>
      <c r="M442" s="651"/>
      <c r="N442" s="651"/>
      <c r="O442" s="871"/>
      <c r="P442" s="872"/>
      <c r="Q442" s="872"/>
      <c r="R442" s="872"/>
      <c r="S442" s="872"/>
      <c r="T442" s="880"/>
      <c r="U442" s="872"/>
      <c r="V442" s="652"/>
      <c r="W442" s="652"/>
      <c r="X442" s="652"/>
      <c r="Y442" s="643">
        <v>90.88</v>
      </c>
      <c r="Z442" s="18">
        <v>-0.86</v>
      </c>
      <c r="AA442" s="18">
        <v>11.08</v>
      </c>
      <c r="AB442" s="615"/>
      <c r="AC442" s="615"/>
      <c r="AD442" s="610"/>
      <c r="AE442" s="610"/>
      <c r="AF442" s="610"/>
      <c r="AG442" s="610"/>
      <c r="AH442" s="610"/>
      <c r="AI442" s="610"/>
      <c r="AJ442" s="612"/>
      <c r="AK442" s="612" t="s">
        <v>55</v>
      </c>
      <c r="AL442" s="612" t="s">
        <v>55</v>
      </c>
      <c r="AM442" s="613"/>
      <c r="AN442" s="612" t="s">
        <v>79</v>
      </c>
      <c r="AO442" s="24" t="s">
        <v>55</v>
      </c>
      <c r="AP442" s="612"/>
      <c r="AQ442" s="612" t="s">
        <v>484</v>
      </c>
      <c r="AR442" s="612" t="s">
        <v>484</v>
      </c>
      <c r="AS442" s="614" t="s">
        <v>32</v>
      </c>
      <c r="AT442" s="24" t="s">
        <v>921</v>
      </c>
    </row>
    <row r="443" spans="1:46" ht="19.5">
      <c r="A443" s="645">
        <v>45682</v>
      </c>
      <c r="B443" s="646">
        <v>101</v>
      </c>
      <c r="C443" s="647">
        <v>0.40416666666666667</v>
      </c>
      <c r="D443" s="648">
        <v>2500817</v>
      </c>
      <c r="E443" s="648" t="s">
        <v>38</v>
      </c>
      <c r="F443" s="649" t="s">
        <v>55</v>
      </c>
      <c r="G443" s="865">
        <v>13.7</v>
      </c>
      <c r="H443" s="876"/>
      <c r="I443" s="871">
        <v>13.8</v>
      </c>
      <c r="J443" s="651"/>
      <c r="K443" s="532">
        <v>9.94</v>
      </c>
      <c r="L443" s="552">
        <f t="shared" si="62"/>
        <v>11.517960602549246</v>
      </c>
      <c r="M443" s="651"/>
      <c r="N443" s="651"/>
      <c r="O443" s="871"/>
      <c r="P443" s="872"/>
      <c r="Q443" s="872"/>
      <c r="R443" s="872"/>
      <c r="S443" s="872"/>
      <c r="T443" s="880"/>
      <c r="U443" s="872"/>
      <c r="V443" s="652"/>
      <c r="W443" s="652"/>
      <c r="X443" s="652"/>
      <c r="Y443" s="643">
        <v>91.03</v>
      </c>
      <c r="Z443" s="18">
        <v>-0.81</v>
      </c>
      <c r="AA443" s="18">
        <v>11.2</v>
      </c>
      <c r="AB443" s="615"/>
      <c r="AC443" s="615"/>
      <c r="AD443" s="610">
        <v>131</v>
      </c>
      <c r="AE443" s="610">
        <v>65</v>
      </c>
      <c r="AF443" s="610">
        <v>17.899999999999999</v>
      </c>
      <c r="AG443" s="610">
        <v>320</v>
      </c>
      <c r="AH443" s="610">
        <v>2.02</v>
      </c>
      <c r="AI443" s="610">
        <v>57.4</v>
      </c>
      <c r="AJ443" s="612"/>
      <c r="AK443" s="24" t="s">
        <v>55</v>
      </c>
      <c r="AL443" s="612" t="s">
        <v>55</v>
      </c>
      <c r="AM443" s="613"/>
      <c r="AN443" s="612" t="s">
        <v>101</v>
      </c>
      <c r="AO443" s="24" t="s">
        <v>55</v>
      </c>
      <c r="AP443" s="612" t="s">
        <v>484</v>
      </c>
      <c r="AQ443" s="612" t="s">
        <v>484</v>
      </c>
      <c r="AR443" s="612" t="s">
        <v>484</v>
      </c>
      <c r="AS443" s="614" t="s">
        <v>32</v>
      </c>
      <c r="AT443" s="24" t="s">
        <v>922</v>
      </c>
    </row>
    <row r="444" spans="1:46" ht="19.5">
      <c r="A444" s="645">
        <v>45684</v>
      </c>
      <c r="B444" s="646">
        <v>101</v>
      </c>
      <c r="C444" s="647">
        <v>0.37222222222222223</v>
      </c>
      <c r="D444" s="648">
        <v>2500873</v>
      </c>
      <c r="E444" s="648" t="s">
        <v>38</v>
      </c>
      <c r="F444" s="650" t="s">
        <v>55</v>
      </c>
      <c r="G444" s="865">
        <v>13.5</v>
      </c>
      <c r="H444" s="876">
        <v>12.8</v>
      </c>
      <c r="I444" s="871">
        <v>13.08</v>
      </c>
      <c r="J444" s="651"/>
      <c r="K444" s="532">
        <v>10.050000000000001</v>
      </c>
      <c r="L444" s="552">
        <f>(K444/(100-G444))*100</f>
        <v>11.61849710982659</v>
      </c>
      <c r="M444" s="651"/>
      <c r="N444" s="651"/>
      <c r="O444" s="871"/>
      <c r="P444" s="872"/>
      <c r="Q444" s="872"/>
      <c r="R444" s="872"/>
      <c r="S444" s="872"/>
      <c r="T444" s="880"/>
      <c r="U444" s="872"/>
      <c r="V444" s="652"/>
      <c r="W444" s="652"/>
      <c r="X444" s="652"/>
      <c r="Y444" s="643">
        <v>89.6</v>
      </c>
      <c r="Z444" s="18">
        <v>-0.52</v>
      </c>
      <c r="AA444" s="18">
        <v>10.81</v>
      </c>
      <c r="AB444" s="615"/>
      <c r="AC444" s="615"/>
      <c r="AD444" s="610"/>
      <c r="AE444" s="610"/>
      <c r="AF444" s="610"/>
      <c r="AG444" s="610"/>
      <c r="AH444" s="610"/>
      <c r="AI444" s="610"/>
      <c r="AJ444" s="612"/>
      <c r="AK444" s="24" t="s">
        <v>55</v>
      </c>
      <c r="AL444" s="612" t="s">
        <v>55</v>
      </c>
      <c r="AM444" s="613"/>
      <c r="AN444" s="612"/>
      <c r="AO444" s="24" t="s">
        <v>55</v>
      </c>
      <c r="AP444" s="612" t="s">
        <v>484</v>
      </c>
      <c r="AQ444" s="612" t="s">
        <v>484</v>
      </c>
      <c r="AR444" s="612" t="s">
        <v>484</v>
      </c>
      <c r="AS444" s="614" t="s">
        <v>32</v>
      </c>
      <c r="AT444" s="24" t="s">
        <v>923</v>
      </c>
    </row>
    <row r="445" spans="1:46" ht="19.5">
      <c r="A445" s="645">
        <v>45684</v>
      </c>
      <c r="B445" s="646">
        <v>101</v>
      </c>
      <c r="C445" s="647">
        <v>0.38541666666666669</v>
      </c>
      <c r="D445" s="648">
        <v>2500874</v>
      </c>
      <c r="E445" s="648" t="s">
        <v>57</v>
      </c>
      <c r="F445" s="649" t="s">
        <v>55</v>
      </c>
      <c r="G445" s="865">
        <v>13.82</v>
      </c>
      <c r="H445" s="876">
        <v>13.74</v>
      </c>
      <c r="I445" s="871">
        <v>13.78</v>
      </c>
      <c r="J445" s="651"/>
      <c r="K445" s="532">
        <v>9.98</v>
      </c>
      <c r="L445" s="552">
        <f>(K445/(100-G445))*100</f>
        <v>11.580413088883731</v>
      </c>
      <c r="M445" s="651"/>
      <c r="N445" s="651"/>
      <c r="O445" s="871"/>
      <c r="P445" s="872"/>
      <c r="Q445" s="872"/>
      <c r="R445" s="872"/>
      <c r="S445" s="872"/>
      <c r="T445" s="880"/>
      <c r="U445" s="872"/>
      <c r="V445" s="652"/>
      <c r="W445" s="652"/>
      <c r="X445" s="652"/>
      <c r="Y445" s="643">
        <v>89.86</v>
      </c>
      <c r="Z445" s="18">
        <v>-0.57999999999999996</v>
      </c>
      <c r="AA445" s="18">
        <v>10.69</v>
      </c>
      <c r="AB445" s="615"/>
      <c r="AC445" s="615"/>
      <c r="AD445" s="610">
        <v>107</v>
      </c>
      <c r="AE445" s="610">
        <v>74</v>
      </c>
      <c r="AF445" s="610">
        <v>19.100000000000001</v>
      </c>
      <c r="AG445" s="610">
        <v>279</v>
      </c>
      <c r="AH445" s="610">
        <v>1.45</v>
      </c>
      <c r="AI445" s="610">
        <v>55.9</v>
      </c>
      <c r="AJ445" s="612"/>
      <c r="AK445" s="612" t="s">
        <v>55</v>
      </c>
      <c r="AL445" s="612" t="s">
        <v>55</v>
      </c>
      <c r="AM445" s="613"/>
      <c r="AN445" s="612"/>
      <c r="AO445" s="24" t="s">
        <v>55</v>
      </c>
      <c r="AP445" s="612"/>
      <c r="AQ445" s="612" t="s">
        <v>484</v>
      </c>
      <c r="AR445" s="612" t="s">
        <v>484</v>
      </c>
      <c r="AS445" s="614" t="s">
        <v>32</v>
      </c>
      <c r="AT445" s="24" t="s">
        <v>924</v>
      </c>
    </row>
    <row r="446" spans="1:46" ht="19.5">
      <c r="A446" s="645">
        <v>45685</v>
      </c>
      <c r="B446" s="646">
        <v>101</v>
      </c>
      <c r="C446" s="647">
        <v>0.47916666666666669</v>
      </c>
      <c r="D446" s="648">
        <v>2500896</v>
      </c>
      <c r="E446" s="648" t="s">
        <v>57</v>
      </c>
      <c r="F446" s="650" t="s">
        <v>55</v>
      </c>
      <c r="G446" s="865">
        <v>13.12</v>
      </c>
      <c r="H446" s="876"/>
      <c r="I446" s="871">
        <v>13.4</v>
      </c>
      <c r="J446" s="651"/>
      <c r="K446" s="532">
        <v>11.89</v>
      </c>
      <c r="L446" s="552">
        <f t="shared" ref="L446:L449" si="63">(K446/(100-G446))*100</f>
        <v>13.685543278084717</v>
      </c>
      <c r="M446" s="651"/>
      <c r="N446" s="651"/>
      <c r="O446" s="871"/>
      <c r="P446" s="872"/>
      <c r="Q446" s="872"/>
      <c r="R446" s="872"/>
      <c r="S446" s="872"/>
      <c r="T446" s="880"/>
      <c r="U446" s="872"/>
      <c r="V446" s="652"/>
      <c r="W446" s="652"/>
      <c r="X446" s="652"/>
      <c r="Y446" s="643">
        <v>90.3</v>
      </c>
      <c r="Z446" s="18">
        <v>-0.6</v>
      </c>
      <c r="AA446" s="18">
        <v>10.62</v>
      </c>
      <c r="AB446" s="615"/>
      <c r="AC446" s="615"/>
      <c r="AD446" s="610">
        <v>107</v>
      </c>
      <c r="AE446" s="610">
        <v>59</v>
      </c>
      <c r="AF446" s="610">
        <v>17.100000000000001</v>
      </c>
      <c r="AG446" s="610">
        <v>251</v>
      </c>
      <c r="AH446" s="610">
        <v>1.85</v>
      </c>
      <c r="AI446" s="610">
        <v>56.9</v>
      </c>
      <c r="AJ446" s="612"/>
      <c r="AK446" s="612" t="s">
        <v>55</v>
      </c>
      <c r="AL446" s="612" t="s">
        <v>55</v>
      </c>
      <c r="AM446" s="613"/>
      <c r="AN446" s="612" t="s">
        <v>101</v>
      </c>
      <c r="AO446" s="24" t="s">
        <v>55</v>
      </c>
      <c r="AP446" s="612"/>
      <c r="AQ446" s="612" t="s">
        <v>484</v>
      </c>
      <c r="AR446" s="612" t="s">
        <v>484</v>
      </c>
      <c r="AS446" s="614" t="s">
        <v>32</v>
      </c>
      <c r="AT446" s="24" t="s">
        <v>925</v>
      </c>
    </row>
    <row r="447" spans="1:46" ht="19.5">
      <c r="A447" s="645">
        <v>45685</v>
      </c>
      <c r="B447" s="646">
        <v>101</v>
      </c>
      <c r="C447" s="647">
        <v>0.47916666666666669</v>
      </c>
      <c r="D447" s="648">
        <v>2500897</v>
      </c>
      <c r="E447" s="648" t="s">
        <v>38</v>
      </c>
      <c r="F447" s="649" t="s">
        <v>55</v>
      </c>
      <c r="G447" s="865">
        <v>13.99</v>
      </c>
      <c r="H447" s="876"/>
      <c r="I447" s="871">
        <v>13.7</v>
      </c>
      <c r="J447" s="651"/>
      <c r="K447" s="532">
        <v>9.82</v>
      </c>
      <c r="L447" s="552">
        <f t="shared" si="63"/>
        <v>11.417277060806882</v>
      </c>
      <c r="M447" s="651"/>
      <c r="N447" s="651"/>
      <c r="O447" s="871"/>
      <c r="P447" s="872"/>
      <c r="Q447" s="872"/>
      <c r="R447" s="872"/>
      <c r="S447" s="872"/>
      <c r="T447" s="880"/>
      <c r="U447" s="872"/>
      <c r="V447" s="652"/>
      <c r="W447" s="652"/>
      <c r="X447" s="652"/>
      <c r="Y447" s="643">
        <v>90.36</v>
      </c>
      <c r="Z447" s="18">
        <v>-0.6</v>
      </c>
      <c r="AA447" s="18">
        <v>10.59</v>
      </c>
      <c r="AB447" s="615"/>
      <c r="AC447" s="615"/>
      <c r="AD447" s="610"/>
      <c r="AE447" s="610"/>
      <c r="AF447" s="610"/>
      <c r="AG447" s="610"/>
      <c r="AH447" s="610"/>
      <c r="AI447" s="610"/>
      <c r="AJ447" s="612"/>
      <c r="AK447" s="24" t="s">
        <v>55</v>
      </c>
      <c r="AL447" s="612" t="s">
        <v>55</v>
      </c>
      <c r="AM447" s="613"/>
      <c r="AN447" s="612"/>
      <c r="AO447" s="24" t="s">
        <v>55</v>
      </c>
      <c r="AP447" s="612" t="s">
        <v>484</v>
      </c>
      <c r="AQ447" s="612" t="s">
        <v>484</v>
      </c>
      <c r="AR447" s="612" t="s">
        <v>484</v>
      </c>
      <c r="AS447" s="614" t="s">
        <v>32</v>
      </c>
      <c r="AT447" s="24" t="s">
        <v>926</v>
      </c>
    </row>
    <row r="448" spans="1:46" ht="19.5">
      <c r="A448" s="645">
        <v>45686</v>
      </c>
      <c r="B448" s="646">
        <v>101</v>
      </c>
      <c r="C448" s="647">
        <v>0.41666666666666669</v>
      </c>
      <c r="D448" s="648">
        <v>2500924</v>
      </c>
      <c r="E448" s="648" t="s">
        <v>57</v>
      </c>
      <c r="F448" s="650" t="s">
        <v>55</v>
      </c>
      <c r="G448" s="865">
        <v>13.7</v>
      </c>
      <c r="H448" s="876"/>
      <c r="I448" s="871">
        <v>13.77</v>
      </c>
      <c r="J448" s="651"/>
      <c r="K448" s="532">
        <v>10.039999999999999</v>
      </c>
      <c r="L448" s="552">
        <f t="shared" si="63"/>
        <v>11.633835457705677</v>
      </c>
      <c r="M448" s="651"/>
      <c r="N448" s="651"/>
      <c r="O448" s="871"/>
      <c r="P448" s="872"/>
      <c r="Q448" s="872"/>
      <c r="R448" s="872"/>
      <c r="S448" s="872"/>
      <c r="T448" s="880"/>
      <c r="U448" s="872"/>
      <c r="V448" s="652"/>
      <c r="W448" s="652"/>
      <c r="X448" s="652"/>
      <c r="Y448" s="643">
        <v>90.9</v>
      </c>
      <c r="Z448" s="18">
        <v>0.62</v>
      </c>
      <c r="AA448" s="18">
        <v>10.67</v>
      </c>
      <c r="AB448" s="615"/>
      <c r="AC448" s="615"/>
      <c r="AD448" s="610">
        <v>117</v>
      </c>
      <c r="AE448" s="610">
        <v>50</v>
      </c>
      <c r="AF448" s="610">
        <v>15.7</v>
      </c>
      <c r="AG448" s="610">
        <v>232</v>
      </c>
      <c r="AH448" s="610">
        <v>2.2999999999999998</v>
      </c>
      <c r="AI448" s="610">
        <v>53.7</v>
      </c>
      <c r="AJ448" s="612"/>
      <c r="AK448" s="612" t="s">
        <v>55</v>
      </c>
      <c r="AL448" s="612" t="s">
        <v>55</v>
      </c>
      <c r="AM448" s="613"/>
      <c r="AN448" s="612" t="s">
        <v>101</v>
      </c>
      <c r="AO448" s="24" t="s">
        <v>55</v>
      </c>
      <c r="AP448" s="612"/>
      <c r="AQ448" s="612" t="s">
        <v>484</v>
      </c>
      <c r="AR448" s="612" t="s">
        <v>484</v>
      </c>
      <c r="AS448" s="614" t="s">
        <v>32</v>
      </c>
      <c r="AT448" s="24" t="s">
        <v>927</v>
      </c>
    </row>
    <row r="449" spans="1:46" ht="19.5">
      <c r="A449" s="645">
        <v>45686</v>
      </c>
      <c r="B449" s="646">
        <v>101</v>
      </c>
      <c r="C449" s="647">
        <v>0.41319444444444442</v>
      </c>
      <c r="D449" s="648">
        <v>2500922</v>
      </c>
      <c r="E449" s="648" t="s">
        <v>38</v>
      </c>
      <c r="F449" s="649" t="s">
        <v>55</v>
      </c>
      <c r="G449" s="865">
        <v>13.7</v>
      </c>
      <c r="H449" s="876"/>
      <c r="I449" s="871">
        <v>13.96</v>
      </c>
      <c r="J449" s="651"/>
      <c r="K449" s="532">
        <v>9.89</v>
      </c>
      <c r="L449" s="552">
        <f t="shared" si="63"/>
        <v>11.460023174971031</v>
      </c>
      <c r="M449" s="651"/>
      <c r="N449" s="651"/>
      <c r="O449" s="871"/>
      <c r="P449" s="872"/>
      <c r="Q449" s="872"/>
      <c r="R449" s="872"/>
      <c r="S449" s="872"/>
      <c r="T449" s="880"/>
      <c r="U449" s="872"/>
      <c r="V449" s="652"/>
      <c r="W449" s="652"/>
      <c r="X449" s="652"/>
      <c r="Y449" s="643">
        <v>91.08</v>
      </c>
      <c r="Z449" s="18">
        <v>-0.63</v>
      </c>
      <c r="AA449" s="18">
        <v>10.46</v>
      </c>
      <c r="AB449" s="615"/>
      <c r="AC449" s="615"/>
      <c r="AD449" s="610"/>
      <c r="AE449" s="610"/>
      <c r="AF449" s="610"/>
      <c r="AG449" s="610"/>
      <c r="AH449" s="610"/>
      <c r="AI449" s="610"/>
      <c r="AJ449" s="612"/>
      <c r="AK449" s="24" t="s">
        <v>55</v>
      </c>
      <c r="AL449" s="612" t="s">
        <v>55</v>
      </c>
      <c r="AM449" s="613"/>
      <c r="AN449" s="612"/>
      <c r="AO449" s="24" t="s">
        <v>55</v>
      </c>
      <c r="AP449" s="612" t="s">
        <v>484</v>
      </c>
      <c r="AQ449" s="612" t="s">
        <v>484</v>
      </c>
      <c r="AR449" s="612" t="s">
        <v>484</v>
      </c>
      <c r="AS449" s="614" t="s">
        <v>32</v>
      </c>
      <c r="AT449" s="24" t="s">
        <v>928</v>
      </c>
    </row>
    <row r="450" spans="1:46" ht="19.5">
      <c r="A450" s="645">
        <v>45687</v>
      </c>
      <c r="B450" s="646">
        <v>101</v>
      </c>
      <c r="C450" s="647">
        <v>0.39444444444444443</v>
      </c>
      <c r="D450" s="648">
        <v>2500953</v>
      </c>
      <c r="E450" s="648" t="s">
        <v>38</v>
      </c>
      <c r="F450" s="650" t="s">
        <v>55</v>
      </c>
      <c r="G450" s="865">
        <v>13.95</v>
      </c>
      <c r="H450" s="876"/>
      <c r="I450" s="871"/>
      <c r="J450" s="651"/>
      <c r="K450" s="532">
        <v>9.83</v>
      </c>
      <c r="L450" s="552">
        <f>(K450/(100-G450))*100</f>
        <v>11.423590935502617</v>
      </c>
      <c r="M450" s="651"/>
      <c r="N450" s="651"/>
      <c r="O450" s="871"/>
      <c r="P450" s="872"/>
      <c r="Q450" s="872"/>
      <c r="R450" s="872"/>
      <c r="S450" s="872"/>
      <c r="T450" s="880"/>
      <c r="U450" s="872"/>
      <c r="V450" s="652"/>
      <c r="W450" s="652"/>
      <c r="X450" s="652"/>
      <c r="Y450" s="643">
        <v>90</v>
      </c>
      <c r="Z450" s="18">
        <v>-0.56999999999999995</v>
      </c>
      <c r="AA450" s="18">
        <v>10.56</v>
      </c>
      <c r="AB450" s="615"/>
      <c r="AC450" s="615"/>
      <c r="AD450" s="610"/>
      <c r="AE450" s="610"/>
      <c r="AF450" s="610"/>
      <c r="AG450" s="610"/>
      <c r="AH450" s="610"/>
      <c r="AI450" s="610"/>
      <c r="AJ450" s="612"/>
      <c r="AK450" s="24" t="s">
        <v>55</v>
      </c>
      <c r="AL450" s="612" t="s">
        <v>55</v>
      </c>
      <c r="AM450" s="613"/>
      <c r="AN450" s="612"/>
      <c r="AO450" s="24" t="s">
        <v>55</v>
      </c>
      <c r="AP450" s="612" t="s">
        <v>484</v>
      </c>
      <c r="AQ450" s="612" t="s">
        <v>484</v>
      </c>
      <c r="AR450" s="612" t="s">
        <v>484</v>
      </c>
      <c r="AS450" s="614" t="s">
        <v>32</v>
      </c>
      <c r="AT450" s="24" t="s">
        <v>929</v>
      </c>
    </row>
    <row r="451" spans="1:46" ht="19.5">
      <c r="A451" s="645">
        <v>45687</v>
      </c>
      <c r="B451" s="646">
        <v>101</v>
      </c>
      <c r="C451" s="647">
        <v>0.39583333333333331</v>
      </c>
      <c r="D451" s="648">
        <v>2500954</v>
      </c>
      <c r="E451" s="648" t="s">
        <v>57</v>
      </c>
      <c r="F451" s="649" t="s">
        <v>55</v>
      </c>
      <c r="G451" s="865">
        <v>13.59</v>
      </c>
      <c r="H451" s="876"/>
      <c r="I451" s="871"/>
      <c r="J451" s="651"/>
      <c r="K451" s="532">
        <v>9.7899999999999991</v>
      </c>
      <c r="L451" s="552">
        <f>(K451/(100-G451))*100</f>
        <v>11.329707209813678</v>
      </c>
      <c r="M451" s="651"/>
      <c r="N451" s="651"/>
      <c r="O451" s="871">
        <v>0.8</v>
      </c>
      <c r="P451" s="872">
        <v>7</v>
      </c>
      <c r="Q451" s="872">
        <v>60</v>
      </c>
      <c r="R451" s="872">
        <v>9</v>
      </c>
      <c r="S451" s="872">
        <v>9</v>
      </c>
      <c r="T451" s="880">
        <f>SUM(Pâtissière[[#This Row],[G 180µ]:[G 63µ]])</f>
        <v>85</v>
      </c>
      <c r="U451" s="872">
        <v>13.26</v>
      </c>
      <c r="V451" s="652"/>
      <c r="W451" s="652"/>
      <c r="X451" s="652"/>
      <c r="Y451" s="643">
        <v>90.1</v>
      </c>
      <c r="Z451" s="18">
        <v>-0.6</v>
      </c>
      <c r="AA451" s="18">
        <v>10.62</v>
      </c>
      <c r="AB451" s="615"/>
      <c r="AC451" s="615"/>
      <c r="AD451" s="610">
        <v>119</v>
      </c>
      <c r="AE451" s="610">
        <v>71</v>
      </c>
      <c r="AF451" s="610">
        <v>18.8</v>
      </c>
      <c r="AG451" s="610">
        <v>300</v>
      </c>
      <c r="AH451" s="610">
        <v>1.68</v>
      </c>
      <c r="AI451" s="610">
        <v>55</v>
      </c>
      <c r="AJ451" s="612"/>
      <c r="AK451" s="612" t="s">
        <v>55</v>
      </c>
      <c r="AL451" s="612" t="s">
        <v>55</v>
      </c>
      <c r="AM451" s="613"/>
      <c r="AN451" s="612" t="s">
        <v>101</v>
      </c>
      <c r="AO451" s="24" t="s">
        <v>55</v>
      </c>
      <c r="AP451" s="612"/>
      <c r="AQ451" s="612" t="s">
        <v>484</v>
      </c>
      <c r="AR451" s="612" t="s">
        <v>484</v>
      </c>
      <c r="AS451" s="614" t="s">
        <v>32</v>
      </c>
      <c r="AT451" s="24" t="s">
        <v>930</v>
      </c>
    </row>
    <row r="452" spans="1:46" ht="19.5">
      <c r="A452" s="645">
        <v>45688</v>
      </c>
      <c r="B452" s="646">
        <v>101</v>
      </c>
      <c r="C452" s="647">
        <v>0.42083333333333334</v>
      </c>
      <c r="D452" s="648">
        <v>2500979</v>
      </c>
      <c r="E452" s="648" t="s">
        <v>38</v>
      </c>
      <c r="F452" s="650" t="s">
        <v>55</v>
      </c>
      <c r="G452" s="865">
        <v>13.9</v>
      </c>
      <c r="H452" s="876"/>
      <c r="I452" s="871">
        <v>14.15</v>
      </c>
      <c r="J452" s="651"/>
      <c r="K452" s="532">
        <v>9.85</v>
      </c>
      <c r="L452" s="552">
        <f>(K452/(100-G452))*100</f>
        <v>11.440185830429733</v>
      </c>
      <c r="M452" s="651"/>
      <c r="N452" s="651"/>
      <c r="O452" s="871"/>
      <c r="P452" s="872"/>
      <c r="Q452" s="872"/>
      <c r="R452" s="872"/>
      <c r="S452" s="872"/>
      <c r="T452" s="880"/>
      <c r="U452" s="872"/>
      <c r="V452" s="652"/>
      <c r="W452" s="652"/>
      <c r="X452" s="652"/>
      <c r="Y452" s="643">
        <v>89.88</v>
      </c>
      <c r="Z452" s="18">
        <v>-0.8</v>
      </c>
      <c r="AA452" s="18">
        <v>10.49</v>
      </c>
      <c r="AB452" s="615"/>
      <c r="AC452" s="615"/>
      <c r="AD452" s="610"/>
      <c r="AE452" s="610"/>
      <c r="AF452" s="610"/>
      <c r="AG452" s="610"/>
      <c r="AH452" s="610"/>
      <c r="AI452" s="610"/>
      <c r="AJ452" s="612"/>
      <c r="AK452" s="24" t="s">
        <v>55</v>
      </c>
      <c r="AL452" s="612" t="s">
        <v>55</v>
      </c>
      <c r="AM452" s="613"/>
      <c r="AN452" s="612"/>
      <c r="AO452" s="24" t="s">
        <v>55</v>
      </c>
      <c r="AP452" s="612" t="s">
        <v>484</v>
      </c>
      <c r="AQ452" s="612" t="s">
        <v>484</v>
      </c>
      <c r="AR452" s="612" t="s">
        <v>484</v>
      </c>
      <c r="AS452" s="614" t="s">
        <v>32</v>
      </c>
      <c r="AT452" s="24" t="s">
        <v>931</v>
      </c>
    </row>
    <row r="453" spans="1:46" ht="19.5">
      <c r="A453" s="645">
        <v>45688</v>
      </c>
      <c r="B453" s="646">
        <v>101</v>
      </c>
      <c r="C453" s="647">
        <v>0.49305555555555558</v>
      </c>
      <c r="D453" s="648">
        <v>2500980</v>
      </c>
      <c r="E453" s="648" t="s">
        <v>57</v>
      </c>
      <c r="F453" s="649" t="s">
        <v>55</v>
      </c>
      <c r="G453" s="865">
        <v>14.06</v>
      </c>
      <c r="H453" s="876"/>
      <c r="I453" s="871"/>
      <c r="J453" s="651"/>
      <c r="K453" s="532">
        <v>9.8800000000000008</v>
      </c>
      <c r="L453" s="552">
        <f>(K453/(100-G453))*100</f>
        <v>11.496392832208519</v>
      </c>
      <c r="M453" s="651"/>
      <c r="N453" s="651"/>
      <c r="O453" s="871"/>
      <c r="P453" s="872"/>
      <c r="Q453" s="872"/>
      <c r="R453" s="872"/>
      <c r="S453" s="872"/>
      <c r="T453" s="880"/>
      <c r="U453" s="872"/>
      <c r="V453" s="652"/>
      <c r="W453" s="652"/>
      <c r="X453" s="652"/>
      <c r="Y453" s="643">
        <v>89.55</v>
      </c>
      <c r="Z453" s="18">
        <v>-0.83</v>
      </c>
      <c r="AA453" s="18">
        <v>10.85</v>
      </c>
      <c r="AB453" s="615"/>
      <c r="AC453" s="615"/>
      <c r="AD453" s="610">
        <v>104</v>
      </c>
      <c r="AE453" s="610">
        <v>76</v>
      </c>
      <c r="AF453" s="610">
        <v>19.399999999999999</v>
      </c>
      <c r="AG453" s="610">
        <v>270</v>
      </c>
      <c r="AH453" s="610">
        <v>1.37</v>
      </c>
      <c r="AI453" s="610">
        <v>54</v>
      </c>
      <c r="AJ453" s="612"/>
      <c r="AK453" s="612" t="s">
        <v>55</v>
      </c>
      <c r="AL453" s="612" t="s">
        <v>55</v>
      </c>
      <c r="AM453" s="613"/>
      <c r="AN453" s="612"/>
      <c r="AO453" s="24" t="s">
        <v>55</v>
      </c>
      <c r="AP453" s="612"/>
      <c r="AQ453" s="612" t="s">
        <v>484</v>
      </c>
      <c r="AR453" s="612" t="s">
        <v>484</v>
      </c>
      <c r="AS453" s="614" t="s">
        <v>32</v>
      </c>
      <c r="AT453" s="24" t="s">
        <v>932</v>
      </c>
    </row>
    <row r="454" spans="1:46" ht="19.5">
      <c r="A454" s="645">
        <v>45689</v>
      </c>
      <c r="B454" s="646">
        <v>102</v>
      </c>
      <c r="C454" s="647">
        <v>0.3659722222222222</v>
      </c>
      <c r="D454" s="648">
        <v>2500989</v>
      </c>
      <c r="E454" s="648" t="s">
        <v>38</v>
      </c>
      <c r="F454" s="650" t="s">
        <v>55</v>
      </c>
      <c r="G454" s="865">
        <v>14.2</v>
      </c>
      <c r="H454" s="876"/>
      <c r="I454" s="871">
        <v>14.26</v>
      </c>
      <c r="J454" s="651"/>
      <c r="K454" s="532">
        <v>9.7799999999999994</v>
      </c>
      <c r="L454" s="552">
        <f>(K454/(100-G454))*100</f>
        <v>11.398601398601398</v>
      </c>
      <c r="M454" s="651"/>
      <c r="N454" s="651"/>
      <c r="O454" s="871"/>
      <c r="P454" s="872"/>
      <c r="Q454" s="872"/>
      <c r="R454" s="872"/>
      <c r="S454" s="872"/>
      <c r="T454" s="880"/>
      <c r="U454" s="872"/>
      <c r="V454" s="652">
        <v>23.65</v>
      </c>
      <c r="W454" s="652">
        <v>98</v>
      </c>
      <c r="X454" s="652">
        <v>8.4</v>
      </c>
      <c r="Y454" s="643">
        <v>91.67</v>
      </c>
      <c r="Z454" s="18">
        <v>-0.96</v>
      </c>
      <c r="AA454" s="18">
        <v>10.68</v>
      </c>
      <c r="AB454" s="615"/>
      <c r="AC454" s="615"/>
      <c r="AD454" s="610">
        <v>98</v>
      </c>
      <c r="AE454" s="610">
        <v>67</v>
      </c>
      <c r="AF454" s="610">
        <v>19.5</v>
      </c>
      <c r="AG454" s="610">
        <v>266</v>
      </c>
      <c r="AH454" s="610">
        <v>1.27</v>
      </c>
      <c r="AI454" s="610">
        <v>55.6</v>
      </c>
      <c r="AJ454" s="612"/>
      <c r="AK454" s="24" t="s">
        <v>55</v>
      </c>
      <c r="AL454" s="612" t="s">
        <v>55</v>
      </c>
      <c r="AM454" s="613"/>
      <c r="AN454" s="612"/>
      <c r="AO454" s="24" t="s">
        <v>55</v>
      </c>
      <c r="AP454" s="612" t="s">
        <v>484</v>
      </c>
      <c r="AQ454" s="612" t="s">
        <v>484</v>
      </c>
      <c r="AR454" s="612" t="s">
        <v>484</v>
      </c>
      <c r="AS454" s="614" t="s">
        <v>32</v>
      </c>
      <c r="AT454" s="24" t="s">
        <v>933</v>
      </c>
    </row>
    <row r="455" spans="1:46" ht="19.5">
      <c r="A455" s="645">
        <v>45659</v>
      </c>
      <c r="B455" s="646">
        <v>102</v>
      </c>
      <c r="C455" s="647">
        <v>0.37291666666666667</v>
      </c>
      <c r="D455" s="648">
        <v>2501039</v>
      </c>
      <c r="E455" s="648" t="s">
        <v>38</v>
      </c>
      <c r="F455" s="649" t="s">
        <v>55</v>
      </c>
      <c r="G455" s="865">
        <v>14.26</v>
      </c>
      <c r="H455" s="876"/>
      <c r="I455" s="871"/>
      <c r="J455" s="651"/>
      <c r="K455" s="532">
        <v>9.69</v>
      </c>
      <c r="L455" s="552">
        <f>(K455/(100-G455))*100</f>
        <v>11.301609517144856</v>
      </c>
      <c r="M455" s="651"/>
      <c r="N455" s="651"/>
      <c r="O455" s="871"/>
      <c r="P455" s="872"/>
      <c r="Q455" s="872"/>
      <c r="R455" s="872"/>
      <c r="S455" s="872"/>
      <c r="T455" s="880"/>
      <c r="U455" s="872"/>
      <c r="V455" s="652"/>
      <c r="W455" s="652"/>
      <c r="X455" s="652"/>
      <c r="Y455" s="643"/>
      <c r="Z455" s="18"/>
      <c r="AA455" s="18"/>
      <c r="AB455" s="615"/>
      <c r="AC455" s="615"/>
      <c r="AD455" s="610"/>
      <c r="AE455" s="610"/>
      <c r="AF455" s="610"/>
      <c r="AG455" s="610"/>
      <c r="AH455" s="610"/>
      <c r="AI455" s="610"/>
      <c r="AJ455" s="612"/>
      <c r="AK455" s="24" t="s">
        <v>55</v>
      </c>
      <c r="AL455" s="612" t="s">
        <v>55</v>
      </c>
      <c r="AM455" s="613"/>
      <c r="AN455" s="612"/>
      <c r="AO455" s="24" t="s">
        <v>55</v>
      </c>
      <c r="AP455" s="612" t="s">
        <v>484</v>
      </c>
      <c r="AQ455" s="612" t="s">
        <v>484</v>
      </c>
      <c r="AR455" s="612" t="s">
        <v>484</v>
      </c>
      <c r="AS455" s="614" t="s">
        <v>32</v>
      </c>
      <c r="AT455" s="24" t="s">
        <v>934</v>
      </c>
    </row>
    <row r="456" spans="1:46" ht="19.5">
      <c r="A456" s="645">
        <v>45691</v>
      </c>
      <c r="B456" s="646">
        <v>102</v>
      </c>
      <c r="C456" s="647">
        <v>0.39097222222222222</v>
      </c>
      <c r="D456" s="648">
        <v>2501062</v>
      </c>
      <c r="E456" s="648" t="s">
        <v>38</v>
      </c>
      <c r="F456" s="650" t="s">
        <v>55</v>
      </c>
      <c r="G456" s="865">
        <v>14.26</v>
      </c>
      <c r="H456" s="876"/>
      <c r="I456" s="871">
        <v>14.46</v>
      </c>
      <c r="J456" s="651"/>
      <c r="K456" s="532">
        <v>9.73</v>
      </c>
      <c r="L456" s="552">
        <f>(K456/(100-G456))*100</f>
        <v>11.348262188010265</v>
      </c>
      <c r="M456" s="651"/>
      <c r="N456" s="651"/>
      <c r="O456" s="871"/>
      <c r="P456" s="872"/>
      <c r="Q456" s="872"/>
      <c r="R456" s="872"/>
      <c r="S456" s="872"/>
      <c r="T456" s="880"/>
      <c r="U456" s="872"/>
      <c r="V456" s="652"/>
      <c r="W456" s="652"/>
      <c r="X456" s="652"/>
      <c r="Y456" s="643">
        <v>91.41</v>
      </c>
      <c r="Z456" s="18">
        <v>-0.67</v>
      </c>
      <c r="AA456" s="18">
        <v>10.71</v>
      </c>
      <c r="AB456" s="615"/>
      <c r="AC456" s="615"/>
      <c r="AD456" s="610">
        <v>107</v>
      </c>
      <c r="AE456" s="610">
        <v>75</v>
      </c>
      <c r="AF456" s="610">
        <v>19.3</v>
      </c>
      <c r="AG456" s="610">
        <v>270</v>
      </c>
      <c r="AH456" s="610">
        <v>1.43</v>
      </c>
      <c r="AI456" s="610">
        <v>52.5</v>
      </c>
      <c r="AJ456" s="612"/>
      <c r="AK456" s="24" t="s">
        <v>55</v>
      </c>
      <c r="AL456" s="612" t="s">
        <v>55</v>
      </c>
      <c r="AM456" s="613"/>
      <c r="AN456" s="612"/>
      <c r="AO456" s="24" t="s">
        <v>55</v>
      </c>
      <c r="AP456" s="612" t="s">
        <v>484</v>
      </c>
      <c r="AQ456" s="612" t="s">
        <v>484</v>
      </c>
      <c r="AR456" s="612" t="s">
        <v>484</v>
      </c>
      <c r="AS456" s="614" t="s">
        <v>32</v>
      </c>
      <c r="AT456" s="24" t="s">
        <v>935</v>
      </c>
    </row>
    <row r="457" spans="1:46" ht="19.5">
      <c r="A457" s="645">
        <v>45691</v>
      </c>
      <c r="B457" s="646">
        <v>102</v>
      </c>
      <c r="C457" s="647">
        <v>0.5</v>
      </c>
      <c r="D457" s="648">
        <v>2501068</v>
      </c>
      <c r="E457" s="648" t="s">
        <v>57</v>
      </c>
      <c r="F457" s="649" t="s">
        <v>55</v>
      </c>
      <c r="G457" s="865">
        <v>14.4</v>
      </c>
      <c r="H457" s="876"/>
      <c r="I457" s="871"/>
      <c r="J457" s="651"/>
      <c r="K457" s="532">
        <v>9.93</v>
      </c>
      <c r="L457" s="552">
        <f>(K457/(100-G457))*100</f>
        <v>11.600467289719626</v>
      </c>
      <c r="M457" s="651"/>
      <c r="N457" s="651"/>
      <c r="O457" s="871"/>
      <c r="P457" s="872"/>
      <c r="Q457" s="872"/>
      <c r="R457" s="872"/>
      <c r="S457" s="872"/>
      <c r="T457" s="880"/>
      <c r="U457" s="872"/>
      <c r="V457" s="652"/>
      <c r="W457" s="652"/>
      <c r="X457" s="652"/>
      <c r="Y457" s="643">
        <v>90.18</v>
      </c>
      <c r="Z457" s="18">
        <v>-0.74</v>
      </c>
      <c r="AA457" s="18">
        <v>11.24</v>
      </c>
      <c r="AB457" s="615"/>
      <c r="AC457" s="615"/>
      <c r="AD457" s="610"/>
      <c r="AE457" s="610"/>
      <c r="AF457" s="610"/>
      <c r="AG457" s="610"/>
      <c r="AH457" s="610"/>
      <c r="AI457" s="610"/>
      <c r="AJ457" s="612"/>
      <c r="AK457" s="612" t="s">
        <v>55</v>
      </c>
      <c r="AL457" s="612" t="s">
        <v>55</v>
      </c>
      <c r="AM457" s="613"/>
      <c r="AN457" s="612"/>
      <c r="AO457" s="24" t="s">
        <v>55</v>
      </c>
      <c r="AP457" s="612"/>
      <c r="AQ457" s="612" t="s">
        <v>484</v>
      </c>
      <c r="AR457" s="612" t="s">
        <v>484</v>
      </c>
      <c r="AS457" s="614" t="s">
        <v>32</v>
      </c>
      <c r="AT457" s="24" t="s">
        <v>936</v>
      </c>
    </row>
    <row r="458" spans="1:46" ht="19.5">
      <c r="A458" s="645">
        <v>45692</v>
      </c>
      <c r="B458" s="646">
        <v>102</v>
      </c>
      <c r="C458" s="647">
        <v>0.39583333333333331</v>
      </c>
      <c r="D458" s="648">
        <v>2501089</v>
      </c>
      <c r="E458" s="648" t="s">
        <v>38</v>
      </c>
      <c r="F458" s="650" t="s">
        <v>55</v>
      </c>
      <c r="G458" s="865">
        <v>13.97</v>
      </c>
      <c r="H458" s="876">
        <v>14.11</v>
      </c>
      <c r="I458" s="871">
        <v>14.2</v>
      </c>
      <c r="J458" s="651"/>
      <c r="K458" s="532">
        <v>9.39</v>
      </c>
      <c r="L458" s="552">
        <f t="shared" ref="L458:L460" si="64">(K458/(100-G458))*100</f>
        <v>10.914797163780076</v>
      </c>
      <c r="M458" s="651"/>
      <c r="N458" s="651"/>
      <c r="O458" s="871"/>
      <c r="P458" s="872"/>
      <c r="Q458" s="872"/>
      <c r="R458" s="872"/>
      <c r="S458" s="872"/>
      <c r="T458" s="880"/>
      <c r="U458" s="872"/>
      <c r="V458" s="652"/>
      <c r="W458" s="652"/>
      <c r="X458" s="652"/>
      <c r="Y458" s="643">
        <v>89.58</v>
      </c>
      <c r="Z458" s="18">
        <v>-0.62</v>
      </c>
      <c r="AA458" s="18">
        <v>9.9700000000000006</v>
      </c>
      <c r="AB458" s="615"/>
      <c r="AC458" s="615"/>
      <c r="AD458" s="610"/>
      <c r="AE458" s="610"/>
      <c r="AF458" s="610"/>
      <c r="AG458" s="610"/>
      <c r="AH458" s="610"/>
      <c r="AI458" s="610"/>
      <c r="AJ458" s="612"/>
      <c r="AK458" s="24" t="s">
        <v>55</v>
      </c>
      <c r="AL458" s="612" t="s">
        <v>55</v>
      </c>
      <c r="AM458" s="613"/>
      <c r="AN458" s="612"/>
      <c r="AO458" s="24" t="s">
        <v>55</v>
      </c>
      <c r="AP458" s="612" t="s">
        <v>484</v>
      </c>
      <c r="AQ458" s="612" t="s">
        <v>484</v>
      </c>
      <c r="AR458" s="612" t="s">
        <v>484</v>
      </c>
      <c r="AS458" s="614" t="s">
        <v>32</v>
      </c>
      <c r="AT458" s="24" t="s">
        <v>937</v>
      </c>
    </row>
    <row r="459" spans="1:46" ht="19.5">
      <c r="A459" s="645">
        <v>45692</v>
      </c>
      <c r="B459" s="646">
        <v>102</v>
      </c>
      <c r="C459" s="647">
        <v>0.41666666666666669</v>
      </c>
      <c r="D459" s="648">
        <v>2501091</v>
      </c>
      <c r="E459" s="648" t="s">
        <v>57</v>
      </c>
      <c r="F459" s="649" t="s">
        <v>55</v>
      </c>
      <c r="G459" s="865">
        <v>13.94</v>
      </c>
      <c r="H459" s="876">
        <v>14</v>
      </c>
      <c r="I459" s="871"/>
      <c r="J459" s="651"/>
      <c r="K459" s="532">
        <v>9.4600000000000009</v>
      </c>
      <c r="L459" s="552">
        <f t="shared" si="64"/>
        <v>10.992330931907972</v>
      </c>
      <c r="M459" s="651"/>
      <c r="N459" s="651"/>
      <c r="O459" s="871"/>
      <c r="P459" s="872"/>
      <c r="Q459" s="872"/>
      <c r="R459" s="872"/>
      <c r="S459" s="872"/>
      <c r="T459" s="880"/>
      <c r="U459" s="872"/>
      <c r="V459" s="652"/>
      <c r="W459" s="652"/>
      <c r="X459" s="652"/>
      <c r="Y459" s="643">
        <v>90.72</v>
      </c>
      <c r="Z459" s="18">
        <v>-0.74</v>
      </c>
      <c r="AA459" s="18">
        <v>10.36</v>
      </c>
      <c r="AB459" s="615"/>
      <c r="AC459" s="615">
        <v>0.59</v>
      </c>
      <c r="AD459" s="610">
        <v>142</v>
      </c>
      <c r="AE459" s="610">
        <v>50</v>
      </c>
      <c r="AF459" s="610">
        <v>15.7</v>
      </c>
      <c r="AG459" s="610">
        <v>280</v>
      </c>
      <c r="AH459" s="610">
        <v>2.8</v>
      </c>
      <c r="AI459" s="610">
        <v>53.4</v>
      </c>
      <c r="AJ459" s="612"/>
      <c r="AK459" s="612" t="s">
        <v>55</v>
      </c>
      <c r="AL459" s="612" t="s">
        <v>55</v>
      </c>
      <c r="AM459" s="613"/>
      <c r="AN459" s="612" t="s">
        <v>101</v>
      </c>
      <c r="AO459" s="24" t="s">
        <v>55</v>
      </c>
      <c r="AP459" s="612"/>
      <c r="AQ459" s="612" t="s">
        <v>484</v>
      </c>
      <c r="AR459" s="612" t="s">
        <v>484</v>
      </c>
      <c r="AS459" s="614" t="s">
        <v>32</v>
      </c>
      <c r="AT459" s="24" t="s">
        <v>938</v>
      </c>
    </row>
    <row r="460" spans="1:46" ht="19.5">
      <c r="A460" s="653">
        <v>45692</v>
      </c>
      <c r="B460" s="654">
        <v>102</v>
      </c>
      <c r="C460" s="655">
        <v>0.41666666666666669</v>
      </c>
      <c r="D460" s="656">
        <v>2501090</v>
      </c>
      <c r="E460" s="656" t="s">
        <v>21</v>
      </c>
      <c r="F460" s="657" t="s">
        <v>55</v>
      </c>
      <c r="G460" s="866">
        <v>14.44</v>
      </c>
      <c r="H460" s="877">
        <v>14.26</v>
      </c>
      <c r="I460" s="873">
        <v>14.33</v>
      </c>
      <c r="J460" s="658"/>
      <c r="K460" s="548">
        <v>9.84</v>
      </c>
      <c r="L460" s="636">
        <f t="shared" si="64"/>
        <v>11.50070126227209</v>
      </c>
      <c r="M460" s="658"/>
      <c r="N460" s="658"/>
      <c r="O460" s="873"/>
      <c r="P460" s="874"/>
      <c r="Q460" s="874"/>
      <c r="R460" s="874"/>
      <c r="S460" s="874"/>
      <c r="T460" s="879"/>
      <c r="U460" s="874"/>
      <c r="V460" s="659"/>
      <c r="W460" s="659"/>
      <c r="X460" s="659"/>
      <c r="Y460" s="643">
        <v>90.43</v>
      </c>
      <c r="Z460" s="18">
        <v>-0.9</v>
      </c>
      <c r="AA460" s="18">
        <v>11.12</v>
      </c>
      <c r="AB460" s="639"/>
      <c r="AC460" s="639"/>
      <c r="AD460" s="634"/>
      <c r="AE460" s="634"/>
      <c r="AF460" s="634"/>
      <c r="AG460" s="634"/>
      <c r="AH460" s="634"/>
      <c r="AI460" s="634"/>
      <c r="AJ460" s="635"/>
      <c r="AK460" s="635"/>
      <c r="AL460" s="635"/>
      <c r="AM460" s="640"/>
      <c r="AN460" s="635"/>
      <c r="AO460" s="24"/>
      <c r="AP460" s="635"/>
      <c r="AQ460" s="635" t="s">
        <v>484</v>
      </c>
      <c r="AR460" s="635" t="s">
        <v>484</v>
      </c>
      <c r="AS460" s="641" t="s">
        <v>32</v>
      </c>
      <c r="AT460" s="24" t="s">
        <v>939</v>
      </c>
    </row>
    <row r="461" spans="1:46" ht="19.5">
      <c r="A461" s="645">
        <v>45693</v>
      </c>
      <c r="B461" s="646">
        <v>102</v>
      </c>
      <c r="C461" s="647">
        <v>0.375</v>
      </c>
      <c r="D461" s="648">
        <v>2501112</v>
      </c>
      <c r="E461" s="648" t="s">
        <v>38</v>
      </c>
      <c r="F461" s="650" t="s">
        <v>55</v>
      </c>
      <c r="G461" s="865">
        <v>13.9</v>
      </c>
      <c r="H461" s="876">
        <v>14.01</v>
      </c>
      <c r="I461" s="871">
        <v>14.2</v>
      </c>
      <c r="J461" s="651"/>
      <c r="K461" s="532">
        <v>9.39</v>
      </c>
      <c r="L461" s="636">
        <f>(K461/(100-G461))*100</f>
        <v>10.905923344947736</v>
      </c>
      <c r="M461" s="651"/>
      <c r="N461" s="651"/>
      <c r="O461" s="871"/>
      <c r="P461" s="872"/>
      <c r="Q461" s="872"/>
      <c r="R461" s="872"/>
      <c r="S461" s="872"/>
      <c r="T461" s="880"/>
      <c r="U461" s="872"/>
      <c r="V461" s="652"/>
      <c r="W461" s="652"/>
      <c r="X461" s="652"/>
      <c r="Y461" s="643">
        <v>91.6</v>
      </c>
      <c r="Z461" s="18">
        <v>-0.6</v>
      </c>
      <c r="AA461" s="18">
        <v>10.029999999999999</v>
      </c>
      <c r="AB461" s="615"/>
      <c r="AC461" s="615"/>
      <c r="AD461" s="610"/>
      <c r="AE461" s="610"/>
      <c r="AF461" s="610"/>
      <c r="AG461" s="610"/>
      <c r="AH461" s="610"/>
      <c r="AI461" s="610"/>
      <c r="AJ461" s="612"/>
      <c r="AK461" s="24" t="s">
        <v>55</v>
      </c>
      <c r="AL461" s="612" t="s">
        <v>55</v>
      </c>
      <c r="AM461" s="613"/>
      <c r="AN461" s="612"/>
      <c r="AO461" s="24" t="s">
        <v>55</v>
      </c>
      <c r="AP461" s="612" t="s">
        <v>484</v>
      </c>
      <c r="AQ461" s="612" t="s">
        <v>484</v>
      </c>
      <c r="AR461" s="612" t="s">
        <v>484</v>
      </c>
      <c r="AS461" s="614" t="s">
        <v>32</v>
      </c>
      <c r="AT461" s="24" t="s">
        <v>940</v>
      </c>
    </row>
    <row r="462" spans="1:46" ht="19.5">
      <c r="A462" s="653">
        <v>45693</v>
      </c>
      <c r="B462" s="654">
        <v>102</v>
      </c>
      <c r="C462" s="655">
        <v>0.41666666666666669</v>
      </c>
      <c r="D462" s="656">
        <v>2501110</v>
      </c>
      <c r="E462" s="656" t="s">
        <v>57</v>
      </c>
      <c r="F462" s="713" t="s">
        <v>55</v>
      </c>
      <c r="G462" s="866">
        <v>14.4</v>
      </c>
      <c r="H462" s="877">
        <v>14.3</v>
      </c>
      <c r="I462" s="873">
        <v>14.5</v>
      </c>
      <c r="J462" s="658"/>
      <c r="K462" s="548">
        <v>9.98</v>
      </c>
      <c r="L462" s="636">
        <f>(K462/(100-G462))*100</f>
        <v>11.658878504672899</v>
      </c>
      <c r="M462" s="658"/>
      <c r="N462" s="658"/>
      <c r="O462" s="873"/>
      <c r="P462" s="874"/>
      <c r="Q462" s="874"/>
      <c r="R462" s="874"/>
      <c r="S462" s="874"/>
      <c r="T462" s="879"/>
      <c r="U462" s="874"/>
      <c r="V462" s="659"/>
      <c r="W462" s="659"/>
      <c r="X462" s="659"/>
      <c r="Y462" s="643">
        <v>91.18</v>
      </c>
      <c r="Z462" s="18">
        <v>-0.79</v>
      </c>
      <c r="AA462" s="18">
        <v>11.23</v>
      </c>
      <c r="AB462" s="639"/>
      <c r="AC462" s="639"/>
      <c r="AD462" s="634"/>
      <c r="AE462" s="634"/>
      <c r="AF462" s="634"/>
      <c r="AG462" s="634"/>
      <c r="AH462" s="634"/>
      <c r="AI462" s="634"/>
      <c r="AJ462" s="635"/>
      <c r="AK462" s="635" t="s">
        <v>55</v>
      </c>
      <c r="AL462" s="635" t="s">
        <v>55</v>
      </c>
      <c r="AM462" s="640"/>
      <c r="AN462" s="635"/>
      <c r="AO462" s="24" t="s">
        <v>55</v>
      </c>
      <c r="AP462" s="635"/>
      <c r="AQ462" s="635" t="s">
        <v>484</v>
      </c>
      <c r="AR462" s="635" t="s">
        <v>484</v>
      </c>
      <c r="AS462" s="641" t="s">
        <v>32</v>
      </c>
      <c r="AT462" s="24" t="s">
        <v>941</v>
      </c>
    </row>
    <row r="463" spans="1:46" ht="19.5">
      <c r="A463" s="653">
        <v>45693</v>
      </c>
      <c r="B463" s="654">
        <v>102</v>
      </c>
      <c r="C463" s="655">
        <v>0.38263888888888886</v>
      </c>
      <c r="D463" s="656">
        <v>2501111</v>
      </c>
      <c r="E463" s="656" t="s">
        <v>38</v>
      </c>
      <c r="F463" s="657" t="s">
        <v>55</v>
      </c>
      <c r="G463" s="866">
        <v>14.06</v>
      </c>
      <c r="H463" s="877"/>
      <c r="I463" s="873">
        <v>14.09</v>
      </c>
      <c r="J463" s="658"/>
      <c r="K463" s="548">
        <v>9.56</v>
      </c>
      <c r="L463" s="636">
        <f>(K463/(100-G463))*100</f>
        <v>11.124040027926462</v>
      </c>
      <c r="M463" s="658"/>
      <c r="N463" s="658"/>
      <c r="O463" s="873">
        <v>0.9</v>
      </c>
      <c r="P463" s="874">
        <v>20</v>
      </c>
      <c r="Q463" s="874">
        <v>33</v>
      </c>
      <c r="R463" s="874">
        <v>24</v>
      </c>
      <c r="S463" s="874">
        <v>10</v>
      </c>
      <c r="T463" s="880">
        <f>SUM(Pâtissière[[#This Row],[G 180µ]:[G 63µ]])</f>
        <v>87</v>
      </c>
      <c r="U463" s="874">
        <v>11</v>
      </c>
      <c r="V463" s="659"/>
      <c r="W463" s="659"/>
      <c r="X463" s="659"/>
      <c r="Y463" s="643">
        <v>91.2</v>
      </c>
      <c r="Z463" s="18">
        <v>-0.61</v>
      </c>
      <c r="AA463" s="18">
        <v>10.35</v>
      </c>
      <c r="AB463" s="639"/>
      <c r="AC463" s="639"/>
      <c r="AD463" s="634">
        <v>119</v>
      </c>
      <c r="AE463" s="634">
        <v>78</v>
      </c>
      <c r="AF463" s="634">
        <v>19.7</v>
      </c>
      <c r="AG463" s="634">
        <v>320</v>
      </c>
      <c r="AH463" s="634">
        <v>1.53</v>
      </c>
      <c r="AI463" s="634">
        <v>55.8</v>
      </c>
      <c r="AJ463" s="635"/>
      <c r="AK463" s="24" t="s">
        <v>55</v>
      </c>
      <c r="AL463" s="635" t="s">
        <v>55</v>
      </c>
      <c r="AM463" s="640"/>
      <c r="AN463" s="635"/>
      <c r="AO463" s="24" t="s">
        <v>55</v>
      </c>
      <c r="AP463" s="635" t="s">
        <v>484</v>
      </c>
      <c r="AQ463" s="635" t="s">
        <v>484</v>
      </c>
      <c r="AR463" s="635" t="s">
        <v>484</v>
      </c>
      <c r="AS463" s="641" t="s">
        <v>32</v>
      </c>
      <c r="AT463" s="24" t="s">
        <v>942</v>
      </c>
    </row>
    <row r="464" spans="1:46" ht="19.5">
      <c r="A464" s="653">
        <v>45694</v>
      </c>
      <c r="B464" s="654">
        <v>102</v>
      </c>
      <c r="C464" s="655">
        <v>0.39583333333333331</v>
      </c>
      <c r="D464" s="656">
        <v>2501135</v>
      </c>
      <c r="E464" s="656" t="s">
        <v>21</v>
      </c>
      <c r="F464" s="657" t="s">
        <v>55</v>
      </c>
      <c r="G464" s="866">
        <v>13.5</v>
      </c>
      <c r="H464" s="877"/>
      <c r="I464" s="873">
        <v>14.7</v>
      </c>
      <c r="J464" s="658"/>
      <c r="K464" s="548">
        <v>9.59</v>
      </c>
      <c r="L464" s="636">
        <f t="shared" ref="L464:L466" si="65">(K464/(100-G464))*100</f>
        <v>11.086705202312139</v>
      </c>
      <c r="M464" s="658"/>
      <c r="N464" s="658"/>
      <c r="O464" s="873"/>
      <c r="P464" s="874"/>
      <c r="Q464" s="874"/>
      <c r="R464" s="874"/>
      <c r="S464" s="874"/>
      <c r="T464" s="879"/>
      <c r="U464" s="874"/>
      <c r="V464" s="659"/>
      <c r="W464" s="659"/>
      <c r="X464" s="659"/>
      <c r="Y464" s="643">
        <v>90.52</v>
      </c>
      <c r="Z464" s="18">
        <v>-0.64</v>
      </c>
      <c r="AA464" s="18">
        <v>10.49</v>
      </c>
      <c r="AB464" s="639"/>
      <c r="AC464" s="639"/>
      <c r="AD464" s="634"/>
      <c r="AE464" s="634"/>
      <c r="AF464" s="634"/>
      <c r="AG464" s="634"/>
      <c r="AH464" s="634"/>
      <c r="AI464" s="634"/>
      <c r="AJ464" s="635"/>
      <c r="AK464" s="635"/>
      <c r="AL464" s="635"/>
      <c r="AM464" s="640"/>
      <c r="AN464" s="612" t="s">
        <v>101</v>
      </c>
      <c r="AO464" s="24"/>
      <c r="AP464" s="635"/>
      <c r="AQ464" s="635" t="s">
        <v>484</v>
      </c>
      <c r="AR464" s="635" t="s">
        <v>484</v>
      </c>
      <c r="AS464" s="641" t="s">
        <v>32</v>
      </c>
      <c r="AT464" s="24" t="s">
        <v>943</v>
      </c>
    </row>
    <row r="465" spans="1:46" ht="19.5">
      <c r="A465" s="653">
        <v>45694</v>
      </c>
      <c r="B465" s="654">
        <v>102</v>
      </c>
      <c r="C465" s="655">
        <v>0.38541666666666669</v>
      </c>
      <c r="D465" s="656">
        <v>2501136</v>
      </c>
      <c r="E465" s="656" t="s">
        <v>38</v>
      </c>
      <c r="F465" s="657" t="s">
        <v>55</v>
      </c>
      <c r="G465" s="866">
        <v>14.4</v>
      </c>
      <c r="H465" s="877"/>
      <c r="I465" s="873">
        <v>14.39</v>
      </c>
      <c r="J465" s="658"/>
      <c r="K465" s="548">
        <v>8.89</v>
      </c>
      <c r="L465" s="636">
        <f t="shared" si="65"/>
        <v>10.385514018691589</v>
      </c>
      <c r="M465" s="658"/>
      <c r="N465" s="658"/>
      <c r="O465" s="873"/>
      <c r="P465" s="874"/>
      <c r="Q465" s="874"/>
      <c r="R465" s="874"/>
      <c r="S465" s="874"/>
      <c r="T465" s="879"/>
      <c r="U465" s="874"/>
      <c r="V465" s="659"/>
      <c r="W465" s="659"/>
      <c r="X465" s="659"/>
      <c r="Y465" s="643">
        <v>91.28</v>
      </c>
      <c r="Z465" s="18">
        <v>-0.72</v>
      </c>
      <c r="AA465" s="18">
        <v>11.23</v>
      </c>
      <c r="AB465" s="639"/>
      <c r="AC465" s="639">
        <v>0.56000000000000005</v>
      </c>
      <c r="AD465" s="634">
        <v>109</v>
      </c>
      <c r="AE465" s="634">
        <v>61</v>
      </c>
      <c r="AF465" s="634">
        <v>17.399999999999999</v>
      </c>
      <c r="AG465" s="634">
        <v>250</v>
      </c>
      <c r="AH465" s="634">
        <v>1.7</v>
      </c>
      <c r="AI465" s="634">
        <v>55.1</v>
      </c>
      <c r="AJ465" s="635"/>
      <c r="AK465" s="24" t="s">
        <v>55</v>
      </c>
      <c r="AL465" s="635" t="s">
        <v>55</v>
      </c>
      <c r="AM465" s="640"/>
      <c r="AN465" s="612" t="s">
        <v>101</v>
      </c>
      <c r="AO465" s="24" t="s">
        <v>55</v>
      </c>
      <c r="AP465" s="635" t="s">
        <v>484</v>
      </c>
      <c r="AQ465" s="635" t="s">
        <v>484</v>
      </c>
      <c r="AR465" s="635" t="s">
        <v>484</v>
      </c>
      <c r="AS465" s="641" t="s">
        <v>32</v>
      </c>
      <c r="AT465" s="24" t="s">
        <v>944</v>
      </c>
    </row>
    <row r="466" spans="1:46" ht="19.5">
      <c r="A466" s="653">
        <v>45695</v>
      </c>
      <c r="B466" s="654">
        <v>102</v>
      </c>
      <c r="C466" s="655">
        <v>0.36805555555555558</v>
      </c>
      <c r="D466" s="656">
        <v>2501172</v>
      </c>
      <c r="E466" s="656" t="s">
        <v>38</v>
      </c>
      <c r="F466" s="657" t="s">
        <v>55</v>
      </c>
      <c r="G466" s="866">
        <v>14.4</v>
      </c>
      <c r="H466" s="877"/>
      <c r="I466" s="873"/>
      <c r="J466" s="658"/>
      <c r="K466" s="548">
        <v>9.77</v>
      </c>
      <c r="L466" s="636">
        <f t="shared" si="65"/>
        <v>11.41355140186916</v>
      </c>
      <c r="M466" s="658"/>
      <c r="N466" s="658"/>
      <c r="O466" s="873"/>
      <c r="P466" s="874"/>
      <c r="Q466" s="874"/>
      <c r="R466" s="874"/>
      <c r="S466" s="874"/>
      <c r="T466" s="879"/>
      <c r="U466" s="874"/>
      <c r="V466" s="659">
        <v>29.19</v>
      </c>
      <c r="W466" s="659">
        <v>81.7</v>
      </c>
      <c r="X466" s="659">
        <v>11.23</v>
      </c>
      <c r="Y466" s="643">
        <v>91.5</v>
      </c>
      <c r="Z466" s="18">
        <v>-0.64</v>
      </c>
      <c r="AA466" s="18">
        <v>10.73</v>
      </c>
      <c r="AB466" s="639"/>
      <c r="AC466" s="639">
        <v>0.57999999999999996</v>
      </c>
      <c r="AD466" s="634">
        <v>91</v>
      </c>
      <c r="AE466" s="634">
        <v>80</v>
      </c>
      <c r="AF466" s="634">
        <v>19.899999999999999</v>
      </c>
      <c r="AG466" s="634">
        <v>243</v>
      </c>
      <c r="AH466" s="634">
        <v>1.1399999999999999</v>
      </c>
      <c r="AI466" s="634">
        <v>53.1</v>
      </c>
      <c r="AJ466" s="635"/>
      <c r="AK466" s="24" t="s">
        <v>55</v>
      </c>
      <c r="AL466" s="635" t="s">
        <v>55</v>
      </c>
      <c r="AM466" s="640"/>
      <c r="AN466" s="612" t="s">
        <v>101</v>
      </c>
      <c r="AO466" s="24" t="s">
        <v>55</v>
      </c>
      <c r="AP466" s="635" t="s">
        <v>484</v>
      </c>
      <c r="AQ466" s="635" t="s">
        <v>484</v>
      </c>
      <c r="AR466" s="635" t="s">
        <v>484</v>
      </c>
      <c r="AS466" s="641" t="s">
        <v>32</v>
      </c>
      <c r="AT466" s="24" t="s">
        <v>945</v>
      </c>
    </row>
    <row r="467" spans="1:46" ht="19.5">
      <c r="A467" s="653">
        <v>45696</v>
      </c>
      <c r="B467" s="654">
        <v>102</v>
      </c>
      <c r="C467" s="655">
        <v>0.40902777777777777</v>
      </c>
      <c r="D467" s="656">
        <v>2501199</v>
      </c>
      <c r="E467" s="656" t="s">
        <v>38</v>
      </c>
      <c r="F467" s="657" t="s">
        <v>55</v>
      </c>
      <c r="G467" s="866">
        <v>14.4</v>
      </c>
      <c r="H467" s="877"/>
      <c r="I467" s="873"/>
      <c r="J467" s="658"/>
      <c r="K467" s="548">
        <v>9.83</v>
      </c>
      <c r="L467" s="636">
        <f t="shared" ref="L467" si="66">(K467/(100-G467))*100</f>
        <v>11.483644859813085</v>
      </c>
      <c r="M467" s="658"/>
      <c r="N467" s="658"/>
      <c r="O467" s="873"/>
      <c r="P467" s="874"/>
      <c r="Q467" s="874"/>
      <c r="R467" s="874"/>
      <c r="S467" s="874"/>
      <c r="T467" s="879"/>
      <c r="U467" s="874"/>
      <c r="V467" s="659"/>
      <c r="W467" s="659"/>
      <c r="X467" s="659"/>
      <c r="Y467" s="643">
        <v>91.37</v>
      </c>
      <c r="Z467" s="18">
        <v>-0.74</v>
      </c>
      <c r="AA467" s="18">
        <v>11.07</v>
      </c>
      <c r="AB467" s="639"/>
      <c r="AC467" s="639"/>
      <c r="AD467" s="634">
        <v>116</v>
      </c>
      <c r="AE467" s="634">
        <v>66</v>
      </c>
      <c r="AF467" s="634">
        <v>18.100000000000001</v>
      </c>
      <c r="AG467" s="634">
        <v>268</v>
      </c>
      <c r="AH467" s="634">
        <v>1.76</v>
      </c>
      <c r="AI467" s="634">
        <v>54.5</v>
      </c>
      <c r="AJ467" s="635"/>
      <c r="AK467" s="24" t="s">
        <v>55</v>
      </c>
      <c r="AL467" s="635" t="s">
        <v>55</v>
      </c>
      <c r="AM467" s="640"/>
      <c r="AN467" s="612" t="s">
        <v>101</v>
      </c>
      <c r="AO467" s="24" t="s">
        <v>55</v>
      </c>
      <c r="AP467" s="635" t="s">
        <v>484</v>
      </c>
      <c r="AQ467" s="635" t="s">
        <v>484</v>
      </c>
      <c r="AR467" s="635" t="s">
        <v>484</v>
      </c>
      <c r="AS467" s="641" t="s">
        <v>32</v>
      </c>
      <c r="AT467" s="24" t="s">
        <v>946</v>
      </c>
    </row>
    <row r="468" spans="1:46" ht="19.5">
      <c r="A468" s="653">
        <v>45698</v>
      </c>
      <c r="B468" s="654">
        <v>102</v>
      </c>
      <c r="C468" s="655">
        <v>0.35486111111111113</v>
      </c>
      <c r="D468" s="656">
        <v>2501232</v>
      </c>
      <c r="E468" s="656" t="s">
        <v>38</v>
      </c>
      <c r="F468" s="657" t="s">
        <v>55</v>
      </c>
      <c r="G468" s="866">
        <v>13.1</v>
      </c>
      <c r="H468" s="877"/>
      <c r="I468" s="873">
        <v>13.3</v>
      </c>
      <c r="J468" s="658"/>
      <c r="K468" s="548">
        <v>10.02</v>
      </c>
      <c r="L468" s="636">
        <f t="shared" ref="L468" si="67">(K468/(100-G468))*100</f>
        <v>11.530494821634059</v>
      </c>
      <c r="M468" s="658"/>
      <c r="N468" s="658"/>
      <c r="O468" s="873"/>
      <c r="P468" s="874"/>
      <c r="Q468" s="874"/>
      <c r="R468" s="874"/>
      <c r="S468" s="874"/>
      <c r="T468" s="879"/>
      <c r="U468" s="874"/>
      <c r="V468" s="659"/>
      <c r="W468" s="659"/>
      <c r="X468" s="659"/>
      <c r="Y468" s="643">
        <v>89.56</v>
      </c>
      <c r="Z468" s="18">
        <v>-0.4</v>
      </c>
      <c r="AA468" s="18">
        <v>11.21</v>
      </c>
      <c r="AB468" s="639"/>
      <c r="AC468" s="639"/>
      <c r="AD468" s="634">
        <v>98</v>
      </c>
      <c r="AE468" s="634">
        <v>80</v>
      </c>
      <c r="AF468" s="634">
        <v>19.899999999999999</v>
      </c>
      <c r="AG468" s="634">
        <v>270</v>
      </c>
      <c r="AH468" s="634">
        <v>1.23</v>
      </c>
      <c r="AI468" s="634">
        <v>54.3</v>
      </c>
      <c r="AJ468" s="635"/>
      <c r="AK468" s="24" t="s">
        <v>55</v>
      </c>
      <c r="AL468" s="635" t="s">
        <v>55</v>
      </c>
      <c r="AM468" s="640"/>
      <c r="AN468" s="612"/>
      <c r="AO468" s="24" t="s">
        <v>55</v>
      </c>
      <c r="AP468" s="635" t="s">
        <v>484</v>
      </c>
      <c r="AQ468" s="635" t="s">
        <v>484</v>
      </c>
      <c r="AR468" s="635" t="s">
        <v>484</v>
      </c>
      <c r="AS468" s="641" t="s">
        <v>32</v>
      </c>
      <c r="AT468" s="24" t="s">
        <v>947</v>
      </c>
    </row>
    <row r="469" spans="1:46" ht="19.5">
      <c r="A469" s="653">
        <v>45699</v>
      </c>
      <c r="B469" s="654">
        <v>102</v>
      </c>
      <c r="C469" s="655">
        <v>0.39930555555555558</v>
      </c>
      <c r="D469" s="656">
        <v>2501281</v>
      </c>
      <c r="E469" s="656" t="s">
        <v>38</v>
      </c>
      <c r="F469" s="657" t="s">
        <v>55</v>
      </c>
      <c r="G469" s="866">
        <v>13.16</v>
      </c>
      <c r="H469" s="877"/>
      <c r="I469" s="873"/>
      <c r="J469" s="658"/>
      <c r="K469" s="548">
        <v>10.23</v>
      </c>
      <c r="L469" s="636">
        <f t="shared" ref="L469:L475" si="68">(K469/(100-G469))*100</f>
        <v>11.780285582680792</v>
      </c>
      <c r="M469" s="658"/>
      <c r="N469" s="658"/>
      <c r="O469" s="873"/>
      <c r="P469" s="874"/>
      <c r="Q469" s="874"/>
      <c r="R469" s="874"/>
      <c r="S469" s="874"/>
      <c r="T469" s="879"/>
      <c r="U469" s="874"/>
      <c r="V469" s="659"/>
      <c r="W469" s="659"/>
      <c r="X469" s="659"/>
      <c r="Y469" s="643">
        <v>89.5</v>
      </c>
      <c r="Z469" s="18">
        <v>-0.51</v>
      </c>
      <c r="AA469" s="18">
        <v>11.07</v>
      </c>
      <c r="AB469" s="639"/>
      <c r="AC469" s="639">
        <v>0.53</v>
      </c>
      <c r="AD469" s="634">
        <v>93</v>
      </c>
      <c r="AE469" s="634">
        <v>72</v>
      </c>
      <c r="AF469" s="634">
        <v>18.899999999999999</v>
      </c>
      <c r="AG469" s="634">
        <v>240</v>
      </c>
      <c r="AH469" s="634">
        <v>1.29</v>
      </c>
      <c r="AI469" s="634">
        <v>55.4</v>
      </c>
      <c r="AJ469" s="635"/>
      <c r="AK469" s="24" t="s">
        <v>55</v>
      </c>
      <c r="AL469" s="635" t="s">
        <v>55</v>
      </c>
      <c r="AM469" s="640"/>
      <c r="AN469" s="612"/>
      <c r="AO469" s="24" t="s">
        <v>55</v>
      </c>
      <c r="AP469" s="635" t="s">
        <v>484</v>
      </c>
      <c r="AQ469" s="635" t="s">
        <v>484</v>
      </c>
      <c r="AR469" s="635" t="s">
        <v>484</v>
      </c>
      <c r="AS469" s="641" t="s">
        <v>32</v>
      </c>
      <c r="AT469" s="24" t="s">
        <v>948</v>
      </c>
    </row>
    <row r="470" spans="1:46" ht="19.5">
      <c r="A470" s="653">
        <v>45699</v>
      </c>
      <c r="B470" s="654">
        <v>102</v>
      </c>
      <c r="C470" s="655">
        <v>0.6875</v>
      </c>
      <c r="D470" s="656">
        <v>2501293</v>
      </c>
      <c r="E470" s="656" t="s">
        <v>21</v>
      </c>
      <c r="F470" s="657" t="s">
        <v>55</v>
      </c>
      <c r="G470" s="866">
        <v>13.87</v>
      </c>
      <c r="H470" s="877"/>
      <c r="I470" s="873">
        <v>13.85</v>
      </c>
      <c r="J470" s="658"/>
      <c r="K470" s="548">
        <v>10.16</v>
      </c>
      <c r="L470" s="636">
        <f t="shared" si="68"/>
        <v>11.796122140949727</v>
      </c>
      <c r="M470" s="658"/>
      <c r="N470" s="658"/>
      <c r="O470" s="873"/>
      <c r="P470" s="874"/>
      <c r="Q470" s="874"/>
      <c r="R470" s="874"/>
      <c r="S470" s="874"/>
      <c r="T470" s="879"/>
      <c r="U470" s="874"/>
      <c r="V470" s="659"/>
      <c r="W470" s="659"/>
      <c r="X470" s="659"/>
      <c r="Y470" s="643">
        <v>91.27</v>
      </c>
      <c r="Z470" s="18">
        <v>-0.89</v>
      </c>
      <c r="AA470" s="18">
        <v>11.06</v>
      </c>
      <c r="AB470" s="639"/>
      <c r="AC470" s="639"/>
      <c r="AD470" s="634"/>
      <c r="AE470" s="634"/>
      <c r="AF470" s="634"/>
      <c r="AG470" s="634"/>
      <c r="AH470" s="634"/>
      <c r="AI470" s="634"/>
      <c r="AJ470" s="635"/>
      <c r="AK470" s="635"/>
      <c r="AL470" s="635"/>
      <c r="AM470" s="640"/>
      <c r="AN470" s="612"/>
      <c r="AO470" s="24"/>
      <c r="AP470" s="635"/>
      <c r="AQ470" s="635" t="s">
        <v>484</v>
      </c>
      <c r="AR470" s="635" t="s">
        <v>484</v>
      </c>
      <c r="AS470" s="641" t="s">
        <v>32</v>
      </c>
      <c r="AT470" s="24" t="s">
        <v>949</v>
      </c>
    </row>
    <row r="471" spans="1:46" ht="19.5">
      <c r="A471" s="23">
        <v>45700</v>
      </c>
      <c r="B471" s="642">
        <v>102</v>
      </c>
      <c r="C471" s="21"/>
      <c r="D471" s="20">
        <v>2501313</v>
      </c>
      <c r="E471" s="656" t="s">
        <v>38</v>
      </c>
      <c r="F471" s="644" t="s">
        <v>55</v>
      </c>
      <c r="G471" s="866">
        <v>13.65</v>
      </c>
      <c r="H471" s="875"/>
      <c r="I471" s="873">
        <v>13.68</v>
      </c>
      <c r="J471" s="15"/>
      <c r="K471" s="19">
        <v>9.93</v>
      </c>
      <c r="L471" s="636">
        <f t="shared" si="68"/>
        <v>11.4997104806022</v>
      </c>
      <c r="M471" s="15"/>
      <c r="N471" s="15"/>
      <c r="O471" s="869"/>
      <c r="P471" s="870"/>
      <c r="Q471" s="870"/>
      <c r="R471" s="870"/>
      <c r="S471" s="870"/>
      <c r="T471" s="878"/>
      <c r="U471" s="870"/>
      <c r="V471" s="27"/>
      <c r="W471" s="27"/>
      <c r="X471" s="27"/>
      <c r="Y471" s="643">
        <v>90.86</v>
      </c>
      <c r="Z471" s="18">
        <v>-0.93</v>
      </c>
      <c r="AA471" s="18">
        <v>10.99</v>
      </c>
      <c r="AB471" s="17"/>
      <c r="AC471" s="17"/>
      <c r="AD471" s="634">
        <v>101</v>
      </c>
      <c r="AE471" s="634">
        <v>51</v>
      </c>
      <c r="AF471" s="634">
        <v>15.9</v>
      </c>
      <c r="AG471" s="634">
        <v>203</v>
      </c>
      <c r="AH471" s="634">
        <v>1.98</v>
      </c>
      <c r="AI471" s="634">
        <v>53.9</v>
      </c>
      <c r="AJ471" s="24"/>
      <c r="AK471" s="24" t="s">
        <v>55</v>
      </c>
      <c r="AL471" s="635" t="s">
        <v>55</v>
      </c>
      <c r="AM471" s="640"/>
      <c r="AN471" s="612" t="s">
        <v>101</v>
      </c>
      <c r="AO471" s="24" t="s">
        <v>55</v>
      </c>
      <c r="AP471" s="635" t="s">
        <v>484</v>
      </c>
      <c r="AQ471" s="635" t="s">
        <v>484</v>
      </c>
      <c r="AR471" s="635" t="s">
        <v>484</v>
      </c>
      <c r="AS471" s="641" t="s">
        <v>32</v>
      </c>
      <c r="AT471" s="24" t="s">
        <v>950</v>
      </c>
    </row>
    <row r="472" spans="1:46" ht="19.5">
      <c r="A472" s="23">
        <v>45701</v>
      </c>
      <c r="B472" s="642">
        <v>102</v>
      </c>
      <c r="C472" s="21">
        <v>0.40972222222222221</v>
      </c>
      <c r="D472" s="20">
        <v>2501327</v>
      </c>
      <c r="E472" s="656" t="s">
        <v>38</v>
      </c>
      <c r="F472" s="644" t="s">
        <v>55</v>
      </c>
      <c r="G472" s="866">
        <v>13.65</v>
      </c>
      <c r="H472" s="875"/>
      <c r="I472" s="873">
        <v>13.79</v>
      </c>
      <c r="J472" s="15"/>
      <c r="K472" s="19">
        <v>9.7100000000000009</v>
      </c>
      <c r="L472" s="636">
        <f t="shared" si="68"/>
        <v>11.244933410538508</v>
      </c>
      <c r="M472" s="15"/>
      <c r="N472" s="15"/>
      <c r="O472" s="869"/>
      <c r="P472" s="870"/>
      <c r="Q472" s="870"/>
      <c r="R472" s="870"/>
      <c r="S472" s="870"/>
      <c r="T472" s="878"/>
      <c r="U472" s="870"/>
      <c r="V472" s="27"/>
      <c r="W472" s="27"/>
      <c r="X472" s="27"/>
      <c r="Y472" s="643">
        <v>91.91</v>
      </c>
      <c r="Z472" s="18">
        <v>-0.88</v>
      </c>
      <c r="AA472" s="18">
        <v>11.05</v>
      </c>
      <c r="AB472" s="17"/>
      <c r="AC472" s="17"/>
      <c r="AD472" s="16"/>
      <c r="AE472" s="16"/>
      <c r="AF472" s="16"/>
      <c r="AG472" s="16"/>
      <c r="AH472" s="16"/>
      <c r="AI472" s="16"/>
      <c r="AJ472" s="24"/>
      <c r="AK472" s="24" t="s">
        <v>55</v>
      </c>
      <c r="AL472" s="635" t="s">
        <v>55</v>
      </c>
      <c r="AM472" s="26"/>
      <c r="AN472" s="24"/>
      <c r="AO472" s="24" t="s">
        <v>55</v>
      </c>
      <c r="AP472" s="635" t="s">
        <v>484</v>
      </c>
      <c r="AQ472" s="635" t="s">
        <v>484</v>
      </c>
      <c r="AR472" s="635" t="s">
        <v>484</v>
      </c>
      <c r="AS472" s="641" t="s">
        <v>32</v>
      </c>
      <c r="AT472" s="24" t="s">
        <v>951</v>
      </c>
    </row>
    <row r="473" spans="1:46" ht="19.5">
      <c r="A473" s="23">
        <v>45701</v>
      </c>
      <c r="B473" s="642">
        <v>102</v>
      </c>
      <c r="C473" s="21">
        <v>0.4375</v>
      </c>
      <c r="D473" s="20">
        <v>2501331</v>
      </c>
      <c r="E473" s="648" t="s">
        <v>57</v>
      </c>
      <c r="F473" s="649" t="s">
        <v>55</v>
      </c>
      <c r="G473" s="866">
        <v>13.81</v>
      </c>
      <c r="H473" s="875"/>
      <c r="I473" s="873">
        <v>13.76</v>
      </c>
      <c r="J473" s="15"/>
      <c r="K473" s="19">
        <v>10.050000000000001</v>
      </c>
      <c r="L473" s="636">
        <f t="shared" si="68"/>
        <v>11.660285415941525</v>
      </c>
      <c r="M473" s="15"/>
      <c r="N473" s="15"/>
      <c r="O473" s="869"/>
      <c r="P473" s="870"/>
      <c r="Q473" s="870"/>
      <c r="R473" s="870"/>
      <c r="S473" s="870"/>
      <c r="T473" s="878"/>
      <c r="U473" s="870"/>
      <c r="V473" s="27"/>
      <c r="W473" s="27"/>
      <c r="X473" s="27"/>
      <c r="Y473" s="643">
        <v>91.96</v>
      </c>
      <c r="Z473" s="18">
        <v>-0.84</v>
      </c>
      <c r="AA473" s="18">
        <v>11.03</v>
      </c>
      <c r="AB473" s="17"/>
      <c r="AC473" s="17"/>
      <c r="AD473" s="634">
        <v>102</v>
      </c>
      <c r="AE473" s="634">
        <v>58</v>
      </c>
      <c r="AF473" s="634">
        <v>17</v>
      </c>
      <c r="AG473" s="634">
        <v>231</v>
      </c>
      <c r="AH473" s="634">
        <v>1.76</v>
      </c>
      <c r="AI473" s="634">
        <v>57</v>
      </c>
      <c r="AJ473" s="24"/>
      <c r="AK473" s="635" t="s">
        <v>55</v>
      </c>
      <c r="AL473" s="635" t="s">
        <v>55</v>
      </c>
      <c r="AM473" s="26"/>
      <c r="AN473" s="612" t="s">
        <v>101</v>
      </c>
      <c r="AO473" s="24" t="s">
        <v>55</v>
      </c>
      <c r="AP473" s="635"/>
      <c r="AQ473" s="635" t="s">
        <v>484</v>
      </c>
      <c r="AR473" s="635" t="s">
        <v>484</v>
      </c>
      <c r="AS473" s="641" t="s">
        <v>32</v>
      </c>
      <c r="AT473" s="24" t="s">
        <v>952</v>
      </c>
    </row>
    <row r="474" spans="1:46" ht="19.5">
      <c r="A474" s="23">
        <v>45702</v>
      </c>
      <c r="B474" s="642">
        <v>102</v>
      </c>
      <c r="C474" s="21">
        <v>0.43194444444444446</v>
      </c>
      <c r="D474" s="20">
        <v>2501367</v>
      </c>
      <c r="E474" s="656" t="s">
        <v>38</v>
      </c>
      <c r="F474" s="644" t="s">
        <v>55</v>
      </c>
      <c r="G474" s="866">
        <v>13.6</v>
      </c>
      <c r="H474" s="875"/>
      <c r="I474" s="873">
        <v>13.72</v>
      </c>
      <c r="J474" s="15"/>
      <c r="K474" s="19">
        <v>9.9600000000000009</v>
      </c>
      <c r="L474" s="636">
        <f t="shared" si="68"/>
        <v>11.527777777777779</v>
      </c>
      <c r="M474" s="15"/>
      <c r="N474" s="15"/>
      <c r="O474" s="869"/>
      <c r="P474" s="870"/>
      <c r="Q474" s="870"/>
      <c r="R474" s="870"/>
      <c r="S474" s="870"/>
      <c r="T474" s="878"/>
      <c r="U474" s="870"/>
      <c r="V474" s="27"/>
      <c r="W474" s="27"/>
      <c r="X474" s="27"/>
      <c r="Y474" s="643">
        <v>92.09</v>
      </c>
      <c r="Z474" s="18">
        <v>-0.84</v>
      </c>
      <c r="AA474" s="18">
        <v>10.87</v>
      </c>
      <c r="AB474" s="17"/>
      <c r="AC474" s="17"/>
      <c r="AD474" s="16"/>
      <c r="AE474" s="16"/>
      <c r="AF474" s="16"/>
      <c r="AG474" s="16"/>
      <c r="AH474" s="16"/>
      <c r="AI474" s="16"/>
      <c r="AJ474" s="24"/>
      <c r="AK474" s="24" t="s">
        <v>55</v>
      </c>
      <c r="AL474" s="635" t="s">
        <v>55</v>
      </c>
      <c r="AM474" s="26"/>
      <c r="AN474" s="24"/>
      <c r="AO474" s="24" t="s">
        <v>55</v>
      </c>
      <c r="AP474" s="635" t="s">
        <v>484</v>
      </c>
      <c r="AQ474" s="635" t="s">
        <v>484</v>
      </c>
      <c r="AR474" s="635" t="s">
        <v>484</v>
      </c>
      <c r="AS474" s="641" t="s">
        <v>32</v>
      </c>
      <c r="AT474" s="24" t="s">
        <v>953</v>
      </c>
    </row>
    <row r="475" spans="1:46" ht="19.5">
      <c r="A475" s="23">
        <v>45702</v>
      </c>
      <c r="B475" s="642">
        <v>102</v>
      </c>
      <c r="C475" s="21">
        <v>0.41666666666666669</v>
      </c>
      <c r="D475" s="20">
        <v>2501366</v>
      </c>
      <c r="E475" s="656" t="s">
        <v>57</v>
      </c>
      <c r="F475" s="713" t="s">
        <v>55</v>
      </c>
      <c r="G475" s="866">
        <v>13.71</v>
      </c>
      <c r="H475" s="875"/>
      <c r="I475" s="873"/>
      <c r="J475" s="15"/>
      <c r="K475" s="19">
        <v>10.039999999999999</v>
      </c>
      <c r="L475" s="636">
        <f t="shared" si="68"/>
        <v>11.635183682929656</v>
      </c>
      <c r="M475" s="15"/>
      <c r="N475" s="15"/>
      <c r="O475" s="869"/>
      <c r="P475" s="870"/>
      <c r="Q475" s="870"/>
      <c r="R475" s="870"/>
      <c r="S475" s="870"/>
      <c r="T475" s="878"/>
      <c r="U475" s="870"/>
      <c r="V475" s="27">
        <v>25.01</v>
      </c>
      <c r="W475" s="27">
        <v>98</v>
      </c>
      <c r="X475" s="27">
        <v>8.56</v>
      </c>
      <c r="Y475" s="643">
        <v>91.44</v>
      </c>
      <c r="Z475" s="18">
        <v>-0.76</v>
      </c>
      <c r="AA475" s="18">
        <v>10.88</v>
      </c>
      <c r="AB475" s="17"/>
      <c r="AC475" s="17"/>
      <c r="AD475" s="634">
        <v>109</v>
      </c>
      <c r="AE475" s="634">
        <v>76</v>
      </c>
      <c r="AF475" s="634">
        <v>19.399999999999999</v>
      </c>
      <c r="AG475" s="634">
        <v>280</v>
      </c>
      <c r="AH475" s="634">
        <v>1.43</v>
      </c>
      <c r="AI475" s="634">
        <v>53.7</v>
      </c>
      <c r="AJ475" s="24"/>
      <c r="AK475" s="635" t="s">
        <v>55</v>
      </c>
      <c r="AL475" s="635" t="s">
        <v>55</v>
      </c>
      <c r="AM475" s="26"/>
      <c r="AN475" s="635"/>
      <c r="AO475" s="24" t="s">
        <v>55</v>
      </c>
      <c r="AP475" s="635"/>
      <c r="AQ475" s="635" t="s">
        <v>484</v>
      </c>
      <c r="AR475" s="635" t="s">
        <v>484</v>
      </c>
      <c r="AS475" s="641" t="s">
        <v>32</v>
      </c>
      <c r="AT475" s="24" t="s">
        <v>954</v>
      </c>
    </row>
    <row r="476" spans="1:46" ht="19.5">
      <c r="A476" s="23">
        <v>45703</v>
      </c>
      <c r="B476" s="642">
        <v>102</v>
      </c>
      <c r="C476" s="21">
        <v>0.45763888888888887</v>
      </c>
      <c r="D476" s="20">
        <v>2501402</v>
      </c>
      <c r="E476" s="656" t="s">
        <v>38</v>
      </c>
      <c r="F476" s="644" t="s">
        <v>55</v>
      </c>
      <c r="G476" s="866">
        <v>13.4</v>
      </c>
      <c r="H476" s="875"/>
      <c r="I476" s="873"/>
      <c r="J476" s="15"/>
      <c r="K476" s="19">
        <v>10.08</v>
      </c>
      <c r="L476" s="636">
        <f t="shared" ref="L476" si="69">(K476/(100-G476))*100</f>
        <v>11.639722863741341</v>
      </c>
      <c r="M476" s="15"/>
      <c r="N476" s="15"/>
      <c r="O476" s="869"/>
      <c r="P476" s="870"/>
      <c r="Q476" s="870"/>
      <c r="R476" s="870"/>
      <c r="S476" s="870"/>
      <c r="T476" s="878"/>
      <c r="U476" s="870"/>
      <c r="V476" s="27"/>
      <c r="W476" s="27"/>
      <c r="X476" s="27"/>
      <c r="Y476" s="643">
        <v>91.27</v>
      </c>
      <c r="Z476" s="18">
        <v>-0.67</v>
      </c>
      <c r="AA476" s="18">
        <v>10.85</v>
      </c>
      <c r="AB476" s="17"/>
      <c r="AC476" s="17">
        <v>0.57999999999999996</v>
      </c>
      <c r="AD476" s="16"/>
      <c r="AE476" s="16"/>
      <c r="AF476" s="16"/>
      <c r="AG476" s="16"/>
      <c r="AH476" s="16"/>
      <c r="AI476" s="16"/>
      <c r="AJ476" s="24"/>
      <c r="AK476" s="24" t="s">
        <v>55</v>
      </c>
      <c r="AL476" s="635" t="s">
        <v>55</v>
      </c>
      <c r="AM476" s="26"/>
      <c r="AN476" s="24"/>
      <c r="AO476" s="24" t="s">
        <v>55</v>
      </c>
      <c r="AP476" s="635" t="s">
        <v>484</v>
      </c>
      <c r="AQ476" s="635" t="s">
        <v>484</v>
      </c>
      <c r="AR476" s="635" t="s">
        <v>484</v>
      </c>
      <c r="AS476" s="641" t="s">
        <v>32</v>
      </c>
      <c r="AT476" s="24" t="s">
        <v>955</v>
      </c>
    </row>
    <row r="477" spans="1:46" ht="19.5">
      <c r="A477" s="23">
        <v>45705</v>
      </c>
      <c r="B477" s="642">
        <v>102</v>
      </c>
      <c r="C477" s="21">
        <v>0.4284722222222222</v>
      </c>
      <c r="D477" s="20">
        <v>2501440</v>
      </c>
      <c r="E477" s="656" t="s">
        <v>38</v>
      </c>
      <c r="F477" s="644" t="s">
        <v>55</v>
      </c>
      <c r="G477" s="866">
        <v>13.1</v>
      </c>
      <c r="H477" s="875"/>
      <c r="I477" s="873">
        <v>13.2</v>
      </c>
      <c r="J477" s="15"/>
      <c r="K477" s="19">
        <v>10.76</v>
      </c>
      <c r="L477" s="636">
        <f t="shared" ref="L477:L481" si="70">(K477/(100-G477))*100</f>
        <v>12.382048331415419</v>
      </c>
      <c r="M477" s="15"/>
      <c r="N477" s="15"/>
      <c r="O477" s="869"/>
      <c r="P477" s="870"/>
      <c r="Q477" s="870"/>
      <c r="R477" s="870"/>
      <c r="S477" s="870"/>
      <c r="T477" s="878"/>
      <c r="U477" s="870"/>
      <c r="V477" s="27"/>
      <c r="W477" s="27"/>
      <c r="X477" s="27"/>
      <c r="Y477" s="643">
        <v>91.77</v>
      </c>
      <c r="Z477" s="18">
        <v>-0.8</v>
      </c>
      <c r="AA477" s="18">
        <v>10.92</v>
      </c>
      <c r="AB477" s="17"/>
      <c r="AC477" s="17">
        <v>0.63</v>
      </c>
      <c r="AD477" s="16"/>
      <c r="AE477" s="16"/>
      <c r="AF477" s="16"/>
      <c r="AG477" s="16"/>
      <c r="AH477" s="16"/>
      <c r="AI477" s="16"/>
      <c r="AJ477" s="24"/>
      <c r="AK477" s="24" t="s">
        <v>55</v>
      </c>
      <c r="AL477" s="635" t="s">
        <v>55</v>
      </c>
      <c r="AM477" s="26"/>
      <c r="AN477" s="612" t="s">
        <v>91</v>
      </c>
      <c r="AO477" s="24" t="s">
        <v>55</v>
      </c>
      <c r="AP477" s="635" t="s">
        <v>484</v>
      </c>
      <c r="AQ477" s="635" t="s">
        <v>484</v>
      </c>
      <c r="AR477" s="635" t="s">
        <v>484</v>
      </c>
      <c r="AS477" s="641" t="s">
        <v>32</v>
      </c>
      <c r="AT477" s="24" t="s">
        <v>956</v>
      </c>
    </row>
    <row r="478" spans="1:46" ht="19.5">
      <c r="A478" s="23">
        <v>45705</v>
      </c>
      <c r="B478" s="642">
        <v>102</v>
      </c>
      <c r="C478" s="21">
        <v>0.46875</v>
      </c>
      <c r="D478" s="20">
        <v>2501445</v>
      </c>
      <c r="E478" s="656" t="s">
        <v>38</v>
      </c>
      <c r="F478" s="644" t="s">
        <v>55</v>
      </c>
      <c r="G478" s="866">
        <v>13.2</v>
      </c>
      <c r="H478" s="875"/>
      <c r="I478" s="873"/>
      <c r="J478" s="15"/>
      <c r="K478" s="19">
        <v>10.15</v>
      </c>
      <c r="L478" s="636">
        <f t="shared" si="70"/>
        <v>11.693548387096776</v>
      </c>
      <c r="M478" s="15"/>
      <c r="N478" s="15"/>
      <c r="O478" s="869"/>
      <c r="P478" s="870"/>
      <c r="Q478" s="870"/>
      <c r="R478" s="870"/>
      <c r="S478" s="870"/>
      <c r="T478" s="878"/>
      <c r="U478" s="870"/>
      <c r="V478" s="27"/>
      <c r="W478" s="27"/>
      <c r="X478" s="27"/>
      <c r="Y478" s="643">
        <v>91.58</v>
      </c>
      <c r="Z478" s="18">
        <v>-0.76</v>
      </c>
      <c r="AA478" s="18">
        <v>10.19</v>
      </c>
      <c r="AB478" s="17"/>
      <c r="AC478" s="17"/>
      <c r="AD478" s="16">
        <v>94</v>
      </c>
      <c r="AE478" s="16">
        <v>76</v>
      </c>
      <c r="AF478" s="16">
        <v>19.399999999999999</v>
      </c>
      <c r="AG478" s="16">
        <v>258</v>
      </c>
      <c r="AH478" s="16">
        <v>1.24</v>
      </c>
      <c r="AI478" s="16">
        <v>58.8</v>
      </c>
      <c r="AJ478" s="24"/>
      <c r="AK478" s="24" t="s">
        <v>55</v>
      </c>
      <c r="AL478" s="635" t="s">
        <v>55</v>
      </c>
      <c r="AM478" s="26"/>
      <c r="AN478" s="24"/>
      <c r="AO478" s="24" t="s">
        <v>55</v>
      </c>
      <c r="AP478" s="635" t="s">
        <v>484</v>
      </c>
      <c r="AQ478" s="635" t="s">
        <v>484</v>
      </c>
      <c r="AR478" s="635" t="s">
        <v>484</v>
      </c>
      <c r="AS478" s="641" t="s">
        <v>32</v>
      </c>
      <c r="AT478" s="24" t="s">
        <v>957</v>
      </c>
    </row>
    <row r="479" spans="1:46" ht="19.5">
      <c r="A479" s="23">
        <v>45705</v>
      </c>
      <c r="B479" s="642">
        <v>102</v>
      </c>
      <c r="C479" s="21">
        <v>0.45833333333333331</v>
      </c>
      <c r="D479" s="20">
        <v>2501446</v>
      </c>
      <c r="E479" s="656" t="s">
        <v>57</v>
      </c>
      <c r="F479" s="644" t="s">
        <v>55</v>
      </c>
      <c r="G479" s="866">
        <v>13.5</v>
      </c>
      <c r="H479" s="875"/>
      <c r="I479" s="873">
        <v>13.45</v>
      </c>
      <c r="J479" s="15"/>
      <c r="K479" s="19">
        <v>10.039999999999999</v>
      </c>
      <c r="L479" s="636">
        <f t="shared" si="70"/>
        <v>11.60693641618497</v>
      </c>
      <c r="M479" s="15"/>
      <c r="N479" s="15"/>
      <c r="O479" s="869"/>
      <c r="P479" s="870"/>
      <c r="Q479" s="870"/>
      <c r="R479" s="870"/>
      <c r="S479" s="870"/>
      <c r="T479" s="878"/>
      <c r="U479" s="870"/>
      <c r="V479" s="27"/>
      <c r="W479" s="27"/>
      <c r="X479" s="27"/>
      <c r="Y479" s="643">
        <v>91.53</v>
      </c>
      <c r="Z479" s="18">
        <v>-0.7</v>
      </c>
      <c r="AA479" s="18">
        <v>11</v>
      </c>
      <c r="AB479" s="17"/>
      <c r="AC479" s="17"/>
      <c r="AD479" s="16"/>
      <c r="AE479" s="16"/>
      <c r="AF479" s="16"/>
      <c r="AG479" s="16"/>
      <c r="AH479" s="16"/>
      <c r="AI479" s="16"/>
      <c r="AJ479" s="24"/>
      <c r="AK479" s="635" t="s">
        <v>55</v>
      </c>
      <c r="AL479" s="635" t="s">
        <v>55</v>
      </c>
      <c r="AM479" s="26"/>
      <c r="AN479" s="24"/>
      <c r="AO479" s="24" t="s">
        <v>55</v>
      </c>
      <c r="AP479" s="635"/>
      <c r="AQ479" s="635" t="s">
        <v>484</v>
      </c>
      <c r="AR479" s="635" t="s">
        <v>484</v>
      </c>
      <c r="AS479" s="641" t="s">
        <v>32</v>
      </c>
      <c r="AT479" s="24" t="s">
        <v>958</v>
      </c>
    </row>
    <row r="480" spans="1:46" ht="19.5">
      <c r="A480" s="23">
        <v>45706</v>
      </c>
      <c r="B480" s="642">
        <v>102</v>
      </c>
      <c r="C480" s="21">
        <v>0.41041666666666665</v>
      </c>
      <c r="D480" s="20">
        <v>2501483</v>
      </c>
      <c r="E480" s="656" t="s">
        <v>38</v>
      </c>
      <c r="F480" s="644" t="s">
        <v>55</v>
      </c>
      <c r="G480" s="866">
        <v>13.5</v>
      </c>
      <c r="H480" s="875"/>
      <c r="I480" s="873"/>
      <c r="J480" s="15"/>
      <c r="K480" s="19">
        <v>9.9</v>
      </c>
      <c r="L480" s="636">
        <f t="shared" si="70"/>
        <v>11.445086705202312</v>
      </c>
      <c r="M480" s="15"/>
      <c r="N480" s="15"/>
      <c r="O480" s="869"/>
      <c r="P480" s="870"/>
      <c r="Q480" s="870"/>
      <c r="R480" s="870"/>
      <c r="S480" s="870"/>
      <c r="T480" s="878"/>
      <c r="U480" s="870"/>
      <c r="V480" s="27"/>
      <c r="W480" s="27"/>
      <c r="X480" s="27"/>
      <c r="Y480" s="643">
        <v>91.8</v>
      </c>
      <c r="Z480" s="18">
        <v>-0.74</v>
      </c>
      <c r="AA480" s="18">
        <v>10.52</v>
      </c>
      <c r="AB480" s="17"/>
      <c r="AC480" s="17">
        <v>0.61</v>
      </c>
      <c r="AD480" s="16"/>
      <c r="AE480" s="16"/>
      <c r="AF480" s="16"/>
      <c r="AG480" s="16"/>
      <c r="AH480" s="16"/>
      <c r="AI480" s="16"/>
      <c r="AJ480" s="24"/>
      <c r="AK480" s="24" t="s">
        <v>55</v>
      </c>
      <c r="AL480" s="635" t="s">
        <v>55</v>
      </c>
      <c r="AM480" s="26"/>
      <c r="AN480" s="612" t="s">
        <v>91</v>
      </c>
      <c r="AO480" s="24" t="s">
        <v>55</v>
      </c>
      <c r="AP480" s="635" t="s">
        <v>484</v>
      </c>
      <c r="AQ480" s="635" t="s">
        <v>484</v>
      </c>
      <c r="AR480" s="635" t="s">
        <v>484</v>
      </c>
      <c r="AS480" s="641" t="s">
        <v>32</v>
      </c>
      <c r="AT480" s="24" t="s">
        <v>959</v>
      </c>
    </row>
    <row r="481" spans="1:46" ht="19.5">
      <c r="A481" s="23">
        <v>45706</v>
      </c>
      <c r="B481" s="642">
        <v>102</v>
      </c>
      <c r="C481" s="21">
        <v>0.38541666666666669</v>
      </c>
      <c r="D481" s="20">
        <v>2501482</v>
      </c>
      <c r="E481" s="656" t="s">
        <v>57</v>
      </c>
      <c r="F481" s="644" t="s">
        <v>55</v>
      </c>
      <c r="G481" s="866">
        <v>13.79</v>
      </c>
      <c r="H481" s="875"/>
      <c r="I481" s="873"/>
      <c r="J481" s="15"/>
      <c r="K481" s="19">
        <v>10.029999999999999</v>
      </c>
      <c r="L481" s="636">
        <f t="shared" si="70"/>
        <v>11.634381162278157</v>
      </c>
      <c r="M481" s="15"/>
      <c r="N481" s="15"/>
      <c r="O481" s="869"/>
      <c r="P481" s="870"/>
      <c r="Q481" s="870"/>
      <c r="R481" s="870"/>
      <c r="S481" s="870"/>
      <c r="T481" s="878"/>
      <c r="U481" s="870"/>
      <c r="V481" s="27"/>
      <c r="W481" s="27"/>
      <c r="X481" s="27"/>
      <c r="Y481" s="643">
        <v>91.85</v>
      </c>
      <c r="Z481" s="18">
        <v>-0.75</v>
      </c>
      <c r="AA481" s="18">
        <v>11.02</v>
      </c>
      <c r="AB481" s="17"/>
      <c r="AC481" s="17">
        <v>0.61</v>
      </c>
      <c r="AD481" s="16">
        <v>108</v>
      </c>
      <c r="AE481" s="16">
        <v>86</v>
      </c>
      <c r="AF481" s="16">
        <v>20.6</v>
      </c>
      <c r="AG481" s="16">
        <v>310</v>
      </c>
      <c r="AH481" s="16">
        <v>1.26</v>
      </c>
      <c r="AI481" s="16">
        <v>56.3</v>
      </c>
      <c r="AJ481" s="24"/>
      <c r="AK481" s="635" t="s">
        <v>55</v>
      </c>
      <c r="AL481" s="635" t="s">
        <v>55</v>
      </c>
      <c r="AM481" s="26"/>
      <c r="AN481" s="612" t="s">
        <v>91</v>
      </c>
      <c r="AO481" s="24" t="s">
        <v>55</v>
      </c>
      <c r="AP481" s="635"/>
      <c r="AQ481" s="635" t="s">
        <v>484</v>
      </c>
      <c r="AR481" s="635" t="s">
        <v>484</v>
      </c>
      <c r="AS481" s="641" t="s">
        <v>32</v>
      </c>
      <c r="AT481" s="24" t="s">
        <v>960</v>
      </c>
    </row>
    <row r="482" spans="1:46" ht="19.5">
      <c r="A482" s="23">
        <v>45707</v>
      </c>
      <c r="B482" s="642">
        <v>102</v>
      </c>
      <c r="C482" s="21">
        <v>0.43125000000000002</v>
      </c>
      <c r="D482" s="20">
        <v>2501502</v>
      </c>
      <c r="E482" s="656" t="s">
        <v>38</v>
      </c>
      <c r="F482" s="644" t="s">
        <v>55</v>
      </c>
      <c r="G482" s="866">
        <v>13.6</v>
      </c>
      <c r="H482" s="875"/>
      <c r="I482" s="873">
        <v>13.7</v>
      </c>
      <c r="J482" s="15"/>
      <c r="K482" s="19">
        <v>10.19</v>
      </c>
      <c r="L482" s="636">
        <f t="shared" ref="L482:L492" si="71">(K482/(100-G482))*100</f>
        <v>11.793981481481481</v>
      </c>
      <c r="M482" s="15"/>
      <c r="N482" s="15"/>
      <c r="O482" s="869"/>
      <c r="P482" s="870"/>
      <c r="Q482" s="870"/>
      <c r="R482" s="870"/>
      <c r="S482" s="870"/>
      <c r="T482" s="878"/>
      <c r="U482" s="870"/>
      <c r="V482" s="27"/>
      <c r="W482" s="27"/>
      <c r="X482" s="27"/>
      <c r="Y482" s="643">
        <v>92.3</v>
      </c>
      <c r="Z482" s="18">
        <v>-0.86</v>
      </c>
      <c r="AA482" s="18">
        <v>10.66</v>
      </c>
      <c r="AB482" s="17"/>
      <c r="AC482" s="17">
        <v>0.53</v>
      </c>
      <c r="AD482" s="16">
        <v>85</v>
      </c>
      <c r="AE482" s="16">
        <v>85</v>
      </c>
      <c r="AF482" s="16">
        <v>20.5</v>
      </c>
      <c r="AG482" s="16">
        <v>237</v>
      </c>
      <c r="AH482" s="16">
        <v>1</v>
      </c>
      <c r="AI482" s="16">
        <v>54.2</v>
      </c>
      <c r="AJ482" s="24"/>
      <c r="AK482" s="24" t="s">
        <v>55</v>
      </c>
      <c r="AL482" s="635" t="s">
        <v>55</v>
      </c>
      <c r="AM482" s="26"/>
      <c r="AN482" s="24"/>
      <c r="AO482" s="24" t="s">
        <v>55</v>
      </c>
      <c r="AP482" s="635" t="s">
        <v>484</v>
      </c>
      <c r="AQ482" s="635" t="s">
        <v>484</v>
      </c>
      <c r="AR482" s="635" t="s">
        <v>484</v>
      </c>
      <c r="AS482" s="641" t="s">
        <v>32</v>
      </c>
      <c r="AT482" s="24" t="s">
        <v>961</v>
      </c>
    </row>
    <row r="483" spans="1:46" ht="19.5">
      <c r="A483" s="23">
        <v>45708</v>
      </c>
      <c r="B483" s="642">
        <v>102</v>
      </c>
      <c r="C483" s="21">
        <v>0.39652777777777776</v>
      </c>
      <c r="D483" s="20">
        <v>2501536</v>
      </c>
      <c r="E483" s="656" t="s">
        <v>38</v>
      </c>
      <c r="F483" s="644" t="s">
        <v>55</v>
      </c>
      <c r="G483" s="866">
        <v>13.6</v>
      </c>
      <c r="H483" s="875">
        <v>13.7</v>
      </c>
      <c r="I483" s="873"/>
      <c r="J483" s="15"/>
      <c r="K483" s="19">
        <v>10.220000000000001</v>
      </c>
      <c r="L483" s="636">
        <f t="shared" si="71"/>
        <v>11.828703703703704</v>
      </c>
      <c r="M483" s="15"/>
      <c r="N483" s="15"/>
      <c r="O483" s="869"/>
      <c r="P483" s="870"/>
      <c r="Q483" s="870"/>
      <c r="R483" s="870"/>
      <c r="S483" s="870"/>
      <c r="T483" s="878"/>
      <c r="U483" s="870"/>
      <c r="V483" s="27"/>
      <c r="W483" s="27"/>
      <c r="X483" s="27"/>
      <c r="Y483" s="643">
        <v>91.89</v>
      </c>
      <c r="Z483" s="18">
        <v>-0.88</v>
      </c>
      <c r="AA483" s="18">
        <v>11.09</v>
      </c>
      <c r="AB483" s="17"/>
      <c r="AC483" s="17">
        <v>0.63</v>
      </c>
      <c r="AD483" s="16"/>
      <c r="AE483" s="16"/>
      <c r="AF483" s="16"/>
      <c r="AG483" s="16"/>
      <c r="AH483" s="16"/>
      <c r="AI483" s="16"/>
      <c r="AJ483" s="24"/>
      <c r="AK483" s="24" t="s">
        <v>55</v>
      </c>
      <c r="AL483" s="635" t="s">
        <v>55</v>
      </c>
      <c r="AM483" s="26"/>
      <c r="AN483" s="612" t="s">
        <v>91</v>
      </c>
      <c r="AO483" s="24" t="s">
        <v>55</v>
      </c>
      <c r="AP483" s="635" t="s">
        <v>484</v>
      </c>
      <c r="AQ483" s="635" t="s">
        <v>484</v>
      </c>
      <c r="AR483" s="635" t="s">
        <v>484</v>
      </c>
      <c r="AS483" s="641" t="s">
        <v>32</v>
      </c>
      <c r="AT483" s="24" t="s">
        <v>962</v>
      </c>
    </row>
    <row r="484" spans="1:46" ht="19.5">
      <c r="A484" s="23">
        <v>45710</v>
      </c>
      <c r="B484" s="642">
        <v>102</v>
      </c>
      <c r="C484" s="21">
        <v>0.3576388888888889</v>
      </c>
      <c r="D484" s="20">
        <v>2501600</v>
      </c>
      <c r="E484" s="656" t="s">
        <v>963</v>
      </c>
      <c r="F484" s="644" t="s">
        <v>55</v>
      </c>
      <c r="G484" s="866">
        <v>13.31</v>
      </c>
      <c r="H484" s="875"/>
      <c r="I484" s="873"/>
      <c r="J484" s="15"/>
      <c r="K484" s="19">
        <v>10.18</v>
      </c>
      <c r="L484" s="636">
        <f t="shared" si="71"/>
        <v>11.74299227131157</v>
      </c>
      <c r="M484" s="15"/>
      <c r="N484" s="15"/>
      <c r="O484" s="869"/>
      <c r="P484" s="870"/>
      <c r="Q484" s="870"/>
      <c r="R484" s="870"/>
      <c r="S484" s="870"/>
      <c r="T484" s="878"/>
      <c r="U484" s="870"/>
      <c r="V484" s="27"/>
      <c r="W484" s="27"/>
      <c r="X484" s="27"/>
      <c r="Y484" s="643">
        <v>91.08</v>
      </c>
      <c r="Z484" s="18">
        <v>-0.84</v>
      </c>
      <c r="AA484" s="18">
        <v>11.16</v>
      </c>
      <c r="AB484" s="17"/>
      <c r="AC484" s="17"/>
      <c r="AD484" s="16"/>
      <c r="AE484" s="16"/>
      <c r="AF484" s="16"/>
      <c r="AG484" s="16"/>
      <c r="AH484" s="16"/>
      <c r="AI484" s="16"/>
      <c r="AJ484" s="24"/>
      <c r="AK484" s="24" t="s">
        <v>55</v>
      </c>
      <c r="AL484" s="635" t="s">
        <v>55</v>
      </c>
      <c r="AM484" s="26"/>
      <c r="AN484" s="24"/>
      <c r="AO484" s="24" t="s">
        <v>55</v>
      </c>
      <c r="AP484" s="635" t="s">
        <v>484</v>
      </c>
      <c r="AQ484" s="635" t="s">
        <v>484</v>
      </c>
      <c r="AR484" s="635" t="s">
        <v>484</v>
      </c>
      <c r="AS484" s="641" t="s">
        <v>32</v>
      </c>
      <c r="AT484" s="24" t="s">
        <v>964</v>
      </c>
    </row>
    <row r="485" spans="1:46" ht="19.5">
      <c r="A485" s="23">
        <v>45713</v>
      </c>
      <c r="B485" s="642">
        <v>102</v>
      </c>
      <c r="C485" s="21">
        <v>0.44791666666666669</v>
      </c>
      <c r="D485" s="20">
        <v>2501684</v>
      </c>
      <c r="E485" s="656" t="s">
        <v>57</v>
      </c>
      <c r="F485" s="644" t="s">
        <v>55</v>
      </c>
      <c r="G485" s="866">
        <v>13.5</v>
      </c>
      <c r="H485" s="875"/>
      <c r="I485" s="873"/>
      <c r="J485" s="15"/>
      <c r="K485" s="19">
        <v>10.09</v>
      </c>
      <c r="L485" s="636">
        <f t="shared" si="71"/>
        <v>11.664739884393063</v>
      </c>
      <c r="M485" s="15"/>
      <c r="N485" s="15"/>
      <c r="O485" s="869"/>
      <c r="P485" s="870"/>
      <c r="Q485" s="870"/>
      <c r="R485" s="870"/>
      <c r="S485" s="870"/>
      <c r="T485" s="878"/>
      <c r="U485" s="870"/>
      <c r="V485" s="27"/>
      <c r="W485" s="27"/>
      <c r="X485" s="27"/>
      <c r="Y485" s="643">
        <v>91.8</v>
      </c>
      <c r="Z485" s="18">
        <v>-0.9</v>
      </c>
      <c r="AA485" s="18">
        <v>10.99</v>
      </c>
      <c r="AB485" s="17"/>
      <c r="AC485" s="17"/>
      <c r="AD485" s="16">
        <v>90</v>
      </c>
      <c r="AE485" s="16">
        <v>100</v>
      </c>
      <c r="AF485" s="16">
        <v>22.3</v>
      </c>
      <c r="AG485" s="16">
        <v>291</v>
      </c>
      <c r="AH485" s="16">
        <v>0.9</v>
      </c>
      <c r="AI485" s="16">
        <v>58.3</v>
      </c>
      <c r="AJ485" s="24"/>
      <c r="AK485" s="635" t="s">
        <v>55</v>
      </c>
      <c r="AL485" s="635" t="s">
        <v>55</v>
      </c>
      <c r="AM485" s="26"/>
      <c r="AN485" s="24"/>
      <c r="AO485" s="24" t="s">
        <v>55</v>
      </c>
      <c r="AP485" s="635"/>
      <c r="AQ485" s="635" t="s">
        <v>484</v>
      </c>
      <c r="AR485" s="635" t="s">
        <v>484</v>
      </c>
      <c r="AS485" s="641" t="s">
        <v>32</v>
      </c>
      <c r="AT485" s="24" t="s">
        <v>965</v>
      </c>
    </row>
    <row r="486" spans="1:46" ht="19.5">
      <c r="A486" s="23">
        <v>45713</v>
      </c>
      <c r="B486" s="642">
        <v>102</v>
      </c>
      <c r="C486" s="21">
        <v>0.44444444444444442</v>
      </c>
      <c r="D486" s="20">
        <v>2501685</v>
      </c>
      <c r="E486" s="656" t="s">
        <v>963</v>
      </c>
      <c r="F486" s="644" t="s">
        <v>55</v>
      </c>
      <c r="G486" s="866">
        <v>13.4</v>
      </c>
      <c r="H486" s="875"/>
      <c r="I486" s="873"/>
      <c r="J486" s="15"/>
      <c r="K486" s="19">
        <v>10.09</v>
      </c>
      <c r="L486" s="636">
        <f t="shared" si="71"/>
        <v>11.651270207852194</v>
      </c>
      <c r="M486" s="15"/>
      <c r="N486" s="15"/>
      <c r="O486" s="869">
        <v>1.4</v>
      </c>
      <c r="P486" s="870">
        <v>0.86</v>
      </c>
      <c r="Q486" s="870">
        <v>20.100000000000001</v>
      </c>
      <c r="R486" s="870">
        <v>31</v>
      </c>
      <c r="S486" s="870">
        <v>31.9</v>
      </c>
      <c r="T486" s="880">
        <f>SUM(Pâtissière[[#This Row],[G 180µ]:[G 63µ]])</f>
        <v>83.86</v>
      </c>
      <c r="U486" s="870">
        <v>14</v>
      </c>
      <c r="V486" s="27">
        <v>25.97</v>
      </c>
      <c r="W486" s="27">
        <v>87.81</v>
      </c>
      <c r="X486" s="27">
        <v>9.35</v>
      </c>
      <c r="Y486" s="643">
        <v>91.77</v>
      </c>
      <c r="Z486" s="18">
        <v>-0.91</v>
      </c>
      <c r="AA486" s="18">
        <v>11.03</v>
      </c>
      <c r="AB486" s="17"/>
      <c r="AC486" s="17"/>
      <c r="AD486" s="16"/>
      <c r="AE486" s="16"/>
      <c r="AF486" s="16"/>
      <c r="AG486" s="16"/>
      <c r="AH486" s="16"/>
      <c r="AI486" s="16"/>
      <c r="AJ486" s="24"/>
      <c r="AK486" s="24" t="s">
        <v>55</v>
      </c>
      <c r="AL486" s="635" t="s">
        <v>55</v>
      </c>
      <c r="AM486" s="26"/>
      <c r="AN486" s="612" t="s">
        <v>79</v>
      </c>
      <c r="AO486" s="24" t="s">
        <v>55</v>
      </c>
      <c r="AP486" s="635" t="s">
        <v>484</v>
      </c>
      <c r="AQ486" s="635" t="s">
        <v>484</v>
      </c>
      <c r="AR486" s="635" t="s">
        <v>484</v>
      </c>
      <c r="AS486" s="641" t="s">
        <v>32</v>
      </c>
      <c r="AT486" s="24" t="s">
        <v>966</v>
      </c>
    </row>
    <row r="487" spans="1:46" ht="19.5">
      <c r="A487" s="23">
        <v>45714</v>
      </c>
      <c r="B487" s="642">
        <v>102</v>
      </c>
      <c r="C487" s="21">
        <v>0.39583333333333331</v>
      </c>
      <c r="D487" s="20">
        <v>2501707</v>
      </c>
      <c r="E487" s="656" t="s">
        <v>57</v>
      </c>
      <c r="F487" s="644" t="s">
        <v>55</v>
      </c>
      <c r="G487" s="866">
        <v>13.5</v>
      </c>
      <c r="H487" s="875">
        <v>13.8</v>
      </c>
      <c r="I487" s="873"/>
      <c r="J487" s="15"/>
      <c r="K487" s="19">
        <v>10.31</v>
      </c>
      <c r="L487" s="636">
        <f t="shared" si="71"/>
        <v>11.919075144508671</v>
      </c>
      <c r="M487" s="15"/>
      <c r="N487" s="15"/>
      <c r="O487" s="869"/>
      <c r="P487" s="870"/>
      <c r="Q487" s="870"/>
      <c r="R487" s="870"/>
      <c r="S487" s="870"/>
      <c r="T487" s="878"/>
      <c r="U487" s="870"/>
      <c r="V487" s="27"/>
      <c r="W487" s="27"/>
      <c r="X487" s="27"/>
      <c r="Y487" s="643">
        <v>91.9</v>
      </c>
      <c r="Z487" s="18">
        <v>-0.82</v>
      </c>
      <c r="AA487" s="18">
        <v>10.95</v>
      </c>
      <c r="AB487" s="17"/>
      <c r="AC487" s="17"/>
      <c r="AD487" s="16"/>
      <c r="AE487" s="16"/>
      <c r="AF487" s="16"/>
      <c r="AG487" s="16"/>
      <c r="AH487" s="16"/>
      <c r="AI487" s="16"/>
      <c r="AJ487" s="24"/>
      <c r="AK487" s="635" t="s">
        <v>55</v>
      </c>
      <c r="AL487" s="635" t="s">
        <v>55</v>
      </c>
      <c r="AM487" s="26"/>
      <c r="AN487" s="24"/>
      <c r="AO487" s="24" t="s">
        <v>55</v>
      </c>
      <c r="AP487" s="635"/>
      <c r="AQ487" s="635" t="s">
        <v>484</v>
      </c>
      <c r="AR487" s="635" t="s">
        <v>484</v>
      </c>
      <c r="AS487" s="641" t="s">
        <v>32</v>
      </c>
      <c r="AT487" s="24" t="s">
        <v>967</v>
      </c>
    </row>
    <row r="488" spans="1:46" ht="19.5">
      <c r="A488" s="23">
        <v>45714</v>
      </c>
      <c r="B488" s="642">
        <v>102</v>
      </c>
      <c r="C488" s="21">
        <v>0.43333333333333335</v>
      </c>
      <c r="D488" s="20">
        <v>2501709</v>
      </c>
      <c r="E488" s="656" t="s">
        <v>963</v>
      </c>
      <c r="F488" s="644" t="s">
        <v>55</v>
      </c>
      <c r="G488" s="866">
        <v>13.11</v>
      </c>
      <c r="H488" s="875">
        <v>13.4</v>
      </c>
      <c r="I488" s="873"/>
      <c r="J488" s="15"/>
      <c r="K488" s="19">
        <v>10.43</v>
      </c>
      <c r="L488" s="636">
        <f t="shared" si="71"/>
        <v>12.003682817355276</v>
      </c>
      <c r="M488" s="15"/>
      <c r="N488" s="15"/>
      <c r="O488" s="869"/>
      <c r="P488" s="870"/>
      <c r="Q488" s="870"/>
      <c r="R488" s="870"/>
      <c r="S488" s="870"/>
      <c r="T488" s="879"/>
      <c r="U488" s="870"/>
      <c r="V488" s="27"/>
      <c r="W488" s="27"/>
      <c r="X488" s="27"/>
      <c r="Y488" s="643">
        <v>91.88</v>
      </c>
      <c r="Z488" s="18">
        <v>-0.82</v>
      </c>
      <c r="AA488" s="18">
        <v>10.96</v>
      </c>
      <c r="AB488" s="17"/>
      <c r="AC488" s="17"/>
      <c r="AD488" s="16">
        <v>86</v>
      </c>
      <c r="AE488" s="16">
        <v>85</v>
      </c>
      <c r="AF488" s="16">
        <v>20.5</v>
      </c>
      <c r="AG488" s="16">
        <v>250</v>
      </c>
      <c r="AH488" s="16">
        <v>1.01</v>
      </c>
      <c r="AI488" s="16">
        <v>57.6</v>
      </c>
      <c r="AJ488" s="24"/>
      <c r="AK488" s="24" t="s">
        <v>55</v>
      </c>
      <c r="AL488" s="635" t="s">
        <v>55</v>
      </c>
      <c r="AM488" s="26"/>
      <c r="AN488" s="24"/>
      <c r="AO488" s="24" t="s">
        <v>55</v>
      </c>
      <c r="AP488" s="635" t="s">
        <v>484</v>
      </c>
      <c r="AQ488" s="635" t="s">
        <v>484</v>
      </c>
      <c r="AR488" s="635" t="s">
        <v>484</v>
      </c>
      <c r="AS488" s="641" t="s">
        <v>32</v>
      </c>
      <c r="AT488" s="24" t="s">
        <v>968</v>
      </c>
    </row>
    <row r="489" spans="1:46" ht="19.5">
      <c r="A489" s="23">
        <v>45715</v>
      </c>
      <c r="B489" s="642">
        <v>102</v>
      </c>
      <c r="C489" s="21">
        <v>0.40555555555555556</v>
      </c>
      <c r="D489" s="20">
        <v>2501740</v>
      </c>
      <c r="E489" s="656" t="s">
        <v>963</v>
      </c>
      <c r="F489" s="644" t="s">
        <v>55</v>
      </c>
      <c r="G489" s="866">
        <v>13.15</v>
      </c>
      <c r="H489" s="875"/>
      <c r="I489" s="873"/>
      <c r="J489" s="15"/>
      <c r="K489" s="19">
        <v>10.38</v>
      </c>
      <c r="L489" s="636">
        <f t="shared" si="71"/>
        <v>11.951640759930918</v>
      </c>
      <c r="M489" s="15"/>
      <c r="N489" s="15"/>
      <c r="O489" s="869"/>
      <c r="P489" s="870"/>
      <c r="Q489" s="870"/>
      <c r="R489" s="870"/>
      <c r="S489" s="870"/>
      <c r="T489" s="879"/>
      <c r="U489" s="870"/>
      <c r="V489" s="27"/>
      <c r="W489" s="27"/>
      <c r="X489" s="27"/>
      <c r="Y489" s="643">
        <v>90.74</v>
      </c>
      <c r="Z489" s="18">
        <v>-1.19</v>
      </c>
      <c r="AA489" s="18">
        <v>13.08</v>
      </c>
      <c r="AB489" s="17"/>
      <c r="AC489" s="17"/>
      <c r="AD489" s="16"/>
      <c r="AE489" s="16"/>
      <c r="AF489" s="16"/>
      <c r="AG489" s="16"/>
      <c r="AH489" s="16"/>
      <c r="AI489" s="16"/>
      <c r="AJ489" s="24"/>
      <c r="AK489" s="24" t="s">
        <v>55</v>
      </c>
      <c r="AL489" s="635" t="s">
        <v>55</v>
      </c>
      <c r="AM489" s="26"/>
      <c r="AN489" s="612" t="s">
        <v>91</v>
      </c>
      <c r="AO489" s="24" t="s">
        <v>55</v>
      </c>
      <c r="AP489" s="635" t="s">
        <v>484</v>
      </c>
      <c r="AQ489" s="635" t="s">
        <v>484</v>
      </c>
      <c r="AR489" s="635" t="s">
        <v>484</v>
      </c>
      <c r="AS489" s="641" t="s">
        <v>32</v>
      </c>
      <c r="AT489" s="24" t="s">
        <v>969</v>
      </c>
    </row>
    <row r="490" spans="1:46" ht="19.5">
      <c r="A490" s="23">
        <v>45716</v>
      </c>
      <c r="B490" s="642">
        <v>102</v>
      </c>
      <c r="C490" s="21">
        <v>0.36944444444444446</v>
      </c>
      <c r="D490" s="20">
        <v>2501749</v>
      </c>
      <c r="E490" s="656" t="s">
        <v>963</v>
      </c>
      <c r="F490" s="644" t="s">
        <v>55</v>
      </c>
      <c r="G490" s="866">
        <v>13.5</v>
      </c>
      <c r="H490" s="875">
        <v>13.4</v>
      </c>
      <c r="I490" s="873"/>
      <c r="J490" s="15"/>
      <c r="K490" s="19">
        <v>10.11</v>
      </c>
      <c r="L490" s="636">
        <f t="shared" si="71"/>
        <v>11.687861271676301</v>
      </c>
      <c r="M490" s="15"/>
      <c r="N490" s="15"/>
      <c r="O490" s="869"/>
      <c r="P490" s="870"/>
      <c r="Q490" s="870"/>
      <c r="R490" s="870"/>
      <c r="S490" s="870"/>
      <c r="T490" s="879"/>
      <c r="U490" s="870"/>
      <c r="V490" s="27"/>
      <c r="W490" s="27"/>
      <c r="X490" s="27"/>
      <c r="Y490" s="643">
        <v>92.64</v>
      </c>
      <c r="Z490" s="18">
        <v>-1.1000000000000001</v>
      </c>
      <c r="AA490" s="18">
        <v>10.9</v>
      </c>
      <c r="AB490" s="17"/>
      <c r="AC490" s="17">
        <v>0.54</v>
      </c>
      <c r="AD490" s="16">
        <v>93</v>
      </c>
      <c r="AE490" s="16">
        <v>78</v>
      </c>
      <c r="AF490" s="16">
        <v>19.7</v>
      </c>
      <c r="AG490" s="16">
        <v>250</v>
      </c>
      <c r="AH490" s="16">
        <v>1.19</v>
      </c>
      <c r="AI490" s="16">
        <v>55.4</v>
      </c>
      <c r="AJ490" s="24"/>
      <c r="AK490" s="24" t="s">
        <v>55</v>
      </c>
      <c r="AL490" s="635" t="s">
        <v>55</v>
      </c>
      <c r="AM490" s="26"/>
      <c r="AN490" s="24"/>
      <c r="AO490" s="24" t="s">
        <v>55</v>
      </c>
      <c r="AP490" s="635" t="s">
        <v>484</v>
      </c>
      <c r="AQ490" s="635" t="s">
        <v>484</v>
      </c>
      <c r="AR490" s="635" t="s">
        <v>484</v>
      </c>
      <c r="AS490" s="641" t="s">
        <v>32</v>
      </c>
      <c r="AT490" s="24" t="s">
        <v>970</v>
      </c>
    </row>
    <row r="491" spans="1:46" ht="19.5">
      <c r="A491" s="23">
        <v>45719</v>
      </c>
      <c r="B491" s="642">
        <v>103</v>
      </c>
      <c r="C491" s="21">
        <v>0.375</v>
      </c>
      <c r="D491" s="20">
        <v>2501814</v>
      </c>
      <c r="E491" s="656" t="s">
        <v>963</v>
      </c>
      <c r="F491" s="644" t="s">
        <v>55</v>
      </c>
      <c r="G491" s="866">
        <v>13.32</v>
      </c>
      <c r="H491" s="875"/>
      <c r="I491" s="873"/>
      <c r="J491" s="15"/>
      <c r="K491" s="19">
        <v>10.18</v>
      </c>
      <c r="L491" s="636">
        <f t="shared" si="71"/>
        <v>11.744347023534839</v>
      </c>
      <c r="M491" s="15"/>
      <c r="N491" s="15"/>
      <c r="O491" s="869"/>
      <c r="P491" s="870"/>
      <c r="Q491" s="870"/>
      <c r="R491" s="870"/>
      <c r="S491" s="870"/>
      <c r="T491" s="878"/>
      <c r="U491" s="870"/>
      <c r="V491" s="27"/>
      <c r="W491" s="27"/>
      <c r="X491" s="27"/>
      <c r="Y491" s="643">
        <v>91.96</v>
      </c>
      <c r="Z491" s="18">
        <v>-1.1200000000000001</v>
      </c>
      <c r="AA491" s="18">
        <v>10.88</v>
      </c>
      <c r="AB491" s="17"/>
      <c r="AC491" s="17">
        <v>0.54</v>
      </c>
      <c r="AD491" s="16">
        <v>83</v>
      </c>
      <c r="AE491" s="16">
        <v>66</v>
      </c>
      <c r="AF491" s="16">
        <v>18.100000000000001</v>
      </c>
      <c r="AG491" s="16">
        <v>203</v>
      </c>
      <c r="AH491" s="16">
        <v>1.26</v>
      </c>
      <c r="AI491" s="16">
        <v>56.3</v>
      </c>
      <c r="AJ491" s="24"/>
      <c r="AK491" s="24" t="s">
        <v>55</v>
      </c>
      <c r="AL491" s="635" t="s">
        <v>55</v>
      </c>
      <c r="AM491" s="26"/>
      <c r="AN491" s="24"/>
      <c r="AO491" s="24" t="s">
        <v>55</v>
      </c>
      <c r="AP491" s="635" t="s">
        <v>484</v>
      </c>
      <c r="AQ491" s="635" t="s">
        <v>484</v>
      </c>
      <c r="AR491" s="635" t="s">
        <v>484</v>
      </c>
      <c r="AS491" s="641" t="s">
        <v>32</v>
      </c>
      <c r="AT491" s="24" t="s">
        <v>971</v>
      </c>
    </row>
    <row r="492" spans="1:46" ht="19.5">
      <c r="A492" s="23">
        <v>45719</v>
      </c>
      <c r="B492" s="642">
        <v>103</v>
      </c>
      <c r="C492" s="21">
        <v>0.39583333333333331</v>
      </c>
      <c r="D492" s="20">
        <v>2501815</v>
      </c>
      <c r="E492" s="656" t="s">
        <v>57</v>
      </c>
      <c r="F492" s="644" t="s">
        <v>55</v>
      </c>
      <c r="G492" s="866">
        <v>13.65</v>
      </c>
      <c r="H492" s="875"/>
      <c r="I492" s="873"/>
      <c r="J492" s="15"/>
      <c r="K492" s="19">
        <v>9.5399999999999991</v>
      </c>
      <c r="L492" s="636">
        <f t="shared" si="71"/>
        <v>11.048060220034742</v>
      </c>
      <c r="M492" s="15"/>
      <c r="N492" s="15"/>
      <c r="O492" s="869"/>
      <c r="P492" s="870"/>
      <c r="Q492" s="870"/>
      <c r="R492" s="870"/>
      <c r="S492" s="870"/>
      <c r="T492" s="878"/>
      <c r="U492" s="870"/>
      <c r="V492" s="27">
        <v>19.45</v>
      </c>
      <c r="W492" s="27">
        <v>98.18</v>
      </c>
      <c r="X492" s="27">
        <v>7</v>
      </c>
      <c r="Y492" s="643">
        <v>92.34</v>
      </c>
      <c r="Z492" s="18">
        <v>-1.25</v>
      </c>
      <c r="AA492" s="18">
        <v>11</v>
      </c>
      <c r="AB492" s="17"/>
      <c r="AC492" s="17">
        <v>0.45</v>
      </c>
      <c r="AD492" s="16">
        <v>84</v>
      </c>
      <c r="AE492" s="16">
        <v>63</v>
      </c>
      <c r="AF492" s="16">
        <v>17.7</v>
      </c>
      <c r="AG492" s="16">
        <v>202</v>
      </c>
      <c r="AH492" s="16">
        <v>1.33</v>
      </c>
      <c r="AI492" s="16">
        <v>56.7</v>
      </c>
      <c r="AJ492" s="24"/>
      <c r="AK492" s="635" t="s">
        <v>55</v>
      </c>
      <c r="AL492" s="635" t="s">
        <v>55</v>
      </c>
      <c r="AM492" s="26"/>
      <c r="AN492" s="24"/>
      <c r="AO492" s="24" t="s">
        <v>55</v>
      </c>
      <c r="AP492" s="635"/>
      <c r="AQ492" s="635" t="s">
        <v>484</v>
      </c>
      <c r="AR492" s="635" t="s">
        <v>484</v>
      </c>
      <c r="AS492" s="641" t="s">
        <v>32</v>
      </c>
      <c r="AT492" s="24" t="s">
        <v>972</v>
      </c>
    </row>
    <row r="493" spans="1:46" ht="19.5">
      <c r="A493" s="23">
        <v>45719</v>
      </c>
      <c r="B493" s="642">
        <v>103</v>
      </c>
      <c r="C493" s="21">
        <v>0.5</v>
      </c>
      <c r="D493" s="20">
        <v>2501822</v>
      </c>
      <c r="E493" s="656" t="s">
        <v>963</v>
      </c>
      <c r="F493" s="644" t="s">
        <v>55</v>
      </c>
      <c r="G493" s="866">
        <v>13.42</v>
      </c>
      <c r="H493" s="875"/>
      <c r="I493" s="873"/>
      <c r="J493" s="15"/>
      <c r="K493" s="19">
        <v>9.5500000000000007</v>
      </c>
      <c r="L493" s="636">
        <f t="shared" ref="L493:L494" si="72">(K493/(100-G493))*100</f>
        <v>11.03026103026103</v>
      </c>
      <c r="M493" s="15"/>
      <c r="N493" s="15"/>
      <c r="O493" s="869"/>
      <c r="P493" s="870"/>
      <c r="Q493" s="870"/>
      <c r="R493" s="870"/>
      <c r="S493" s="870"/>
      <c r="T493" s="878"/>
      <c r="U493" s="870"/>
      <c r="V493" s="27"/>
      <c r="W493" s="27"/>
      <c r="X493" s="27"/>
      <c r="Y493" s="643">
        <v>91.96</v>
      </c>
      <c r="Z493" s="18">
        <v>-1.1200000000000001</v>
      </c>
      <c r="AA493" s="18">
        <v>10.88</v>
      </c>
      <c r="AB493" s="17"/>
      <c r="AC493" s="17">
        <v>0.44</v>
      </c>
      <c r="AD493" s="16"/>
      <c r="AE493" s="16"/>
      <c r="AF493" s="16"/>
      <c r="AG493" s="16"/>
      <c r="AH493" s="16"/>
      <c r="AI493" s="16"/>
      <c r="AJ493" s="24"/>
      <c r="AK493" s="24" t="s">
        <v>55</v>
      </c>
      <c r="AL493" s="635" t="s">
        <v>55</v>
      </c>
      <c r="AM493" s="26"/>
      <c r="AN493" s="24"/>
      <c r="AO493" s="24" t="s">
        <v>55</v>
      </c>
      <c r="AP493" s="635" t="s">
        <v>484</v>
      </c>
      <c r="AQ493" s="635" t="s">
        <v>484</v>
      </c>
      <c r="AR493" s="635" t="s">
        <v>484</v>
      </c>
      <c r="AS493" s="641" t="s">
        <v>32</v>
      </c>
      <c r="AT493" s="24" t="s">
        <v>973</v>
      </c>
    </row>
    <row r="494" spans="1:46" ht="19.5">
      <c r="A494" s="23">
        <v>45721</v>
      </c>
      <c r="B494" s="642">
        <v>103</v>
      </c>
      <c r="C494" s="21">
        <v>0.41666666666666669</v>
      </c>
      <c r="D494" s="20">
        <v>2501871</v>
      </c>
      <c r="E494" s="656" t="s">
        <v>963</v>
      </c>
      <c r="F494" s="644" t="s">
        <v>55</v>
      </c>
      <c r="G494" s="866">
        <v>13.53</v>
      </c>
      <c r="H494" s="875"/>
      <c r="I494" s="873"/>
      <c r="J494" s="15"/>
      <c r="K494" s="19">
        <v>9.77</v>
      </c>
      <c r="L494" s="636">
        <f t="shared" si="72"/>
        <v>11.29871631779808</v>
      </c>
      <c r="M494" s="15"/>
      <c r="N494" s="15"/>
      <c r="O494" s="869"/>
      <c r="P494" s="870"/>
      <c r="Q494" s="870"/>
      <c r="R494" s="870"/>
      <c r="S494" s="870"/>
      <c r="T494" s="878"/>
      <c r="U494" s="870"/>
      <c r="V494" s="27"/>
      <c r="W494" s="27"/>
      <c r="X494" s="27"/>
      <c r="Y494" s="643">
        <v>91.93</v>
      </c>
      <c r="Z494" s="18">
        <v>-1.1200000000000001</v>
      </c>
      <c r="AA494" s="18">
        <v>10.94</v>
      </c>
      <c r="AB494" s="17"/>
      <c r="AC494" s="17">
        <v>0.5</v>
      </c>
      <c r="AD494" s="16"/>
      <c r="AE494" s="16"/>
      <c r="AF494" s="16"/>
      <c r="AG494" s="16"/>
      <c r="AH494" s="16"/>
      <c r="AI494" s="16"/>
      <c r="AJ494" s="24"/>
      <c r="AK494" s="24" t="s">
        <v>55</v>
      </c>
      <c r="AL494" s="635" t="s">
        <v>55</v>
      </c>
      <c r="AM494" s="26"/>
      <c r="AN494" s="24"/>
      <c r="AO494" s="24" t="s">
        <v>55</v>
      </c>
      <c r="AP494" s="635" t="s">
        <v>484</v>
      </c>
      <c r="AQ494" s="635" t="s">
        <v>484</v>
      </c>
      <c r="AR494" s="635" t="s">
        <v>484</v>
      </c>
      <c r="AS494" s="641" t="s">
        <v>32</v>
      </c>
      <c r="AT494" s="24" t="s">
        <v>974</v>
      </c>
    </row>
    <row r="495" spans="1:46" ht="19.5">
      <c r="A495" s="23">
        <v>45722</v>
      </c>
      <c r="B495" s="22">
        <v>103</v>
      </c>
      <c r="C495" s="21">
        <v>0.375</v>
      </c>
      <c r="D495" s="20">
        <v>2501916</v>
      </c>
      <c r="E495" s="656" t="s">
        <v>963</v>
      </c>
      <c r="F495" s="644" t="s">
        <v>55</v>
      </c>
      <c r="G495" s="866">
        <v>13.54</v>
      </c>
      <c r="H495" s="875"/>
      <c r="I495" s="873">
        <v>13.77</v>
      </c>
      <c r="J495" s="15">
        <v>0.61099999999999999</v>
      </c>
      <c r="K495" s="19">
        <v>9.85</v>
      </c>
      <c r="L495" s="636">
        <f>(K495/(100-G495))*100</f>
        <v>11.392551468887344</v>
      </c>
      <c r="M495" s="15"/>
      <c r="N495" s="15"/>
      <c r="O495" s="869">
        <v>1.4</v>
      </c>
      <c r="P495" s="870">
        <v>18.36</v>
      </c>
      <c r="Q495" s="870">
        <v>59.74</v>
      </c>
      <c r="R495" s="870">
        <v>8.5</v>
      </c>
      <c r="S495" s="870">
        <v>6</v>
      </c>
      <c r="T495" s="880">
        <f>SUM(Pâtissière[[#This Row],[G 180µ]:[G 63µ]])</f>
        <v>92.6</v>
      </c>
      <c r="U495" s="870">
        <v>3</v>
      </c>
      <c r="V495" s="27"/>
      <c r="W495" s="27"/>
      <c r="X495" s="27"/>
      <c r="Y495" s="643">
        <v>92.37</v>
      </c>
      <c r="Z495" s="18">
        <v>-1.08</v>
      </c>
      <c r="AA495" s="18">
        <v>11.06</v>
      </c>
      <c r="AB495" s="17">
        <v>185</v>
      </c>
      <c r="AC495" s="17"/>
      <c r="AD495" s="16">
        <v>92</v>
      </c>
      <c r="AE495" s="16">
        <v>76</v>
      </c>
      <c r="AF495" s="16">
        <v>19.399999999999999</v>
      </c>
      <c r="AG495" s="16">
        <v>246</v>
      </c>
      <c r="AH495" s="16">
        <v>1.21</v>
      </c>
      <c r="AI495" s="16">
        <v>55.4</v>
      </c>
      <c r="AJ495" s="24"/>
      <c r="AK495" s="24" t="s">
        <v>55</v>
      </c>
      <c r="AL495" s="635" t="s">
        <v>55</v>
      </c>
      <c r="AM495" s="26"/>
      <c r="AN495" s="24"/>
      <c r="AO495" s="24" t="s">
        <v>55</v>
      </c>
      <c r="AP495" s="635" t="s">
        <v>484</v>
      </c>
      <c r="AQ495" s="635" t="s">
        <v>484</v>
      </c>
      <c r="AR495" s="635" t="s">
        <v>484</v>
      </c>
      <c r="AS495" s="641" t="s">
        <v>32</v>
      </c>
      <c r="AT495" s="24" t="s">
        <v>975</v>
      </c>
    </row>
    <row r="496" spans="1:46" ht="19.5">
      <c r="A496" s="23">
        <v>45723</v>
      </c>
      <c r="B496" s="642">
        <v>103</v>
      </c>
      <c r="C496" s="21">
        <v>0.39097222222222222</v>
      </c>
      <c r="D496" s="20">
        <v>2501946</v>
      </c>
      <c r="E496" s="656" t="s">
        <v>963</v>
      </c>
      <c r="F496" s="644" t="s">
        <v>55</v>
      </c>
      <c r="G496" s="866">
        <v>13.59</v>
      </c>
      <c r="H496" s="875"/>
      <c r="I496" s="873">
        <v>13.77</v>
      </c>
      <c r="J496" s="15">
        <v>0.6</v>
      </c>
      <c r="K496" s="19">
        <v>9.68</v>
      </c>
      <c r="L496" s="636">
        <f>(K496/(100-G496))*100</f>
        <v>11.202407128804538</v>
      </c>
      <c r="M496" s="15"/>
      <c r="N496" s="15"/>
      <c r="O496" s="869"/>
      <c r="P496" s="870"/>
      <c r="Q496" s="870"/>
      <c r="R496" s="870"/>
      <c r="S496" s="870"/>
      <c r="T496" s="879"/>
      <c r="U496" s="870"/>
      <c r="V496" s="27"/>
      <c r="W496" s="27"/>
      <c r="X496" s="27"/>
      <c r="Y496" s="643">
        <v>91.81</v>
      </c>
      <c r="Z496" s="18">
        <v>-0.91</v>
      </c>
      <c r="AA496" s="18">
        <v>10.58</v>
      </c>
      <c r="AB496" s="17"/>
      <c r="AC496" s="17"/>
      <c r="AD496" s="16">
        <v>89</v>
      </c>
      <c r="AE496" s="16">
        <v>91</v>
      </c>
      <c r="AF496" s="16">
        <v>21.2</v>
      </c>
      <c r="AG496" s="16">
        <v>277</v>
      </c>
      <c r="AH496" s="16">
        <v>0.98</v>
      </c>
      <c r="AI496" s="16">
        <v>59.9</v>
      </c>
      <c r="AJ496" s="24"/>
      <c r="AK496" s="24" t="s">
        <v>55</v>
      </c>
      <c r="AL496" s="635" t="s">
        <v>55</v>
      </c>
      <c r="AM496" s="26"/>
      <c r="AN496" s="24"/>
      <c r="AO496" s="24" t="s">
        <v>55</v>
      </c>
      <c r="AP496" s="635" t="s">
        <v>484</v>
      </c>
      <c r="AQ496" s="635" t="s">
        <v>484</v>
      </c>
      <c r="AR496" s="635" t="s">
        <v>484</v>
      </c>
      <c r="AS496" s="641" t="s">
        <v>32</v>
      </c>
      <c r="AT496" s="24" t="s">
        <v>976</v>
      </c>
    </row>
    <row r="497" spans="1:46" ht="19.5">
      <c r="A497" s="23">
        <v>45724</v>
      </c>
      <c r="B497" s="642">
        <v>103</v>
      </c>
      <c r="C497" s="21">
        <v>0.4597222222222222</v>
      </c>
      <c r="D497" s="20">
        <v>2501996</v>
      </c>
      <c r="E497" s="656" t="s">
        <v>38</v>
      </c>
      <c r="F497" s="644" t="s">
        <v>55</v>
      </c>
      <c r="G497" s="866">
        <v>13.73</v>
      </c>
      <c r="H497" s="875"/>
      <c r="I497" s="873"/>
      <c r="J497" s="15"/>
      <c r="K497" s="19">
        <v>9.92</v>
      </c>
      <c r="L497" s="636">
        <f>(K497/(100-G497))*100</f>
        <v>11.498782890923845</v>
      </c>
      <c r="M497" s="15"/>
      <c r="N497" s="15"/>
      <c r="O497" s="869">
        <v>1.8</v>
      </c>
      <c r="P497" s="870">
        <v>9</v>
      </c>
      <c r="Q497" s="870">
        <v>69.8</v>
      </c>
      <c r="R497" s="870">
        <v>12.8</v>
      </c>
      <c r="S497" s="870">
        <v>3.8</v>
      </c>
      <c r="T497" s="880">
        <f>SUM(Pâtissière[[#This Row],[G 180µ]:[G 63µ]])</f>
        <v>95.399999999999991</v>
      </c>
      <c r="U497" s="870">
        <v>1.4</v>
      </c>
      <c r="V497" s="27"/>
      <c r="W497" s="27"/>
      <c r="X497" s="27"/>
      <c r="Y497" s="643">
        <v>91.35</v>
      </c>
      <c r="Z497" s="18">
        <v>-0.84</v>
      </c>
      <c r="AA497" s="18">
        <v>10.9</v>
      </c>
      <c r="AB497" s="17"/>
      <c r="AC497" s="17">
        <v>0.49</v>
      </c>
      <c r="AD497" s="16">
        <v>87</v>
      </c>
      <c r="AE497" s="16">
        <v>83</v>
      </c>
      <c r="AF497" s="16">
        <v>20.3</v>
      </c>
      <c r="AG497" s="16">
        <v>237</v>
      </c>
      <c r="AH497" s="16">
        <v>1.05</v>
      </c>
      <c r="AI497" s="16">
        <v>52.7</v>
      </c>
      <c r="AJ497" s="24"/>
      <c r="AK497" s="24" t="s">
        <v>55</v>
      </c>
      <c r="AL497" s="635" t="s">
        <v>55</v>
      </c>
      <c r="AM497" s="26"/>
      <c r="AN497" s="24"/>
      <c r="AO497" s="24" t="s">
        <v>55</v>
      </c>
      <c r="AP497" s="635" t="s">
        <v>484</v>
      </c>
      <c r="AQ497" s="635" t="s">
        <v>484</v>
      </c>
      <c r="AR497" s="635" t="s">
        <v>484</v>
      </c>
      <c r="AS497" s="641" t="s">
        <v>32</v>
      </c>
      <c r="AT497" s="24" t="s">
        <v>977</v>
      </c>
    </row>
    <row r="498" spans="1:46" ht="19.5">
      <c r="A498" s="23">
        <v>45724</v>
      </c>
      <c r="B498" s="642">
        <v>103</v>
      </c>
      <c r="C498" s="21">
        <v>0.47916666666666669</v>
      </c>
      <c r="D498" s="20">
        <v>2501995</v>
      </c>
      <c r="E498" s="656" t="s">
        <v>57</v>
      </c>
      <c r="F498" s="644" t="s">
        <v>55</v>
      </c>
      <c r="G498" s="866">
        <v>13.64</v>
      </c>
      <c r="H498" s="875"/>
      <c r="I498" s="873"/>
      <c r="J498" s="15"/>
      <c r="K498" s="19">
        <v>10.3</v>
      </c>
      <c r="L498" s="636">
        <f>(K498/(100-G498))*100</f>
        <v>11.926817971283002</v>
      </c>
      <c r="M498" s="15"/>
      <c r="N498" s="15"/>
      <c r="O498" s="869"/>
      <c r="P498" s="870"/>
      <c r="Q498" s="870"/>
      <c r="R498" s="870"/>
      <c r="S498" s="870"/>
      <c r="T498" s="878"/>
      <c r="U498" s="870"/>
      <c r="V498" s="27"/>
      <c r="W498" s="27"/>
      <c r="X498" s="27"/>
      <c r="Y498" s="643">
        <v>92.04</v>
      </c>
      <c r="Z498" s="18">
        <v>-0.85</v>
      </c>
      <c r="AA498" s="18">
        <v>10.91</v>
      </c>
      <c r="AB498" s="17"/>
      <c r="AC498" s="17">
        <v>0.6</v>
      </c>
      <c r="AD498" s="16"/>
      <c r="AE498" s="16"/>
      <c r="AF498" s="16"/>
      <c r="AG498" s="16"/>
      <c r="AH498" s="16"/>
      <c r="AI498" s="16"/>
      <c r="AJ498" s="24"/>
      <c r="AK498" s="635" t="s">
        <v>55</v>
      </c>
      <c r="AL498" s="635" t="s">
        <v>55</v>
      </c>
      <c r="AM498" s="26"/>
      <c r="AN498" s="612" t="s">
        <v>91</v>
      </c>
      <c r="AO498" s="24" t="s">
        <v>55</v>
      </c>
      <c r="AP498" s="635"/>
      <c r="AQ498" s="635" t="s">
        <v>484</v>
      </c>
      <c r="AR498" s="635" t="s">
        <v>484</v>
      </c>
      <c r="AS498" s="641" t="s">
        <v>32</v>
      </c>
      <c r="AT498" s="24" t="s">
        <v>978</v>
      </c>
    </row>
    <row r="499" spans="1:46" ht="19.5">
      <c r="A499" s="23">
        <v>45726</v>
      </c>
      <c r="B499" s="642">
        <v>103</v>
      </c>
      <c r="C499" s="21">
        <v>0.39583333333333331</v>
      </c>
      <c r="D499" s="20">
        <v>2502045</v>
      </c>
      <c r="E499" s="656" t="s">
        <v>38</v>
      </c>
      <c r="F499" s="644" t="s">
        <v>55</v>
      </c>
      <c r="G499" s="866">
        <v>13.98</v>
      </c>
      <c r="H499" s="875"/>
      <c r="I499" s="873">
        <v>13.9</v>
      </c>
      <c r="J499" s="15">
        <v>0.62</v>
      </c>
      <c r="K499" s="19">
        <v>9.93</v>
      </c>
      <c r="L499" s="636">
        <f>(K499/(100-G499))*100</f>
        <v>11.543827016972799</v>
      </c>
      <c r="M499" s="15"/>
      <c r="N499" s="15"/>
      <c r="O499" s="869">
        <v>1.5</v>
      </c>
      <c r="P499" s="870">
        <v>11</v>
      </c>
      <c r="Q499" s="870">
        <v>65</v>
      </c>
      <c r="R499" s="870">
        <v>10</v>
      </c>
      <c r="S499" s="870">
        <v>5</v>
      </c>
      <c r="T499" s="880">
        <f>SUM(Pâtissière[[#This Row],[G 180µ]:[G 63µ]])</f>
        <v>91</v>
      </c>
      <c r="U499" s="870">
        <v>6</v>
      </c>
      <c r="V499" s="27">
        <v>22.31</v>
      </c>
      <c r="W499" s="27">
        <v>97.5</v>
      </c>
      <c r="X499" s="27">
        <v>7.75</v>
      </c>
      <c r="Y499" s="643">
        <v>92.02</v>
      </c>
      <c r="Z499" s="18">
        <v>-1.01</v>
      </c>
      <c r="AA499" s="18">
        <v>10.87</v>
      </c>
      <c r="AB499" s="17"/>
      <c r="AC499" s="17">
        <v>0.6</v>
      </c>
      <c r="AD499" s="16">
        <v>104</v>
      </c>
      <c r="AE499" s="16">
        <v>69</v>
      </c>
      <c r="AF499" s="16">
        <v>18.5</v>
      </c>
      <c r="AG499" s="16">
        <v>258</v>
      </c>
      <c r="AH499" s="634">
        <v>1.51</v>
      </c>
      <c r="AI499" s="16">
        <v>53.9</v>
      </c>
      <c r="AJ499" s="24"/>
      <c r="AK499" s="24" t="s">
        <v>55</v>
      </c>
      <c r="AL499" s="635" t="s">
        <v>55</v>
      </c>
      <c r="AM499" s="26"/>
      <c r="AN499" s="612" t="s">
        <v>101</v>
      </c>
      <c r="AO499" s="24" t="s">
        <v>55</v>
      </c>
      <c r="AP499" s="635" t="s">
        <v>484</v>
      </c>
      <c r="AQ499" s="635" t="s">
        <v>484</v>
      </c>
      <c r="AR499" s="635" t="s">
        <v>484</v>
      </c>
      <c r="AS499" s="641" t="s">
        <v>32</v>
      </c>
      <c r="AT499" s="24" t="s">
        <v>979</v>
      </c>
    </row>
    <row r="500" spans="1:46" ht="19.5">
      <c r="A500" s="23">
        <v>45727</v>
      </c>
      <c r="B500" s="642">
        <v>103</v>
      </c>
      <c r="C500" s="21">
        <v>0.33333333333333331</v>
      </c>
      <c r="D500" s="20">
        <v>2502060</v>
      </c>
      <c r="E500" s="656" t="s">
        <v>38</v>
      </c>
      <c r="F500" s="644" t="s">
        <v>55</v>
      </c>
      <c r="G500" s="866">
        <v>13.5</v>
      </c>
      <c r="H500" s="875"/>
      <c r="I500" s="873"/>
      <c r="J500" s="15"/>
      <c r="K500" s="19">
        <v>10.49</v>
      </c>
      <c r="L500" s="636">
        <f>(K500/(100-G500))*100</f>
        <v>12.127167630057805</v>
      </c>
      <c r="M500" s="15"/>
      <c r="N500" s="15"/>
      <c r="O500" s="869"/>
      <c r="P500" s="870"/>
      <c r="Q500" s="870"/>
      <c r="R500" s="870"/>
      <c r="S500" s="870"/>
      <c r="T500" s="878"/>
      <c r="U500" s="870"/>
      <c r="V500" s="27"/>
      <c r="W500" s="27"/>
      <c r="X500" s="27"/>
      <c r="Y500" s="643">
        <v>90.41</v>
      </c>
      <c r="Z500" s="18">
        <v>-0.52</v>
      </c>
      <c r="AA500" s="18">
        <v>10.69</v>
      </c>
      <c r="AB500" s="17"/>
      <c r="AC500" s="17">
        <v>0.54</v>
      </c>
      <c r="AD500" s="16"/>
      <c r="AE500" s="16"/>
      <c r="AF500" s="16"/>
      <c r="AG500" s="16"/>
      <c r="AH500" s="16"/>
      <c r="AI500" s="16"/>
      <c r="AJ500" s="24"/>
      <c r="AK500" s="24" t="s">
        <v>55</v>
      </c>
      <c r="AL500" s="635" t="s">
        <v>55</v>
      </c>
      <c r="AM500" s="26"/>
      <c r="AN500" s="24"/>
      <c r="AO500" s="24" t="s">
        <v>55</v>
      </c>
      <c r="AP500" s="635" t="s">
        <v>484</v>
      </c>
      <c r="AQ500" s="635" t="s">
        <v>484</v>
      </c>
      <c r="AR500" s="635" t="s">
        <v>484</v>
      </c>
      <c r="AS500" s="641" t="s">
        <v>32</v>
      </c>
      <c r="AT500" s="24" t="s">
        <v>980</v>
      </c>
    </row>
    <row r="501" spans="1:46" ht="19.5">
      <c r="A501" s="23">
        <v>45727</v>
      </c>
      <c r="B501" s="642">
        <v>103</v>
      </c>
      <c r="C501" s="21">
        <v>0.375</v>
      </c>
      <c r="D501" s="20">
        <v>2502081</v>
      </c>
      <c r="E501" s="656" t="s">
        <v>38</v>
      </c>
      <c r="F501" s="644" t="s">
        <v>55</v>
      </c>
      <c r="G501" s="866">
        <v>13.76</v>
      </c>
      <c r="H501" s="875"/>
      <c r="I501" s="873">
        <v>13.96</v>
      </c>
      <c r="J501" s="15"/>
      <c r="K501" s="19">
        <v>9.58</v>
      </c>
      <c r="L501" s="636">
        <f>(K501/(100-G501))*100</f>
        <v>11.108534322820038</v>
      </c>
      <c r="M501" s="15"/>
      <c r="N501" s="15"/>
      <c r="O501" s="869"/>
      <c r="P501" s="870"/>
      <c r="Q501" s="870"/>
      <c r="R501" s="870"/>
      <c r="S501" s="870"/>
      <c r="T501" s="878"/>
      <c r="U501" s="870"/>
      <c r="V501" s="27"/>
      <c r="W501" s="27"/>
      <c r="X501" s="27"/>
      <c r="Y501" s="643">
        <v>92.14</v>
      </c>
      <c r="Z501" s="18">
        <v>-0.97</v>
      </c>
      <c r="AA501" s="18">
        <v>10.76</v>
      </c>
      <c r="AB501" s="17"/>
      <c r="AC501" s="17"/>
      <c r="AD501" s="16">
        <v>91</v>
      </c>
      <c r="AE501" s="16">
        <v>91</v>
      </c>
      <c r="AF501" s="16">
        <v>21.2</v>
      </c>
      <c r="AG501" s="16">
        <v>272</v>
      </c>
      <c r="AH501" s="16">
        <v>1</v>
      </c>
      <c r="AI501" s="16">
        <v>56.2</v>
      </c>
      <c r="AJ501" s="24"/>
      <c r="AK501" s="24" t="s">
        <v>55</v>
      </c>
      <c r="AL501" s="635" t="s">
        <v>55</v>
      </c>
      <c r="AM501" s="26"/>
      <c r="AN501" s="24"/>
      <c r="AO501" s="24" t="s">
        <v>55</v>
      </c>
      <c r="AP501" s="635" t="s">
        <v>484</v>
      </c>
      <c r="AQ501" s="635" t="s">
        <v>484</v>
      </c>
      <c r="AR501" s="635" t="s">
        <v>484</v>
      </c>
      <c r="AS501" s="641" t="s">
        <v>32</v>
      </c>
      <c r="AT501" s="24" t="s">
        <v>981</v>
      </c>
    </row>
    <row r="502" spans="1:46" ht="19.5">
      <c r="A502" s="23">
        <v>45728</v>
      </c>
      <c r="B502" s="642">
        <v>103</v>
      </c>
      <c r="C502" s="21">
        <v>0.37569444444444444</v>
      </c>
      <c r="D502" s="20">
        <v>2502113</v>
      </c>
      <c r="E502" s="656" t="s">
        <v>38</v>
      </c>
      <c r="F502" s="644" t="s">
        <v>55</v>
      </c>
      <c r="G502" s="866">
        <v>13.63</v>
      </c>
      <c r="H502" s="875"/>
      <c r="I502" s="873"/>
      <c r="J502" s="15"/>
      <c r="K502" s="19">
        <v>10.45</v>
      </c>
      <c r="L502" s="636">
        <f>(K502/(100-G502))*100</f>
        <v>12.099108486743081</v>
      </c>
      <c r="M502" s="15"/>
      <c r="N502" s="15"/>
      <c r="O502" s="869"/>
      <c r="P502" s="870"/>
      <c r="Q502" s="870"/>
      <c r="R502" s="870"/>
      <c r="S502" s="870"/>
      <c r="T502" s="878"/>
      <c r="U502" s="870"/>
      <c r="V502" s="27"/>
      <c r="W502" s="27"/>
      <c r="X502" s="27"/>
      <c r="Y502" s="643">
        <v>92.02</v>
      </c>
      <c r="Z502" s="18">
        <v>-0.81</v>
      </c>
      <c r="AA502" s="18">
        <v>11.01</v>
      </c>
      <c r="AB502" s="17"/>
      <c r="AC502" s="17">
        <v>0.57999999999999996</v>
      </c>
      <c r="AD502" s="16">
        <v>113</v>
      </c>
      <c r="AE502" s="16">
        <v>58</v>
      </c>
      <c r="AF502" s="16">
        <v>17</v>
      </c>
      <c r="AG502" s="16">
        <v>249</v>
      </c>
      <c r="AH502" s="634">
        <v>1.95</v>
      </c>
      <c r="AI502" s="16">
        <v>53.9</v>
      </c>
      <c r="AJ502" s="24"/>
      <c r="AK502" s="24" t="s">
        <v>55</v>
      </c>
      <c r="AL502" s="635" t="s">
        <v>55</v>
      </c>
      <c r="AM502" s="26"/>
      <c r="AN502" s="612" t="s">
        <v>101</v>
      </c>
      <c r="AO502" s="24" t="s">
        <v>55</v>
      </c>
      <c r="AP502" s="635" t="s">
        <v>484</v>
      </c>
      <c r="AQ502" s="635" t="s">
        <v>484</v>
      </c>
      <c r="AR502" s="635" t="s">
        <v>484</v>
      </c>
      <c r="AS502" s="641" t="s">
        <v>32</v>
      </c>
      <c r="AT502" s="24" t="s">
        <v>982</v>
      </c>
    </row>
    <row r="503" spans="1:46" ht="19.5">
      <c r="A503" s="23">
        <v>45729</v>
      </c>
      <c r="B503" s="642">
        <v>103</v>
      </c>
      <c r="C503" s="21">
        <v>0.375</v>
      </c>
      <c r="D503" s="20">
        <v>2502145</v>
      </c>
      <c r="E503" s="656" t="s">
        <v>38</v>
      </c>
      <c r="F503" s="644" t="s">
        <v>55</v>
      </c>
      <c r="G503" s="866">
        <v>13.63</v>
      </c>
      <c r="H503" s="875"/>
      <c r="I503" s="873">
        <v>13.82</v>
      </c>
      <c r="J503" s="15">
        <v>0.64</v>
      </c>
      <c r="K503" s="19">
        <v>10.46</v>
      </c>
      <c r="L503" s="636">
        <f>(K503/(100-G503))*100</f>
        <v>12.110686580988769</v>
      </c>
      <c r="M503" s="15"/>
      <c r="N503" s="15"/>
      <c r="O503" s="869">
        <v>1.7</v>
      </c>
      <c r="P503" s="870">
        <v>10</v>
      </c>
      <c r="Q503" s="870">
        <v>62</v>
      </c>
      <c r="R503" s="870">
        <v>9</v>
      </c>
      <c r="S503" s="870">
        <v>10</v>
      </c>
      <c r="T503" s="880">
        <f>SUM(Pâtissière[[#This Row],[G 180µ]:[G 63µ]])</f>
        <v>91</v>
      </c>
      <c r="U503" s="870">
        <v>6</v>
      </c>
      <c r="V503" s="27"/>
      <c r="W503" s="27"/>
      <c r="X503" s="27"/>
      <c r="Y503" s="643">
        <v>92.43</v>
      </c>
      <c r="Z503" s="18">
        <v>-1.04</v>
      </c>
      <c r="AA503" s="18">
        <v>11.03</v>
      </c>
      <c r="AB503" s="17"/>
      <c r="AC503" s="17">
        <v>0.68</v>
      </c>
      <c r="AD503" s="16">
        <v>93</v>
      </c>
      <c r="AE503" s="16">
        <v>73</v>
      </c>
      <c r="AF503" s="16">
        <v>19</v>
      </c>
      <c r="AG503" s="16">
        <v>245</v>
      </c>
      <c r="AH503" s="634">
        <v>1.27</v>
      </c>
      <c r="AI503" s="16">
        <v>57.1</v>
      </c>
      <c r="AJ503" s="24"/>
      <c r="AK503" s="24" t="s">
        <v>55</v>
      </c>
      <c r="AL503" s="635" t="s">
        <v>55</v>
      </c>
      <c r="AM503" s="26"/>
      <c r="AN503" s="635" t="s">
        <v>91</v>
      </c>
      <c r="AO503" s="24" t="s">
        <v>55</v>
      </c>
      <c r="AP503" s="635" t="s">
        <v>484</v>
      </c>
      <c r="AQ503" s="635" t="s">
        <v>484</v>
      </c>
      <c r="AR503" s="635" t="s">
        <v>484</v>
      </c>
      <c r="AS503" s="641" t="s">
        <v>32</v>
      </c>
      <c r="AT503" s="24" t="s">
        <v>983</v>
      </c>
    </row>
    <row r="504" spans="1:46" ht="19.5">
      <c r="A504" s="23">
        <v>45730</v>
      </c>
      <c r="B504" s="642">
        <v>103</v>
      </c>
      <c r="C504" s="21">
        <v>0.41875000000000001</v>
      </c>
      <c r="D504" s="20">
        <v>2502181</v>
      </c>
      <c r="E504" s="656" t="s">
        <v>38</v>
      </c>
      <c r="F504" s="644" t="s">
        <v>55</v>
      </c>
      <c r="G504" s="866">
        <v>13.79</v>
      </c>
      <c r="H504" s="875"/>
      <c r="I504" s="873">
        <v>13.77</v>
      </c>
      <c r="J504" s="15">
        <v>0.58599999999999997</v>
      </c>
      <c r="K504" s="19">
        <v>10.54</v>
      </c>
      <c r="L504" s="636">
        <f>(K504/(100-G504))*100</f>
        <v>12.225959865444842</v>
      </c>
      <c r="M504" s="15"/>
      <c r="N504" s="15"/>
      <c r="O504" s="869"/>
      <c r="P504" s="870"/>
      <c r="Q504" s="870"/>
      <c r="R504" s="870"/>
      <c r="S504" s="870"/>
      <c r="T504" s="878"/>
      <c r="U504" s="870"/>
      <c r="V504" s="27"/>
      <c r="W504" s="27"/>
      <c r="X504" s="27"/>
      <c r="Y504" s="643">
        <v>91.08</v>
      </c>
      <c r="Z504" s="18">
        <v>-0.69</v>
      </c>
      <c r="AA504" s="18">
        <v>10.93</v>
      </c>
      <c r="AB504" s="17"/>
      <c r="AC504" s="17"/>
      <c r="AD504" s="16">
        <v>116</v>
      </c>
      <c r="AE504" s="16">
        <v>41</v>
      </c>
      <c r="AF504" s="16">
        <v>14.3</v>
      </c>
      <c r="AG504" s="16">
        <v>196</v>
      </c>
      <c r="AH504" s="634">
        <v>2.8</v>
      </c>
      <c r="AI504" s="16">
        <v>49.8</v>
      </c>
      <c r="AJ504" s="24"/>
      <c r="AK504" s="24" t="s">
        <v>55</v>
      </c>
      <c r="AL504" s="635" t="s">
        <v>55</v>
      </c>
      <c r="AM504" s="26"/>
      <c r="AN504" s="612" t="s">
        <v>101</v>
      </c>
      <c r="AO504" s="24" t="s">
        <v>55</v>
      </c>
      <c r="AP504" s="635" t="s">
        <v>484</v>
      </c>
      <c r="AQ504" s="635" t="s">
        <v>484</v>
      </c>
      <c r="AR504" s="635" t="s">
        <v>484</v>
      </c>
      <c r="AS504" s="641" t="s">
        <v>32</v>
      </c>
      <c r="AT504" s="24" t="s">
        <v>984</v>
      </c>
    </row>
    <row r="505" spans="1:46" ht="19.5">
      <c r="A505" s="23">
        <v>45730</v>
      </c>
      <c r="B505" s="642">
        <v>103</v>
      </c>
      <c r="C505" s="21">
        <v>0.45833333333333331</v>
      </c>
      <c r="D505" s="20">
        <v>2502190</v>
      </c>
      <c r="E505" s="656" t="s">
        <v>38</v>
      </c>
      <c r="F505" s="644" t="s">
        <v>55</v>
      </c>
      <c r="G505" s="866">
        <v>13.83</v>
      </c>
      <c r="H505" s="875"/>
      <c r="I505" s="873"/>
      <c r="J505" s="15"/>
      <c r="K505" s="19">
        <v>10.54</v>
      </c>
      <c r="L505" s="636">
        <f>(K505/(100-G505))*100</f>
        <v>12.231635139839851</v>
      </c>
      <c r="M505" s="15"/>
      <c r="N505" s="15"/>
      <c r="O505" s="869"/>
      <c r="P505" s="870"/>
      <c r="Q505" s="870"/>
      <c r="R505" s="870"/>
      <c r="S505" s="870"/>
      <c r="T505" s="878"/>
      <c r="U505" s="870"/>
      <c r="V505" s="27"/>
      <c r="W505" s="27"/>
      <c r="X505" s="27"/>
      <c r="Y505" s="643">
        <v>91.08</v>
      </c>
      <c r="Z505" s="18">
        <v>-0.69</v>
      </c>
      <c r="AA505" s="18">
        <v>10.93</v>
      </c>
      <c r="AB505" s="17"/>
      <c r="AC505" s="17">
        <v>0.57999999999999996</v>
      </c>
      <c r="AD505" s="16"/>
      <c r="AE505" s="16"/>
      <c r="AF505" s="16"/>
      <c r="AG505" s="16"/>
      <c r="AH505" s="16"/>
      <c r="AI505" s="16"/>
      <c r="AJ505" s="24"/>
      <c r="AK505" s="24" t="s">
        <v>55</v>
      </c>
      <c r="AL505" s="635" t="s">
        <v>55</v>
      </c>
      <c r="AM505" s="26"/>
      <c r="AN505" s="24"/>
      <c r="AO505" s="24" t="s">
        <v>55</v>
      </c>
      <c r="AP505" s="635" t="s">
        <v>484</v>
      </c>
      <c r="AQ505" s="635" t="s">
        <v>484</v>
      </c>
      <c r="AR505" s="635" t="s">
        <v>484</v>
      </c>
      <c r="AS505" s="641" t="s">
        <v>32</v>
      </c>
      <c r="AT505" s="24" t="s">
        <v>985</v>
      </c>
    </row>
    <row r="506" spans="1:46" ht="19.5">
      <c r="A506" s="23">
        <v>45731</v>
      </c>
      <c r="B506" s="642">
        <v>103</v>
      </c>
      <c r="C506" s="21">
        <v>0.41666666666666669</v>
      </c>
      <c r="D506" s="20">
        <v>2502216</v>
      </c>
      <c r="E506" s="656" t="s">
        <v>38</v>
      </c>
      <c r="F506" s="644" t="s">
        <v>55</v>
      </c>
      <c r="G506" s="866">
        <v>13.19</v>
      </c>
      <c r="H506" s="875"/>
      <c r="I506" s="873">
        <v>13.3</v>
      </c>
      <c r="J506" s="15">
        <v>0.59</v>
      </c>
      <c r="K506" s="19">
        <v>10.6</v>
      </c>
      <c r="L506" s="636">
        <f>(K506/(100-G506))*100</f>
        <v>12.21057481856929</v>
      </c>
      <c r="M506" s="15"/>
      <c r="N506" s="15"/>
      <c r="O506" s="869"/>
      <c r="P506" s="870"/>
      <c r="Q506" s="870"/>
      <c r="R506" s="870"/>
      <c r="S506" s="870"/>
      <c r="T506" s="878"/>
      <c r="U506" s="870"/>
      <c r="V506" s="27"/>
      <c r="W506" s="27"/>
      <c r="X506" s="27"/>
      <c r="Y506" s="643">
        <v>90.88</v>
      </c>
      <c r="Z506" s="18">
        <v>-0.57999999999999996</v>
      </c>
      <c r="AA506" s="18">
        <v>10.65</v>
      </c>
      <c r="AB506" s="17"/>
      <c r="AC506" s="17"/>
      <c r="AD506" s="16">
        <v>108</v>
      </c>
      <c r="AE506" s="16">
        <v>67</v>
      </c>
      <c r="AF506" s="16">
        <v>18.2</v>
      </c>
      <c r="AG506" s="16">
        <v>252</v>
      </c>
      <c r="AH506" s="634">
        <v>1.61</v>
      </c>
      <c r="AI506" s="16">
        <v>51</v>
      </c>
      <c r="AJ506" s="24"/>
      <c r="AK506" s="24" t="s">
        <v>55</v>
      </c>
      <c r="AL506" s="635" t="s">
        <v>55</v>
      </c>
      <c r="AM506" s="26"/>
      <c r="AN506" s="612" t="s">
        <v>101</v>
      </c>
      <c r="AO506" s="24" t="s">
        <v>55</v>
      </c>
      <c r="AP506" s="635" t="s">
        <v>484</v>
      </c>
      <c r="AQ506" s="635" t="s">
        <v>484</v>
      </c>
      <c r="AR506" s="635" t="s">
        <v>484</v>
      </c>
      <c r="AS506" s="641" t="s">
        <v>32</v>
      </c>
      <c r="AT506" s="24" t="s">
        <v>986</v>
      </c>
    </row>
    <row r="507" spans="1:46" ht="19.5">
      <c r="A507" s="23">
        <v>45733</v>
      </c>
      <c r="B507" s="642">
        <v>103</v>
      </c>
      <c r="C507" s="21">
        <v>0.36805555555555558</v>
      </c>
      <c r="D507" s="20">
        <v>2502283</v>
      </c>
      <c r="E507" s="656" t="s">
        <v>38</v>
      </c>
      <c r="F507" s="644" t="s">
        <v>55</v>
      </c>
      <c r="G507" s="866">
        <v>13.47</v>
      </c>
      <c r="H507" s="875"/>
      <c r="I507" s="873">
        <v>13.59</v>
      </c>
      <c r="J507" s="15"/>
      <c r="K507" s="19">
        <v>10.78</v>
      </c>
      <c r="L507" s="636">
        <f>(K507/(100-G507))*100</f>
        <v>12.458107014908123</v>
      </c>
      <c r="M507" s="15"/>
      <c r="N507" s="15"/>
      <c r="O507" s="869">
        <v>2</v>
      </c>
      <c r="P507" s="870">
        <v>20</v>
      </c>
      <c r="Q507" s="870">
        <v>42</v>
      </c>
      <c r="R507" s="870">
        <v>15</v>
      </c>
      <c r="S507" s="870">
        <v>11</v>
      </c>
      <c r="T507" s="880">
        <f>SUM(Pâtissière[[#This Row],[G 180µ]:[G 63µ]])</f>
        <v>88</v>
      </c>
      <c r="U507" s="870">
        <v>7.5</v>
      </c>
      <c r="V507" s="27"/>
      <c r="W507" s="27"/>
      <c r="X507" s="27"/>
      <c r="Y507" s="643">
        <v>91.17</v>
      </c>
      <c r="Z507" s="18">
        <v>-0.86</v>
      </c>
      <c r="AA507" s="18">
        <v>11.03</v>
      </c>
      <c r="AB507" s="17"/>
      <c r="AC507" s="17"/>
      <c r="AD507" s="16">
        <v>98</v>
      </c>
      <c r="AE507" s="16">
        <v>94</v>
      </c>
      <c r="AF507" s="16">
        <v>21.6</v>
      </c>
      <c r="AG507" s="16">
        <v>299</v>
      </c>
      <c r="AH507" s="634">
        <v>1.04</v>
      </c>
      <c r="AI507" s="16">
        <v>56</v>
      </c>
      <c r="AJ507" s="24"/>
      <c r="AK507" s="24" t="s">
        <v>55</v>
      </c>
      <c r="AL507" s="635" t="s">
        <v>55</v>
      </c>
      <c r="AM507" s="26"/>
      <c r="AN507" s="612"/>
      <c r="AO507" s="24" t="s">
        <v>55</v>
      </c>
      <c r="AP507" s="635" t="s">
        <v>484</v>
      </c>
      <c r="AQ507" s="635" t="s">
        <v>484</v>
      </c>
      <c r="AR507" s="635" t="s">
        <v>484</v>
      </c>
      <c r="AS507" s="641" t="s">
        <v>32</v>
      </c>
      <c r="AT507" s="24" t="s">
        <v>987</v>
      </c>
    </row>
    <row r="508" spans="1:46" ht="19.5">
      <c r="A508" s="23">
        <v>45734</v>
      </c>
      <c r="B508" s="642">
        <v>103</v>
      </c>
      <c r="C508" s="21">
        <v>0.39097222222222222</v>
      </c>
      <c r="D508" s="20">
        <v>2502323</v>
      </c>
      <c r="E508" s="656" t="s">
        <v>38</v>
      </c>
      <c r="F508" s="644" t="s">
        <v>55</v>
      </c>
      <c r="G508" s="866">
        <v>13.09</v>
      </c>
      <c r="H508" s="875"/>
      <c r="I508" s="873">
        <v>13.4</v>
      </c>
      <c r="J508" s="15">
        <v>0.6</v>
      </c>
      <c r="K508" s="19">
        <v>10.11</v>
      </c>
      <c r="L508" s="636">
        <f>(K508/(100-G508))*100</f>
        <v>11.632723507076285</v>
      </c>
      <c r="M508" s="15"/>
      <c r="N508" s="15"/>
      <c r="O508" s="869">
        <v>2.66</v>
      </c>
      <c r="P508" s="870">
        <v>20.100000000000001</v>
      </c>
      <c r="Q508" s="870">
        <v>41.9</v>
      </c>
      <c r="R508" s="870">
        <v>14.9</v>
      </c>
      <c r="S508" s="870">
        <v>13.38</v>
      </c>
      <c r="T508" s="880">
        <f>SUM(Pâtissière[[#This Row],[G 180µ]:[G 63µ]])</f>
        <v>90.28</v>
      </c>
      <c r="U508" s="870">
        <v>4</v>
      </c>
      <c r="V508" s="27"/>
      <c r="W508" s="27"/>
      <c r="X508" s="27"/>
      <c r="Y508" s="643">
        <v>91.08</v>
      </c>
      <c r="Z508" s="18">
        <v>-0.86</v>
      </c>
      <c r="AA508" s="18">
        <v>10.83</v>
      </c>
      <c r="AB508" s="17"/>
      <c r="AC508" s="17"/>
      <c r="AD508" s="16">
        <v>92</v>
      </c>
      <c r="AE508" s="16">
        <v>67</v>
      </c>
      <c r="AF508" s="16">
        <v>18.2</v>
      </c>
      <c r="AG508" s="16">
        <v>231</v>
      </c>
      <c r="AH508" s="634">
        <v>1.37</v>
      </c>
      <c r="AI508" s="16">
        <v>57.5</v>
      </c>
      <c r="AJ508" s="24"/>
      <c r="AK508" s="24" t="s">
        <v>55</v>
      </c>
      <c r="AL508" s="635" t="s">
        <v>55</v>
      </c>
      <c r="AM508" s="26"/>
      <c r="AN508" s="612" t="s">
        <v>101</v>
      </c>
      <c r="AO508" s="24" t="s">
        <v>55</v>
      </c>
      <c r="AP508" s="635" t="s">
        <v>484</v>
      </c>
      <c r="AQ508" s="635" t="s">
        <v>484</v>
      </c>
      <c r="AR508" s="635" t="s">
        <v>484</v>
      </c>
      <c r="AS508" s="641" t="s">
        <v>32</v>
      </c>
      <c r="AT508" s="24" t="s">
        <v>988</v>
      </c>
    </row>
    <row r="509" spans="1:46" ht="19.5">
      <c r="A509" s="23">
        <v>45734</v>
      </c>
      <c r="B509" s="642">
        <v>103</v>
      </c>
      <c r="C509" s="21">
        <v>0.41666666666666669</v>
      </c>
      <c r="D509" s="20">
        <v>2502324</v>
      </c>
      <c r="E509" s="656" t="s">
        <v>57</v>
      </c>
      <c r="F509" s="644" t="s">
        <v>55</v>
      </c>
      <c r="G509" s="866">
        <v>13.71</v>
      </c>
      <c r="H509" s="875"/>
      <c r="I509" s="873">
        <v>13.8</v>
      </c>
      <c r="J509" s="15">
        <v>0.62</v>
      </c>
      <c r="K509" s="19">
        <v>10.18</v>
      </c>
      <c r="L509" s="636">
        <f>(K509/(100-G509))*100</f>
        <v>11.797427280101983</v>
      </c>
      <c r="M509" s="15"/>
      <c r="N509" s="15"/>
      <c r="O509" s="869"/>
      <c r="P509" s="870"/>
      <c r="Q509" s="870"/>
      <c r="R509" s="870"/>
      <c r="S509" s="870"/>
      <c r="T509" s="878"/>
      <c r="U509" s="870"/>
      <c r="V509" s="27"/>
      <c r="W509" s="27"/>
      <c r="X509" s="27"/>
      <c r="Y509" s="643">
        <v>91.45</v>
      </c>
      <c r="Z509" s="18">
        <v>-0.86</v>
      </c>
      <c r="AA509" s="18">
        <v>10.79</v>
      </c>
      <c r="AB509" s="17"/>
      <c r="AC509" s="17"/>
      <c r="AD509" s="16"/>
      <c r="AE509" s="16"/>
      <c r="AF509" s="16"/>
      <c r="AG509" s="16"/>
      <c r="AH509" s="16"/>
      <c r="AI509" s="16"/>
      <c r="AJ509" s="24"/>
      <c r="AK509" s="635" t="s">
        <v>55</v>
      </c>
      <c r="AL509" s="635" t="s">
        <v>55</v>
      </c>
      <c r="AM509" s="26"/>
      <c r="AN509" s="24"/>
      <c r="AO509" s="24" t="s">
        <v>55</v>
      </c>
      <c r="AP509" s="635"/>
      <c r="AQ509" s="635" t="s">
        <v>484</v>
      </c>
      <c r="AR509" s="635" t="s">
        <v>484</v>
      </c>
      <c r="AS509" s="641" t="s">
        <v>32</v>
      </c>
      <c r="AT509" s="24" t="s">
        <v>989</v>
      </c>
    </row>
    <row r="510" spans="1:46" ht="19.5">
      <c r="A510" s="23">
        <v>45735</v>
      </c>
      <c r="B510" s="642">
        <v>103</v>
      </c>
      <c r="C510" s="21">
        <v>0.40625</v>
      </c>
      <c r="D510" s="20">
        <v>2502376</v>
      </c>
      <c r="E510" s="656" t="s">
        <v>38</v>
      </c>
      <c r="F510" s="644" t="s">
        <v>55</v>
      </c>
      <c r="G510" s="866">
        <v>13.07</v>
      </c>
      <c r="H510" s="875"/>
      <c r="I510" s="873"/>
      <c r="J510" s="15"/>
      <c r="K510" s="19">
        <v>10.210000000000001</v>
      </c>
      <c r="L510" s="636">
        <f>(K510/(100-G510))*100</f>
        <v>11.745082250086277</v>
      </c>
      <c r="M510" s="15"/>
      <c r="N510" s="15"/>
      <c r="O510" s="869">
        <v>4</v>
      </c>
      <c r="P510" s="870">
        <v>8.6</v>
      </c>
      <c r="Q510" s="870">
        <v>54.5</v>
      </c>
      <c r="R510" s="870">
        <v>21.32</v>
      </c>
      <c r="S510" s="870">
        <v>6.52</v>
      </c>
      <c r="T510" s="879">
        <f>SUM(Pâtissière[[#This Row],[G 180µ]:[G 63µ]])</f>
        <v>90.94</v>
      </c>
      <c r="U510" s="870">
        <v>3.4</v>
      </c>
      <c r="V510" s="27">
        <v>20.170000000000002</v>
      </c>
      <c r="W510" s="27">
        <v>99.38</v>
      </c>
      <c r="X510" s="27">
        <v>7.24</v>
      </c>
      <c r="Y510" s="643">
        <v>90.76</v>
      </c>
      <c r="Z510" s="18">
        <v>-0.76</v>
      </c>
      <c r="AA510" s="18">
        <v>10.33</v>
      </c>
      <c r="AB510" s="17"/>
      <c r="AC510" s="17"/>
      <c r="AD510" s="16"/>
      <c r="AE510" s="16"/>
      <c r="AF510" s="16"/>
      <c r="AG510" s="16"/>
      <c r="AH510" s="634"/>
      <c r="AI510" s="16"/>
      <c r="AJ510" s="24"/>
      <c r="AK510" s="24" t="s">
        <v>55</v>
      </c>
      <c r="AL510" s="635" t="s">
        <v>55</v>
      </c>
      <c r="AM510" s="26"/>
      <c r="AN510" s="635" t="s">
        <v>85</v>
      </c>
      <c r="AO510" s="24" t="s">
        <v>55</v>
      </c>
      <c r="AP510" s="635" t="s">
        <v>484</v>
      </c>
      <c r="AQ510" s="635" t="s">
        <v>484</v>
      </c>
      <c r="AR510" s="635" t="s">
        <v>484</v>
      </c>
      <c r="AS510" s="641" t="s">
        <v>32</v>
      </c>
      <c r="AT510" s="24" t="s">
        <v>990</v>
      </c>
    </row>
    <row r="511" spans="1:46" ht="19.5">
      <c r="A511" s="23">
        <v>45736</v>
      </c>
      <c r="B511" s="642">
        <v>103</v>
      </c>
      <c r="C511" s="21">
        <v>0.43472222222222223</v>
      </c>
      <c r="D511" s="20">
        <v>2502399</v>
      </c>
      <c r="E511" s="656" t="s">
        <v>38</v>
      </c>
      <c r="F511" s="644" t="s">
        <v>55</v>
      </c>
      <c r="G511" s="866">
        <v>13.21</v>
      </c>
      <c r="H511" s="875"/>
      <c r="I511" s="873"/>
      <c r="J511" s="15"/>
      <c r="K511" s="19">
        <v>10.6</v>
      </c>
      <c r="L511" s="636">
        <f>(K511/(100-G511))*100</f>
        <v>12.213388639244153</v>
      </c>
      <c r="M511" s="15"/>
      <c r="N511" s="15"/>
      <c r="O511" s="869"/>
      <c r="P511" s="870"/>
      <c r="Q511" s="870"/>
      <c r="R511" s="870"/>
      <c r="S511" s="870"/>
      <c r="T511" s="878"/>
      <c r="U511" s="870"/>
      <c r="V511" s="27"/>
      <c r="W511" s="27"/>
      <c r="X511" s="27"/>
      <c r="Y511" s="643">
        <v>90.8</v>
      </c>
      <c r="Z511" s="18">
        <v>-0.53</v>
      </c>
      <c r="AA511" s="18">
        <v>10.41</v>
      </c>
      <c r="AB511" s="17"/>
      <c r="AC511" s="17"/>
      <c r="AD511" s="16"/>
      <c r="AE511" s="16"/>
      <c r="AF511" s="16"/>
      <c r="AG511" s="16"/>
      <c r="AH511" s="634"/>
      <c r="AI511" s="16"/>
      <c r="AJ511" s="24"/>
      <c r="AK511" s="24" t="s">
        <v>55</v>
      </c>
      <c r="AL511" s="635" t="s">
        <v>55</v>
      </c>
      <c r="AM511" s="26"/>
      <c r="AN511" s="635"/>
      <c r="AO511" s="24" t="s">
        <v>55</v>
      </c>
      <c r="AP511" s="635" t="s">
        <v>484</v>
      </c>
      <c r="AQ511" s="635" t="s">
        <v>484</v>
      </c>
      <c r="AR511" s="635" t="s">
        <v>484</v>
      </c>
      <c r="AS511" s="641" t="s">
        <v>32</v>
      </c>
      <c r="AT511" s="24" t="s">
        <v>991</v>
      </c>
    </row>
    <row r="512" spans="1:46" ht="19.5">
      <c r="A512" s="23">
        <v>45736</v>
      </c>
      <c r="B512" s="642">
        <v>103</v>
      </c>
      <c r="C512" s="21">
        <v>0.33819444444444446</v>
      </c>
      <c r="D512" s="20">
        <v>2502400</v>
      </c>
      <c r="E512" s="20" t="s">
        <v>38</v>
      </c>
      <c r="F512" s="644" t="s">
        <v>55</v>
      </c>
      <c r="G512" s="866">
        <v>13.5</v>
      </c>
      <c r="H512" s="875"/>
      <c r="I512" s="873"/>
      <c r="J512" s="15"/>
      <c r="K512" s="19">
        <v>10.3</v>
      </c>
      <c r="L512" s="636">
        <f t="shared" ref="L512:L515" si="73">(K512/(100-G512))*100</f>
        <v>11.907514450867053</v>
      </c>
      <c r="M512" s="15"/>
      <c r="N512" s="15"/>
      <c r="O512" s="869"/>
      <c r="P512" s="870"/>
      <c r="Q512" s="870"/>
      <c r="R512" s="870"/>
      <c r="S512" s="870"/>
      <c r="T512" s="878"/>
      <c r="U512" s="870"/>
      <c r="V512" s="27"/>
      <c r="W512" s="27"/>
      <c r="X512" s="27"/>
      <c r="Y512" s="643">
        <v>91.21</v>
      </c>
      <c r="Z512" s="18">
        <v>-0.52</v>
      </c>
      <c r="AA512" s="18">
        <v>10.43</v>
      </c>
      <c r="AB512" s="17"/>
      <c r="AC512" s="17"/>
      <c r="AD512" s="16"/>
      <c r="AE512" s="16"/>
      <c r="AF512" s="16"/>
      <c r="AG512" s="16"/>
      <c r="AH512" s="16"/>
      <c r="AI512" s="16"/>
      <c r="AJ512" s="24"/>
      <c r="AK512" s="24" t="s">
        <v>55</v>
      </c>
      <c r="AL512" s="635" t="s">
        <v>55</v>
      </c>
      <c r="AM512" s="26"/>
      <c r="AN512" s="24"/>
      <c r="AO512" s="24" t="s">
        <v>55</v>
      </c>
      <c r="AP512" s="635" t="s">
        <v>484</v>
      </c>
      <c r="AQ512" s="635" t="s">
        <v>484</v>
      </c>
      <c r="AR512" s="635" t="s">
        <v>484</v>
      </c>
      <c r="AS512" s="641" t="s">
        <v>32</v>
      </c>
      <c r="AT512" s="24" t="s">
        <v>992</v>
      </c>
    </row>
    <row r="513" spans="1:46" ht="19.5">
      <c r="A513" s="23">
        <v>45736</v>
      </c>
      <c r="B513" s="642">
        <v>103</v>
      </c>
      <c r="C513" s="21">
        <v>0.375</v>
      </c>
      <c r="D513" s="20">
        <v>2502401</v>
      </c>
      <c r="E513" s="20" t="s">
        <v>57</v>
      </c>
      <c r="F513" s="644" t="s">
        <v>55</v>
      </c>
      <c r="G513" s="866">
        <v>13.5</v>
      </c>
      <c r="H513" s="875"/>
      <c r="I513" s="873"/>
      <c r="J513" s="15"/>
      <c r="K513" s="19">
        <v>10.46</v>
      </c>
      <c r="L513" s="636">
        <f t="shared" si="73"/>
        <v>12.092485549132949</v>
      </c>
      <c r="M513" s="15"/>
      <c r="N513" s="15"/>
      <c r="O513" s="869"/>
      <c r="P513" s="870"/>
      <c r="Q513" s="870"/>
      <c r="R513" s="870"/>
      <c r="S513" s="870"/>
      <c r="T513" s="878"/>
      <c r="U513" s="870"/>
      <c r="V513" s="27"/>
      <c r="W513" s="27"/>
      <c r="X513" s="27"/>
      <c r="Y513" s="643">
        <v>90.73</v>
      </c>
      <c r="Z513" s="18">
        <v>-0.45</v>
      </c>
      <c r="AA513" s="18">
        <v>10.4</v>
      </c>
      <c r="AB513" s="17"/>
      <c r="AC513" s="17">
        <v>0.62</v>
      </c>
      <c r="AD513" s="16"/>
      <c r="AE513" s="16"/>
      <c r="AF513" s="16"/>
      <c r="AG513" s="16"/>
      <c r="AH513" s="16"/>
      <c r="AI513" s="16"/>
      <c r="AJ513" s="24"/>
      <c r="AK513" s="635" t="s">
        <v>55</v>
      </c>
      <c r="AL513" s="635" t="s">
        <v>55</v>
      </c>
      <c r="AM513" s="26"/>
      <c r="AN513" s="24"/>
      <c r="AO513" s="24" t="s">
        <v>55</v>
      </c>
      <c r="AP513" s="635"/>
      <c r="AQ513" s="635" t="s">
        <v>484</v>
      </c>
      <c r="AR513" s="635" t="s">
        <v>484</v>
      </c>
      <c r="AS513" s="641" t="s">
        <v>32</v>
      </c>
      <c r="AT513" s="24" t="s">
        <v>993</v>
      </c>
    </row>
    <row r="514" spans="1:46" ht="19.5">
      <c r="A514" s="23">
        <v>45738</v>
      </c>
      <c r="B514" s="642">
        <v>103</v>
      </c>
      <c r="C514" s="21">
        <v>0.37708333333333333</v>
      </c>
      <c r="D514" s="20">
        <v>2502433</v>
      </c>
      <c r="E514" s="20" t="s">
        <v>38</v>
      </c>
      <c r="F514" s="644" t="s">
        <v>55</v>
      </c>
      <c r="G514" s="866">
        <v>13.78</v>
      </c>
      <c r="H514" s="875"/>
      <c r="I514" s="873"/>
      <c r="J514" s="15"/>
      <c r="K514" s="19">
        <v>10.5</v>
      </c>
      <c r="L514" s="636">
        <f t="shared" si="73"/>
        <v>12.178148921363952</v>
      </c>
      <c r="M514" s="15"/>
      <c r="N514" s="15"/>
      <c r="O514" s="869">
        <v>3.4</v>
      </c>
      <c r="P514" s="870">
        <v>13</v>
      </c>
      <c r="Q514" s="870">
        <v>44.42</v>
      </c>
      <c r="R514" s="870">
        <v>20</v>
      </c>
      <c r="S514" s="870">
        <v>14</v>
      </c>
      <c r="T514" s="878">
        <f>SUM(Pâtissière[[#This Row],[G 180µ]:[G 63µ]])</f>
        <v>91.42</v>
      </c>
      <c r="U514" s="870">
        <v>2.66</v>
      </c>
      <c r="V514" s="27"/>
      <c r="W514" s="27"/>
      <c r="X514" s="27"/>
      <c r="Y514" s="643">
        <v>91.11</v>
      </c>
      <c r="Z514" s="18">
        <v>-0.67</v>
      </c>
      <c r="AA514" s="18">
        <v>10.5</v>
      </c>
      <c r="AB514" s="17"/>
      <c r="AC514" s="17">
        <v>0.67</v>
      </c>
      <c r="AD514" s="16">
        <v>106</v>
      </c>
      <c r="AE514" s="16">
        <v>75</v>
      </c>
      <c r="AF514" s="16">
        <v>19.3</v>
      </c>
      <c r="AG514" s="16">
        <v>274</v>
      </c>
      <c r="AH514" s="16">
        <v>1.41</v>
      </c>
      <c r="AI514" s="16">
        <v>54.9</v>
      </c>
      <c r="AJ514" s="24"/>
      <c r="AK514" s="24" t="s">
        <v>55</v>
      </c>
      <c r="AL514" s="635" t="s">
        <v>55</v>
      </c>
      <c r="AM514" s="26"/>
      <c r="AN514" s="24"/>
      <c r="AO514" s="24" t="s">
        <v>55</v>
      </c>
      <c r="AP514" s="635" t="s">
        <v>484</v>
      </c>
      <c r="AQ514" s="635" t="s">
        <v>484</v>
      </c>
      <c r="AR514" s="635" t="s">
        <v>484</v>
      </c>
      <c r="AS514" s="641" t="s">
        <v>32</v>
      </c>
      <c r="AT514" s="24" t="s">
        <v>994</v>
      </c>
    </row>
    <row r="515" spans="1:46" ht="19.5">
      <c r="A515" s="23">
        <v>45738</v>
      </c>
      <c r="B515" s="642">
        <v>103</v>
      </c>
      <c r="C515" s="21">
        <v>0.39583333333333331</v>
      </c>
      <c r="D515" s="20">
        <v>2502434</v>
      </c>
      <c r="E515" s="20" t="s">
        <v>57</v>
      </c>
      <c r="F515" s="644" t="s">
        <v>55</v>
      </c>
      <c r="G515" s="866">
        <v>13.58</v>
      </c>
      <c r="H515" s="875"/>
      <c r="I515" s="873"/>
      <c r="J515" s="15"/>
      <c r="K515" s="19">
        <v>10.46</v>
      </c>
      <c r="L515" s="636">
        <f t="shared" si="73"/>
        <v>12.103679703772276</v>
      </c>
      <c r="M515" s="15"/>
      <c r="N515" s="15"/>
      <c r="O515" s="869"/>
      <c r="P515" s="870"/>
      <c r="Q515" s="870"/>
      <c r="R515" s="870"/>
      <c r="S515" s="870"/>
      <c r="T515" s="878"/>
      <c r="U515" s="870"/>
      <c r="V515" s="27"/>
      <c r="W515" s="27"/>
      <c r="X515" s="27"/>
      <c r="Y515" s="643">
        <v>90.78</v>
      </c>
      <c r="Z515" s="18">
        <v>-0.6</v>
      </c>
      <c r="AA515" s="18">
        <v>10.56</v>
      </c>
      <c r="AB515" s="17"/>
      <c r="AC515" s="17"/>
      <c r="AD515" s="16"/>
      <c r="AE515" s="16"/>
      <c r="AF515" s="16"/>
      <c r="AG515" s="16"/>
      <c r="AH515" s="16"/>
      <c r="AI515" s="16"/>
      <c r="AJ515" s="24"/>
      <c r="AK515" s="635" t="s">
        <v>55</v>
      </c>
      <c r="AL515" s="635" t="s">
        <v>55</v>
      </c>
      <c r="AM515" s="26"/>
      <c r="AN515" s="24"/>
      <c r="AO515" s="24" t="s">
        <v>55</v>
      </c>
      <c r="AP515" s="635"/>
      <c r="AQ515" s="635" t="s">
        <v>484</v>
      </c>
      <c r="AR515" s="635" t="s">
        <v>484</v>
      </c>
      <c r="AS515" s="641" t="s">
        <v>32</v>
      </c>
      <c r="AT515" s="24" t="s">
        <v>995</v>
      </c>
    </row>
    <row r="516" spans="1:46" ht="19.5">
      <c r="A516" s="23">
        <v>45740</v>
      </c>
      <c r="B516" s="642">
        <v>103</v>
      </c>
      <c r="C516" s="21">
        <v>0.40555555555555556</v>
      </c>
      <c r="D516" s="20">
        <v>2502497</v>
      </c>
      <c r="E516" s="20" t="s">
        <v>38</v>
      </c>
      <c r="F516" s="644" t="s">
        <v>55</v>
      </c>
      <c r="G516" s="866">
        <v>13.76</v>
      </c>
      <c r="H516" s="875"/>
      <c r="I516" s="873">
        <v>13.87</v>
      </c>
      <c r="J516" s="15">
        <v>0.58699999999999997</v>
      </c>
      <c r="K516" s="19">
        <v>10.42</v>
      </c>
      <c r="L516" s="636">
        <f t="shared" ref="L516:L517" si="74">(K516/(100-G516))*100</f>
        <v>12.082560296846012</v>
      </c>
      <c r="M516" s="15"/>
      <c r="N516" s="15"/>
      <c r="O516" s="869">
        <v>5</v>
      </c>
      <c r="P516" s="870">
        <v>3</v>
      </c>
      <c r="Q516" s="870">
        <v>47.06</v>
      </c>
      <c r="R516" s="870">
        <v>30.08</v>
      </c>
      <c r="S516" s="870">
        <v>10.84</v>
      </c>
      <c r="T516" s="879">
        <f>SUM(Pâtissière[[#This Row],[G 180µ]:[G 63µ]])</f>
        <v>90.98</v>
      </c>
      <c r="U516" s="870">
        <v>3</v>
      </c>
      <c r="V516" s="27">
        <v>23.66</v>
      </c>
      <c r="W516" s="27">
        <v>89.05</v>
      </c>
      <c r="X516" s="27">
        <v>8.8800000000000008</v>
      </c>
      <c r="Y516" s="643">
        <v>91.16</v>
      </c>
      <c r="Z516" s="18">
        <v>-0.56999999999999995</v>
      </c>
      <c r="AA516" s="18">
        <v>10.42</v>
      </c>
      <c r="AB516" s="17"/>
      <c r="AC516" s="17"/>
      <c r="AD516" s="16">
        <v>118</v>
      </c>
      <c r="AE516" s="16">
        <v>41</v>
      </c>
      <c r="AF516" s="16">
        <v>14.3</v>
      </c>
      <c r="AG516" s="16">
        <v>203</v>
      </c>
      <c r="AH516" s="16">
        <v>2.88</v>
      </c>
      <c r="AI516" s="16">
        <v>52.7</v>
      </c>
      <c r="AJ516" s="24"/>
      <c r="AK516" s="24" t="s">
        <v>55</v>
      </c>
      <c r="AL516" s="635" t="s">
        <v>55</v>
      </c>
      <c r="AM516" s="26"/>
      <c r="AN516" s="612" t="s">
        <v>101</v>
      </c>
      <c r="AO516" s="24" t="s">
        <v>55</v>
      </c>
      <c r="AP516" s="635" t="s">
        <v>484</v>
      </c>
      <c r="AQ516" s="635" t="s">
        <v>484</v>
      </c>
      <c r="AR516" s="635" t="s">
        <v>484</v>
      </c>
      <c r="AS516" s="641" t="s">
        <v>32</v>
      </c>
      <c r="AT516" s="24" t="s">
        <v>996</v>
      </c>
    </row>
    <row r="517" spans="1:46" ht="19.5">
      <c r="A517" s="23">
        <v>45740</v>
      </c>
      <c r="B517" s="642">
        <v>103</v>
      </c>
      <c r="C517" s="21">
        <v>0.41666666666666669</v>
      </c>
      <c r="D517" s="20">
        <v>2502498</v>
      </c>
      <c r="E517" s="20" t="s">
        <v>57</v>
      </c>
      <c r="F517" s="644" t="s">
        <v>55</v>
      </c>
      <c r="G517" s="866">
        <v>13.27</v>
      </c>
      <c r="H517" s="875"/>
      <c r="I517" s="873">
        <v>13.25</v>
      </c>
      <c r="J517" s="15">
        <v>0.59</v>
      </c>
      <c r="K517" s="19">
        <v>10.43</v>
      </c>
      <c r="L517" s="636">
        <f t="shared" si="74"/>
        <v>12.025827280064567</v>
      </c>
      <c r="M517" s="15"/>
      <c r="N517" s="15"/>
      <c r="O517" s="869">
        <v>2.4</v>
      </c>
      <c r="P517" s="870">
        <v>2.7</v>
      </c>
      <c r="Q517" s="870">
        <v>32</v>
      </c>
      <c r="R517" s="870">
        <v>32.159999999999997</v>
      </c>
      <c r="S517" s="870">
        <v>23</v>
      </c>
      <c r="T517" s="879">
        <f>SUM(Pâtissière[[#This Row],[G 180µ]:[G 63µ]])</f>
        <v>89.86</v>
      </c>
      <c r="U517" s="870">
        <v>3</v>
      </c>
      <c r="V517" s="27">
        <v>21.67</v>
      </c>
      <c r="W517" s="27">
        <v>98</v>
      </c>
      <c r="X517" s="27">
        <v>7.77</v>
      </c>
      <c r="Y517" s="643">
        <v>90.8</v>
      </c>
      <c r="Z517" s="18">
        <v>-0.68</v>
      </c>
      <c r="AA517" s="18">
        <v>11.04</v>
      </c>
      <c r="AB517" s="17"/>
      <c r="AC517" s="17"/>
      <c r="AD517" s="16">
        <v>93</v>
      </c>
      <c r="AE517" s="16">
        <v>53</v>
      </c>
      <c r="AF517" s="16">
        <v>16.2</v>
      </c>
      <c r="AG517" s="16">
        <v>183</v>
      </c>
      <c r="AH517" s="16">
        <v>1.75</v>
      </c>
      <c r="AI517" s="16">
        <v>49.2</v>
      </c>
      <c r="AJ517" s="24"/>
      <c r="AK517" s="635" t="s">
        <v>55</v>
      </c>
      <c r="AL517" s="635" t="s">
        <v>55</v>
      </c>
      <c r="AM517" s="26"/>
      <c r="AN517" s="635" t="s">
        <v>85</v>
      </c>
      <c r="AO517" s="24" t="s">
        <v>55</v>
      </c>
      <c r="AP517" s="635"/>
      <c r="AQ517" s="635" t="s">
        <v>484</v>
      </c>
      <c r="AR517" s="635" t="s">
        <v>484</v>
      </c>
      <c r="AS517" s="641" t="s">
        <v>32</v>
      </c>
      <c r="AT517" s="24" t="s">
        <v>997</v>
      </c>
    </row>
    <row r="518" spans="1:46" ht="19.5">
      <c r="A518" s="23">
        <v>45741</v>
      </c>
      <c r="B518" s="642">
        <v>103</v>
      </c>
      <c r="C518" s="21">
        <v>0.52083333333333337</v>
      </c>
      <c r="D518" s="20">
        <v>2502545</v>
      </c>
      <c r="E518" s="20" t="s">
        <v>57</v>
      </c>
      <c r="F518" s="644" t="s">
        <v>55</v>
      </c>
      <c r="G518" s="866">
        <v>13.38</v>
      </c>
      <c r="H518" s="875"/>
      <c r="I518" s="873"/>
      <c r="J518" s="15"/>
      <c r="K518" s="19">
        <v>10.31</v>
      </c>
      <c r="L518" s="636">
        <f t="shared" ref="L518:L520" si="75">(K518/(100-G518))*100</f>
        <v>11.902562918494572</v>
      </c>
      <c r="M518" s="15"/>
      <c r="N518" s="15"/>
      <c r="O518" s="869">
        <v>3</v>
      </c>
      <c r="P518" s="870">
        <v>4</v>
      </c>
      <c r="Q518" s="870">
        <v>42</v>
      </c>
      <c r="R518" s="870">
        <v>30</v>
      </c>
      <c r="S518" s="870">
        <v>15</v>
      </c>
      <c r="T518" s="879">
        <f>SUM(Pâtissière[[#This Row],[G 180µ]:[G 63µ]])</f>
        <v>91</v>
      </c>
      <c r="U518" s="870">
        <v>3</v>
      </c>
      <c r="V518" s="27"/>
      <c r="W518" s="27"/>
      <c r="X518" s="27"/>
      <c r="Y518" s="643">
        <v>92.42</v>
      </c>
      <c r="Z518" s="18">
        <v>-0.95</v>
      </c>
      <c r="AA518" s="18">
        <v>11.61</v>
      </c>
      <c r="AB518" s="17"/>
      <c r="AC518" s="17">
        <v>0.55000000000000004</v>
      </c>
      <c r="AD518" s="16">
        <v>99</v>
      </c>
      <c r="AE518" s="16">
        <v>77</v>
      </c>
      <c r="AF518" s="16">
        <v>19.5</v>
      </c>
      <c r="AG518" s="16">
        <v>264</v>
      </c>
      <c r="AH518" s="16">
        <v>1.29</v>
      </c>
      <c r="AI518" s="16">
        <v>54.9</v>
      </c>
      <c r="AJ518" s="24"/>
      <c r="AK518" s="635" t="s">
        <v>55</v>
      </c>
      <c r="AL518" s="635" t="s">
        <v>55</v>
      </c>
      <c r="AM518" s="26"/>
      <c r="AN518" s="635" t="s">
        <v>85</v>
      </c>
      <c r="AO518" s="24" t="s">
        <v>55</v>
      </c>
      <c r="AP518" s="635"/>
      <c r="AQ518" s="635" t="s">
        <v>484</v>
      </c>
      <c r="AR518" s="635" t="s">
        <v>484</v>
      </c>
      <c r="AS518" s="641" t="s">
        <v>32</v>
      </c>
      <c r="AT518" s="24" t="s">
        <v>998</v>
      </c>
    </row>
    <row r="519" spans="1:46" ht="19.5">
      <c r="A519" s="23">
        <v>45742</v>
      </c>
      <c r="B519" s="642">
        <v>103</v>
      </c>
      <c r="C519" s="21">
        <v>0.40138888888888891</v>
      </c>
      <c r="D519" s="20">
        <v>2502568</v>
      </c>
      <c r="E519" s="20" t="s">
        <v>38</v>
      </c>
      <c r="F519" s="644" t="s">
        <v>55</v>
      </c>
      <c r="G519" s="866">
        <v>13.42</v>
      </c>
      <c r="H519" s="875"/>
      <c r="I519" s="873">
        <v>13.37</v>
      </c>
      <c r="J519" s="15">
        <v>0.56499999999999995</v>
      </c>
      <c r="K519" s="19">
        <v>10.199999999999999</v>
      </c>
      <c r="L519" s="636">
        <f t="shared" si="75"/>
        <v>11.781011781011779</v>
      </c>
      <c r="M519" s="15"/>
      <c r="N519" s="15"/>
      <c r="O519" s="869">
        <v>3</v>
      </c>
      <c r="P519" s="870">
        <v>11.4</v>
      </c>
      <c r="Q519" s="870">
        <v>43.62</v>
      </c>
      <c r="R519" s="870">
        <v>21.8</v>
      </c>
      <c r="S519" s="870">
        <v>12.12</v>
      </c>
      <c r="T519" s="879">
        <f>SUM(Pâtissière[[#This Row],[G 180µ]:[G 63µ]])</f>
        <v>88.94</v>
      </c>
      <c r="U519" s="870">
        <v>5.7</v>
      </c>
      <c r="V519" s="27"/>
      <c r="W519" s="27"/>
      <c r="X519" s="27"/>
      <c r="Y519" s="643">
        <v>90.61</v>
      </c>
      <c r="Z519" s="18">
        <v>-0.71</v>
      </c>
      <c r="AA519" s="18">
        <v>10.88</v>
      </c>
      <c r="AB519" s="17"/>
      <c r="AC519" s="17">
        <v>0.61</v>
      </c>
      <c r="AD519" s="16"/>
      <c r="AE519" s="16"/>
      <c r="AF519" s="16"/>
      <c r="AG519" s="16"/>
      <c r="AH519" s="16"/>
      <c r="AI519" s="16"/>
      <c r="AJ519" s="24"/>
      <c r="AK519" s="24" t="s">
        <v>55</v>
      </c>
      <c r="AL519" s="635" t="s">
        <v>55</v>
      </c>
      <c r="AM519" s="26"/>
      <c r="AN519" s="635" t="s">
        <v>91</v>
      </c>
      <c r="AO519" s="24" t="s">
        <v>55</v>
      </c>
      <c r="AP519" s="635" t="s">
        <v>484</v>
      </c>
      <c r="AQ519" s="635" t="s">
        <v>484</v>
      </c>
      <c r="AR519" s="635" t="s">
        <v>484</v>
      </c>
      <c r="AS519" s="641" t="s">
        <v>32</v>
      </c>
      <c r="AT519" s="24" t="s">
        <v>999</v>
      </c>
    </row>
    <row r="520" spans="1:46" ht="19.5">
      <c r="A520" s="23">
        <v>45743</v>
      </c>
      <c r="B520" s="642">
        <v>103</v>
      </c>
      <c r="C520" s="21">
        <v>0.39305555555555555</v>
      </c>
      <c r="D520" s="20">
        <v>2502601</v>
      </c>
      <c r="E520" s="20" t="s">
        <v>38</v>
      </c>
      <c r="F520" s="644" t="s">
        <v>55</v>
      </c>
      <c r="G520" s="866">
        <v>13.5</v>
      </c>
      <c r="H520" s="875"/>
      <c r="I520" s="873"/>
      <c r="J520" s="15"/>
      <c r="K520" s="19">
        <v>10.27</v>
      </c>
      <c r="L520" s="636">
        <f t="shared" ref="L520" si="76">(K520/(100-G520))*100</f>
        <v>11.872832369942197</v>
      </c>
      <c r="M520" s="15"/>
      <c r="N520" s="15"/>
      <c r="O520" s="869">
        <v>3</v>
      </c>
      <c r="P520" s="870">
        <v>15</v>
      </c>
      <c r="Q520" s="870">
        <v>42</v>
      </c>
      <c r="R520" s="870">
        <v>20</v>
      </c>
      <c r="S520" s="870">
        <v>13</v>
      </c>
      <c r="T520" s="879">
        <f>SUM(Pâtissière[[#This Row],[G 180µ]:[G 63µ]])</f>
        <v>90</v>
      </c>
      <c r="U520" s="870">
        <v>5</v>
      </c>
      <c r="V520" s="27"/>
      <c r="W520" s="27"/>
      <c r="X520" s="27"/>
      <c r="Y520" s="643">
        <v>90.92</v>
      </c>
      <c r="Z520" s="18">
        <v>-0.71</v>
      </c>
      <c r="AA520" s="18">
        <v>10.97</v>
      </c>
      <c r="AB520" s="17"/>
      <c r="AC520" s="17"/>
      <c r="AD520" s="16">
        <v>90</v>
      </c>
      <c r="AE520" s="16">
        <v>84</v>
      </c>
      <c r="AF520" s="16">
        <v>20.399999999999999</v>
      </c>
      <c r="AG520" s="16">
        <v>259</v>
      </c>
      <c r="AH520" s="16">
        <v>1.07</v>
      </c>
      <c r="AI520" s="16">
        <v>55.5</v>
      </c>
      <c r="AJ520" s="24"/>
      <c r="AK520" s="24" t="s">
        <v>55</v>
      </c>
      <c r="AL520" s="635" t="s">
        <v>55</v>
      </c>
      <c r="AM520" s="26"/>
      <c r="AN520" s="635" t="s">
        <v>85</v>
      </c>
      <c r="AO520" s="24" t="s">
        <v>55</v>
      </c>
      <c r="AP520" s="635" t="s">
        <v>484</v>
      </c>
      <c r="AQ520" s="635" t="s">
        <v>484</v>
      </c>
      <c r="AR520" s="635" t="s">
        <v>484</v>
      </c>
      <c r="AS520" s="641" t="s">
        <v>32</v>
      </c>
      <c r="AT520" s="24" t="s">
        <v>1000</v>
      </c>
    </row>
    <row r="521" spans="1:46" ht="19.5">
      <c r="A521" s="23">
        <v>45750</v>
      </c>
      <c r="B521" s="642">
        <v>104</v>
      </c>
      <c r="C521" s="21">
        <v>0.38750000000000001</v>
      </c>
      <c r="D521" s="20">
        <v>2502706</v>
      </c>
      <c r="E521" s="20" t="s">
        <v>38</v>
      </c>
      <c r="F521" s="644" t="s">
        <v>55</v>
      </c>
      <c r="G521" s="866">
        <v>13.57</v>
      </c>
      <c r="H521" s="875"/>
      <c r="I521" s="873">
        <v>13.8</v>
      </c>
      <c r="J521" s="15"/>
      <c r="K521" s="19">
        <v>10.44</v>
      </c>
      <c r="L521" s="636">
        <f t="shared" ref="L521" si="77">(K521/(100-G521))*100</f>
        <v>12.079139187782019</v>
      </c>
      <c r="M521" s="15"/>
      <c r="N521" s="15"/>
      <c r="O521" s="869"/>
      <c r="P521" s="870"/>
      <c r="Q521" s="870"/>
      <c r="R521" s="870"/>
      <c r="S521" s="870"/>
      <c r="T521" s="878"/>
      <c r="U521" s="870"/>
      <c r="V521" s="27"/>
      <c r="W521" s="27"/>
      <c r="X521" s="27"/>
      <c r="Y521" s="643"/>
      <c r="Z521" s="18"/>
      <c r="AA521" s="18"/>
      <c r="AB521" s="17"/>
      <c r="AC521" s="17">
        <v>0.57999999999999996</v>
      </c>
      <c r="AD521" s="16"/>
      <c r="AE521" s="16"/>
      <c r="AF521" s="16"/>
      <c r="AG521" s="16"/>
      <c r="AH521" s="16"/>
      <c r="AI521" s="16"/>
      <c r="AJ521" s="24"/>
      <c r="AK521" s="24" t="s">
        <v>55</v>
      </c>
      <c r="AL521" s="635" t="s">
        <v>55</v>
      </c>
      <c r="AM521" s="26"/>
      <c r="AN521" s="635" t="s">
        <v>85</v>
      </c>
      <c r="AO521" s="24" t="s">
        <v>55</v>
      </c>
      <c r="AP521" s="635" t="s">
        <v>484</v>
      </c>
      <c r="AQ521" s="635" t="s">
        <v>484</v>
      </c>
      <c r="AR521" s="635" t="s">
        <v>484</v>
      </c>
      <c r="AS521" s="641" t="s">
        <v>32</v>
      </c>
      <c r="AT521" s="24" t="s">
        <v>1001</v>
      </c>
    </row>
    <row r="522" spans="1:46" ht="19.5">
      <c r="A522" s="23">
        <v>45751</v>
      </c>
      <c r="B522" s="642">
        <v>104</v>
      </c>
      <c r="C522" s="21">
        <v>0.34166666666666667</v>
      </c>
      <c r="D522" s="20">
        <v>2502747</v>
      </c>
      <c r="E522" s="20" t="s">
        <v>38</v>
      </c>
      <c r="F522" s="644" t="s">
        <v>55</v>
      </c>
      <c r="G522" s="866">
        <v>13.53</v>
      </c>
      <c r="H522" s="875"/>
      <c r="I522" s="873">
        <v>13.63</v>
      </c>
      <c r="J522" s="15">
        <v>0.57099999999999995</v>
      </c>
      <c r="K522" s="19">
        <v>10.32</v>
      </c>
      <c r="L522" s="636">
        <f t="shared" ref="L522:L525" si="78">(K522/(100-G522))*100</f>
        <v>11.934775066497052</v>
      </c>
      <c r="M522" s="15"/>
      <c r="N522" s="15"/>
      <c r="O522" s="869">
        <v>0.6</v>
      </c>
      <c r="P522" s="870">
        <v>1</v>
      </c>
      <c r="Q522" s="870">
        <v>24</v>
      </c>
      <c r="R522" s="870">
        <v>39.159999999999997</v>
      </c>
      <c r="S522" s="870">
        <v>23</v>
      </c>
      <c r="T522" s="879">
        <f>SUM(Pâtissière[[#This Row],[G 180µ]:[G 63µ]])</f>
        <v>87.16</v>
      </c>
      <c r="U522" s="870">
        <v>11.6</v>
      </c>
      <c r="V522" s="27"/>
      <c r="W522" s="27"/>
      <c r="X522" s="27"/>
      <c r="Y522" s="643"/>
      <c r="Z522" s="18"/>
      <c r="AA522" s="18"/>
      <c r="AB522" s="17"/>
      <c r="AC522" s="17">
        <v>0.52</v>
      </c>
      <c r="AD522" s="16">
        <v>100</v>
      </c>
      <c r="AE522" s="16">
        <v>80</v>
      </c>
      <c r="AF522" s="16">
        <v>19.2</v>
      </c>
      <c r="AG522" s="16">
        <v>264</v>
      </c>
      <c r="AH522" s="16">
        <v>1.25</v>
      </c>
      <c r="AI522" s="16">
        <v>52</v>
      </c>
      <c r="AJ522" s="24"/>
      <c r="AK522" s="24" t="s">
        <v>55</v>
      </c>
      <c r="AL522" s="635" t="s">
        <v>55</v>
      </c>
      <c r="AM522" s="26"/>
      <c r="AN522" s="635" t="s">
        <v>85</v>
      </c>
      <c r="AO522" s="24" t="s">
        <v>55</v>
      </c>
      <c r="AP522" s="635" t="s">
        <v>484</v>
      </c>
      <c r="AQ522" s="635" t="s">
        <v>484</v>
      </c>
      <c r="AR522" s="635" t="s">
        <v>484</v>
      </c>
      <c r="AS522" s="641" t="s">
        <v>32</v>
      </c>
      <c r="AT522" s="24" t="s">
        <v>1002</v>
      </c>
    </row>
    <row r="523" spans="1:46" ht="19.5">
      <c r="A523" s="23">
        <v>45755</v>
      </c>
      <c r="B523" s="642">
        <v>104</v>
      </c>
      <c r="C523" s="21">
        <v>0.3576388888888889</v>
      </c>
      <c r="D523" s="20">
        <v>2502882</v>
      </c>
      <c r="E523" s="20" t="s">
        <v>38</v>
      </c>
      <c r="F523" s="644" t="s">
        <v>55</v>
      </c>
      <c r="G523" s="866">
        <v>13.79</v>
      </c>
      <c r="H523" s="875">
        <v>13.8</v>
      </c>
      <c r="I523" s="873">
        <v>14</v>
      </c>
      <c r="J523" s="15">
        <v>0.58599999999999997</v>
      </c>
      <c r="K523" s="19">
        <v>10.56</v>
      </c>
      <c r="L523" s="636">
        <f t="shared" si="78"/>
        <v>12.24915903027491</v>
      </c>
      <c r="M523" s="15"/>
      <c r="N523" s="15"/>
      <c r="O523" s="869"/>
      <c r="P523" s="870"/>
      <c r="Q523" s="870"/>
      <c r="R523" s="870"/>
      <c r="S523" s="870"/>
      <c r="T523" s="878"/>
      <c r="U523" s="870"/>
      <c r="V523" s="27"/>
      <c r="W523" s="27"/>
      <c r="X523" s="27"/>
      <c r="Y523" s="643">
        <v>90.54</v>
      </c>
      <c r="Z523" s="18">
        <v>-0.49</v>
      </c>
      <c r="AA523" s="18">
        <v>10.41</v>
      </c>
      <c r="AB523" s="17"/>
      <c r="AC523" s="17"/>
      <c r="AD523" s="16"/>
      <c r="AE523" s="16"/>
      <c r="AF523" s="16"/>
      <c r="AG523" s="16"/>
      <c r="AH523" s="16"/>
      <c r="AI523" s="16"/>
      <c r="AJ523" s="24"/>
      <c r="AK523" s="24" t="s">
        <v>55</v>
      </c>
      <c r="AL523" s="635" t="s">
        <v>55</v>
      </c>
      <c r="AM523" s="26"/>
      <c r="AN523" s="612" t="s">
        <v>85</v>
      </c>
      <c r="AO523" s="24" t="s">
        <v>55</v>
      </c>
      <c r="AP523" s="635" t="s">
        <v>484</v>
      </c>
      <c r="AQ523" s="635" t="s">
        <v>484</v>
      </c>
      <c r="AR523" s="635" t="s">
        <v>484</v>
      </c>
      <c r="AS523" s="641" t="s">
        <v>32</v>
      </c>
      <c r="AT523" s="24" t="s">
        <v>1003</v>
      </c>
    </row>
    <row r="524" spans="1:46" ht="19.5">
      <c r="A524" s="23">
        <v>45755</v>
      </c>
      <c r="B524" s="642">
        <v>104</v>
      </c>
      <c r="C524" s="21">
        <v>0.375</v>
      </c>
      <c r="D524" s="20">
        <v>2502881</v>
      </c>
      <c r="E524" s="20" t="s">
        <v>57</v>
      </c>
      <c r="F524" s="644" t="s">
        <v>55</v>
      </c>
      <c r="G524" s="866">
        <v>13.61</v>
      </c>
      <c r="H524" s="875">
        <v>13.5</v>
      </c>
      <c r="I524" s="873">
        <v>13.8</v>
      </c>
      <c r="J524" s="15">
        <v>0.57999999999999996</v>
      </c>
      <c r="K524" s="19">
        <v>10.62</v>
      </c>
      <c r="L524" s="636">
        <f t="shared" si="78"/>
        <v>12.293089477948836</v>
      </c>
      <c r="M524" s="15"/>
      <c r="N524" s="15"/>
      <c r="O524" s="869">
        <v>2.14</v>
      </c>
      <c r="P524" s="870">
        <v>0.8</v>
      </c>
      <c r="Q524" s="870">
        <v>13.4</v>
      </c>
      <c r="R524" s="870">
        <v>41.78</v>
      </c>
      <c r="S524" s="870">
        <v>25</v>
      </c>
      <c r="T524" s="879">
        <f>SUM(Pâtissière[[#This Row],[G 180µ]:[G 63µ]])</f>
        <v>80.98</v>
      </c>
      <c r="U524" s="870">
        <v>16.46</v>
      </c>
      <c r="V524" s="27">
        <v>24.5</v>
      </c>
      <c r="W524" s="27">
        <v>87.1</v>
      </c>
      <c r="X524" s="27">
        <v>8.92</v>
      </c>
      <c r="Y524" s="643">
        <v>92.52</v>
      </c>
      <c r="Z524" s="18">
        <v>-0.54</v>
      </c>
      <c r="AA524" s="18">
        <v>10.59</v>
      </c>
      <c r="AB524" s="17"/>
      <c r="AC524" s="17">
        <v>0.63</v>
      </c>
      <c r="AD524" s="16">
        <v>90</v>
      </c>
      <c r="AE524" s="16">
        <v>82</v>
      </c>
      <c r="AF524" s="16">
        <v>19.399999999999999</v>
      </c>
      <c r="AG524" s="16">
        <v>190</v>
      </c>
      <c r="AH524" s="16">
        <v>1.0900000000000001</v>
      </c>
      <c r="AI524" s="16">
        <v>47</v>
      </c>
      <c r="AJ524" s="24"/>
      <c r="AK524" s="635" t="s">
        <v>55</v>
      </c>
      <c r="AL524" s="635" t="s">
        <v>55</v>
      </c>
      <c r="AM524" s="26"/>
      <c r="AN524" s="635" t="s">
        <v>91</v>
      </c>
      <c r="AO524" s="24" t="s">
        <v>55</v>
      </c>
      <c r="AP524" s="635"/>
      <c r="AQ524" s="635" t="s">
        <v>484</v>
      </c>
      <c r="AR524" s="635" t="s">
        <v>484</v>
      </c>
      <c r="AS524" s="641" t="s">
        <v>32</v>
      </c>
      <c r="AT524" s="24" t="s">
        <v>1004</v>
      </c>
    </row>
    <row r="525" spans="1:46" ht="19.5">
      <c r="A525" s="23">
        <v>45756</v>
      </c>
      <c r="B525" s="642">
        <v>104</v>
      </c>
      <c r="C525" s="21">
        <v>0.39027777777777778</v>
      </c>
      <c r="D525" s="20">
        <v>2502928</v>
      </c>
      <c r="E525" s="20" t="s">
        <v>38</v>
      </c>
      <c r="F525" s="644" t="s">
        <v>55</v>
      </c>
      <c r="G525" s="866">
        <v>13.52</v>
      </c>
      <c r="H525" s="875"/>
      <c r="I525" s="873">
        <v>13.63</v>
      </c>
      <c r="J525" s="15"/>
      <c r="K525" s="19">
        <v>10.62</v>
      </c>
      <c r="L525" s="636">
        <f t="shared" si="78"/>
        <v>12.280296022201663</v>
      </c>
      <c r="M525" s="15"/>
      <c r="N525" s="15"/>
      <c r="O525" s="869">
        <v>1.9</v>
      </c>
      <c r="P525" s="870">
        <v>3.72</v>
      </c>
      <c r="Q525" s="870">
        <v>21</v>
      </c>
      <c r="R525" s="870">
        <v>37.26</v>
      </c>
      <c r="S525" s="870">
        <v>28.24</v>
      </c>
      <c r="T525" s="879">
        <f>SUM(Pâtissière[[#This Row],[G 180µ]:[G 63µ]])</f>
        <v>90.22</v>
      </c>
      <c r="U525" s="870">
        <v>8.4700000000000006</v>
      </c>
      <c r="V525" s="27"/>
      <c r="W525" s="27"/>
      <c r="X525" s="27"/>
      <c r="Y525" s="643">
        <v>90.52</v>
      </c>
      <c r="Z525" s="18">
        <v>-0.52</v>
      </c>
      <c r="AA525" s="18">
        <v>10.64</v>
      </c>
      <c r="AB525" s="17"/>
      <c r="AC525" s="17">
        <v>0.63</v>
      </c>
      <c r="AD525" s="16">
        <v>79</v>
      </c>
      <c r="AE525" s="16">
        <v>76</v>
      </c>
      <c r="AF525" s="16">
        <v>19.399999999999999</v>
      </c>
      <c r="AG525" s="16">
        <v>187</v>
      </c>
      <c r="AH525" s="16">
        <v>1.04</v>
      </c>
      <c r="AI525" s="16">
        <v>46.6</v>
      </c>
      <c r="AJ525" s="24"/>
      <c r="AK525" s="635" t="s">
        <v>55</v>
      </c>
      <c r="AL525" s="635" t="s">
        <v>55</v>
      </c>
      <c r="AM525" s="26"/>
      <c r="AN525" s="635" t="s">
        <v>85</v>
      </c>
      <c r="AO525" s="24" t="s">
        <v>55</v>
      </c>
      <c r="AP525" s="635" t="s">
        <v>484</v>
      </c>
      <c r="AQ525" s="635" t="s">
        <v>484</v>
      </c>
      <c r="AR525" s="635" t="s">
        <v>484</v>
      </c>
      <c r="AS525" s="641" t="s">
        <v>32</v>
      </c>
      <c r="AT525" s="24" t="s">
        <v>1005</v>
      </c>
    </row>
    <row r="526" spans="1:46" ht="19.5">
      <c r="A526" s="23">
        <v>45757</v>
      </c>
      <c r="B526" s="642">
        <v>104</v>
      </c>
      <c r="C526" s="21">
        <v>0.37708333333333333</v>
      </c>
      <c r="D526" s="20">
        <v>2502972</v>
      </c>
      <c r="E526" s="20" t="s">
        <v>38</v>
      </c>
      <c r="F526" s="644" t="s">
        <v>55</v>
      </c>
      <c r="G526" s="866">
        <v>13.4</v>
      </c>
      <c r="H526" s="875"/>
      <c r="I526" s="873"/>
      <c r="J526" s="15"/>
      <c r="K526" s="19">
        <v>10.75</v>
      </c>
      <c r="L526" s="636">
        <f>(K526/(100-G526))*100</f>
        <v>12.413394919168592</v>
      </c>
      <c r="M526" s="15"/>
      <c r="N526" s="15"/>
      <c r="O526" s="869">
        <v>0.68</v>
      </c>
      <c r="P526" s="870">
        <v>2</v>
      </c>
      <c r="Q526" s="870">
        <v>13.46</v>
      </c>
      <c r="R526" s="870">
        <v>42.88</v>
      </c>
      <c r="S526" s="870">
        <v>26.86</v>
      </c>
      <c r="T526" s="879">
        <f>SUM(Pâtissière[[#This Row],[G 180µ]:[G 63µ]])</f>
        <v>85.2</v>
      </c>
      <c r="U526" s="870">
        <v>12.64</v>
      </c>
      <c r="V526" s="27"/>
      <c r="W526" s="27"/>
      <c r="X526" s="27"/>
      <c r="Y526" s="643">
        <v>90.88</v>
      </c>
      <c r="Z526" s="18">
        <v>-0.59</v>
      </c>
      <c r="AA526" s="18">
        <v>10.53</v>
      </c>
      <c r="AB526" s="17"/>
      <c r="AC526" s="17">
        <v>0.55000000000000004</v>
      </c>
      <c r="AD526" s="16">
        <v>95</v>
      </c>
      <c r="AE526" s="16">
        <v>73</v>
      </c>
      <c r="AF526" s="16">
        <v>19</v>
      </c>
      <c r="AG526" s="16">
        <v>208</v>
      </c>
      <c r="AH526" s="16">
        <v>1.3</v>
      </c>
      <c r="AI526" s="16">
        <v>43.2</v>
      </c>
      <c r="AJ526" s="24"/>
      <c r="AK526" s="635" t="s">
        <v>55</v>
      </c>
      <c r="AL526" s="635" t="s">
        <v>55</v>
      </c>
      <c r="AM526" s="26"/>
      <c r="AN526" s="635" t="s">
        <v>85</v>
      </c>
      <c r="AO526" s="24" t="s">
        <v>55</v>
      </c>
      <c r="AP526" s="635" t="s">
        <v>484</v>
      </c>
      <c r="AQ526" s="635" t="s">
        <v>484</v>
      </c>
      <c r="AR526" s="635" t="s">
        <v>484</v>
      </c>
      <c r="AS526" s="641" t="s">
        <v>32</v>
      </c>
      <c r="AT526" s="24" t="s">
        <v>1006</v>
      </c>
    </row>
    <row r="527" spans="1:46" ht="19.5">
      <c r="A527" s="23">
        <v>45758</v>
      </c>
      <c r="B527" s="642">
        <v>104</v>
      </c>
      <c r="C527" s="21">
        <v>0.41388888888888886</v>
      </c>
      <c r="D527" s="20">
        <v>2503010</v>
      </c>
      <c r="E527" s="20" t="s">
        <v>38</v>
      </c>
      <c r="F527" s="644" t="s">
        <v>55</v>
      </c>
      <c r="G527" s="866">
        <v>13.13</v>
      </c>
      <c r="H527" s="875"/>
      <c r="I527" s="873"/>
      <c r="J527" s="15"/>
      <c r="K527" s="19">
        <v>10.93</v>
      </c>
      <c r="L527" s="636">
        <f>(K527/(100-G527))*100</f>
        <v>12.582019109013467</v>
      </c>
      <c r="M527" s="15"/>
      <c r="N527" s="15"/>
      <c r="O527" s="869">
        <v>1.1000000000000001</v>
      </c>
      <c r="P527" s="870">
        <v>1</v>
      </c>
      <c r="Q527" s="870">
        <v>14.7</v>
      </c>
      <c r="R527" s="870">
        <v>41.7</v>
      </c>
      <c r="S527" s="870">
        <v>26.26</v>
      </c>
      <c r="T527" s="879">
        <f>SUM(Pâtissière[[#This Row],[G 180µ]:[G 63µ]])</f>
        <v>83.660000000000011</v>
      </c>
      <c r="U527" s="870">
        <v>14.56</v>
      </c>
      <c r="V527" s="27"/>
      <c r="W527" s="27"/>
      <c r="X527" s="27"/>
      <c r="Y527" s="643">
        <v>90.21</v>
      </c>
      <c r="Z527" s="18">
        <v>-0.49</v>
      </c>
      <c r="AA527" s="18">
        <v>10.72</v>
      </c>
      <c r="AB527" s="17"/>
      <c r="AC527" s="17">
        <v>0.54</v>
      </c>
      <c r="AD527" s="16"/>
      <c r="AE527" s="16"/>
      <c r="AF527" s="16"/>
      <c r="AG527" s="16"/>
      <c r="AH527" s="16"/>
      <c r="AI527" s="16"/>
      <c r="AJ527" s="24"/>
      <c r="AK527" s="635" t="s">
        <v>55</v>
      </c>
      <c r="AL527" s="635" t="s">
        <v>55</v>
      </c>
      <c r="AM527" s="26"/>
      <c r="AN527" s="24"/>
      <c r="AO527" s="24" t="s">
        <v>55</v>
      </c>
      <c r="AP527" s="635" t="s">
        <v>484</v>
      </c>
      <c r="AQ527" s="635" t="s">
        <v>484</v>
      </c>
      <c r="AR527" s="635" t="s">
        <v>484</v>
      </c>
      <c r="AS527" s="641" t="s">
        <v>32</v>
      </c>
      <c r="AT527" s="24" t="s">
        <v>1007</v>
      </c>
    </row>
    <row r="528" spans="1:46" ht="19.5">
      <c r="A528" s="23">
        <v>45761</v>
      </c>
      <c r="B528" s="642">
        <v>104</v>
      </c>
      <c r="C528" s="21"/>
      <c r="D528" s="20">
        <v>2503075</v>
      </c>
      <c r="E528" s="656" t="s">
        <v>38</v>
      </c>
      <c r="F528" s="644" t="s">
        <v>55</v>
      </c>
      <c r="G528" s="866">
        <v>13.5</v>
      </c>
      <c r="H528" s="875"/>
      <c r="I528" s="873">
        <v>12.05</v>
      </c>
      <c r="J528" s="15"/>
      <c r="K528" s="19">
        <v>11.06</v>
      </c>
      <c r="L528" s="636">
        <f>(K528/(100-G528))*100</f>
        <v>12.78612716763006</v>
      </c>
      <c r="M528" s="15"/>
      <c r="N528" s="15"/>
      <c r="O528" s="869">
        <v>1.36</v>
      </c>
      <c r="P528" s="870">
        <v>1.26</v>
      </c>
      <c r="Q528" s="870">
        <v>19</v>
      </c>
      <c r="R528" s="870">
        <v>42.42</v>
      </c>
      <c r="S528" s="870">
        <v>24</v>
      </c>
      <c r="T528" s="880">
        <f>SUM(Pâtissière[[#This Row],[G 180µ]:[G 63µ]])</f>
        <v>86.68</v>
      </c>
      <c r="U528" s="870">
        <v>11.5</v>
      </c>
      <c r="V528" s="27"/>
      <c r="W528" s="27"/>
      <c r="X528" s="27"/>
      <c r="Y528" s="643">
        <v>88.14</v>
      </c>
      <c r="Z528" s="18">
        <v>-0.19</v>
      </c>
      <c r="AA528" s="18">
        <v>10.62</v>
      </c>
      <c r="AB528" s="17"/>
      <c r="AC528" s="17"/>
      <c r="AD528" s="16">
        <v>82</v>
      </c>
      <c r="AE528" s="16">
        <v>58</v>
      </c>
      <c r="AF528" s="16">
        <v>17</v>
      </c>
      <c r="AG528" s="16">
        <v>161</v>
      </c>
      <c r="AH528" s="634">
        <v>1.4</v>
      </c>
      <c r="AI528" s="16">
        <v>42.8</v>
      </c>
      <c r="AJ528" s="24"/>
      <c r="AK528" s="24" t="s">
        <v>55</v>
      </c>
      <c r="AL528" s="635" t="s">
        <v>55</v>
      </c>
      <c r="AM528" s="26"/>
      <c r="AN528" s="635" t="s">
        <v>73</v>
      </c>
      <c r="AO528" s="24" t="s">
        <v>55</v>
      </c>
      <c r="AP528" s="635" t="s">
        <v>484</v>
      </c>
      <c r="AQ528" s="635" t="s">
        <v>484</v>
      </c>
      <c r="AR528" s="635" t="s">
        <v>484</v>
      </c>
      <c r="AS528" s="641" t="s">
        <v>32</v>
      </c>
      <c r="AT528" s="24" t="s">
        <v>1008</v>
      </c>
    </row>
    <row r="529" spans="1:46" ht="19.5">
      <c r="A529" s="23">
        <v>45762</v>
      </c>
      <c r="B529" s="642">
        <v>104</v>
      </c>
      <c r="C529" s="21">
        <v>0.38958333333333334</v>
      </c>
      <c r="D529" s="20">
        <v>2503093</v>
      </c>
      <c r="E529" s="20" t="s">
        <v>38</v>
      </c>
      <c r="F529" s="644" t="s">
        <v>55</v>
      </c>
      <c r="G529" s="866">
        <v>13.4</v>
      </c>
      <c r="H529" s="875">
        <v>13.18</v>
      </c>
      <c r="I529" s="873">
        <v>13.1</v>
      </c>
      <c r="J529" s="15"/>
      <c r="K529" s="19">
        <v>10.65</v>
      </c>
      <c r="L529" s="636">
        <f>(K529/(100-G529))*100</f>
        <v>12.297921478060047</v>
      </c>
      <c r="M529" s="15"/>
      <c r="N529" s="15"/>
      <c r="O529" s="869">
        <v>1.22</v>
      </c>
      <c r="P529" s="870">
        <v>1.4</v>
      </c>
      <c r="Q529" s="870">
        <v>11.74</v>
      </c>
      <c r="R529" s="870">
        <v>40.700000000000003</v>
      </c>
      <c r="S529" s="870">
        <v>29</v>
      </c>
      <c r="T529" s="879">
        <f>SUM(Pâtissière[[#This Row],[G 180µ]:[G 63µ]])</f>
        <v>82.84</v>
      </c>
      <c r="U529" s="881">
        <v>14.94</v>
      </c>
      <c r="V529" s="27"/>
      <c r="W529" s="27"/>
      <c r="X529" s="27"/>
      <c r="Y529" s="643">
        <v>89.86</v>
      </c>
      <c r="Z529" s="18">
        <v>-0.74</v>
      </c>
      <c r="AA529" s="18">
        <v>11.55</v>
      </c>
      <c r="AB529" s="17"/>
      <c r="AC529" s="17">
        <v>0.67</v>
      </c>
      <c r="AD529" s="16">
        <v>110</v>
      </c>
      <c r="AE529" s="16">
        <v>47</v>
      </c>
      <c r="AF529" s="16">
        <v>15.3</v>
      </c>
      <c r="AG529" s="16">
        <v>199</v>
      </c>
      <c r="AH529" s="634">
        <v>2.34</v>
      </c>
      <c r="AI529" s="16">
        <v>49.4</v>
      </c>
      <c r="AJ529" s="24"/>
      <c r="AK529" s="635" t="s">
        <v>55</v>
      </c>
      <c r="AL529" s="635" t="s">
        <v>55</v>
      </c>
      <c r="AM529" s="26"/>
      <c r="AN529" s="612" t="s">
        <v>101</v>
      </c>
      <c r="AO529" s="24" t="s">
        <v>55</v>
      </c>
      <c r="AP529" s="635" t="s">
        <v>484</v>
      </c>
      <c r="AQ529" s="635" t="s">
        <v>484</v>
      </c>
      <c r="AR529" s="635" t="s">
        <v>484</v>
      </c>
      <c r="AS529" s="641" t="s">
        <v>32</v>
      </c>
      <c r="AT529" s="24" t="s">
        <v>1009</v>
      </c>
    </row>
    <row r="530" spans="1:46" ht="19.5">
      <c r="A530" s="23">
        <v>45763</v>
      </c>
      <c r="B530" s="22">
        <v>104</v>
      </c>
      <c r="C530" s="21">
        <v>0.38194444444444442</v>
      </c>
      <c r="D530" s="20">
        <v>2503126</v>
      </c>
      <c r="E530" s="20" t="s">
        <v>38</v>
      </c>
      <c r="F530" s="644" t="s">
        <v>55</v>
      </c>
      <c r="G530" s="866">
        <v>13.4</v>
      </c>
      <c r="H530" s="875"/>
      <c r="I530" s="873"/>
      <c r="J530" s="15"/>
      <c r="K530" s="19">
        <v>10.45</v>
      </c>
      <c r="L530" s="636">
        <f>(K530/(100-G530))*100</f>
        <v>12.066974595842957</v>
      </c>
      <c r="M530" s="15"/>
      <c r="N530" s="15"/>
      <c r="O530" s="869"/>
      <c r="P530" s="870"/>
      <c r="Q530" s="870"/>
      <c r="R530" s="870"/>
      <c r="S530" s="870"/>
      <c r="T530" s="878"/>
      <c r="U530" s="870"/>
      <c r="V530" s="27"/>
      <c r="W530" s="27"/>
      <c r="X530" s="27"/>
      <c r="Y530" s="643">
        <v>90.42</v>
      </c>
      <c r="Z530" s="18">
        <v>-1.78</v>
      </c>
      <c r="AA530" s="18">
        <v>11.04</v>
      </c>
      <c r="AB530" s="17"/>
      <c r="AC530" s="17">
        <v>0.61</v>
      </c>
      <c r="AD530" s="16">
        <v>105</v>
      </c>
      <c r="AE530" s="16">
        <v>54</v>
      </c>
      <c r="AF530" s="16">
        <v>16.399999999999999</v>
      </c>
      <c r="AG530" s="16">
        <v>229</v>
      </c>
      <c r="AH530" s="634">
        <v>1.94</v>
      </c>
      <c r="AI530" s="16">
        <v>60.2</v>
      </c>
      <c r="AJ530" s="24"/>
      <c r="AK530" s="635" t="s">
        <v>55</v>
      </c>
      <c r="AL530" s="635" t="s">
        <v>55</v>
      </c>
      <c r="AM530" s="26"/>
      <c r="AN530" s="612" t="s">
        <v>101</v>
      </c>
      <c r="AO530" s="24" t="s">
        <v>55</v>
      </c>
      <c r="AP530" s="635" t="s">
        <v>484</v>
      </c>
      <c r="AQ530" s="635" t="s">
        <v>484</v>
      </c>
      <c r="AR530" s="635" t="s">
        <v>484</v>
      </c>
      <c r="AS530" s="641" t="s">
        <v>32</v>
      </c>
      <c r="AT530" s="24" t="s">
        <v>1010</v>
      </c>
    </row>
    <row r="531" spans="1:46" ht="19.5">
      <c r="A531" s="23">
        <v>45764</v>
      </c>
      <c r="B531" s="22">
        <v>104</v>
      </c>
      <c r="C531" s="21">
        <v>0.35416666666666669</v>
      </c>
      <c r="D531" s="20">
        <v>2503180</v>
      </c>
      <c r="E531" s="20" t="s">
        <v>38</v>
      </c>
      <c r="F531" s="644" t="s">
        <v>55</v>
      </c>
      <c r="G531" s="866">
        <v>13.12</v>
      </c>
      <c r="H531" s="875"/>
      <c r="I531" s="873">
        <v>13.22</v>
      </c>
      <c r="J531" s="15">
        <v>0.53</v>
      </c>
      <c r="K531" s="19">
        <v>10.54</v>
      </c>
      <c r="L531" s="636">
        <f>(K531/(100-G531))*100</f>
        <v>12.131675874769797</v>
      </c>
      <c r="M531" s="15"/>
      <c r="N531" s="15"/>
      <c r="O531" s="869"/>
      <c r="P531" s="870"/>
      <c r="Q531" s="870"/>
      <c r="R531" s="870"/>
      <c r="S531" s="870"/>
      <c r="T531" s="878"/>
      <c r="U531" s="870"/>
      <c r="V531" s="27"/>
      <c r="W531" s="27"/>
      <c r="X531" s="27"/>
      <c r="Y531" s="643">
        <v>91.42</v>
      </c>
      <c r="Z531" s="18">
        <v>-0.86</v>
      </c>
      <c r="AA531" s="18">
        <v>11.57</v>
      </c>
      <c r="AB531" s="17"/>
      <c r="AC531" s="17">
        <v>0.6</v>
      </c>
      <c r="AD531" s="16">
        <v>112</v>
      </c>
      <c r="AE531" s="16">
        <v>80</v>
      </c>
      <c r="AF531" s="16">
        <v>19.899999999999999</v>
      </c>
      <c r="AG531" s="16">
        <v>292</v>
      </c>
      <c r="AH531" s="634">
        <v>1.4</v>
      </c>
      <c r="AI531" s="16">
        <v>52</v>
      </c>
      <c r="AJ531" s="24"/>
      <c r="AK531" s="635" t="s">
        <v>55</v>
      </c>
      <c r="AL531" s="635" t="s">
        <v>55</v>
      </c>
      <c r="AM531" s="26"/>
      <c r="AN531" s="612"/>
      <c r="AO531" s="24" t="s">
        <v>55</v>
      </c>
      <c r="AP531" s="635" t="s">
        <v>484</v>
      </c>
      <c r="AQ531" s="635" t="s">
        <v>484</v>
      </c>
      <c r="AR531" s="635" t="s">
        <v>484</v>
      </c>
      <c r="AS531" s="641" t="s">
        <v>32</v>
      </c>
      <c r="AT531" s="24" t="s">
        <v>1011</v>
      </c>
    </row>
    <row r="532" spans="1:46" ht="19.5">
      <c r="A532" s="23">
        <v>45765</v>
      </c>
      <c r="B532" s="642">
        <v>104</v>
      </c>
      <c r="C532" s="21">
        <v>0.40972222222222221</v>
      </c>
      <c r="D532" s="20">
        <v>2503206</v>
      </c>
      <c r="E532" s="20" t="s">
        <v>38</v>
      </c>
      <c r="F532" s="644" t="s">
        <v>55</v>
      </c>
      <c r="G532" s="866">
        <v>13.37</v>
      </c>
      <c r="H532" s="875"/>
      <c r="I532" s="873">
        <v>13.35</v>
      </c>
      <c r="J532" s="15">
        <v>0.56000000000000005</v>
      </c>
      <c r="K532" s="19">
        <v>9.89</v>
      </c>
      <c r="L532" s="636">
        <f>(K532/(100-G532))*100</f>
        <v>11.416368463580746</v>
      </c>
      <c r="M532" s="15"/>
      <c r="N532" s="15"/>
      <c r="O532" s="869"/>
      <c r="P532" s="870"/>
      <c r="Q532" s="870"/>
      <c r="R532" s="870"/>
      <c r="S532" s="870"/>
      <c r="T532" s="878"/>
      <c r="U532" s="870"/>
      <c r="V532" s="27"/>
      <c r="W532" s="27"/>
      <c r="X532" s="27"/>
      <c r="Y532" s="643">
        <v>92.97</v>
      </c>
      <c r="Z532" s="18">
        <v>-1.2</v>
      </c>
      <c r="AA532" s="18">
        <v>10.88</v>
      </c>
      <c r="AB532" s="17"/>
      <c r="AC532" s="17"/>
      <c r="AD532" s="16">
        <v>97</v>
      </c>
      <c r="AE532" s="16">
        <v>69</v>
      </c>
      <c r="AF532" s="16">
        <v>18.5</v>
      </c>
      <c r="AG532" s="16">
        <v>225</v>
      </c>
      <c r="AH532" s="634">
        <v>1.41</v>
      </c>
      <c r="AI532" s="16">
        <v>48.5</v>
      </c>
      <c r="AJ532" s="24"/>
      <c r="AK532" s="635" t="s">
        <v>55</v>
      </c>
      <c r="AL532" s="635" t="s">
        <v>55</v>
      </c>
      <c r="AM532" s="26"/>
      <c r="AN532" s="635"/>
      <c r="AO532" s="24" t="s">
        <v>55</v>
      </c>
      <c r="AP532" s="635" t="s">
        <v>484</v>
      </c>
      <c r="AQ532" s="635" t="s">
        <v>484</v>
      </c>
      <c r="AR532" s="635" t="s">
        <v>484</v>
      </c>
      <c r="AS532" s="641" t="s">
        <v>32</v>
      </c>
      <c r="AT532" s="24" t="s">
        <v>1012</v>
      </c>
    </row>
    <row r="533" spans="1:46" ht="19.5">
      <c r="A533" s="23">
        <v>45766</v>
      </c>
      <c r="B533" s="642">
        <v>104</v>
      </c>
      <c r="C533" s="21">
        <v>0.39305555555555555</v>
      </c>
      <c r="D533" s="20">
        <v>2503224</v>
      </c>
      <c r="E533" s="20" t="s">
        <v>38</v>
      </c>
      <c r="F533" s="644" t="s">
        <v>55</v>
      </c>
      <c r="G533" s="866">
        <v>13.8</v>
      </c>
      <c r="H533" s="875"/>
      <c r="I533" s="873"/>
      <c r="J533" s="15"/>
      <c r="K533" s="19">
        <v>9.9</v>
      </c>
      <c r="L533" s="636">
        <f>(K533/(100-G533))*100</f>
        <v>11.48491879350348</v>
      </c>
      <c r="M533" s="15"/>
      <c r="N533" s="15"/>
      <c r="O533" s="869">
        <v>0.9</v>
      </c>
      <c r="P533" s="870">
        <v>4.8</v>
      </c>
      <c r="Q533" s="870">
        <v>18</v>
      </c>
      <c r="R533" s="870">
        <v>40</v>
      </c>
      <c r="S533" s="870">
        <v>26</v>
      </c>
      <c r="T533" s="879">
        <f>SUM(Pâtissière[[#This Row],[G 180µ]:[G 63µ]])</f>
        <v>88.8</v>
      </c>
      <c r="U533" s="870">
        <v>9.1999999999999993</v>
      </c>
      <c r="V533" s="27"/>
      <c r="W533" s="27"/>
      <c r="X533" s="27"/>
      <c r="Y533" s="643">
        <v>92.72</v>
      </c>
      <c r="Z533" s="18">
        <v>-1.21</v>
      </c>
      <c r="AA533" s="18">
        <v>11.52</v>
      </c>
      <c r="AB533" s="17"/>
      <c r="AC533" s="17"/>
      <c r="AD533" s="16">
        <v>100</v>
      </c>
      <c r="AE533" s="16">
        <v>67</v>
      </c>
      <c r="AF533" s="16">
        <v>18.2</v>
      </c>
      <c r="AG533" s="16">
        <v>254</v>
      </c>
      <c r="AH533" s="634">
        <v>1.64</v>
      </c>
      <c r="AI533" s="16">
        <v>50</v>
      </c>
      <c r="AJ533" s="24"/>
      <c r="AK533" s="635" t="s">
        <v>55</v>
      </c>
      <c r="AL533" s="635" t="s">
        <v>55</v>
      </c>
      <c r="AM533" s="26"/>
      <c r="AN533" s="612" t="s">
        <v>101</v>
      </c>
      <c r="AO533" s="24" t="s">
        <v>55</v>
      </c>
      <c r="AP533" s="635" t="s">
        <v>484</v>
      </c>
      <c r="AQ533" s="635" t="s">
        <v>484</v>
      </c>
      <c r="AR533" s="635" t="s">
        <v>484</v>
      </c>
      <c r="AS533" s="641" t="s">
        <v>32</v>
      </c>
      <c r="AT533" s="24" t="s">
        <v>1013</v>
      </c>
    </row>
    <row r="534" spans="1:46" ht="19.5">
      <c r="A534" s="23">
        <v>45766</v>
      </c>
      <c r="B534" s="642">
        <v>104</v>
      </c>
      <c r="C534" s="21">
        <v>0.45833333333333331</v>
      </c>
      <c r="D534" s="20">
        <v>2503236</v>
      </c>
      <c r="E534" s="20" t="s">
        <v>57</v>
      </c>
      <c r="F534" s="644" t="s">
        <v>55</v>
      </c>
      <c r="G534" s="866">
        <v>13.76</v>
      </c>
      <c r="H534" s="875"/>
      <c r="I534" s="873"/>
      <c r="J534" s="15"/>
      <c r="K534" s="19">
        <v>10.210000000000001</v>
      </c>
      <c r="L534" s="636">
        <f>(K534/(100-G534))*100</f>
        <v>11.839053803339519</v>
      </c>
      <c r="M534" s="15"/>
      <c r="N534" s="15"/>
      <c r="O534" s="869"/>
      <c r="P534" s="870"/>
      <c r="Q534" s="870"/>
      <c r="R534" s="870"/>
      <c r="S534" s="870"/>
      <c r="T534" s="878"/>
      <c r="U534" s="870"/>
      <c r="V534" s="27"/>
      <c r="W534" s="27"/>
      <c r="X534" s="27"/>
      <c r="Y534" s="643">
        <v>92.47</v>
      </c>
      <c r="Z534" s="18">
        <v>-1.29</v>
      </c>
      <c r="AA534" s="18">
        <v>11.79</v>
      </c>
      <c r="AB534" s="17"/>
      <c r="AC534" s="17">
        <v>0.53</v>
      </c>
      <c r="AD534" s="16"/>
      <c r="AE534" s="16"/>
      <c r="AF534" s="16"/>
      <c r="AG534" s="16"/>
      <c r="AH534" s="16"/>
      <c r="AI534" s="16"/>
      <c r="AJ534" s="24"/>
      <c r="AK534" s="635" t="s">
        <v>55</v>
      </c>
      <c r="AL534" s="635" t="s">
        <v>55</v>
      </c>
      <c r="AM534" s="26"/>
      <c r="AN534" s="635"/>
      <c r="AO534" s="24" t="s">
        <v>55</v>
      </c>
      <c r="AP534" s="635"/>
      <c r="AQ534" s="635" t="s">
        <v>484</v>
      </c>
      <c r="AR534" s="635" t="s">
        <v>484</v>
      </c>
      <c r="AS534" s="641" t="s">
        <v>32</v>
      </c>
      <c r="AT534" s="24" t="s">
        <v>1014</v>
      </c>
    </row>
    <row r="535" spans="1:46" ht="19.5">
      <c r="A535" s="23">
        <v>45768</v>
      </c>
      <c r="B535" s="642">
        <v>104</v>
      </c>
      <c r="C535" s="21">
        <v>0.36944444444444446</v>
      </c>
      <c r="D535" s="20">
        <v>2503275</v>
      </c>
      <c r="E535" s="20" t="s">
        <v>38</v>
      </c>
      <c r="F535" s="644" t="s">
        <v>55</v>
      </c>
      <c r="G535" s="866">
        <v>13.87</v>
      </c>
      <c r="H535" s="875"/>
      <c r="I535" s="873">
        <v>13.9</v>
      </c>
      <c r="J535" s="15"/>
      <c r="K535" s="19">
        <v>9.8000000000000007</v>
      </c>
      <c r="L535" s="636">
        <f>(K535/(100-G535))*100</f>
        <v>11.378149309183794</v>
      </c>
      <c r="M535" s="15"/>
      <c r="N535" s="15"/>
      <c r="O535" s="869">
        <v>1.08</v>
      </c>
      <c r="P535" s="870">
        <v>1.6</v>
      </c>
      <c r="Q535" s="870">
        <v>17.399999999999999</v>
      </c>
      <c r="R535" s="870">
        <v>44</v>
      </c>
      <c r="S535" s="870">
        <v>25.6</v>
      </c>
      <c r="T535" s="879">
        <f>SUM(Pâtissière[[#This Row],[G 180µ]:[G 63µ]])</f>
        <v>88.6</v>
      </c>
      <c r="U535" s="870">
        <v>9</v>
      </c>
      <c r="V535" s="27">
        <v>21.45</v>
      </c>
      <c r="W535" s="27">
        <v>90</v>
      </c>
      <c r="X535" s="27">
        <v>7.11</v>
      </c>
      <c r="Y535" s="643">
        <v>92.52</v>
      </c>
      <c r="Z535" s="18">
        <v>-1.06</v>
      </c>
      <c r="AA535" s="18">
        <v>11</v>
      </c>
      <c r="AB535" s="17"/>
      <c r="AC535" s="17">
        <v>0.5</v>
      </c>
      <c r="AD535" s="16">
        <v>98</v>
      </c>
      <c r="AE535" s="16">
        <v>70</v>
      </c>
      <c r="AF535" s="16">
        <v>18.600000000000001</v>
      </c>
      <c r="AG535" s="16">
        <v>222</v>
      </c>
      <c r="AH535" s="16">
        <v>1.4</v>
      </c>
      <c r="AI535" s="16">
        <v>46.4</v>
      </c>
      <c r="AJ535" s="24"/>
      <c r="AK535" s="635" t="s">
        <v>55</v>
      </c>
      <c r="AL535" s="635" t="s">
        <v>55</v>
      </c>
      <c r="AM535" s="26"/>
      <c r="AN535" s="635"/>
      <c r="AO535" s="24" t="s">
        <v>55</v>
      </c>
      <c r="AP535" s="635" t="s">
        <v>484</v>
      </c>
      <c r="AQ535" s="635" t="s">
        <v>484</v>
      </c>
      <c r="AR535" s="635" t="s">
        <v>484</v>
      </c>
      <c r="AS535" s="641" t="s">
        <v>32</v>
      </c>
      <c r="AT535" s="24" t="s">
        <v>1015</v>
      </c>
    </row>
    <row r="536" spans="1:46" ht="19.5">
      <c r="A536" s="23">
        <v>45769</v>
      </c>
      <c r="B536" s="642">
        <v>104</v>
      </c>
      <c r="C536" s="21">
        <v>0.35625000000000001</v>
      </c>
      <c r="D536" s="20">
        <v>2503321</v>
      </c>
      <c r="E536" s="20" t="s">
        <v>38</v>
      </c>
      <c r="F536" s="644" t="s">
        <v>55</v>
      </c>
      <c r="G536" s="866">
        <v>13.46</v>
      </c>
      <c r="H536" s="875"/>
      <c r="I536" s="873"/>
      <c r="J536" s="15"/>
      <c r="K536" s="19">
        <v>10.26</v>
      </c>
      <c r="L536" s="636">
        <f>(K536/(100-G536))*100</f>
        <v>11.855789230413682</v>
      </c>
      <c r="M536" s="15"/>
      <c r="N536" s="15"/>
      <c r="O536" s="869"/>
      <c r="P536" s="870"/>
      <c r="Q536" s="870"/>
      <c r="R536" s="870"/>
      <c r="S536" s="870"/>
      <c r="T536" s="878"/>
      <c r="U536" s="878"/>
      <c r="V536" s="27"/>
      <c r="W536" s="27"/>
      <c r="X536" s="27"/>
      <c r="Y536" s="643">
        <v>91.94</v>
      </c>
      <c r="Z536" s="18">
        <v>-0.88</v>
      </c>
      <c r="AA536" s="18">
        <v>11.08</v>
      </c>
      <c r="AB536" s="17"/>
      <c r="AC536" s="17">
        <v>0.48</v>
      </c>
      <c r="AD536" s="16">
        <v>92</v>
      </c>
      <c r="AE536" s="16">
        <v>93</v>
      </c>
      <c r="AF536" s="16">
        <v>21.5</v>
      </c>
      <c r="AG536" s="16">
        <v>270</v>
      </c>
      <c r="AH536" s="16">
        <v>0.99</v>
      </c>
      <c r="AI536" s="16">
        <v>53.9</v>
      </c>
      <c r="AJ536" s="24"/>
      <c r="AK536" s="635" t="s">
        <v>55</v>
      </c>
      <c r="AL536" s="635" t="s">
        <v>55</v>
      </c>
      <c r="AM536" s="26"/>
      <c r="AN536" s="635"/>
      <c r="AO536" s="24" t="s">
        <v>55</v>
      </c>
      <c r="AP536" s="635" t="s">
        <v>484</v>
      </c>
      <c r="AQ536" s="635" t="s">
        <v>484</v>
      </c>
      <c r="AR536" s="635" t="s">
        <v>484</v>
      </c>
      <c r="AS536" s="641" t="s">
        <v>32</v>
      </c>
      <c r="AT536" s="24" t="s">
        <v>1016</v>
      </c>
    </row>
    <row r="537" spans="1:46" ht="19.5">
      <c r="A537" s="23">
        <v>45770</v>
      </c>
      <c r="B537" s="642">
        <v>104</v>
      </c>
      <c r="C537" s="21">
        <v>0.48958333333333331</v>
      </c>
      <c r="D537" s="20">
        <v>2503346</v>
      </c>
      <c r="E537" s="20" t="s">
        <v>38</v>
      </c>
      <c r="F537" s="644" t="s">
        <v>55</v>
      </c>
      <c r="G537" s="866">
        <v>13.68</v>
      </c>
      <c r="H537" s="875"/>
      <c r="I537" s="873"/>
      <c r="J537" s="15"/>
      <c r="K537" s="19">
        <v>9.86</v>
      </c>
      <c r="L537" s="636">
        <f>(K537/(100-G537))*100</f>
        <v>11.422613531047267</v>
      </c>
      <c r="M537" s="15"/>
      <c r="N537" s="15"/>
      <c r="O537" s="869">
        <v>0.9</v>
      </c>
      <c r="P537" s="870">
        <v>4.8</v>
      </c>
      <c r="Q537" s="870">
        <v>18</v>
      </c>
      <c r="R537" s="870">
        <v>40</v>
      </c>
      <c r="S537" s="870">
        <v>26</v>
      </c>
      <c r="T537" s="879">
        <f>SUM(Pâtissière[[#This Row],[G 180µ]:[G 63µ]])</f>
        <v>88.8</v>
      </c>
      <c r="U537" s="870">
        <v>9.1999999999999993</v>
      </c>
      <c r="V537" s="27">
        <v>22</v>
      </c>
      <c r="W537" s="27">
        <v>90</v>
      </c>
      <c r="X537" s="27">
        <v>8</v>
      </c>
      <c r="Y537" s="643">
        <v>91.84</v>
      </c>
      <c r="Z537" s="18">
        <v>-1.1499999999999999</v>
      </c>
      <c r="AA537" s="18">
        <v>11.5</v>
      </c>
      <c r="AB537" s="17"/>
      <c r="AC537" s="17">
        <v>0.65</v>
      </c>
      <c r="AD537" s="16">
        <v>93</v>
      </c>
      <c r="AE537" s="16">
        <v>94</v>
      </c>
      <c r="AF537" s="16">
        <v>22</v>
      </c>
      <c r="AG537" s="16">
        <v>275</v>
      </c>
      <c r="AH537" s="16">
        <v>0.99</v>
      </c>
      <c r="AI537" s="16">
        <v>54</v>
      </c>
      <c r="AJ537" s="24"/>
      <c r="AK537" s="635" t="s">
        <v>55</v>
      </c>
      <c r="AL537" s="635" t="s">
        <v>55</v>
      </c>
      <c r="AM537" s="26"/>
      <c r="AN537" s="635" t="s">
        <v>91</v>
      </c>
      <c r="AO537" s="24" t="s">
        <v>55</v>
      </c>
      <c r="AP537" s="635" t="s">
        <v>484</v>
      </c>
      <c r="AQ537" s="635" t="s">
        <v>484</v>
      </c>
      <c r="AR537" s="635" t="s">
        <v>484</v>
      </c>
      <c r="AS537" s="641" t="s">
        <v>32</v>
      </c>
      <c r="AT537" s="24" t="s">
        <v>1017</v>
      </c>
    </row>
    <row r="538" spans="1:46" ht="19.5">
      <c r="A538" s="23">
        <v>45771</v>
      </c>
      <c r="B538" s="642">
        <v>104</v>
      </c>
      <c r="C538" s="21">
        <v>0.37777777777777777</v>
      </c>
      <c r="D538" s="20">
        <v>2503314</v>
      </c>
      <c r="E538" s="20" t="s">
        <v>38</v>
      </c>
      <c r="F538" s="644" t="s">
        <v>55</v>
      </c>
      <c r="G538" s="866">
        <v>13.87</v>
      </c>
      <c r="H538" s="875"/>
      <c r="I538" s="873"/>
      <c r="J538" s="15"/>
      <c r="K538" s="19">
        <v>9.81</v>
      </c>
      <c r="L538" s="636">
        <f>(K538/(100-G538))*100</f>
        <v>11.389759665621737</v>
      </c>
      <c r="M538" s="15"/>
      <c r="N538" s="15"/>
      <c r="O538" s="869">
        <v>0.8</v>
      </c>
      <c r="P538" s="870">
        <v>0.6</v>
      </c>
      <c r="Q538" s="870">
        <v>12.24</v>
      </c>
      <c r="R538" s="870">
        <v>46.34</v>
      </c>
      <c r="S538" s="870">
        <v>23.6</v>
      </c>
      <c r="T538" s="879">
        <f>SUM(Pâtissière[[#This Row],[G 180µ]:[G 63µ]])</f>
        <v>82.78</v>
      </c>
      <c r="U538" s="870">
        <v>11.8</v>
      </c>
      <c r="V538" s="27"/>
      <c r="W538" s="27"/>
      <c r="X538" s="27"/>
      <c r="Y538" s="643">
        <v>92.05</v>
      </c>
      <c r="Z538" s="18">
        <v>-1.18</v>
      </c>
      <c r="AA538" s="18">
        <v>11.71</v>
      </c>
      <c r="AB538" s="17"/>
      <c r="AC538" s="17">
        <v>0.68</v>
      </c>
      <c r="AD538" s="16"/>
      <c r="AE538" s="16"/>
      <c r="AF538" s="16"/>
      <c r="AG538" s="16"/>
      <c r="AH538" s="16"/>
      <c r="AI538" s="16"/>
      <c r="AJ538" s="24"/>
      <c r="AK538" s="635" t="s">
        <v>55</v>
      </c>
      <c r="AL538" s="635" t="s">
        <v>55</v>
      </c>
      <c r="AM538" s="26"/>
      <c r="AN538" s="635" t="s">
        <v>91</v>
      </c>
      <c r="AO538" s="24" t="s">
        <v>55</v>
      </c>
      <c r="AP538" s="635" t="s">
        <v>484</v>
      </c>
      <c r="AQ538" s="635" t="s">
        <v>484</v>
      </c>
      <c r="AR538" s="635" t="s">
        <v>484</v>
      </c>
      <c r="AS538" s="641" t="s">
        <v>32</v>
      </c>
      <c r="AT538" s="24" t="s">
        <v>1018</v>
      </c>
    </row>
    <row r="539" spans="1:46" ht="19.5">
      <c r="A539" s="23">
        <v>45772</v>
      </c>
      <c r="B539" s="642">
        <v>104</v>
      </c>
      <c r="C539" s="21">
        <v>0.40902777777777777</v>
      </c>
      <c r="D539" s="20">
        <v>2503389</v>
      </c>
      <c r="E539" s="20" t="s">
        <v>38</v>
      </c>
      <c r="F539" s="644" t="s">
        <v>55</v>
      </c>
      <c r="G539" s="866">
        <v>13.73</v>
      </c>
      <c r="H539" s="875"/>
      <c r="I539" s="873">
        <v>13.8</v>
      </c>
      <c r="J539" s="15"/>
      <c r="K539" s="19">
        <v>9.93</v>
      </c>
      <c r="L539" s="636">
        <f>(K539/(100-G539))*100</f>
        <v>11.510374405934856</v>
      </c>
      <c r="M539" s="15"/>
      <c r="N539" s="15"/>
      <c r="O539" s="869">
        <v>0.72</v>
      </c>
      <c r="P539" s="870">
        <v>0.8</v>
      </c>
      <c r="Q539" s="870">
        <v>13.62</v>
      </c>
      <c r="R539" s="870">
        <v>45.3</v>
      </c>
      <c r="S539" s="870">
        <v>24.24</v>
      </c>
      <c r="T539" s="879">
        <f>SUM(Pâtissière[[#This Row],[G 180µ]:[G 63µ]])</f>
        <v>83.96</v>
      </c>
      <c r="U539" s="870">
        <v>12.1</v>
      </c>
      <c r="V539" s="27"/>
      <c r="W539" s="27"/>
      <c r="X539" s="27"/>
      <c r="Y539" s="643">
        <v>92.39</v>
      </c>
      <c r="Z539" s="18">
        <v>-1.1299999999999999</v>
      </c>
      <c r="AA539" s="18">
        <v>11.01</v>
      </c>
      <c r="AB539" s="17"/>
      <c r="AC539" s="17">
        <v>0.66</v>
      </c>
      <c r="AD539" s="16">
        <v>89</v>
      </c>
      <c r="AE539" s="16">
        <v>67</v>
      </c>
      <c r="AF539" s="16">
        <v>18.2</v>
      </c>
      <c r="AG539" s="16">
        <v>199</v>
      </c>
      <c r="AH539" s="634">
        <v>1.33</v>
      </c>
      <c r="AI539" s="16">
        <v>47.4</v>
      </c>
      <c r="AJ539" s="24"/>
      <c r="AK539" s="635" t="s">
        <v>55</v>
      </c>
      <c r="AL539" s="635" t="s">
        <v>55</v>
      </c>
      <c r="AM539" s="26"/>
      <c r="AN539" s="635"/>
      <c r="AO539" s="24" t="s">
        <v>55</v>
      </c>
      <c r="AP539" s="635" t="s">
        <v>484</v>
      </c>
      <c r="AQ539" s="635" t="s">
        <v>484</v>
      </c>
      <c r="AR539" s="635" t="s">
        <v>484</v>
      </c>
      <c r="AS539" s="641" t="s">
        <v>32</v>
      </c>
      <c r="AT539" s="24" t="s">
        <v>1019</v>
      </c>
    </row>
    <row r="540" spans="1:46" ht="19.5">
      <c r="A540" s="23">
        <v>45775</v>
      </c>
      <c r="B540" s="642">
        <v>104</v>
      </c>
      <c r="C540" s="21">
        <v>0.3611111111111111</v>
      </c>
      <c r="D540" s="20">
        <v>2503427</v>
      </c>
      <c r="E540" s="20" t="s">
        <v>38</v>
      </c>
      <c r="F540" s="644" t="s">
        <v>55</v>
      </c>
      <c r="G540" s="866">
        <v>13.8</v>
      </c>
      <c r="H540" s="875"/>
      <c r="I540" s="873">
        <v>13.8</v>
      </c>
      <c r="J540" s="15"/>
      <c r="K540" s="19">
        <v>9.81</v>
      </c>
      <c r="L540" s="636">
        <f>(K540/(100-G540))*100</f>
        <v>11.380510440835268</v>
      </c>
      <c r="M540" s="15"/>
      <c r="N540" s="15"/>
      <c r="O540" s="869">
        <v>0.4</v>
      </c>
      <c r="P540" s="870">
        <v>1.2</v>
      </c>
      <c r="Q540" s="870">
        <v>18.600000000000001</v>
      </c>
      <c r="R540" s="870">
        <v>43.6</v>
      </c>
      <c r="S540" s="870">
        <v>22.4</v>
      </c>
      <c r="T540" s="879">
        <f>SUM(Pâtissière[[#This Row],[G 180µ]:[G 63µ]])</f>
        <v>85.800000000000011</v>
      </c>
      <c r="U540" s="870">
        <v>10.8</v>
      </c>
      <c r="V540" s="27"/>
      <c r="W540" s="27"/>
      <c r="X540" s="27"/>
      <c r="Y540" s="643">
        <v>92.34</v>
      </c>
      <c r="Z540" s="18">
        <v>-1.0900000000000001</v>
      </c>
      <c r="AA540" s="18">
        <v>11.04</v>
      </c>
      <c r="AB540" s="17"/>
      <c r="AC540" s="17">
        <v>0.5</v>
      </c>
      <c r="AD540" s="16">
        <v>97</v>
      </c>
      <c r="AE540" s="16">
        <v>65</v>
      </c>
      <c r="AF540" s="16">
        <v>17.899999999999999</v>
      </c>
      <c r="AG540" s="16">
        <v>231</v>
      </c>
      <c r="AH540" s="634">
        <v>1.49</v>
      </c>
      <c r="AI540" s="16">
        <v>54.4</v>
      </c>
      <c r="AJ540" s="24"/>
      <c r="AK540" s="635" t="s">
        <v>55</v>
      </c>
      <c r="AL540" s="635" t="s">
        <v>55</v>
      </c>
      <c r="AM540" s="26"/>
      <c r="AN540" s="635"/>
      <c r="AO540" s="24" t="s">
        <v>55</v>
      </c>
      <c r="AP540" s="635" t="s">
        <v>484</v>
      </c>
      <c r="AQ540" s="635" t="s">
        <v>484</v>
      </c>
      <c r="AR540" s="635" t="s">
        <v>484</v>
      </c>
      <c r="AS540" s="641" t="s">
        <v>32</v>
      </c>
      <c r="AT540" s="24" t="s">
        <v>1020</v>
      </c>
    </row>
    <row r="541" spans="1:46" ht="19.5">
      <c r="A541" s="23">
        <v>45776</v>
      </c>
      <c r="B541" s="642">
        <v>104</v>
      </c>
      <c r="C541" s="21">
        <v>0.39374999999999999</v>
      </c>
      <c r="D541" s="20">
        <v>2503478</v>
      </c>
      <c r="E541" s="20" t="s">
        <v>38</v>
      </c>
      <c r="F541" s="644" t="s">
        <v>55</v>
      </c>
      <c r="G541" s="866">
        <v>13.62</v>
      </c>
      <c r="H541" s="875"/>
      <c r="I541" s="873">
        <v>13.94</v>
      </c>
      <c r="J541" s="15"/>
      <c r="K541" s="19">
        <v>10.93</v>
      </c>
      <c r="L541" s="636">
        <f>(K541/(100-G541))*100</f>
        <v>12.653391988886318</v>
      </c>
      <c r="M541" s="15"/>
      <c r="N541" s="15"/>
      <c r="O541" s="869">
        <v>3.2</v>
      </c>
      <c r="P541" s="870">
        <v>1.8</v>
      </c>
      <c r="Q541" s="870">
        <v>8.4</v>
      </c>
      <c r="R541" s="870">
        <v>44.24</v>
      </c>
      <c r="S541" s="870">
        <v>20.92</v>
      </c>
      <c r="T541" s="879">
        <f>SUM(Pâtissière[[#This Row],[G 180µ]:[G 63µ]])</f>
        <v>75.360000000000014</v>
      </c>
      <c r="U541" s="870">
        <v>19.7</v>
      </c>
      <c r="V541" s="27"/>
      <c r="W541" s="27"/>
      <c r="X541" s="27"/>
      <c r="Y541" s="643">
        <v>92.52</v>
      </c>
      <c r="Z541" s="18">
        <v>-1.1100000000000001</v>
      </c>
      <c r="AA541" s="18">
        <v>10.33</v>
      </c>
      <c r="AB541" s="17"/>
      <c r="AC541" s="17"/>
      <c r="AD541" s="16">
        <v>107</v>
      </c>
      <c r="AE541" s="16">
        <v>66</v>
      </c>
      <c r="AF541" s="16">
        <v>18.100000000000001</v>
      </c>
      <c r="AG541" s="16">
        <v>273</v>
      </c>
      <c r="AH541" s="634">
        <v>1.62</v>
      </c>
      <c r="AI541" s="16">
        <v>59.6</v>
      </c>
      <c r="AJ541" s="24"/>
      <c r="AK541" s="635" t="s">
        <v>55</v>
      </c>
      <c r="AL541" s="635" t="s">
        <v>55</v>
      </c>
      <c r="AM541" s="26"/>
      <c r="AN541" s="635" t="s">
        <v>101</v>
      </c>
      <c r="AO541" s="24" t="s">
        <v>55</v>
      </c>
      <c r="AP541" s="635" t="s">
        <v>484</v>
      </c>
      <c r="AQ541" s="635" t="s">
        <v>484</v>
      </c>
      <c r="AR541" s="635" t="s">
        <v>484</v>
      </c>
      <c r="AS541" s="641" t="s">
        <v>32</v>
      </c>
      <c r="AT541" s="24" t="s">
        <v>1021</v>
      </c>
    </row>
    <row r="542" spans="1:46" ht="19.5">
      <c r="A542" s="23">
        <v>45777</v>
      </c>
      <c r="B542" s="642">
        <v>104</v>
      </c>
      <c r="C542" s="21">
        <v>0.37777777777777777</v>
      </c>
      <c r="D542" s="20">
        <v>2503498</v>
      </c>
      <c r="E542" s="20" t="s">
        <v>38</v>
      </c>
      <c r="F542" s="644" t="s">
        <v>55</v>
      </c>
      <c r="G542" s="866">
        <v>13.9</v>
      </c>
      <c r="H542" s="875"/>
      <c r="I542" s="873">
        <v>14.05</v>
      </c>
      <c r="J542" s="15"/>
      <c r="K542" s="19">
        <v>9.73</v>
      </c>
      <c r="L542" s="636">
        <f>(K542/(100-G542))*100</f>
        <v>11.300813008130083</v>
      </c>
      <c r="M542" s="15"/>
      <c r="N542" s="15"/>
      <c r="O542" s="869">
        <v>1.4</v>
      </c>
      <c r="P542" s="870">
        <v>5.44</v>
      </c>
      <c r="Q542" s="870">
        <v>15.94</v>
      </c>
      <c r="R542" s="870">
        <v>38.74</v>
      </c>
      <c r="S542" s="870">
        <v>25.66</v>
      </c>
      <c r="T542" s="879">
        <f>SUM(Pâtissière[[#This Row],[G 180µ]:[G 63µ]])</f>
        <v>85.78</v>
      </c>
      <c r="U542" s="870">
        <v>10.14</v>
      </c>
      <c r="V542" s="27">
        <v>20.079999999999998</v>
      </c>
      <c r="W542" s="27">
        <v>99.37</v>
      </c>
      <c r="X542" s="27">
        <v>7.4</v>
      </c>
      <c r="Y542" s="643">
        <v>92.36</v>
      </c>
      <c r="Z542" s="18">
        <v>-1.06</v>
      </c>
      <c r="AA542" s="18">
        <v>11</v>
      </c>
      <c r="AB542" s="17"/>
      <c r="AC542" s="17"/>
      <c r="AD542" s="16">
        <v>96</v>
      </c>
      <c r="AE542" s="16">
        <v>65</v>
      </c>
      <c r="AF542" s="16">
        <v>18</v>
      </c>
      <c r="AG542" s="16">
        <v>228</v>
      </c>
      <c r="AH542" s="634">
        <v>1.48</v>
      </c>
      <c r="AI542" s="16">
        <v>53.4</v>
      </c>
      <c r="AJ542" s="24"/>
      <c r="AK542" s="635" t="s">
        <v>55</v>
      </c>
      <c r="AL542" s="635" t="s">
        <v>55</v>
      </c>
      <c r="AM542" s="26"/>
      <c r="AN542" s="635"/>
      <c r="AO542" s="24" t="s">
        <v>55</v>
      </c>
      <c r="AP542" s="635" t="s">
        <v>484</v>
      </c>
      <c r="AQ542" s="635" t="s">
        <v>484</v>
      </c>
      <c r="AR542" s="635" t="s">
        <v>484</v>
      </c>
      <c r="AS542" s="641" t="s">
        <v>32</v>
      </c>
      <c r="AT542" s="24" t="s">
        <v>1022</v>
      </c>
    </row>
    <row r="543" spans="1:46" ht="19.5">
      <c r="A543" s="23">
        <v>45777</v>
      </c>
      <c r="B543" s="642">
        <v>104</v>
      </c>
      <c r="C543" s="21">
        <v>0.64583333333333337</v>
      </c>
      <c r="D543" s="20">
        <v>2503526</v>
      </c>
      <c r="E543" s="20" t="s">
        <v>21</v>
      </c>
      <c r="F543" s="644" t="s">
        <v>55</v>
      </c>
      <c r="G543" s="866">
        <v>14.33</v>
      </c>
      <c r="H543" s="875"/>
      <c r="I543" s="873"/>
      <c r="J543" s="15"/>
      <c r="K543" s="19">
        <v>9.51</v>
      </c>
      <c r="L543" s="636">
        <f>(K543/(100-G543))*100</f>
        <v>11.100735379946306</v>
      </c>
      <c r="M543" s="15"/>
      <c r="N543" s="15"/>
      <c r="O543" s="869"/>
      <c r="P543" s="870"/>
      <c r="Q543" s="870"/>
      <c r="R543" s="870"/>
      <c r="S543" s="870"/>
      <c r="T543" s="878"/>
      <c r="U543" s="870"/>
      <c r="V543" s="27"/>
      <c r="W543" s="27"/>
      <c r="X543" s="27"/>
      <c r="Y543" s="643">
        <v>92.33</v>
      </c>
      <c r="Z543" s="18">
        <v>-1.08</v>
      </c>
      <c r="AA543" s="18">
        <v>11.23</v>
      </c>
      <c r="AB543" s="17"/>
      <c r="AC543" s="17"/>
      <c r="AD543" s="16"/>
      <c r="AE543" s="16"/>
      <c r="AF543" s="16"/>
      <c r="AG543" s="16"/>
      <c r="AH543" s="634"/>
      <c r="AI543" s="16"/>
      <c r="AJ543" s="24"/>
      <c r="AK543" s="635" t="s">
        <v>55</v>
      </c>
      <c r="AL543" s="635" t="s">
        <v>55</v>
      </c>
      <c r="AM543" s="26"/>
      <c r="AN543" s="635"/>
      <c r="AO543" s="24" t="s">
        <v>55</v>
      </c>
      <c r="AP543" s="635" t="s">
        <v>484</v>
      </c>
      <c r="AQ543" s="635" t="s">
        <v>484</v>
      </c>
      <c r="AR543" s="635" t="s">
        <v>484</v>
      </c>
      <c r="AS543" s="641" t="s">
        <v>32</v>
      </c>
      <c r="AT543" s="24" t="s">
        <v>1023</v>
      </c>
    </row>
    <row r="544" spans="1:46" ht="19.5">
      <c r="A544" s="23">
        <v>45777</v>
      </c>
      <c r="B544" s="642">
        <v>104</v>
      </c>
      <c r="C544" s="21">
        <v>0.64583333333333337</v>
      </c>
      <c r="D544" s="20">
        <v>2503527</v>
      </c>
      <c r="E544" s="20" t="s">
        <v>21</v>
      </c>
      <c r="F544" s="644" t="s">
        <v>55</v>
      </c>
      <c r="G544" s="866">
        <v>14.2</v>
      </c>
      <c r="H544" s="875"/>
      <c r="I544" s="873"/>
      <c r="J544" s="15"/>
      <c r="K544" s="19">
        <v>9.49</v>
      </c>
      <c r="L544" s="636">
        <f>(K544/(100-G544))*100</f>
        <v>11.060606060606061</v>
      </c>
      <c r="M544" s="15"/>
      <c r="N544" s="15"/>
      <c r="O544" s="869"/>
      <c r="P544" s="870"/>
      <c r="Q544" s="870"/>
      <c r="R544" s="870"/>
      <c r="S544" s="870"/>
      <c r="T544" s="878"/>
      <c r="U544" s="870"/>
      <c r="V544" s="27"/>
      <c r="W544" s="27"/>
      <c r="X544" s="27"/>
      <c r="Y544" s="643">
        <v>92.48</v>
      </c>
      <c r="Z544" s="18">
        <v>-1.07</v>
      </c>
      <c r="AA544" s="18">
        <v>11.13</v>
      </c>
      <c r="AB544" s="17"/>
      <c r="AC544" s="17"/>
      <c r="AD544" s="16"/>
      <c r="AE544" s="16"/>
      <c r="AF544" s="16"/>
      <c r="AG544" s="16"/>
      <c r="AH544" s="634"/>
      <c r="AI544" s="16"/>
      <c r="AJ544" s="24"/>
      <c r="AK544" s="635" t="s">
        <v>55</v>
      </c>
      <c r="AL544" s="635" t="s">
        <v>55</v>
      </c>
      <c r="AM544" s="26"/>
      <c r="AN544" s="635"/>
      <c r="AO544" s="24" t="s">
        <v>55</v>
      </c>
      <c r="AP544" s="635" t="s">
        <v>484</v>
      </c>
      <c r="AQ544" s="635" t="s">
        <v>484</v>
      </c>
      <c r="AR544" s="635" t="s">
        <v>484</v>
      </c>
      <c r="AS544" s="641" t="s">
        <v>32</v>
      </c>
      <c r="AT544" s="24" t="s">
        <v>1024</v>
      </c>
    </row>
    <row r="545" spans="1:46" ht="19.5">
      <c r="A545" s="23">
        <v>45777</v>
      </c>
      <c r="B545" s="642">
        <v>104</v>
      </c>
      <c r="C545" s="21">
        <v>0.64583333333333337</v>
      </c>
      <c r="D545" s="20">
        <v>2503528</v>
      </c>
      <c r="E545" s="20" t="s">
        <v>21</v>
      </c>
      <c r="F545" s="644" t="s">
        <v>55</v>
      </c>
      <c r="G545" s="866">
        <v>14.21</v>
      </c>
      <c r="H545" s="875"/>
      <c r="I545" s="873"/>
      <c r="J545" s="15"/>
      <c r="K545" s="19">
        <v>9.42</v>
      </c>
      <c r="L545" s="636">
        <f>(K545/(100-G545))*100</f>
        <v>10.980300734351324</v>
      </c>
      <c r="M545" s="15"/>
      <c r="N545" s="15"/>
      <c r="O545" s="869"/>
      <c r="P545" s="870"/>
      <c r="Q545" s="870"/>
      <c r="R545" s="870"/>
      <c r="S545" s="870"/>
      <c r="T545" s="878"/>
      <c r="U545" s="870"/>
      <c r="V545" s="27"/>
      <c r="W545" s="27"/>
      <c r="X545" s="27"/>
      <c r="Y545" s="643">
        <v>92.22</v>
      </c>
      <c r="Z545" s="18">
        <v>-1.04</v>
      </c>
      <c r="AA545" s="18">
        <v>11.05</v>
      </c>
      <c r="AB545" s="17"/>
      <c r="AC545" s="17"/>
      <c r="AD545" s="16"/>
      <c r="AE545" s="16"/>
      <c r="AF545" s="16"/>
      <c r="AG545" s="16"/>
      <c r="AH545" s="634"/>
      <c r="AI545" s="16"/>
      <c r="AJ545" s="24"/>
      <c r="AK545" s="635" t="s">
        <v>55</v>
      </c>
      <c r="AL545" s="635" t="s">
        <v>55</v>
      </c>
      <c r="AM545" s="26"/>
      <c r="AN545" s="635"/>
      <c r="AO545" s="24" t="s">
        <v>55</v>
      </c>
      <c r="AP545" s="635" t="s">
        <v>484</v>
      </c>
      <c r="AQ545" s="635" t="s">
        <v>484</v>
      </c>
      <c r="AR545" s="635" t="s">
        <v>484</v>
      </c>
      <c r="AS545" s="641" t="s">
        <v>32</v>
      </c>
      <c r="AT545" s="24" t="s">
        <v>1025</v>
      </c>
    </row>
    <row r="546" spans="1:46" ht="19.5">
      <c r="A546" s="23">
        <v>45779</v>
      </c>
      <c r="B546" s="642">
        <v>105</v>
      </c>
      <c r="C546" s="21">
        <v>0.35416666666666669</v>
      </c>
      <c r="D546" s="20">
        <v>2503560</v>
      </c>
      <c r="E546" s="20" t="s">
        <v>21</v>
      </c>
      <c r="F546" s="644" t="s">
        <v>55</v>
      </c>
      <c r="G546" s="866">
        <v>13.97</v>
      </c>
      <c r="H546" s="875"/>
      <c r="I546" s="873"/>
      <c r="J546" s="15"/>
      <c r="K546" s="19">
        <v>9.8000000000000007</v>
      </c>
      <c r="L546" s="636">
        <f>(K546/(100-G546))*100</f>
        <v>11.391375101708707</v>
      </c>
      <c r="M546" s="15"/>
      <c r="N546" s="15"/>
      <c r="O546" s="869"/>
      <c r="P546" s="870"/>
      <c r="Q546" s="870"/>
      <c r="R546" s="870"/>
      <c r="S546" s="870"/>
      <c r="T546" s="878"/>
      <c r="U546" s="870"/>
      <c r="V546" s="27"/>
      <c r="W546" s="27"/>
      <c r="X546" s="27"/>
      <c r="Y546" s="643">
        <v>92.47</v>
      </c>
      <c r="Z546" s="18">
        <v>-1.05</v>
      </c>
      <c r="AA546" s="18">
        <v>10.99</v>
      </c>
      <c r="AB546" s="17"/>
      <c r="AC546" s="17"/>
      <c r="AD546" s="16"/>
      <c r="AE546" s="16"/>
      <c r="AF546" s="16"/>
      <c r="AG546" s="16"/>
      <c r="AH546" s="16"/>
      <c r="AI546" s="16"/>
      <c r="AJ546" s="24"/>
      <c r="AK546" s="635" t="s">
        <v>55</v>
      </c>
      <c r="AL546" s="635" t="s">
        <v>55</v>
      </c>
      <c r="AM546" s="550" t="s">
        <v>1026</v>
      </c>
      <c r="AN546" s="24"/>
      <c r="AO546" s="24" t="s">
        <v>55</v>
      </c>
      <c r="AP546" s="635" t="s">
        <v>484</v>
      </c>
      <c r="AQ546" s="635" t="s">
        <v>484</v>
      </c>
      <c r="AR546" s="635" t="s">
        <v>484</v>
      </c>
      <c r="AS546" s="641" t="s">
        <v>32</v>
      </c>
      <c r="AT546" s="24" t="s">
        <v>1027</v>
      </c>
    </row>
    <row r="547" spans="1:46" ht="19.5">
      <c r="A547" s="23">
        <v>45779</v>
      </c>
      <c r="B547" s="642">
        <v>105</v>
      </c>
      <c r="C547" s="21">
        <v>0.36458333333333331</v>
      </c>
      <c r="D547" s="20">
        <v>2503562</v>
      </c>
      <c r="E547" s="20" t="s">
        <v>38</v>
      </c>
      <c r="F547" s="644" t="s">
        <v>55</v>
      </c>
      <c r="G547" s="866">
        <v>13.82</v>
      </c>
      <c r="H547" s="875"/>
      <c r="I547" s="873"/>
      <c r="J547" s="15"/>
      <c r="K547" s="19">
        <v>10.08</v>
      </c>
      <c r="L547" s="636">
        <f>(K547/(100-G547))*100</f>
        <v>11.696449292179159</v>
      </c>
      <c r="M547" s="15"/>
      <c r="N547" s="15"/>
      <c r="O547" s="869"/>
      <c r="P547" s="870"/>
      <c r="Q547" s="870"/>
      <c r="R547" s="870"/>
      <c r="S547" s="870"/>
      <c r="T547" s="878"/>
      <c r="U547" s="870"/>
      <c r="V547" s="27">
        <v>24.63</v>
      </c>
      <c r="W547" s="27">
        <v>81.540000000000006</v>
      </c>
      <c r="X547" s="27">
        <v>7.99</v>
      </c>
      <c r="Y547" s="643">
        <v>92.12</v>
      </c>
      <c r="Z547" s="18">
        <v>-0.85</v>
      </c>
      <c r="AA547" s="18">
        <v>10.62</v>
      </c>
      <c r="AB547" s="17"/>
      <c r="AC547" s="17"/>
      <c r="AD547" s="16">
        <v>101</v>
      </c>
      <c r="AE547" s="16">
        <v>60</v>
      </c>
      <c r="AF547" s="16">
        <v>17.2</v>
      </c>
      <c r="AG547" s="16">
        <v>209</v>
      </c>
      <c r="AH547" s="634">
        <v>1.68</v>
      </c>
      <c r="AI547" s="16">
        <v>45.4</v>
      </c>
      <c r="AJ547" s="24"/>
      <c r="AK547" s="635" t="s">
        <v>55</v>
      </c>
      <c r="AL547" s="635" t="s">
        <v>55</v>
      </c>
      <c r="AM547" s="26"/>
      <c r="AN547" s="635" t="s">
        <v>101</v>
      </c>
      <c r="AO547" s="24" t="s">
        <v>55</v>
      </c>
      <c r="AP547" s="635" t="s">
        <v>484</v>
      </c>
      <c r="AQ547" s="635" t="s">
        <v>484</v>
      </c>
      <c r="AR547" s="635" t="s">
        <v>484</v>
      </c>
      <c r="AS547" s="641" t="s">
        <v>32</v>
      </c>
      <c r="AT547" s="24" t="s">
        <v>1028</v>
      </c>
    </row>
    <row r="548" spans="1:46" ht="19.5">
      <c r="A548" s="23">
        <v>45779</v>
      </c>
      <c r="B548" s="642">
        <v>105</v>
      </c>
      <c r="C548" s="21">
        <v>0.54166666666666663</v>
      </c>
      <c r="D548" s="20">
        <v>2503589</v>
      </c>
      <c r="E548" s="20" t="s">
        <v>21</v>
      </c>
      <c r="F548" s="644" t="s">
        <v>55</v>
      </c>
      <c r="G548" s="866">
        <v>13.09</v>
      </c>
      <c r="H548" s="875"/>
      <c r="I548" s="873"/>
      <c r="J548" s="15"/>
      <c r="K548" s="19">
        <v>9.61</v>
      </c>
      <c r="L548" s="636">
        <f>(K548/(100-G548))*100</f>
        <v>11.057415717408814</v>
      </c>
      <c r="M548" s="15"/>
      <c r="N548" s="15"/>
      <c r="O548" s="869">
        <v>0.8</v>
      </c>
      <c r="P548" s="870">
        <v>3</v>
      </c>
      <c r="Q548" s="870">
        <v>8.4600000000000009</v>
      </c>
      <c r="R548" s="870">
        <v>49.46</v>
      </c>
      <c r="S548" s="870">
        <v>25.46</v>
      </c>
      <c r="T548" s="879">
        <f>SUM(Pâtissière[[#This Row],[G 180µ]:[G 63µ]])</f>
        <v>86.38</v>
      </c>
      <c r="U548" s="870">
        <v>11.06</v>
      </c>
      <c r="V548" s="27"/>
      <c r="W548" s="27"/>
      <c r="X548" s="27"/>
      <c r="Y548" s="643">
        <v>91.8</v>
      </c>
      <c r="Z548" s="18">
        <v>-1.05</v>
      </c>
      <c r="AA548" s="18">
        <v>10.74</v>
      </c>
      <c r="AB548" s="17"/>
      <c r="AC548" s="17"/>
      <c r="AD548" s="16"/>
      <c r="AE548" s="16"/>
      <c r="AF548" s="16"/>
      <c r="AG548" s="16"/>
      <c r="AH548" s="634"/>
      <c r="AI548" s="16"/>
      <c r="AJ548" s="24"/>
      <c r="AK548" s="635" t="s">
        <v>55</v>
      </c>
      <c r="AL548" s="635" t="s">
        <v>55</v>
      </c>
      <c r="AM548" s="26"/>
      <c r="AN548" s="635"/>
      <c r="AO548" s="24" t="s">
        <v>55</v>
      </c>
      <c r="AP548" s="635" t="s">
        <v>484</v>
      </c>
      <c r="AQ548" s="635" t="s">
        <v>484</v>
      </c>
      <c r="AR548" s="635" t="s">
        <v>484</v>
      </c>
      <c r="AS548" s="641" t="s">
        <v>32</v>
      </c>
      <c r="AT548" s="24" t="s">
        <v>1029</v>
      </c>
    </row>
    <row r="549" spans="1:46" ht="19.5">
      <c r="A549" s="23">
        <v>45779</v>
      </c>
      <c r="B549" s="642">
        <v>105</v>
      </c>
      <c r="C549" s="21">
        <v>0.64583333333333337</v>
      </c>
      <c r="D549" s="20">
        <v>2503596</v>
      </c>
      <c r="E549" s="20" t="s">
        <v>21</v>
      </c>
      <c r="F549" s="644" t="s">
        <v>55</v>
      </c>
      <c r="G549" s="866">
        <v>13.85</v>
      </c>
      <c r="H549" s="875"/>
      <c r="I549" s="873"/>
      <c r="J549" s="15"/>
      <c r="K549" s="19">
        <v>9.7100000000000009</v>
      </c>
      <c r="L549" s="636">
        <f>(K549/(100-G549))*100</f>
        <v>11.271038885664538</v>
      </c>
      <c r="M549" s="15"/>
      <c r="N549" s="15"/>
      <c r="O549" s="869"/>
      <c r="P549" s="870"/>
      <c r="Q549" s="870"/>
      <c r="R549" s="870"/>
      <c r="S549" s="870"/>
      <c r="T549" s="878"/>
      <c r="U549" s="870"/>
      <c r="V549" s="27"/>
      <c r="W549" s="27"/>
      <c r="X549" s="27"/>
      <c r="Y549" s="643">
        <v>91.68</v>
      </c>
      <c r="Z549" s="18">
        <v>-1.01</v>
      </c>
      <c r="AA549" s="18">
        <v>10.93</v>
      </c>
      <c r="AB549" s="17"/>
      <c r="AC549" s="17"/>
      <c r="AD549" s="16"/>
      <c r="AE549" s="16"/>
      <c r="AF549" s="16"/>
      <c r="AG549" s="16"/>
      <c r="AH549" s="634"/>
      <c r="AI549" s="16"/>
      <c r="AJ549" s="24"/>
      <c r="AK549" s="635" t="s">
        <v>55</v>
      </c>
      <c r="AL549" s="635" t="s">
        <v>55</v>
      </c>
      <c r="AM549" s="26"/>
      <c r="AN549" s="635"/>
      <c r="AO549" s="24" t="s">
        <v>55</v>
      </c>
      <c r="AP549" s="635" t="s">
        <v>484</v>
      </c>
      <c r="AQ549" s="635" t="s">
        <v>484</v>
      </c>
      <c r="AR549" s="635" t="s">
        <v>484</v>
      </c>
      <c r="AS549" s="641" t="s">
        <v>32</v>
      </c>
      <c r="AT549" s="24" t="s">
        <v>1030</v>
      </c>
    </row>
    <row r="550" spans="1:46" ht="19.5">
      <c r="A550" s="23">
        <v>45782</v>
      </c>
      <c r="B550" s="642">
        <v>105</v>
      </c>
      <c r="C550" s="21">
        <v>0.40833333333333333</v>
      </c>
      <c r="D550" s="20">
        <v>2503662</v>
      </c>
      <c r="E550" s="20" t="s">
        <v>38</v>
      </c>
      <c r="F550" s="644" t="s">
        <v>55</v>
      </c>
      <c r="G550" s="866">
        <v>13.8</v>
      </c>
      <c r="H550" s="875"/>
      <c r="I550" s="873"/>
      <c r="J550" s="15"/>
      <c r="K550" s="19">
        <v>10.42</v>
      </c>
      <c r="L550" s="636">
        <f>(K550/(100-G550))*100</f>
        <v>12.088167053364268</v>
      </c>
      <c r="M550" s="15"/>
      <c r="N550" s="15"/>
      <c r="O550" s="869"/>
      <c r="P550" s="870"/>
      <c r="Q550" s="870"/>
      <c r="R550" s="870"/>
      <c r="S550" s="870"/>
      <c r="T550" s="878"/>
      <c r="U550" s="870"/>
      <c r="V550" s="27"/>
      <c r="W550" s="27"/>
      <c r="X550" s="27"/>
      <c r="Y550" s="643">
        <v>91.42</v>
      </c>
      <c r="Z550" s="18">
        <v>-0.98</v>
      </c>
      <c r="AA550" s="18">
        <v>10.51</v>
      </c>
      <c r="AB550" s="17"/>
      <c r="AC550" s="17">
        <v>0.52</v>
      </c>
      <c r="AD550" s="16">
        <v>86</v>
      </c>
      <c r="AE550" s="16">
        <v>58</v>
      </c>
      <c r="AF550" s="16">
        <v>17</v>
      </c>
      <c r="AG550" s="16">
        <v>185</v>
      </c>
      <c r="AH550" s="634">
        <v>1.48</v>
      </c>
      <c r="AI550" s="16">
        <v>51.8</v>
      </c>
      <c r="AJ550" s="24"/>
      <c r="AK550" s="635" t="s">
        <v>55</v>
      </c>
      <c r="AL550" s="635" t="s">
        <v>55</v>
      </c>
      <c r="AM550" s="26"/>
      <c r="AN550" s="635"/>
      <c r="AO550" s="24" t="s">
        <v>55</v>
      </c>
      <c r="AP550" s="635" t="s">
        <v>484</v>
      </c>
      <c r="AQ550" s="635" t="s">
        <v>484</v>
      </c>
      <c r="AR550" s="635" t="s">
        <v>484</v>
      </c>
      <c r="AS550" s="641" t="s">
        <v>32</v>
      </c>
      <c r="AT550" s="24" t="s">
        <v>1031</v>
      </c>
    </row>
    <row r="551" spans="1:46" ht="19.5">
      <c r="A551" s="23">
        <v>45783</v>
      </c>
      <c r="B551" s="22">
        <v>105</v>
      </c>
      <c r="C551" s="21">
        <v>0.37083333333333335</v>
      </c>
      <c r="D551" s="20">
        <v>2503686</v>
      </c>
      <c r="E551" s="20" t="s">
        <v>38</v>
      </c>
      <c r="F551" s="644" t="s">
        <v>55</v>
      </c>
      <c r="G551" s="866">
        <v>13.47</v>
      </c>
      <c r="H551" s="875"/>
      <c r="I551" s="873"/>
      <c r="J551" s="15"/>
      <c r="K551" s="19">
        <v>10.33</v>
      </c>
      <c r="L551" s="636">
        <f>(K551/(100-G551))*100</f>
        <v>11.938056165491737</v>
      </c>
      <c r="M551" s="15"/>
      <c r="N551" s="15"/>
      <c r="O551" s="869">
        <v>1.1000000000000001</v>
      </c>
      <c r="P551" s="870">
        <v>1.76</v>
      </c>
      <c r="Q551" s="870">
        <v>8.84</v>
      </c>
      <c r="R551" s="870">
        <v>45.6</v>
      </c>
      <c r="S551" s="870">
        <v>31.54</v>
      </c>
      <c r="T551" s="879">
        <f>SUM(Pâtissière[[#This Row],[G 180µ]:[G 63µ]])</f>
        <v>87.740000000000009</v>
      </c>
      <c r="U551" s="870">
        <v>10</v>
      </c>
      <c r="V551" s="27"/>
      <c r="W551" s="27"/>
      <c r="X551" s="27"/>
      <c r="Y551" s="643">
        <v>90.48</v>
      </c>
      <c r="Z551" s="18">
        <v>-0.71</v>
      </c>
      <c r="AA551" s="18">
        <v>10.5</v>
      </c>
      <c r="AB551" s="17"/>
      <c r="AC551" s="17">
        <v>0.57999999999999996</v>
      </c>
      <c r="AD551" s="16"/>
      <c r="AE551" s="16"/>
      <c r="AF551" s="16"/>
      <c r="AG551" s="16"/>
      <c r="AH551" s="16"/>
      <c r="AI551" s="16"/>
      <c r="AJ551" s="24"/>
      <c r="AK551" s="635" t="s">
        <v>55</v>
      </c>
      <c r="AL551" s="635" t="s">
        <v>55</v>
      </c>
      <c r="AM551" s="26"/>
      <c r="AN551" s="24"/>
      <c r="AO551" s="24" t="s">
        <v>55</v>
      </c>
      <c r="AP551" s="635" t="s">
        <v>484</v>
      </c>
      <c r="AQ551" s="635" t="s">
        <v>484</v>
      </c>
      <c r="AR551" s="635" t="s">
        <v>484</v>
      </c>
      <c r="AS551" s="641" t="s">
        <v>32</v>
      </c>
      <c r="AT551" s="24" t="s">
        <v>1032</v>
      </c>
    </row>
    <row r="552" spans="1:46" ht="19.5">
      <c r="A552" s="23">
        <v>45783</v>
      </c>
      <c r="B552" s="22">
        <v>105</v>
      </c>
      <c r="C552" s="21">
        <v>0.375</v>
      </c>
      <c r="D552" s="20">
        <v>2503685</v>
      </c>
      <c r="E552" s="20" t="s">
        <v>57</v>
      </c>
      <c r="F552" s="644" t="s">
        <v>55</v>
      </c>
      <c r="G552" s="866">
        <v>13.39</v>
      </c>
      <c r="H552" s="875"/>
      <c r="I552" s="873"/>
      <c r="J552" s="15"/>
      <c r="K552" s="19">
        <v>10.48</v>
      </c>
      <c r="L552" s="636">
        <f>(K552/(100-G552))*100</f>
        <v>12.100219374206214</v>
      </c>
      <c r="M552" s="15"/>
      <c r="N552" s="15"/>
      <c r="O552" s="869">
        <v>1.4</v>
      </c>
      <c r="P552" s="870">
        <v>2.4</v>
      </c>
      <c r="Q552" s="870">
        <v>8.36</v>
      </c>
      <c r="R552" s="870">
        <v>45</v>
      </c>
      <c r="S552" s="870">
        <v>32</v>
      </c>
      <c r="T552" s="879">
        <f>SUM(Pâtissière[[#This Row],[G 180µ]:[G 63µ]])</f>
        <v>87.759999999999991</v>
      </c>
      <c r="U552" s="870">
        <v>9.3000000000000007</v>
      </c>
      <c r="V552" s="27"/>
      <c r="W552" s="27"/>
      <c r="X552" s="27"/>
      <c r="Y552" s="643">
        <v>91.74</v>
      </c>
      <c r="Z552" s="18">
        <v>-0.87</v>
      </c>
      <c r="AA552" s="18">
        <v>10.77</v>
      </c>
      <c r="AB552" s="17"/>
      <c r="AC552" s="17">
        <v>0.63</v>
      </c>
      <c r="AD552" s="16">
        <v>108</v>
      </c>
      <c r="AE552" s="16">
        <v>57</v>
      </c>
      <c r="AF552" s="16">
        <v>16.8</v>
      </c>
      <c r="AG552" s="16">
        <v>246</v>
      </c>
      <c r="AH552" s="634">
        <v>1.89</v>
      </c>
      <c r="AI552" s="16">
        <v>58.5</v>
      </c>
      <c r="AJ552" s="24"/>
      <c r="AK552" s="635" t="s">
        <v>55</v>
      </c>
      <c r="AL552" s="635" t="s">
        <v>55</v>
      </c>
      <c r="AM552" s="26"/>
      <c r="AN552" s="635" t="s">
        <v>91</v>
      </c>
      <c r="AO552" s="24" t="s">
        <v>55</v>
      </c>
      <c r="AP552" s="635" t="s">
        <v>484</v>
      </c>
      <c r="AQ552" s="635" t="s">
        <v>484</v>
      </c>
      <c r="AR552" s="635" t="s">
        <v>484</v>
      </c>
      <c r="AS552" s="641" t="s">
        <v>32</v>
      </c>
      <c r="AT552" s="24" t="s">
        <v>1033</v>
      </c>
    </row>
    <row r="553" spans="1:46" ht="19.5">
      <c r="A553" s="23">
        <v>45783</v>
      </c>
      <c r="B553" s="22">
        <v>105</v>
      </c>
      <c r="C553" s="21">
        <v>0.42708333333333331</v>
      </c>
      <c r="D553" s="20">
        <v>2503690</v>
      </c>
      <c r="E553" s="20" t="s">
        <v>21</v>
      </c>
      <c r="F553" s="644" t="s">
        <v>55</v>
      </c>
      <c r="G553" s="866">
        <v>13.64</v>
      </c>
      <c r="H553" s="875"/>
      <c r="I553" s="873"/>
      <c r="J553" s="15"/>
      <c r="K553" s="19">
        <v>10.28</v>
      </c>
      <c r="L553" s="636">
        <f>(K553/(100-G553))*100</f>
        <v>11.903659101435849</v>
      </c>
      <c r="M553" s="15"/>
      <c r="N553" s="15"/>
      <c r="O553" s="869"/>
      <c r="P553" s="870"/>
      <c r="Q553" s="870"/>
      <c r="R553" s="870"/>
      <c r="S553" s="870"/>
      <c r="T553" s="878"/>
      <c r="U553" s="870"/>
      <c r="V553" s="27"/>
      <c r="W553" s="27"/>
      <c r="X553" s="27"/>
      <c r="Y553" s="643">
        <v>90.93</v>
      </c>
      <c r="Z553" s="18">
        <v>-0.83</v>
      </c>
      <c r="AA553" s="18">
        <v>10.55</v>
      </c>
      <c r="AB553" s="17"/>
      <c r="AC553" s="17">
        <v>0.6</v>
      </c>
      <c r="AD553" s="16"/>
      <c r="AE553" s="16"/>
      <c r="AF553" s="16"/>
      <c r="AG553" s="16"/>
      <c r="AH553" s="16"/>
      <c r="AI553" s="16"/>
      <c r="AJ553" s="24"/>
      <c r="AK553" s="635" t="s">
        <v>55</v>
      </c>
      <c r="AL553" s="635" t="s">
        <v>55</v>
      </c>
      <c r="AM553" s="26"/>
      <c r="AN553" s="24"/>
      <c r="AO553" s="24" t="s">
        <v>55</v>
      </c>
      <c r="AP553" s="635" t="s">
        <v>484</v>
      </c>
      <c r="AQ553" s="635" t="s">
        <v>484</v>
      </c>
      <c r="AR553" s="635" t="s">
        <v>484</v>
      </c>
      <c r="AS553" s="641" t="s">
        <v>32</v>
      </c>
      <c r="AT553" s="24" t="s">
        <v>1034</v>
      </c>
    </row>
    <row r="554" spans="1:46" ht="19.5">
      <c r="A554" s="23">
        <v>45784</v>
      </c>
      <c r="B554" s="642">
        <v>105</v>
      </c>
      <c r="C554" s="21">
        <v>0.37986111111111109</v>
      </c>
      <c r="D554" s="20">
        <v>2503721</v>
      </c>
      <c r="E554" s="20" t="s">
        <v>38</v>
      </c>
      <c r="F554" s="644" t="s">
        <v>55</v>
      </c>
      <c r="G554" s="866">
        <v>13.39</v>
      </c>
      <c r="H554" s="875"/>
      <c r="I554" s="873"/>
      <c r="J554" s="15"/>
      <c r="K554" s="19">
        <v>10.11</v>
      </c>
      <c r="L554" s="636">
        <f>(K554/(100-G554))*100</f>
        <v>11.673016972635955</v>
      </c>
      <c r="M554" s="15"/>
      <c r="N554" s="15"/>
      <c r="O554" s="869">
        <v>0.6</v>
      </c>
      <c r="P554" s="870">
        <v>0.82</v>
      </c>
      <c r="Q554" s="870">
        <v>8</v>
      </c>
      <c r="R554" s="870">
        <v>42</v>
      </c>
      <c r="S554" s="870">
        <v>33.799999999999997</v>
      </c>
      <c r="T554" s="879">
        <f>SUM(Pâtissière[[#This Row],[G 180µ]:[G 63µ]])</f>
        <v>84.62</v>
      </c>
      <c r="U554" s="870">
        <v>12.34</v>
      </c>
      <c r="V554" s="27"/>
      <c r="W554" s="27"/>
      <c r="X554" s="27"/>
      <c r="Y554" s="643">
        <v>91.41</v>
      </c>
      <c r="Z554" s="18">
        <v>-0.78</v>
      </c>
      <c r="AA554" s="18">
        <v>10.43</v>
      </c>
      <c r="AB554" s="17"/>
      <c r="AC554" s="17">
        <v>0.65</v>
      </c>
      <c r="AD554" s="16">
        <v>108</v>
      </c>
      <c r="AE554" s="16">
        <v>58</v>
      </c>
      <c r="AF554" s="16">
        <v>17</v>
      </c>
      <c r="AG554" s="16">
        <v>218</v>
      </c>
      <c r="AH554" s="634">
        <v>1.86</v>
      </c>
      <c r="AI554" s="16">
        <v>46.3</v>
      </c>
      <c r="AJ554" s="24"/>
      <c r="AK554" s="635" t="s">
        <v>55</v>
      </c>
      <c r="AL554" s="635" t="s">
        <v>55</v>
      </c>
      <c r="AM554" s="26"/>
      <c r="AN554" s="635" t="s">
        <v>85</v>
      </c>
      <c r="AO554" s="24" t="s">
        <v>55</v>
      </c>
      <c r="AP554" s="635" t="s">
        <v>484</v>
      </c>
      <c r="AQ554" s="635" t="s">
        <v>484</v>
      </c>
      <c r="AR554" s="635" t="s">
        <v>484</v>
      </c>
      <c r="AS554" s="641" t="s">
        <v>32</v>
      </c>
      <c r="AT554" s="24" t="s">
        <v>1035</v>
      </c>
    </row>
    <row r="555" spans="1:46" ht="19.5">
      <c r="A555" s="23">
        <v>45784</v>
      </c>
      <c r="B555" s="642">
        <v>105</v>
      </c>
      <c r="C555" s="21">
        <v>0.6875</v>
      </c>
      <c r="D555" s="20">
        <v>2503734</v>
      </c>
      <c r="E555" s="20" t="s">
        <v>21</v>
      </c>
      <c r="F555" s="644" t="s">
        <v>55</v>
      </c>
      <c r="G555" s="866">
        <v>13.82</v>
      </c>
      <c r="H555" s="875"/>
      <c r="I555" s="873"/>
      <c r="J555" s="15"/>
      <c r="K555" s="19">
        <v>11.05</v>
      </c>
      <c r="L555" s="636">
        <f>(K555/(100-G555))*100</f>
        <v>12.822000464144814</v>
      </c>
      <c r="M555" s="15"/>
      <c r="N555" s="15"/>
      <c r="O555" s="869"/>
      <c r="P555" s="870"/>
      <c r="Q555" s="870"/>
      <c r="R555" s="870"/>
      <c r="S555" s="870"/>
      <c r="T555" s="878"/>
      <c r="U555" s="870"/>
      <c r="V555" s="27"/>
      <c r="W555" s="27"/>
      <c r="X555" s="27"/>
      <c r="Y555" s="643">
        <v>91.65</v>
      </c>
      <c r="Z555" s="18">
        <v>-0.85</v>
      </c>
      <c r="AA555" s="18">
        <v>10.66</v>
      </c>
      <c r="AB555" s="17"/>
      <c r="AC555" s="17">
        <v>0.67</v>
      </c>
      <c r="AD555" s="16"/>
      <c r="AE555" s="16"/>
      <c r="AF555" s="16"/>
      <c r="AG555" s="16"/>
      <c r="AH555" s="634"/>
      <c r="AI555" s="16"/>
      <c r="AJ555" s="24"/>
      <c r="AK555" s="635" t="s">
        <v>55</v>
      </c>
      <c r="AL555" s="635" t="s">
        <v>55</v>
      </c>
      <c r="AM555" s="26"/>
      <c r="AN555" s="635" t="s">
        <v>85</v>
      </c>
      <c r="AO555" s="24" t="s">
        <v>55</v>
      </c>
      <c r="AP555" s="635" t="s">
        <v>484</v>
      </c>
      <c r="AQ555" s="635" t="s">
        <v>484</v>
      </c>
      <c r="AR555" s="635" t="s">
        <v>484</v>
      </c>
      <c r="AS555" s="641" t="s">
        <v>32</v>
      </c>
      <c r="AT555" s="24" t="s">
        <v>1036</v>
      </c>
    </row>
    <row r="556" spans="1:46" ht="19.5">
      <c r="A556" s="23">
        <v>45785</v>
      </c>
      <c r="B556" s="642">
        <v>105</v>
      </c>
      <c r="C556" s="21">
        <v>0.375</v>
      </c>
      <c r="D556" s="20">
        <v>2503742</v>
      </c>
      <c r="E556" s="20" t="s">
        <v>21</v>
      </c>
      <c r="F556" s="644" t="s">
        <v>55</v>
      </c>
      <c r="G556" s="866">
        <v>13.86</v>
      </c>
      <c r="H556" s="875"/>
      <c r="I556" s="873"/>
      <c r="J556" s="15"/>
      <c r="K556" s="19">
        <v>10.39</v>
      </c>
      <c r="L556" s="636">
        <f>(K556/(100-G556))*100</f>
        <v>12.061759925702345</v>
      </c>
      <c r="M556" s="15"/>
      <c r="N556" s="15"/>
      <c r="O556" s="869">
        <v>1.94</v>
      </c>
      <c r="P556" s="870">
        <v>3.82</v>
      </c>
      <c r="Q556" s="870">
        <v>14.1</v>
      </c>
      <c r="R556" s="870">
        <v>45.28</v>
      </c>
      <c r="S556" s="870">
        <v>22</v>
      </c>
      <c r="T556" s="879">
        <f>SUM(Pâtissière[[#This Row],[G 180µ]:[G 63µ]])</f>
        <v>85.2</v>
      </c>
      <c r="U556" s="870">
        <v>8.9600000000000009</v>
      </c>
      <c r="V556" s="27"/>
      <c r="W556" s="27"/>
      <c r="X556" s="27"/>
      <c r="Y556" s="643">
        <v>91.45</v>
      </c>
      <c r="Z556" s="18">
        <v>-0.9</v>
      </c>
      <c r="AA556" s="18">
        <v>10.74</v>
      </c>
      <c r="AB556" s="17"/>
      <c r="AC556" s="17"/>
      <c r="AD556" s="16"/>
      <c r="AE556" s="16"/>
      <c r="AF556" s="16"/>
      <c r="AG556" s="16"/>
      <c r="AH556" s="16"/>
      <c r="AI556" s="16"/>
      <c r="AJ556" s="24"/>
      <c r="AK556" s="635" t="s">
        <v>55</v>
      </c>
      <c r="AL556" s="635" t="s">
        <v>55</v>
      </c>
      <c r="AM556" s="550" t="s">
        <v>1037</v>
      </c>
      <c r="AN556" s="24"/>
      <c r="AO556" s="24" t="s">
        <v>55</v>
      </c>
      <c r="AP556" s="635" t="s">
        <v>484</v>
      </c>
      <c r="AQ556" s="635" t="s">
        <v>484</v>
      </c>
      <c r="AR556" s="635" t="s">
        <v>484</v>
      </c>
      <c r="AS556" s="641" t="s">
        <v>32</v>
      </c>
      <c r="AT556" s="24" t="s">
        <v>1038</v>
      </c>
    </row>
    <row r="557" spans="1:46" ht="19.5">
      <c r="A557" s="23">
        <v>45785</v>
      </c>
      <c r="B557" s="642">
        <v>105</v>
      </c>
      <c r="C557" s="21">
        <v>0.37291666666666667</v>
      </c>
      <c r="D557" s="20">
        <v>2503744</v>
      </c>
      <c r="E557" s="20" t="s">
        <v>38</v>
      </c>
      <c r="F557" s="644" t="s">
        <v>55</v>
      </c>
      <c r="G557" s="866">
        <v>13.47</v>
      </c>
      <c r="H557" s="875"/>
      <c r="I557" s="873"/>
      <c r="J557" s="15"/>
      <c r="K557" s="19">
        <v>10.18</v>
      </c>
      <c r="L557" s="636">
        <f>(K557/(100-G557))*100</f>
        <v>11.76470588235294</v>
      </c>
      <c r="M557" s="15"/>
      <c r="N557" s="15"/>
      <c r="O557" s="869">
        <v>0.6</v>
      </c>
      <c r="P557" s="870">
        <v>0.88</v>
      </c>
      <c r="Q557" s="870">
        <v>7.9</v>
      </c>
      <c r="R557" s="870">
        <v>44.04</v>
      </c>
      <c r="S557" s="870">
        <v>34.54</v>
      </c>
      <c r="T557" s="879">
        <f>SUM(Pâtissière[[#This Row],[G 180µ]:[G 63µ]])</f>
        <v>87.36</v>
      </c>
      <c r="U557" s="870">
        <v>10.4</v>
      </c>
      <c r="V557" s="27"/>
      <c r="W557" s="27"/>
      <c r="X557" s="27"/>
      <c r="Y557" s="643">
        <v>91.09</v>
      </c>
      <c r="Z557" s="18">
        <v>-0.69</v>
      </c>
      <c r="AA557" s="18">
        <v>10.51</v>
      </c>
      <c r="AB557" s="17"/>
      <c r="AC557" s="17"/>
      <c r="AD557" s="16">
        <v>107</v>
      </c>
      <c r="AE557" s="16">
        <v>49</v>
      </c>
      <c r="AF557" s="16">
        <v>16</v>
      </c>
      <c r="AG557" s="16">
        <v>197</v>
      </c>
      <c r="AH557" s="634">
        <v>2.1800000000000002</v>
      </c>
      <c r="AI557" s="16">
        <v>47.1</v>
      </c>
      <c r="AJ557" s="24"/>
      <c r="AK557" s="635" t="s">
        <v>55</v>
      </c>
      <c r="AL557" s="635" t="s">
        <v>55</v>
      </c>
      <c r="AM557" s="26"/>
      <c r="AN557" s="635" t="s">
        <v>101</v>
      </c>
      <c r="AO557" s="24" t="s">
        <v>55</v>
      </c>
      <c r="AP557" s="635" t="s">
        <v>484</v>
      </c>
      <c r="AQ557" s="635" t="s">
        <v>484</v>
      </c>
      <c r="AR557" s="635" t="s">
        <v>484</v>
      </c>
      <c r="AS557" s="641" t="s">
        <v>32</v>
      </c>
      <c r="AT557" s="24" t="s">
        <v>1039</v>
      </c>
    </row>
    <row r="558" spans="1:46" ht="19.5">
      <c r="A558" s="23">
        <v>45786</v>
      </c>
      <c r="B558" s="642">
        <v>105</v>
      </c>
      <c r="C558" s="21">
        <v>0.35416666666666669</v>
      </c>
      <c r="D558" s="20">
        <v>2503778</v>
      </c>
      <c r="E558" s="20" t="s">
        <v>21</v>
      </c>
      <c r="F558" s="644" t="s">
        <v>55</v>
      </c>
      <c r="G558" s="866">
        <v>13.45</v>
      </c>
      <c r="H558" s="875"/>
      <c r="I558" s="873"/>
      <c r="J558" s="15"/>
      <c r="K558" s="19">
        <v>10.43</v>
      </c>
      <c r="L558" s="636">
        <f>(K558/(100-G558))*100</f>
        <v>12.050837666088967</v>
      </c>
      <c r="M558" s="15"/>
      <c r="N558" s="15"/>
      <c r="O558" s="869"/>
      <c r="P558" s="870"/>
      <c r="Q558" s="870"/>
      <c r="R558" s="870"/>
      <c r="S558" s="870"/>
      <c r="T558" s="878"/>
      <c r="U558" s="870"/>
      <c r="V558" s="27">
        <v>23.4</v>
      </c>
      <c r="W558" s="27">
        <v>98.6</v>
      </c>
      <c r="X558" s="27">
        <v>8.19</v>
      </c>
      <c r="Y558" s="643">
        <v>91</v>
      </c>
      <c r="Z558" s="18">
        <v>-0.69</v>
      </c>
      <c r="AA558" s="18">
        <v>10.66</v>
      </c>
      <c r="AB558" s="17"/>
      <c r="AC558" s="17"/>
      <c r="AD558" s="16"/>
      <c r="AE558" s="16"/>
      <c r="AF558" s="16"/>
      <c r="AG558" s="16"/>
      <c r="AH558" s="16"/>
      <c r="AI558" s="16"/>
      <c r="AJ558" s="24"/>
      <c r="AK558" s="635" t="s">
        <v>55</v>
      </c>
      <c r="AL558" s="635" t="s">
        <v>55</v>
      </c>
      <c r="AM558" s="26"/>
      <c r="AN558" s="24"/>
      <c r="AO558" s="24" t="s">
        <v>55</v>
      </c>
      <c r="AP558" s="635" t="s">
        <v>484</v>
      </c>
      <c r="AQ558" s="635" t="s">
        <v>484</v>
      </c>
      <c r="AR558" s="635" t="s">
        <v>484</v>
      </c>
      <c r="AS558" s="641" t="s">
        <v>32</v>
      </c>
      <c r="AT558" s="24" t="s">
        <v>1040</v>
      </c>
    </row>
    <row r="559" spans="1:46" ht="19.5">
      <c r="A559" s="23">
        <v>45791</v>
      </c>
      <c r="B559" s="642">
        <v>105</v>
      </c>
      <c r="C559" s="21">
        <v>0.375</v>
      </c>
      <c r="D559" s="20">
        <v>2503912</v>
      </c>
      <c r="E559" s="20" t="s">
        <v>57</v>
      </c>
      <c r="F559" s="644" t="s">
        <v>55</v>
      </c>
      <c r="G559" s="866">
        <v>13.51</v>
      </c>
      <c r="H559" s="875"/>
      <c r="I559" s="873"/>
      <c r="J559" s="15"/>
      <c r="K559" s="19">
        <v>10.73</v>
      </c>
      <c r="L559" s="636">
        <f t="shared" ref="L559:L567" si="79">(K559/(100-G559))*100</f>
        <v>12.406058503873281</v>
      </c>
      <c r="M559" s="15"/>
      <c r="N559" s="15"/>
      <c r="O559" s="869">
        <v>0.42</v>
      </c>
      <c r="P559" s="870">
        <v>0.4</v>
      </c>
      <c r="Q559" s="870">
        <v>10.4</v>
      </c>
      <c r="R559" s="870">
        <v>43.36</v>
      </c>
      <c r="S559" s="870">
        <v>22.5</v>
      </c>
      <c r="T559" s="879">
        <f>SUM(Pâtissière[[#This Row],[G 180µ]:[G 63µ]])</f>
        <v>76.66</v>
      </c>
      <c r="U559" s="870">
        <v>21</v>
      </c>
      <c r="V559" s="27"/>
      <c r="W559" s="27"/>
      <c r="X559" s="27"/>
      <c r="Y559" s="643">
        <v>90.86</v>
      </c>
      <c r="Z559" s="18">
        <v>-0.49</v>
      </c>
      <c r="AA559" s="18">
        <v>10.5</v>
      </c>
      <c r="AB559" s="17"/>
      <c r="AC559" s="17">
        <v>0.74</v>
      </c>
      <c r="AD559" s="16"/>
      <c r="AE559" s="16"/>
      <c r="AF559" s="16"/>
      <c r="AG559" s="16"/>
      <c r="AH559" s="16"/>
      <c r="AI559" s="16"/>
      <c r="AJ559" s="24"/>
      <c r="AK559" s="635" t="s">
        <v>55</v>
      </c>
      <c r="AL559" s="635" t="s">
        <v>55</v>
      </c>
      <c r="AM559" s="26"/>
      <c r="AN559" s="24"/>
      <c r="AO559" s="24" t="s">
        <v>55</v>
      </c>
      <c r="AP559" s="635" t="s">
        <v>484</v>
      </c>
      <c r="AQ559" s="635" t="s">
        <v>484</v>
      </c>
      <c r="AR559" s="635" t="s">
        <v>484</v>
      </c>
      <c r="AS559" s="641" t="s">
        <v>32</v>
      </c>
      <c r="AT559" s="24" t="s">
        <v>1041</v>
      </c>
    </row>
    <row r="560" spans="1:46" ht="19.5">
      <c r="A560" s="23">
        <v>45791</v>
      </c>
      <c r="B560" s="642">
        <v>105</v>
      </c>
      <c r="C560" s="21">
        <v>0.3659722222222222</v>
      </c>
      <c r="D560" s="20">
        <v>2503913</v>
      </c>
      <c r="E560" s="20" t="s">
        <v>38</v>
      </c>
      <c r="F560" s="644" t="s">
        <v>55</v>
      </c>
      <c r="G560" s="866">
        <v>13.63</v>
      </c>
      <c r="H560" s="875"/>
      <c r="I560" s="873"/>
      <c r="J560" s="15"/>
      <c r="K560" s="19">
        <v>10.34</v>
      </c>
      <c r="L560" s="636">
        <f t="shared" si="79"/>
        <v>11.971749450040523</v>
      </c>
      <c r="M560" s="15"/>
      <c r="N560" s="15"/>
      <c r="O560" s="869"/>
      <c r="P560" s="870"/>
      <c r="Q560" s="870"/>
      <c r="R560" s="870"/>
      <c r="S560" s="870"/>
      <c r="T560" s="878"/>
      <c r="U560" s="870"/>
      <c r="V560" s="27">
        <v>23.09</v>
      </c>
      <c r="W560" s="27">
        <v>99</v>
      </c>
      <c r="X560" s="27">
        <v>8.5</v>
      </c>
      <c r="Y560" s="643">
        <v>90.81</v>
      </c>
      <c r="Z560" s="18">
        <v>-0.53</v>
      </c>
      <c r="AA560" s="18">
        <v>10.64</v>
      </c>
      <c r="AB560" s="17"/>
      <c r="AC560" s="17">
        <v>0.6</v>
      </c>
      <c r="AD560" s="16"/>
      <c r="AE560" s="16"/>
      <c r="AF560" s="16"/>
      <c r="AG560" s="16"/>
      <c r="AH560" s="16"/>
      <c r="AI560" s="16"/>
      <c r="AJ560" s="24"/>
      <c r="AK560" s="635" t="s">
        <v>55</v>
      </c>
      <c r="AL560" s="635" t="s">
        <v>55</v>
      </c>
      <c r="AM560" s="26"/>
      <c r="AN560" s="24"/>
      <c r="AO560" s="24" t="s">
        <v>55</v>
      </c>
      <c r="AP560" s="635" t="s">
        <v>484</v>
      </c>
      <c r="AQ560" s="635" t="s">
        <v>484</v>
      </c>
      <c r="AR560" s="635" t="s">
        <v>484</v>
      </c>
      <c r="AS560" s="641" t="s">
        <v>32</v>
      </c>
      <c r="AT560" s="1265" t="s">
        <v>1042</v>
      </c>
    </row>
    <row r="561" spans="1:46" ht="19.5">
      <c r="A561" s="23">
        <v>45791</v>
      </c>
      <c r="B561" s="642">
        <v>105</v>
      </c>
      <c r="C561" s="21">
        <v>0.35416666666666669</v>
      </c>
      <c r="D561" s="20">
        <v>2503915</v>
      </c>
      <c r="E561" s="20" t="s">
        <v>21</v>
      </c>
      <c r="F561" s="644" t="s">
        <v>55</v>
      </c>
      <c r="G561" s="866">
        <v>13.63</v>
      </c>
      <c r="H561" s="875"/>
      <c r="I561" s="873"/>
      <c r="J561" s="15"/>
      <c r="K561" s="19">
        <v>10.43</v>
      </c>
      <c r="L561" s="636">
        <f t="shared" si="79"/>
        <v>12.075952298251707</v>
      </c>
      <c r="M561" s="15"/>
      <c r="N561" s="15"/>
      <c r="O561" s="869"/>
      <c r="P561" s="870"/>
      <c r="Q561" s="870"/>
      <c r="R561" s="870"/>
      <c r="S561" s="870"/>
      <c r="T561" s="878"/>
      <c r="U561" s="870"/>
      <c r="V561" s="27"/>
      <c r="W561" s="27"/>
      <c r="X561" s="27"/>
      <c r="Y561" s="643">
        <v>91.28</v>
      </c>
      <c r="Z561" s="18">
        <v>-0.6</v>
      </c>
      <c r="AA561" s="18">
        <v>10.62</v>
      </c>
      <c r="AB561" s="17"/>
      <c r="AC561" s="17"/>
      <c r="AD561" s="16"/>
      <c r="AE561" s="16"/>
      <c r="AF561" s="16"/>
      <c r="AG561" s="16"/>
      <c r="AH561" s="16"/>
      <c r="AI561" s="16"/>
      <c r="AJ561" s="24"/>
      <c r="AK561" s="635" t="s">
        <v>55</v>
      </c>
      <c r="AL561" s="635" t="s">
        <v>55</v>
      </c>
      <c r="AM561" s="550" t="s">
        <v>1043</v>
      </c>
      <c r="AN561" s="24"/>
      <c r="AO561" s="24" t="s">
        <v>55</v>
      </c>
      <c r="AP561" s="635" t="s">
        <v>484</v>
      </c>
      <c r="AQ561" s="635" t="s">
        <v>484</v>
      </c>
      <c r="AR561" s="635" t="s">
        <v>484</v>
      </c>
      <c r="AS561" s="641" t="s">
        <v>32</v>
      </c>
      <c r="AT561" s="24" t="s">
        <v>1044</v>
      </c>
    </row>
    <row r="562" spans="1:46" ht="19.5">
      <c r="A562" s="23">
        <v>45791</v>
      </c>
      <c r="B562" s="642">
        <v>105</v>
      </c>
      <c r="C562" s="21">
        <v>0.35416666666666669</v>
      </c>
      <c r="D562" s="20">
        <v>2503918</v>
      </c>
      <c r="E562" s="20" t="s">
        <v>21</v>
      </c>
      <c r="F562" s="644" t="s">
        <v>55</v>
      </c>
      <c r="G562" s="866">
        <v>13.5</v>
      </c>
      <c r="H562" s="875"/>
      <c r="I562" s="873"/>
      <c r="J562" s="15"/>
      <c r="K562" s="19">
        <v>10.199999999999999</v>
      </c>
      <c r="L562" s="636">
        <f t="shared" si="79"/>
        <v>11.791907514450866</v>
      </c>
      <c r="M562" s="15"/>
      <c r="N562" s="15"/>
      <c r="O562" s="869"/>
      <c r="P562" s="870"/>
      <c r="Q562" s="870"/>
      <c r="R562" s="870"/>
      <c r="S562" s="870"/>
      <c r="T562" s="878"/>
      <c r="U562" s="870"/>
      <c r="V562" s="27"/>
      <c r="W562" s="27"/>
      <c r="X562" s="27"/>
      <c r="Y562" s="643">
        <v>91.9</v>
      </c>
      <c r="Z562" s="18">
        <v>-0.82</v>
      </c>
      <c r="AA562" s="18">
        <v>10.88</v>
      </c>
      <c r="AB562" s="17"/>
      <c r="AC562" s="17"/>
      <c r="AD562" s="16"/>
      <c r="AE562" s="16"/>
      <c r="AF562" s="16"/>
      <c r="AG562" s="16"/>
      <c r="AH562" s="16"/>
      <c r="AI562" s="16"/>
      <c r="AJ562" s="24"/>
      <c r="AK562" s="635" t="s">
        <v>55</v>
      </c>
      <c r="AL562" s="635" t="s">
        <v>55</v>
      </c>
      <c r="AM562" s="26"/>
      <c r="AN562" s="24"/>
      <c r="AO562" s="24" t="s">
        <v>55</v>
      </c>
      <c r="AP562" s="635" t="s">
        <v>484</v>
      </c>
      <c r="AQ562" s="635" t="s">
        <v>484</v>
      </c>
      <c r="AR562" s="635" t="s">
        <v>484</v>
      </c>
      <c r="AS562" s="641" t="s">
        <v>32</v>
      </c>
      <c r="AT562" s="24" t="s">
        <v>1045</v>
      </c>
    </row>
    <row r="563" spans="1:46" ht="19.5">
      <c r="A563" s="23">
        <v>45792</v>
      </c>
      <c r="B563" s="642">
        <v>105</v>
      </c>
      <c r="C563" s="21">
        <v>0.375</v>
      </c>
      <c r="D563" s="20">
        <v>2503976</v>
      </c>
      <c r="E563" s="20" t="s">
        <v>38</v>
      </c>
      <c r="F563" s="644" t="s">
        <v>55</v>
      </c>
      <c r="G563" s="866">
        <v>13.51</v>
      </c>
      <c r="H563" s="875"/>
      <c r="I563" s="873">
        <v>13.55</v>
      </c>
      <c r="J563" s="15"/>
      <c r="K563" s="19">
        <v>10.1</v>
      </c>
      <c r="L563" s="636">
        <f t="shared" si="79"/>
        <v>11.677650595444561</v>
      </c>
      <c r="M563" s="15"/>
      <c r="N563" s="15"/>
      <c r="O563" s="869">
        <v>0.54</v>
      </c>
      <c r="P563" s="870">
        <v>1.5</v>
      </c>
      <c r="Q563" s="870">
        <v>8.16</v>
      </c>
      <c r="R563" s="870">
        <v>47.96</v>
      </c>
      <c r="S563" s="870">
        <v>22.6</v>
      </c>
      <c r="T563" s="879">
        <f>SUM(Pâtissière[[#This Row],[G 180µ]:[G 63µ]])</f>
        <v>80.22</v>
      </c>
      <c r="U563" s="870">
        <v>16.260000000000002</v>
      </c>
      <c r="V563" s="27"/>
      <c r="W563" s="27"/>
      <c r="X563" s="27"/>
      <c r="Y563" s="643">
        <v>92.74</v>
      </c>
      <c r="Z563" s="18">
        <v>-1</v>
      </c>
      <c r="AA563" s="18">
        <v>10.09</v>
      </c>
      <c r="AB563" s="17"/>
      <c r="AC563" s="17">
        <v>0.66</v>
      </c>
      <c r="AD563" s="16"/>
      <c r="AE563" s="16"/>
      <c r="AF563" s="16"/>
      <c r="AG563" s="16"/>
      <c r="AH563" s="16"/>
      <c r="AI563" s="16"/>
      <c r="AJ563" s="24"/>
      <c r="AK563" s="635" t="s">
        <v>55</v>
      </c>
      <c r="AL563" s="635" t="s">
        <v>55</v>
      </c>
      <c r="AM563" s="26"/>
      <c r="AN563" s="24"/>
      <c r="AO563" s="24" t="s">
        <v>55</v>
      </c>
      <c r="AP563" s="635" t="s">
        <v>484</v>
      </c>
      <c r="AQ563" s="635" t="s">
        <v>484</v>
      </c>
      <c r="AR563" s="635" t="s">
        <v>484</v>
      </c>
      <c r="AS563" s="641" t="s">
        <v>32</v>
      </c>
      <c r="AT563" s="24" t="s">
        <v>1046</v>
      </c>
    </row>
    <row r="564" spans="1:46" ht="19.5">
      <c r="A564" s="23">
        <v>45793</v>
      </c>
      <c r="B564" s="642">
        <v>105</v>
      </c>
      <c r="C564" s="21">
        <v>0.375</v>
      </c>
      <c r="D564" s="20">
        <v>2503998</v>
      </c>
      <c r="E564" s="20" t="s">
        <v>38</v>
      </c>
      <c r="F564" s="644" t="s">
        <v>55</v>
      </c>
      <c r="G564" s="866">
        <v>13.58</v>
      </c>
      <c r="H564" s="875"/>
      <c r="I564" s="873">
        <v>13.6</v>
      </c>
      <c r="J564" s="15"/>
      <c r="K564" s="19">
        <v>10.050000000000001</v>
      </c>
      <c r="L564" s="636">
        <f t="shared" si="79"/>
        <v>11.629252487850035</v>
      </c>
      <c r="M564" s="15"/>
      <c r="N564" s="15"/>
      <c r="O564" s="869">
        <v>3</v>
      </c>
      <c r="P564" s="870">
        <v>1.6</v>
      </c>
      <c r="Q564" s="870">
        <v>10.6</v>
      </c>
      <c r="R564" s="870">
        <v>46.4</v>
      </c>
      <c r="S564" s="870">
        <v>21.8</v>
      </c>
      <c r="T564" s="879">
        <f>SUM(Pâtissière[[#This Row],[G 180µ]:[G 63µ]])</f>
        <v>80.399999999999991</v>
      </c>
      <c r="U564" s="870">
        <v>11.8</v>
      </c>
      <c r="V564" s="27"/>
      <c r="W564" s="27"/>
      <c r="X564" s="27"/>
      <c r="Y564" s="643">
        <v>92.45</v>
      </c>
      <c r="Z564" s="18">
        <v>-0.73</v>
      </c>
      <c r="AA564" s="18">
        <v>10.82</v>
      </c>
      <c r="AB564" s="17"/>
      <c r="AC564" s="17">
        <v>0.56000000000000005</v>
      </c>
      <c r="AD564" s="16"/>
      <c r="AE564" s="16"/>
      <c r="AF564" s="16"/>
      <c r="AG564" s="16"/>
      <c r="AH564" s="16"/>
      <c r="AI564" s="16"/>
      <c r="AJ564" s="24"/>
      <c r="AK564" s="635" t="s">
        <v>55</v>
      </c>
      <c r="AL564" s="635" t="s">
        <v>55</v>
      </c>
      <c r="AM564" s="26"/>
      <c r="AN564" s="24"/>
      <c r="AO564" s="24" t="s">
        <v>55</v>
      </c>
      <c r="AP564" s="635" t="s">
        <v>484</v>
      </c>
      <c r="AQ564" s="635" t="s">
        <v>484</v>
      </c>
      <c r="AR564" s="635" t="s">
        <v>484</v>
      </c>
      <c r="AS564" s="641" t="s">
        <v>32</v>
      </c>
      <c r="AT564" s="24" t="s">
        <v>1047</v>
      </c>
    </row>
    <row r="565" spans="1:46" ht="19.5">
      <c r="A565" s="23">
        <v>45793</v>
      </c>
      <c r="B565" s="642">
        <v>105</v>
      </c>
      <c r="C565" s="21">
        <v>0.5625</v>
      </c>
      <c r="D565" s="20">
        <v>2504010</v>
      </c>
      <c r="E565" s="20" t="s">
        <v>21</v>
      </c>
      <c r="F565" s="644" t="s">
        <v>55</v>
      </c>
      <c r="G565" s="866">
        <v>13.59</v>
      </c>
      <c r="H565" s="875"/>
      <c r="I565" s="873"/>
      <c r="J565" s="15"/>
      <c r="K565" s="19">
        <v>9.86</v>
      </c>
      <c r="L565" s="636">
        <f t="shared" si="79"/>
        <v>11.410716352274042</v>
      </c>
      <c r="M565" s="15"/>
      <c r="N565" s="15"/>
      <c r="O565" s="869"/>
      <c r="P565" s="870"/>
      <c r="Q565" s="870"/>
      <c r="R565" s="870"/>
      <c r="S565" s="870"/>
      <c r="T565" s="878"/>
      <c r="U565" s="870"/>
      <c r="V565" s="27"/>
      <c r="W565" s="27"/>
      <c r="X565" s="27"/>
      <c r="Y565" s="643">
        <v>92.31</v>
      </c>
      <c r="Z565" s="18">
        <v>-0.75</v>
      </c>
      <c r="AA565" s="18">
        <v>10.86</v>
      </c>
      <c r="AB565" s="17"/>
      <c r="AC565" s="17">
        <v>0.54</v>
      </c>
      <c r="AD565" s="16"/>
      <c r="AE565" s="16"/>
      <c r="AF565" s="16"/>
      <c r="AG565" s="16"/>
      <c r="AH565" s="16"/>
      <c r="AI565" s="16"/>
      <c r="AJ565" s="24"/>
      <c r="AK565" s="635" t="s">
        <v>55</v>
      </c>
      <c r="AL565" s="635" t="s">
        <v>55</v>
      </c>
      <c r="AM565" s="26"/>
      <c r="AN565" s="24"/>
      <c r="AO565" s="24" t="s">
        <v>55</v>
      </c>
      <c r="AP565" s="635" t="s">
        <v>484</v>
      </c>
      <c r="AQ565" s="635" t="s">
        <v>484</v>
      </c>
      <c r="AR565" s="635" t="s">
        <v>484</v>
      </c>
      <c r="AS565" s="641" t="s">
        <v>32</v>
      </c>
      <c r="AT565" s="24" t="s">
        <v>1048</v>
      </c>
    </row>
    <row r="566" spans="1:46" ht="19.5">
      <c r="A566" s="23">
        <v>45793</v>
      </c>
      <c r="B566" s="642">
        <v>105</v>
      </c>
      <c r="C566" s="21">
        <v>0.66666666666666663</v>
      </c>
      <c r="D566" s="20">
        <v>2504019</v>
      </c>
      <c r="E566" s="20" t="s">
        <v>21</v>
      </c>
      <c r="F566" s="644" t="s">
        <v>55</v>
      </c>
      <c r="G566" s="866">
        <v>13.64</v>
      </c>
      <c r="H566" s="875"/>
      <c r="I566" s="873"/>
      <c r="J566" s="15"/>
      <c r="K566" s="19">
        <v>10.1</v>
      </c>
      <c r="L566" s="636">
        <f t="shared" si="79"/>
        <v>11.695229272811487</v>
      </c>
      <c r="M566" s="15"/>
      <c r="N566" s="15"/>
      <c r="O566" s="869">
        <v>0.44</v>
      </c>
      <c r="P566" s="870">
        <v>1.04</v>
      </c>
      <c r="Q566" s="870">
        <v>11</v>
      </c>
      <c r="R566" s="870">
        <v>49.8</v>
      </c>
      <c r="S566" s="870">
        <v>24</v>
      </c>
      <c r="T566" s="879">
        <f>SUM(Pâtissière[[#This Row],[G 180µ]:[G 63µ]])</f>
        <v>85.84</v>
      </c>
      <c r="U566" s="870">
        <v>12.06</v>
      </c>
      <c r="V566" s="27"/>
      <c r="W566" s="27"/>
      <c r="X566" s="27"/>
      <c r="Y566" s="643">
        <v>92.37</v>
      </c>
      <c r="Z566" s="18">
        <v>-0.74</v>
      </c>
      <c r="AA566" s="18">
        <v>10.88</v>
      </c>
      <c r="AB566" s="17"/>
      <c r="AC566" s="17"/>
      <c r="AD566" s="16"/>
      <c r="AE566" s="16"/>
      <c r="AF566" s="16"/>
      <c r="AG566" s="16"/>
      <c r="AH566" s="16"/>
      <c r="AI566" s="16"/>
      <c r="AJ566" s="24"/>
      <c r="AK566" s="635" t="s">
        <v>55</v>
      </c>
      <c r="AL566" s="635" t="s">
        <v>55</v>
      </c>
      <c r="AM566" s="26"/>
      <c r="AN566" s="24"/>
      <c r="AO566" s="24" t="s">
        <v>55</v>
      </c>
      <c r="AP566" s="635" t="s">
        <v>484</v>
      </c>
      <c r="AQ566" s="635" t="s">
        <v>484</v>
      </c>
      <c r="AR566" s="635" t="s">
        <v>484</v>
      </c>
      <c r="AS566" s="641" t="s">
        <v>32</v>
      </c>
      <c r="AT566" s="24" t="s">
        <v>1049</v>
      </c>
    </row>
    <row r="567" spans="1:46" ht="19.5">
      <c r="A567" s="23">
        <v>45796</v>
      </c>
      <c r="B567" s="642">
        <v>105</v>
      </c>
      <c r="C567" s="21">
        <v>0.39027777777777778</v>
      </c>
      <c r="D567" s="20">
        <v>2504095</v>
      </c>
      <c r="E567" s="20" t="s">
        <v>38</v>
      </c>
      <c r="F567" s="644" t="s">
        <v>55</v>
      </c>
      <c r="G567" s="866">
        <v>13.76</v>
      </c>
      <c r="H567" s="875"/>
      <c r="I567" s="873"/>
      <c r="J567" s="15"/>
      <c r="K567" s="19">
        <v>11.19</v>
      </c>
      <c r="L567" s="636">
        <f t="shared" si="79"/>
        <v>12.975417439703154</v>
      </c>
      <c r="M567" s="15">
        <v>521</v>
      </c>
      <c r="N567" s="15">
        <v>21.68</v>
      </c>
      <c r="O567" s="869">
        <v>0.7</v>
      </c>
      <c r="P567" s="870">
        <v>1.7</v>
      </c>
      <c r="Q567" s="870">
        <v>13.12</v>
      </c>
      <c r="R567" s="870">
        <v>48</v>
      </c>
      <c r="S567" s="870">
        <v>24</v>
      </c>
      <c r="T567" s="879">
        <f>SUM(Pâtissière[[#This Row],[G 180µ]:[G 63µ]])</f>
        <v>86.82</v>
      </c>
      <c r="U567" s="870">
        <v>10.3</v>
      </c>
      <c r="V567" s="27"/>
      <c r="W567" s="27"/>
      <c r="X567" s="27"/>
      <c r="Y567" s="643">
        <v>92.07</v>
      </c>
      <c r="Z567" s="18">
        <v>-0.92</v>
      </c>
      <c r="AA567" s="18">
        <v>10.8</v>
      </c>
      <c r="AB567" s="17"/>
      <c r="AC567" s="17"/>
      <c r="AD567" s="16"/>
      <c r="AE567" s="16"/>
      <c r="AF567" s="16"/>
      <c r="AG567" s="16"/>
      <c r="AH567" s="16"/>
      <c r="AI567" s="16"/>
      <c r="AJ567" s="24"/>
      <c r="AK567" s="635" t="s">
        <v>55</v>
      </c>
      <c r="AL567" s="635" t="s">
        <v>55</v>
      </c>
      <c r="AM567" s="26"/>
      <c r="AN567" s="24"/>
      <c r="AO567" s="24" t="s">
        <v>55</v>
      </c>
      <c r="AP567" s="635" t="s">
        <v>484</v>
      </c>
      <c r="AQ567" s="635" t="s">
        <v>484</v>
      </c>
      <c r="AR567" s="635" t="s">
        <v>484</v>
      </c>
      <c r="AS567" s="641" t="s">
        <v>32</v>
      </c>
      <c r="AT567" s="24" t="s">
        <v>1050</v>
      </c>
    </row>
    <row r="568" spans="1:46" ht="19.5">
      <c r="A568" s="23">
        <v>45797</v>
      </c>
      <c r="B568" s="642">
        <v>105</v>
      </c>
      <c r="C568" s="21">
        <v>0.375</v>
      </c>
      <c r="D568" s="20">
        <v>2504122</v>
      </c>
      <c r="E568" s="20" t="s">
        <v>38</v>
      </c>
      <c r="F568" s="644" t="s">
        <v>55</v>
      </c>
      <c r="G568" s="866">
        <v>13.49</v>
      </c>
      <c r="H568" s="875"/>
      <c r="I568" s="873">
        <v>13.45</v>
      </c>
      <c r="J568" s="15"/>
      <c r="K568" s="19">
        <v>10.039999999999999</v>
      </c>
      <c r="L568" s="636">
        <f t="shared" ref="L568:L569" si="80">(K568/(100-G568))*100</f>
        <v>11.605594728933069</v>
      </c>
      <c r="M568" s="15"/>
      <c r="N568" s="15">
        <v>21.14</v>
      </c>
      <c r="O568" s="869">
        <v>0.36</v>
      </c>
      <c r="P568" s="870">
        <v>0.7</v>
      </c>
      <c r="Q568" s="870">
        <v>9.59</v>
      </c>
      <c r="R568" s="870">
        <v>45.12</v>
      </c>
      <c r="S568" s="870">
        <v>23.46</v>
      </c>
      <c r="T568" s="879">
        <f>SUM(Pâtissière[[#This Row],[G 180µ]:[G 63µ]])</f>
        <v>78.87</v>
      </c>
      <c r="U568" s="870">
        <v>16.46</v>
      </c>
      <c r="V568" s="27">
        <v>24.54</v>
      </c>
      <c r="W568" s="27">
        <v>90.5</v>
      </c>
      <c r="X568" s="27">
        <v>8.16</v>
      </c>
      <c r="Y568" s="643">
        <v>92.12</v>
      </c>
      <c r="Z568" s="18">
        <v>-1.02</v>
      </c>
      <c r="AA568" s="18">
        <v>10.87</v>
      </c>
      <c r="AB568" s="17"/>
      <c r="AC568" s="17"/>
      <c r="AD568" s="16"/>
      <c r="AE568" s="16"/>
      <c r="AF568" s="16"/>
      <c r="AG568" s="16"/>
      <c r="AH568" s="16"/>
      <c r="AI568" s="16"/>
      <c r="AJ568" s="24"/>
      <c r="AK568" s="635" t="s">
        <v>55</v>
      </c>
      <c r="AL568" s="635" t="s">
        <v>55</v>
      </c>
      <c r="AM568" s="26"/>
      <c r="AN568" s="24"/>
      <c r="AO568" s="24" t="s">
        <v>55</v>
      </c>
      <c r="AP568" s="635" t="s">
        <v>484</v>
      </c>
      <c r="AQ568" s="635" t="s">
        <v>484</v>
      </c>
      <c r="AR568" s="635" t="s">
        <v>484</v>
      </c>
      <c r="AS568" s="641" t="s">
        <v>32</v>
      </c>
      <c r="AT568" s="24" t="s">
        <v>1051</v>
      </c>
    </row>
    <row r="569" spans="1:46" ht="19.5">
      <c r="A569" s="23">
        <v>45798</v>
      </c>
      <c r="B569" s="642">
        <v>105</v>
      </c>
      <c r="C569" s="21">
        <v>0.35416666666666669</v>
      </c>
      <c r="D569" s="20">
        <v>2504143</v>
      </c>
      <c r="E569" s="20" t="s">
        <v>21</v>
      </c>
      <c r="F569" s="644" t="s">
        <v>55</v>
      </c>
      <c r="G569" s="866">
        <v>13.54</v>
      </c>
      <c r="H569" s="875"/>
      <c r="I569" s="873"/>
      <c r="J569" s="15"/>
      <c r="K569" s="19">
        <v>9.92</v>
      </c>
      <c r="L569" s="636">
        <f>(K569/(100-G569))*100</f>
        <v>11.473513763590098</v>
      </c>
      <c r="M569" s="15"/>
      <c r="N569" s="15"/>
      <c r="O569" s="869">
        <v>0.64</v>
      </c>
      <c r="P569" s="870">
        <v>1</v>
      </c>
      <c r="Q569" s="870">
        <v>9.98</v>
      </c>
      <c r="R569" s="870">
        <v>49.1</v>
      </c>
      <c r="S569" s="870">
        <v>28.32</v>
      </c>
      <c r="T569" s="879">
        <f>SUM(Pâtissière[[#This Row],[G 180µ]:[G 63µ]])</f>
        <v>88.4</v>
      </c>
      <c r="U569" s="870">
        <v>9.02</v>
      </c>
      <c r="V569" s="27"/>
      <c r="W569" s="27"/>
      <c r="X569" s="27"/>
      <c r="Y569" s="643">
        <v>92.01</v>
      </c>
      <c r="Z569" s="18">
        <v>0.96</v>
      </c>
      <c r="AA569" s="18">
        <v>11.04</v>
      </c>
      <c r="AB569" s="17"/>
      <c r="AC569" s="17"/>
      <c r="AD569" s="16"/>
      <c r="AE569" s="16"/>
      <c r="AF569" s="16"/>
      <c r="AG569" s="16"/>
      <c r="AH569" s="16"/>
      <c r="AI569" s="16"/>
      <c r="AJ569" s="24"/>
      <c r="AK569" s="635" t="s">
        <v>55</v>
      </c>
      <c r="AL569" s="635" t="s">
        <v>55</v>
      </c>
      <c r="AM569" s="26" t="s">
        <v>1052</v>
      </c>
      <c r="AN569" s="24"/>
      <c r="AO569" s="24" t="s">
        <v>55</v>
      </c>
      <c r="AP569" s="635" t="s">
        <v>484</v>
      </c>
      <c r="AQ569" s="635" t="s">
        <v>484</v>
      </c>
      <c r="AR569" s="635" t="s">
        <v>484</v>
      </c>
      <c r="AS569" s="641" t="s">
        <v>32</v>
      </c>
      <c r="AT569" s="24" t="s">
        <v>1053</v>
      </c>
    </row>
    <row r="570" spans="1:46" ht="19.5">
      <c r="A570" s="23">
        <v>45799</v>
      </c>
      <c r="B570" s="642">
        <v>105</v>
      </c>
      <c r="C570" s="21">
        <v>0.35416666666666669</v>
      </c>
      <c r="D570" s="20">
        <v>2504171</v>
      </c>
      <c r="E570" s="20" t="s">
        <v>57</v>
      </c>
      <c r="F570" s="644" t="s">
        <v>55</v>
      </c>
      <c r="G570" s="866">
        <v>13.5</v>
      </c>
      <c r="H570" s="875"/>
      <c r="I570" s="873"/>
      <c r="J570" s="15"/>
      <c r="K570" s="19">
        <v>10.02</v>
      </c>
      <c r="L570" s="636">
        <f>(K570/(100-G570))*100</f>
        <v>11.583815028901734</v>
      </c>
      <c r="M570" s="15"/>
      <c r="N570" s="15"/>
      <c r="O570" s="869">
        <v>1</v>
      </c>
      <c r="P570" s="870">
        <v>1.2</v>
      </c>
      <c r="Q570" s="870">
        <v>9.36</v>
      </c>
      <c r="R570" s="870">
        <v>45.84</v>
      </c>
      <c r="S570" s="870">
        <v>30.14</v>
      </c>
      <c r="T570" s="879">
        <f>SUM(Pâtissière[[#This Row],[G 180µ]:[G 63µ]])</f>
        <v>86.54</v>
      </c>
      <c r="U570" s="870">
        <v>9.4</v>
      </c>
      <c r="V570" s="27"/>
      <c r="W570" s="27"/>
      <c r="X570" s="27"/>
      <c r="Y570" s="643">
        <v>92.26</v>
      </c>
      <c r="Z570" s="18">
        <v>-1.02</v>
      </c>
      <c r="AA570" s="18">
        <v>10.92</v>
      </c>
      <c r="AB570" s="17"/>
      <c r="AC570" s="17"/>
      <c r="AD570" s="16"/>
      <c r="AE570" s="16"/>
      <c r="AF570" s="16"/>
      <c r="AG570" s="16"/>
      <c r="AH570" s="16"/>
      <c r="AI570" s="16"/>
      <c r="AJ570" s="24"/>
      <c r="AK570" s="635" t="s">
        <v>55</v>
      </c>
      <c r="AL570" s="635" t="s">
        <v>55</v>
      </c>
      <c r="AM570" s="26"/>
      <c r="AN570" s="24"/>
      <c r="AO570" s="24" t="s">
        <v>55</v>
      </c>
      <c r="AP570" s="635" t="s">
        <v>484</v>
      </c>
      <c r="AQ570" s="635" t="s">
        <v>484</v>
      </c>
      <c r="AR570" s="635" t="s">
        <v>484</v>
      </c>
      <c r="AS570" s="641" t="s">
        <v>32</v>
      </c>
      <c r="AT570" s="24" t="s">
        <v>1054</v>
      </c>
    </row>
    <row r="571" spans="1:46" ht="19.5">
      <c r="A571" s="23">
        <v>45799</v>
      </c>
      <c r="B571" s="642">
        <v>105</v>
      </c>
      <c r="C571" s="21">
        <v>0.3125</v>
      </c>
      <c r="D571" s="20">
        <v>2504172</v>
      </c>
      <c r="E571" s="20" t="s">
        <v>38</v>
      </c>
      <c r="F571" s="644" t="s">
        <v>55</v>
      </c>
      <c r="G571" s="866">
        <v>13.32</v>
      </c>
      <c r="H571" s="875"/>
      <c r="I571" s="873"/>
      <c r="J571" s="15"/>
      <c r="K571" s="19">
        <v>10.28</v>
      </c>
      <c r="L571" s="636">
        <f>(K571/(100-G571))*100</f>
        <v>11.85971389017074</v>
      </c>
      <c r="M571" s="15"/>
      <c r="N571" s="15">
        <v>19.7</v>
      </c>
      <c r="O571" s="869">
        <v>0.3</v>
      </c>
      <c r="P571" s="870">
        <v>0.66</v>
      </c>
      <c r="Q571" s="870">
        <v>8.2799999999999994</v>
      </c>
      <c r="R571" s="870">
        <v>44.7</v>
      </c>
      <c r="S571" s="870">
        <v>31.6</v>
      </c>
      <c r="T571" s="879">
        <f>SUM(Pâtissière[[#This Row],[G 180µ]:[G 63µ]])</f>
        <v>85.240000000000009</v>
      </c>
      <c r="U571" s="870">
        <v>13.84</v>
      </c>
      <c r="V571" s="27"/>
      <c r="W571" s="27"/>
      <c r="X571" s="27"/>
      <c r="Y571" s="643">
        <v>92.13</v>
      </c>
      <c r="Z571" s="18">
        <v>-0.97</v>
      </c>
      <c r="AA571" s="18">
        <v>10.75</v>
      </c>
      <c r="AB571" s="17"/>
      <c r="AC571" s="17"/>
      <c r="AD571" s="16"/>
      <c r="AE571" s="16"/>
      <c r="AF571" s="16"/>
      <c r="AG571" s="16"/>
      <c r="AH571" s="16"/>
      <c r="AI571" s="16"/>
      <c r="AJ571" s="24"/>
      <c r="AK571" s="635" t="s">
        <v>55</v>
      </c>
      <c r="AL571" s="635" t="s">
        <v>55</v>
      </c>
      <c r="AM571" s="26"/>
      <c r="AN571" s="24"/>
      <c r="AO571" s="24" t="s">
        <v>55</v>
      </c>
      <c r="AP571" s="635" t="s">
        <v>484</v>
      </c>
      <c r="AQ571" s="635" t="s">
        <v>484</v>
      </c>
      <c r="AR571" s="635" t="s">
        <v>484</v>
      </c>
      <c r="AS571" s="641" t="s">
        <v>32</v>
      </c>
      <c r="AT571" s="24" t="s">
        <v>1055</v>
      </c>
    </row>
    <row r="572" spans="1:46" ht="19.5">
      <c r="A572" s="23">
        <v>45800</v>
      </c>
      <c r="B572" s="642">
        <v>105</v>
      </c>
      <c r="C572" s="21">
        <v>0.38263888888888886</v>
      </c>
      <c r="D572" s="20">
        <v>2504205</v>
      </c>
      <c r="E572" s="20" t="s">
        <v>38</v>
      </c>
      <c r="F572" s="644" t="s">
        <v>55</v>
      </c>
      <c r="G572" s="866">
        <v>13.8</v>
      </c>
      <c r="H572" s="875"/>
      <c r="I572" s="873"/>
      <c r="J572" s="15"/>
      <c r="K572" s="19">
        <v>9.6999999999999993</v>
      </c>
      <c r="L572" s="636">
        <f>(K572/(100-G572))*100</f>
        <v>11.252900232018561</v>
      </c>
      <c r="M572" s="15"/>
      <c r="N572" s="15"/>
      <c r="O572" s="869"/>
      <c r="P572" s="870"/>
      <c r="Q572" s="870"/>
      <c r="R572" s="870"/>
      <c r="S572" s="870"/>
      <c r="T572" s="878"/>
      <c r="U572" s="870"/>
      <c r="V572" s="27"/>
      <c r="W572" s="27"/>
      <c r="X572" s="27"/>
      <c r="Y572" s="643">
        <v>91</v>
      </c>
      <c r="Z572" s="18">
        <v>-1</v>
      </c>
      <c r="AA572" s="18">
        <v>10.8</v>
      </c>
      <c r="AB572" s="17"/>
      <c r="AC572" s="17">
        <v>0.53</v>
      </c>
      <c r="AD572" s="16"/>
      <c r="AE572" s="16"/>
      <c r="AF572" s="16"/>
      <c r="AG572" s="16"/>
      <c r="AH572" s="16"/>
      <c r="AI572" s="16"/>
      <c r="AJ572" s="24"/>
      <c r="AK572" s="635"/>
      <c r="AL572" s="635"/>
      <c r="AM572" s="26"/>
      <c r="AN572" s="24"/>
      <c r="AO572" s="24"/>
      <c r="AP572" s="635"/>
      <c r="AQ572" s="635"/>
      <c r="AR572" s="635"/>
      <c r="AS572" s="641"/>
      <c r="AT572" s="24" t="s">
        <v>1056</v>
      </c>
    </row>
    <row r="573" spans="1:46" ht="19.5">
      <c r="A573" s="23">
        <v>45800</v>
      </c>
      <c r="B573" s="642">
        <v>105</v>
      </c>
      <c r="C573" s="21">
        <v>0.35416666666666669</v>
      </c>
      <c r="D573" s="20">
        <v>2504203</v>
      </c>
      <c r="E573" s="20" t="s">
        <v>21</v>
      </c>
      <c r="F573" s="644" t="s">
        <v>55</v>
      </c>
      <c r="G573" s="866">
        <v>14.15</v>
      </c>
      <c r="H573" s="875"/>
      <c r="I573" s="873"/>
      <c r="J573" s="15"/>
      <c r="K573" s="19">
        <v>9.7200000000000006</v>
      </c>
      <c r="L573" s="636">
        <f>(K573/(100-G573))*100</f>
        <v>11.322073383808972</v>
      </c>
      <c r="M573" s="15"/>
      <c r="N573" s="15"/>
      <c r="O573" s="869">
        <v>0.44</v>
      </c>
      <c r="P573" s="870">
        <v>0.8</v>
      </c>
      <c r="Q573" s="870">
        <v>8.6</v>
      </c>
      <c r="R573" s="870">
        <v>46</v>
      </c>
      <c r="S573" s="870">
        <v>32</v>
      </c>
      <c r="T573" s="879">
        <f>SUM(Pâtissière[[#This Row],[G 180µ]:[G 63µ]])</f>
        <v>87.4</v>
      </c>
      <c r="U573" s="870">
        <v>11.2</v>
      </c>
      <c r="V573" s="27"/>
      <c r="W573" s="27"/>
      <c r="X573" s="27"/>
      <c r="Y573" s="643">
        <v>92.47</v>
      </c>
      <c r="Z573" s="18">
        <v>-1.04</v>
      </c>
      <c r="AA573" s="18">
        <v>11.05</v>
      </c>
      <c r="AB573" s="17"/>
      <c r="AC573" s="17">
        <v>0.5</v>
      </c>
      <c r="AD573" s="16"/>
      <c r="AE573" s="16"/>
      <c r="AF573" s="16"/>
      <c r="AG573" s="16"/>
      <c r="AH573" s="16"/>
      <c r="AI573" s="16"/>
      <c r="AJ573" s="24"/>
      <c r="AK573" s="635" t="s">
        <v>55</v>
      </c>
      <c r="AL573" s="635" t="s">
        <v>55</v>
      </c>
      <c r="AM573" s="26"/>
      <c r="AN573" s="24"/>
      <c r="AO573" s="24" t="s">
        <v>55</v>
      </c>
      <c r="AP573" s="635" t="s">
        <v>484</v>
      </c>
      <c r="AQ573" s="635" t="s">
        <v>484</v>
      </c>
      <c r="AR573" s="635" t="s">
        <v>484</v>
      </c>
      <c r="AS573" s="641" t="s">
        <v>32</v>
      </c>
      <c r="AT573" s="24" t="s">
        <v>1057</v>
      </c>
    </row>
    <row r="574" spans="1:46" ht="18.75" customHeight="1">
      <c r="A574" s="23">
        <v>45800</v>
      </c>
      <c r="B574" s="642">
        <v>105</v>
      </c>
      <c r="C574" s="21">
        <v>0.66666666666666663</v>
      </c>
      <c r="D574" s="20">
        <v>2504229</v>
      </c>
      <c r="E574" s="20" t="s">
        <v>21</v>
      </c>
      <c r="F574" s="644" t="s">
        <v>55</v>
      </c>
      <c r="G574" s="866">
        <v>14.17</v>
      </c>
      <c r="H574" s="875"/>
      <c r="I574" s="873"/>
      <c r="J574" s="15"/>
      <c r="K574" s="19">
        <v>9.5399999999999991</v>
      </c>
      <c r="L574" s="636">
        <f>(K574/(100-G574))*100</f>
        <v>11.114994757077943</v>
      </c>
      <c r="M574" s="15"/>
      <c r="N574" s="15"/>
      <c r="O574" s="869">
        <v>0.5</v>
      </c>
      <c r="P574" s="870">
        <v>0.9</v>
      </c>
      <c r="Q574" s="870">
        <v>9</v>
      </c>
      <c r="R574" s="870">
        <v>46.2</v>
      </c>
      <c r="S574" s="870">
        <v>30</v>
      </c>
      <c r="T574" s="879">
        <f>SUM(Pâtissière[[#This Row],[G 180µ]:[G 63µ]])</f>
        <v>86.1</v>
      </c>
      <c r="U574" s="870">
        <v>12</v>
      </c>
      <c r="V574" s="27"/>
      <c r="W574" s="27"/>
      <c r="X574" s="27"/>
      <c r="Y574" s="643">
        <v>92.65</v>
      </c>
      <c r="Z574" s="18">
        <v>-0.9</v>
      </c>
      <c r="AA574" s="18">
        <v>10.84</v>
      </c>
      <c r="AB574" s="17"/>
      <c r="AC574" s="17"/>
      <c r="AD574" s="16"/>
      <c r="AE574" s="16"/>
      <c r="AF574" s="16"/>
      <c r="AG574" s="16"/>
      <c r="AH574" s="16"/>
      <c r="AI574" s="16"/>
      <c r="AJ574" s="24"/>
      <c r="AK574" s="635" t="s">
        <v>55</v>
      </c>
      <c r="AL574" s="635" t="s">
        <v>55</v>
      </c>
      <c r="AM574" s="26"/>
      <c r="AN574" s="24"/>
      <c r="AO574" s="24" t="s">
        <v>55</v>
      </c>
      <c r="AP574" s="635" t="s">
        <v>484</v>
      </c>
      <c r="AQ574" s="635" t="s">
        <v>484</v>
      </c>
      <c r="AR574" s="635" t="s">
        <v>484</v>
      </c>
      <c r="AS574" s="641" t="s">
        <v>32</v>
      </c>
      <c r="AT574" s="24" t="s">
        <v>1058</v>
      </c>
    </row>
    <row r="575" spans="1:46" ht="19.5">
      <c r="A575" s="23">
        <v>45803</v>
      </c>
      <c r="B575" s="642">
        <v>105</v>
      </c>
      <c r="C575" s="21">
        <v>0.375</v>
      </c>
      <c r="D575" s="20">
        <v>2504273</v>
      </c>
      <c r="E575" s="20" t="s">
        <v>21</v>
      </c>
      <c r="F575" s="644" t="s">
        <v>55</v>
      </c>
      <c r="G575" s="866">
        <v>14.45</v>
      </c>
      <c r="H575" s="875"/>
      <c r="I575" s="873"/>
      <c r="J575" s="15"/>
      <c r="K575" s="19">
        <v>10.130000000000001</v>
      </c>
      <c r="L575" s="636">
        <f t="shared" ref="L575:L577" si="81">(K575/(100-G575))*100</f>
        <v>11.841028638223262</v>
      </c>
      <c r="M575" s="15"/>
      <c r="N575" s="15"/>
      <c r="O575" s="869"/>
      <c r="P575" s="870"/>
      <c r="Q575" s="870"/>
      <c r="R575" s="870"/>
      <c r="S575" s="870"/>
      <c r="T575" s="878"/>
      <c r="U575" s="870"/>
      <c r="V575" s="27"/>
      <c r="W575" s="27"/>
      <c r="X575" s="27"/>
      <c r="Y575" s="643">
        <v>91.35</v>
      </c>
      <c r="Z575" s="18">
        <v>-0.74</v>
      </c>
      <c r="AA575" s="18">
        <v>10.51</v>
      </c>
      <c r="AB575" s="17"/>
      <c r="AC575" s="17">
        <v>0.57999999999999996</v>
      </c>
      <c r="AD575" s="16"/>
      <c r="AE575" s="16"/>
      <c r="AF575" s="16"/>
      <c r="AG575" s="16"/>
      <c r="AH575" s="16"/>
      <c r="AI575" s="16"/>
      <c r="AJ575" s="24"/>
      <c r="AK575" s="635"/>
      <c r="AL575" s="635"/>
      <c r="AM575" s="26" t="s">
        <v>1059</v>
      </c>
      <c r="AN575" s="24"/>
      <c r="AO575" s="24"/>
      <c r="AP575" s="635"/>
      <c r="AQ575" s="635"/>
      <c r="AR575" s="635"/>
      <c r="AS575" s="641"/>
      <c r="AT575" s="24" t="s">
        <v>1060</v>
      </c>
    </row>
    <row r="576" spans="1:46" ht="18" customHeight="1">
      <c r="A576" s="23">
        <v>45803</v>
      </c>
      <c r="B576" s="642">
        <v>105</v>
      </c>
      <c r="C576" s="21">
        <v>0.375</v>
      </c>
      <c r="D576" s="20">
        <v>2504272</v>
      </c>
      <c r="E576" s="20" t="s">
        <v>21</v>
      </c>
      <c r="F576" s="644" t="s">
        <v>55</v>
      </c>
      <c r="G576" s="866">
        <v>14.27</v>
      </c>
      <c r="H576" s="875"/>
      <c r="I576" s="873"/>
      <c r="J576" s="15"/>
      <c r="K576" s="19">
        <v>10.11</v>
      </c>
      <c r="L576" s="636">
        <f t="shared" si="81"/>
        <v>11.792837979703719</v>
      </c>
      <c r="M576" s="15"/>
      <c r="N576" s="15"/>
      <c r="O576" s="869">
        <v>0.4</v>
      </c>
      <c r="P576" s="870">
        <v>1</v>
      </c>
      <c r="Q576" s="870">
        <v>10</v>
      </c>
      <c r="R576" s="870">
        <v>45</v>
      </c>
      <c r="S576" s="870">
        <v>32</v>
      </c>
      <c r="T576" s="879">
        <f>SUM(Pâtissière[[#This Row],[G 180µ]:[G 63µ]])</f>
        <v>88</v>
      </c>
      <c r="U576" s="870">
        <v>11</v>
      </c>
      <c r="V576" s="27"/>
      <c r="W576" s="27"/>
      <c r="X576" s="27"/>
      <c r="Y576" s="643">
        <v>91.58</v>
      </c>
      <c r="Z576" s="18">
        <v>-0.81</v>
      </c>
      <c r="AA576" s="18">
        <v>10.61</v>
      </c>
      <c r="AB576" s="17"/>
      <c r="AC576" s="17">
        <v>0.51</v>
      </c>
      <c r="AD576" s="16"/>
      <c r="AE576" s="16"/>
      <c r="AF576" s="16"/>
      <c r="AG576" s="16"/>
      <c r="AH576" s="16"/>
      <c r="AI576" s="16"/>
      <c r="AJ576" s="24"/>
      <c r="AK576" s="635"/>
      <c r="AL576" s="635"/>
      <c r="AM576" s="26"/>
      <c r="AN576" s="24"/>
      <c r="AO576" s="24"/>
      <c r="AP576" s="635"/>
      <c r="AQ576" s="635"/>
      <c r="AR576" s="635"/>
      <c r="AS576" s="641"/>
      <c r="AT576" s="24" t="s">
        <v>1061</v>
      </c>
    </row>
    <row r="577" spans="1:46" ht="19.5">
      <c r="A577" s="23">
        <v>45803</v>
      </c>
      <c r="B577" s="642">
        <v>105</v>
      </c>
      <c r="C577" s="21">
        <v>0.37222222222222223</v>
      </c>
      <c r="D577" s="20">
        <v>2504275</v>
      </c>
      <c r="E577" s="20" t="s">
        <v>38</v>
      </c>
      <c r="F577" s="644" t="s">
        <v>55</v>
      </c>
      <c r="G577" s="866">
        <v>13.68</v>
      </c>
      <c r="H577" s="875"/>
      <c r="I577" s="873">
        <v>13.67</v>
      </c>
      <c r="J577" s="15"/>
      <c r="K577" s="19">
        <v>9.8699999999999992</v>
      </c>
      <c r="L577" s="636">
        <f t="shared" si="81"/>
        <v>11.434198331788693</v>
      </c>
      <c r="M577" s="15"/>
      <c r="N577" s="15"/>
      <c r="O577" s="869">
        <v>0.8</v>
      </c>
      <c r="P577" s="870">
        <v>1</v>
      </c>
      <c r="Q577" s="870">
        <v>10</v>
      </c>
      <c r="R577" s="870">
        <v>49.84</v>
      </c>
      <c r="S577" s="870">
        <v>26</v>
      </c>
      <c r="T577" s="879">
        <f>SUM(Pâtissière[[#This Row],[G 180µ]:[G 63µ]])</f>
        <v>86.84</v>
      </c>
      <c r="U577" s="870">
        <v>11.4</v>
      </c>
      <c r="V577" s="27"/>
      <c r="W577" s="27"/>
      <c r="X577" s="27"/>
      <c r="Y577" s="643">
        <v>92.2</v>
      </c>
      <c r="Z577" s="18">
        <v>-1.01</v>
      </c>
      <c r="AA577" s="18">
        <v>10.86</v>
      </c>
      <c r="AB577" s="17"/>
      <c r="AC577" s="17">
        <v>0.52</v>
      </c>
      <c r="AD577" s="16"/>
      <c r="AE577" s="16"/>
      <c r="AF577" s="16"/>
      <c r="AG577" s="16"/>
      <c r="AH577" s="16"/>
      <c r="AI577" s="16"/>
      <c r="AJ577" s="24"/>
      <c r="AK577" s="635" t="s">
        <v>55</v>
      </c>
      <c r="AL577" s="635" t="s">
        <v>55</v>
      </c>
      <c r="AM577" s="26"/>
      <c r="AN577" s="24" t="s">
        <v>85</v>
      </c>
      <c r="AO577" s="24" t="s">
        <v>55</v>
      </c>
      <c r="AP577" s="635" t="s">
        <v>484</v>
      </c>
      <c r="AQ577" s="635" t="s">
        <v>484</v>
      </c>
      <c r="AR577" s="635" t="s">
        <v>484</v>
      </c>
      <c r="AS577" s="641" t="s">
        <v>32</v>
      </c>
      <c r="AT577" s="24" t="s">
        <v>1062</v>
      </c>
    </row>
    <row r="578" spans="1:46" ht="19.5">
      <c r="A578" s="23">
        <v>45805</v>
      </c>
      <c r="B578" s="642">
        <v>105</v>
      </c>
      <c r="C578" s="21">
        <v>0.33958333333333335</v>
      </c>
      <c r="D578" s="20">
        <v>2504326</v>
      </c>
      <c r="E578" s="20" t="s">
        <v>38</v>
      </c>
      <c r="F578" s="644" t="s">
        <v>55</v>
      </c>
      <c r="G578" s="866">
        <v>13.77</v>
      </c>
      <c r="H578" s="875"/>
      <c r="I578" s="873"/>
      <c r="J578" s="15"/>
      <c r="K578" s="19">
        <v>9.57</v>
      </c>
      <c r="L578" s="636">
        <f t="shared" ref="L578:L581" si="82">(K578/(100-G578))*100</f>
        <v>11.098225675518961</v>
      </c>
      <c r="M578" s="15"/>
      <c r="N578" s="15"/>
      <c r="O578" s="869">
        <v>0.84</v>
      </c>
      <c r="P578" s="870">
        <v>0.86</v>
      </c>
      <c r="Q578" s="870">
        <v>6.56</v>
      </c>
      <c r="R578" s="870">
        <v>51.34</v>
      </c>
      <c r="S578" s="870">
        <v>25.96</v>
      </c>
      <c r="T578" s="879">
        <f>SUM(Pâtissière[[#This Row],[G 180µ]:[G 63µ]])</f>
        <v>84.72</v>
      </c>
      <c r="U578" s="870">
        <v>10.66</v>
      </c>
      <c r="V578" s="27"/>
      <c r="W578" s="27"/>
      <c r="X578" s="27"/>
      <c r="Y578" s="643">
        <v>92.61</v>
      </c>
      <c r="Z578" s="18">
        <v>-1.23</v>
      </c>
      <c r="AA578" s="18">
        <v>10.85</v>
      </c>
      <c r="AB578" s="17"/>
      <c r="AC578" s="17">
        <v>0.43</v>
      </c>
      <c r="AD578" s="16"/>
      <c r="AE578" s="16"/>
      <c r="AF578" s="16"/>
      <c r="AG578" s="16"/>
      <c r="AH578" s="16"/>
      <c r="AI578" s="16"/>
      <c r="AJ578" s="24"/>
      <c r="AK578" s="635" t="s">
        <v>55</v>
      </c>
      <c r="AL578" s="635" t="s">
        <v>55</v>
      </c>
      <c r="AM578" s="26"/>
      <c r="AN578" s="24" t="s">
        <v>85</v>
      </c>
      <c r="AO578" s="24" t="s">
        <v>55</v>
      </c>
      <c r="AP578" s="635" t="s">
        <v>484</v>
      </c>
      <c r="AQ578" s="635" t="s">
        <v>484</v>
      </c>
      <c r="AR578" s="635" t="s">
        <v>484</v>
      </c>
      <c r="AS578" s="641" t="s">
        <v>32</v>
      </c>
      <c r="AT578" s="24" t="s">
        <v>1063</v>
      </c>
    </row>
    <row r="579" spans="1:46" ht="19.5">
      <c r="A579" s="23">
        <v>45806</v>
      </c>
      <c r="B579" s="642">
        <v>105</v>
      </c>
      <c r="C579" s="21">
        <v>0.375</v>
      </c>
      <c r="D579" s="20">
        <v>2504343</v>
      </c>
      <c r="E579" s="20" t="s">
        <v>38</v>
      </c>
      <c r="F579" s="644" t="s">
        <v>55</v>
      </c>
      <c r="G579" s="866">
        <v>13.95</v>
      </c>
      <c r="H579" s="875"/>
      <c r="I579" s="873"/>
      <c r="J579" s="15"/>
      <c r="K579" s="19">
        <v>10.130000000000001</v>
      </c>
      <c r="L579" s="636">
        <f t="shared" si="82"/>
        <v>11.772225450319583</v>
      </c>
      <c r="M579" s="15"/>
      <c r="N579" s="15"/>
      <c r="O579" s="869">
        <v>2.02</v>
      </c>
      <c r="P579" s="870">
        <v>4.42</v>
      </c>
      <c r="Q579" s="870">
        <v>18.8</v>
      </c>
      <c r="R579" s="870">
        <v>16.8</v>
      </c>
      <c r="S579" s="870">
        <v>43.6</v>
      </c>
      <c r="T579" s="879">
        <f>SUM(Pâtissière[[#This Row],[G 180µ]:[G 63µ]])</f>
        <v>83.62</v>
      </c>
      <c r="U579" s="870">
        <v>9.6</v>
      </c>
      <c r="V579" s="27"/>
      <c r="W579" s="27"/>
      <c r="X579" s="27"/>
      <c r="Y579" s="643">
        <v>91.69</v>
      </c>
      <c r="Z579" s="18">
        <v>-1.25</v>
      </c>
      <c r="AA579" s="18">
        <v>11.6</v>
      </c>
      <c r="AB579" s="17"/>
      <c r="AC579" s="17"/>
      <c r="AD579" s="16"/>
      <c r="AE579" s="16"/>
      <c r="AF579" s="16"/>
      <c r="AG579" s="16"/>
      <c r="AH579" s="16"/>
      <c r="AI579" s="16"/>
      <c r="AJ579" s="24"/>
      <c r="AK579" s="635" t="s">
        <v>55</v>
      </c>
      <c r="AL579" s="635" t="s">
        <v>55</v>
      </c>
      <c r="AM579" s="26"/>
      <c r="AN579" s="24" t="s">
        <v>85</v>
      </c>
      <c r="AO579" s="24" t="s">
        <v>55</v>
      </c>
      <c r="AP579" s="635" t="s">
        <v>484</v>
      </c>
      <c r="AQ579" s="635" t="s">
        <v>484</v>
      </c>
      <c r="AR579" s="635" t="s">
        <v>484</v>
      </c>
      <c r="AS579" s="641" t="s">
        <v>32</v>
      </c>
      <c r="AT579" s="24" t="s">
        <v>1064</v>
      </c>
    </row>
    <row r="580" spans="1:46" ht="19.5">
      <c r="A580" s="23">
        <v>45806</v>
      </c>
      <c r="B580" s="642">
        <v>105</v>
      </c>
      <c r="C580" s="21">
        <v>0.375</v>
      </c>
      <c r="D580" s="20">
        <v>2504344</v>
      </c>
      <c r="E580" s="20" t="s">
        <v>57</v>
      </c>
      <c r="F580" s="644" t="s">
        <v>55</v>
      </c>
      <c r="G580" s="866">
        <v>13.91</v>
      </c>
      <c r="H580" s="875"/>
      <c r="I580" s="873"/>
      <c r="J580" s="15"/>
      <c r="K580" s="19">
        <v>10.1</v>
      </c>
      <c r="L580" s="636">
        <f t="shared" si="82"/>
        <v>11.731908467882448</v>
      </c>
      <c r="M580" s="15"/>
      <c r="N580" s="15"/>
      <c r="O580" s="869"/>
      <c r="P580" s="870"/>
      <c r="Q580" s="870"/>
      <c r="R580" s="870"/>
      <c r="S580" s="870"/>
      <c r="T580" s="878"/>
      <c r="U580" s="870"/>
      <c r="V580" s="27"/>
      <c r="W580" s="27"/>
      <c r="X580" s="27"/>
      <c r="Y580" s="643">
        <v>91.81</v>
      </c>
      <c r="Z580" s="18">
        <v>-1.24</v>
      </c>
      <c r="AA580" s="18">
        <v>11.6</v>
      </c>
      <c r="AB580" s="17"/>
      <c r="AC580" s="17"/>
      <c r="AD580" s="16"/>
      <c r="AE580" s="16"/>
      <c r="AF580" s="16"/>
      <c r="AG580" s="16"/>
      <c r="AH580" s="16"/>
      <c r="AI580" s="16"/>
      <c r="AJ580" s="24"/>
      <c r="AK580" s="635" t="s">
        <v>55</v>
      </c>
      <c r="AL580" s="635" t="s">
        <v>55</v>
      </c>
      <c r="AM580" s="26"/>
      <c r="AN580" s="24" t="s">
        <v>85</v>
      </c>
      <c r="AO580" s="24" t="s">
        <v>55</v>
      </c>
      <c r="AP580" s="635" t="s">
        <v>484</v>
      </c>
      <c r="AQ580" s="635" t="s">
        <v>484</v>
      </c>
      <c r="AR580" s="635" t="s">
        <v>484</v>
      </c>
      <c r="AS580" s="641" t="s">
        <v>32</v>
      </c>
      <c r="AT580" s="24" t="s">
        <v>1065</v>
      </c>
    </row>
    <row r="581" spans="1:46" ht="24" customHeight="1">
      <c r="A581" s="23">
        <v>45806</v>
      </c>
      <c r="B581" s="642">
        <v>105</v>
      </c>
      <c r="C581" s="21">
        <v>0.45833333333333331</v>
      </c>
      <c r="D581" s="20">
        <v>2504351</v>
      </c>
      <c r="E581" s="20" t="s">
        <v>21</v>
      </c>
      <c r="F581" s="644" t="s">
        <v>55</v>
      </c>
      <c r="G581" s="866">
        <v>13.92</v>
      </c>
      <c r="H581" s="875"/>
      <c r="I581" s="873"/>
      <c r="J581" s="15"/>
      <c r="K581" s="19">
        <v>10.48</v>
      </c>
      <c r="L581" s="636">
        <f t="shared" si="82"/>
        <v>12.174721189591079</v>
      </c>
      <c r="M581" s="15"/>
      <c r="N581" s="15"/>
      <c r="O581" s="869"/>
      <c r="P581" s="870"/>
      <c r="Q581" s="870"/>
      <c r="R581" s="870"/>
      <c r="S581" s="870"/>
      <c r="T581" s="878"/>
      <c r="U581" s="870"/>
      <c r="V581" s="27"/>
      <c r="W581" s="27"/>
      <c r="X581" s="27"/>
      <c r="Y581" s="643">
        <v>90.65</v>
      </c>
      <c r="Z581" s="18">
        <v>-1.1200000000000001</v>
      </c>
      <c r="AA581" s="18">
        <v>11.04</v>
      </c>
      <c r="AB581" s="17"/>
      <c r="AC581" s="17"/>
      <c r="AD581" s="16"/>
      <c r="AE581" s="16"/>
      <c r="AF581" s="16"/>
      <c r="AG581" s="16"/>
      <c r="AH581" s="16"/>
      <c r="AI581" s="16"/>
      <c r="AJ581" s="24"/>
      <c r="AK581" s="635"/>
      <c r="AL581" s="635"/>
      <c r="AM581" s="26"/>
      <c r="AN581" s="24" t="s">
        <v>85</v>
      </c>
      <c r="AO581" s="24" t="s">
        <v>55</v>
      </c>
      <c r="AP581" s="635" t="s">
        <v>484</v>
      </c>
      <c r="AQ581" s="635" t="s">
        <v>484</v>
      </c>
      <c r="AR581" s="635" t="s">
        <v>484</v>
      </c>
      <c r="AS581" s="641" t="s">
        <v>32</v>
      </c>
      <c r="AT581" s="24" t="s">
        <v>1066</v>
      </c>
    </row>
    <row r="582" spans="1:46" ht="24">
      <c r="A582" s="23">
        <v>45807</v>
      </c>
      <c r="B582" s="642">
        <v>105</v>
      </c>
      <c r="C582" s="21">
        <v>0.43888888888888888</v>
      </c>
      <c r="D582" s="20">
        <v>2504390</v>
      </c>
      <c r="E582" s="828" t="s">
        <v>69</v>
      </c>
      <c r="F582" s="644" t="s">
        <v>55</v>
      </c>
      <c r="G582" s="866">
        <v>14.33</v>
      </c>
      <c r="H582" s="875"/>
      <c r="I582" s="873"/>
      <c r="J582" s="15"/>
      <c r="K582" s="19">
        <v>10.28</v>
      </c>
      <c r="L582" s="636">
        <f>(K582/(100-G582))*100</f>
        <v>11.999533092097584</v>
      </c>
      <c r="M582" s="15">
        <v>377</v>
      </c>
      <c r="N582" s="15">
        <v>15.97</v>
      </c>
      <c r="O582" s="869">
        <v>0.8</v>
      </c>
      <c r="P582" s="870">
        <v>5.88</v>
      </c>
      <c r="Q582" s="870">
        <v>12</v>
      </c>
      <c r="R582" s="870">
        <v>56.16</v>
      </c>
      <c r="S582" s="870">
        <v>11.8</v>
      </c>
      <c r="T582" s="879">
        <f>SUM(Pâtissière[[#This Row],[G 180µ]:[G 63µ]])</f>
        <v>85.839999999999989</v>
      </c>
      <c r="U582" s="870">
        <v>9.18</v>
      </c>
      <c r="V582" s="27"/>
      <c r="W582" s="27"/>
      <c r="X582" s="27"/>
      <c r="Y582" s="643">
        <v>90.73</v>
      </c>
      <c r="Z582" s="18">
        <v>-0.75</v>
      </c>
      <c r="AA582" s="18">
        <v>10.33</v>
      </c>
      <c r="AB582" s="17"/>
      <c r="AC582" s="17">
        <v>0.62</v>
      </c>
      <c r="AD582" s="16"/>
      <c r="AE582" s="16"/>
      <c r="AF582" s="16"/>
      <c r="AG582" s="16"/>
      <c r="AH582" s="16"/>
      <c r="AI582" s="16"/>
      <c r="AJ582" s="24"/>
      <c r="AK582" s="635" t="s">
        <v>55</v>
      </c>
      <c r="AL582" s="635" t="s">
        <v>55</v>
      </c>
      <c r="AM582" s="26"/>
      <c r="AN582" s="24" t="s">
        <v>85</v>
      </c>
      <c r="AO582" s="24" t="s">
        <v>55</v>
      </c>
      <c r="AP582" s="635" t="s">
        <v>484</v>
      </c>
      <c r="AQ582" s="635" t="s">
        <v>484</v>
      </c>
      <c r="AR582" s="635" t="s">
        <v>484</v>
      </c>
      <c r="AS582" s="641" t="s">
        <v>32</v>
      </c>
      <c r="AT582" s="24" t="s">
        <v>1067</v>
      </c>
    </row>
    <row r="583" spans="1:46" ht="19.5">
      <c r="A583" s="23">
        <v>45807</v>
      </c>
      <c r="B583" s="642">
        <v>105</v>
      </c>
      <c r="C583" s="21">
        <v>0.44027777777777777</v>
      </c>
      <c r="D583" s="20">
        <v>2504391</v>
      </c>
      <c r="E583" s="20" t="s">
        <v>38</v>
      </c>
      <c r="F583" s="644" t="s">
        <v>55</v>
      </c>
      <c r="G583" s="866">
        <v>13.94</v>
      </c>
      <c r="H583" s="875"/>
      <c r="I583" s="873"/>
      <c r="J583" s="15"/>
      <c r="K583" s="19">
        <v>9.41</v>
      </c>
      <c r="L583" s="636">
        <f>(K583/(100-G583))*100</f>
        <v>10.934231931210784</v>
      </c>
      <c r="M583" s="15"/>
      <c r="N583" s="15"/>
      <c r="O583" s="869">
        <v>1.4</v>
      </c>
      <c r="P583" s="870">
        <v>5</v>
      </c>
      <c r="Q583" s="870">
        <v>11</v>
      </c>
      <c r="R583" s="870">
        <v>52</v>
      </c>
      <c r="S583" s="870">
        <v>20</v>
      </c>
      <c r="T583" s="879">
        <f>SUM(Pâtissière[[#This Row],[G 180µ]:[G 63µ]])</f>
        <v>88</v>
      </c>
      <c r="U583" s="870">
        <v>9</v>
      </c>
      <c r="V583" s="27"/>
      <c r="W583" s="27"/>
      <c r="X583" s="27"/>
      <c r="Y583" s="643">
        <v>91.96</v>
      </c>
      <c r="Z583" s="18">
        <v>-1.06</v>
      </c>
      <c r="AA583" s="18">
        <v>10.79</v>
      </c>
      <c r="AB583" s="17"/>
      <c r="AC583" s="17"/>
      <c r="AD583" s="16"/>
      <c r="AE583" s="16"/>
      <c r="AF583" s="16"/>
      <c r="AG583" s="16"/>
      <c r="AH583" s="16"/>
      <c r="AI583" s="16"/>
      <c r="AJ583" s="24"/>
      <c r="AK583" s="635" t="s">
        <v>55</v>
      </c>
      <c r="AL583" s="635" t="s">
        <v>55</v>
      </c>
      <c r="AM583" s="26"/>
      <c r="AN583" s="24" t="s">
        <v>85</v>
      </c>
      <c r="AO583" s="24" t="s">
        <v>55</v>
      </c>
      <c r="AP583" s="635" t="s">
        <v>484</v>
      </c>
      <c r="AQ583" s="635" t="s">
        <v>484</v>
      </c>
      <c r="AR583" s="635" t="s">
        <v>484</v>
      </c>
      <c r="AS583" s="641" t="s">
        <v>32</v>
      </c>
      <c r="AT583" s="24" t="s">
        <v>1068</v>
      </c>
    </row>
    <row r="584" spans="1:46" ht="24">
      <c r="A584" s="23">
        <v>45810</v>
      </c>
      <c r="B584" s="642">
        <v>106</v>
      </c>
      <c r="C584" s="21">
        <v>0.35416666666666669</v>
      </c>
      <c r="D584" s="20">
        <v>2504422</v>
      </c>
      <c r="E584" s="828" t="s">
        <v>69</v>
      </c>
      <c r="F584" s="644" t="s">
        <v>55</v>
      </c>
      <c r="G584" s="866">
        <v>14.46</v>
      </c>
      <c r="H584" s="875"/>
      <c r="I584" s="873"/>
      <c r="J584" s="15"/>
      <c r="K584" s="19">
        <v>9.86</v>
      </c>
      <c r="L584" s="636">
        <f t="shared" ref="L584:L589" si="83">(K584/(100-G584))*100</f>
        <v>11.526771101239188</v>
      </c>
      <c r="M584" s="15"/>
      <c r="N584" s="15"/>
      <c r="O584" s="869">
        <v>0.72</v>
      </c>
      <c r="P584" s="870">
        <v>1.2</v>
      </c>
      <c r="Q584" s="870">
        <v>9.84</v>
      </c>
      <c r="R584" s="870">
        <v>65.180000000000007</v>
      </c>
      <c r="S584" s="870">
        <v>12.08</v>
      </c>
      <c r="T584" s="879">
        <f>SUM(Pâtissière[[#This Row],[G 180µ]:[G 63µ]])</f>
        <v>88.3</v>
      </c>
      <c r="U584" s="870">
        <v>9.6999999999999993</v>
      </c>
      <c r="V584" s="27"/>
      <c r="W584" s="27"/>
      <c r="X584" s="27"/>
      <c r="Y584" s="643">
        <v>91.01</v>
      </c>
      <c r="Z584" s="18">
        <v>-0.88</v>
      </c>
      <c r="AA584" s="18">
        <v>10.98</v>
      </c>
      <c r="AB584" s="17"/>
      <c r="AC584" s="17">
        <v>0.55000000000000004</v>
      </c>
      <c r="AD584" s="16"/>
      <c r="AE584" s="16"/>
      <c r="AF584" s="16"/>
      <c r="AG584" s="16"/>
      <c r="AH584" s="16"/>
      <c r="AI584" s="16"/>
      <c r="AJ584" s="24"/>
      <c r="AK584" s="635" t="s">
        <v>55</v>
      </c>
      <c r="AL584" s="635" t="s">
        <v>55</v>
      </c>
      <c r="AM584" s="26"/>
      <c r="AN584" s="24" t="s">
        <v>85</v>
      </c>
      <c r="AO584" s="24" t="s">
        <v>55</v>
      </c>
      <c r="AP584" s="635" t="s">
        <v>484</v>
      </c>
      <c r="AQ584" s="635" t="s">
        <v>484</v>
      </c>
      <c r="AR584" s="635" t="s">
        <v>484</v>
      </c>
      <c r="AS584" s="641" t="s">
        <v>32</v>
      </c>
      <c r="AT584" s="24" t="s">
        <v>1069</v>
      </c>
    </row>
    <row r="585" spans="1:46" ht="19.5">
      <c r="A585" s="23">
        <v>45810</v>
      </c>
      <c r="B585" s="642">
        <v>106</v>
      </c>
      <c r="C585" s="21">
        <v>0.35416666666666669</v>
      </c>
      <c r="D585" s="20">
        <v>2504423</v>
      </c>
      <c r="E585" s="20" t="s">
        <v>21</v>
      </c>
      <c r="F585" s="644" t="s">
        <v>55</v>
      </c>
      <c r="G585" s="866">
        <v>14.13</v>
      </c>
      <c r="H585" s="875"/>
      <c r="I585" s="873"/>
      <c r="J585" s="15"/>
      <c r="K585" s="19">
        <v>9.73</v>
      </c>
      <c r="L585" s="636">
        <f t="shared" si="83"/>
        <v>11.331081867939909</v>
      </c>
      <c r="M585" s="15"/>
      <c r="N585" s="15"/>
      <c r="O585" s="869"/>
      <c r="P585" s="870"/>
      <c r="Q585" s="870"/>
      <c r="R585" s="870"/>
      <c r="S585" s="870"/>
      <c r="T585" s="879"/>
      <c r="U585" s="870"/>
      <c r="V585" s="27"/>
      <c r="W585" s="27"/>
      <c r="X585" s="27"/>
      <c r="Y585" s="643">
        <v>92.1</v>
      </c>
      <c r="Z585" s="18">
        <v>-1.23</v>
      </c>
      <c r="AA585" s="18">
        <v>11.57</v>
      </c>
      <c r="AB585" s="17"/>
      <c r="AC585" s="17"/>
      <c r="AD585" s="16"/>
      <c r="AE585" s="16"/>
      <c r="AF585" s="16"/>
      <c r="AG585" s="16"/>
      <c r="AH585" s="16"/>
      <c r="AI585" s="16"/>
      <c r="AJ585" s="24"/>
      <c r="AK585" s="635" t="s">
        <v>55</v>
      </c>
      <c r="AL585" s="635" t="s">
        <v>55</v>
      </c>
      <c r="AM585" s="26"/>
      <c r="AN585" s="24" t="s">
        <v>85</v>
      </c>
      <c r="AO585" s="24" t="s">
        <v>55</v>
      </c>
      <c r="AP585" s="635" t="s">
        <v>484</v>
      </c>
      <c r="AQ585" s="635" t="s">
        <v>484</v>
      </c>
      <c r="AR585" s="635" t="s">
        <v>484</v>
      </c>
      <c r="AS585" s="641" t="s">
        <v>32</v>
      </c>
      <c r="AT585" s="24" t="s">
        <v>1070</v>
      </c>
    </row>
    <row r="586" spans="1:46" ht="19.5">
      <c r="A586" s="23">
        <v>45811</v>
      </c>
      <c r="B586" s="642">
        <v>106</v>
      </c>
      <c r="C586" s="21">
        <v>0.375</v>
      </c>
      <c r="D586" s="20">
        <v>2504450</v>
      </c>
      <c r="E586" s="20" t="s">
        <v>57</v>
      </c>
      <c r="F586" s="644" t="s">
        <v>55</v>
      </c>
      <c r="G586" s="866">
        <v>13.9</v>
      </c>
      <c r="H586" s="875"/>
      <c r="I586" s="873"/>
      <c r="J586" s="15"/>
      <c r="K586" s="19">
        <v>9.41</v>
      </c>
      <c r="L586" s="636">
        <f t="shared" si="83"/>
        <v>10.929152148664345</v>
      </c>
      <c r="M586" s="15"/>
      <c r="N586" s="15"/>
      <c r="O586" s="869">
        <v>0.7</v>
      </c>
      <c r="P586" s="870">
        <v>1.8</v>
      </c>
      <c r="Q586" s="870">
        <v>12.6</v>
      </c>
      <c r="R586" s="870">
        <v>49.6</v>
      </c>
      <c r="S586" s="870">
        <v>21.8</v>
      </c>
      <c r="T586" s="879">
        <f>SUM(Pâtissière[[#This Row],[G 180µ]:[G 63µ]])</f>
        <v>85.8</v>
      </c>
      <c r="U586" s="870">
        <v>2.6</v>
      </c>
      <c r="V586" s="27">
        <v>23.7</v>
      </c>
      <c r="W586" s="27">
        <v>98.27</v>
      </c>
      <c r="X586" s="27">
        <v>7.9</v>
      </c>
      <c r="Y586" s="643">
        <v>91.88</v>
      </c>
      <c r="Z586" s="18">
        <v>-1.1100000000000001</v>
      </c>
      <c r="AA586" s="18">
        <v>11.44</v>
      </c>
      <c r="AB586" s="17"/>
      <c r="AC586" s="17">
        <v>0.57999999999999996</v>
      </c>
      <c r="AD586" s="16"/>
      <c r="AE586" s="16"/>
      <c r="AF586" s="16"/>
      <c r="AG586" s="16"/>
      <c r="AH586" s="16"/>
      <c r="AI586" s="16"/>
      <c r="AJ586" s="24"/>
      <c r="AK586" s="635" t="s">
        <v>55</v>
      </c>
      <c r="AL586" s="635" t="s">
        <v>55</v>
      </c>
      <c r="AM586" s="26"/>
      <c r="AN586" s="24" t="s">
        <v>85</v>
      </c>
      <c r="AO586" s="24" t="s">
        <v>55</v>
      </c>
      <c r="AP586" s="635" t="s">
        <v>484</v>
      </c>
      <c r="AQ586" s="635" t="s">
        <v>484</v>
      </c>
      <c r="AR586" s="635" t="s">
        <v>484</v>
      </c>
      <c r="AS586" s="641" t="s">
        <v>32</v>
      </c>
      <c r="AT586" s="24" t="s">
        <v>1071</v>
      </c>
    </row>
    <row r="587" spans="1:46" ht="19.5">
      <c r="A587" s="23">
        <v>45812</v>
      </c>
      <c r="B587" s="642">
        <v>106</v>
      </c>
      <c r="C587" s="21">
        <v>0.43263888888888891</v>
      </c>
      <c r="D587" s="20">
        <v>2504496</v>
      </c>
      <c r="E587" s="20" t="s">
        <v>57</v>
      </c>
      <c r="F587" s="644" t="s">
        <v>55</v>
      </c>
      <c r="G587" s="866">
        <v>13.88</v>
      </c>
      <c r="H587" s="875"/>
      <c r="I587" s="873"/>
      <c r="J587" s="15"/>
      <c r="K587" s="19">
        <v>10.09</v>
      </c>
      <c r="L587" s="636">
        <f t="shared" si="83"/>
        <v>11.716209939619135</v>
      </c>
      <c r="M587" s="15"/>
      <c r="N587" s="15"/>
      <c r="O587" s="869"/>
      <c r="P587" s="870"/>
      <c r="Q587" s="870"/>
      <c r="R587" s="870"/>
      <c r="S587" s="870"/>
      <c r="T587" s="878"/>
      <c r="U587" s="870"/>
      <c r="V587" s="27"/>
      <c r="W587" s="27"/>
      <c r="X587" s="27"/>
      <c r="Y587" s="643">
        <v>91.51</v>
      </c>
      <c r="Z587" s="18">
        <v>-0.89</v>
      </c>
      <c r="AA587" s="18">
        <v>11.01</v>
      </c>
      <c r="AB587" s="17"/>
      <c r="AC587" s="17">
        <v>0.56999999999999995</v>
      </c>
      <c r="AD587" s="16"/>
      <c r="AE587" s="16"/>
      <c r="AF587" s="16"/>
      <c r="AG587" s="16"/>
      <c r="AH587" s="16"/>
      <c r="AI587" s="16"/>
      <c r="AJ587" s="24"/>
      <c r="AK587" s="635"/>
      <c r="AL587" s="635"/>
      <c r="AM587" s="26"/>
      <c r="AN587" s="24" t="s">
        <v>85</v>
      </c>
      <c r="AO587" s="24" t="s">
        <v>55</v>
      </c>
      <c r="AP587" s="635" t="s">
        <v>484</v>
      </c>
      <c r="AQ587" s="635" t="s">
        <v>484</v>
      </c>
      <c r="AR587" s="635" t="s">
        <v>484</v>
      </c>
      <c r="AS587" s="641" t="s">
        <v>32</v>
      </c>
      <c r="AT587" s="24" t="s">
        <v>1072</v>
      </c>
    </row>
    <row r="588" spans="1:46" ht="19.5">
      <c r="A588" s="23">
        <v>45812</v>
      </c>
      <c r="B588" s="642">
        <v>106</v>
      </c>
      <c r="C588" s="21">
        <v>0.43263888888888891</v>
      </c>
      <c r="D588" s="20">
        <v>2504496</v>
      </c>
      <c r="E588" s="20" t="s">
        <v>38</v>
      </c>
      <c r="F588" s="644" t="s">
        <v>55</v>
      </c>
      <c r="G588" s="866">
        <v>13.87</v>
      </c>
      <c r="H588" s="875"/>
      <c r="I588" s="873"/>
      <c r="J588" s="15"/>
      <c r="K588" s="19">
        <v>9.86</v>
      </c>
      <c r="L588" s="636">
        <f t="shared" si="83"/>
        <v>11.447811447811448</v>
      </c>
      <c r="M588" s="15"/>
      <c r="N588" s="15"/>
      <c r="O588" s="869">
        <v>1.8</v>
      </c>
      <c r="P588" s="870">
        <v>1.2</v>
      </c>
      <c r="Q588" s="870">
        <v>13</v>
      </c>
      <c r="R588" s="870">
        <v>59.22</v>
      </c>
      <c r="S588" s="870">
        <v>16.399999999999999</v>
      </c>
      <c r="T588" s="879">
        <f>SUM(Pâtissière[[#This Row],[G 180µ]:[G 63µ]])</f>
        <v>89.82</v>
      </c>
      <c r="U588" s="870">
        <v>6.4</v>
      </c>
      <c r="V588" s="27"/>
      <c r="W588" s="27"/>
      <c r="X588" s="27"/>
      <c r="Y588" s="643">
        <v>91.47</v>
      </c>
      <c r="Z588" s="18">
        <v>-1.47</v>
      </c>
      <c r="AA588" s="18">
        <v>11.13</v>
      </c>
      <c r="AB588" s="17"/>
      <c r="AC588" s="17">
        <v>0.51</v>
      </c>
      <c r="AD588" s="16"/>
      <c r="AE588" s="16"/>
      <c r="AF588" s="16"/>
      <c r="AG588" s="16"/>
      <c r="AH588" s="16"/>
      <c r="AI588" s="16"/>
      <c r="AJ588" s="24"/>
      <c r="AK588" s="635" t="s">
        <v>55</v>
      </c>
      <c r="AL588" s="635" t="s">
        <v>55</v>
      </c>
      <c r="AM588" s="26"/>
      <c r="AN588" s="24"/>
      <c r="AO588" s="24" t="s">
        <v>55</v>
      </c>
      <c r="AP588" s="635" t="s">
        <v>484</v>
      </c>
      <c r="AQ588" s="635" t="s">
        <v>484</v>
      </c>
      <c r="AR588" s="635" t="s">
        <v>484</v>
      </c>
      <c r="AS588" s="641" t="s">
        <v>32</v>
      </c>
      <c r="AT588" s="24" t="s">
        <v>1073</v>
      </c>
    </row>
    <row r="589" spans="1:46" ht="19.5">
      <c r="A589" s="23">
        <v>45818</v>
      </c>
      <c r="B589" s="642">
        <v>106</v>
      </c>
      <c r="C589" s="21">
        <v>0.37916666666666665</v>
      </c>
      <c r="D589" s="20">
        <v>2504583</v>
      </c>
      <c r="E589" s="20" t="s">
        <v>38</v>
      </c>
      <c r="F589" s="644" t="s">
        <v>55</v>
      </c>
      <c r="G589" s="866">
        <v>13.97</v>
      </c>
      <c r="H589" s="875"/>
      <c r="I589" s="873"/>
      <c r="J589" s="15"/>
      <c r="K589" s="19">
        <v>10.4</v>
      </c>
      <c r="L589" s="636">
        <f t="shared" si="83"/>
        <v>12.088806230384749</v>
      </c>
      <c r="M589" s="15">
        <v>441</v>
      </c>
      <c r="N589" s="15">
        <v>19.3</v>
      </c>
      <c r="O589" s="869">
        <v>0.5</v>
      </c>
      <c r="P589" s="870">
        <v>2.6</v>
      </c>
      <c r="Q589" s="870">
        <v>13.8</v>
      </c>
      <c r="R589" s="870">
        <v>52.8</v>
      </c>
      <c r="S589" s="870">
        <v>22</v>
      </c>
      <c r="T589" s="879">
        <f>SUM(Pâtissière[[#This Row],[G 180µ]:[G 63µ]])</f>
        <v>91.2</v>
      </c>
      <c r="U589" s="870">
        <v>6.6</v>
      </c>
      <c r="V589" s="27">
        <v>23.69</v>
      </c>
      <c r="W589" s="27">
        <v>98.1</v>
      </c>
      <c r="X589" s="27">
        <v>7.9109999999999996</v>
      </c>
      <c r="Y589" s="643">
        <v>94.03</v>
      </c>
      <c r="Z589" s="18">
        <v>-0.77</v>
      </c>
      <c r="AA589" s="18">
        <v>10.91</v>
      </c>
      <c r="AB589" s="17"/>
      <c r="AC589" s="17">
        <v>0.57999999999999996</v>
      </c>
      <c r="AD589" s="16"/>
      <c r="AE589" s="16"/>
      <c r="AF589" s="16"/>
      <c r="AG589" s="16"/>
      <c r="AH589" s="16"/>
      <c r="AI589" s="16"/>
      <c r="AJ589" s="24"/>
      <c r="AK589" s="635" t="s">
        <v>55</v>
      </c>
      <c r="AL589" s="635" t="s">
        <v>55</v>
      </c>
      <c r="AM589" s="26"/>
      <c r="AN589" s="24" t="s">
        <v>85</v>
      </c>
      <c r="AO589" s="24" t="s">
        <v>55</v>
      </c>
      <c r="AP589" s="635" t="s">
        <v>484</v>
      </c>
      <c r="AQ589" s="635" t="s">
        <v>484</v>
      </c>
      <c r="AR589" s="635" t="s">
        <v>484</v>
      </c>
      <c r="AS589" s="641" t="s">
        <v>32</v>
      </c>
      <c r="AT589" s="24" t="s">
        <v>1074</v>
      </c>
    </row>
    <row r="590" spans="1:46" ht="19.5">
      <c r="A590" s="23">
        <v>45819</v>
      </c>
      <c r="B590" s="642">
        <v>106</v>
      </c>
      <c r="C590" s="21">
        <v>0.38750000000000001</v>
      </c>
      <c r="D590" s="20">
        <v>2504609</v>
      </c>
      <c r="E590" s="20" t="s">
        <v>38</v>
      </c>
      <c r="F590" s="644" t="s">
        <v>55</v>
      </c>
      <c r="G590" s="866">
        <v>14.07</v>
      </c>
      <c r="H590" s="875"/>
      <c r="I590" s="873">
        <v>14.08</v>
      </c>
      <c r="J590" s="15"/>
      <c r="K590" s="19">
        <v>9.51</v>
      </c>
      <c r="L590" s="636">
        <f t="shared" ref="L590:L591" si="84">(K590/(100-G590))*100</f>
        <v>11.067147678342835</v>
      </c>
      <c r="M590" s="15"/>
      <c r="N590" s="15"/>
      <c r="O590" s="869">
        <v>1.1200000000000001</v>
      </c>
      <c r="P590" s="870">
        <v>2.8</v>
      </c>
      <c r="Q590" s="870">
        <v>9.5</v>
      </c>
      <c r="R590" s="870">
        <v>55.36</v>
      </c>
      <c r="S590" s="870">
        <v>17.84</v>
      </c>
      <c r="T590" s="879">
        <f>SUM(Pâtissière[[#This Row],[G 180µ]:[G 63µ]])</f>
        <v>85.5</v>
      </c>
      <c r="U590" s="870">
        <v>10.9</v>
      </c>
      <c r="V590" s="27"/>
      <c r="W590" s="27"/>
      <c r="X590" s="27"/>
      <c r="Y590" s="643">
        <v>94.17</v>
      </c>
      <c r="Z590" s="18">
        <v>-0.6</v>
      </c>
      <c r="AA590" s="18">
        <v>10.47</v>
      </c>
      <c r="AB590" s="17"/>
      <c r="AC590" s="17">
        <v>0.63</v>
      </c>
      <c r="AD590" s="16"/>
      <c r="AE590" s="16"/>
      <c r="AF590" s="16"/>
      <c r="AG590" s="16"/>
      <c r="AH590" s="16"/>
      <c r="AI590" s="16"/>
      <c r="AJ590" s="24"/>
      <c r="AK590" s="635" t="s">
        <v>55</v>
      </c>
      <c r="AL590" s="635" t="s">
        <v>55</v>
      </c>
      <c r="AM590" s="26"/>
      <c r="AN590" s="24" t="s">
        <v>91</v>
      </c>
      <c r="AO590" s="24" t="s">
        <v>55</v>
      </c>
      <c r="AP590" s="635" t="s">
        <v>484</v>
      </c>
      <c r="AQ590" s="635" t="s">
        <v>484</v>
      </c>
      <c r="AR590" s="635" t="s">
        <v>484</v>
      </c>
      <c r="AS590" s="641" t="s">
        <v>32</v>
      </c>
      <c r="AT590" s="24" t="s">
        <v>1075</v>
      </c>
    </row>
    <row r="591" spans="1:46" ht="19.5">
      <c r="A591" s="23">
        <v>45820</v>
      </c>
      <c r="B591" s="642">
        <v>106</v>
      </c>
      <c r="C591" s="21">
        <v>0.44583333333333336</v>
      </c>
      <c r="D591" s="20">
        <v>2504636</v>
      </c>
      <c r="E591" s="20" t="s">
        <v>38</v>
      </c>
      <c r="F591" s="644" t="s">
        <v>55</v>
      </c>
      <c r="G591" s="866">
        <v>14.11</v>
      </c>
      <c r="H591" s="875"/>
      <c r="I591" s="873"/>
      <c r="J591" s="15"/>
      <c r="K591" s="19">
        <v>9.7799999999999994</v>
      </c>
      <c r="L591" s="636">
        <f t="shared" si="84"/>
        <v>11.386657352427523</v>
      </c>
      <c r="M591" s="15"/>
      <c r="N591" s="15"/>
      <c r="O591" s="869">
        <v>1.02</v>
      </c>
      <c r="P591" s="870">
        <v>2.08</v>
      </c>
      <c r="Q591" s="870">
        <v>8.8000000000000007</v>
      </c>
      <c r="R591" s="870">
        <v>47.8</v>
      </c>
      <c r="S591" s="870">
        <v>22.7</v>
      </c>
      <c r="T591" s="879">
        <f>SUM(Pâtissière[[#This Row],[G 180µ]:[G 63µ]])</f>
        <v>81.38</v>
      </c>
      <c r="U591" s="870">
        <v>16.88</v>
      </c>
      <c r="V591" s="27">
        <v>21.33</v>
      </c>
      <c r="W591" s="27"/>
      <c r="X591" s="27">
        <v>7.32</v>
      </c>
      <c r="Y591" s="643">
        <v>92.83</v>
      </c>
      <c r="Z591" s="18">
        <v>-1.32</v>
      </c>
      <c r="AA591" s="18">
        <v>10.69</v>
      </c>
      <c r="AB591" s="17"/>
      <c r="AC591" s="17"/>
      <c r="AD591" s="16"/>
      <c r="AE591" s="16"/>
      <c r="AF591" s="16"/>
      <c r="AG591" s="16"/>
      <c r="AH591" s="16"/>
      <c r="AI591" s="16"/>
      <c r="AJ591" s="24"/>
      <c r="AK591" s="635" t="s">
        <v>55</v>
      </c>
      <c r="AL591" s="635" t="s">
        <v>55</v>
      </c>
      <c r="AM591" s="26"/>
      <c r="AN591" s="24"/>
      <c r="AO591" s="24" t="s">
        <v>55</v>
      </c>
      <c r="AP591" s="635" t="s">
        <v>484</v>
      </c>
      <c r="AQ591" s="635" t="s">
        <v>484</v>
      </c>
      <c r="AR591" s="635" t="s">
        <v>484</v>
      </c>
      <c r="AS591" s="641" t="s">
        <v>32</v>
      </c>
      <c r="AT591" s="24" t="s">
        <v>1076</v>
      </c>
    </row>
    <row r="592" spans="1:46" ht="19.5">
      <c r="A592" s="23">
        <v>45821</v>
      </c>
      <c r="B592" s="642">
        <v>106</v>
      </c>
      <c r="C592" s="21">
        <v>0.39583333333333331</v>
      </c>
      <c r="D592" s="20">
        <v>2504670</v>
      </c>
      <c r="E592" s="20" t="s">
        <v>38</v>
      </c>
      <c r="F592" s="644" t="s">
        <v>55</v>
      </c>
      <c r="G592" s="866">
        <v>14.29</v>
      </c>
      <c r="H592" s="875"/>
      <c r="I592" s="873"/>
      <c r="J592" s="15"/>
      <c r="K592" s="19">
        <v>9.68</v>
      </c>
      <c r="L592" s="636">
        <f t="shared" ref="L592:L594" si="85">(K592/(100-G592))*100</f>
        <v>11.293898028234743</v>
      </c>
      <c r="M592" s="15"/>
      <c r="N592" s="15"/>
      <c r="O592" s="869">
        <v>0.44</v>
      </c>
      <c r="P592" s="870">
        <v>2.54</v>
      </c>
      <c r="Q592" s="870">
        <v>18.399999999999999</v>
      </c>
      <c r="R592" s="870">
        <v>48.84</v>
      </c>
      <c r="S592" s="870">
        <v>18</v>
      </c>
      <c r="T592" s="879">
        <f>SUM(Pâtissière[[#This Row],[G 180µ]:[G 63µ]])</f>
        <v>87.78</v>
      </c>
      <c r="U592" s="870">
        <v>10.24</v>
      </c>
      <c r="V592" s="27">
        <v>23.11</v>
      </c>
      <c r="W592" s="27">
        <v>93.32</v>
      </c>
      <c r="X592" s="27">
        <v>8.3800000000000008</v>
      </c>
      <c r="Y592" s="643">
        <v>92.88</v>
      </c>
      <c r="Z592" s="18">
        <v>-1.27</v>
      </c>
      <c r="AA592" s="18">
        <v>10.66</v>
      </c>
      <c r="AB592" s="17"/>
      <c r="AC592" s="17"/>
      <c r="AD592" s="16"/>
      <c r="AE592" s="16"/>
      <c r="AF592" s="16"/>
      <c r="AG592" s="16"/>
      <c r="AH592" s="16"/>
      <c r="AI592" s="16"/>
      <c r="AJ592" s="24"/>
      <c r="AK592" s="635" t="s">
        <v>55</v>
      </c>
      <c r="AL592" s="635" t="s">
        <v>55</v>
      </c>
      <c r="AM592" s="26"/>
      <c r="AN592" s="24"/>
      <c r="AO592" s="24" t="s">
        <v>55</v>
      </c>
      <c r="AP592" s="635" t="s">
        <v>484</v>
      </c>
      <c r="AQ592" s="635" t="s">
        <v>484</v>
      </c>
      <c r="AR592" s="635" t="s">
        <v>484</v>
      </c>
      <c r="AS592" s="641" t="s">
        <v>32</v>
      </c>
      <c r="AT592" s="24" t="s">
        <v>1077</v>
      </c>
    </row>
    <row r="593" spans="1:46" ht="19.5">
      <c r="A593" s="23">
        <v>45822</v>
      </c>
      <c r="B593" s="642">
        <v>106</v>
      </c>
      <c r="C593" s="21">
        <v>0.38750000000000001</v>
      </c>
      <c r="D593" s="20">
        <v>2504695</v>
      </c>
      <c r="E593" s="20" t="s">
        <v>38</v>
      </c>
      <c r="F593" s="644" t="s">
        <v>55</v>
      </c>
      <c r="G593" s="866">
        <v>14</v>
      </c>
      <c r="H593" s="875"/>
      <c r="I593" s="873"/>
      <c r="J593" s="15"/>
      <c r="K593" s="19">
        <v>9.82</v>
      </c>
      <c r="L593" s="636">
        <f t="shared" si="85"/>
        <v>11.418604651162791</v>
      </c>
      <c r="M593" s="15"/>
      <c r="N593" s="15"/>
      <c r="O593" s="869">
        <v>1.2</v>
      </c>
      <c r="P593" s="870">
        <v>3.6</v>
      </c>
      <c r="Q593" s="870">
        <v>9</v>
      </c>
      <c r="R593" s="870">
        <v>46</v>
      </c>
      <c r="S593" s="870">
        <v>25</v>
      </c>
      <c r="T593" s="879">
        <f>SUM(Pâtissière[[#This Row],[G 180µ]:[G 63µ]])</f>
        <v>83.6</v>
      </c>
      <c r="U593" s="870">
        <v>13.6</v>
      </c>
      <c r="V593" s="27"/>
      <c r="W593" s="27"/>
      <c r="X593" s="27"/>
      <c r="Y593" s="643">
        <v>92.15</v>
      </c>
      <c r="Z593" s="18">
        <v>-1.06</v>
      </c>
      <c r="AA593" s="18">
        <v>10.89</v>
      </c>
      <c r="AB593" s="17"/>
      <c r="AC593" s="17"/>
      <c r="AD593" s="16">
        <v>77</v>
      </c>
      <c r="AE593" s="16">
        <v>84</v>
      </c>
      <c r="AF593" s="16">
        <v>20.399999999999999</v>
      </c>
      <c r="AG593" s="16">
        <v>230</v>
      </c>
      <c r="AH593" s="16">
        <v>0.92</v>
      </c>
      <c r="AI593" s="16">
        <v>58.5</v>
      </c>
      <c r="AJ593" s="24"/>
      <c r="AK593" s="635" t="s">
        <v>55</v>
      </c>
      <c r="AL593" s="635" t="s">
        <v>55</v>
      </c>
      <c r="AM593" s="26"/>
      <c r="AN593" s="24"/>
      <c r="AO593" s="24" t="s">
        <v>55</v>
      </c>
      <c r="AP593" s="635" t="s">
        <v>484</v>
      </c>
      <c r="AQ593" s="635" t="s">
        <v>484</v>
      </c>
      <c r="AR593" s="635" t="s">
        <v>484</v>
      </c>
      <c r="AS593" s="641" t="s">
        <v>32</v>
      </c>
      <c r="AT593" s="24" t="s">
        <v>1078</v>
      </c>
    </row>
    <row r="594" spans="1:46" ht="19.5">
      <c r="A594" s="23">
        <v>45825</v>
      </c>
      <c r="B594" s="642">
        <v>106</v>
      </c>
      <c r="C594" s="21">
        <v>0.40277777777777779</v>
      </c>
      <c r="D594" s="20">
        <v>2504766</v>
      </c>
      <c r="E594" s="20" t="s">
        <v>38</v>
      </c>
      <c r="F594" s="644" t="s">
        <v>55</v>
      </c>
      <c r="G594" s="866">
        <v>13.28</v>
      </c>
      <c r="H594" s="875"/>
      <c r="I594" s="873">
        <v>13.26</v>
      </c>
      <c r="J594" s="15"/>
      <c r="K594" s="19">
        <v>10.01</v>
      </c>
      <c r="L594" s="636">
        <f t="shared" si="85"/>
        <v>11.542896678966789</v>
      </c>
      <c r="M594" s="15"/>
      <c r="N594" s="15"/>
      <c r="O594" s="869">
        <v>1.4</v>
      </c>
      <c r="P594" s="870">
        <v>6.96</v>
      </c>
      <c r="Q594" s="870">
        <v>34.22</v>
      </c>
      <c r="R594" s="870">
        <v>38.380000000000003</v>
      </c>
      <c r="S594" s="870">
        <v>11</v>
      </c>
      <c r="T594" s="879">
        <f>SUM(Pâtissière[[#This Row],[G 180µ]:[G 63µ]])</f>
        <v>90.56</v>
      </c>
      <c r="U594" s="870">
        <v>6.16</v>
      </c>
      <c r="V594" s="27"/>
      <c r="W594" s="27"/>
      <c r="X594" s="27"/>
      <c r="Y594" s="643">
        <v>91.58</v>
      </c>
      <c r="Z594" s="18">
        <v>-1.1299999999999999</v>
      </c>
      <c r="AA594" s="18">
        <v>11.15</v>
      </c>
      <c r="AB594" s="17"/>
      <c r="AC594" s="17"/>
      <c r="AD594" s="16"/>
      <c r="AE594" s="16"/>
      <c r="AF594" s="16"/>
      <c r="AG594" s="16"/>
      <c r="AH594" s="16"/>
      <c r="AI594" s="16"/>
      <c r="AJ594" s="24"/>
      <c r="AK594" s="635" t="s">
        <v>55</v>
      </c>
      <c r="AL594" s="635" t="s">
        <v>55</v>
      </c>
      <c r="AM594" s="26"/>
      <c r="AN594" s="24"/>
      <c r="AO594" s="24" t="s">
        <v>55</v>
      </c>
      <c r="AP594" s="635" t="s">
        <v>484</v>
      </c>
      <c r="AQ594" s="635" t="s">
        <v>484</v>
      </c>
      <c r="AR594" s="635" t="s">
        <v>484</v>
      </c>
      <c r="AS594" s="641" t="s">
        <v>32</v>
      </c>
      <c r="AT594" s="24" t="s">
        <v>1079</v>
      </c>
    </row>
    <row r="595" spans="1:46" ht="19.5">
      <c r="A595" s="23">
        <v>45826</v>
      </c>
      <c r="B595" s="642">
        <v>106</v>
      </c>
      <c r="C595" s="21">
        <v>0.40138888888888891</v>
      </c>
      <c r="D595" s="20">
        <v>2504792</v>
      </c>
      <c r="E595" s="20" t="s">
        <v>38</v>
      </c>
      <c r="F595" s="644" t="s">
        <v>55</v>
      </c>
      <c r="G595" s="866">
        <v>13.64</v>
      </c>
      <c r="H595" s="875"/>
      <c r="I595" s="873">
        <v>13.6</v>
      </c>
      <c r="J595" s="15"/>
      <c r="K595" s="19">
        <v>10.15</v>
      </c>
      <c r="L595" s="636">
        <f t="shared" ref="L595" si="86">(K595/(100-G595))*100</f>
        <v>11.753126447429366</v>
      </c>
      <c r="M595" s="15"/>
      <c r="N595" s="15"/>
      <c r="O595" s="869">
        <v>1.22</v>
      </c>
      <c r="P595" s="870">
        <v>7.68</v>
      </c>
      <c r="Q595" s="870">
        <v>33.54</v>
      </c>
      <c r="R595" s="870">
        <v>41.48</v>
      </c>
      <c r="S595" s="870">
        <v>8.5399999999999991</v>
      </c>
      <c r="T595" s="879">
        <f>SUM(Pâtissière[[#This Row],[G 180µ]:[G 63µ]])</f>
        <v>91.239999999999981</v>
      </c>
      <c r="U595" s="870">
        <v>5.52</v>
      </c>
      <c r="V595" s="27"/>
      <c r="W595" s="27"/>
      <c r="X595" s="27"/>
      <c r="Y595" s="643">
        <v>91.69</v>
      </c>
      <c r="Z595" s="18">
        <v>-1.08</v>
      </c>
      <c r="AA595" s="18">
        <v>11.19</v>
      </c>
      <c r="AB595" s="17"/>
      <c r="AC595" s="17"/>
      <c r="AD595" s="16"/>
      <c r="AE595" s="16"/>
      <c r="AF595" s="16"/>
      <c r="AG595" s="16"/>
      <c r="AH595" s="16"/>
      <c r="AI595" s="16"/>
      <c r="AJ595" s="24"/>
      <c r="AK595" s="635" t="s">
        <v>55</v>
      </c>
      <c r="AL595" s="635" t="s">
        <v>55</v>
      </c>
      <c r="AM595" s="26"/>
      <c r="AN595" s="24" t="s">
        <v>85</v>
      </c>
      <c r="AO595" s="24" t="s">
        <v>55</v>
      </c>
      <c r="AP595" s="635" t="s">
        <v>484</v>
      </c>
      <c r="AQ595" s="635" t="s">
        <v>484</v>
      </c>
      <c r="AR595" s="635" t="s">
        <v>484</v>
      </c>
      <c r="AS595" s="641" t="s">
        <v>32</v>
      </c>
      <c r="AT595" s="24" t="s">
        <v>1080</v>
      </c>
    </row>
    <row r="596" spans="1:46" ht="19.5">
      <c r="A596" s="23">
        <v>45827</v>
      </c>
      <c r="B596" s="642">
        <v>106</v>
      </c>
      <c r="C596" s="21">
        <v>0.43472222222222223</v>
      </c>
      <c r="D596" s="20">
        <v>2504839</v>
      </c>
      <c r="E596" s="20" t="s">
        <v>38</v>
      </c>
      <c r="F596" s="644" t="s">
        <v>55</v>
      </c>
      <c r="G596" s="866">
        <v>13.8</v>
      </c>
      <c r="H596" s="875"/>
      <c r="I596" s="873"/>
      <c r="J596" s="15"/>
      <c r="K596" s="19">
        <v>10.85</v>
      </c>
      <c r="L596" s="636">
        <f>(K596/(100-G596))*100</f>
        <v>12.587006960556844</v>
      </c>
      <c r="M596" s="15"/>
      <c r="N596" s="15"/>
      <c r="O596" s="869">
        <v>0.76</v>
      </c>
      <c r="P596" s="870">
        <v>2.92</v>
      </c>
      <c r="Q596" s="870">
        <v>9</v>
      </c>
      <c r="R596" s="870">
        <v>59.2</v>
      </c>
      <c r="S596" s="870">
        <v>17.739999999999998</v>
      </c>
      <c r="T596" s="879">
        <f>SUM(Pâtissière[[#This Row],[G 180µ]:[G 63µ]])</f>
        <v>88.86</v>
      </c>
      <c r="U596" s="870">
        <v>9.1</v>
      </c>
      <c r="V596" s="27">
        <v>22.95</v>
      </c>
      <c r="W596" s="27">
        <v>98.74</v>
      </c>
      <c r="X596" s="27">
        <v>8</v>
      </c>
      <c r="Y596" s="643">
        <v>91.6</v>
      </c>
      <c r="Z596" s="18">
        <v>-0.98</v>
      </c>
      <c r="AA596" s="18">
        <v>10.72</v>
      </c>
      <c r="AB596" s="17"/>
      <c r="AC596" s="17">
        <v>0.55000000000000004</v>
      </c>
      <c r="AD596" s="16"/>
      <c r="AE596" s="16"/>
      <c r="AF596" s="16"/>
      <c r="AG596" s="16"/>
      <c r="AH596" s="16"/>
      <c r="AI596" s="16"/>
      <c r="AJ596" s="24"/>
      <c r="AK596" s="635" t="s">
        <v>55</v>
      </c>
      <c r="AL596" s="635" t="s">
        <v>55</v>
      </c>
      <c r="AM596" s="26"/>
      <c r="AN596" s="24" t="s">
        <v>85</v>
      </c>
      <c r="AO596" s="24" t="s">
        <v>55</v>
      </c>
      <c r="AP596" s="635" t="s">
        <v>484</v>
      </c>
      <c r="AQ596" s="635" t="s">
        <v>484</v>
      </c>
      <c r="AR596" s="635" t="s">
        <v>484</v>
      </c>
      <c r="AS596" s="641" t="s">
        <v>32</v>
      </c>
      <c r="AT596" s="24" t="s">
        <v>1081</v>
      </c>
    </row>
    <row r="597" spans="1:46" ht="19.5">
      <c r="A597" s="23">
        <v>45832</v>
      </c>
      <c r="B597" s="642">
        <v>106</v>
      </c>
      <c r="C597" s="21">
        <v>0.38541666666666669</v>
      </c>
      <c r="D597" s="20">
        <v>2504956</v>
      </c>
      <c r="E597" s="20" t="s">
        <v>38</v>
      </c>
      <c r="F597" s="644" t="s">
        <v>55</v>
      </c>
      <c r="G597" s="866">
        <v>14.3</v>
      </c>
      <c r="H597" s="875"/>
      <c r="I597" s="873"/>
      <c r="J597" s="15"/>
      <c r="K597" s="19">
        <v>9.6300000000000008</v>
      </c>
      <c r="L597" s="636">
        <f>(K597/(100-G597))*100</f>
        <v>11.236872812135356</v>
      </c>
      <c r="M597" s="15"/>
      <c r="N597" s="15"/>
      <c r="O597" s="869">
        <v>1.46</v>
      </c>
      <c r="P597" s="870">
        <v>3.94</v>
      </c>
      <c r="Q597" s="870">
        <v>8.52</v>
      </c>
      <c r="R597" s="870">
        <v>53.96</v>
      </c>
      <c r="S597" s="870">
        <v>19.059999999999999</v>
      </c>
      <c r="T597" s="879">
        <f>SUM(Pâtissière[[#This Row],[G 180µ]:[G 63µ]])</f>
        <v>85.48</v>
      </c>
      <c r="U597" s="870">
        <v>9.4</v>
      </c>
      <c r="V597" s="27">
        <v>22.17</v>
      </c>
      <c r="W597" s="27">
        <v>98.25</v>
      </c>
      <c r="X597" s="27">
        <v>7.8</v>
      </c>
      <c r="Y597" s="643">
        <v>93.1</v>
      </c>
      <c r="Z597" s="18">
        <v>-1.1100000000000001</v>
      </c>
      <c r="AA597" s="18">
        <v>10.45</v>
      </c>
      <c r="AB597" s="17"/>
      <c r="AC597" s="17"/>
      <c r="AD597" s="16"/>
      <c r="AE597" s="16"/>
      <c r="AF597" s="16"/>
      <c r="AG597" s="16"/>
      <c r="AH597" s="16"/>
      <c r="AI597" s="16"/>
      <c r="AJ597" s="24"/>
      <c r="AK597" s="635" t="s">
        <v>55</v>
      </c>
      <c r="AL597" s="635" t="s">
        <v>55</v>
      </c>
      <c r="AM597" s="26"/>
      <c r="AN597" s="24" t="s">
        <v>85</v>
      </c>
      <c r="AO597" s="24" t="s">
        <v>55</v>
      </c>
      <c r="AP597" s="635" t="s">
        <v>484</v>
      </c>
      <c r="AQ597" s="635" t="s">
        <v>484</v>
      </c>
      <c r="AR597" s="635" t="s">
        <v>484</v>
      </c>
      <c r="AS597" s="641" t="s">
        <v>32</v>
      </c>
      <c r="AT597" s="24" t="s">
        <v>1082</v>
      </c>
    </row>
    <row r="598" spans="1:46" ht="19.5">
      <c r="A598" s="23">
        <v>45833</v>
      </c>
      <c r="B598" s="642">
        <v>106</v>
      </c>
      <c r="C598" s="21"/>
      <c r="D598" s="20">
        <v>2504996</v>
      </c>
      <c r="E598" s="20" t="s">
        <v>38</v>
      </c>
      <c r="F598" s="644" t="s">
        <v>55</v>
      </c>
      <c r="G598" s="866">
        <v>14.1</v>
      </c>
      <c r="H598" s="875"/>
      <c r="I598" s="873"/>
      <c r="J598" s="15"/>
      <c r="K598" s="19">
        <v>9.68</v>
      </c>
      <c r="L598" s="636">
        <f>(K598/(100-G598))*100</f>
        <v>11.268917345750872</v>
      </c>
      <c r="M598" s="15"/>
      <c r="N598" s="15">
        <v>19.600000000000001</v>
      </c>
      <c r="O598" s="869">
        <v>1.6</v>
      </c>
      <c r="P598" s="870">
        <v>4.5</v>
      </c>
      <c r="Q598" s="870">
        <v>10.31</v>
      </c>
      <c r="R598" s="870">
        <v>55.02</v>
      </c>
      <c r="S598" s="870">
        <v>18.68</v>
      </c>
      <c r="T598" s="879">
        <f>SUM(Pâtissière[[#This Row],[G 180µ]:[G 63µ]])</f>
        <v>88.509999999999991</v>
      </c>
      <c r="U598" s="870">
        <v>6.86</v>
      </c>
      <c r="V598" s="27"/>
      <c r="W598" s="27"/>
      <c r="X598" s="27"/>
      <c r="Y598" s="643">
        <v>91.96</v>
      </c>
      <c r="Z598" s="18">
        <v>-1.05</v>
      </c>
      <c r="AA598" s="18">
        <v>10.561</v>
      </c>
      <c r="AB598" s="17"/>
      <c r="AC598" s="17">
        <v>0.5</v>
      </c>
      <c r="AD598" s="16"/>
      <c r="AE598" s="16"/>
      <c r="AF598" s="16"/>
      <c r="AG598" s="16"/>
      <c r="AH598" s="16"/>
      <c r="AI598" s="16"/>
      <c r="AJ598" s="24"/>
      <c r="AK598" s="635" t="s">
        <v>55</v>
      </c>
      <c r="AL598" s="635" t="s">
        <v>55</v>
      </c>
      <c r="AM598" s="26"/>
      <c r="AN598" s="24" t="s">
        <v>85</v>
      </c>
      <c r="AO598" s="24" t="s">
        <v>55</v>
      </c>
      <c r="AP598" s="635" t="s">
        <v>484</v>
      </c>
      <c r="AQ598" s="635" t="s">
        <v>484</v>
      </c>
      <c r="AR598" s="635" t="s">
        <v>484</v>
      </c>
      <c r="AS598" s="641" t="s">
        <v>32</v>
      </c>
      <c r="AT598" s="24" t="s">
        <v>1083</v>
      </c>
    </row>
    <row r="599" spans="1:46" ht="19.5">
      <c r="A599" s="23">
        <v>45834</v>
      </c>
      <c r="B599" s="642">
        <v>106</v>
      </c>
      <c r="C599" s="21"/>
      <c r="D599" s="20">
        <v>2505037</v>
      </c>
      <c r="E599" s="20" t="s">
        <v>38</v>
      </c>
      <c r="F599" s="644" t="s">
        <v>55</v>
      </c>
      <c r="G599" s="866">
        <v>13.18</v>
      </c>
      <c r="H599" s="875"/>
      <c r="I599" s="873"/>
      <c r="J599" s="15"/>
      <c r="K599" s="19">
        <v>9.68</v>
      </c>
      <c r="L599" s="636">
        <f t="shared" ref="L599:L600" si="87">(K599/(100-G599))*100</f>
        <v>11.149504722414191</v>
      </c>
      <c r="M599" s="15"/>
      <c r="N599" s="15">
        <v>18.8</v>
      </c>
      <c r="O599" s="869">
        <v>0.96</v>
      </c>
      <c r="P599" s="870">
        <v>4.0599999999999996</v>
      </c>
      <c r="Q599" s="870">
        <v>11.8</v>
      </c>
      <c r="R599" s="870">
        <v>47.44</v>
      </c>
      <c r="S599" s="870">
        <v>23.62</v>
      </c>
      <c r="T599" s="879">
        <f>SUM(Pâtissière[[#This Row],[G 180µ]:[G 63µ]])</f>
        <v>86.92</v>
      </c>
      <c r="U599" s="870">
        <v>8.98</v>
      </c>
      <c r="V599" s="27"/>
      <c r="W599" s="27"/>
      <c r="X599" s="27"/>
      <c r="Y599" s="643">
        <v>91.04</v>
      </c>
      <c r="Z599" s="18">
        <v>-0.98</v>
      </c>
      <c r="AA599" s="18">
        <v>10.5</v>
      </c>
      <c r="AB599" s="17"/>
      <c r="AC599" s="17"/>
      <c r="AD599" s="16"/>
      <c r="AE599" s="16"/>
      <c r="AF599" s="16"/>
      <c r="AG599" s="16"/>
      <c r="AH599" s="16"/>
      <c r="AI599" s="16"/>
      <c r="AJ599" s="24"/>
      <c r="AK599" s="635" t="s">
        <v>55</v>
      </c>
      <c r="AL599" s="635" t="s">
        <v>55</v>
      </c>
      <c r="AM599" s="26"/>
      <c r="AN599" s="24" t="s">
        <v>85</v>
      </c>
      <c r="AO599" s="24" t="s">
        <v>55</v>
      </c>
      <c r="AP599" s="635" t="s">
        <v>484</v>
      </c>
      <c r="AQ599" s="635" t="s">
        <v>484</v>
      </c>
      <c r="AR599" s="635" t="s">
        <v>484</v>
      </c>
      <c r="AS599" s="641" t="s">
        <v>32</v>
      </c>
      <c r="AT599" s="24" t="s">
        <v>1084</v>
      </c>
    </row>
    <row r="600" spans="1:46" ht="19.5">
      <c r="A600" s="23">
        <v>45835</v>
      </c>
      <c r="B600" s="642">
        <v>106</v>
      </c>
      <c r="C600" s="21"/>
      <c r="D600" s="20">
        <v>2505038</v>
      </c>
      <c r="E600" s="20" t="s">
        <v>38</v>
      </c>
      <c r="F600" s="644" t="s">
        <v>55</v>
      </c>
      <c r="G600" s="866">
        <v>13.67</v>
      </c>
      <c r="H600" s="875"/>
      <c r="I600" s="873"/>
      <c r="J600" s="15"/>
      <c r="K600" s="19">
        <v>9.4600000000000009</v>
      </c>
      <c r="L600" s="636">
        <f t="shared" si="87"/>
        <v>10.957952044480484</v>
      </c>
      <c r="M600" s="15"/>
      <c r="N600" s="15"/>
      <c r="O600" s="869">
        <v>1.4</v>
      </c>
      <c r="P600" s="870">
        <v>3.76</v>
      </c>
      <c r="Q600" s="870">
        <v>8.9600000000000009</v>
      </c>
      <c r="R600" s="870">
        <v>56</v>
      </c>
      <c r="S600" s="870">
        <v>17.600000000000001</v>
      </c>
      <c r="T600" s="879">
        <f>SUM(Pâtissière[[#This Row],[G 180µ]:[G 63µ]])</f>
        <v>86.32</v>
      </c>
      <c r="U600" s="870">
        <v>8.9</v>
      </c>
      <c r="V600" s="27"/>
      <c r="W600" s="27"/>
      <c r="X600" s="27"/>
      <c r="Y600" s="643">
        <v>91.1</v>
      </c>
      <c r="Z600" s="18">
        <v>-1</v>
      </c>
      <c r="AA600" s="18">
        <v>10.35</v>
      </c>
      <c r="AB600" s="17"/>
      <c r="AC600" s="17"/>
      <c r="AD600" s="16"/>
      <c r="AE600" s="16"/>
      <c r="AF600" s="16"/>
      <c r="AG600" s="16"/>
      <c r="AH600" s="16"/>
      <c r="AI600" s="16"/>
      <c r="AJ600" s="24"/>
      <c r="AK600" s="635" t="s">
        <v>55</v>
      </c>
      <c r="AL600" s="635" t="s">
        <v>55</v>
      </c>
      <c r="AM600" s="26"/>
      <c r="AN600" s="24" t="s">
        <v>85</v>
      </c>
      <c r="AO600" s="24" t="s">
        <v>55</v>
      </c>
      <c r="AP600" s="635" t="s">
        <v>484</v>
      </c>
      <c r="AQ600" s="635" t="s">
        <v>484</v>
      </c>
      <c r="AR600" s="635" t="s">
        <v>484</v>
      </c>
      <c r="AS600" s="641" t="s">
        <v>32</v>
      </c>
      <c r="AT600" s="24" t="s">
        <v>1085</v>
      </c>
    </row>
    <row r="601" spans="1:46" ht="19.5">
      <c r="A601" s="23">
        <v>45838</v>
      </c>
      <c r="B601" s="642">
        <v>106</v>
      </c>
      <c r="C601" s="21">
        <v>0.39583333333333331</v>
      </c>
      <c r="D601" s="20">
        <v>2505090</v>
      </c>
      <c r="E601" s="20" t="s">
        <v>38</v>
      </c>
      <c r="F601" s="644" t="s">
        <v>55</v>
      </c>
      <c r="G601" s="866">
        <v>13.55</v>
      </c>
      <c r="H601" s="875"/>
      <c r="I601" s="873"/>
      <c r="J601" s="15"/>
      <c r="K601" s="19">
        <v>9.75</v>
      </c>
      <c r="L601" s="636">
        <f t="shared" ref="L601" si="88">(K601/(100-G601))*100</f>
        <v>11.278195488721805</v>
      </c>
      <c r="M601" s="15">
        <v>416</v>
      </c>
      <c r="N601" s="15"/>
      <c r="O601" s="869">
        <v>1.7</v>
      </c>
      <c r="P601" s="870">
        <v>7.5</v>
      </c>
      <c r="Q601" s="870">
        <v>13.9</v>
      </c>
      <c r="R601" s="870">
        <v>59.5</v>
      </c>
      <c r="S601" s="870">
        <v>10.9</v>
      </c>
      <c r="T601" s="879">
        <f>SUM(Pâtissière[[#This Row],[G 180µ]:[G 63µ]])</f>
        <v>91.800000000000011</v>
      </c>
      <c r="U601" s="870">
        <v>3</v>
      </c>
      <c r="V601" s="27">
        <v>22.9</v>
      </c>
      <c r="W601" s="27">
        <v>97</v>
      </c>
      <c r="X601" s="27">
        <v>8.36</v>
      </c>
      <c r="Y601" s="643">
        <v>90.51</v>
      </c>
      <c r="Z601" s="18">
        <v>-1.03</v>
      </c>
      <c r="AA601" s="18">
        <v>10.7</v>
      </c>
      <c r="AB601" s="17"/>
      <c r="AC601" s="17"/>
      <c r="AD601" s="16"/>
      <c r="AE601" s="16"/>
      <c r="AF601" s="16"/>
      <c r="AG601" s="16"/>
      <c r="AH601" s="16"/>
      <c r="AI601" s="16"/>
      <c r="AJ601" s="24"/>
      <c r="AK601" s="635" t="s">
        <v>55</v>
      </c>
      <c r="AL601" s="635" t="s">
        <v>55</v>
      </c>
      <c r="AM601" s="26"/>
      <c r="AN601" s="24" t="s">
        <v>85</v>
      </c>
      <c r="AO601" s="24" t="s">
        <v>55</v>
      </c>
      <c r="AP601" s="635" t="s">
        <v>484</v>
      </c>
      <c r="AQ601" s="635" t="s">
        <v>484</v>
      </c>
      <c r="AR601" s="635" t="s">
        <v>484</v>
      </c>
      <c r="AS601" s="641" t="s">
        <v>32</v>
      </c>
      <c r="AT601" s="24" t="s">
        <v>1086</v>
      </c>
    </row>
    <row r="602" spans="1:46" ht="19.5">
      <c r="A602" s="23">
        <v>45839</v>
      </c>
      <c r="B602" s="642">
        <v>107</v>
      </c>
      <c r="C602" s="21">
        <v>0.37569444444444444</v>
      </c>
      <c r="D602" s="20">
        <v>2505132</v>
      </c>
      <c r="E602" s="20" t="s">
        <v>38</v>
      </c>
      <c r="F602" s="644" t="s">
        <v>55</v>
      </c>
      <c r="G602" s="866">
        <v>13.84</v>
      </c>
      <c r="H602" s="875"/>
      <c r="I602" s="873"/>
      <c r="J602" s="15"/>
      <c r="K602" s="19">
        <v>9.65</v>
      </c>
      <c r="L602" s="636">
        <f t="shared" ref="L602" si="89">(K602/(100-G602))*100</f>
        <v>11.200092850510678</v>
      </c>
      <c r="M602" s="15"/>
      <c r="N602" s="15"/>
      <c r="O602" s="869"/>
      <c r="P602" s="870"/>
      <c r="Q602" s="870"/>
      <c r="R602" s="870"/>
      <c r="S602" s="870"/>
      <c r="T602" s="879"/>
      <c r="U602" s="870"/>
      <c r="V602" s="27">
        <v>23.26</v>
      </c>
      <c r="W602" s="27">
        <v>98.7</v>
      </c>
      <c r="X602" s="27">
        <v>8.24</v>
      </c>
      <c r="Y602" s="643">
        <v>90.8</v>
      </c>
      <c r="Z602" s="18">
        <v>-0.94</v>
      </c>
      <c r="AA602" s="18">
        <v>10.82</v>
      </c>
      <c r="AB602" s="17"/>
      <c r="AC602" s="17"/>
      <c r="AD602" s="16"/>
      <c r="AE602" s="16"/>
      <c r="AF602" s="16"/>
      <c r="AG602" s="16"/>
      <c r="AH602" s="16"/>
      <c r="AI602" s="16"/>
      <c r="AJ602" s="24"/>
      <c r="AK602" s="635" t="s">
        <v>55</v>
      </c>
      <c r="AL602" s="635" t="s">
        <v>55</v>
      </c>
      <c r="AM602" s="26"/>
      <c r="AN602" s="24" t="s">
        <v>85</v>
      </c>
      <c r="AO602" s="24" t="s">
        <v>55</v>
      </c>
      <c r="AP602" s="635" t="s">
        <v>484</v>
      </c>
      <c r="AQ602" s="635" t="s">
        <v>484</v>
      </c>
      <c r="AR602" s="635" t="s">
        <v>484</v>
      </c>
      <c r="AS602" s="641" t="s">
        <v>32</v>
      </c>
      <c r="AT602" s="24" t="s">
        <v>1087</v>
      </c>
    </row>
    <row r="603" spans="1:46" ht="19.5">
      <c r="A603" s="23">
        <v>45839</v>
      </c>
      <c r="B603" s="642">
        <v>107</v>
      </c>
      <c r="C603" s="21">
        <v>0.4375</v>
      </c>
      <c r="D603" s="20">
        <v>2505137</v>
      </c>
      <c r="E603" s="20" t="s">
        <v>21</v>
      </c>
      <c r="F603" s="644" t="s">
        <v>55</v>
      </c>
      <c r="G603" s="866">
        <v>14.34</v>
      </c>
      <c r="H603" s="875"/>
      <c r="I603" s="873"/>
      <c r="J603" s="15"/>
      <c r="K603" s="19">
        <v>9.36</v>
      </c>
      <c r="L603" s="636">
        <f t="shared" ref="L603" si="90">(K603/(100-G603))*100</f>
        <v>10.926920382909175</v>
      </c>
      <c r="M603" s="15"/>
      <c r="N603" s="15"/>
      <c r="O603" s="869">
        <v>3.7</v>
      </c>
      <c r="P603" s="870">
        <v>1.6</v>
      </c>
      <c r="Q603" s="870">
        <v>10</v>
      </c>
      <c r="R603" s="870">
        <v>58.4</v>
      </c>
      <c r="S603" s="870">
        <v>14.12</v>
      </c>
      <c r="T603" s="879">
        <f>SUM(Pâtissière[[#This Row],[G 180µ]:[G 63µ]])</f>
        <v>84.12</v>
      </c>
      <c r="U603" s="870">
        <v>6.26</v>
      </c>
      <c r="V603" s="27">
        <v>21.1</v>
      </c>
      <c r="W603" s="27">
        <v>97.37</v>
      </c>
      <c r="X603" s="27">
        <v>7.6</v>
      </c>
      <c r="Y603" s="643">
        <v>91.69</v>
      </c>
      <c r="Z603" s="18">
        <v>-1.0900000000000001</v>
      </c>
      <c r="AA603" s="18">
        <v>10.92</v>
      </c>
      <c r="AB603" s="17"/>
      <c r="AC603" s="17"/>
      <c r="AD603" s="16"/>
      <c r="AE603" s="16"/>
      <c r="AF603" s="16"/>
      <c r="AG603" s="16"/>
      <c r="AH603" s="16"/>
      <c r="AI603" s="16"/>
      <c r="AJ603" s="24"/>
      <c r="AK603" s="635" t="s">
        <v>55</v>
      </c>
      <c r="AL603" s="635" t="s">
        <v>55</v>
      </c>
      <c r="AM603" s="26"/>
      <c r="AN603" s="24" t="s">
        <v>85</v>
      </c>
      <c r="AO603" s="24" t="s">
        <v>55</v>
      </c>
      <c r="AP603" s="635" t="s">
        <v>484</v>
      </c>
      <c r="AQ603" s="635" t="s">
        <v>484</v>
      </c>
      <c r="AR603" s="635" t="s">
        <v>484</v>
      </c>
      <c r="AS603" s="641" t="s">
        <v>32</v>
      </c>
      <c r="AT603" s="24" t="s">
        <v>1088</v>
      </c>
    </row>
    <row r="604" spans="1:46" ht="19.5">
      <c r="A604" s="23">
        <v>45840</v>
      </c>
      <c r="B604" s="642">
        <v>107</v>
      </c>
      <c r="C604" s="21">
        <v>0.375</v>
      </c>
      <c r="D604" s="20">
        <v>2505157</v>
      </c>
      <c r="E604" s="20" t="s">
        <v>38</v>
      </c>
      <c r="F604" s="644" t="s">
        <v>55</v>
      </c>
      <c r="G604" s="866">
        <v>13.7</v>
      </c>
      <c r="H604" s="875"/>
      <c r="I604" s="873"/>
      <c r="J604" s="15"/>
      <c r="K604" s="19">
        <v>9.59</v>
      </c>
      <c r="L604" s="636">
        <f t="shared" ref="L604:L605" si="91">(K604/(100-G604))*100</f>
        <v>11.112398609501737</v>
      </c>
      <c r="M604" s="15"/>
      <c r="N604" s="15"/>
      <c r="O604" s="869">
        <v>1.7</v>
      </c>
      <c r="P604" s="870">
        <v>2.5</v>
      </c>
      <c r="Q604" s="870">
        <v>13.32</v>
      </c>
      <c r="R604" s="870">
        <v>53.18</v>
      </c>
      <c r="S604" s="870">
        <v>18.760000000000002</v>
      </c>
      <c r="T604" s="879">
        <f>SUM(Pâtissière[[#This Row],[G 180µ]:[G 63µ]])</f>
        <v>87.76</v>
      </c>
      <c r="U604" s="870">
        <v>9.9</v>
      </c>
      <c r="V604" s="27">
        <v>22.48</v>
      </c>
      <c r="W604" s="27">
        <v>98.27</v>
      </c>
      <c r="X604" s="27">
        <v>9.4700000000000006</v>
      </c>
      <c r="Y604" s="643">
        <v>92.41</v>
      </c>
      <c r="Z604" s="18">
        <v>-0.32</v>
      </c>
      <c r="AA604" s="18">
        <v>10.130000000000001</v>
      </c>
      <c r="AB604" s="17"/>
      <c r="AC604" s="17"/>
      <c r="AD604" s="16"/>
      <c r="AE604" s="16"/>
      <c r="AF604" s="16"/>
      <c r="AG604" s="16"/>
      <c r="AH604" s="16"/>
      <c r="AI604" s="16"/>
      <c r="AJ604" s="24"/>
      <c r="AK604" s="635" t="s">
        <v>55</v>
      </c>
      <c r="AL604" s="635" t="s">
        <v>55</v>
      </c>
      <c r="AM604" s="26"/>
      <c r="AN604" s="24" t="s">
        <v>85</v>
      </c>
      <c r="AO604" s="24" t="s">
        <v>55</v>
      </c>
      <c r="AP604" s="635" t="s">
        <v>484</v>
      </c>
      <c r="AQ604" s="635" t="s">
        <v>484</v>
      </c>
      <c r="AR604" s="635" t="s">
        <v>484</v>
      </c>
      <c r="AS604" s="641" t="s">
        <v>32</v>
      </c>
      <c r="AT604" s="24" t="s">
        <v>1089</v>
      </c>
    </row>
    <row r="605" spans="1:46" ht="19.5">
      <c r="A605" s="23">
        <v>45841</v>
      </c>
      <c r="B605" s="642">
        <v>107</v>
      </c>
      <c r="C605" s="21">
        <v>0.38541666666666669</v>
      </c>
      <c r="D605" s="20">
        <v>2505168</v>
      </c>
      <c r="E605" s="20" t="s">
        <v>38</v>
      </c>
      <c r="F605" s="644" t="s">
        <v>55</v>
      </c>
      <c r="G605" s="866">
        <v>13.9</v>
      </c>
      <c r="H605" s="875"/>
      <c r="I605" s="873"/>
      <c r="J605" s="15"/>
      <c r="K605" s="19">
        <v>9.68</v>
      </c>
      <c r="L605" s="636">
        <f t="shared" si="91"/>
        <v>11.24274099883856</v>
      </c>
      <c r="M605" s="15"/>
      <c r="N605" s="15"/>
      <c r="O605" s="869">
        <v>1.5</v>
      </c>
      <c r="P605" s="870">
        <v>4.4000000000000004</v>
      </c>
      <c r="Q605" s="870">
        <v>12.4</v>
      </c>
      <c r="R605" s="870">
        <v>58.5</v>
      </c>
      <c r="S605" s="870">
        <v>13.7</v>
      </c>
      <c r="T605" s="879">
        <f>SUM(Pâtissière[[#This Row],[G 180µ]:[G 63µ]])</f>
        <v>89</v>
      </c>
      <c r="U605" s="870">
        <v>7</v>
      </c>
      <c r="V605" s="27">
        <v>22.81</v>
      </c>
      <c r="W605" s="27">
        <v>93</v>
      </c>
      <c r="X605" s="27">
        <v>8.8000000000000007</v>
      </c>
      <c r="Y605" s="643">
        <v>92.09</v>
      </c>
      <c r="Z605" s="18">
        <v>-1.06</v>
      </c>
      <c r="AA605" s="18">
        <v>10.6</v>
      </c>
      <c r="AB605" s="17"/>
      <c r="AC605" s="17"/>
      <c r="AD605" s="16"/>
      <c r="AE605" s="16"/>
      <c r="AF605" s="16"/>
      <c r="AG605" s="16"/>
      <c r="AH605" s="16"/>
      <c r="AI605" s="16"/>
      <c r="AJ605" s="24"/>
      <c r="AK605" s="635" t="s">
        <v>55</v>
      </c>
      <c r="AL605" s="635" t="s">
        <v>55</v>
      </c>
      <c r="AM605" s="26"/>
      <c r="AN605" s="24" t="s">
        <v>85</v>
      </c>
      <c r="AO605" s="24" t="s">
        <v>55</v>
      </c>
      <c r="AP605" s="635" t="s">
        <v>484</v>
      </c>
      <c r="AQ605" s="635" t="s">
        <v>484</v>
      </c>
      <c r="AR605" s="635" t="s">
        <v>484</v>
      </c>
      <c r="AS605" s="641" t="s">
        <v>32</v>
      </c>
      <c r="AT605" s="24" t="s">
        <v>1090</v>
      </c>
    </row>
    <row r="606" spans="1:46" ht="19.5">
      <c r="A606" s="23">
        <v>45842</v>
      </c>
      <c r="B606" s="642">
        <v>107</v>
      </c>
      <c r="C606" s="21"/>
      <c r="D606" s="20">
        <v>2505190</v>
      </c>
      <c r="E606" s="20" t="s">
        <v>38</v>
      </c>
      <c r="F606" s="644" t="s">
        <v>55</v>
      </c>
      <c r="G606" s="866">
        <v>14.04</v>
      </c>
      <c r="H606" s="875"/>
      <c r="I606" s="873"/>
      <c r="J606" s="15"/>
      <c r="K606" s="19">
        <v>9.6999999999999993</v>
      </c>
      <c r="L606" s="636">
        <f>(K606/(100-G606))*100</f>
        <v>11.284318287575616</v>
      </c>
      <c r="M606" s="15">
        <v>436</v>
      </c>
      <c r="N606" s="15"/>
      <c r="O606" s="869">
        <v>1.4</v>
      </c>
      <c r="P606" s="870">
        <v>6.86</v>
      </c>
      <c r="Q606" s="870">
        <v>9.0399999999999991</v>
      </c>
      <c r="R606" s="870">
        <v>57.1</v>
      </c>
      <c r="S606" s="870">
        <v>15.68</v>
      </c>
      <c r="T606" s="879">
        <f>SUM(Pâtissière[[#This Row],[G 180µ]:[G 63µ]])</f>
        <v>88.68</v>
      </c>
      <c r="U606" s="870">
        <v>7.44</v>
      </c>
      <c r="V606" s="27"/>
      <c r="W606" s="27"/>
      <c r="X606" s="27"/>
      <c r="Y606" s="643">
        <v>92.91</v>
      </c>
      <c r="Z606" s="18">
        <v>-1.22</v>
      </c>
      <c r="AA606" s="18">
        <v>10.83</v>
      </c>
      <c r="AB606" s="17"/>
      <c r="AC606" s="17"/>
      <c r="AD606" s="16"/>
      <c r="AE606" s="16"/>
      <c r="AF606" s="16"/>
      <c r="AG606" s="16"/>
      <c r="AH606" s="16"/>
      <c r="AI606" s="16"/>
      <c r="AJ606" s="24"/>
      <c r="AK606" s="635" t="s">
        <v>55</v>
      </c>
      <c r="AL606" s="635" t="s">
        <v>55</v>
      </c>
      <c r="AM606" s="26"/>
      <c r="AN606" s="24" t="s">
        <v>85</v>
      </c>
      <c r="AO606" s="24" t="s">
        <v>55</v>
      </c>
      <c r="AP606" s="635" t="s">
        <v>484</v>
      </c>
      <c r="AQ606" s="635" t="s">
        <v>484</v>
      </c>
      <c r="AR606" s="635" t="s">
        <v>484</v>
      </c>
      <c r="AS606" s="641" t="s">
        <v>32</v>
      </c>
      <c r="AT606" s="24" t="s">
        <v>1091</v>
      </c>
    </row>
    <row r="607" spans="1:46" ht="19.5">
      <c r="A607" s="23">
        <v>45843</v>
      </c>
      <c r="B607" s="642">
        <v>107</v>
      </c>
      <c r="C607" s="21">
        <v>0.41666666666666669</v>
      </c>
      <c r="D607" s="20">
        <v>2505219</v>
      </c>
      <c r="E607" s="20" t="s">
        <v>38</v>
      </c>
      <c r="F607" s="644" t="s">
        <v>55</v>
      </c>
      <c r="G607" s="866">
        <v>13.73</v>
      </c>
      <c r="H607" s="875"/>
      <c r="I607" s="873"/>
      <c r="J607" s="15"/>
      <c r="K607" s="19">
        <v>9.67</v>
      </c>
      <c r="L607" s="636">
        <f>(K607/(100-G607))*100</f>
        <v>11.208995015648545</v>
      </c>
      <c r="M607" s="15"/>
      <c r="N607" s="15"/>
      <c r="O607" s="869">
        <v>0.48</v>
      </c>
      <c r="P607" s="870">
        <v>1.2</v>
      </c>
      <c r="Q607" s="870">
        <v>6.36</v>
      </c>
      <c r="R607" s="870">
        <v>53</v>
      </c>
      <c r="S607" s="870">
        <v>22.1</v>
      </c>
      <c r="T607" s="879">
        <f>SUM(Pâtissière[[#This Row],[G 180µ]:[G 63µ]])</f>
        <v>82.66</v>
      </c>
      <c r="U607" s="870">
        <v>12.8</v>
      </c>
      <c r="V607" s="27">
        <v>23.13</v>
      </c>
      <c r="W607" s="27">
        <v>97</v>
      </c>
      <c r="X607" s="27">
        <v>8.25</v>
      </c>
      <c r="Y607" s="643">
        <v>92.83</v>
      </c>
      <c r="Z607" s="18">
        <v>-0.98</v>
      </c>
      <c r="AA607" s="18">
        <v>10.57</v>
      </c>
      <c r="AB607" s="17"/>
      <c r="AC607" s="17"/>
      <c r="AD607" s="16"/>
      <c r="AE607" s="16"/>
      <c r="AF607" s="16"/>
      <c r="AG607" s="16"/>
      <c r="AH607" s="16"/>
      <c r="AI607" s="16"/>
      <c r="AJ607" s="24"/>
      <c r="AK607" s="635" t="s">
        <v>55</v>
      </c>
      <c r="AL607" s="635" t="s">
        <v>55</v>
      </c>
      <c r="AM607" s="26"/>
      <c r="AN607" s="24" t="s">
        <v>85</v>
      </c>
      <c r="AO607" s="24" t="s">
        <v>55</v>
      </c>
      <c r="AP607" s="635" t="s">
        <v>484</v>
      </c>
      <c r="AQ607" s="635" t="s">
        <v>484</v>
      </c>
      <c r="AR607" s="635" t="s">
        <v>484</v>
      </c>
      <c r="AS607" s="641" t="s">
        <v>32</v>
      </c>
      <c r="AT607" s="24" t="s">
        <v>1092</v>
      </c>
    </row>
    <row r="608" spans="1:46" ht="19.5">
      <c r="A608" s="23">
        <v>45844</v>
      </c>
      <c r="B608" s="642">
        <v>107</v>
      </c>
      <c r="C608" s="21">
        <v>0.35138888888888886</v>
      </c>
      <c r="D608" s="20">
        <v>2505226</v>
      </c>
      <c r="E608" s="20" t="s">
        <v>38</v>
      </c>
      <c r="F608" s="644" t="s">
        <v>55</v>
      </c>
      <c r="G608" s="866">
        <v>13.77</v>
      </c>
      <c r="H608" s="875"/>
      <c r="I608" s="873"/>
      <c r="J608" s="15"/>
      <c r="K608" s="19">
        <v>9.68</v>
      </c>
      <c r="L608" s="636">
        <f>(K608/(100-G608))*100</f>
        <v>11.225791487881247</v>
      </c>
      <c r="M608" s="15"/>
      <c r="N608" s="15"/>
      <c r="O608" s="869">
        <v>1.46</v>
      </c>
      <c r="P608" s="870">
        <v>3.06</v>
      </c>
      <c r="Q608" s="870">
        <v>8</v>
      </c>
      <c r="R608" s="870">
        <v>55</v>
      </c>
      <c r="S608" s="870">
        <v>21.4</v>
      </c>
      <c r="T608" s="879">
        <f>SUM(Pâtissière[[#This Row],[G 180µ]:[G 63µ]])</f>
        <v>87.460000000000008</v>
      </c>
      <c r="U608" s="870">
        <v>9.06</v>
      </c>
      <c r="V608" s="27"/>
      <c r="W608" s="27"/>
      <c r="X608" s="27"/>
      <c r="Y608" s="643">
        <v>93.02</v>
      </c>
      <c r="Z608" s="18">
        <v>-1.25</v>
      </c>
      <c r="AA608" s="18">
        <v>10.9</v>
      </c>
      <c r="AB608" s="17"/>
      <c r="AC608" s="17"/>
      <c r="AD608" s="16"/>
      <c r="AE608" s="16"/>
      <c r="AF608" s="16"/>
      <c r="AG608" s="16"/>
      <c r="AH608" s="16"/>
      <c r="AI608" s="16"/>
      <c r="AJ608" s="24"/>
      <c r="AK608" s="24"/>
      <c r="AL608" s="24"/>
      <c r="AM608" s="26"/>
      <c r="AN608" s="24"/>
      <c r="AO608" s="24"/>
      <c r="AP608" s="24"/>
      <c r="AQ608" s="24"/>
      <c r="AR608" s="24"/>
      <c r="AS608" s="24"/>
      <c r="AT608" s="24" t="s">
        <v>1093</v>
      </c>
    </row>
    <row r="609" spans="1:46" ht="19.5">
      <c r="A609" s="23">
        <v>45846</v>
      </c>
      <c r="B609" s="642">
        <v>107</v>
      </c>
      <c r="C609" s="21">
        <v>0.41666666666666669</v>
      </c>
      <c r="D609" s="20">
        <v>2505278</v>
      </c>
      <c r="E609" s="20" t="s">
        <v>57</v>
      </c>
      <c r="F609" s="644" t="s">
        <v>55</v>
      </c>
      <c r="G609" s="866">
        <v>14.02</v>
      </c>
      <c r="H609" s="875"/>
      <c r="I609" s="873"/>
      <c r="J609" s="15"/>
      <c r="K609" s="19">
        <v>10.25</v>
      </c>
      <c r="L609" s="636">
        <f t="shared" ref="L609:L612" si="92">(K609/(100-G609))*100</f>
        <v>11.921377064433589</v>
      </c>
      <c r="M609" s="15"/>
      <c r="N609" s="15"/>
      <c r="O609" s="869">
        <v>2.78</v>
      </c>
      <c r="P609" s="870">
        <v>3.36</v>
      </c>
      <c r="Q609" s="870">
        <v>10.199999999999999</v>
      </c>
      <c r="R609" s="870">
        <v>54.2</v>
      </c>
      <c r="S609" s="870">
        <v>18.920000000000002</v>
      </c>
      <c r="T609" s="879">
        <f>SUM(Pâtissière[[#This Row],[G 180µ]:[G 63µ]])</f>
        <v>86.68</v>
      </c>
      <c r="U609" s="870">
        <v>8.74</v>
      </c>
      <c r="V609" s="27"/>
      <c r="W609" s="27"/>
      <c r="X609" s="27"/>
      <c r="Y609" s="643">
        <v>92.23</v>
      </c>
      <c r="Z609" s="18">
        <v>-1.08</v>
      </c>
      <c r="AA609" s="18">
        <v>10.73</v>
      </c>
      <c r="AB609" s="17"/>
      <c r="AC609" s="17"/>
      <c r="AD609" s="16"/>
      <c r="AE609" s="16"/>
      <c r="AF609" s="16"/>
      <c r="AG609" s="16"/>
      <c r="AH609" s="16"/>
      <c r="AI609" s="16"/>
      <c r="AJ609" s="24"/>
      <c r="AK609" s="635"/>
      <c r="AL609" s="635"/>
      <c r="AM609" s="26"/>
      <c r="AN609" s="24" t="s">
        <v>85</v>
      </c>
      <c r="AO609" s="24" t="s">
        <v>55</v>
      </c>
      <c r="AP609" s="635" t="s">
        <v>484</v>
      </c>
      <c r="AQ609" s="635" t="s">
        <v>484</v>
      </c>
      <c r="AR609" s="635" t="s">
        <v>484</v>
      </c>
      <c r="AS609" s="641" t="s">
        <v>32</v>
      </c>
      <c r="AT609" s="24" t="s">
        <v>1094</v>
      </c>
    </row>
    <row r="610" spans="1:46" ht="19.5">
      <c r="A610" s="23">
        <v>45846</v>
      </c>
      <c r="B610" s="642">
        <v>107</v>
      </c>
      <c r="C610" s="21">
        <v>0.40208333333333335</v>
      </c>
      <c r="D610" s="20">
        <v>2505279</v>
      </c>
      <c r="E610" s="20" t="s">
        <v>38</v>
      </c>
      <c r="F610" s="644" t="s">
        <v>55</v>
      </c>
      <c r="G610" s="866">
        <v>13.3</v>
      </c>
      <c r="H610" s="875"/>
      <c r="I610" s="873"/>
      <c r="J610" s="15"/>
      <c r="K610" s="19">
        <v>10.31</v>
      </c>
      <c r="L610" s="636">
        <f t="shared" si="92"/>
        <v>11.891580161476355</v>
      </c>
      <c r="M610" s="15"/>
      <c r="N610" s="15"/>
      <c r="O610" s="869">
        <v>0.88</v>
      </c>
      <c r="P610" s="870">
        <v>2.46</v>
      </c>
      <c r="Q610" s="870">
        <v>8.42</v>
      </c>
      <c r="R610" s="870">
        <v>50.25</v>
      </c>
      <c r="S610" s="870">
        <v>22</v>
      </c>
      <c r="T610" s="879">
        <f>SUM(Pâtissière[[#This Row],[G 180µ]:[G 63µ]])</f>
        <v>83.13</v>
      </c>
      <c r="U610" s="870">
        <v>14.66</v>
      </c>
      <c r="V610" s="27"/>
      <c r="W610" s="27"/>
      <c r="X610" s="27"/>
      <c r="Y610" s="643">
        <v>91.62</v>
      </c>
      <c r="Z610" s="18">
        <v>-1.05</v>
      </c>
      <c r="AA610" s="18">
        <v>10.79</v>
      </c>
      <c r="AB610" s="17"/>
      <c r="AC610" s="17"/>
      <c r="AD610" s="16"/>
      <c r="AE610" s="16"/>
      <c r="AF610" s="16"/>
      <c r="AG610" s="16"/>
      <c r="AH610" s="16"/>
      <c r="AI610" s="16"/>
      <c r="AJ610" s="24"/>
      <c r="AK610" s="635" t="s">
        <v>55</v>
      </c>
      <c r="AL610" s="635" t="s">
        <v>55</v>
      </c>
      <c r="AM610" s="26"/>
      <c r="AN610" s="24"/>
      <c r="AO610" s="24" t="s">
        <v>55</v>
      </c>
      <c r="AP610" s="635" t="s">
        <v>484</v>
      </c>
      <c r="AQ610" s="635" t="s">
        <v>484</v>
      </c>
      <c r="AR610" s="635" t="s">
        <v>484</v>
      </c>
      <c r="AS610" s="641" t="s">
        <v>32</v>
      </c>
      <c r="AT610" s="24" t="s">
        <v>1095</v>
      </c>
    </row>
    <row r="611" spans="1:46" ht="19.5">
      <c r="A611" s="23">
        <v>45847</v>
      </c>
      <c r="B611" s="642">
        <v>107</v>
      </c>
      <c r="C611" s="21">
        <v>0.39583333333333331</v>
      </c>
      <c r="D611" s="20">
        <v>2505308</v>
      </c>
      <c r="E611" s="20" t="s">
        <v>57</v>
      </c>
      <c r="F611" s="644" t="s">
        <v>55</v>
      </c>
      <c r="G611" s="866">
        <v>13.6</v>
      </c>
      <c r="H611" s="875"/>
      <c r="I611" s="873"/>
      <c r="J611" s="15"/>
      <c r="K611" s="19">
        <v>9.8699999999999992</v>
      </c>
      <c r="L611" s="636">
        <f t="shared" si="92"/>
        <v>11.423611111111109</v>
      </c>
      <c r="M611" s="15">
        <v>407</v>
      </c>
      <c r="N611" s="15"/>
      <c r="O611" s="869">
        <v>1.2</v>
      </c>
      <c r="P611" s="870">
        <v>4</v>
      </c>
      <c r="Q611" s="870">
        <v>10.9</v>
      </c>
      <c r="R611" s="870">
        <v>53.5</v>
      </c>
      <c r="S611" s="870">
        <v>22</v>
      </c>
      <c r="T611" s="879">
        <f>SUM(Pâtissière[[#This Row],[G 180µ]:[G 63µ]])</f>
        <v>90.4</v>
      </c>
      <c r="U611" s="870">
        <v>7</v>
      </c>
      <c r="V611" s="27"/>
      <c r="W611" s="27"/>
      <c r="X611" s="27"/>
      <c r="Y611" s="643">
        <v>92.19</v>
      </c>
      <c r="Z611" s="18">
        <v>-1.08</v>
      </c>
      <c r="AA611" s="18">
        <v>10.87</v>
      </c>
      <c r="AB611" s="17"/>
      <c r="AC611" s="17"/>
      <c r="AD611" s="16"/>
      <c r="AE611" s="16"/>
      <c r="AF611" s="16"/>
      <c r="AG611" s="16"/>
      <c r="AH611" s="16"/>
      <c r="AI611" s="16"/>
      <c r="AJ611" s="24"/>
      <c r="AK611" s="635"/>
      <c r="AL611" s="635"/>
      <c r="AM611" s="26"/>
      <c r="AN611" s="24" t="s">
        <v>85</v>
      </c>
      <c r="AO611" s="24" t="s">
        <v>55</v>
      </c>
      <c r="AP611" s="635" t="s">
        <v>484</v>
      </c>
      <c r="AQ611" s="635" t="s">
        <v>484</v>
      </c>
      <c r="AR611" s="635" t="s">
        <v>484</v>
      </c>
      <c r="AS611" s="641" t="s">
        <v>32</v>
      </c>
      <c r="AT611" s="24" t="s">
        <v>1096</v>
      </c>
    </row>
    <row r="612" spans="1:46" ht="19.5">
      <c r="A612" s="23">
        <v>45847</v>
      </c>
      <c r="B612" s="642">
        <v>107</v>
      </c>
      <c r="C612" s="21">
        <v>0.39583333333333331</v>
      </c>
      <c r="D612" s="20">
        <v>2505309</v>
      </c>
      <c r="E612" s="20" t="s">
        <v>38</v>
      </c>
      <c r="F612" s="644" t="s">
        <v>55</v>
      </c>
      <c r="G612" s="866">
        <v>13.73</v>
      </c>
      <c r="H612" s="875"/>
      <c r="I612" s="873"/>
      <c r="J612" s="15"/>
      <c r="K612" s="19">
        <v>10.23</v>
      </c>
      <c r="L612" s="636">
        <f t="shared" si="92"/>
        <v>11.858119856265215</v>
      </c>
      <c r="M612" s="15">
        <v>397</v>
      </c>
      <c r="N612" s="15"/>
      <c r="O612" s="869">
        <v>1.7</v>
      </c>
      <c r="P612" s="870">
        <v>2.9</v>
      </c>
      <c r="Q612" s="870">
        <v>11.5</v>
      </c>
      <c r="R612" s="870">
        <v>59.2</v>
      </c>
      <c r="S612" s="870">
        <v>15</v>
      </c>
      <c r="T612" s="879">
        <f>SUM(Pâtissière[[#This Row],[G 180µ]:[G 63µ]])</f>
        <v>88.600000000000009</v>
      </c>
      <c r="U612" s="870">
        <v>8</v>
      </c>
      <c r="V612" s="27">
        <v>24.22</v>
      </c>
      <c r="W612" s="27">
        <v>99</v>
      </c>
      <c r="X612" s="27">
        <v>8.49</v>
      </c>
      <c r="Y612" s="643">
        <v>91.62</v>
      </c>
      <c r="Z612" s="18">
        <v>-1.05</v>
      </c>
      <c r="AA612" s="18">
        <v>10.79</v>
      </c>
      <c r="AB612" s="17"/>
      <c r="AC612" s="17"/>
      <c r="AD612" s="16"/>
      <c r="AE612" s="16"/>
      <c r="AF612" s="16"/>
      <c r="AG612" s="16"/>
      <c r="AH612" s="16"/>
      <c r="AI612" s="16"/>
      <c r="AJ612" s="24"/>
      <c r="AK612" s="635" t="s">
        <v>55</v>
      </c>
      <c r="AL612" s="635" t="s">
        <v>55</v>
      </c>
      <c r="AM612" s="26"/>
      <c r="AN612" s="24"/>
      <c r="AO612" s="24" t="s">
        <v>55</v>
      </c>
      <c r="AP612" s="635" t="s">
        <v>484</v>
      </c>
      <c r="AQ612" s="635" t="s">
        <v>484</v>
      </c>
      <c r="AR612" s="635" t="s">
        <v>484</v>
      </c>
      <c r="AS612" s="641" t="s">
        <v>32</v>
      </c>
      <c r="AT612" s="24" t="s">
        <v>1097</v>
      </c>
    </row>
    <row r="613" spans="1:46" ht="19.5">
      <c r="A613" s="23">
        <v>45848</v>
      </c>
      <c r="B613" s="642">
        <v>107</v>
      </c>
      <c r="C613" s="21">
        <v>0.41666666666666669</v>
      </c>
      <c r="D613" s="20">
        <v>2505330</v>
      </c>
      <c r="E613" s="20" t="s">
        <v>38</v>
      </c>
      <c r="F613" s="644" t="s">
        <v>55</v>
      </c>
      <c r="G613" s="866">
        <v>13.75</v>
      </c>
      <c r="H613" s="875"/>
      <c r="I613" s="873"/>
      <c r="J613" s="15"/>
      <c r="K613" s="19">
        <v>9.8800000000000008</v>
      </c>
      <c r="L613" s="636">
        <f t="shared" ref="L613" si="93">(K613/(100-G613))*100</f>
        <v>11.455072463768117</v>
      </c>
      <c r="M613" s="15"/>
      <c r="N613" s="15"/>
      <c r="O613" s="869">
        <v>3.54</v>
      </c>
      <c r="P613" s="870">
        <v>7.36</v>
      </c>
      <c r="Q613" s="870">
        <v>10.64</v>
      </c>
      <c r="R613" s="870">
        <v>53.94</v>
      </c>
      <c r="S613" s="870">
        <v>16.72</v>
      </c>
      <c r="T613" s="879">
        <f>SUM(Pâtissière[[#This Row],[G 180µ]:[G 63µ]])</f>
        <v>88.66</v>
      </c>
      <c r="U613" s="870">
        <v>7.54</v>
      </c>
      <c r="V613" s="27"/>
      <c r="W613" s="27"/>
      <c r="X613" s="27"/>
      <c r="Y613" s="643">
        <v>92.02</v>
      </c>
      <c r="Z613" s="18">
        <v>-0.9</v>
      </c>
      <c r="AA613" s="18">
        <v>10.75</v>
      </c>
      <c r="AB613" s="17"/>
      <c r="AC613" s="17"/>
      <c r="AD613" s="16"/>
      <c r="AE613" s="16"/>
      <c r="AF613" s="16"/>
      <c r="AG613" s="16"/>
      <c r="AH613" s="16"/>
      <c r="AI613" s="16"/>
      <c r="AJ613" s="24"/>
      <c r="AK613" s="635" t="s">
        <v>55</v>
      </c>
      <c r="AL613" s="635" t="s">
        <v>55</v>
      </c>
      <c r="AM613" s="26"/>
      <c r="AN613" s="24" t="s">
        <v>85</v>
      </c>
      <c r="AO613" s="24" t="s">
        <v>55</v>
      </c>
      <c r="AP613" s="635" t="s">
        <v>484</v>
      </c>
      <c r="AQ613" s="635" t="s">
        <v>484</v>
      </c>
      <c r="AR613" s="635" t="s">
        <v>484</v>
      </c>
      <c r="AS613" s="641" t="s">
        <v>32</v>
      </c>
      <c r="AT613" s="24" t="s">
        <v>1098</v>
      </c>
    </row>
    <row r="614" spans="1:46" ht="19.5">
      <c r="A614" s="23">
        <v>45849</v>
      </c>
      <c r="B614" s="642">
        <v>107</v>
      </c>
      <c r="C614" s="21">
        <v>0.4375</v>
      </c>
      <c r="D614" s="20">
        <v>2505364</v>
      </c>
      <c r="E614" s="20" t="s">
        <v>38</v>
      </c>
      <c r="F614" s="644" t="s">
        <v>55</v>
      </c>
      <c r="G614" s="866">
        <v>13.82</v>
      </c>
      <c r="H614" s="875"/>
      <c r="I614" s="873"/>
      <c r="J614" s="15"/>
      <c r="K614" s="19">
        <v>9.81</v>
      </c>
      <c r="L614" s="636">
        <f t="shared" ref="L614:L615" si="94">(K614/(100-G614))*100</f>
        <v>11.383151543281505</v>
      </c>
      <c r="M614" s="15"/>
      <c r="N614" s="15"/>
      <c r="O614" s="869">
        <v>1.26</v>
      </c>
      <c r="P614" s="870">
        <v>3.6</v>
      </c>
      <c r="Q614" s="870">
        <v>12.04</v>
      </c>
      <c r="R614" s="870">
        <v>54.3</v>
      </c>
      <c r="S614" s="870">
        <v>18.8</v>
      </c>
      <c r="T614" s="879">
        <f>SUM(Pâtissière[[#This Row],[G 180µ]:[G 63µ]])</f>
        <v>88.74</v>
      </c>
      <c r="U614" s="870">
        <v>8.1</v>
      </c>
      <c r="V614" s="27"/>
      <c r="W614" s="27"/>
      <c r="X614" s="27"/>
      <c r="Y614" s="643">
        <v>92.03</v>
      </c>
      <c r="Z614" s="18">
        <v>-0.93</v>
      </c>
      <c r="AA614" s="18">
        <v>10.71</v>
      </c>
      <c r="AB614" s="17"/>
      <c r="AC614" s="17"/>
      <c r="AD614" s="16"/>
      <c r="AE614" s="16"/>
      <c r="AF614" s="16"/>
      <c r="AG614" s="16"/>
      <c r="AH614" s="16"/>
      <c r="AI614" s="16"/>
      <c r="AJ614" s="24"/>
      <c r="AK614" s="635" t="s">
        <v>55</v>
      </c>
      <c r="AL614" s="635" t="s">
        <v>55</v>
      </c>
      <c r="AM614" s="26"/>
      <c r="AN614" s="24" t="s">
        <v>85</v>
      </c>
      <c r="AO614" s="24" t="s">
        <v>55</v>
      </c>
      <c r="AP614" s="635" t="s">
        <v>484</v>
      </c>
      <c r="AQ614" s="635" t="s">
        <v>484</v>
      </c>
      <c r="AR614" s="635" t="s">
        <v>484</v>
      </c>
      <c r="AS614" s="641" t="s">
        <v>32</v>
      </c>
      <c r="AT614" s="24" t="s">
        <v>1099</v>
      </c>
    </row>
    <row r="615" spans="1:46" ht="19.5">
      <c r="A615" s="23">
        <v>45850</v>
      </c>
      <c r="B615" s="642">
        <v>107</v>
      </c>
      <c r="C615" s="21">
        <v>0.41666666666666669</v>
      </c>
      <c r="D615" s="20">
        <v>2505393</v>
      </c>
      <c r="E615" s="20" t="s">
        <v>38</v>
      </c>
      <c r="F615" s="644" t="s">
        <v>55</v>
      </c>
      <c r="G615" s="866">
        <v>13.62</v>
      </c>
      <c r="H615" s="875"/>
      <c r="I615" s="873"/>
      <c r="J615" s="15"/>
      <c r="K615" s="19">
        <v>9.85</v>
      </c>
      <c r="L615" s="636">
        <f t="shared" si="94"/>
        <v>11.403102570039362</v>
      </c>
      <c r="M615" s="15"/>
      <c r="N615" s="15"/>
      <c r="O615" s="869">
        <v>1.9</v>
      </c>
      <c r="P615" s="870">
        <v>2.9</v>
      </c>
      <c r="Q615" s="870">
        <v>10</v>
      </c>
      <c r="R615" s="870">
        <v>58.9</v>
      </c>
      <c r="S615" s="870">
        <v>17</v>
      </c>
      <c r="T615" s="879">
        <f>SUM(Pâtissière[[#This Row],[G 180µ]:[G 63µ]])</f>
        <v>88.8</v>
      </c>
      <c r="U615" s="870">
        <v>9.4</v>
      </c>
      <c r="V615" s="27">
        <v>20.190000000000001</v>
      </c>
      <c r="W615" s="27">
        <v>99</v>
      </c>
      <c r="X615" s="27">
        <v>9.36</v>
      </c>
      <c r="Y615" s="643">
        <v>92.22</v>
      </c>
      <c r="Z615" s="18">
        <v>-1.0900000000000001</v>
      </c>
      <c r="AA615" s="18">
        <v>10.84</v>
      </c>
      <c r="AB615" s="17"/>
      <c r="AC615" s="17"/>
      <c r="AD615" s="16"/>
      <c r="AE615" s="16"/>
      <c r="AF615" s="16"/>
      <c r="AG615" s="16"/>
      <c r="AH615" s="16"/>
      <c r="AI615" s="16"/>
      <c r="AJ615" s="24"/>
      <c r="AK615" s="24"/>
      <c r="AL615" s="24"/>
      <c r="AM615" s="26"/>
      <c r="AN615" s="24"/>
      <c r="AO615" s="24" t="s">
        <v>55</v>
      </c>
      <c r="AP615" s="635" t="s">
        <v>484</v>
      </c>
      <c r="AQ615" s="635" t="s">
        <v>484</v>
      </c>
      <c r="AR615" s="635" t="s">
        <v>484</v>
      </c>
      <c r="AS615" s="641" t="s">
        <v>32</v>
      </c>
      <c r="AT615" s="24" t="s">
        <v>1100</v>
      </c>
    </row>
    <row r="616" spans="1:46" ht="19.5">
      <c r="A616" s="23">
        <v>45852</v>
      </c>
      <c r="B616" s="642">
        <v>107</v>
      </c>
      <c r="C616" s="21">
        <v>0.39583333333333331</v>
      </c>
      <c r="D616" s="20">
        <v>2505428</v>
      </c>
      <c r="E616" s="20" t="s">
        <v>38</v>
      </c>
      <c r="F616" s="644" t="s">
        <v>55</v>
      </c>
      <c r="G616" s="866">
        <v>13.17</v>
      </c>
      <c r="H616" s="875"/>
      <c r="I616" s="873"/>
      <c r="J616" s="15"/>
      <c r="K616" s="19">
        <v>10.199999999999999</v>
      </c>
      <c r="L616" s="636">
        <f t="shared" ref="L616" si="95">(K616/(100-G616))*100</f>
        <v>11.74709201888748</v>
      </c>
      <c r="M616" s="15"/>
      <c r="N616" s="15"/>
      <c r="O616" s="869">
        <v>0.52</v>
      </c>
      <c r="P616" s="870">
        <v>0.96</v>
      </c>
      <c r="Q616" s="870">
        <v>8.76</v>
      </c>
      <c r="R616" s="870">
        <v>46.9</v>
      </c>
      <c r="S616" s="870">
        <v>24.02</v>
      </c>
      <c r="T616" s="879">
        <f>SUM(Pâtissière[[#This Row],[G 180µ]:[G 63µ]])</f>
        <v>80.64</v>
      </c>
      <c r="U616" s="870">
        <v>17</v>
      </c>
      <c r="V616" s="27"/>
      <c r="W616" s="27"/>
      <c r="X616" s="27"/>
      <c r="Y616" s="643">
        <v>90.1</v>
      </c>
      <c r="Z616" s="18">
        <v>-0.57999999999999996</v>
      </c>
      <c r="AA616" s="18">
        <v>10.93</v>
      </c>
      <c r="AB616" s="17"/>
      <c r="AC616" s="17"/>
      <c r="AD616" s="16"/>
      <c r="AE616" s="16"/>
      <c r="AF616" s="16"/>
      <c r="AG616" s="16"/>
      <c r="AH616" s="16"/>
      <c r="AI616" s="16"/>
      <c r="AJ616" s="24"/>
      <c r="AK616" s="24"/>
      <c r="AL616" s="24"/>
      <c r="AM616" s="26"/>
      <c r="AN616" s="24"/>
      <c r="AO616" s="24" t="s">
        <v>55</v>
      </c>
      <c r="AP616" s="635" t="s">
        <v>484</v>
      </c>
      <c r="AQ616" s="635" t="s">
        <v>484</v>
      </c>
      <c r="AR616" s="635" t="s">
        <v>484</v>
      </c>
      <c r="AS616" s="641" t="s">
        <v>32</v>
      </c>
      <c r="AT616" s="24" t="s">
        <v>1101</v>
      </c>
    </row>
    <row r="617" spans="1:46" ht="19.5">
      <c r="A617" s="23">
        <v>45853</v>
      </c>
      <c r="B617" s="642">
        <v>107</v>
      </c>
      <c r="C617" s="21">
        <v>0.39583333333333331</v>
      </c>
      <c r="D617" s="20">
        <v>2505458</v>
      </c>
      <c r="E617" s="20" t="s">
        <v>38</v>
      </c>
      <c r="F617" s="644" t="s">
        <v>55</v>
      </c>
      <c r="G617" s="866">
        <v>13.6</v>
      </c>
      <c r="H617" s="875"/>
      <c r="I617" s="873"/>
      <c r="J617" s="15"/>
      <c r="K617" s="19">
        <v>9.5399999999999991</v>
      </c>
      <c r="L617" s="636">
        <f t="shared" ref="L617" si="96">(K617/(100-G617))*100</f>
        <v>11.041666666666664</v>
      </c>
      <c r="M617" s="15"/>
      <c r="N617" s="15"/>
      <c r="O617" s="869">
        <v>2.34</v>
      </c>
      <c r="P617" s="870">
        <v>3.7</v>
      </c>
      <c r="Q617" s="870">
        <v>10.48</v>
      </c>
      <c r="R617" s="870">
        <v>56.76</v>
      </c>
      <c r="S617" s="870">
        <v>15.92</v>
      </c>
      <c r="T617" s="879">
        <f>SUM(Pâtissière[[#This Row],[G 180µ]:[G 63µ]])</f>
        <v>86.86</v>
      </c>
      <c r="U617" s="870">
        <v>8.4</v>
      </c>
      <c r="V617" s="27"/>
      <c r="W617" s="27"/>
      <c r="X617" s="27"/>
      <c r="Y617" s="643">
        <v>90.32</v>
      </c>
      <c r="Z617" s="18">
        <v>-0.66</v>
      </c>
      <c r="AA617" s="18">
        <v>10.87</v>
      </c>
      <c r="AB617" s="17"/>
      <c r="AC617" s="17"/>
      <c r="AD617" s="16">
        <v>98</v>
      </c>
      <c r="AE617" s="16">
        <v>66</v>
      </c>
      <c r="AF617" s="16">
        <v>18.100000000000001</v>
      </c>
      <c r="AG617" s="16">
        <v>240</v>
      </c>
      <c r="AH617" s="16">
        <v>1.48</v>
      </c>
      <c r="AI617" s="16">
        <v>55.7</v>
      </c>
      <c r="AJ617" s="24"/>
      <c r="AK617" s="24"/>
      <c r="AL617" s="24"/>
      <c r="AM617" s="26"/>
      <c r="AN617" s="24"/>
      <c r="AO617" s="24" t="s">
        <v>55</v>
      </c>
      <c r="AP617" s="635" t="s">
        <v>484</v>
      </c>
      <c r="AQ617" s="635" t="s">
        <v>484</v>
      </c>
      <c r="AR617" s="635" t="s">
        <v>484</v>
      </c>
      <c r="AS617" s="641" t="s">
        <v>32</v>
      </c>
      <c r="AT617" s="24" t="s">
        <v>1102</v>
      </c>
    </row>
    <row r="618" spans="1:46" ht="19.5">
      <c r="A618" s="23">
        <v>45856</v>
      </c>
      <c r="B618" s="642">
        <v>107</v>
      </c>
      <c r="C618" s="21">
        <v>0.44097222222222221</v>
      </c>
      <c r="D618" s="20">
        <v>2505560</v>
      </c>
      <c r="E618" s="20" t="s">
        <v>38</v>
      </c>
      <c r="F618" s="644" t="s">
        <v>55</v>
      </c>
      <c r="G618" s="866">
        <v>13.97</v>
      </c>
      <c r="H618" s="875"/>
      <c r="I618" s="873"/>
      <c r="J618" s="15"/>
      <c r="K618" s="19">
        <v>9.6199999999999992</v>
      </c>
      <c r="L618" s="636">
        <f t="shared" ref="L618:L619" si="97">(K618/(100-G618))*100</f>
        <v>11.182145763105893</v>
      </c>
      <c r="M618" s="15"/>
      <c r="N618" s="15"/>
      <c r="O618" s="869">
        <v>8</v>
      </c>
      <c r="P618" s="870">
        <v>10</v>
      </c>
      <c r="Q618" s="870">
        <v>13.16</v>
      </c>
      <c r="R618" s="870">
        <v>49.02</v>
      </c>
      <c r="S618" s="870">
        <v>11.58</v>
      </c>
      <c r="T618" s="879">
        <f>SUM(Pâtissière[[#This Row],[G 180µ]:[G 63µ]])</f>
        <v>83.76</v>
      </c>
      <c r="U618" s="870">
        <v>5.64</v>
      </c>
      <c r="V618" s="27"/>
      <c r="W618" s="27"/>
      <c r="X618" s="27"/>
      <c r="Y618" s="643">
        <v>91.13</v>
      </c>
      <c r="Z618" s="18">
        <v>-0.74</v>
      </c>
      <c r="AA618" s="18">
        <v>10.41</v>
      </c>
      <c r="AB618" s="17"/>
      <c r="AC618" s="17"/>
      <c r="AD618" s="16"/>
      <c r="AE618" s="16"/>
      <c r="AF618" s="16"/>
      <c r="AG618" s="16"/>
      <c r="AH618" s="16"/>
      <c r="AI618" s="16"/>
      <c r="AJ618" s="24"/>
      <c r="AK618" s="24"/>
      <c r="AL618" s="24"/>
      <c r="AM618" s="26"/>
      <c r="AN618" s="24"/>
      <c r="AO618" s="24" t="s">
        <v>55</v>
      </c>
      <c r="AP618" s="635" t="s">
        <v>484</v>
      </c>
      <c r="AQ618" s="635" t="s">
        <v>484</v>
      </c>
      <c r="AR618" s="635" t="s">
        <v>484</v>
      </c>
      <c r="AS618" s="641" t="s">
        <v>32</v>
      </c>
      <c r="AT618" s="24" t="s">
        <v>1103</v>
      </c>
    </row>
    <row r="619" spans="1:46" ht="19.5">
      <c r="A619" s="23">
        <v>45856</v>
      </c>
      <c r="B619" s="642">
        <v>107</v>
      </c>
      <c r="C619" s="21">
        <v>0.47916666666666669</v>
      </c>
      <c r="D619" s="20">
        <v>2505559</v>
      </c>
      <c r="E619" s="20" t="s">
        <v>57</v>
      </c>
      <c r="F619" s="644" t="s">
        <v>55</v>
      </c>
      <c r="G619" s="866">
        <v>14.18</v>
      </c>
      <c r="H619" s="875"/>
      <c r="I619" s="873"/>
      <c r="J619" s="15"/>
      <c r="K619" s="19">
        <v>9.5500000000000007</v>
      </c>
      <c r="L619" s="636">
        <f t="shared" si="97"/>
        <v>11.12794220461431</v>
      </c>
      <c r="M619" s="15"/>
      <c r="N619" s="15"/>
      <c r="O619" s="869">
        <v>7.5</v>
      </c>
      <c r="P619" s="870">
        <v>9.5</v>
      </c>
      <c r="Q619" s="870">
        <v>11.68</v>
      </c>
      <c r="R619" s="870">
        <v>45.06</v>
      </c>
      <c r="S619" s="870">
        <v>19.16</v>
      </c>
      <c r="T619" s="879">
        <f>SUM(Pâtissière[[#This Row],[G 180µ]:[G 63µ]])</f>
        <v>85.4</v>
      </c>
      <c r="U619" s="870">
        <v>7</v>
      </c>
      <c r="V619" s="27"/>
      <c r="W619" s="27"/>
      <c r="X619" s="27"/>
      <c r="Y619" s="643">
        <v>91.07</v>
      </c>
      <c r="Z619" s="18">
        <v>-0.76</v>
      </c>
      <c r="AA619" s="18">
        <v>10.58</v>
      </c>
      <c r="AB619" s="17"/>
      <c r="AC619" s="17"/>
      <c r="AD619" s="16">
        <v>90</v>
      </c>
      <c r="AE619" s="16">
        <v>72</v>
      </c>
      <c r="AF619" s="16">
        <v>18.899999999999999</v>
      </c>
      <c r="AG619" s="16">
        <v>236</v>
      </c>
      <c r="AH619" s="16">
        <v>1.25</v>
      </c>
      <c r="AI619" s="16">
        <v>56.2</v>
      </c>
      <c r="AJ619" s="24"/>
      <c r="AK619" s="24"/>
      <c r="AL619" s="24"/>
      <c r="AM619" s="26"/>
      <c r="AN619" s="24"/>
      <c r="AO619" s="24" t="s">
        <v>55</v>
      </c>
      <c r="AP619" s="635" t="s">
        <v>484</v>
      </c>
      <c r="AQ619" s="635" t="s">
        <v>484</v>
      </c>
      <c r="AR619" s="635" t="s">
        <v>484</v>
      </c>
      <c r="AS619" s="641" t="s">
        <v>32</v>
      </c>
      <c r="AT619" s="24" t="s">
        <v>1104</v>
      </c>
    </row>
    <row r="620" spans="1:46" ht="19.5">
      <c r="A620" s="23">
        <v>45857</v>
      </c>
      <c r="B620" s="642">
        <v>107</v>
      </c>
      <c r="C620" s="21">
        <v>0.41666666666666669</v>
      </c>
      <c r="D620" s="20">
        <v>2505571</v>
      </c>
      <c r="E620" s="20" t="s">
        <v>38</v>
      </c>
      <c r="F620" s="644" t="s">
        <v>55</v>
      </c>
      <c r="G620" s="866">
        <v>13.67</v>
      </c>
      <c r="H620" s="875"/>
      <c r="I620" s="873"/>
      <c r="J620" s="15"/>
      <c r="K620" s="19">
        <v>9.5399999999999991</v>
      </c>
      <c r="L620" s="636">
        <f t="shared" ref="L620:L621" si="98">(K620/(100-G620))*100</f>
        <v>11.050619715046912</v>
      </c>
      <c r="M620" s="15"/>
      <c r="N620" s="15"/>
      <c r="O620" s="869">
        <v>7</v>
      </c>
      <c r="P620" s="870">
        <v>10.36</v>
      </c>
      <c r="Q620" s="870">
        <v>8.4</v>
      </c>
      <c r="R620" s="870">
        <v>42</v>
      </c>
      <c r="S620" s="870">
        <v>18</v>
      </c>
      <c r="T620" s="879">
        <f>SUM(Pâtissière[[#This Row],[G 180µ]:[G 63µ]])</f>
        <v>78.759999999999991</v>
      </c>
      <c r="U620" s="870">
        <v>11</v>
      </c>
      <c r="V620" s="27">
        <v>25.6</v>
      </c>
      <c r="W620" s="27">
        <v>86.81</v>
      </c>
      <c r="X620" s="27">
        <v>10.199999999999999</v>
      </c>
      <c r="Y620" s="643">
        <v>90.13</v>
      </c>
      <c r="Z620" s="18">
        <v>-0.72</v>
      </c>
      <c r="AA620" s="18">
        <v>10.7</v>
      </c>
      <c r="AB620" s="17"/>
      <c r="AC620" s="17"/>
      <c r="AD620" s="16">
        <v>103</v>
      </c>
      <c r="AE620" s="16">
        <v>82</v>
      </c>
      <c r="AF620" s="16">
        <v>20.2</v>
      </c>
      <c r="AG620" s="16">
        <v>295</v>
      </c>
      <c r="AH620" s="16">
        <v>1.26</v>
      </c>
      <c r="AI620" s="16">
        <v>50.6</v>
      </c>
      <c r="AJ620" s="24"/>
      <c r="AK620" s="635" t="s">
        <v>55</v>
      </c>
      <c r="AL620" s="635" t="s">
        <v>55</v>
      </c>
      <c r="AM620" s="26"/>
      <c r="AN620" s="24" t="s">
        <v>85</v>
      </c>
      <c r="AO620" s="24" t="s">
        <v>55</v>
      </c>
      <c r="AP620" s="635" t="s">
        <v>484</v>
      </c>
      <c r="AQ620" s="635" t="s">
        <v>484</v>
      </c>
      <c r="AR620" s="635" t="s">
        <v>484</v>
      </c>
      <c r="AS620" s="641" t="s">
        <v>32</v>
      </c>
      <c r="AT620" s="24" t="s">
        <v>1105</v>
      </c>
    </row>
    <row r="621" spans="1:46" ht="19.5">
      <c r="A621" s="23">
        <v>45858</v>
      </c>
      <c r="B621" s="642">
        <v>107</v>
      </c>
      <c r="C621" s="21">
        <v>0.3527777777777778</v>
      </c>
      <c r="D621" s="20">
        <v>2505597</v>
      </c>
      <c r="E621" s="20" t="s">
        <v>38</v>
      </c>
      <c r="F621" s="644" t="s">
        <v>55</v>
      </c>
      <c r="G621" s="866">
        <v>13.49</v>
      </c>
      <c r="H621" s="875"/>
      <c r="I621" s="873"/>
      <c r="J621" s="15"/>
      <c r="K621" s="19">
        <v>9.68</v>
      </c>
      <c r="L621" s="636">
        <f t="shared" si="98"/>
        <v>11.189457866142641</v>
      </c>
      <c r="M621" s="15"/>
      <c r="N621" s="15"/>
      <c r="O621" s="869">
        <v>1.2</v>
      </c>
      <c r="P621" s="870">
        <v>1.9</v>
      </c>
      <c r="Q621" s="870">
        <v>11</v>
      </c>
      <c r="R621" s="870">
        <v>47</v>
      </c>
      <c r="S621" s="870">
        <v>25.2</v>
      </c>
      <c r="T621" s="879">
        <f>SUM(Pâtissière[[#This Row],[G 180µ]:[G 63µ]])</f>
        <v>85.1</v>
      </c>
      <c r="U621" s="870">
        <v>12.4</v>
      </c>
      <c r="V621" s="27"/>
      <c r="W621" s="27"/>
      <c r="X621" s="27"/>
      <c r="Y621" s="643">
        <v>90.82</v>
      </c>
      <c r="Z621" s="18">
        <v>-0.9</v>
      </c>
      <c r="AA621" s="18">
        <v>10.57</v>
      </c>
      <c r="AB621" s="17"/>
      <c r="AC621" s="17"/>
      <c r="AD621" s="16"/>
      <c r="AE621" s="16"/>
      <c r="AF621" s="16"/>
      <c r="AG621" s="16"/>
      <c r="AH621" s="16"/>
      <c r="AI621" s="16"/>
      <c r="AJ621" s="24"/>
      <c r="AK621" s="635" t="s">
        <v>55</v>
      </c>
      <c r="AL621" s="635" t="s">
        <v>55</v>
      </c>
      <c r="AM621" s="26"/>
      <c r="AN621" s="24"/>
      <c r="AO621" s="24" t="s">
        <v>55</v>
      </c>
      <c r="AP621" s="635" t="s">
        <v>484</v>
      </c>
      <c r="AQ621" s="635" t="s">
        <v>484</v>
      </c>
      <c r="AR621" s="635" t="s">
        <v>484</v>
      </c>
      <c r="AS621" s="641" t="s">
        <v>32</v>
      </c>
      <c r="AT621" s="24" t="s">
        <v>1106</v>
      </c>
    </row>
    <row r="622" spans="1:46" ht="19.5">
      <c r="A622" s="23">
        <v>45858</v>
      </c>
      <c r="B622" s="642">
        <v>107</v>
      </c>
      <c r="C622" s="21">
        <v>0.45902777777777776</v>
      </c>
      <c r="D622" s="20">
        <v>2505619</v>
      </c>
      <c r="E622" s="20" t="s">
        <v>38</v>
      </c>
      <c r="F622" s="644" t="s">
        <v>55</v>
      </c>
      <c r="G622" s="866">
        <v>13.93</v>
      </c>
      <c r="H622" s="875"/>
      <c r="I622" s="873">
        <v>13.7</v>
      </c>
      <c r="J622" s="15"/>
      <c r="K622" s="19">
        <v>9.68</v>
      </c>
      <c r="L622" s="636">
        <f t="shared" ref="L622" si="99">(K622/(100-G622))*100</f>
        <v>11.246659695596609</v>
      </c>
      <c r="M622" s="15"/>
      <c r="N622" s="15"/>
      <c r="O622" s="869"/>
      <c r="P622" s="870"/>
      <c r="Q622" s="870"/>
      <c r="R622" s="870"/>
      <c r="S622" s="870"/>
      <c r="T622" s="879"/>
      <c r="U622" s="870"/>
      <c r="V622" s="27"/>
      <c r="W622" s="27"/>
      <c r="X622" s="27"/>
      <c r="Y622" s="643">
        <v>91.1</v>
      </c>
      <c r="Z622" s="18">
        <v>-0.97</v>
      </c>
      <c r="AA622" s="18">
        <v>10.46</v>
      </c>
      <c r="AB622" s="17"/>
      <c r="AC622" s="17"/>
      <c r="AD622" s="16">
        <v>90</v>
      </c>
      <c r="AE622" s="16">
        <v>78</v>
      </c>
      <c r="AF622" s="16">
        <v>19.7</v>
      </c>
      <c r="AG622" s="16">
        <v>244</v>
      </c>
      <c r="AH622" s="634">
        <v>1.1499999999999999</v>
      </c>
      <c r="AI622" s="16">
        <v>54.6</v>
      </c>
      <c r="AJ622" s="24"/>
      <c r="AK622" s="635" t="s">
        <v>55</v>
      </c>
      <c r="AL622" s="635" t="s">
        <v>55</v>
      </c>
      <c r="AM622" s="26"/>
      <c r="AN622" s="24"/>
      <c r="AO622" s="24" t="s">
        <v>55</v>
      </c>
      <c r="AP622" s="635" t="s">
        <v>484</v>
      </c>
      <c r="AQ622" s="635" t="s">
        <v>484</v>
      </c>
      <c r="AR622" s="635" t="s">
        <v>484</v>
      </c>
      <c r="AS622" s="641" t="s">
        <v>32</v>
      </c>
      <c r="AT622" s="24" t="s">
        <v>1107</v>
      </c>
    </row>
    <row r="623" spans="1:46" ht="19.5">
      <c r="A623" s="23">
        <v>45859</v>
      </c>
      <c r="B623" s="642">
        <v>107</v>
      </c>
      <c r="C623" s="21">
        <v>0.39583333333333331</v>
      </c>
      <c r="D623" s="20">
        <v>2505617</v>
      </c>
      <c r="E623" s="20" t="s">
        <v>38</v>
      </c>
      <c r="F623" s="644" t="s">
        <v>55</v>
      </c>
      <c r="G623" s="866">
        <v>14.53</v>
      </c>
      <c r="H623" s="875"/>
      <c r="I623" s="873">
        <v>14.7</v>
      </c>
      <c r="J623" s="15">
        <v>0.64300000000000002</v>
      </c>
      <c r="K623" s="19">
        <v>9.3699999999999992</v>
      </c>
      <c r="L623" s="636">
        <f t="shared" ref="L623" si="100">(K623/(100-G623))*100</f>
        <v>10.962910962910962</v>
      </c>
      <c r="M623" s="15"/>
      <c r="N623" s="15"/>
      <c r="O623" s="869">
        <v>1.8</v>
      </c>
      <c r="P623" s="870">
        <v>5.48</v>
      </c>
      <c r="Q623" s="870">
        <v>11.54</v>
      </c>
      <c r="R623" s="870">
        <v>47.76</v>
      </c>
      <c r="S623" s="870">
        <v>19.32</v>
      </c>
      <c r="T623" s="879">
        <f>SUM(Pâtissière[[#This Row],[G 180µ]:[G 63µ]])</f>
        <v>84.1</v>
      </c>
      <c r="U623" s="870">
        <v>9.4600000000000009</v>
      </c>
      <c r="V623" s="27">
        <v>21.62</v>
      </c>
      <c r="W623" s="27">
        <v>98.7</v>
      </c>
      <c r="X623" s="27">
        <v>9.25</v>
      </c>
      <c r="Y623" s="643">
        <v>91.04</v>
      </c>
      <c r="Z623" s="18">
        <v>-0.93</v>
      </c>
      <c r="AA623" s="18">
        <v>10.42</v>
      </c>
      <c r="AB623" s="17"/>
      <c r="AC623" s="17"/>
      <c r="AD623" s="16">
        <v>114</v>
      </c>
      <c r="AE623" s="16">
        <v>72</v>
      </c>
      <c r="AF623" s="16">
        <v>18.899999999999999</v>
      </c>
      <c r="AG623" s="16">
        <v>295</v>
      </c>
      <c r="AH623" s="634">
        <v>1.58</v>
      </c>
      <c r="AI623" s="16">
        <v>55.7</v>
      </c>
      <c r="AJ623" s="24"/>
      <c r="AK623" s="635" t="s">
        <v>55</v>
      </c>
      <c r="AL623" s="635" t="s">
        <v>55</v>
      </c>
      <c r="AM623" s="26"/>
      <c r="AN623" s="24" t="s">
        <v>85</v>
      </c>
      <c r="AO623" s="24" t="s">
        <v>55</v>
      </c>
      <c r="AP623" s="635" t="s">
        <v>484</v>
      </c>
      <c r="AQ623" s="635" t="s">
        <v>484</v>
      </c>
      <c r="AR623" s="635" t="s">
        <v>484</v>
      </c>
      <c r="AS623" s="641" t="s">
        <v>32</v>
      </c>
      <c r="AT623" s="24" t="s">
        <v>1108</v>
      </c>
    </row>
    <row r="624" spans="1:46" ht="19.5">
      <c r="A624" s="23">
        <v>45860</v>
      </c>
      <c r="B624" s="642">
        <v>107</v>
      </c>
      <c r="C624" s="21">
        <v>0.42083333333333334</v>
      </c>
      <c r="D624" s="20">
        <v>2505636</v>
      </c>
      <c r="E624" s="20" t="s">
        <v>38</v>
      </c>
      <c r="F624" s="644" t="s">
        <v>55</v>
      </c>
      <c r="G624" s="866">
        <v>13.74</v>
      </c>
      <c r="H624" s="875"/>
      <c r="I624" s="873"/>
      <c r="J624" s="15"/>
      <c r="K624" s="19">
        <v>9.24</v>
      </c>
      <c r="L624" s="636">
        <f t="shared" ref="L624" si="101">(K624/(100-G624))*100</f>
        <v>10.711801530257361</v>
      </c>
      <c r="M624" s="15"/>
      <c r="N624" s="15"/>
      <c r="O624" s="869">
        <v>1.64</v>
      </c>
      <c r="P624" s="870">
        <v>9.9</v>
      </c>
      <c r="Q624" s="870">
        <v>11.16</v>
      </c>
      <c r="R624" s="870">
        <v>48.2</v>
      </c>
      <c r="S624" s="870">
        <v>15.88</v>
      </c>
      <c r="T624" s="879">
        <f>SUM(Pâtissière[[#This Row],[G 180µ]:[G 63µ]])</f>
        <v>85.14</v>
      </c>
      <c r="U624" s="870">
        <v>10</v>
      </c>
      <c r="V624" s="27"/>
      <c r="W624" s="27"/>
      <c r="X624" s="27"/>
      <c r="Y624" s="643">
        <v>91.02</v>
      </c>
      <c r="Z624" s="18">
        <v>-0.7</v>
      </c>
      <c r="AA624" s="18">
        <v>10.4</v>
      </c>
      <c r="AB624" s="17"/>
      <c r="AC624" s="17"/>
      <c r="AD624" s="16">
        <v>90</v>
      </c>
      <c r="AE624" s="16">
        <v>72</v>
      </c>
      <c r="AF624" s="16">
        <v>18.899999999999999</v>
      </c>
      <c r="AG624" s="16">
        <v>234</v>
      </c>
      <c r="AH624" s="634">
        <v>1.25</v>
      </c>
      <c r="AI624" s="16">
        <v>54.9</v>
      </c>
      <c r="AJ624" s="24"/>
      <c r="AK624" s="635" t="s">
        <v>55</v>
      </c>
      <c r="AL624" s="635" t="s">
        <v>55</v>
      </c>
      <c r="AM624" s="26"/>
      <c r="AN624" s="24" t="s">
        <v>85</v>
      </c>
      <c r="AO624" s="24" t="s">
        <v>55</v>
      </c>
      <c r="AP624" s="635" t="s">
        <v>484</v>
      </c>
      <c r="AQ624" s="635" t="s">
        <v>484</v>
      </c>
      <c r="AR624" s="635" t="s">
        <v>484</v>
      </c>
      <c r="AS624" s="641" t="s">
        <v>32</v>
      </c>
      <c r="AT624" s="24" t="s">
        <v>1109</v>
      </c>
    </row>
    <row r="625" spans="1:46" ht="19.5">
      <c r="A625" s="23">
        <v>45867</v>
      </c>
      <c r="B625" s="642">
        <v>107</v>
      </c>
      <c r="C625" s="21">
        <v>0.42222222222222222</v>
      </c>
      <c r="D625" s="20">
        <v>2505790</v>
      </c>
      <c r="E625" s="20" t="s">
        <v>38</v>
      </c>
      <c r="F625" s="644" t="s">
        <v>55</v>
      </c>
      <c r="G625" s="866">
        <v>13.3</v>
      </c>
      <c r="H625" s="875"/>
      <c r="I625" s="873"/>
      <c r="J625" s="15"/>
      <c r="K625" s="19">
        <v>9.86</v>
      </c>
      <c r="L625" s="636">
        <f t="shared" ref="L625" si="102">(K625/(100-G625))*100</f>
        <v>11.372549019607842</v>
      </c>
      <c r="M625" s="15"/>
      <c r="N625" s="15"/>
      <c r="O625" s="869">
        <v>3</v>
      </c>
      <c r="P625" s="870">
        <v>3.6</v>
      </c>
      <c r="Q625" s="870">
        <v>10</v>
      </c>
      <c r="R625" s="870">
        <v>47.8</v>
      </c>
      <c r="S625" s="870">
        <v>20</v>
      </c>
      <c r="T625" s="879">
        <f>SUM(Pâtissière[[#This Row],[G 180µ]:[G 63µ]])</f>
        <v>81.400000000000006</v>
      </c>
      <c r="U625" s="870">
        <v>10.4</v>
      </c>
      <c r="V625" s="27"/>
      <c r="W625" s="27"/>
      <c r="X625" s="27"/>
      <c r="Y625" s="643">
        <v>92.01</v>
      </c>
      <c r="Z625" s="18">
        <v>-0.86</v>
      </c>
      <c r="AA625" s="18">
        <v>10.63</v>
      </c>
      <c r="AB625" s="17"/>
      <c r="AC625" s="17"/>
      <c r="AD625" s="16">
        <v>89</v>
      </c>
      <c r="AE625" s="16">
        <v>86</v>
      </c>
      <c r="AF625" s="16">
        <v>20.6</v>
      </c>
      <c r="AG625" s="16">
        <v>270</v>
      </c>
      <c r="AH625" s="634">
        <v>1.03</v>
      </c>
      <c r="AI625" s="16">
        <v>57.3</v>
      </c>
      <c r="AJ625" s="24"/>
      <c r="AK625" s="635" t="s">
        <v>55</v>
      </c>
      <c r="AL625" s="635" t="s">
        <v>55</v>
      </c>
      <c r="AM625" s="26"/>
      <c r="AN625" s="24" t="s">
        <v>85</v>
      </c>
      <c r="AO625" s="24" t="s">
        <v>55</v>
      </c>
      <c r="AP625" s="635" t="s">
        <v>484</v>
      </c>
      <c r="AQ625" s="635" t="s">
        <v>484</v>
      </c>
      <c r="AR625" s="635" t="s">
        <v>484</v>
      </c>
      <c r="AS625" s="641" t="s">
        <v>32</v>
      </c>
      <c r="AT625" s="24" t="s">
        <v>1110</v>
      </c>
    </row>
    <row r="626" spans="1:46" ht="19.5">
      <c r="A626" s="23">
        <v>45868</v>
      </c>
      <c r="B626" s="642">
        <v>107</v>
      </c>
      <c r="C626" s="21">
        <v>0.41597222222222224</v>
      </c>
      <c r="D626" s="20">
        <v>2505817</v>
      </c>
      <c r="E626" s="20" t="s">
        <v>38</v>
      </c>
      <c r="F626" s="644" t="s">
        <v>55</v>
      </c>
      <c r="G626" s="866">
        <v>14.07</v>
      </c>
      <c r="H626" s="875"/>
      <c r="I626" s="873"/>
      <c r="J626" s="15"/>
      <c r="K626" s="19">
        <v>9.56</v>
      </c>
      <c r="L626" s="636">
        <f t="shared" ref="L626:L627" si="103">(K626/(100-G626))*100</f>
        <v>11.125334574653788</v>
      </c>
      <c r="M626" s="15"/>
      <c r="N626" s="15"/>
      <c r="O626" s="869">
        <v>1.98</v>
      </c>
      <c r="P626" s="870">
        <v>2</v>
      </c>
      <c r="Q626" s="870">
        <v>12.88</v>
      </c>
      <c r="R626" s="870">
        <v>44</v>
      </c>
      <c r="S626" s="870">
        <v>21.6</v>
      </c>
      <c r="T626" s="879">
        <f>SUM(Pâtissière[[#This Row],[G 180µ]:[G 63µ]])</f>
        <v>80.48</v>
      </c>
      <c r="U626" s="870">
        <v>15</v>
      </c>
      <c r="V626" s="27"/>
      <c r="W626" s="27"/>
      <c r="X626" s="27"/>
      <c r="Y626" s="643">
        <v>91.44</v>
      </c>
      <c r="Z626" s="18">
        <v>-0.94</v>
      </c>
      <c r="AA626" s="18">
        <v>10.66</v>
      </c>
      <c r="AB626" s="17"/>
      <c r="AC626" s="17"/>
      <c r="AD626" s="16">
        <v>94</v>
      </c>
      <c r="AE626" s="16">
        <v>89</v>
      </c>
      <c r="AF626" s="16">
        <v>21</v>
      </c>
      <c r="AG626" s="16">
        <v>279</v>
      </c>
      <c r="AH626" s="634">
        <v>1.06</v>
      </c>
      <c r="AI626" s="16">
        <v>55.1</v>
      </c>
      <c r="AJ626" s="24"/>
      <c r="AK626" s="635" t="s">
        <v>55</v>
      </c>
      <c r="AL626" s="635" t="s">
        <v>55</v>
      </c>
      <c r="AM626" s="26"/>
      <c r="AN626" s="24" t="s">
        <v>85</v>
      </c>
      <c r="AO626" s="24" t="s">
        <v>55</v>
      </c>
      <c r="AP626" s="635" t="s">
        <v>484</v>
      </c>
      <c r="AQ626" s="635" t="s">
        <v>484</v>
      </c>
      <c r="AR626" s="635" t="s">
        <v>484</v>
      </c>
      <c r="AS626" s="641" t="s">
        <v>32</v>
      </c>
      <c r="AT626" s="24" t="s">
        <v>1111</v>
      </c>
    </row>
    <row r="627" spans="1:46" ht="19.5">
      <c r="A627" s="23">
        <v>45868</v>
      </c>
      <c r="B627" s="642">
        <v>107</v>
      </c>
      <c r="C627" s="21">
        <v>0.5</v>
      </c>
      <c r="D627" s="20">
        <v>2505820</v>
      </c>
      <c r="E627" s="20" t="s">
        <v>69</v>
      </c>
      <c r="F627" s="644" t="s">
        <v>55</v>
      </c>
      <c r="G627" s="866">
        <v>14.4</v>
      </c>
      <c r="H627" s="875"/>
      <c r="I627" s="869"/>
      <c r="J627" s="15"/>
      <c r="K627" s="19">
        <v>9.3800000000000008</v>
      </c>
      <c r="L627" s="636">
        <f t="shared" si="103"/>
        <v>10.957943925233646</v>
      </c>
      <c r="M627" s="15"/>
      <c r="N627" s="15"/>
      <c r="O627" s="869">
        <v>2.8</v>
      </c>
      <c r="P627" s="870">
        <v>5</v>
      </c>
      <c r="Q627" s="870">
        <v>11.2</v>
      </c>
      <c r="R627" s="870">
        <v>53.4</v>
      </c>
      <c r="S627" s="870">
        <v>14.2</v>
      </c>
      <c r="T627" s="879">
        <f>SUM(Pâtissière[[#This Row],[G 180µ]:[G 63µ]])</f>
        <v>83.8</v>
      </c>
      <c r="U627" s="870">
        <v>8.6</v>
      </c>
      <c r="V627" s="27"/>
      <c r="W627" s="27"/>
      <c r="X627" s="27"/>
      <c r="Y627" s="643">
        <v>91.65</v>
      </c>
      <c r="Z627" s="18">
        <v>-0.72</v>
      </c>
      <c r="AA627" s="18">
        <v>10.52</v>
      </c>
      <c r="AB627" s="17"/>
      <c r="AC627" s="17">
        <v>0.6</v>
      </c>
      <c r="AD627" s="16">
        <v>90</v>
      </c>
      <c r="AE627" s="16">
        <v>80</v>
      </c>
      <c r="AF627" s="16">
        <v>19.899999999999999</v>
      </c>
      <c r="AG627" s="16">
        <v>236</v>
      </c>
      <c r="AH627" s="16">
        <v>1.1200000000000001</v>
      </c>
      <c r="AI627" s="16">
        <v>51.5</v>
      </c>
      <c r="AJ627" s="24"/>
      <c r="AK627" s="24"/>
      <c r="AL627" s="24"/>
      <c r="AM627" s="26"/>
      <c r="AN627" s="24"/>
      <c r="AO627" s="24"/>
      <c r="AP627" s="24"/>
      <c r="AQ627" s="24"/>
      <c r="AR627" s="24"/>
      <c r="AS627" s="24"/>
      <c r="AT627" s="24" t="s">
        <v>1112</v>
      </c>
    </row>
    <row r="628" spans="1:46" ht="19.5">
      <c r="A628" s="23">
        <v>45870</v>
      </c>
      <c r="B628" s="642">
        <v>108</v>
      </c>
      <c r="C628" s="21">
        <v>0.34027777777777779</v>
      </c>
      <c r="D628" s="20">
        <v>2505871</v>
      </c>
      <c r="E628" s="20" t="s">
        <v>38</v>
      </c>
      <c r="F628" s="644" t="s">
        <v>55</v>
      </c>
      <c r="G628" s="866">
        <v>13.7</v>
      </c>
      <c r="H628" s="875"/>
      <c r="I628" s="873">
        <v>14</v>
      </c>
      <c r="J628" s="15"/>
      <c r="K628" s="19">
        <v>9.7100000000000009</v>
      </c>
      <c r="L628" s="636">
        <f t="shared" ref="L628" si="104">(K628/(100-G628))*100</f>
        <v>11.251448435689456</v>
      </c>
      <c r="M628" s="15"/>
      <c r="N628" s="15"/>
      <c r="O628" s="869">
        <v>1.2</v>
      </c>
      <c r="P628" s="870">
        <v>3.8</v>
      </c>
      <c r="Q628" s="870">
        <v>10.6</v>
      </c>
      <c r="R628" s="870">
        <v>50</v>
      </c>
      <c r="S628" s="870">
        <v>19</v>
      </c>
      <c r="T628" s="879">
        <f>SUM(Pâtissière[[#This Row],[G 180µ]:[G 63µ]])</f>
        <v>83.4</v>
      </c>
      <c r="U628" s="870">
        <v>10</v>
      </c>
      <c r="V628" s="27">
        <v>24.11</v>
      </c>
      <c r="W628" s="27">
        <v>90.76</v>
      </c>
      <c r="X628" s="27">
        <v>8.83</v>
      </c>
      <c r="Y628" s="643">
        <v>91.77</v>
      </c>
      <c r="Z628" s="18">
        <v>-1.05</v>
      </c>
      <c r="AA628" s="18">
        <v>10.39</v>
      </c>
      <c r="AB628" s="17"/>
      <c r="AC628" s="17"/>
      <c r="AD628" s="16">
        <v>94</v>
      </c>
      <c r="AE628" s="16">
        <v>64</v>
      </c>
      <c r="AF628" s="16">
        <v>17.8</v>
      </c>
      <c r="AG628" s="16">
        <v>220</v>
      </c>
      <c r="AH628" s="634">
        <v>1.4</v>
      </c>
      <c r="AI628" s="16">
        <v>54.5</v>
      </c>
      <c r="AJ628" s="24"/>
      <c r="AK628" s="635" t="s">
        <v>55</v>
      </c>
      <c r="AL628" s="635" t="s">
        <v>55</v>
      </c>
      <c r="AM628" s="26"/>
      <c r="AN628" s="24"/>
      <c r="AO628" s="24" t="s">
        <v>55</v>
      </c>
      <c r="AP628" s="635" t="s">
        <v>484</v>
      </c>
      <c r="AQ628" s="635" t="s">
        <v>484</v>
      </c>
      <c r="AR628" s="635" t="s">
        <v>484</v>
      </c>
      <c r="AS628" s="641" t="s">
        <v>32</v>
      </c>
      <c r="AT628" s="24" t="s">
        <v>1113</v>
      </c>
    </row>
    <row r="629" spans="1:46" ht="19.5">
      <c r="A629" s="23">
        <v>45871</v>
      </c>
      <c r="B629" s="642">
        <v>108</v>
      </c>
      <c r="C629" s="21">
        <v>0.39652777777777776</v>
      </c>
      <c r="D629" s="20">
        <v>2505887</v>
      </c>
      <c r="E629" s="20" t="s">
        <v>38</v>
      </c>
      <c r="F629" s="644" t="s">
        <v>55</v>
      </c>
      <c r="G629" s="866">
        <v>14.14</v>
      </c>
      <c r="H629" s="875"/>
      <c r="I629" s="873">
        <v>14.17</v>
      </c>
      <c r="J629" s="15"/>
      <c r="K629" s="19">
        <v>10.1</v>
      </c>
      <c r="L629" s="636">
        <f>(K629/(100-G629))*100</f>
        <v>11.76333566270673</v>
      </c>
      <c r="M629" s="15"/>
      <c r="N629" s="15"/>
      <c r="O629" s="869">
        <v>1</v>
      </c>
      <c r="P629" s="870">
        <v>2.8</v>
      </c>
      <c r="Q629" s="870">
        <v>10</v>
      </c>
      <c r="R629" s="870">
        <v>45</v>
      </c>
      <c r="S629" s="870">
        <v>22.4</v>
      </c>
      <c r="T629" s="879">
        <f>SUM(Pâtissière[[#This Row],[G 180µ]:[G 63µ]])</f>
        <v>80.199999999999989</v>
      </c>
      <c r="U629" s="870">
        <v>16</v>
      </c>
      <c r="V629" s="27"/>
      <c r="W629" s="27"/>
      <c r="X629" s="27"/>
      <c r="Y629" s="643">
        <v>91.99</v>
      </c>
      <c r="Z629" s="18">
        <v>-1</v>
      </c>
      <c r="AA629" s="18">
        <v>10.45</v>
      </c>
      <c r="AB629" s="17"/>
      <c r="AC629" s="17"/>
      <c r="AD629" s="16">
        <v>101</v>
      </c>
      <c r="AE629" s="16">
        <v>83</v>
      </c>
      <c r="AF629" s="16">
        <v>20.3</v>
      </c>
      <c r="AG629" s="16">
        <v>290</v>
      </c>
      <c r="AH629" s="634">
        <v>1.22</v>
      </c>
      <c r="AI629" s="16">
        <v>58.2</v>
      </c>
      <c r="AJ629" s="24"/>
      <c r="AK629" s="635" t="s">
        <v>55</v>
      </c>
      <c r="AL629" s="635" t="s">
        <v>55</v>
      </c>
      <c r="AM629" s="26"/>
      <c r="AN629" s="24"/>
      <c r="AO629" s="24" t="s">
        <v>55</v>
      </c>
      <c r="AP629" s="635" t="s">
        <v>484</v>
      </c>
      <c r="AQ629" s="635" t="s">
        <v>484</v>
      </c>
      <c r="AR629" s="635" t="s">
        <v>484</v>
      </c>
      <c r="AS629" s="641" t="s">
        <v>32</v>
      </c>
      <c r="AT629" s="24" t="s">
        <v>1114</v>
      </c>
    </row>
    <row r="630" spans="1:46" ht="19.5">
      <c r="A630" s="23">
        <v>45873</v>
      </c>
      <c r="B630" s="642">
        <v>108</v>
      </c>
      <c r="C630" s="21">
        <v>0.4375</v>
      </c>
      <c r="D630" s="20">
        <v>2505937</v>
      </c>
      <c r="E630" s="20" t="s">
        <v>38</v>
      </c>
      <c r="F630" s="644" t="s">
        <v>55</v>
      </c>
      <c r="G630" s="866">
        <v>13.3</v>
      </c>
      <c r="H630" s="875"/>
      <c r="I630" s="873"/>
      <c r="J630" s="15"/>
      <c r="K630" s="19">
        <v>10.029999999999999</v>
      </c>
      <c r="L630" s="636">
        <f>(K630/(100-G630))*100</f>
        <v>11.568627450980392</v>
      </c>
      <c r="M630" s="15"/>
      <c r="N630" s="15"/>
      <c r="O630" s="869">
        <v>1</v>
      </c>
      <c r="P630" s="870">
        <v>6</v>
      </c>
      <c r="Q630" s="870">
        <v>12</v>
      </c>
      <c r="R630" s="870">
        <v>43</v>
      </c>
      <c r="S630" s="870">
        <v>25</v>
      </c>
      <c r="T630" s="879">
        <f>SUM(Pâtissière[[#This Row],[G 180µ]:[G 63µ]])</f>
        <v>86</v>
      </c>
      <c r="U630" s="870">
        <v>12</v>
      </c>
      <c r="V630" s="27"/>
      <c r="W630" s="27"/>
      <c r="X630" s="27"/>
      <c r="Y630" s="643">
        <v>91.1</v>
      </c>
      <c r="Z630" s="18">
        <v>-0.68</v>
      </c>
      <c r="AA630" s="18">
        <v>10.32</v>
      </c>
      <c r="AB630" s="17"/>
      <c r="AC630" s="17"/>
      <c r="AD630" s="16"/>
      <c r="AE630" s="16"/>
      <c r="AF630" s="16"/>
      <c r="AG630" s="16"/>
      <c r="AH630" s="634"/>
      <c r="AI630" s="16"/>
      <c r="AJ630" s="24"/>
      <c r="AK630" s="635" t="s">
        <v>55</v>
      </c>
      <c r="AL630" s="635" t="s">
        <v>55</v>
      </c>
      <c r="AM630" s="26"/>
      <c r="AN630" s="24"/>
      <c r="AO630" s="24" t="s">
        <v>55</v>
      </c>
      <c r="AP630" s="635" t="s">
        <v>484</v>
      </c>
      <c r="AQ630" s="635" t="s">
        <v>484</v>
      </c>
      <c r="AR630" s="635" t="s">
        <v>484</v>
      </c>
      <c r="AS630" s="641" t="s">
        <v>32</v>
      </c>
      <c r="AT630" s="24" t="s">
        <v>1115</v>
      </c>
    </row>
    <row r="631" spans="1:46" ht="19.5">
      <c r="A631" s="23">
        <v>45874</v>
      </c>
      <c r="B631" s="642">
        <v>108</v>
      </c>
      <c r="C631" s="21">
        <v>0.4201388888888889</v>
      </c>
      <c r="D631" s="20">
        <v>2505956</v>
      </c>
      <c r="E631" s="20" t="s">
        <v>38</v>
      </c>
      <c r="F631" s="644" t="s">
        <v>55</v>
      </c>
      <c r="G631" s="866">
        <v>13.5</v>
      </c>
      <c r="H631" s="875"/>
      <c r="I631" s="873"/>
      <c r="J631" s="15"/>
      <c r="K631" s="19">
        <v>10.36</v>
      </c>
      <c r="L631" s="636">
        <f>(K631/(100-G631))*100</f>
        <v>11.976878612716762</v>
      </c>
      <c r="M631" s="15"/>
      <c r="N631" s="15"/>
      <c r="O631" s="869">
        <v>1.3</v>
      </c>
      <c r="P631" s="870">
        <v>10</v>
      </c>
      <c r="Q631" s="870">
        <v>12</v>
      </c>
      <c r="R631" s="870">
        <v>45</v>
      </c>
      <c r="S631" s="870">
        <v>22</v>
      </c>
      <c r="T631" s="879">
        <f>SUM(Pâtissière[[#This Row],[G 180µ]:[G 63µ]])</f>
        <v>89</v>
      </c>
      <c r="U631" s="870">
        <v>8</v>
      </c>
      <c r="V631" s="27"/>
      <c r="W631" s="27"/>
      <c r="X631" s="27"/>
      <c r="Y631" s="643">
        <v>91.82</v>
      </c>
      <c r="Z631" s="18">
        <v>-0.88</v>
      </c>
      <c r="AA631" s="18">
        <v>10.55</v>
      </c>
      <c r="AB631" s="17"/>
      <c r="AC631" s="17"/>
      <c r="AD631" s="16"/>
      <c r="AE631" s="16"/>
      <c r="AF631" s="16"/>
      <c r="AG631" s="16"/>
      <c r="AH631" s="634"/>
      <c r="AI631" s="16"/>
      <c r="AJ631" s="24"/>
      <c r="AK631" s="635" t="s">
        <v>55</v>
      </c>
      <c r="AL631" s="635" t="s">
        <v>55</v>
      </c>
      <c r="AM631" s="26"/>
      <c r="AN631" s="24"/>
      <c r="AO631" s="24" t="s">
        <v>55</v>
      </c>
      <c r="AP631" s="635" t="s">
        <v>484</v>
      </c>
      <c r="AQ631" s="635" t="s">
        <v>484</v>
      </c>
      <c r="AR631" s="635" t="s">
        <v>484</v>
      </c>
      <c r="AS631" s="641" t="s">
        <v>32</v>
      </c>
      <c r="AT631" s="24" t="s">
        <v>1116</v>
      </c>
    </row>
    <row r="632" spans="1:46" ht="19.5">
      <c r="A632" s="23">
        <v>45875</v>
      </c>
      <c r="B632" s="642">
        <v>108</v>
      </c>
      <c r="C632" s="21">
        <v>0.4</v>
      </c>
      <c r="D632" s="20">
        <v>2505976</v>
      </c>
      <c r="E632" s="20" t="s">
        <v>38</v>
      </c>
      <c r="F632" s="644" t="s">
        <v>55</v>
      </c>
      <c r="G632" s="866">
        <v>13.4</v>
      </c>
      <c r="H632" s="875"/>
      <c r="I632" s="873"/>
      <c r="J632" s="15"/>
      <c r="K632" s="19">
        <v>10.31</v>
      </c>
      <c r="L632" s="636">
        <f>(K632/(100-G632))*100</f>
        <v>11.905311778290994</v>
      </c>
      <c r="M632" s="15"/>
      <c r="N632" s="15"/>
      <c r="O632" s="869">
        <v>1.5</v>
      </c>
      <c r="P632" s="870">
        <v>7</v>
      </c>
      <c r="Q632" s="870">
        <v>13</v>
      </c>
      <c r="R632" s="870">
        <v>49</v>
      </c>
      <c r="S632" s="870">
        <v>20</v>
      </c>
      <c r="T632" s="879">
        <f>SUM(Pâtissière[[#This Row],[G 180µ]:[G 63µ]])</f>
        <v>89</v>
      </c>
      <c r="U632" s="870">
        <v>9</v>
      </c>
      <c r="V632" s="27">
        <v>24.51</v>
      </c>
      <c r="W632" s="27">
        <v>94</v>
      </c>
      <c r="X632" s="27">
        <v>9.23</v>
      </c>
      <c r="Y632" s="643">
        <v>91.17</v>
      </c>
      <c r="Z632" s="18">
        <v>-0.96</v>
      </c>
      <c r="AA632" s="18">
        <v>10.49</v>
      </c>
      <c r="AB632" s="17"/>
      <c r="AC632" s="17">
        <v>0.5</v>
      </c>
      <c r="AD632" s="16">
        <v>101</v>
      </c>
      <c r="AE632" s="16">
        <v>90</v>
      </c>
      <c r="AF632" s="16">
        <v>21.1</v>
      </c>
      <c r="AG632" s="16">
        <v>330</v>
      </c>
      <c r="AH632" s="634">
        <v>1.1200000000000001</v>
      </c>
      <c r="AI632" s="16">
        <v>63.8</v>
      </c>
      <c r="AJ632" s="24"/>
      <c r="AK632" s="635" t="s">
        <v>55</v>
      </c>
      <c r="AL632" s="635" t="s">
        <v>55</v>
      </c>
      <c r="AM632" s="26"/>
      <c r="AN632" s="24"/>
      <c r="AO632" s="24" t="s">
        <v>55</v>
      </c>
      <c r="AP632" s="635" t="s">
        <v>484</v>
      </c>
      <c r="AQ632" s="635" t="s">
        <v>484</v>
      </c>
      <c r="AR632" s="635" t="s">
        <v>484</v>
      </c>
      <c r="AS632" s="641" t="s">
        <v>32</v>
      </c>
      <c r="AT632" s="24" t="s">
        <v>1117</v>
      </c>
    </row>
    <row r="633" spans="1:46" ht="19.5">
      <c r="A633" s="23">
        <v>45876</v>
      </c>
      <c r="B633" s="642">
        <v>108</v>
      </c>
      <c r="C633" s="21">
        <v>0.40416666666666667</v>
      </c>
      <c r="D633" s="20">
        <v>2505996</v>
      </c>
      <c r="E633" s="20" t="s">
        <v>38</v>
      </c>
      <c r="F633" s="644" t="s">
        <v>55</v>
      </c>
      <c r="G633" s="866">
        <v>13.4</v>
      </c>
      <c r="H633" s="875"/>
      <c r="I633" s="873"/>
      <c r="J633" s="15"/>
      <c r="K633" s="19">
        <v>10.31</v>
      </c>
      <c r="L633" s="636">
        <f>(K633/(100-G633))*100</f>
        <v>11.905311778290994</v>
      </c>
      <c r="M633" s="15"/>
      <c r="N633" s="15"/>
      <c r="O633" s="869"/>
      <c r="P633" s="870"/>
      <c r="Q633" s="870"/>
      <c r="R633" s="870"/>
      <c r="S633" s="870"/>
      <c r="T633" s="878"/>
      <c r="U633" s="870"/>
      <c r="V633" s="27"/>
      <c r="W633" s="27"/>
      <c r="X633" s="27"/>
      <c r="Y633" s="643">
        <v>90.11</v>
      </c>
      <c r="Z633" s="18">
        <v>-0.7</v>
      </c>
      <c r="AA633" s="18">
        <v>10.34</v>
      </c>
      <c r="AB633" s="17"/>
      <c r="AC633" s="17"/>
      <c r="AD633" s="16"/>
      <c r="AE633" s="16"/>
      <c r="AF633" s="16"/>
      <c r="AG633" s="16"/>
      <c r="AH633" s="634"/>
      <c r="AI633" s="16"/>
      <c r="AJ633" s="24"/>
      <c r="AK633" s="635" t="s">
        <v>55</v>
      </c>
      <c r="AL633" s="635" t="s">
        <v>55</v>
      </c>
      <c r="AM633" s="26"/>
      <c r="AN633" s="24"/>
      <c r="AO633" s="24" t="s">
        <v>55</v>
      </c>
      <c r="AP633" s="635" t="s">
        <v>484</v>
      </c>
      <c r="AQ633" s="635" t="s">
        <v>484</v>
      </c>
      <c r="AR633" s="635" t="s">
        <v>484</v>
      </c>
      <c r="AS633" s="641" t="s">
        <v>32</v>
      </c>
      <c r="AT633" s="24" t="s">
        <v>1118</v>
      </c>
    </row>
    <row r="634" spans="1:46" ht="19.5">
      <c r="A634" s="23">
        <v>45877</v>
      </c>
      <c r="B634" s="642">
        <v>108</v>
      </c>
      <c r="C634" s="21">
        <v>0.41111111111111109</v>
      </c>
      <c r="D634" s="20">
        <v>2506021</v>
      </c>
      <c r="E634" s="20" t="s">
        <v>38</v>
      </c>
      <c r="F634" s="644" t="s">
        <v>55</v>
      </c>
      <c r="G634" s="866">
        <v>13.66</v>
      </c>
      <c r="H634" s="875"/>
      <c r="I634" s="873"/>
      <c r="J634" s="15"/>
      <c r="K634" s="19">
        <v>10.01</v>
      </c>
      <c r="L634" s="636">
        <f>(K634/(100-G634))*100</f>
        <v>11.593699328237202</v>
      </c>
      <c r="M634" s="15"/>
      <c r="N634" s="15"/>
      <c r="O634" s="869">
        <v>1.4</v>
      </c>
      <c r="P634" s="870">
        <v>4.4000000000000004</v>
      </c>
      <c r="Q634" s="870">
        <v>15.66</v>
      </c>
      <c r="R634" s="870">
        <v>55</v>
      </c>
      <c r="S634" s="870">
        <v>13</v>
      </c>
      <c r="T634" s="879">
        <f>SUM(Pâtissière[[#This Row],[G 180µ]:[G 63µ]])</f>
        <v>88.06</v>
      </c>
      <c r="U634" s="870">
        <v>10</v>
      </c>
      <c r="V634" s="27"/>
      <c r="W634" s="27"/>
      <c r="X634" s="27"/>
      <c r="Y634" s="643">
        <v>91.8</v>
      </c>
      <c r="Z634" s="18">
        <v>-0.98</v>
      </c>
      <c r="AA634" s="18">
        <v>10.57</v>
      </c>
      <c r="AB634" s="17"/>
      <c r="AC634" s="17">
        <v>0.55000000000000004</v>
      </c>
      <c r="AD634" s="16">
        <v>106</v>
      </c>
      <c r="AE634" s="16">
        <v>66</v>
      </c>
      <c r="AF634" s="16">
        <v>18.100000000000001</v>
      </c>
      <c r="AG634" s="16">
        <v>260</v>
      </c>
      <c r="AH634" s="634">
        <v>1.61</v>
      </c>
      <c r="AI634" s="16">
        <v>56.4</v>
      </c>
      <c r="AJ634" s="24"/>
      <c r="AK634" s="635" t="s">
        <v>55</v>
      </c>
      <c r="AL634" s="635" t="s">
        <v>55</v>
      </c>
      <c r="AM634" s="26"/>
      <c r="AN634" s="24" t="s">
        <v>101</v>
      </c>
      <c r="AO634" s="24" t="s">
        <v>55</v>
      </c>
      <c r="AP634" s="635" t="s">
        <v>484</v>
      </c>
      <c r="AQ634" s="635" t="s">
        <v>484</v>
      </c>
      <c r="AR634" s="635" t="s">
        <v>484</v>
      </c>
      <c r="AS634" s="641" t="s">
        <v>32</v>
      </c>
      <c r="AT634" s="24" t="s">
        <v>1119</v>
      </c>
    </row>
    <row r="635" spans="1:46" ht="19.5">
      <c r="A635" s="23">
        <v>45877</v>
      </c>
      <c r="B635" s="642">
        <v>108</v>
      </c>
      <c r="C635" s="21">
        <v>0.63541666666666663</v>
      </c>
      <c r="D635" s="20">
        <v>2506026</v>
      </c>
      <c r="E635" s="20" t="s">
        <v>69</v>
      </c>
      <c r="F635" s="644" t="s">
        <v>55</v>
      </c>
      <c r="G635" s="866">
        <v>14.1</v>
      </c>
      <c r="H635" s="875"/>
      <c r="I635" s="873"/>
      <c r="J635" s="15"/>
      <c r="K635" s="19">
        <v>10.37</v>
      </c>
      <c r="L635" s="636">
        <f t="shared" ref="L635" si="105">(K635/(100-G635))*100</f>
        <v>12.072176949941792</v>
      </c>
      <c r="M635" s="15"/>
      <c r="N635" s="15"/>
      <c r="O635" s="869">
        <v>1.7</v>
      </c>
      <c r="P635" s="870">
        <v>3.8</v>
      </c>
      <c r="Q635" s="870">
        <v>13.3</v>
      </c>
      <c r="R635" s="870">
        <v>54.3</v>
      </c>
      <c r="S635" s="870">
        <v>19.3</v>
      </c>
      <c r="T635" s="879">
        <f>SUM(Pâtissière[[#This Row],[G 180µ]:[G 63µ]])</f>
        <v>90.7</v>
      </c>
      <c r="U635" s="870">
        <v>6.5</v>
      </c>
      <c r="V635" s="27"/>
      <c r="W635" s="27"/>
      <c r="X635" s="27"/>
      <c r="Y635" s="643">
        <v>90.43</v>
      </c>
      <c r="Z635" s="18">
        <v>-0.59</v>
      </c>
      <c r="AA635" s="18">
        <v>10.64</v>
      </c>
      <c r="AB635" s="17"/>
      <c r="AC635" s="17">
        <v>0.55000000000000004</v>
      </c>
      <c r="AD635" s="16">
        <v>101</v>
      </c>
      <c r="AE635" s="16">
        <v>60</v>
      </c>
      <c r="AF635" s="16">
        <v>17.2</v>
      </c>
      <c r="AG635" s="16">
        <v>220</v>
      </c>
      <c r="AH635" s="634">
        <v>1.64</v>
      </c>
      <c r="AI635" s="16">
        <v>49.4</v>
      </c>
      <c r="AJ635" s="24"/>
      <c r="AK635" s="635" t="s">
        <v>55</v>
      </c>
      <c r="AL635" s="635" t="s">
        <v>55</v>
      </c>
      <c r="AM635" s="26"/>
      <c r="AN635" s="24" t="s">
        <v>101</v>
      </c>
      <c r="AO635" s="24" t="s">
        <v>55</v>
      </c>
      <c r="AP635" s="635" t="s">
        <v>484</v>
      </c>
      <c r="AQ635" s="635" t="s">
        <v>484</v>
      </c>
      <c r="AR635" s="635" t="s">
        <v>484</v>
      </c>
      <c r="AS635" s="641" t="s">
        <v>32</v>
      </c>
      <c r="AT635" s="24" t="s">
        <v>1120</v>
      </c>
    </row>
    <row r="636" spans="1:46" ht="19.5">
      <c r="A636" s="23">
        <v>45878</v>
      </c>
      <c r="B636" s="642">
        <v>108</v>
      </c>
      <c r="C636" s="21">
        <v>0.375</v>
      </c>
      <c r="D636" s="20">
        <v>2506035</v>
      </c>
      <c r="E636" s="20" t="s">
        <v>38</v>
      </c>
      <c r="F636" s="644" t="s">
        <v>55</v>
      </c>
      <c r="G636" s="866">
        <v>13.85</v>
      </c>
      <c r="H636" s="875"/>
      <c r="I636" s="873"/>
      <c r="J636" s="15"/>
      <c r="K636" s="19">
        <v>9.68</v>
      </c>
      <c r="L636" s="636">
        <f t="shared" ref="L636:L637" si="106">(K636/(100-G636))*100</f>
        <v>11.236215902495646</v>
      </c>
      <c r="M636" s="15"/>
      <c r="N636" s="15"/>
      <c r="O636" s="869">
        <v>1.9</v>
      </c>
      <c r="P636" s="870">
        <v>4.9000000000000004</v>
      </c>
      <c r="Q636" s="870">
        <v>14.9</v>
      </c>
      <c r="R636" s="870">
        <v>58.9</v>
      </c>
      <c r="S636" s="870">
        <v>12</v>
      </c>
      <c r="T636" s="879">
        <f>SUM(Pâtissière[[#This Row],[G 180µ]:[G 63µ]])</f>
        <v>90.7</v>
      </c>
      <c r="U636" s="870">
        <v>5.7</v>
      </c>
      <c r="V636" s="27"/>
      <c r="W636" s="27"/>
      <c r="X636" s="27"/>
      <c r="Y636" s="643">
        <v>92.02</v>
      </c>
      <c r="Z636" s="18">
        <v>-0.94</v>
      </c>
      <c r="AA636" s="18">
        <v>10.6</v>
      </c>
      <c r="AB636" s="17"/>
      <c r="AC636" s="17"/>
      <c r="AD636" s="16"/>
      <c r="AE636" s="16"/>
      <c r="AF636" s="16"/>
      <c r="AG636" s="16"/>
      <c r="AH636" s="634"/>
      <c r="AI636" s="16"/>
      <c r="AJ636" s="24"/>
      <c r="AK636" s="635" t="s">
        <v>55</v>
      </c>
      <c r="AL636" s="635" t="s">
        <v>55</v>
      </c>
      <c r="AM636" s="26"/>
      <c r="AN636" s="24" t="s">
        <v>101</v>
      </c>
      <c r="AO636" s="24" t="s">
        <v>55</v>
      </c>
      <c r="AP636" s="635" t="s">
        <v>484</v>
      </c>
      <c r="AQ636" s="635" t="s">
        <v>484</v>
      </c>
      <c r="AR636" s="635" t="s">
        <v>484</v>
      </c>
      <c r="AS636" s="641" t="s">
        <v>32</v>
      </c>
      <c r="AT636" s="24" t="s">
        <v>1121</v>
      </c>
    </row>
    <row r="637" spans="1:46" ht="19.5">
      <c r="A637" s="23">
        <v>45878</v>
      </c>
      <c r="B637" s="642">
        <v>108</v>
      </c>
      <c r="C637" s="21">
        <v>0.42708333333333331</v>
      </c>
      <c r="D637" s="20">
        <v>2506048</v>
      </c>
      <c r="E637" s="20" t="s">
        <v>69</v>
      </c>
      <c r="F637" s="644" t="s">
        <v>55</v>
      </c>
      <c r="G637" s="866">
        <v>13.7</v>
      </c>
      <c r="H637" s="875"/>
      <c r="I637" s="873"/>
      <c r="J637" s="15"/>
      <c r="K637" s="19">
        <v>12.05</v>
      </c>
      <c r="L637" s="636">
        <f t="shared" si="106"/>
        <v>13.962920046349945</v>
      </c>
      <c r="M637" s="15"/>
      <c r="N637" s="15"/>
      <c r="O637" s="869">
        <v>1.4</v>
      </c>
      <c r="P637" s="870">
        <v>4.5</v>
      </c>
      <c r="Q637" s="870">
        <v>13.7</v>
      </c>
      <c r="R637" s="870">
        <v>58.9</v>
      </c>
      <c r="S637" s="870">
        <v>12.3</v>
      </c>
      <c r="T637" s="879">
        <f>SUM(Pâtissière[[#This Row],[G 180µ]:[G 63µ]])</f>
        <v>89.399999999999991</v>
      </c>
      <c r="U637" s="870">
        <v>8</v>
      </c>
      <c r="V637" s="27"/>
      <c r="W637" s="27"/>
      <c r="X637" s="27"/>
      <c r="Y637" s="643">
        <v>90.09</v>
      </c>
      <c r="Z637" s="18">
        <v>-0.57999999999999996</v>
      </c>
      <c r="AA637" s="18">
        <v>10.59</v>
      </c>
      <c r="AB637" s="17"/>
      <c r="AC637" s="17">
        <v>0.64</v>
      </c>
      <c r="AD637" s="16">
        <v>94</v>
      </c>
      <c r="AE637" s="16">
        <v>80</v>
      </c>
      <c r="AF637" s="16">
        <v>19.899999999999999</v>
      </c>
      <c r="AG637" s="16">
        <v>250</v>
      </c>
      <c r="AH637" s="634">
        <v>1.17</v>
      </c>
      <c r="AI637" s="16">
        <v>51.9</v>
      </c>
      <c r="AJ637" s="24"/>
      <c r="AK637" s="635" t="s">
        <v>55</v>
      </c>
      <c r="AL637" s="635" t="s">
        <v>55</v>
      </c>
      <c r="AM637" s="26"/>
      <c r="AN637" s="24"/>
      <c r="AO637" s="24" t="s">
        <v>55</v>
      </c>
      <c r="AP637" s="635" t="s">
        <v>484</v>
      </c>
      <c r="AQ637" s="635" t="s">
        <v>484</v>
      </c>
      <c r="AR637" s="635" t="s">
        <v>484</v>
      </c>
      <c r="AS637" s="641" t="s">
        <v>32</v>
      </c>
      <c r="AT637" s="24" t="s">
        <v>1122</v>
      </c>
    </row>
    <row r="638" spans="1:46" ht="19.5">
      <c r="A638" s="23">
        <v>45879</v>
      </c>
      <c r="B638" s="642">
        <v>108</v>
      </c>
      <c r="C638" s="21">
        <v>0.4513888888888889</v>
      </c>
      <c r="D638" s="20">
        <v>2506068</v>
      </c>
      <c r="E638" s="20" t="s">
        <v>69</v>
      </c>
      <c r="F638" s="644" t="s">
        <v>55</v>
      </c>
      <c r="G638" s="866">
        <v>13.85</v>
      </c>
      <c r="H638" s="875"/>
      <c r="I638" s="873"/>
      <c r="J638" s="15"/>
      <c r="K638" s="19">
        <v>10.63</v>
      </c>
      <c r="L638" s="636">
        <f t="shared" ref="L638" si="107">(K638/(100-G638))*100</f>
        <v>12.338943702843878</v>
      </c>
      <c r="M638" s="15"/>
      <c r="N638" s="15"/>
      <c r="O638" s="869">
        <v>1.3</v>
      </c>
      <c r="P638" s="870">
        <v>2.06</v>
      </c>
      <c r="Q638" s="870">
        <v>9.5</v>
      </c>
      <c r="R638" s="870">
        <v>55.08</v>
      </c>
      <c r="S638" s="870">
        <v>18.2</v>
      </c>
      <c r="T638" s="879">
        <f>SUM(Pâtissière[[#This Row],[G 180µ]:[G 63µ]])</f>
        <v>84.84</v>
      </c>
      <c r="U638" s="870">
        <v>10.5</v>
      </c>
      <c r="V638" s="27"/>
      <c r="W638" s="27"/>
      <c r="X638" s="27"/>
      <c r="Y638" s="643">
        <v>91</v>
      </c>
      <c r="Z638" s="18">
        <v>-0.83</v>
      </c>
      <c r="AA638" s="18">
        <v>10.72</v>
      </c>
      <c r="AB638" s="17"/>
      <c r="AC638" s="17">
        <v>0.66</v>
      </c>
      <c r="AD638" s="16">
        <v>81</v>
      </c>
      <c r="AE638" s="16">
        <v>90</v>
      </c>
      <c r="AF638" s="16">
        <v>21.1</v>
      </c>
      <c r="AG638" s="16">
        <v>255</v>
      </c>
      <c r="AH638" s="634">
        <v>0.9</v>
      </c>
      <c r="AI638" s="16">
        <v>57.2</v>
      </c>
      <c r="AJ638" s="24"/>
      <c r="AK638" s="635" t="s">
        <v>55</v>
      </c>
      <c r="AL638" s="635" t="s">
        <v>55</v>
      </c>
      <c r="AM638" s="26"/>
      <c r="AN638" s="24"/>
      <c r="AO638" s="24" t="s">
        <v>55</v>
      </c>
      <c r="AP638" s="635" t="s">
        <v>484</v>
      </c>
      <c r="AQ638" s="635" t="s">
        <v>484</v>
      </c>
      <c r="AR638" s="635" t="s">
        <v>484</v>
      </c>
      <c r="AS638" s="641" t="s">
        <v>32</v>
      </c>
      <c r="AT638" s="24" t="s">
        <v>1123</v>
      </c>
    </row>
    <row r="639" spans="1:46" ht="19.5">
      <c r="A639" s="23">
        <v>45880</v>
      </c>
      <c r="B639" s="642">
        <v>108</v>
      </c>
      <c r="C639" s="21">
        <v>0.4513888888888889</v>
      </c>
      <c r="D639" s="20">
        <v>2506095</v>
      </c>
      <c r="E639" s="20" t="s">
        <v>69</v>
      </c>
      <c r="F639" s="644" t="s">
        <v>55</v>
      </c>
      <c r="G639" s="866">
        <v>14.01</v>
      </c>
      <c r="H639" s="875"/>
      <c r="I639" s="873"/>
      <c r="J639" s="15"/>
      <c r="K639" s="19">
        <v>10.23</v>
      </c>
      <c r="L639" s="636">
        <f>(K639/(100-G639))*100</f>
        <v>11.896732178160253</v>
      </c>
      <c r="M639" s="15">
        <v>346</v>
      </c>
      <c r="N639" s="15"/>
      <c r="O639" s="869">
        <v>1.5</v>
      </c>
      <c r="P639" s="870">
        <v>3</v>
      </c>
      <c r="Q639" s="870">
        <v>11.4</v>
      </c>
      <c r="R639" s="870">
        <v>54</v>
      </c>
      <c r="S639" s="870">
        <v>18</v>
      </c>
      <c r="T639" s="879">
        <f>SUM(Pâtissière[[#This Row],[G 180µ]:[G 63µ]])</f>
        <v>86.4</v>
      </c>
      <c r="U639" s="870">
        <v>9.5</v>
      </c>
      <c r="V639" s="27">
        <v>23.65</v>
      </c>
      <c r="W639" s="27">
        <v>98.87</v>
      </c>
      <c r="X639" s="27">
        <v>8.4</v>
      </c>
      <c r="Y639" s="643">
        <v>91.11</v>
      </c>
      <c r="Z639" s="18">
        <v>-0.82</v>
      </c>
      <c r="AA639" s="18">
        <v>10.44</v>
      </c>
      <c r="AB639" s="17"/>
      <c r="AC639" s="17">
        <v>0.57999999999999996</v>
      </c>
      <c r="AD639" s="16">
        <v>110</v>
      </c>
      <c r="AE639" s="16">
        <v>69</v>
      </c>
      <c r="AF639" s="16">
        <v>18.5</v>
      </c>
      <c r="AG639" s="16">
        <v>280</v>
      </c>
      <c r="AH639" s="634">
        <v>1.5</v>
      </c>
      <c r="AI639" s="16">
        <v>57.5</v>
      </c>
      <c r="AJ639" s="24"/>
      <c r="AK639" s="635" t="s">
        <v>55</v>
      </c>
      <c r="AL639" s="635" t="s">
        <v>55</v>
      </c>
      <c r="AM639" s="1036" t="s">
        <v>1124</v>
      </c>
      <c r="AN639" s="24" t="s">
        <v>101</v>
      </c>
      <c r="AO639" s="24" t="s">
        <v>55</v>
      </c>
      <c r="AP639" s="635" t="s">
        <v>484</v>
      </c>
      <c r="AQ639" s="635" t="s">
        <v>484</v>
      </c>
      <c r="AR639" s="635" t="s">
        <v>484</v>
      </c>
      <c r="AS639" s="641" t="s">
        <v>32</v>
      </c>
      <c r="AT639" s="24" t="s">
        <v>1125</v>
      </c>
    </row>
    <row r="640" spans="1:46" ht="19.5">
      <c r="A640" s="23">
        <v>45880</v>
      </c>
      <c r="B640" s="642">
        <v>108</v>
      </c>
      <c r="C640" s="21">
        <v>0.41666666666666669</v>
      </c>
      <c r="D640" s="20">
        <v>2506093</v>
      </c>
      <c r="E640" s="20" t="s">
        <v>38</v>
      </c>
      <c r="F640" s="644" t="s">
        <v>55</v>
      </c>
      <c r="G640" s="866">
        <v>13.6</v>
      </c>
      <c r="H640" s="875"/>
      <c r="I640" s="873"/>
      <c r="J640" s="15"/>
      <c r="K640" s="19">
        <v>10.029999999999999</v>
      </c>
      <c r="L640" s="636">
        <f>(K640/(100-G640))*100</f>
        <v>11.608796296296294</v>
      </c>
      <c r="M640" s="15"/>
      <c r="N640" s="15"/>
      <c r="O640" s="869"/>
      <c r="P640" s="870"/>
      <c r="Q640" s="870"/>
      <c r="R640" s="870"/>
      <c r="S640" s="870"/>
      <c r="T640" s="878"/>
      <c r="U640" s="870"/>
      <c r="V640" s="27"/>
      <c r="W640" s="27"/>
      <c r="X640" s="27"/>
      <c r="Y640" s="643">
        <v>92.35</v>
      </c>
      <c r="Z640" s="18">
        <v>-1.08</v>
      </c>
      <c r="AA640" s="18">
        <v>10.57</v>
      </c>
      <c r="AB640" s="17"/>
      <c r="AC640" s="17"/>
      <c r="AD640" s="16"/>
      <c r="AE640" s="16"/>
      <c r="AF640" s="16"/>
      <c r="AG640" s="16"/>
      <c r="AH640" s="634"/>
      <c r="AI640" s="16"/>
      <c r="AJ640" s="24"/>
      <c r="AK640" s="635" t="s">
        <v>55</v>
      </c>
      <c r="AL640" s="635" t="s">
        <v>55</v>
      </c>
      <c r="AM640" s="26"/>
      <c r="AN640" s="24"/>
      <c r="AO640" s="24" t="s">
        <v>55</v>
      </c>
      <c r="AP640" s="635" t="s">
        <v>484</v>
      </c>
      <c r="AQ640" s="635" t="s">
        <v>484</v>
      </c>
      <c r="AR640" s="635" t="s">
        <v>484</v>
      </c>
      <c r="AS640" s="641" t="s">
        <v>32</v>
      </c>
      <c r="AT640" s="24" t="s">
        <v>1126</v>
      </c>
    </row>
    <row r="641" spans="1:46" ht="19.5">
      <c r="A641" s="23">
        <v>45881</v>
      </c>
      <c r="B641" s="642">
        <v>108</v>
      </c>
      <c r="C641" s="21">
        <v>0.39166666666666666</v>
      </c>
      <c r="D641" s="20">
        <v>2506134</v>
      </c>
      <c r="E641" s="20" t="s">
        <v>38</v>
      </c>
      <c r="F641" s="644" t="s">
        <v>55</v>
      </c>
      <c r="G641" s="866">
        <v>13.4</v>
      </c>
      <c r="H641" s="875"/>
      <c r="I641" s="873">
        <v>13.48</v>
      </c>
      <c r="J641" s="15"/>
      <c r="K641" s="19">
        <v>9.92</v>
      </c>
      <c r="L641" s="636">
        <f>(K641/(100-G641))*100</f>
        <v>11.454965357967668</v>
      </c>
      <c r="M641" s="15"/>
      <c r="N641" s="15"/>
      <c r="O641" s="869">
        <v>1.5</v>
      </c>
      <c r="P641" s="870">
        <v>5.0999999999999996</v>
      </c>
      <c r="Q641" s="870">
        <v>29.16</v>
      </c>
      <c r="R641" s="870">
        <v>47.24</v>
      </c>
      <c r="S641" s="870">
        <v>10.220000000000001</v>
      </c>
      <c r="T641" s="879">
        <f>SUM(Pâtissière[[#This Row],[G 180µ]:[G 63µ]])</f>
        <v>91.72</v>
      </c>
      <c r="U641" s="870">
        <v>5.04</v>
      </c>
      <c r="V641" s="27"/>
      <c r="W641" s="27"/>
      <c r="X641" s="27"/>
      <c r="Y641" s="643">
        <v>92.48</v>
      </c>
      <c r="Z641" s="18">
        <v>-1.1100000000000001</v>
      </c>
      <c r="AA641" s="18">
        <v>10.58</v>
      </c>
      <c r="AB641" s="17"/>
      <c r="AC641" s="17">
        <v>0.54</v>
      </c>
      <c r="AD641" s="16"/>
      <c r="AE641" s="16"/>
      <c r="AF641" s="16"/>
      <c r="AG641" s="16"/>
      <c r="AH641" s="634"/>
      <c r="AI641" s="16"/>
      <c r="AJ641" s="24"/>
      <c r="AK641" s="635" t="s">
        <v>55</v>
      </c>
      <c r="AL641" s="635" t="s">
        <v>55</v>
      </c>
      <c r="AM641" s="26"/>
      <c r="AN641" s="24"/>
      <c r="AO641" s="24" t="s">
        <v>55</v>
      </c>
      <c r="AP641" s="635" t="s">
        <v>484</v>
      </c>
      <c r="AQ641" s="635" t="s">
        <v>484</v>
      </c>
      <c r="AR641" s="635" t="s">
        <v>484</v>
      </c>
      <c r="AS641" s="641" t="s">
        <v>32</v>
      </c>
      <c r="AT641" s="24" t="s">
        <v>1127</v>
      </c>
    </row>
    <row r="642" spans="1:46" ht="19.5">
      <c r="A642" s="23">
        <v>45882</v>
      </c>
      <c r="B642" s="642">
        <v>108</v>
      </c>
      <c r="C642" s="21">
        <v>0.40277777777777779</v>
      </c>
      <c r="D642" s="20">
        <v>2506164</v>
      </c>
      <c r="E642" s="20" t="s">
        <v>38</v>
      </c>
      <c r="F642" s="644" t="s">
        <v>55</v>
      </c>
      <c r="G642" s="866">
        <v>13.73</v>
      </c>
      <c r="H642" s="875"/>
      <c r="I642" s="873"/>
      <c r="J642" s="15"/>
      <c r="K642" s="19">
        <v>9.9600000000000009</v>
      </c>
      <c r="L642" s="636">
        <f>(K642/(100-G642))*100</f>
        <v>11.545148950967892</v>
      </c>
      <c r="M642" s="15"/>
      <c r="N642" s="15"/>
      <c r="O642" s="869">
        <v>1.4</v>
      </c>
      <c r="P642" s="870">
        <v>4.5999999999999996</v>
      </c>
      <c r="Q642" s="870">
        <v>30</v>
      </c>
      <c r="R642" s="870">
        <v>49</v>
      </c>
      <c r="S642" s="870">
        <v>9</v>
      </c>
      <c r="T642" s="879">
        <f>SUM(Pâtissière[[#This Row],[G 180µ]:[G 63µ]])</f>
        <v>92.6</v>
      </c>
      <c r="U642" s="870">
        <v>4.5999999999999996</v>
      </c>
      <c r="V642" s="27"/>
      <c r="W642" s="27"/>
      <c r="X642" s="27"/>
      <c r="Y642" s="643">
        <v>91.44</v>
      </c>
      <c r="Z642" s="18">
        <v>-1.1399999999999999</v>
      </c>
      <c r="AA642" s="18">
        <v>10.43</v>
      </c>
      <c r="AB642" s="17"/>
      <c r="AC642" s="17"/>
      <c r="AD642" s="16">
        <v>103</v>
      </c>
      <c r="AE642" s="16">
        <v>64</v>
      </c>
      <c r="AF642" s="16">
        <v>17.8</v>
      </c>
      <c r="AG642" s="16">
        <v>260</v>
      </c>
      <c r="AH642" s="634">
        <v>1.6</v>
      </c>
      <c r="AI642" s="16">
        <v>59.6</v>
      </c>
      <c r="AJ642" s="24"/>
      <c r="AK642" s="635" t="s">
        <v>55</v>
      </c>
      <c r="AL642" s="635" t="s">
        <v>55</v>
      </c>
      <c r="AM642" s="26"/>
      <c r="AN642" s="24" t="s">
        <v>101</v>
      </c>
      <c r="AO642" s="24" t="s">
        <v>55</v>
      </c>
      <c r="AP642" s="635" t="s">
        <v>484</v>
      </c>
      <c r="AQ642" s="635" t="s">
        <v>484</v>
      </c>
      <c r="AR642" s="635" t="s">
        <v>484</v>
      </c>
      <c r="AS642" s="641" t="s">
        <v>32</v>
      </c>
      <c r="AT642" s="24" t="s">
        <v>1128</v>
      </c>
    </row>
    <row r="643" spans="1:46" ht="19.5">
      <c r="A643" s="23">
        <v>45882</v>
      </c>
      <c r="B643" s="642">
        <v>108</v>
      </c>
      <c r="C643" s="21">
        <v>0.47916666666666669</v>
      </c>
      <c r="D643" s="20">
        <v>2506167</v>
      </c>
      <c r="E643" s="20" t="s">
        <v>69</v>
      </c>
      <c r="F643" s="644" t="s">
        <v>55</v>
      </c>
      <c r="G643" s="866">
        <v>13.9</v>
      </c>
      <c r="H643" s="875"/>
      <c r="I643" s="873"/>
      <c r="J643" s="15"/>
      <c r="K643" s="19">
        <v>10.19</v>
      </c>
      <c r="L643" s="636">
        <f>(K643/(100-G643))*100</f>
        <v>11.835075493612079</v>
      </c>
      <c r="M643" s="15"/>
      <c r="N643" s="15"/>
      <c r="O643" s="869">
        <v>1.5</v>
      </c>
      <c r="P643" s="870">
        <v>4</v>
      </c>
      <c r="Q643" s="870">
        <v>25</v>
      </c>
      <c r="R643" s="870">
        <v>52</v>
      </c>
      <c r="S643" s="870">
        <v>12</v>
      </c>
      <c r="T643" s="879">
        <f>SUM(Pâtissière[[#This Row],[G 180µ]:[G 63µ]])</f>
        <v>93</v>
      </c>
      <c r="U643" s="870">
        <v>5</v>
      </c>
      <c r="V643" s="27">
        <v>22.18</v>
      </c>
      <c r="W643" s="27">
        <v>97</v>
      </c>
      <c r="X643" s="27">
        <v>8.4499999999999993</v>
      </c>
      <c r="Y643" s="643">
        <v>90.99</v>
      </c>
      <c r="Z643" s="18">
        <v>-0.9</v>
      </c>
      <c r="AA643" s="18">
        <v>10.35</v>
      </c>
      <c r="AB643" s="17"/>
      <c r="AC643" s="17">
        <v>0.64</v>
      </c>
      <c r="AD643" s="16">
        <v>99</v>
      </c>
      <c r="AE643" s="16">
        <v>81</v>
      </c>
      <c r="AF643" s="16">
        <v>20</v>
      </c>
      <c r="AG643" s="16">
        <v>281</v>
      </c>
      <c r="AH643" s="634">
        <v>1.22</v>
      </c>
      <c r="AI643" s="16">
        <v>56.8</v>
      </c>
      <c r="AJ643" s="24"/>
      <c r="AK643" s="635" t="s">
        <v>55</v>
      </c>
      <c r="AL643" s="635" t="s">
        <v>55</v>
      </c>
      <c r="AM643" s="26"/>
      <c r="AN643" s="24"/>
      <c r="AO643" s="24" t="s">
        <v>55</v>
      </c>
      <c r="AP643" s="635" t="s">
        <v>484</v>
      </c>
      <c r="AQ643" s="635" t="s">
        <v>484</v>
      </c>
      <c r="AR643" s="635" t="s">
        <v>484</v>
      </c>
      <c r="AS643" s="641" t="s">
        <v>32</v>
      </c>
      <c r="AT643" s="24" t="s">
        <v>1129</v>
      </c>
    </row>
    <row r="644" spans="1:46" ht="19.5">
      <c r="A644" s="23">
        <v>45883</v>
      </c>
      <c r="B644" s="642">
        <v>108</v>
      </c>
      <c r="C644" s="21">
        <v>0.36388888888888887</v>
      </c>
      <c r="D644" s="20">
        <v>2506191</v>
      </c>
      <c r="E644" s="20" t="s">
        <v>38</v>
      </c>
      <c r="F644" s="644"/>
      <c r="G644" s="864">
        <v>13.64</v>
      </c>
      <c r="H644" s="875"/>
      <c r="I644" s="869">
        <v>13.6</v>
      </c>
      <c r="J644" s="15"/>
      <c r="K644" s="19">
        <v>9.8079999999999998</v>
      </c>
      <c r="L644" s="636">
        <f>(K644/(100-G644))*100</f>
        <v>11.357109773043076</v>
      </c>
      <c r="M644" s="15"/>
      <c r="N644" s="15"/>
      <c r="O644" s="869">
        <v>0.86</v>
      </c>
      <c r="P644" s="870">
        <v>1.4</v>
      </c>
      <c r="Q644" s="870">
        <v>9.56</v>
      </c>
      <c r="R644" s="870">
        <v>50</v>
      </c>
      <c r="S644" s="870">
        <v>20.46</v>
      </c>
      <c r="T644" s="879">
        <f>SUM(Pâtissière[[#This Row],[G 180µ]:[G 63µ]])</f>
        <v>81.42</v>
      </c>
      <c r="U644" s="870">
        <v>17.059999999999999</v>
      </c>
      <c r="V644" s="27"/>
      <c r="W644" s="27"/>
      <c r="X644" s="27"/>
      <c r="Y644" s="643">
        <v>92.03</v>
      </c>
      <c r="Z644" s="18">
        <v>-1.03</v>
      </c>
      <c r="AA644" s="18">
        <v>10.23</v>
      </c>
      <c r="AB644" s="17"/>
      <c r="AC644" s="17">
        <v>0.61</v>
      </c>
      <c r="AD644" s="16"/>
      <c r="AE644" s="16"/>
      <c r="AF644" s="16"/>
      <c r="AG644" s="16"/>
      <c r="AH644" s="16"/>
      <c r="AI644" s="16"/>
      <c r="AJ644" s="24"/>
      <c r="AK644" s="24"/>
      <c r="AL644" s="24"/>
      <c r="AM644" s="26"/>
      <c r="AN644" s="24"/>
      <c r="AO644" s="24"/>
      <c r="AP644" s="24"/>
      <c r="AQ644" s="24"/>
      <c r="AR644" s="24"/>
      <c r="AS644" s="24"/>
      <c r="AT644" s="24" t="s">
        <v>1130</v>
      </c>
    </row>
    <row r="645" spans="1:46" ht="19.5">
      <c r="A645" s="23">
        <v>45883</v>
      </c>
      <c r="B645" s="642">
        <v>108</v>
      </c>
      <c r="C645" s="21">
        <v>0.46875</v>
      </c>
      <c r="D645" s="20">
        <v>2506192</v>
      </c>
      <c r="E645" s="20" t="s">
        <v>69</v>
      </c>
      <c r="F645" s="644" t="s">
        <v>55</v>
      </c>
      <c r="G645" s="866">
        <v>14.21</v>
      </c>
      <c r="H645" s="875"/>
      <c r="I645" s="873">
        <v>14.11</v>
      </c>
      <c r="J645" s="15"/>
      <c r="K645" s="19">
        <v>10.17</v>
      </c>
      <c r="L645" s="636">
        <f>(K645/(100-G645))*100</f>
        <v>11.854528499825156</v>
      </c>
      <c r="M645" s="15"/>
      <c r="N645" s="15"/>
      <c r="O645" s="869">
        <v>2</v>
      </c>
      <c r="P645" s="870">
        <v>3.02</v>
      </c>
      <c r="Q645" s="870">
        <v>10.16</v>
      </c>
      <c r="R645" s="870">
        <v>50.6</v>
      </c>
      <c r="S645" s="870">
        <v>19</v>
      </c>
      <c r="T645" s="879">
        <f>SUM(Pâtissière[[#This Row],[G 180µ]:[G 63µ]])</f>
        <v>82.78</v>
      </c>
      <c r="U645" s="870">
        <v>9.8000000000000007</v>
      </c>
      <c r="V645" s="27"/>
      <c r="W645" s="27"/>
      <c r="X645" s="27"/>
      <c r="Y645" s="643">
        <v>91.16</v>
      </c>
      <c r="Z645" s="18">
        <v>-0.86</v>
      </c>
      <c r="AA645" s="18">
        <v>10.43</v>
      </c>
      <c r="AB645" s="17"/>
      <c r="AC645" s="17">
        <v>0.63</v>
      </c>
      <c r="AD645" s="16">
        <v>100</v>
      </c>
      <c r="AE645" s="16">
        <v>80</v>
      </c>
      <c r="AF645" s="16">
        <v>19</v>
      </c>
      <c r="AG645" s="16">
        <v>220</v>
      </c>
      <c r="AH645" s="634">
        <v>1.25</v>
      </c>
      <c r="AI645" s="16">
        <v>57</v>
      </c>
      <c r="AJ645" s="24"/>
      <c r="AK645" s="635" t="s">
        <v>55</v>
      </c>
      <c r="AL645" s="635" t="s">
        <v>55</v>
      </c>
      <c r="AM645" s="26"/>
      <c r="AN645" s="24"/>
      <c r="AO645" s="24" t="s">
        <v>55</v>
      </c>
      <c r="AP645" s="635" t="s">
        <v>484</v>
      </c>
      <c r="AQ645" s="635" t="s">
        <v>484</v>
      </c>
      <c r="AR645" s="635" t="s">
        <v>484</v>
      </c>
      <c r="AS645" s="641" t="s">
        <v>32</v>
      </c>
      <c r="AT645" s="24" t="s">
        <v>1131</v>
      </c>
    </row>
    <row r="646" spans="1:46" ht="19.5">
      <c r="A646" s="23">
        <v>45884</v>
      </c>
      <c r="B646" s="642">
        <v>108</v>
      </c>
      <c r="C646" s="21">
        <v>0.38124999999999998</v>
      </c>
      <c r="D646" s="20">
        <v>2506211</v>
      </c>
      <c r="E646" s="20" t="s">
        <v>38</v>
      </c>
      <c r="F646" s="644"/>
      <c r="G646" s="864">
        <v>13.22</v>
      </c>
      <c r="H646" s="875"/>
      <c r="I646" s="869">
        <v>13.32</v>
      </c>
      <c r="J646" s="15"/>
      <c r="K646" s="19">
        <v>9.7100000000000009</v>
      </c>
      <c r="L646" s="636">
        <f>(K646/(100-G646))*100</f>
        <v>11.189214104632404</v>
      </c>
      <c r="M646" s="15"/>
      <c r="N646" s="15"/>
      <c r="O646" s="869">
        <v>1</v>
      </c>
      <c r="P646" s="870">
        <v>2</v>
      </c>
      <c r="Q646" s="870">
        <v>11</v>
      </c>
      <c r="R646" s="870">
        <v>49</v>
      </c>
      <c r="S646" s="870">
        <v>19.8</v>
      </c>
      <c r="T646" s="879">
        <f>SUM(Pâtissière[[#This Row],[G 180µ]:[G 63µ]])</f>
        <v>81.8</v>
      </c>
      <c r="U646" s="870">
        <v>13</v>
      </c>
      <c r="V646" s="27">
        <v>22.53</v>
      </c>
      <c r="W646" s="27">
        <v>96</v>
      </c>
      <c r="X646" s="27">
        <v>7.8</v>
      </c>
      <c r="Y646" s="643">
        <v>91.77</v>
      </c>
      <c r="Z646" s="18">
        <v>-1.0900000000000001</v>
      </c>
      <c r="AA646" s="18">
        <v>10.67</v>
      </c>
      <c r="AB646" s="17"/>
      <c r="AC646" s="17">
        <v>0.61</v>
      </c>
      <c r="AD646" s="16">
        <v>76</v>
      </c>
      <c r="AE646" s="16">
        <v>58</v>
      </c>
      <c r="AF646" s="16">
        <v>17</v>
      </c>
      <c r="AG646" s="16">
        <v>139</v>
      </c>
      <c r="AH646" s="16">
        <v>1.31</v>
      </c>
      <c r="AI646" s="16">
        <v>37.299999999999997</v>
      </c>
      <c r="AJ646" s="24"/>
      <c r="AK646" s="24"/>
      <c r="AL646" s="24"/>
      <c r="AM646" s="26"/>
      <c r="AN646" s="24" t="s">
        <v>101</v>
      </c>
      <c r="AO646" s="24"/>
      <c r="AP646" s="24"/>
      <c r="AQ646" s="24"/>
      <c r="AR646" s="24"/>
      <c r="AS646" s="24"/>
      <c r="AT646" s="24" t="s">
        <v>1132</v>
      </c>
    </row>
    <row r="647" spans="1:46" ht="19.5">
      <c r="A647" s="23">
        <v>45884</v>
      </c>
      <c r="B647" s="642">
        <v>108</v>
      </c>
      <c r="C647" s="21">
        <v>0.5625</v>
      </c>
      <c r="D647" s="20">
        <v>2506228</v>
      </c>
      <c r="E647" s="20" t="s">
        <v>69</v>
      </c>
      <c r="F647" s="644" t="s">
        <v>55</v>
      </c>
      <c r="G647" s="866">
        <v>13.9</v>
      </c>
      <c r="H647" s="875"/>
      <c r="I647" s="873"/>
      <c r="J647" s="15"/>
      <c r="K647" s="19">
        <v>10.61</v>
      </c>
      <c r="L647" s="636">
        <f>(K647/(100-G647))*100</f>
        <v>12.322880371660858</v>
      </c>
      <c r="M647" s="15"/>
      <c r="N647" s="15"/>
      <c r="O647" s="869"/>
      <c r="P647" s="870"/>
      <c r="Q647" s="870"/>
      <c r="R647" s="870"/>
      <c r="S647" s="870"/>
      <c r="T647" s="879"/>
      <c r="U647" s="870"/>
      <c r="V647" s="27"/>
      <c r="W647" s="27"/>
      <c r="X647" s="27"/>
      <c r="Y647" s="643">
        <v>91.3</v>
      </c>
      <c r="Z647" s="18">
        <v>-0.92</v>
      </c>
      <c r="AA647" s="18">
        <v>10.4</v>
      </c>
      <c r="AB647" s="17"/>
      <c r="AC647" s="17">
        <v>0.68</v>
      </c>
      <c r="AD647" s="16">
        <v>94</v>
      </c>
      <c r="AE647" s="16">
        <v>60</v>
      </c>
      <c r="AF647" s="16">
        <v>17.2</v>
      </c>
      <c r="AG647" s="16">
        <v>213</v>
      </c>
      <c r="AH647" s="634">
        <v>1.57</v>
      </c>
      <c r="AI647" s="16">
        <v>54.1</v>
      </c>
      <c r="AJ647" s="24"/>
      <c r="AK647" s="635" t="s">
        <v>55</v>
      </c>
      <c r="AL647" s="635" t="s">
        <v>55</v>
      </c>
      <c r="AM647" s="26"/>
      <c r="AN647" s="24" t="s">
        <v>101</v>
      </c>
      <c r="AO647" s="24" t="s">
        <v>55</v>
      </c>
      <c r="AP647" s="635" t="s">
        <v>484</v>
      </c>
      <c r="AQ647" s="635" t="s">
        <v>484</v>
      </c>
      <c r="AR647" s="635" t="s">
        <v>484</v>
      </c>
      <c r="AS647" s="641" t="s">
        <v>32</v>
      </c>
      <c r="AT647" s="24" t="s">
        <v>1133</v>
      </c>
    </row>
    <row r="648" spans="1:46" ht="19.5">
      <c r="A648" s="23">
        <v>45885</v>
      </c>
      <c r="B648" s="642">
        <v>108</v>
      </c>
      <c r="C648" s="21">
        <v>0.41666666666666669</v>
      </c>
      <c r="D648" s="20">
        <v>2506243</v>
      </c>
      <c r="E648" s="20" t="s">
        <v>69</v>
      </c>
      <c r="F648" s="644" t="s">
        <v>55</v>
      </c>
      <c r="G648" s="866">
        <v>13.94</v>
      </c>
      <c r="H648" s="875"/>
      <c r="I648" s="873"/>
      <c r="J648" s="15"/>
      <c r="K648" s="19">
        <v>10.18</v>
      </c>
      <c r="L648" s="636">
        <f>(K648/(100-G648))*100</f>
        <v>11.828956541947477</v>
      </c>
      <c r="M648" s="15"/>
      <c r="N648" s="15"/>
      <c r="O648" s="869">
        <v>1.5</v>
      </c>
      <c r="P648" s="870">
        <v>4</v>
      </c>
      <c r="Q648" s="870">
        <v>12</v>
      </c>
      <c r="R648" s="870">
        <v>48</v>
      </c>
      <c r="S648" s="870">
        <v>20</v>
      </c>
      <c r="T648" s="879">
        <f>SUM(Pâtissière[[#This Row],[G 180µ]:[G 63µ]])</f>
        <v>84</v>
      </c>
      <c r="U648" s="870">
        <v>11.5</v>
      </c>
      <c r="V648" s="27">
        <v>22.71</v>
      </c>
      <c r="W648" s="27">
        <v>64</v>
      </c>
      <c r="X648" s="27">
        <v>8.25</v>
      </c>
      <c r="Y648" s="643">
        <v>91</v>
      </c>
      <c r="Z648" s="18">
        <v>-0.8</v>
      </c>
      <c r="AA648" s="18">
        <v>10.4</v>
      </c>
      <c r="AB648" s="17"/>
      <c r="AC648" s="17">
        <v>0.6</v>
      </c>
      <c r="AD648" s="16">
        <v>69</v>
      </c>
      <c r="AE648" s="16">
        <v>57</v>
      </c>
      <c r="AF648" s="16">
        <v>16.8</v>
      </c>
      <c r="AG648" s="16">
        <v>122</v>
      </c>
      <c r="AH648" s="634">
        <v>1.21</v>
      </c>
      <c r="AI648" s="16">
        <v>35.299999999999997</v>
      </c>
      <c r="AJ648" s="24"/>
      <c r="AK648" s="635" t="s">
        <v>55</v>
      </c>
      <c r="AL648" s="635" t="s">
        <v>55</v>
      </c>
      <c r="AM648" s="26"/>
      <c r="AN648" s="24" t="s">
        <v>101</v>
      </c>
      <c r="AO648" s="24" t="s">
        <v>55</v>
      </c>
      <c r="AP648" s="635" t="s">
        <v>484</v>
      </c>
      <c r="AQ648" s="635" t="s">
        <v>484</v>
      </c>
      <c r="AR648" s="635" t="s">
        <v>484</v>
      </c>
      <c r="AS648" s="641" t="s">
        <v>32</v>
      </c>
      <c r="AT648" s="24" t="s">
        <v>1134</v>
      </c>
    </row>
    <row r="649" spans="1:46" ht="19.5">
      <c r="A649" s="23">
        <v>45885</v>
      </c>
      <c r="B649" s="642">
        <v>108</v>
      </c>
      <c r="C649" s="21">
        <v>0.54166666666666663</v>
      </c>
      <c r="D649" s="20">
        <v>2506250</v>
      </c>
      <c r="E649" s="20" t="s">
        <v>69</v>
      </c>
      <c r="F649" s="644" t="s">
        <v>55</v>
      </c>
      <c r="G649" s="866">
        <v>13.5</v>
      </c>
      <c r="H649" s="875"/>
      <c r="I649" s="873"/>
      <c r="J649" s="15"/>
      <c r="K649" s="19">
        <v>10.85</v>
      </c>
      <c r="L649" s="636">
        <f>(K649/(100-G649))*100</f>
        <v>12.543352601156069</v>
      </c>
      <c r="M649" s="15"/>
      <c r="N649" s="15"/>
      <c r="O649" s="869"/>
      <c r="P649" s="870"/>
      <c r="Q649" s="870"/>
      <c r="R649" s="870"/>
      <c r="S649" s="870"/>
      <c r="T649" s="878"/>
      <c r="U649" s="870"/>
      <c r="V649" s="27">
        <v>24.67</v>
      </c>
      <c r="W649" s="27">
        <v>94.99</v>
      </c>
      <c r="X649" s="27">
        <v>8.6999999999999993</v>
      </c>
      <c r="Y649" s="643">
        <v>90.48</v>
      </c>
      <c r="Z649" s="18">
        <v>-0.8</v>
      </c>
      <c r="AA649" s="18">
        <v>10.65</v>
      </c>
      <c r="AB649" s="17"/>
      <c r="AC649" s="17"/>
      <c r="AD649" s="16">
        <v>77</v>
      </c>
      <c r="AE649" s="16">
        <v>90</v>
      </c>
      <c r="AF649" s="16">
        <v>21.1</v>
      </c>
      <c r="AG649" s="16">
        <v>208</v>
      </c>
      <c r="AH649" s="634">
        <v>0.86</v>
      </c>
      <c r="AI649" s="16">
        <v>48.8</v>
      </c>
      <c r="AJ649" s="24"/>
      <c r="AK649" s="635" t="s">
        <v>55</v>
      </c>
      <c r="AL649" s="635" t="s">
        <v>55</v>
      </c>
      <c r="AM649" s="26"/>
      <c r="AN649" s="24" t="s">
        <v>101</v>
      </c>
      <c r="AO649" s="24" t="s">
        <v>55</v>
      </c>
      <c r="AP649" s="635" t="s">
        <v>484</v>
      </c>
      <c r="AQ649" s="635" t="s">
        <v>484</v>
      </c>
      <c r="AR649" s="635" t="s">
        <v>484</v>
      </c>
      <c r="AS649" s="641" t="s">
        <v>32</v>
      </c>
      <c r="AT649" s="24" t="s">
        <v>1135</v>
      </c>
    </row>
    <row r="650" spans="1:46" ht="19.5">
      <c r="A650" s="23">
        <v>45886</v>
      </c>
      <c r="B650" s="642">
        <v>108</v>
      </c>
      <c r="C650" s="21">
        <v>0.41666666666666669</v>
      </c>
      <c r="D650" s="20">
        <v>2506266</v>
      </c>
      <c r="E650" s="20" t="s">
        <v>69</v>
      </c>
      <c r="F650" s="644" t="s">
        <v>55</v>
      </c>
      <c r="G650" s="866">
        <v>13.6</v>
      </c>
      <c r="H650" s="875"/>
      <c r="I650" s="873"/>
      <c r="J650" s="15"/>
      <c r="K650" s="19">
        <v>11.23</v>
      </c>
      <c r="L650" s="636">
        <f t="shared" ref="L650:L652" si="108">(K650/(100-G650))*100</f>
        <v>12.997685185185185</v>
      </c>
      <c r="M650" s="15"/>
      <c r="N650" s="15"/>
      <c r="O650" s="869"/>
      <c r="P650" s="870"/>
      <c r="Q650" s="870"/>
      <c r="R650" s="870"/>
      <c r="S650" s="870"/>
      <c r="T650" s="878"/>
      <c r="U650" s="870"/>
      <c r="V650" s="27"/>
      <c r="W650" s="27"/>
      <c r="X650" s="27"/>
      <c r="Y650" s="643">
        <v>89.89</v>
      </c>
      <c r="Z650" s="18">
        <v>-0.83</v>
      </c>
      <c r="AA650" s="18">
        <v>10.49</v>
      </c>
      <c r="AB650" s="17"/>
      <c r="AC650" s="17">
        <v>0.7</v>
      </c>
      <c r="AD650" s="16">
        <v>73</v>
      </c>
      <c r="AE650" s="16">
        <v>67</v>
      </c>
      <c r="AF650" s="16">
        <v>18</v>
      </c>
      <c r="AG650" s="16">
        <v>161</v>
      </c>
      <c r="AH650" s="634">
        <v>1.0900000000000001</v>
      </c>
      <c r="AI650" s="16">
        <v>46.9</v>
      </c>
      <c r="AJ650" s="24"/>
      <c r="AK650" s="635" t="s">
        <v>55</v>
      </c>
      <c r="AL650" s="635" t="s">
        <v>55</v>
      </c>
      <c r="AM650" s="26"/>
      <c r="AN650" s="24" t="s">
        <v>101</v>
      </c>
      <c r="AO650" s="24" t="s">
        <v>55</v>
      </c>
      <c r="AP650" s="635" t="s">
        <v>484</v>
      </c>
      <c r="AQ650" s="635" t="s">
        <v>484</v>
      </c>
      <c r="AR650" s="635" t="s">
        <v>484</v>
      </c>
      <c r="AS650" s="641" t="s">
        <v>32</v>
      </c>
      <c r="AT650" s="24" t="s">
        <v>1136</v>
      </c>
    </row>
    <row r="651" spans="1:46" ht="19.5">
      <c r="A651" s="23">
        <v>45886</v>
      </c>
      <c r="B651" s="642">
        <v>108</v>
      </c>
      <c r="C651" s="21">
        <v>0.52083333333333337</v>
      </c>
      <c r="D651" s="20">
        <v>2506267</v>
      </c>
      <c r="E651" s="20" t="s">
        <v>69</v>
      </c>
      <c r="F651" s="644" t="s">
        <v>55</v>
      </c>
      <c r="G651" s="866">
        <v>13.56</v>
      </c>
      <c r="H651" s="875"/>
      <c r="I651" s="873"/>
      <c r="J651" s="15"/>
      <c r="K651" s="19">
        <v>10.97</v>
      </c>
      <c r="L651" s="636">
        <f t="shared" si="108"/>
        <v>12.690883850069412</v>
      </c>
      <c r="M651" s="15"/>
      <c r="N651" s="15"/>
      <c r="O651" s="869"/>
      <c r="P651" s="870"/>
      <c r="Q651" s="870"/>
      <c r="R651" s="870"/>
      <c r="S651" s="870"/>
      <c r="T651" s="878"/>
      <c r="U651" s="870"/>
      <c r="V651" s="27"/>
      <c r="W651" s="27"/>
      <c r="X651" s="27"/>
      <c r="Y651" s="643">
        <v>90.06</v>
      </c>
      <c r="Z651" s="18">
        <v>-0.88</v>
      </c>
      <c r="AA651" s="18">
        <v>10.5</v>
      </c>
      <c r="AB651" s="17"/>
      <c r="AC651" s="17"/>
      <c r="AD651" s="16">
        <v>84</v>
      </c>
      <c r="AE651" s="16">
        <v>66</v>
      </c>
      <c r="AF651" s="16">
        <v>18.100000000000001</v>
      </c>
      <c r="AG651" s="16">
        <v>191</v>
      </c>
      <c r="AH651" s="634">
        <v>1.27</v>
      </c>
      <c r="AI651" s="16">
        <v>49.5</v>
      </c>
      <c r="AJ651" s="24"/>
      <c r="AK651" s="635" t="s">
        <v>55</v>
      </c>
      <c r="AL651" s="635" t="s">
        <v>55</v>
      </c>
      <c r="AM651" s="26"/>
      <c r="AN651" s="24" t="s">
        <v>101</v>
      </c>
      <c r="AO651" s="24" t="s">
        <v>55</v>
      </c>
      <c r="AP651" s="635" t="s">
        <v>484</v>
      </c>
      <c r="AQ651" s="635" t="s">
        <v>484</v>
      </c>
      <c r="AR651" s="635" t="s">
        <v>484</v>
      </c>
      <c r="AS651" s="641" t="s">
        <v>32</v>
      </c>
      <c r="AT651" s="1265" t="s">
        <v>1137</v>
      </c>
    </row>
    <row r="652" spans="1:46" ht="19.5">
      <c r="A652" s="23">
        <v>45887</v>
      </c>
      <c r="B652" s="642">
        <v>108</v>
      </c>
      <c r="C652" s="21">
        <v>0.35416666666666669</v>
      </c>
      <c r="D652" s="20">
        <v>2506268</v>
      </c>
      <c r="E652" s="20" t="s">
        <v>38</v>
      </c>
      <c r="F652" s="644" t="s">
        <v>55</v>
      </c>
      <c r="G652" s="866">
        <v>13.61</v>
      </c>
      <c r="H652" s="875"/>
      <c r="I652" s="873"/>
      <c r="J652" s="15"/>
      <c r="K652" s="19">
        <v>10.16</v>
      </c>
      <c r="L652" s="636">
        <f t="shared" si="108"/>
        <v>11.760620442180809</v>
      </c>
      <c r="M652" s="15"/>
      <c r="N652" s="15"/>
      <c r="O652" s="869">
        <v>0.6</v>
      </c>
      <c r="P652" s="870">
        <v>0.5</v>
      </c>
      <c r="Q652" s="870">
        <v>9.8000000000000007</v>
      </c>
      <c r="R652" s="870">
        <v>45.2</v>
      </c>
      <c r="S652" s="870">
        <v>23</v>
      </c>
      <c r="T652" s="879">
        <f>SUM(Pâtissière[[#This Row],[G 180µ]:[G 63µ]])</f>
        <v>78.5</v>
      </c>
      <c r="U652" s="870">
        <v>19</v>
      </c>
      <c r="V652" s="27">
        <v>25.24</v>
      </c>
      <c r="W652" s="27">
        <v>96.75</v>
      </c>
      <c r="X652" s="27">
        <v>8.5</v>
      </c>
      <c r="Y652" s="643">
        <v>92.28</v>
      </c>
      <c r="Z652" s="18">
        <v>-1.19</v>
      </c>
      <c r="AA652" s="18">
        <v>10.93</v>
      </c>
      <c r="AB652" s="17"/>
      <c r="AC652" s="17"/>
      <c r="AD652" s="16">
        <v>81</v>
      </c>
      <c r="AE652" s="16">
        <v>62</v>
      </c>
      <c r="AF652" s="16">
        <v>17.5</v>
      </c>
      <c r="AG652" s="16">
        <v>172</v>
      </c>
      <c r="AH652" s="634">
        <v>1.31</v>
      </c>
      <c r="AI652" s="16">
        <v>47.3</v>
      </c>
      <c r="AJ652" s="24"/>
      <c r="AK652" s="635" t="s">
        <v>55</v>
      </c>
      <c r="AL652" s="635" t="s">
        <v>55</v>
      </c>
      <c r="AM652" s="26"/>
      <c r="AN652" s="24" t="s">
        <v>101</v>
      </c>
      <c r="AO652" s="24" t="s">
        <v>55</v>
      </c>
      <c r="AP652" s="635" t="s">
        <v>484</v>
      </c>
      <c r="AQ652" s="635" t="s">
        <v>484</v>
      </c>
      <c r="AR652" s="635" t="s">
        <v>484</v>
      </c>
      <c r="AS652" s="641" t="s">
        <v>32</v>
      </c>
      <c r="AT652" s="24" t="s">
        <v>1138</v>
      </c>
    </row>
    <row r="653" spans="1:46" ht="19.5">
      <c r="A653" s="23">
        <v>45887</v>
      </c>
      <c r="B653" s="642">
        <v>108</v>
      </c>
      <c r="C653" s="21">
        <v>0.47916666666666669</v>
      </c>
      <c r="D653" s="20">
        <v>2506288</v>
      </c>
      <c r="E653" s="20" t="s">
        <v>69</v>
      </c>
      <c r="F653" s="644" t="s">
        <v>55</v>
      </c>
      <c r="G653" s="866">
        <v>13.8</v>
      </c>
      <c r="H653" s="875"/>
      <c r="I653" s="873"/>
      <c r="J653" s="15"/>
      <c r="K653" s="19">
        <v>10.53</v>
      </c>
      <c r="L653" s="636">
        <f>(K653/(100-G653))*100</f>
        <v>12.215777262180973</v>
      </c>
      <c r="M653" s="15"/>
      <c r="N653" s="15"/>
      <c r="O653" s="869"/>
      <c r="P653" s="870"/>
      <c r="Q653" s="870"/>
      <c r="R653" s="870"/>
      <c r="S653" s="870"/>
      <c r="T653" s="878"/>
      <c r="U653" s="870"/>
      <c r="V653" s="27"/>
      <c r="W653" s="27"/>
      <c r="X653" s="27"/>
      <c r="Y653" s="643">
        <v>90.7</v>
      </c>
      <c r="Z653" s="18">
        <v>-0.8</v>
      </c>
      <c r="AA653" s="18">
        <v>10.8</v>
      </c>
      <c r="AB653" s="17"/>
      <c r="AC653" s="17">
        <v>0.71</v>
      </c>
      <c r="AD653" s="16">
        <v>88</v>
      </c>
      <c r="AE653" s="16">
        <v>73</v>
      </c>
      <c r="AF653" s="16">
        <v>19</v>
      </c>
      <c r="AG653" s="16">
        <v>217</v>
      </c>
      <c r="AH653" s="634">
        <v>1.2</v>
      </c>
      <c r="AI653" s="16">
        <v>51.4</v>
      </c>
      <c r="AJ653" s="24"/>
      <c r="AK653" s="635" t="s">
        <v>55</v>
      </c>
      <c r="AL653" s="635" t="s">
        <v>55</v>
      </c>
      <c r="AM653" s="26"/>
      <c r="AN653" s="24" t="s">
        <v>101</v>
      </c>
      <c r="AO653" s="24" t="s">
        <v>55</v>
      </c>
      <c r="AP653" s="635" t="s">
        <v>484</v>
      </c>
      <c r="AQ653" s="635" t="s">
        <v>484</v>
      </c>
      <c r="AR653" s="635" t="s">
        <v>484</v>
      </c>
      <c r="AS653" s="641" t="s">
        <v>32</v>
      </c>
      <c r="AT653" s="24" t="s">
        <v>1139</v>
      </c>
    </row>
    <row r="654" spans="1:46" ht="19.5">
      <c r="A654" s="23">
        <v>45889</v>
      </c>
      <c r="B654" s="642">
        <v>108</v>
      </c>
      <c r="C654" s="21">
        <v>0.43055555555555558</v>
      </c>
      <c r="D654" s="20">
        <v>2506337</v>
      </c>
      <c r="E654" s="20" t="s">
        <v>38</v>
      </c>
      <c r="F654" s="644" t="s">
        <v>55</v>
      </c>
      <c r="G654" s="866">
        <v>13.22</v>
      </c>
      <c r="H654" s="875"/>
      <c r="I654" s="873"/>
      <c r="J654" s="15"/>
      <c r="K654" s="19">
        <v>12.05</v>
      </c>
      <c r="L654" s="636">
        <f>(K654/(100-G654))*100</f>
        <v>13.88568794653146</v>
      </c>
      <c r="M654" s="15"/>
      <c r="N654" s="15"/>
      <c r="O654" s="869">
        <v>0.8</v>
      </c>
      <c r="P654" s="870">
        <v>2.7</v>
      </c>
      <c r="Q654" s="870">
        <v>11.8</v>
      </c>
      <c r="R654" s="870">
        <v>53</v>
      </c>
      <c r="S654" s="870">
        <v>22</v>
      </c>
      <c r="T654" s="879">
        <f>SUM(Pâtissière[[#This Row],[G 180µ]:[G 63µ]])</f>
        <v>89.5</v>
      </c>
      <c r="U654" s="870">
        <v>8.16</v>
      </c>
      <c r="V654" s="27"/>
      <c r="W654" s="27"/>
      <c r="X654" s="27"/>
      <c r="Y654" s="643">
        <v>91.74</v>
      </c>
      <c r="Z654" s="18">
        <v>-1.03</v>
      </c>
      <c r="AA654" s="18">
        <v>10.74</v>
      </c>
      <c r="AB654" s="17"/>
      <c r="AC654" s="17"/>
      <c r="AD654" s="16">
        <v>81</v>
      </c>
      <c r="AE654" s="16">
        <v>62</v>
      </c>
      <c r="AF654" s="16">
        <v>17.5</v>
      </c>
      <c r="AG654" s="16">
        <v>172</v>
      </c>
      <c r="AH654" s="634">
        <v>1.31</v>
      </c>
      <c r="AI654" s="16">
        <v>47.3</v>
      </c>
      <c r="AJ654" s="24"/>
      <c r="AK654" s="635" t="s">
        <v>55</v>
      </c>
      <c r="AL654" s="635" t="s">
        <v>55</v>
      </c>
      <c r="AM654" s="26"/>
      <c r="AN654" s="24" t="s">
        <v>101</v>
      </c>
      <c r="AO654" s="24" t="s">
        <v>55</v>
      </c>
      <c r="AP654" s="635" t="s">
        <v>484</v>
      </c>
      <c r="AQ654" s="635" t="s">
        <v>484</v>
      </c>
      <c r="AR654" s="635" t="s">
        <v>484</v>
      </c>
      <c r="AS654" s="641" t="s">
        <v>32</v>
      </c>
      <c r="AT654" s="24" t="s">
        <v>1140</v>
      </c>
    </row>
    <row r="655" spans="1:46" ht="19.5">
      <c r="A655" s="23">
        <v>45889</v>
      </c>
      <c r="B655" s="642">
        <v>108</v>
      </c>
      <c r="C655" s="21">
        <v>0.55208333333333337</v>
      </c>
      <c r="D655" s="20">
        <v>2506340</v>
      </c>
      <c r="E655" s="20" t="s">
        <v>69</v>
      </c>
      <c r="F655" s="644" t="s">
        <v>55</v>
      </c>
      <c r="G655" s="864">
        <v>13.69</v>
      </c>
      <c r="H655" s="875"/>
      <c r="I655" s="869"/>
      <c r="J655" s="15"/>
      <c r="K655" s="19">
        <v>10.19</v>
      </c>
      <c r="L655" s="636">
        <f>(K655/(100-G655))*100</f>
        <v>11.806279689491367</v>
      </c>
      <c r="M655" s="15"/>
      <c r="N655" s="15"/>
      <c r="O655" s="869"/>
      <c r="P655" s="870"/>
      <c r="Q655" s="870"/>
      <c r="R655" s="870"/>
      <c r="S655" s="870"/>
      <c r="T655" s="878"/>
      <c r="U655" s="870"/>
      <c r="V655" s="27"/>
      <c r="W655" s="27"/>
      <c r="X655" s="27"/>
      <c r="Y655" s="643">
        <v>90.48</v>
      </c>
      <c r="Z655" s="18">
        <v>-0.65</v>
      </c>
      <c r="AA655" s="18">
        <v>10.45</v>
      </c>
      <c r="AB655" s="17"/>
      <c r="AC655" s="17"/>
      <c r="AD655" s="16"/>
      <c r="AE655" s="16"/>
      <c r="AF655" s="16"/>
      <c r="AG655" s="16"/>
      <c r="AH655" s="634"/>
      <c r="AI655" s="16"/>
      <c r="AJ655" s="24"/>
      <c r="AK655" s="24"/>
      <c r="AL655" s="24"/>
      <c r="AM655" s="26"/>
      <c r="AN655" s="24"/>
      <c r="AO655" s="24"/>
      <c r="AP655" s="24"/>
      <c r="AQ655" s="24"/>
      <c r="AR655" s="24"/>
      <c r="AS655" s="24"/>
      <c r="AT655" s="24" t="s">
        <v>1141</v>
      </c>
    </row>
    <row r="656" spans="1:46" ht="19.5">
      <c r="A656" s="23">
        <v>45890</v>
      </c>
      <c r="B656" s="642">
        <v>108</v>
      </c>
      <c r="C656" s="21">
        <v>0.39930555555555558</v>
      </c>
      <c r="D656" s="20">
        <v>2506352</v>
      </c>
      <c r="E656" s="20" t="s">
        <v>21</v>
      </c>
      <c r="F656" s="644" t="s">
        <v>55</v>
      </c>
      <c r="G656" s="866">
        <v>13.58</v>
      </c>
      <c r="H656" s="875"/>
      <c r="I656" s="873">
        <v>13.7</v>
      </c>
      <c r="J656" s="15"/>
      <c r="K656" s="19">
        <v>9.89</v>
      </c>
      <c r="L656" s="636">
        <f>(K656/(100-G656))*100</f>
        <v>11.444110159685259</v>
      </c>
      <c r="M656" s="15"/>
      <c r="N656" s="15"/>
      <c r="O656" s="869">
        <v>1</v>
      </c>
      <c r="P656" s="870">
        <v>4</v>
      </c>
      <c r="Q656" s="870">
        <v>15.3</v>
      </c>
      <c r="R656" s="870">
        <v>48</v>
      </c>
      <c r="S656" s="870">
        <v>23</v>
      </c>
      <c r="T656" s="879">
        <f>SUM(Pâtissière[[#This Row],[G 180µ]:[G 63µ]])</f>
        <v>90.3</v>
      </c>
      <c r="U656" s="870">
        <v>8.1999999999999993</v>
      </c>
      <c r="V656" s="27"/>
      <c r="W656" s="27"/>
      <c r="X656" s="27"/>
      <c r="Y656" s="643">
        <v>92.12</v>
      </c>
      <c r="Z656" s="18">
        <v>-1.01</v>
      </c>
      <c r="AA656" s="18">
        <v>10.79</v>
      </c>
      <c r="AB656" s="17"/>
      <c r="AC656" s="17"/>
      <c r="AD656" s="16"/>
      <c r="AE656" s="16"/>
      <c r="AF656" s="16"/>
      <c r="AG656" s="16"/>
      <c r="AH656" s="634"/>
      <c r="AI656" s="16"/>
      <c r="AJ656" s="24"/>
      <c r="AK656" s="635" t="s">
        <v>55</v>
      </c>
      <c r="AL656" s="635" t="s">
        <v>55</v>
      </c>
      <c r="AM656" s="26"/>
      <c r="AN656" s="635"/>
      <c r="AO656" s="24" t="s">
        <v>55</v>
      </c>
      <c r="AP656" s="635" t="s">
        <v>484</v>
      </c>
      <c r="AQ656" s="635" t="s">
        <v>484</v>
      </c>
      <c r="AR656" s="635" t="s">
        <v>484</v>
      </c>
      <c r="AS656" s="641" t="s">
        <v>32</v>
      </c>
      <c r="AT656" s="24" t="s">
        <v>1142</v>
      </c>
    </row>
    <row r="657" spans="1:46" ht="19.5">
      <c r="A657" s="23">
        <v>45890</v>
      </c>
      <c r="B657" s="642">
        <v>108</v>
      </c>
      <c r="C657" s="21">
        <v>0.38541666666666669</v>
      </c>
      <c r="D657" s="20">
        <v>2506353</v>
      </c>
      <c r="E657" s="20" t="s">
        <v>38</v>
      </c>
      <c r="F657" s="644" t="s">
        <v>55</v>
      </c>
      <c r="G657" s="866">
        <v>13.35</v>
      </c>
      <c r="H657" s="875"/>
      <c r="I657" s="873">
        <v>13.3</v>
      </c>
      <c r="J657" s="15"/>
      <c r="K657" s="19">
        <v>9.86</v>
      </c>
      <c r="L657" s="636">
        <f>(K657/(100-G657))*100</f>
        <v>11.379111367570685</v>
      </c>
      <c r="M657" s="15"/>
      <c r="N657" s="15"/>
      <c r="O657" s="869">
        <v>0.9</v>
      </c>
      <c r="P657" s="870">
        <v>4.5</v>
      </c>
      <c r="Q657" s="870">
        <v>11</v>
      </c>
      <c r="R657" s="870">
        <v>52</v>
      </c>
      <c r="S657" s="870">
        <v>20</v>
      </c>
      <c r="T657" s="879">
        <f>SUM(Pâtissière[[#This Row],[G 180µ]:[G 63µ]])</f>
        <v>87.5</v>
      </c>
      <c r="U657" s="870">
        <v>11</v>
      </c>
      <c r="V657" s="27"/>
      <c r="W657" s="27"/>
      <c r="X657" s="27"/>
      <c r="Y657" s="643">
        <v>92.2</v>
      </c>
      <c r="Z657" s="18">
        <v>-1.03</v>
      </c>
      <c r="AA657" s="18">
        <v>10.67</v>
      </c>
      <c r="AB657" s="17"/>
      <c r="AC657" s="17"/>
      <c r="AD657" s="16">
        <v>76</v>
      </c>
      <c r="AE657" s="16">
        <v>68</v>
      </c>
      <c r="AF657" s="16">
        <v>18.399999999999999</v>
      </c>
      <c r="AG657" s="16">
        <v>168</v>
      </c>
      <c r="AH657" s="634">
        <v>1.1200000000000001</v>
      </c>
      <c r="AI657" s="16">
        <v>46.3</v>
      </c>
      <c r="AJ657" s="24"/>
      <c r="AK657" s="635" t="s">
        <v>55</v>
      </c>
      <c r="AL657" s="635" t="s">
        <v>55</v>
      </c>
      <c r="AM657" s="26"/>
      <c r="AN657" s="635"/>
      <c r="AO657" s="24" t="s">
        <v>55</v>
      </c>
      <c r="AP657" s="635" t="s">
        <v>484</v>
      </c>
      <c r="AQ657" s="635" t="s">
        <v>484</v>
      </c>
      <c r="AR657" s="635" t="s">
        <v>484</v>
      </c>
      <c r="AS657" s="641" t="s">
        <v>32</v>
      </c>
      <c r="AT657" s="24" t="s">
        <v>1143</v>
      </c>
    </row>
    <row r="658" spans="1:46" ht="19.5">
      <c r="A658" s="23">
        <v>45891</v>
      </c>
      <c r="B658" s="642">
        <v>108</v>
      </c>
      <c r="C658" s="21">
        <v>0.36666666666666664</v>
      </c>
      <c r="D658" s="20">
        <v>2506402</v>
      </c>
      <c r="E658" s="20" t="s">
        <v>38</v>
      </c>
      <c r="F658" s="644" t="s">
        <v>55</v>
      </c>
      <c r="G658" s="866">
        <v>13.26</v>
      </c>
      <c r="H658" s="875"/>
      <c r="I658" s="873">
        <v>13.2</v>
      </c>
      <c r="J658" s="15"/>
      <c r="K658" s="19">
        <v>9.8699999999999992</v>
      </c>
      <c r="L658" s="636">
        <f>(K658/(100-G658))*100</f>
        <v>11.378833294904311</v>
      </c>
      <c r="M658" s="15"/>
      <c r="N658" s="15"/>
      <c r="O658" s="869">
        <v>0.6</v>
      </c>
      <c r="P658" s="870">
        <v>1</v>
      </c>
      <c r="Q658" s="870">
        <v>10</v>
      </c>
      <c r="R658" s="870">
        <v>46</v>
      </c>
      <c r="S658" s="870">
        <v>24</v>
      </c>
      <c r="T658" s="879">
        <f>SUM(Pâtissière[[#This Row],[G 180µ]:[G 63µ]])</f>
        <v>81</v>
      </c>
      <c r="U658" s="870">
        <v>17</v>
      </c>
      <c r="V658" s="27"/>
      <c r="W658" s="27"/>
      <c r="X658" s="27"/>
      <c r="Y658" s="643">
        <v>91.17</v>
      </c>
      <c r="Z658" s="18">
        <v>-1.07</v>
      </c>
      <c r="AA658" s="18">
        <v>10.73</v>
      </c>
      <c r="AB658" s="17"/>
      <c r="AC658" s="17">
        <v>0.55000000000000004</v>
      </c>
      <c r="AD658" s="16">
        <v>79</v>
      </c>
      <c r="AE658" s="16">
        <v>61</v>
      </c>
      <c r="AF658" s="16">
        <v>17.399999999999999</v>
      </c>
      <c r="AG658" s="16">
        <v>172</v>
      </c>
      <c r="AH658" s="634">
        <v>1.3</v>
      </c>
      <c r="AI658" s="16">
        <v>50.4</v>
      </c>
      <c r="AJ658" s="24"/>
      <c r="AK658" s="635" t="s">
        <v>55</v>
      </c>
      <c r="AL658" s="635" t="s">
        <v>55</v>
      </c>
      <c r="AM658" s="26"/>
      <c r="AN658" s="635"/>
      <c r="AO658" s="24" t="s">
        <v>55</v>
      </c>
      <c r="AP658" s="635" t="s">
        <v>484</v>
      </c>
      <c r="AQ658" s="635" t="s">
        <v>484</v>
      </c>
      <c r="AR658" s="635" t="s">
        <v>484</v>
      </c>
      <c r="AS658" s="641" t="s">
        <v>32</v>
      </c>
      <c r="AT658" s="24" t="s">
        <v>1144</v>
      </c>
    </row>
    <row r="659" spans="1:46" ht="19.5">
      <c r="A659" s="23">
        <v>45891</v>
      </c>
      <c r="B659" s="642">
        <v>108</v>
      </c>
      <c r="C659" s="21">
        <v>0.5625</v>
      </c>
      <c r="D659" s="20">
        <v>2506406</v>
      </c>
      <c r="E659" s="20" t="s">
        <v>69</v>
      </c>
      <c r="F659" s="644" t="s">
        <v>55</v>
      </c>
      <c r="G659" s="864">
        <v>13.39</v>
      </c>
      <c r="H659" s="875"/>
      <c r="I659" s="869"/>
      <c r="J659" s="15"/>
      <c r="K659" s="19">
        <v>10.36</v>
      </c>
      <c r="L659" s="636">
        <f>(K659/(100-G659))*100</f>
        <v>11.961667243967208</v>
      </c>
      <c r="M659" s="15"/>
      <c r="N659" s="15"/>
      <c r="O659" s="869"/>
      <c r="P659" s="870"/>
      <c r="Q659" s="870"/>
      <c r="R659" s="870"/>
      <c r="S659" s="870"/>
      <c r="T659" s="878"/>
      <c r="U659" s="870"/>
      <c r="V659" s="27"/>
      <c r="W659" s="27"/>
      <c r="X659" s="27"/>
      <c r="Y659" s="643">
        <v>90.83</v>
      </c>
      <c r="Z659" s="18">
        <v>-0.8</v>
      </c>
      <c r="AA659" s="18">
        <v>10.5</v>
      </c>
      <c r="AB659" s="17"/>
      <c r="AC659" s="17"/>
      <c r="AD659" s="16"/>
      <c r="AE659" s="16"/>
      <c r="AF659" s="16"/>
      <c r="AG659" s="16"/>
      <c r="AH659" s="634"/>
      <c r="AI659" s="16"/>
      <c r="AJ659" s="24"/>
      <c r="AK659" s="635" t="s">
        <v>55</v>
      </c>
      <c r="AL659" s="635" t="s">
        <v>55</v>
      </c>
      <c r="AM659" s="26"/>
      <c r="AN659" s="635"/>
      <c r="AO659" s="24" t="s">
        <v>55</v>
      </c>
      <c r="AP659" s="635" t="s">
        <v>484</v>
      </c>
      <c r="AQ659" s="635" t="s">
        <v>484</v>
      </c>
      <c r="AR659" s="635" t="s">
        <v>484</v>
      </c>
      <c r="AS659" s="641" t="s">
        <v>32</v>
      </c>
      <c r="AT659" s="24" t="s">
        <v>1145</v>
      </c>
    </row>
    <row r="660" spans="1:46" ht="19.5">
      <c r="A660" s="23">
        <v>45894</v>
      </c>
      <c r="B660" s="642">
        <v>108</v>
      </c>
      <c r="C660" s="21">
        <v>0.34375</v>
      </c>
      <c r="D660" s="20">
        <v>2506460</v>
      </c>
      <c r="E660" s="20" t="s">
        <v>38</v>
      </c>
      <c r="F660" s="644" t="s">
        <v>55</v>
      </c>
      <c r="G660" s="866">
        <v>13.5</v>
      </c>
      <c r="H660" s="875"/>
      <c r="I660" s="869">
        <v>13</v>
      </c>
      <c r="J660" s="15"/>
      <c r="K660" s="19">
        <v>10.26</v>
      </c>
      <c r="L660" s="636">
        <f>(K660/(100-G660))*100</f>
        <v>11.861271676300579</v>
      </c>
      <c r="M660" s="15"/>
      <c r="N660" s="15"/>
      <c r="O660" s="869">
        <v>0.6</v>
      </c>
      <c r="P660" s="870">
        <v>1.8</v>
      </c>
      <c r="Q660" s="870">
        <v>10</v>
      </c>
      <c r="R660" s="870">
        <v>46.8</v>
      </c>
      <c r="S660" s="870">
        <v>23.8</v>
      </c>
      <c r="T660" s="879">
        <f>SUM(Pâtissière[[#This Row],[G 180µ]:[G 63µ]])</f>
        <v>82.399999999999991</v>
      </c>
      <c r="U660" s="870">
        <v>16</v>
      </c>
      <c r="V660" s="27">
        <v>23.17</v>
      </c>
      <c r="W660" s="27">
        <v>98.53</v>
      </c>
      <c r="X660" s="27">
        <v>8.07</v>
      </c>
      <c r="Y660" s="643">
        <v>91.61</v>
      </c>
      <c r="Z660" s="18">
        <v>-0.89</v>
      </c>
      <c r="AA660" s="18">
        <v>10.06</v>
      </c>
      <c r="AB660" s="17"/>
      <c r="AC660" s="17"/>
      <c r="AD660" s="16">
        <v>82</v>
      </c>
      <c r="AE660" s="16">
        <v>62</v>
      </c>
      <c r="AF660" s="16">
        <v>17.5</v>
      </c>
      <c r="AG660" s="16">
        <v>181</v>
      </c>
      <c r="AH660" s="634">
        <v>1.32</v>
      </c>
      <c r="AI660" s="16">
        <v>50</v>
      </c>
      <c r="AJ660" s="24"/>
      <c r="AK660" s="635" t="s">
        <v>55</v>
      </c>
      <c r="AL660" s="635" t="s">
        <v>55</v>
      </c>
      <c r="AM660" s="26"/>
      <c r="AN660" s="635"/>
      <c r="AO660" s="24" t="s">
        <v>55</v>
      </c>
      <c r="AP660" s="635" t="s">
        <v>484</v>
      </c>
      <c r="AQ660" s="635" t="s">
        <v>484</v>
      </c>
      <c r="AR660" s="635" t="s">
        <v>484</v>
      </c>
      <c r="AS660" s="641" t="s">
        <v>32</v>
      </c>
      <c r="AT660" s="24" t="s">
        <v>1146</v>
      </c>
    </row>
    <row r="661" spans="1:46" ht="19.5">
      <c r="A661" s="23">
        <v>45895</v>
      </c>
      <c r="B661" s="642">
        <v>108</v>
      </c>
      <c r="C661" s="21">
        <v>0.40208333333333335</v>
      </c>
      <c r="D661" s="20">
        <v>2504696</v>
      </c>
      <c r="E661" s="20" t="s">
        <v>38</v>
      </c>
      <c r="F661" s="644" t="s">
        <v>55</v>
      </c>
      <c r="G661" s="866">
        <v>13.99</v>
      </c>
      <c r="H661" s="875"/>
      <c r="I661" s="869"/>
      <c r="J661" s="15"/>
      <c r="K661" s="19">
        <v>9.6300000000000008</v>
      </c>
      <c r="L661" s="636">
        <f>(K661/(100-G661))*100</f>
        <v>11.196372514823857</v>
      </c>
      <c r="M661" s="15"/>
      <c r="N661" s="15"/>
      <c r="O661" s="869">
        <v>0.7</v>
      </c>
      <c r="P661" s="870">
        <v>1.5</v>
      </c>
      <c r="Q661" s="870">
        <v>11</v>
      </c>
      <c r="R661" s="870">
        <v>50</v>
      </c>
      <c r="S661" s="870">
        <v>22.4</v>
      </c>
      <c r="T661" s="879">
        <f>SUM(Pâtissière[[#This Row],[G 180µ]:[G 63µ]])</f>
        <v>84.9</v>
      </c>
      <c r="U661" s="870">
        <v>12</v>
      </c>
      <c r="V661" s="27"/>
      <c r="W661" s="27"/>
      <c r="X661" s="27"/>
      <c r="Y661" s="643">
        <v>91.25</v>
      </c>
      <c r="Z661" s="18">
        <v>-0.87</v>
      </c>
      <c r="AA661" s="18">
        <v>10.41</v>
      </c>
      <c r="AB661" s="17"/>
      <c r="AC661" s="17">
        <v>0.53</v>
      </c>
      <c r="AD661" s="16">
        <v>90</v>
      </c>
      <c r="AE661" s="16">
        <v>96</v>
      </c>
      <c r="AF661" s="16">
        <v>21.8</v>
      </c>
      <c r="AG661" s="16">
        <v>254</v>
      </c>
      <c r="AH661" s="634">
        <v>0.94</v>
      </c>
      <c r="AI661" s="16">
        <v>49.1</v>
      </c>
      <c r="AJ661" s="24"/>
      <c r="AK661" s="635" t="s">
        <v>55</v>
      </c>
      <c r="AL661" s="635" t="s">
        <v>55</v>
      </c>
      <c r="AM661" s="26"/>
      <c r="AN661" s="635"/>
      <c r="AO661" s="24" t="s">
        <v>55</v>
      </c>
      <c r="AP661" s="635" t="s">
        <v>484</v>
      </c>
      <c r="AQ661" s="635" t="s">
        <v>484</v>
      </c>
      <c r="AR661" s="635" t="s">
        <v>484</v>
      </c>
      <c r="AS661" s="641" t="s">
        <v>32</v>
      </c>
      <c r="AT661" s="24" t="s">
        <v>1147</v>
      </c>
    </row>
    <row r="662" spans="1:46" ht="19.5">
      <c r="A662" s="23">
        <v>45896</v>
      </c>
      <c r="B662" s="642">
        <v>108</v>
      </c>
      <c r="C662" s="21">
        <v>0.41944444444444445</v>
      </c>
      <c r="D662" s="20">
        <v>2506531</v>
      </c>
      <c r="E662" s="20" t="s">
        <v>38</v>
      </c>
      <c r="F662" s="644" t="s">
        <v>55</v>
      </c>
      <c r="G662" s="866">
        <v>13.7</v>
      </c>
      <c r="H662" s="875"/>
      <c r="I662" s="869"/>
      <c r="J662" s="15"/>
      <c r="K662" s="19">
        <v>9.7899999999999991</v>
      </c>
      <c r="L662" s="636">
        <f>(K662/(100-G662))*100</f>
        <v>11.3441483198146</v>
      </c>
      <c r="M662" s="15"/>
      <c r="N662" s="15"/>
      <c r="O662" s="869">
        <v>0.6</v>
      </c>
      <c r="P662" s="870">
        <v>2</v>
      </c>
      <c r="Q662" s="870">
        <v>10</v>
      </c>
      <c r="R662" s="870">
        <v>48</v>
      </c>
      <c r="S662" s="870">
        <v>23</v>
      </c>
      <c r="T662" s="879">
        <f>SUM(Pâtissière[[#This Row],[G 180µ]:[G 63µ]])</f>
        <v>83</v>
      </c>
      <c r="U662" s="870">
        <v>15</v>
      </c>
      <c r="V662" s="27"/>
      <c r="W662" s="27"/>
      <c r="X662" s="27"/>
      <c r="Y662" s="643">
        <v>92.02</v>
      </c>
      <c r="Z662" s="18">
        <v>-1.02</v>
      </c>
      <c r="AA662" s="18">
        <v>10.7</v>
      </c>
      <c r="AB662" s="17"/>
      <c r="AC662" s="17"/>
      <c r="AD662" s="16"/>
      <c r="AE662" s="16"/>
      <c r="AF662" s="16"/>
      <c r="AG662" s="16"/>
      <c r="AH662" s="634"/>
      <c r="AI662" s="16"/>
      <c r="AJ662" s="24"/>
      <c r="AK662" s="635" t="s">
        <v>55</v>
      </c>
      <c r="AL662" s="635" t="s">
        <v>55</v>
      </c>
      <c r="AM662" s="26"/>
      <c r="AN662" s="635"/>
      <c r="AO662" s="24" t="s">
        <v>55</v>
      </c>
      <c r="AP662" s="635" t="s">
        <v>484</v>
      </c>
      <c r="AQ662" s="635" t="s">
        <v>484</v>
      </c>
      <c r="AR662" s="635" t="s">
        <v>484</v>
      </c>
      <c r="AS662" s="641" t="s">
        <v>32</v>
      </c>
      <c r="AT662" s="24" t="s">
        <v>1148</v>
      </c>
    </row>
    <row r="663" spans="1:46" ht="19.5">
      <c r="A663" s="23">
        <v>45898</v>
      </c>
      <c r="B663" s="642">
        <v>108</v>
      </c>
      <c r="C663" s="21">
        <v>0.37430555555555556</v>
      </c>
      <c r="D663" s="20">
        <v>2506584</v>
      </c>
      <c r="E663" s="20" t="s">
        <v>38</v>
      </c>
      <c r="F663" s="644" t="s">
        <v>55</v>
      </c>
      <c r="G663" s="866">
        <v>13.57</v>
      </c>
      <c r="H663" s="875"/>
      <c r="I663" s="869">
        <v>13.48</v>
      </c>
      <c r="J663" s="15"/>
      <c r="K663" s="19">
        <v>9.8800000000000008</v>
      </c>
      <c r="L663" s="636">
        <f>(K663/(100-G663))*100</f>
        <v>11.431216012958464</v>
      </c>
      <c r="M663" s="15"/>
      <c r="N663" s="15"/>
      <c r="O663" s="869">
        <v>1.4</v>
      </c>
      <c r="P663" s="870">
        <v>1.2</v>
      </c>
      <c r="Q663" s="870">
        <v>8.2200000000000006</v>
      </c>
      <c r="R663" s="870">
        <v>44.2</v>
      </c>
      <c r="S663" s="870">
        <v>25.8</v>
      </c>
      <c r="T663" s="879">
        <f>SUM(Pâtissière[[#This Row],[G 180µ]:[G 63µ]])</f>
        <v>79.42</v>
      </c>
      <c r="U663" s="870">
        <v>15.2</v>
      </c>
      <c r="V663" s="27"/>
      <c r="W663" s="27"/>
      <c r="X663" s="27"/>
      <c r="Y663" s="643">
        <v>92.3</v>
      </c>
      <c r="Z663" s="18">
        <v>-0.98</v>
      </c>
      <c r="AA663" s="18">
        <v>10.29</v>
      </c>
      <c r="AB663" s="17"/>
      <c r="AC663" s="17">
        <v>0.55000000000000004</v>
      </c>
      <c r="AD663" s="16">
        <v>94</v>
      </c>
      <c r="AE663" s="16">
        <v>61</v>
      </c>
      <c r="AF663" s="16">
        <v>17.399999999999999</v>
      </c>
      <c r="AG663" s="16">
        <v>207</v>
      </c>
      <c r="AH663" s="634">
        <v>1.5</v>
      </c>
      <c r="AI663" s="16">
        <v>49.9</v>
      </c>
      <c r="AJ663" s="24"/>
      <c r="AK663" s="635" t="s">
        <v>55</v>
      </c>
      <c r="AL663" s="635" t="s">
        <v>55</v>
      </c>
      <c r="AM663" s="26"/>
      <c r="AN663" s="24" t="s">
        <v>101</v>
      </c>
      <c r="AO663" s="24" t="s">
        <v>55</v>
      </c>
      <c r="AP663" s="635" t="s">
        <v>484</v>
      </c>
      <c r="AQ663" s="635" t="s">
        <v>484</v>
      </c>
      <c r="AR663" s="635" t="s">
        <v>484</v>
      </c>
      <c r="AS663" s="641" t="s">
        <v>32</v>
      </c>
      <c r="AT663" s="24" t="s">
        <v>1149</v>
      </c>
    </row>
    <row r="664" spans="1:46" ht="19.5">
      <c r="A664" s="23">
        <v>45901</v>
      </c>
      <c r="B664" s="642">
        <v>109</v>
      </c>
      <c r="C664" s="21">
        <v>0.40972222222222221</v>
      </c>
      <c r="D664" s="20">
        <v>2506650</v>
      </c>
      <c r="E664" s="20" t="s">
        <v>38</v>
      </c>
      <c r="F664" s="644" t="s">
        <v>55</v>
      </c>
      <c r="G664" s="866">
        <v>14.1</v>
      </c>
      <c r="H664" s="875"/>
      <c r="I664" s="869">
        <v>12.2</v>
      </c>
      <c r="J664" s="15"/>
      <c r="K664" s="19">
        <v>9.8800000000000008</v>
      </c>
      <c r="L664" s="636">
        <f>(K664/(100-G664))*100</f>
        <v>11.501746216530851</v>
      </c>
      <c r="M664" s="15"/>
      <c r="N664" s="15"/>
      <c r="O664" s="869">
        <v>0.7</v>
      </c>
      <c r="P664" s="870">
        <v>3</v>
      </c>
      <c r="Q664" s="870">
        <v>8</v>
      </c>
      <c r="R664" s="870">
        <v>49</v>
      </c>
      <c r="S664" s="870">
        <v>23</v>
      </c>
      <c r="T664" s="879">
        <f>SUM(Pâtissière[[#This Row],[G 180µ]:[G 63µ]])</f>
        <v>83</v>
      </c>
      <c r="U664" s="870">
        <v>16</v>
      </c>
      <c r="V664" s="27">
        <v>22.81</v>
      </c>
      <c r="W664" s="27">
        <v>93</v>
      </c>
      <c r="X664" s="27">
        <v>8.24</v>
      </c>
      <c r="Y664" s="643">
        <v>91.46</v>
      </c>
      <c r="Z664" s="18">
        <v>-0.59</v>
      </c>
      <c r="AA664" s="18">
        <v>10.11</v>
      </c>
      <c r="AB664" s="17"/>
      <c r="AC664" s="17"/>
      <c r="AD664" s="16">
        <v>93</v>
      </c>
      <c r="AE664" s="16">
        <v>51</v>
      </c>
      <c r="AF664" s="16">
        <v>15.9</v>
      </c>
      <c r="AG664" s="16">
        <v>170</v>
      </c>
      <c r="AH664" s="634">
        <v>1.8</v>
      </c>
      <c r="AI664" s="16">
        <v>45.1</v>
      </c>
      <c r="AJ664" s="24"/>
      <c r="AK664" s="24"/>
      <c r="AL664" s="24"/>
      <c r="AM664" s="26"/>
      <c r="AN664" s="24" t="s">
        <v>101</v>
      </c>
      <c r="AO664" s="24"/>
      <c r="AP664" s="24"/>
      <c r="AQ664" s="24"/>
      <c r="AR664" s="24"/>
      <c r="AS664" s="24"/>
      <c r="AT664" s="24" t="s">
        <v>1150</v>
      </c>
    </row>
    <row r="665" spans="1:46" ht="19.5">
      <c r="A665" s="23">
        <v>45902</v>
      </c>
      <c r="B665" s="642">
        <v>108</v>
      </c>
      <c r="C665" s="21">
        <v>0.37708333333333333</v>
      </c>
      <c r="D665" s="20">
        <v>2506672</v>
      </c>
      <c r="E665" s="20" t="s">
        <v>38</v>
      </c>
      <c r="F665" s="644" t="s">
        <v>55</v>
      </c>
      <c r="G665" s="866">
        <v>14.02</v>
      </c>
      <c r="H665" s="875"/>
      <c r="I665" s="869">
        <v>14.03</v>
      </c>
      <c r="J665" s="15"/>
      <c r="K665" s="19">
        <v>9.9700000000000006</v>
      </c>
      <c r="L665" s="636">
        <f t="shared" ref="L665:L666" si="109">(K665/(100-G665))*100</f>
        <v>11.595719934868574</v>
      </c>
      <c r="M665" s="15"/>
      <c r="N665" s="15"/>
      <c r="O665" s="869"/>
      <c r="P665" s="870"/>
      <c r="Q665" s="870"/>
      <c r="R665" s="870"/>
      <c r="S665" s="870"/>
      <c r="T665" s="878"/>
      <c r="U665" s="870"/>
      <c r="V665" s="27"/>
      <c r="W665" s="27"/>
      <c r="X665" s="27"/>
      <c r="Y665" s="643">
        <v>92.66</v>
      </c>
      <c r="Z665" s="18">
        <v>-0.94</v>
      </c>
      <c r="AA665" s="18">
        <v>10.15</v>
      </c>
      <c r="AB665" s="17"/>
      <c r="AC665" s="17"/>
      <c r="AD665" s="16"/>
      <c r="AE665" s="16"/>
      <c r="AF665" s="16"/>
      <c r="AG665" s="16"/>
      <c r="AH665" s="634"/>
      <c r="AI665" s="16"/>
      <c r="AJ665" s="24"/>
      <c r="AK665" s="635" t="s">
        <v>55</v>
      </c>
      <c r="AL665" s="635" t="s">
        <v>55</v>
      </c>
      <c r="AM665" s="26"/>
      <c r="AN665" s="635"/>
      <c r="AO665" s="24" t="s">
        <v>55</v>
      </c>
      <c r="AP665" s="635" t="s">
        <v>484</v>
      </c>
      <c r="AQ665" s="635" t="s">
        <v>484</v>
      </c>
      <c r="AR665" s="635" t="s">
        <v>484</v>
      </c>
      <c r="AS665" s="641" t="s">
        <v>32</v>
      </c>
      <c r="AT665" s="24" t="s">
        <v>1151</v>
      </c>
    </row>
    <row r="666" spans="1:46" ht="19.5">
      <c r="A666" s="23">
        <v>45902</v>
      </c>
      <c r="B666" s="642">
        <v>109</v>
      </c>
      <c r="C666" s="21">
        <v>0.38194444444444442</v>
      </c>
      <c r="D666" s="20">
        <v>2506673</v>
      </c>
      <c r="E666" s="20" t="s">
        <v>38</v>
      </c>
      <c r="F666" s="644" t="s">
        <v>55</v>
      </c>
      <c r="G666" s="866">
        <v>14.05</v>
      </c>
      <c r="H666" s="875"/>
      <c r="I666" s="869">
        <v>14.07</v>
      </c>
      <c r="J666" s="15"/>
      <c r="K666" s="19">
        <v>9.89</v>
      </c>
      <c r="L666" s="636">
        <f t="shared" si="109"/>
        <v>11.506689936009309</v>
      </c>
      <c r="M666" s="15"/>
      <c r="N666" s="15"/>
      <c r="O666" s="869">
        <v>1.8</v>
      </c>
      <c r="P666" s="870">
        <v>4.09</v>
      </c>
      <c r="Q666" s="870">
        <v>13.5</v>
      </c>
      <c r="R666" s="870">
        <v>64.400000000000006</v>
      </c>
      <c r="S666" s="870">
        <v>8.8000000000000007</v>
      </c>
      <c r="T666" s="879">
        <f>SUM(Pâtissière[[#This Row],[G 180µ]:[G 63µ]])</f>
        <v>90.79</v>
      </c>
      <c r="U666" s="870">
        <v>6</v>
      </c>
      <c r="V666" s="27"/>
      <c r="W666" s="27"/>
      <c r="X666" s="27"/>
      <c r="Y666" s="643">
        <v>92.52</v>
      </c>
      <c r="Z666" s="18">
        <v>-0.94</v>
      </c>
      <c r="AA666" s="18">
        <v>10.029999999999999</v>
      </c>
      <c r="AB666" s="17"/>
      <c r="AC666" s="17"/>
      <c r="AD666" s="16">
        <v>94</v>
      </c>
      <c r="AE666" s="16">
        <v>65</v>
      </c>
      <c r="AF666" s="16">
        <v>17.899999999999999</v>
      </c>
      <c r="AG666" s="16">
        <v>226</v>
      </c>
      <c r="AH666" s="634">
        <v>1.45</v>
      </c>
      <c r="AI666" s="16">
        <v>45.5</v>
      </c>
      <c r="AJ666" s="24"/>
      <c r="AK666" s="24" t="s">
        <v>55</v>
      </c>
      <c r="AL666" s="635" t="s">
        <v>55</v>
      </c>
      <c r="AM666" s="26"/>
      <c r="AN666" s="635"/>
      <c r="AO666" s="24" t="s">
        <v>55</v>
      </c>
      <c r="AP666" s="635" t="s">
        <v>484</v>
      </c>
      <c r="AQ666" s="635" t="s">
        <v>484</v>
      </c>
      <c r="AR666" s="635" t="s">
        <v>484</v>
      </c>
      <c r="AS666" s="641" t="s">
        <v>32</v>
      </c>
      <c r="AT666" s="24" t="s">
        <v>1152</v>
      </c>
    </row>
    <row r="667" spans="1:46" ht="19.5">
      <c r="A667" s="23">
        <v>45903</v>
      </c>
      <c r="B667" s="642">
        <v>109</v>
      </c>
      <c r="C667" s="21">
        <v>0.40625</v>
      </c>
      <c r="D667" s="20">
        <v>2506727</v>
      </c>
      <c r="E667" s="20" t="s">
        <v>38</v>
      </c>
      <c r="F667" s="644" t="s">
        <v>55</v>
      </c>
      <c r="G667" s="866">
        <v>13.51</v>
      </c>
      <c r="H667" s="875"/>
      <c r="I667" s="869"/>
      <c r="J667" s="15"/>
      <c r="K667" s="19">
        <v>10.15</v>
      </c>
      <c r="L667" s="636">
        <f t="shared" ref="L667:L668" si="110">(K667/(100-G667))*100</f>
        <v>11.735460746907158</v>
      </c>
      <c r="M667" s="15"/>
      <c r="N667" s="15"/>
      <c r="O667" s="869">
        <v>1.2</v>
      </c>
      <c r="P667" s="870">
        <v>5</v>
      </c>
      <c r="Q667" s="870">
        <v>12</v>
      </c>
      <c r="R667" s="870">
        <v>61</v>
      </c>
      <c r="S667" s="870">
        <v>10</v>
      </c>
      <c r="T667" s="879">
        <f>SUM(Pâtissière[[#This Row],[G 180µ]:[G 63µ]])</f>
        <v>88</v>
      </c>
      <c r="U667" s="870">
        <v>9</v>
      </c>
      <c r="V667" s="27"/>
      <c r="W667" s="27"/>
      <c r="X667" s="27"/>
      <c r="Y667" s="643">
        <v>92.1</v>
      </c>
      <c r="Z667" s="18">
        <v>-0.9</v>
      </c>
      <c r="AA667" s="18">
        <v>10.62</v>
      </c>
      <c r="AB667" s="17"/>
      <c r="AC667" s="17"/>
      <c r="AD667" s="16">
        <v>85</v>
      </c>
      <c r="AE667" s="16">
        <v>70</v>
      </c>
      <c r="AF667" s="16">
        <v>17.600000000000001</v>
      </c>
      <c r="AG667" s="16">
        <v>215</v>
      </c>
      <c r="AH667" s="634">
        <v>1.2</v>
      </c>
      <c r="AI667" s="16">
        <v>55</v>
      </c>
      <c r="AJ667" s="24"/>
      <c r="AK667" s="24" t="s">
        <v>55</v>
      </c>
      <c r="AL667" s="635" t="s">
        <v>55</v>
      </c>
      <c r="AM667" s="26"/>
      <c r="AN667" s="635"/>
      <c r="AO667" s="24" t="s">
        <v>55</v>
      </c>
      <c r="AP667" s="635" t="s">
        <v>484</v>
      </c>
      <c r="AQ667" s="635" t="s">
        <v>484</v>
      </c>
      <c r="AR667" s="635" t="s">
        <v>484</v>
      </c>
      <c r="AS667" s="641" t="s">
        <v>32</v>
      </c>
      <c r="AT667" s="24" t="s">
        <v>1153</v>
      </c>
    </row>
    <row r="668" spans="1:46" ht="19.5">
      <c r="A668" s="23">
        <v>45908</v>
      </c>
      <c r="B668" s="642">
        <v>109</v>
      </c>
      <c r="C668" s="21">
        <v>0.37013888888888891</v>
      </c>
      <c r="D668" s="20">
        <v>2506824</v>
      </c>
      <c r="E668" s="20" t="s">
        <v>38</v>
      </c>
      <c r="F668" s="644" t="s">
        <v>55</v>
      </c>
      <c r="G668" s="866">
        <v>14.01</v>
      </c>
      <c r="H668" s="875"/>
      <c r="I668" s="869">
        <v>13.95</v>
      </c>
      <c r="J668" s="15"/>
      <c r="K668" s="19">
        <v>9.65</v>
      </c>
      <c r="L668" s="636">
        <f t="shared" si="110"/>
        <v>11.222235143621353</v>
      </c>
      <c r="M668" s="15"/>
      <c r="N668" s="15"/>
      <c r="O668" s="869">
        <v>1.9</v>
      </c>
      <c r="P668" s="870">
        <v>4</v>
      </c>
      <c r="Q668" s="870">
        <v>11</v>
      </c>
      <c r="R668" s="870">
        <v>50</v>
      </c>
      <c r="S668" s="870">
        <v>22</v>
      </c>
      <c r="T668" s="879">
        <f>SUM(Pâtissière[[#This Row],[G 180µ]:[G 63µ]])</f>
        <v>87</v>
      </c>
      <c r="U668" s="870">
        <v>10</v>
      </c>
      <c r="V668" s="27"/>
      <c r="W668" s="27"/>
      <c r="X668" s="27"/>
      <c r="Y668" s="643">
        <v>91.86</v>
      </c>
      <c r="Z668" s="18">
        <v>-1.2</v>
      </c>
      <c r="AA668" s="18">
        <v>10.59</v>
      </c>
      <c r="AB668" s="17"/>
      <c r="AC668" s="17"/>
      <c r="AD668" s="16">
        <v>104</v>
      </c>
      <c r="AE668" s="16">
        <v>56</v>
      </c>
      <c r="AF668" s="16">
        <v>16.7</v>
      </c>
      <c r="AG668" s="16">
        <v>229</v>
      </c>
      <c r="AH668" s="634">
        <v>1.86</v>
      </c>
      <c r="AI668" s="16">
        <v>56.2</v>
      </c>
      <c r="AJ668" s="24"/>
      <c r="AK668" s="24" t="s">
        <v>55</v>
      </c>
      <c r="AL668" s="635" t="s">
        <v>55</v>
      </c>
      <c r="AM668" s="26"/>
      <c r="AN668" s="24" t="s">
        <v>101</v>
      </c>
      <c r="AO668" s="24" t="s">
        <v>55</v>
      </c>
      <c r="AP668" s="635" t="s">
        <v>484</v>
      </c>
      <c r="AQ668" s="635" t="s">
        <v>484</v>
      </c>
      <c r="AR668" s="635" t="s">
        <v>484</v>
      </c>
      <c r="AS668" s="641" t="s">
        <v>32</v>
      </c>
      <c r="AT668" s="24" t="s">
        <v>1154</v>
      </c>
    </row>
    <row r="669" spans="1:46" ht="19.5">
      <c r="A669" s="23">
        <v>45909</v>
      </c>
      <c r="B669" s="642">
        <v>109</v>
      </c>
      <c r="C669" s="21">
        <v>0.39861111111111114</v>
      </c>
      <c r="D669" s="20">
        <v>2506864</v>
      </c>
      <c r="E669" s="20" t="s">
        <v>38</v>
      </c>
      <c r="F669" s="644" t="s">
        <v>55</v>
      </c>
      <c r="G669" s="866">
        <v>13.6</v>
      </c>
      <c r="H669" s="875"/>
      <c r="I669" s="869"/>
      <c r="J669" s="15"/>
      <c r="K669" s="19">
        <v>10.29</v>
      </c>
      <c r="L669" s="636">
        <f t="shared" ref="L669" si="111">(K669/(100-G669))*100</f>
        <v>11.90972222222222</v>
      </c>
      <c r="M669" s="15"/>
      <c r="N669" s="15"/>
      <c r="O669" s="869">
        <v>0.9</v>
      </c>
      <c r="P669" s="870">
        <v>3</v>
      </c>
      <c r="Q669" s="870">
        <v>15</v>
      </c>
      <c r="R669" s="870">
        <v>52</v>
      </c>
      <c r="S669" s="870">
        <v>19</v>
      </c>
      <c r="T669" s="879">
        <f>SUM(Pâtissière[[#This Row],[G 180µ]:[G 63µ]])</f>
        <v>89</v>
      </c>
      <c r="U669" s="870">
        <v>9</v>
      </c>
      <c r="V669" s="27"/>
      <c r="W669" s="27"/>
      <c r="X669" s="27"/>
      <c r="Y669" s="18">
        <v>91.48</v>
      </c>
      <c r="Z669" s="18">
        <v>-1.06</v>
      </c>
      <c r="AA669" s="18">
        <v>10.54</v>
      </c>
      <c r="AB669" s="17"/>
      <c r="AC669" s="17"/>
      <c r="AD669" s="16">
        <v>97</v>
      </c>
      <c r="AE669" s="16">
        <v>61</v>
      </c>
      <c r="AF669" s="16">
        <v>17.399999999999999</v>
      </c>
      <c r="AG669" s="16">
        <v>230</v>
      </c>
      <c r="AH669" s="634">
        <v>1.59</v>
      </c>
      <c r="AI669" s="16">
        <v>55.1</v>
      </c>
      <c r="AJ669" s="24"/>
      <c r="AK669" s="24" t="s">
        <v>55</v>
      </c>
      <c r="AL669" s="635" t="s">
        <v>55</v>
      </c>
      <c r="AM669" s="26"/>
      <c r="AN669" s="24" t="s">
        <v>101</v>
      </c>
      <c r="AO669" s="24" t="s">
        <v>55</v>
      </c>
      <c r="AP669" s="635" t="s">
        <v>484</v>
      </c>
      <c r="AQ669" s="635" t="s">
        <v>484</v>
      </c>
      <c r="AR669" s="635" t="s">
        <v>484</v>
      </c>
      <c r="AS669" s="641" t="s">
        <v>32</v>
      </c>
      <c r="AT669" s="24" t="s">
        <v>1155</v>
      </c>
    </row>
    <row r="670" spans="1:46" ht="19.5">
      <c r="A670" s="23">
        <v>45910</v>
      </c>
      <c r="B670" s="642">
        <v>109</v>
      </c>
      <c r="C670" s="21">
        <v>0.37638888888888888</v>
      </c>
      <c r="D670" s="20">
        <v>2506885</v>
      </c>
      <c r="E670" s="20" t="s">
        <v>38</v>
      </c>
      <c r="F670" s="644" t="s">
        <v>55</v>
      </c>
      <c r="G670" s="866">
        <v>13.87</v>
      </c>
      <c r="H670" s="875"/>
      <c r="I670" s="869"/>
      <c r="J670" s="15"/>
      <c r="K670" s="19">
        <v>10.1</v>
      </c>
      <c r="L670" s="636">
        <f>(K670/(100-G670))*100</f>
        <v>11.726460002322071</v>
      </c>
      <c r="M670" s="15"/>
      <c r="N670" s="15"/>
      <c r="O670" s="869">
        <v>2.4500000000000002</v>
      </c>
      <c r="P670" s="870">
        <v>3.33</v>
      </c>
      <c r="Q670" s="870">
        <v>10.3</v>
      </c>
      <c r="R670" s="870">
        <v>53.4</v>
      </c>
      <c r="S670" s="870">
        <v>17.399999999999999</v>
      </c>
      <c r="T670" s="879">
        <f>SUM(Pâtissière[[#This Row],[G 180µ]:[G 63µ]])</f>
        <v>84.43</v>
      </c>
      <c r="U670" s="870">
        <v>8.6</v>
      </c>
      <c r="V670" s="27"/>
      <c r="W670" s="27"/>
      <c r="X670" s="27"/>
      <c r="Y670" s="643">
        <v>92.46</v>
      </c>
      <c r="Z670" s="18">
        <v>-1.17</v>
      </c>
      <c r="AA670" s="18">
        <v>10.72</v>
      </c>
      <c r="AB670" s="17"/>
      <c r="AC670" s="17"/>
      <c r="AD670" s="16">
        <v>99</v>
      </c>
      <c r="AE670" s="16">
        <v>72</v>
      </c>
      <c r="AF670" s="16">
        <v>18.899999999999999</v>
      </c>
      <c r="AG670" s="16">
        <v>262</v>
      </c>
      <c r="AH670" s="634">
        <v>1.38</v>
      </c>
      <c r="AI670" s="16">
        <v>57.6</v>
      </c>
      <c r="AJ670" s="24"/>
      <c r="AK670" s="24" t="s">
        <v>55</v>
      </c>
      <c r="AL670" s="635" t="s">
        <v>55</v>
      </c>
      <c r="AM670" s="26"/>
      <c r="AN670" s="24" t="s">
        <v>101</v>
      </c>
      <c r="AO670" s="24" t="s">
        <v>55</v>
      </c>
      <c r="AP670" s="635" t="s">
        <v>484</v>
      </c>
      <c r="AQ670" s="635" t="s">
        <v>484</v>
      </c>
      <c r="AR670" s="635" t="s">
        <v>484</v>
      </c>
      <c r="AS670" s="641" t="s">
        <v>32</v>
      </c>
      <c r="AT670" s="24" t="s">
        <v>1156</v>
      </c>
    </row>
    <row r="671" spans="1:46" ht="19.5">
      <c r="A671" s="23">
        <v>45911</v>
      </c>
      <c r="B671" s="642">
        <v>109</v>
      </c>
      <c r="C671" s="21">
        <v>0.28541666666666665</v>
      </c>
      <c r="D671" s="20">
        <v>2506915</v>
      </c>
      <c r="E671" s="20" t="s">
        <v>38</v>
      </c>
      <c r="F671" s="644" t="s">
        <v>55</v>
      </c>
      <c r="G671" s="866">
        <v>14.3</v>
      </c>
      <c r="H671" s="875"/>
      <c r="I671" s="869"/>
      <c r="J671" s="15"/>
      <c r="K671" s="19">
        <v>10.08</v>
      </c>
      <c r="L671" s="636">
        <f t="shared" ref="L671:L673" si="112">(K671/(100-G671))*100</f>
        <v>11.76196032672112</v>
      </c>
      <c r="M671" s="15"/>
      <c r="N671" s="15"/>
      <c r="O671" s="869"/>
      <c r="P671" s="870"/>
      <c r="Q671" s="870"/>
      <c r="R671" s="870"/>
      <c r="S671" s="870"/>
      <c r="T671" s="878"/>
      <c r="U671" s="870"/>
      <c r="V671" s="27"/>
      <c r="W671" s="27"/>
      <c r="X671" s="27"/>
      <c r="Y671" s="643"/>
      <c r="Z671" s="18"/>
      <c r="AA671" s="18"/>
      <c r="AB671" s="17"/>
      <c r="AC671" s="17"/>
      <c r="AD671" s="16"/>
      <c r="AE671" s="16"/>
      <c r="AF671" s="16"/>
      <c r="AG671" s="16"/>
      <c r="AH671" s="634"/>
      <c r="AI671" s="16"/>
      <c r="AJ671" s="24"/>
      <c r="AK671" s="24" t="s">
        <v>55</v>
      </c>
      <c r="AL671" s="635" t="s">
        <v>55</v>
      </c>
      <c r="AM671" s="26"/>
      <c r="AN671" s="24" t="s">
        <v>73</v>
      </c>
      <c r="AO671" s="24" t="s">
        <v>55</v>
      </c>
      <c r="AP671" s="635" t="s">
        <v>484</v>
      </c>
      <c r="AQ671" s="635" t="s">
        <v>484</v>
      </c>
      <c r="AR671" s="635" t="s">
        <v>484</v>
      </c>
      <c r="AS671" s="641" t="s">
        <v>32</v>
      </c>
      <c r="AT671" s="24" t="s">
        <v>1157</v>
      </c>
    </row>
    <row r="672" spans="1:46" ht="19.5">
      <c r="A672" s="23">
        <v>45911</v>
      </c>
      <c r="B672" s="642">
        <v>109</v>
      </c>
      <c r="C672" s="21">
        <v>0.44166666666666665</v>
      </c>
      <c r="D672" s="20">
        <v>2506916</v>
      </c>
      <c r="E672" s="20" t="s">
        <v>38</v>
      </c>
      <c r="F672" s="644" t="s">
        <v>55</v>
      </c>
      <c r="G672" s="866">
        <v>13.22</v>
      </c>
      <c r="H672" s="875"/>
      <c r="I672" s="869">
        <v>13.32</v>
      </c>
      <c r="J672" s="15"/>
      <c r="K672" s="19">
        <v>9.8699999999999992</v>
      </c>
      <c r="L672" s="636">
        <f t="shared" si="112"/>
        <v>11.373588384420371</v>
      </c>
      <c r="M672" s="15"/>
      <c r="N672" s="15"/>
      <c r="O672" s="869">
        <v>2</v>
      </c>
      <c r="P672" s="870">
        <v>4</v>
      </c>
      <c r="Q672" s="870">
        <v>13</v>
      </c>
      <c r="R672" s="870">
        <v>54</v>
      </c>
      <c r="S672" s="870">
        <v>15</v>
      </c>
      <c r="T672" s="879">
        <f>SUM(Pâtissière[[#This Row],[G 180µ]:[G 63µ]])</f>
        <v>86</v>
      </c>
      <c r="U672" s="870">
        <v>9.4</v>
      </c>
      <c r="V672" s="27"/>
      <c r="W672" s="27"/>
      <c r="X672" s="27"/>
      <c r="Y672" s="643">
        <v>92.92</v>
      </c>
      <c r="Z672" s="18">
        <v>-1.1299999999999999</v>
      </c>
      <c r="AA672" s="18">
        <v>10.8</v>
      </c>
      <c r="AB672" s="17"/>
      <c r="AC672" s="17"/>
      <c r="AD672" s="16">
        <v>106</v>
      </c>
      <c r="AE672" s="16">
        <v>76</v>
      </c>
      <c r="AF672" s="16">
        <v>19.399999999999999</v>
      </c>
      <c r="AG672" s="16">
        <v>278</v>
      </c>
      <c r="AH672" s="634">
        <v>1.39</v>
      </c>
      <c r="AI672" s="16">
        <v>54.2</v>
      </c>
      <c r="AJ672" s="24"/>
      <c r="AK672" s="24" t="s">
        <v>55</v>
      </c>
      <c r="AL672" s="635" t="s">
        <v>55</v>
      </c>
      <c r="AM672" s="26"/>
      <c r="AN672" s="24" t="s">
        <v>101</v>
      </c>
      <c r="AO672" s="24" t="s">
        <v>55</v>
      </c>
      <c r="AP672" s="635" t="s">
        <v>484</v>
      </c>
      <c r="AQ672" s="635" t="s">
        <v>484</v>
      </c>
      <c r="AR672" s="635" t="s">
        <v>484</v>
      </c>
      <c r="AS672" s="641" t="s">
        <v>32</v>
      </c>
      <c r="AT672" s="24" t="s">
        <v>1158</v>
      </c>
    </row>
    <row r="673" spans="1:46" ht="19.5">
      <c r="A673" s="23">
        <v>45912</v>
      </c>
      <c r="B673" s="642">
        <v>109</v>
      </c>
      <c r="C673" s="21">
        <v>0.43541666666666667</v>
      </c>
      <c r="D673" s="20">
        <v>2506953</v>
      </c>
      <c r="E673" s="20" t="s">
        <v>38</v>
      </c>
      <c r="F673" s="644" t="s">
        <v>55</v>
      </c>
      <c r="G673" s="864">
        <v>14.03</v>
      </c>
      <c r="H673" s="875"/>
      <c r="I673" s="869"/>
      <c r="J673" s="15"/>
      <c r="K673" s="19">
        <v>9.7899999999999991</v>
      </c>
      <c r="L673" s="636">
        <f t="shared" si="112"/>
        <v>11.38769338141212</v>
      </c>
      <c r="M673" s="15"/>
      <c r="N673" s="15"/>
      <c r="O673" s="869">
        <v>2.2000000000000002</v>
      </c>
      <c r="P673" s="870">
        <v>3.5</v>
      </c>
      <c r="Q673" s="870">
        <v>14</v>
      </c>
      <c r="R673" s="870">
        <v>50</v>
      </c>
      <c r="S673" s="870">
        <v>20</v>
      </c>
      <c r="T673" s="879">
        <f>SUM(Pâtissière[[#This Row],[G 180µ]:[G 63µ]])</f>
        <v>87.5</v>
      </c>
      <c r="U673" s="870">
        <v>8</v>
      </c>
      <c r="V673" s="27"/>
      <c r="W673" s="27"/>
      <c r="X673" s="27"/>
      <c r="Y673" s="643">
        <v>91.7</v>
      </c>
      <c r="Z673" s="18">
        <v>-1.02</v>
      </c>
      <c r="AA673" s="18">
        <v>10.61</v>
      </c>
      <c r="AB673" s="17"/>
      <c r="AC673" s="17"/>
      <c r="AD673" s="16">
        <v>101</v>
      </c>
      <c r="AE673" s="16">
        <v>69</v>
      </c>
      <c r="AF673" s="16">
        <v>18.5</v>
      </c>
      <c r="AG673" s="16">
        <v>256</v>
      </c>
      <c r="AH673" s="16">
        <v>1.46</v>
      </c>
      <c r="AI673" s="16">
        <v>57</v>
      </c>
      <c r="AJ673" s="24"/>
      <c r="AK673" s="24" t="s">
        <v>55</v>
      </c>
      <c r="AL673" s="635" t="s">
        <v>55</v>
      </c>
      <c r="AM673" s="26"/>
      <c r="AN673" s="24"/>
      <c r="AO673" s="24" t="s">
        <v>55</v>
      </c>
      <c r="AP673" s="635" t="s">
        <v>484</v>
      </c>
      <c r="AQ673" s="635" t="s">
        <v>484</v>
      </c>
      <c r="AR673" s="635" t="s">
        <v>484</v>
      </c>
      <c r="AS673" s="641" t="s">
        <v>32</v>
      </c>
      <c r="AT673" s="24" t="s">
        <v>1159</v>
      </c>
    </row>
    <row r="674" spans="1:46" ht="19.5">
      <c r="A674" s="23">
        <v>45912</v>
      </c>
      <c r="B674" s="642">
        <v>109</v>
      </c>
      <c r="C674" s="21">
        <v>0.6875</v>
      </c>
      <c r="D674" s="20">
        <v>2506960</v>
      </c>
      <c r="E674" s="20" t="s">
        <v>21</v>
      </c>
      <c r="F674" s="644" t="s">
        <v>55</v>
      </c>
      <c r="G674" s="864">
        <v>14.29</v>
      </c>
      <c r="H674" s="875"/>
      <c r="I674" s="869"/>
      <c r="J674" s="15"/>
      <c r="K674" s="19">
        <v>9.73</v>
      </c>
      <c r="L674" s="636">
        <f t="shared" ref="L674" si="113">(K674/(100-G674))*100</f>
        <v>11.352234278380585</v>
      </c>
      <c r="M674" s="15"/>
      <c r="N674" s="15"/>
      <c r="O674" s="869"/>
      <c r="P674" s="870"/>
      <c r="Q674" s="870"/>
      <c r="R674" s="870"/>
      <c r="S674" s="870"/>
      <c r="T674" s="878"/>
      <c r="U674" s="870"/>
      <c r="V674" s="27"/>
      <c r="W674" s="27"/>
      <c r="X674" s="27"/>
      <c r="Y674" s="643">
        <v>92.39</v>
      </c>
      <c r="Z674" s="18">
        <v>-0.91</v>
      </c>
      <c r="AA674" s="18">
        <v>10.4</v>
      </c>
      <c r="AB674" s="17"/>
      <c r="AC674" s="17"/>
      <c r="AD674" s="16"/>
      <c r="AE674" s="16"/>
      <c r="AF674" s="16"/>
      <c r="AG674" s="16"/>
      <c r="AH674" s="16"/>
      <c r="AI674" s="16"/>
      <c r="AJ674" s="24"/>
      <c r="AK674" s="24" t="s">
        <v>55</v>
      </c>
      <c r="AL674" s="635" t="s">
        <v>55</v>
      </c>
      <c r="AM674" s="26"/>
      <c r="AN674" s="24"/>
      <c r="AO674" s="24" t="s">
        <v>55</v>
      </c>
      <c r="AP674" s="635" t="s">
        <v>484</v>
      </c>
      <c r="AQ674" s="635" t="s">
        <v>484</v>
      </c>
      <c r="AR674" s="635" t="s">
        <v>484</v>
      </c>
      <c r="AS674" s="641" t="s">
        <v>32</v>
      </c>
      <c r="AT674" s="24" t="s">
        <v>1160</v>
      </c>
    </row>
    <row r="675" spans="1:46" ht="19.5">
      <c r="A675" s="23">
        <v>45913</v>
      </c>
      <c r="B675" s="642">
        <v>109</v>
      </c>
      <c r="C675" s="21">
        <v>0.40486111111111112</v>
      </c>
      <c r="D675" s="20">
        <v>2506991</v>
      </c>
      <c r="E675" s="20" t="s">
        <v>38</v>
      </c>
      <c r="F675" s="644" t="s">
        <v>55</v>
      </c>
      <c r="G675" s="864">
        <v>13.65</v>
      </c>
      <c r="H675" s="875"/>
      <c r="I675" s="869">
        <v>13.8</v>
      </c>
      <c r="J675" s="15">
        <v>0.65</v>
      </c>
      <c r="K675" s="19">
        <v>10.08</v>
      </c>
      <c r="L675" s="636">
        <f t="shared" ref="L675" si="114">(K675/(100-G675))*100</f>
        <v>11.673422119281993</v>
      </c>
      <c r="M675" s="15"/>
      <c r="N675" s="15"/>
      <c r="O675" s="869">
        <v>2</v>
      </c>
      <c r="P675" s="870">
        <v>5</v>
      </c>
      <c r="Q675" s="870">
        <v>15</v>
      </c>
      <c r="R675" s="870">
        <v>52</v>
      </c>
      <c r="S675" s="870">
        <v>13</v>
      </c>
      <c r="T675" s="879">
        <f>SUM(Pâtissière[[#This Row],[G 180µ]:[G 63µ]])</f>
        <v>85</v>
      </c>
      <c r="U675" s="870">
        <v>9.8000000000000007</v>
      </c>
      <c r="V675" s="27"/>
      <c r="W675" s="27"/>
      <c r="X675" s="27"/>
      <c r="Y675" s="643">
        <v>92.67</v>
      </c>
      <c r="Z675" s="18">
        <v>-1.01</v>
      </c>
      <c r="AA675" s="18">
        <v>10.43</v>
      </c>
      <c r="AB675" s="17"/>
      <c r="AC675" s="17">
        <v>0.53</v>
      </c>
      <c r="AD675" s="16">
        <v>94</v>
      </c>
      <c r="AE675" s="16">
        <v>78</v>
      </c>
      <c r="AF675" s="16">
        <v>19.7</v>
      </c>
      <c r="AG675" s="16">
        <v>266</v>
      </c>
      <c r="AH675" s="16">
        <v>1.21</v>
      </c>
      <c r="AI675" s="16">
        <v>59.9</v>
      </c>
      <c r="AJ675" s="24"/>
      <c r="AK675" s="24" t="s">
        <v>55</v>
      </c>
      <c r="AL675" s="635" t="s">
        <v>55</v>
      </c>
      <c r="AM675" s="26"/>
      <c r="AN675" s="24"/>
      <c r="AO675" s="24" t="s">
        <v>55</v>
      </c>
      <c r="AP675" s="635" t="s">
        <v>484</v>
      </c>
      <c r="AQ675" s="635" t="s">
        <v>484</v>
      </c>
      <c r="AR675" s="635" t="s">
        <v>484</v>
      </c>
      <c r="AS675" s="641" t="s">
        <v>32</v>
      </c>
      <c r="AT675" s="24" t="s">
        <v>1161</v>
      </c>
    </row>
    <row r="676" spans="1:46" ht="19.5">
      <c r="A676" s="23">
        <v>45915</v>
      </c>
      <c r="B676" s="642">
        <v>109</v>
      </c>
      <c r="C676" s="21">
        <v>0.36180555555555555</v>
      </c>
      <c r="D676" s="20">
        <v>2507029</v>
      </c>
      <c r="E676" s="20" t="s">
        <v>38</v>
      </c>
      <c r="F676" s="644" t="s">
        <v>55</v>
      </c>
      <c r="G676" s="864">
        <v>13.9</v>
      </c>
      <c r="H676" s="875"/>
      <c r="I676" s="869">
        <v>13.69</v>
      </c>
      <c r="J676" s="15">
        <v>0.64</v>
      </c>
      <c r="K676" s="19">
        <v>9.89</v>
      </c>
      <c r="L676" s="636">
        <f t="shared" ref="L676:L677" si="115">(K676/(100-G676))*100</f>
        <v>11.486643437862952</v>
      </c>
      <c r="M676" s="15"/>
      <c r="N676" s="15"/>
      <c r="O676" s="869">
        <v>3.83</v>
      </c>
      <c r="P676" s="870">
        <v>3.17</v>
      </c>
      <c r="Q676" s="870">
        <v>11</v>
      </c>
      <c r="R676" s="870">
        <v>51.7</v>
      </c>
      <c r="S676" s="870">
        <v>20.7</v>
      </c>
      <c r="T676" s="879">
        <f>SUM(Pâtissière[[#This Row],[G 180µ]:[G 63µ]])</f>
        <v>86.570000000000007</v>
      </c>
      <c r="U676" s="870">
        <v>6.7</v>
      </c>
      <c r="V676" s="27"/>
      <c r="W676" s="27"/>
      <c r="X676" s="27"/>
      <c r="Y676" s="643">
        <v>92.6</v>
      </c>
      <c r="Z676" s="18">
        <v>-0.9</v>
      </c>
      <c r="AA676" s="18">
        <v>10.7</v>
      </c>
      <c r="AB676" s="17"/>
      <c r="AC676" s="17">
        <v>0.45</v>
      </c>
      <c r="AD676" s="16">
        <v>99</v>
      </c>
      <c r="AE676" s="16">
        <v>76</v>
      </c>
      <c r="AF676" s="16">
        <v>19.399999999999999</v>
      </c>
      <c r="AG676" s="16">
        <v>269</v>
      </c>
      <c r="AH676" s="16">
        <v>1.3</v>
      </c>
      <c r="AI676" s="16">
        <v>57.9</v>
      </c>
      <c r="AJ676" s="24"/>
      <c r="AK676" s="24" t="s">
        <v>55</v>
      </c>
      <c r="AL676" s="635" t="s">
        <v>55</v>
      </c>
      <c r="AM676" s="26"/>
      <c r="AN676" s="24"/>
      <c r="AO676" s="24" t="s">
        <v>55</v>
      </c>
      <c r="AP676" s="635" t="s">
        <v>484</v>
      </c>
      <c r="AQ676" s="635" t="s">
        <v>484</v>
      </c>
      <c r="AR676" s="635" t="s">
        <v>484</v>
      </c>
      <c r="AS676" s="641" t="s">
        <v>32</v>
      </c>
      <c r="AT676" s="24" t="s">
        <v>1162</v>
      </c>
    </row>
    <row r="677" spans="1:46" ht="19.5">
      <c r="A677" s="23">
        <v>45916</v>
      </c>
      <c r="B677" s="642">
        <v>109</v>
      </c>
      <c r="C677" s="21">
        <v>0.39652777777777776</v>
      </c>
      <c r="D677" s="20">
        <v>2507090</v>
      </c>
      <c r="E677" s="20" t="s">
        <v>38</v>
      </c>
      <c r="F677" s="644" t="s">
        <v>55</v>
      </c>
      <c r="G677" s="864">
        <v>14.3</v>
      </c>
      <c r="H677" s="875"/>
      <c r="I677" s="869">
        <v>14.5</v>
      </c>
      <c r="J677" s="15"/>
      <c r="K677" s="19">
        <v>9.8800000000000008</v>
      </c>
      <c r="L677" s="636">
        <f t="shared" si="115"/>
        <v>11.528588098016336</v>
      </c>
      <c r="M677" s="15"/>
      <c r="N677" s="15"/>
      <c r="O677" s="869">
        <v>4</v>
      </c>
      <c r="P677" s="870">
        <v>4</v>
      </c>
      <c r="Q677" s="870">
        <v>12</v>
      </c>
      <c r="R677" s="870">
        <v>50</v>
      </c>
      <c r="S677" s="870">
        <v>22</v>
      </c>
      <c r="T677" s="879">
        <f>SUM(Pâtissière[[#This Row],[G 180µ]:[G 63µ]])</f>
        <v>88</v>
      </c>
      <c r="U677" s="870">
        <v>6</v>
      </c>
      <c r="V677" s="27"/>
      <c r="W677" s="27"/>
      <c r="X677" s="27"/>
      <c r="Y677" s="643">
        <v>92.91</v>
      </c>
      <c r="Z677" s="18">
        <v>-1.29</v>
      </c>
      <c r="AA677" s="18">
        <v>10.59</v>
      </c>
      <c r="AB677" s="17"/>
      <c r="AC677" s="17"/>
      <c r="AD677" s="16">
        <v>92</v>
      </c>
      <c r="AE677" s="16">
        <v>73</v>
      </c>
      <c r="AF677" s="16">
        <v>19</v>
      </c>
      <c r="AG677" s="16">
        <v>231</v>
      </c>
      <c r="AH677" s="16">
        <v>1.26</v>
      </c>
      <c r="AI677" s="16">
        <v>52.7</v>
      </c>
      <c r="AJ677" s="24"/>
      <c r="AK677" s="24" t="s">
        <v>55</v>
      </c>
      <c r="AL677" s="635" t="s">
        <v>55</v>
      </c>
      <c r="AM677" s="26"/>
      <c r="AN677" s="24"/>
      <c r="AO677" s="24" t="s">
        <v>55</v>
      </c>
      <c r="AP677" s="635" t="s">
        <v>484</v>
      </c>
      <c r="AQ677" s="635" t="s">
        <v>484</v>
      </c>
      <c r="AR677" s="635" t="s">
        <v>484</v>
      </c>
      <c r="AS677" s="641" t="s">
        <v>32</v>
      </c>
      <c r="AT677" s="24" t="s">
        <v>1163</v>
      </c>
    </row>
    <row r="678" spans="1:46" ht="19.5">
      <c r="A678" s="23">
        <v>45917</v>
      </c>
      <c r="B678" s="642">
        <v>109</v>
      </c>
      <c r="C678" s="21">
        <v>0.35486111111111113</v>
      </c>
      <c r="D678" s="20">
        <v>2507106</v>
      </c>
      <c r="E678" s="20" t="s">
        <v>38</v>
      </c>
      <c r="F678" s="644" t="s">
        <v>55</v>
      </c>
      <c r="G678" s="864">
        <v>14.01</v>
      </c>
      <c r="H678" s="875"/>
      <c r="I678" s="869"/>
      <c r="J678" s="15"/>
      <c r="K678" s="19">
        <v>10.18</v>
      </c>
      <c r="L678" s="636">
        <f t="shared" ref="L678:L680" si="116">(K678/(100-G678))*100</f>
        <v>11.838585882079313</v>
      </c>
      <c r="M678" s="15"/>
      <c r="N678" s="15"/>
      <c r="O678" s="869">
        <v>2.1</v>
      </c>
      <c r="P678" s="870">
        <v>3.5</v>
      </c>
      <c r="Q678" s="870">
        <v>10.5</v>
      </c>
      <c r="R678" s="870">
        <v>51</v>
      </c>
      <c r="S678" s="870">
        <v>20.3</v>
      </c>
      <c r="T678" s="879">
        <f>SUM(Pâtissière[[#This Row],[G 180µ]:[G 63µ]])</f>
        <v>85.3</v>
      </c>
      <c r="U678" s="870">
        <v>10.5</v>
      </c>
      <c r="V678" s="27"/>
      <c r="W678" s="27"/>
      <c r="X678" s="27"/>
      <c r="Y678" s="643">
        <v>91.5</v>
      </c>
      <c r="Z678" s="18">
        <v>-0.4</v>
      </c>
      <c r="AA678" s="18">
        <v>10.4</v>
      </c>
      <c r="AB678" s="17"/>
      <c r="AC678" s="17">
        <v>0.43</v>
      </c>
      <c r="AD678" s="16"/>
      <c r="AE678" s="16"/>
      <c r="AF678" s="16"/>
      <c r="AG678" s="16"/>
      <c r="AH678" s="16"/>
      <c r="AI678" s="16"/>
      <c r="AJ678" s="24"/>
      <c r="AK678" s="24" t="s">
        <v>55</v>
      </c>
      <c r="AL678" s="635" t="s">
        <v>55</v>
      </c>
      <c r="AM678" s="26"/>
      <c r="AN678" s="24"/>
      <c r="AO678" s="24" t="s">
        <v>55</v>
      </c>
      <c r="AP678" s="635" t="s">
        <v>484</v>
      </c>
      <c r="AQ678" s="635" t="s">
        <v>484</v>
      </c>
      <c r="AR678" s="635" t="s">
        <v>484</v>
      </c>
      <c r="AS678" s="641" t="s">
        <v>32</v>
      </c>
      <c r="AT678" s="24" t="s">
        <v>1164</v>
      </c>
    </row>
    <row r="679" spans="1:46" ht="19.5">
      <c r="A679" s="23">
        <v>45917</v>
      </c>
      <c r="B679" s="642">
        <v>109</v>
      </c>
      <c r="C679" s="21">
        <v>0.35416666666666669</v>
      </c>
      <c r="D679" s="20">
        <v>2507107</v>
      </c>
      <c r="E679" s="20" t="s">
        <v>57</v>
      </c>
      <c r="F679" s="644" t="s">
        <v>55</v>
      </c>
      <c r="G679" s="864">
        <v>13.93</v>
      </c>
      <c r="H679" s="875"/>
      <c r="I679" s="869"/>
      <c r="J679" s="15"/>
      <c r="K679" s="19">
        <v>10.26</v>
      </c>
      <c r="L679" s="636">
        <f t="shared" si="116"/>
        <v>11.920529801324504</v>
      </c>
      <c r="M679" s="15"/>
      <c r="N679" s="15"/>
      <c r="O679" s="869">
        <v>2</v>
      </c>
      <c r="P679" s="870">
        <v>3</v>
      </c>
      <c r="Q679" s="870">
        <v>12.4</v>
      </c>
      <c r="R679" s="870">
        <v>52</v>
      </c>
      <c r="S679" s="870">
        <v>21</v>
      </c>
      <c r="T679" s="879">
        <f>SUM(Pâtissière[[#This Row],[G 180µ]:[G 63µ]])</f>
        <v>88.4</v>
      </c>
      <c r="U679" s="870">
        <v>7.8</v>
      </c>
      <c r="V679" s="27"/>
      <c r="W679" s="27"/>
      <c r="X679" s="27"/>
      <c r="Y679" s="643">
        <v>91.89</v>
      </c>
      <c r="Z679" s="18">
        <v>-0.94</v>
      </c>
      <c r="AA679" s="18">
        <v>10.220000000000001</v>
      </c>
      <c r="AB679" s="17"/>
      <c r="AC679" s="17">
        <v>0.41</v>
      </c>
      <c r="AD679" s="16">
        <v>91</v>
      </c>
      <c r="AE679" s="16">
        <v>85</v>
      </c>
      <c r="AF679" s="16">
        <v>20.5</v>
      </c>
      <c r="AG679" s="16">
        <v>241</v>
      </c>
      <c r="AH679" s="16">
        <v>1.07</v>
      </c>
      <c r="AI679" s="16">
        <v>50.1</v>
      </c>
      <c r="AJ679" s="24"/>
      <c r="AK679" s="24" t="s">
        <v>55</v>
      </c>
      <c r="AL679" s="635" t="s">
        <v>55</v>
      </c>
      <c r="AM679" s="26"/>
      <c r="AN679" s="24"/>
      <c r="AO679" s="24" t="s">
        <v>55</v>
      </c>
      <c r="AP679" s="635" t="s">
        <v>484</v>
      </c>
      <c r="AQ679" s="635" t="s">
        <v>484</v>
      </c>
      <c r="AR679" s="635" t="s">
        <v>484</v>
      </c>
      <c r="AS679" s="641" t="s">
        <v>32</v>
      </c>
      <c r="AT679" s="1265" t="s">
        <v>1165</v>
      </c>
    </row>
    <row r="680" spans="1:46" ht="19.5">
      <c r="A680" s="23">
        <v>45918</v>
      </c>
      <c r="B680" s="642">
        <v>109</v>
      </c>
      <c r="C680" s="21">
        <v>0.35694444444444445</v>
      </c>
      <c r="D680" s="20">
        <v>2507136</v>
      </c>
      <c r="E680" s="20" t="s">
        <v>38</v>
      </c>
      <c r="F680" s="644" t="s">
        <v>55</v>
      </c>
      <c r="G680" s="864">
        <v>13.4</v>
      </c>
      <c r="H680" s="875"/>
      <c r="I680" s="869"/>
      <c r="J680" s="15"/>
      <c r="K680" s="19">
        <v>10.55</v>
      </c>
      <c r="L680" s="636">
        <f t="shared" si="116"/>
        <v>12.182448036951502</v>
      </c>
      <c r="M680" s="15"/>
      <c r="N680" s="15"/>
      <c r="O680" s="869">
        <v>2</v>
      </c>
      <c r="P680" s="870">
        <v>5</v>
      </c>
      <c r="Q680" s="870">
        <v>11</v>
      </c>
      <c r="R680" s="870">
        <v>52</v>
      </c>
      <c r="S680" s="870">
        <v>22</v>
      </c>
      <c r="T680" s="879">
        <f>SUM(Pâtissière[[#This Row],[G 180µ]:[G 63µ]])</f>
        <v>90</v>
      </c>
      <c r="U680" s="870">
        <v>6</v>
      </c>
      <c r="V680" s="27"/>
      <c r="W680" s="27"/>
      <c r="X680" s="27"/>
      <c r="Y680" s="643">
        <v>92.01</v>
      </c>
      <c r="Z680" s="18">
        <v>-0.5</v>
      </c>
      <c r="AA680" s="18">
        <v>10.71</v>
      </c>
      <c r="AB680" s="17"/>
      <c r="AC680" s="17"/>
      <c r="AD680" s="16">
        <v>97</v>
      </c>
      <c r="AE680" s="16">
        <v>86</v>
      </c>
      <c r="AF680" s="16">
        <v>20.6</v>
      </c>
      <c r="AG680" s="16">
        <v>230</v>
      </c>
      <c r="AH680" s="16">
        <v>1.01</v>
      </c>
      <c r="AI680" s="16">
        <v>49.4</v>
      </c>
      <c r="AJ680" s="24"/>
      <c r="AK680" s="24" t="s">
        <v>55</v>
      </c>
      <c r="AL680" s="635" t="s">
        <v>55</v>
      </c>
      <c r="AM680" s="26"/>
      <c r="AN680" s="24"/>
      <c r="AO680" s="24" t="s">
        <v>55</v>
      </c>
      <c r="AP680" s="635" t="s">
        <v>484</v>
      </c>
      <c r="AQ680" s="635" t="s">
        <v>484</v>
      </c>
      <c r="AR680" s="635" t="s">
        <v>484</v>
      </c>
      <c r="AS680" s="641" t="s">
        <v>32</v>
      </c>
      <c r="AT680" s="24" t="s">
        <v>1166</v>
      </c>
    </row>
    <row r="681" spans="1:46" ht="19.5">
      <c r="A681" s="23">
        <v>45919</v>
      </c>
      <c r="B681" s="642">
        <v>109</v>
      </c>
      <c r="C681" s="21">
        <v>0.38124999999999998</v>
      </c>
      <c r="D681" s="20">
        <v>2507183</v>
      </c>
      <c r="E681" s="20" t="s">
        <v>38</v>
      </c>
      <c r="F681" s="644" t="s">
        <v>55</v>
      </c>
      <c r="G681" s="864">
        <v>12.98</v>
      </c>
      <c r="H681" s="875"/>
      <c r="I681" s="869">
        <v>13.17</v>
      </c>
      <c r="J681" s="15"/>
      <c r="K681" s="19">
        <v>10.69</v>
      </c>
      <c r="L681" s="636">
        <f>(K681/(100-G681))*100</f>
        <v>12.284532291427258</v>
      </c>
      <c r="M681" s="15"/>
      <c r="N681" s="15"/>
      <c r="O681" s="869">
        <v>2.2599999999999998</v>
      </c>
      <c r="P681" s="870">
        <v>4.18</v>
      </c>
      <c r="Q681" s="870">
        <v>14.7</v>
      </c>
      <c r="R681" s="870">
        <v>48</v>
      </c>
      <c r="S681" s="870">
        <v>20.81</v>
      </c>
      <c r="T681" s="879">
        <f>SUM(Pâtissière[[#This Row],[G 180µ]:[G 63µ]])</f>
        <v>87.69</v>
      </c>
      <c r="U681" s="870">
        <v>7.6</v>
      </c>
      <c r="V681" s="27">
        <v>26.54</v>
      </c>
      <c r="W681" s="27">
        <v>76.790000000000006</v>
      </c>
      <c r="X681" s="27">
        <v>8.9</v>
      </c>
      <c r="Y681" s="643">
        <v>91.64</v>
      </c>
      <c r="Z681" s="18">
        <v>-0.89</v>
      </c>
      <c r="AA681" s="18">
        <v>10.54</v>
      </c>
      <c r="AB681" s="17"/>
      <c r="AC681" s="17"/>
      <c r="AD681" s="16">
        <v>89</v>
      </c>
      <c r="AE681" s="16">
        <v>95</v>
      </c>
      <c r="AF681" s="16">
        <v>21.7</v>
      </c>
      <c r="AG681" s="16">
        <v>250</v>
      </c>
      <c r="AH681" s="16">
        <v>0.94</v>
      </c>
      <c r="AI681" s="16">
        <v>49.6</v>
      </c>
      <c r="AJ681" s="24"/>
      <c r="AK681" s="24" t="s">
        <v>55</v>
      </c>
      <c r="AL681" s="635" t="s">
        <v>55</v>
      </c>
      <c r="AM681" s="26"/>
      <c r="AN681" s="24"/>
      <c r="AO681" s="24" t="s">
        <v>55</v>
      </c>
      <c r="AP681" s="635" t="s">
        <v>484</v>
      </c>
      <c r="AQ681" s="635" t="s">
        <v>484</v>
      </c>
      <c r="AR681" s="635" t="s">
        <v>484</v>
      </c>
      <c r="AS681" s="641" t="s">
        <v>32</v>
      </c>
      <c r="AT681" s="24" t="s">
        <v>1167</v>
      </c>
    </row>
    <row r="682" spans="1:46" ht="19.5">
      <c r="A682" s="23">
        <v>45920</v>
      </c>
      <c r="B682" s="642">
        <v>109</v>
      </c>
      <c r="C682" s="21">
        <v>0.36875000000000002</v>
      </c>
      <c r="D682" s="20">
        <v>250213</v>
      </c>
      <c r="E682" s="20" t="s">
        <v>38</v>
      </c>
      <c r="F682" s="644" t="s">
        <v>55</v>
      </c>
      <c r="G682" s="866">
        <v>14.5</v>
      </c>
      <c r="H682" s="875"/>
      <c r="I682" s="869"/>
      <c r="J682" s="15"/>
      <c r="K682" s="19">
        <v>10.63</v>
      </c>
      <c r="L682" s="636">
        <f>(K682/(100-G682))*100</f>
        <v>12.432748538011698</v>
      </c>
      <c r="M682" s="15"/>
      <c r="N682" s="15"/>
      <c r="O682" s="869">
        <v>0.8</v>
      </c>
      <c r="P682" s="870">
        <v>1.04</v>
      </c>
      <c r="Q682" s="870">
        <v>9.1999999999999993</v>
      </c>
      <c r="R682" s="870">
        <v>50.22</v>
      </c>
      <c r="S682" s="870">
        <v>20.399999999999999</v>
      </c>
      <c r="T682" s="879">
        <f>SUM(Pâtissière[[#This Row],[G 180µ]:[G 63µ]])</f>
        <v>80.859999999999985</v>
      </c>
      <c r="U682" s="870">
        <v>15.2</v>
      </c>
      <c r="V682" s="27"/>
      <c r="W682" s="27"/>
      <c r="X682" s="27"/>
      <c r="Y682" s="643">
        <v>91.51</v>
      </c>
      <c r="Z682" s="18">
        <v>-0.9</v>
      </c>
      <c r="AA682" s="18">
        <v>10.71</v>
      </c>
      <c r="AB682" s="17"/>
      <c r="AC682" s="17"/>
      <c r="AD682" s="16">
        <v>92</v>
      </c>
      <c r="AE682" s="16">
        <v>87</v>
      </c>
      <c r="AF682" s="16">
        <v>20.8</v>
      </c>
      <c r="AG682" s="16">
        <v>250</v>
      </c>
      <c r="AH682" s="16">
        <v>1.06</v>
      </c>
      <c r="AI682" s="16">
        <v>50</v>
      </c>
      <c r="AJ682" s="24"/>
      <c r="AK682" s="24" t="s">
        <v>55</v>
      </c>
      <c r="AL682" s="635" t="s">
        <v>55</v>
      </c>
      <c r="AM682" s="26"/>
      <c r="AN682" s="24"/>
      <c r="AO682" s="24" t="s">
        <v>55</v>
      </c>
      <c r="AP682" s="635" t="s">
        <v>484</v>
      </c>
      <c r="AQ682" s="635" t="s">
        <v>484</v>
      </c>
      <c r="AR682" s="635" t="s">
        <v>484</v>
      </c>
      <c r="AS682" s="641" t="s">
        <v>32</v>
      </c>
      <c r="AT682" s="24" t="s">
        <v>1168</v>
      </c>
    </row>
    <row r="683" spans="1:46" ht="19.5">
      <c r="A683" s="23">
        <v>45922</v>
      </c>
      <c r="B683" s="642">
        <v>109</v>
      </c>
      <c r="C683" s="21">
        <v>0.40069444444444446</v>
      </c>
      <c r="D683" s="20">
        <v>2507280</v>
      </c>
      <c r="E683" s="20" t="s">
        <v>38</v>
      </c>
      <c r="F683" s="644" t="s">
        <v>55</v>
      </c>
      <c r="G683" s="866">
        <v>13.03</v>
      </c>
      <c r="H683" s="875"/>
      <c r="I683" s="869"/>
      <c r="J683" s="15"/>
      <c r="K683" s="19">
        <v>10.79</v>
      </c>
      <c r="L683" s="636">
        <f>(K683/(100-G683))*100</f>
        <v>12.406576980568012</v>
      </c>
      <c r="M683" s="15"/>
      <c r="N683" s="15"/>
      <c r="O683" s="869">
        <v>2</v>
      </c>
      <c r="P683" s="870">
        <v>3</v>
      </c>
      <c r="Q683" s="870">
        <v>10</v>
      </c>
      <c r="R683" s="870">
        <v>48</v>
      </c>
      <c r="S683" s="870">
        <v>20.399999999999999</v>
      </c>
      <c r="T683" s="879">
        <f>SUM(Pâtissière[[#This Row],[G 180µ]:[G 63µ]])</f>
        <v>81.400000000000006</v>
      </c>
      <c r="U683" s="870">
        <v>15.2</v>
      </c>
      <c r="V683" s="27"/>
      <c r="W683" s="27"/>
      <c r="X683" s="27"/>
      <c r="Y683" s="643">
        <v>91.51</v>
      </c>
      <c r="Z683" s="18">
        <v>-0.9</v>
      </c>
      <c r="AA683" s="18">
        <v>10.71</v>
      </c>
      <c r="AB683" s="17"/>
      <c r="AC683" s="17"/>
      <c r="AD683" s="16"/>
      <c r="AE683" s="16"/>
      <c r="AF683" s="16"/>
      <c r="AG683" s="16"/>
      <c r="AH683" s="16"/>
      <c r="AI683" s="16"/>
      <c r="AJ683" s="24"/>
      <c r="AK683" s="24" t="s">
        <v>55</v>
      </c>
      <c r="AL683" s="635" t="s">
        <v>55</v>
      </c>
      <c r="AM683" s="26"/>
      <c r="AN683" s="24"/>
      <c r="AO683" s="24" t="s">
        <v>55</v>
      </c>
      <c r="AP683" s="635" t="s">
        <v>484</v>
      </c>
      <c r="AQ683" s="635" t="s">
        <v>484</v>
      </c>
      <c r="AR683" s="635" t="s">
        <v>484</v>
      </c>
      <c r="AS683" s="641" t="s">
        <v>32</v>
      </c>
      <c r="AT683" s="24" t="s">
        <v>1169</v>
      </c>
    </row>
    <row r="684" spans="1:46" ht="19.5">
      <c r="A684" s="23">
        <v>45923</v>
      </c>
      <c r="B684" s="642">
        <v>109</v>
      </c>
      <c r="C684" s="21">
        <v>0.37638888888888888</v>
      </c>
      <c r="D684" s="20">
        <v>2507304</v>
      </c>
      <c r="E684" s="20" t="s">
        <v>38</v>
      </c>
      <c r="F684" s="644" t="s">
        <v>55</v>
      </c>
      <c r="G684" s="866">
        <v>13.06</v>
      </c>
      <c r="H684" s="875"/>
      <c r="I684" s="869"/>
      <c r="J684" s="15"/>
      <c r="K684" s="19">
        <v>10.9</v>
      </c>
      <c r="L684" s="636">
        <f>(K684/(100-G684))*100</f>
        <v>12.537382102599496</v>
      </c>
      <c r="M684" s="15"/>
      <c r="N684" s="15"/>
      <c r="O684" s="869">
        <v>1</v>
      </c>
      <c r="P684" s="870">
        <v>4</v>
      </c>
      <c r="Q684" s="870">
        <v>13</v>
      </c>
      <c r="R684" s="870">
        <v>55</v>
      </c>
      <c r="S684" s="870">
        <v>20</v>
      </c>
      <c r="T684" s="879">
        <f>SUM(Pâtissière[[#This Row],[G 180µ]:[G 63µ]])</f>
        <v>92</v>
      </c>
      <c r="U684" s="870">
        <v>6</v>
      </c>
      <c r="V684" s="27">
        <v>27.5</v>
      </c>
      <c r="W684" s="27">
        <v>87</v>
      </c>
      <c r="X684" s="27">
        <v>9.2100000000000009</v>
      </c>
      <c r="Y684" s="643">
        <v>90.83</v>
      </c>
      <c r="Z684" s="18">
        <v>-1</v>
      </c>
      <c r="AA684" s="18">
        <v>10.55</v>
      </c>
      <c r="AB684" s="17"/>
      <c r="AC684" s="17"/>
      <c r="AD684" s="16">
        <v>77</v>
      </c>
      <c r="AE684" s="16">
        <v>87</v>
      </c>
      <c r="AF684" s="16">
        <v>20.8</v>
      </c>
      <c r="AG684" s="16">
        <v>220</v>
      </c>
      <c r="AH684" s="16">
        <v>0.89</v>
      </c>
      <c r="AI684" s="16">
        <v>53.5</v>
      </c>
      <c r="AJ684" s="24"/>
      <c r="AK684" s="24" t="s">
        <v>55</v>
      </c>
      <c r="AL684" s="635" t="s">
        <v>55</v>
      </c>
      <c r="AM684" s="26"/>
      <c r="AN684" s="24"/>
      <c r="AO684" s="24" t="s">
        <v>55</v>
      </c>
      <c r="AP684" s="635" t="s">
        <v>484</v>
      </c>
      <c r="AQ684" s="635" t="s">
        <v>484</v>
      </c>
      <c r="AR684" s="635" t="s">
        <v>484</v>
      </c>
      <c r="AS684" s="641" t="s">
        <v>32</v>
      </c>
      <c r="AT684" s="24" t="s">
        <v>1170</v>
      </c>
    </row>
    <row r="685" spans="1:46" ht="19.5">
      <c r="A685" s="23">
        <v>45924</v>
      </c>
      <c r="B685" s="642">
        <v>109</v>
      </c>
      <c r="C685" s="21">
        <v>0.36527777777777776</v>
      </c>
      <c r="D685" s="20">
        <v>2507335</v>
      </c>
      <c r="E685" s="20" t="s">
        <v>38</v>
      </c>
      <c r="F685" s="644" t="s">
        <v>55</v>
      </c>
      <c r="G685" s="866">
        <v>13.6</v>
      </c>
      <c r="H685" s="875"/>
      <c r="I685" s="869"/>
      <c r="J685" s="15"/>
      <c r="K685" s="19">
        <v>10.52</v>
      </c>
      <c r="L685" s="636">
        <f>(K685/(100-G685))*100</f>
        <v>12.175925925925926</v>
      </c>
      <c r="M685" s="15"/>
      <c r="N685" s="15"/>
      <c r="O685" s="869">
        <v>1.2</v>
      </c>
      <c r="P685" s="870">
        <v>5</v>
      </c>
      <c r="Q685" s="870">
        <v>12</v>
      </c>
      <c r="R685" s="870">
        <v>53</v>
      </c>
      <c r="S685" s="870">
        <v>18</v>
      </c>
      <c r="T685" s="879">
        <f>SUM(Pâtissière[[#This Row],[G 180µ]:[G 63µ]])</f>
        <v>88</v>
      </c>
      <c r="U685" s="870">
        <v>8</v>
      </c>
      <c r="V685" s="27"/>
      <c r="W685" s="27"/>
      <c r="X685" s="27"/>
      <c r="Y685" s="643">
        <v>90.94</v>
      </c>
      <c r="Z685" s="18">
        <v>-0.8</v>
      </c>
      <c r="AA685" s="18">
        <v>9.7899999999999991</v>
      </c>
      <c r="AB685" s="17"/>
      <c r="AC685" s="17"/>
      <c r="AD685" s="16">
        <v>93</v>
      </c>
      <c r="AE685" s="16">
        <v>97</v>
      </c>
      <c r="AF685" s="16">
        <v>21.9</v>
      </c>
      <c r="AG685" s="16">
        <v>261</v>
      </c>
      <c r="AH685" s="16">
        <v>0.96</v>
      </c>
      <c r="AI685" s="16">
        <v>48.9</v>
      </c>
      <c r="AJ685" s="24"/>
      <c r="AK685" s="24" t="s">
        <v>55</v>
      </c>
      <c r="AL685" s="635" t="s">
        <v>55</v>
      </c>
      <c r="AM685" s="26"/>
      <c r="AN685" s="24"/>
      <c r="AO685" s="24" t="s">
        <v>55</v>
      </c>
      <c r="AP685" s="635" t="s">
        <v>484</v>
      </c>
      <c r="AQ685" s="635" t="s">
        <v>484</v>
      </c>
      <c r="AR685" s="635" t="s">
        <v>484</v>
      </c>
      <c r="AS685" s="641" t="s">
        <v>32</v>
      </c>
      <c r="AT685" s="24" t="s">
        <v>1171</v>
      </c>
    </row>
    <row r="686" spans="1:46" ht="19.5">
      <c r="A686" s="23">
        <v>45924</v>
      </c>
      <c r="B686" s="642">
        <v>109</v>
      </c>
      <c r="C686" s="21">
        <v>0.71527777777777779</v>
      </c>
      <c r="D686" s="20">
        <v>2507350</v>
      </c>
      <c r="E686" s="20" t="s">
        <v>21</v>
      </c>
      <c r="F686" s="644" t="s">
        <v>55</v>
      </c>
      <c r="G686" s="866">
        <v>13.89</v>
      </c>
      <c r="H686" s="875"/>
      <c r="I686" s="869"/>
      <c r="J686" s="15"/>
      <c r="K686" s="19">
        <v>10.56</v>
      </c>
      <c r="L686" s="636">
        <f>(K686/(100-G686))*100</f>
        <v>12.263384043665081</v>
      </c>
      <c r="M686" s="15"/>
      <c r="N686" s="15"/>
      <c r="O686" s="869"/>
      <c r="P686" s="870"/>
      <c r="Q686" s="870"/>
      <c r="R686" s="870"/>
      <c r="S686" s="870"/>
      <c r="T686" s="878"/>
      <c r="U686" s="870"/>
      <c r="V686" s="27"/>
      <c r="W686" s="27"/>
      <c r="X686" s="27"/>
      <c r="Y686" s="643">
        <v>90.74</v>
      </c>
      <c r="Z686" s="18">
        <v>-0.65</v>
      </c>
      <c r="AA686" s="18">
        <v>10.19</v>
      </c>
      <c r="AB686" s="17"/>
      <c r="AC686" s="17"/>
      <c r="AD686" s="16"/>
      <c r="AE686" s="16"/>
      <c r="AF686" s="16"/>
      <c r="AG686" s="16"/>
      <c r="AH686" s="16"/>
      <c r="AI686" s="16"/>
      <c r="AJ686" s="24"/>
      <c r="AK686" s="24" t="s">
        <v>55</v>
      </c>
      <c r="AL686" s="635" t="s">
        <v>55</v>
      </c>
      <c r="AM686" s="26"/>
      <c r="AN686" s="24"/>
      <c r="AO686" s="24" t="s">
        <v>55</v>
      </c>
      <c r="AP686" s="635" t="s">
        <v>484</v>
      </c>
      <c r="AQ686" s="635" t="s">
        <v>484</v>
      </c>
      <c r="AR686" s="635" t="s">
        <v>484</v>
      </c>
      <c r="AS686" s="641" t="s">
        <v>32</v>
      </c>
      <c r="AT686" s="24" t="s">
        <v>1172</v>
      </c>
    </row>
    <row r="687" spans="1:46" ht="19.5">
      <c r="A687" s="23">
        <v>45925</v>
      </c>
      <c r="B687" s="642">
        <v>109</v>
      </c>
      <c r="C687" s="21">
        <v>0.43055555555555558</v>
      </c>
      <c r="D687" s="20">
        <v>2507381</v>
      </c>
      <c r="E687" s="20" t="s">
        <v>38</v>
      </c>
      <c r="F687" s="644" t="s">
        <v>55</v>
      </c>
      <c r="G687" s="866">
        <v>13.9</v>
      </c>
      <c r="H687" s="875"/>
      <c r="I687" s="869"/>
      <c r="J687" s="15"/>
      <c r="K687" s="19">
        <v>10.51</v>
      </c>
      <c r="L687" s="636">
        <f>(K687/(100-G687))*100</f>
        <v>12.206736353077817</v>
      </c>
      <c r="M687" s="15"/>
      <c r="N687" s="15"/>
      <c r="O687" s="869">
        <v>1.26</v>
      </c>
      <c r="P687" s="870">
        <v>3.31</v>
      </c>
      <c r="Q687" s="870">
        <v>11.35</v>
      </c>
      <c r="R687" s="870">
        <v>57.09</v>
      </c>
      <c r="S687" s="870">
        <v>19.5</v>
      </c>
      <c r="T687" s="879">
        <f>SUM(Pâtissière[[#This Row],[G 180µ]:[G 63µ]])</f>
        <v>91.25</v>
      </c>
      <c r="U687" s="870">
        <v>5.4</v>
      </c>
      <c r="V687" s="27">
        <v>26.39</v>
      </c>
      <c r="W687" s="27">
        <v>83.55</v>
      </c>
      <c r="X687" s="27">
        <v>9.58</v>
      </c>
      <c r="Y687" s="643">
        <v>91.45</v>
      </c>
      <c r="Z687" s="18">
        <v>-0.54</v>
      </c>
      <c r="AA687" s="18">
        <v>9.9700000000000006</v>
      </c>
      <c r="AB687" s="17"/>
      <c r="AC687" s="17"/>
      <c r="AD687" s="16">
        <v>102</v>
      </c>
      <c r="AE687" s="16">
        <v>78</v>
      </c>
      <c r="AF687" s="16">
        <v>19.7</v>
      </c>
      <c r="AG687" s="16">
        <v>249</v>
      </c>
      <c r="AH687" s="16">
        <v>1.31</v>
      </c>
      <c r="AI687" s="16">
        <v>48.1</v>
      </c>
      <c r="AJ687" s="24"/>
      <c r="AK687" s="24" t="s">
        <v>55</v>
      </c>
      <c r="AL687" s="635" t="s">
        <v>55</v>
      </c>
      <c r="AM687" s="26"/>
      <c r="AN687" s="24"/>
      <c r="AO687" s="24" t="s">
        <v>55</v>
      </c>
      <c r="AP687" s="635" t="s">
        <v>484</v>
      </c>
      <c r="AQ687" s="635" t="s">
        <v>484</v>
      </c>
      <c r="AR687" s="635" t="s">
        <v>484</v>
      </c>
      <c r="AS687" s="641" t="s">
        <v>32</v>
      </c>
      <c r="AT687" s="24" t="s">
        <v>1173</v>
      </c>
    </row>
    <row r="688" spans="1:46" ht="19.5">
      <c r="A688" s="23">
        <v>45926</v>
      </c>
      <c r="B688" s="642">
        <v>109</v>
      </c>
      <c r="C688" s="21">
        <v>0.44236111111111109</v>
      </c>
      <c r="D688" s="20">
        <v>2507410</v>
      </c>
      <c r="E688" s="20" t="s">
        <v>38</v>
      </c>
      <c r="F688" s="644" t="s">
        <v>55</v>
      </c>
      <c r="G688" s="866">
        <v>13.38</v>
      </c>
      <c r="H688" s="875"/>
      <c r="I688" s="869"/>
      <c r="J688" s="15"/>
      <c r="K688" s="19">
        <v>11.1</v>
      </c>
      <c r="L688" s="636">
        <f>(K688/(100-G688))*100</f>
        <v>12.814592472870007</v>
      </c>
      <c r="M688" s="15"/>
      <c r="N688" s="15"/>
      <c r="O688" s="869">
        <v>1.5</v>
      </c>
      <c r="P688" s="870">
        <v>5</v>
      </c>
      <c r="Q688" s="870">
        <v>12</v>
      </c>
      <c r="R688" s="870">
        <v>48</v>
      </c>
      <c r="S688" s="870">
        <v>22</v>
      </c>
      <c r="T688" s="879">
        <f>SUM(Pâtissière[[#This Row],[G 180µ]:[G 63µ]])</f>
        <v>87</v>
      </c>
      <c r="U688" s="870">
        <v>9</v>
      </c>
      <c r="V688" s="27"/>
      <c r="W688" s="27"/>
      <c r="X688" s="27"/>
      <c r="Y688" s="643">
        <v>89.67</v>
      </c>
      <c r="Z688" s="18">
        <v>-0.91</v>
      </c>
      <c r="AA688" s="18">
        <v>10.1</v>
      </c>
      <c r="AB688" s="17"/>
      <c r="AC688" s="17"/>
      <c r="AD688" s="16"/>
      <c r="AE688" s="16"/>
      <c r="AF688" s="16"/>
      <c r="AG688" s="16"/>
      <c r="AH688" s="16"/>
      <c r="AI688" s="16"/>
      <c r="AJ688" s="24"/>
      <c r="AK688" s="24" t="s">
        <v>55</v>
      </c>
      <c r="AL688" s="635" t="s">
        <v>55</v>
      </c>
      <c r="AM688" s="26"/>
      <c r="AN688" s="24"/>
      <c r="AO688" s="24" t="s">
        <v>55</v>
      </c>
      <c r="AP688" s="635" t="s">
        <v>484</v>
      </c>
      <c r="AQ688" s="635" t="s">
        <v>484</v>
      </c>
      <c r="AR688" s="635" t="s">
        <v>484</v>
      </c>
      <c r="AS688" s="641" t="s">
        <v>32</v>
      </c>
      <c r="AT688" s="24" t="s">
        <v>1174</v>
      </c>
    </row>
    <row r="689" spans="1:46" ht="19.5">
      <c r="A689" s="23">
        <v>45927</v>
      </c>
      <c r="B689" s="642">
        <v>109</v>
      </c>
      <c r="C689" s="21">
        <v>0.4236111111111111</v>
      </c>
      <c r="D689" s="20">
        <v>2507435</v>
      </c>
      <c r="E689" s="20" t="s">
        <v>38</v>
      </c>
      <c r="F689" s="644" t="s">
        <v>55</v>
      </c>
      <c r="G689" s="866">
        <v>14</v>
      </c>
      <c r="H689" s="875"/>
      <c r="I689" s="869"/>
      <c r="J689" s="15"/>
      <c r="K689" s="19">
        <v>10.06</v>
      </c>
      <c r="L689" s="636">
        <f>(K689/(100-G689))*100</f>
        <v>11.697674418604652</v>
      </c>
      <c r="M689" s="15"/>
      <c r="N689" s="15"/>
      <c r="O689" s="869">
        <v>1</v>
      </c>
      <c r="P689" s="870">
        <v>5</v>
      </c>
      <c r="Q689" s="870">
        <v>11</v>
      </c>
      <c r="R689" s="870">
        <v>50.5</v>
      </c>
      <c r="S689" s="870">
        <v>21</v>
      </c>
      <c r="T689" s="879">
        <f>SUM(Pâtissière[[#This Row],[G 180µ]:[G 63µ]])</f>
        <v>87.5</v>
      </c>
      <c r="U689" s="870">
        <v>10</v>
      </c>
      <c r="V689" s="27"/>
      <c r="W689" s="27"/>
      <c r="X689" s="27"/>
      <c r="Y689" s="643">
        <v>92.01</v>
      </c>
      <c r="Z689" s="18">
        <v>-1.01</v>
      </c>
      <c r="AA689" s="18">
        <v>10.130000000000001</v>
      </c>
      <c r="AB689" s="17"/>
      <c r="AC689" s="17"/>
      <c r="AD689" s="16">
        <v>89</v>
      </c>
      <c r="AE689" s="16">
        <v>84</v>
      </c>
      <c r="AF689" s="16">
        <v>20.399999999999999</v>
      </c>
      <c r="AG689" s="16">
        <v>262</v>
      </c>
      <c r="AH689" s="16">
        <v>1.06</v>
      </c>
      <c r="AI689" s="16">
        <v>57</v>
      </c>
      <c r="AJ689" s="24"/>
      <c r="AK689" s="24" t="s">
        <v>55</v>
      </c>
      <c r="AL689" s="635" t="s">
        <v>55</v>
      </c>
      <c r="AM689" s="26"/>
      <c r="AN689" s="24"/>
      <c r="AO689" s="24" t="s">
        <v>55</v>
      </c>
      <c r="AP689" s="635" t="s">
        <v>484</v>
      </c>
      <c r="AQ689" s="635" t="s">
        <v>484</v>
      </c>
      <c r="AR689" s="635" t="s">
        <v>484</v>
      </c>
      <c r="AS689" s="641" t="s">
        <v>32</v>
      </c>
      <c r="AT689" s="24" t="s">
        <v>1175</v>
      </c>
    </row>
    <row r="690" spans="1:46" ht="19.5">
      <c r="A690" s="23">
        <v>45929</v>
      </c>
      <c r="B690" s="642">
        <v>109</v>
      </c>
      <c r="C690" s="21">
        <v>0.35416666666666669</v>
      </c>
      <c r="D690" s="20">
        <v>2507471</v>
      </c>
      <c r="E690" s="20" t="s">
        <v>38</v>
      </c>
      <c r="F690" s="644" t="s">
        <v>55</v>
      </c>
      <c r="G690" s="866">
        <v>13.96</v>
      </c>
      <c r="H690" s="875"/>
      <c r="I690" s="869"/>
      <c r="J690" s="15"/>
      <c r="K690" s="19">
        <v>10.02</v>
      </c>
      <c r="L690" s="636">
        <f>(K690/(100-G690))*100</f>
        <v>11.645746164574618</v>
      </c>
      <c r="M690" s="15"/>
      <c r="N690" s="15"/>
      <c r="O690" s="869">
        <v>2.2999999999999998</v>
      </c>
      <c r="P690" s="870">
        <v>7.23</v>
      </c>
      <c r="Q690" s="870">
        <v>8.4499999999999993</v>
      </c>
      <c r="R690" s="870">
        <v>54.05</v>
      </c>
      <c r="S690" s="870">
        <v>18.850000000000001</v>
      </c>
      <c r="T690" s="879">
        <f>SUM(Pâtissière[[#This Row],[G 180µ]:[G 63µ]])</f>
        <v>88.579999999999984</v>
      </c>
      <c r="U690" s="870">
        <v>5.84</v>
      </c>
      <c r="V690" s="27"/>
      <c r="W690" s="27"/>
      <c r="X690" s="27"/>
      <c r="Y690" s="643">
        <v>92.23</v>
      </c>
      <c r="Z690" s="18">
        <v>-1.18</v>
      </c>
      <c r="AA690" s="18">
        <v>10.7</v>
      </c>
      <c r="AB690" s="17"/>
      <c r="AC690" s="17">
        <v>0.57999999999999996</v>
      </c>
      <c r="AD690" s="16">
        <v>101</v>
      </c>
      <c r="AE690" s="16">
        <v>70</v>
      </c>
      <c r="AF690" s="16">
        <v>18.600000000000001</v>
      </c>
      <c r="AG690" s="16">
        <v>256</v>
      </c>
      <c r="AH690" s="16">
        <v>1.44</v>
      </c>
      <c r="AI690" s="16">
        <v>55.4</v>
      </c>
      <c r="AJ690" s="24"/>
      <c r="AK690" s="24" t="s">
        <v>55</v>
      </c>
      <c r="AL690" s="635" t="s">
        <v>55</v>
      </c>
      <c r="AM690" s="26"/>
      <c r="AN690" s="24"/>
      <c r="AO690" s="24" t="s">
        <v>55</v>
      </c>
      <c r="AP690" s="635" t="s">
        <v>484</v>
      </c>
      <c r="AQ690" s="635" t="s">
        <v>484</v>
      </c>
      <c r="AR690" s="635" t="s">
        <v>484</v>
      </c>
      <c r="AS690" s="641" t="s">
        <v>32</v>
      </c>
      <c r="AT690" s="24" t="s">
        <v>1176</v>
      </c>
    </row>
    <row r="691" spans="1:46" ht="19.5">
      <c r="A691" s="23">
        <v>45930</v>
      </c>
      <c r="B691" s="642">
        <v>109</v>
      </c>
      <c r="C691" s="21">
        <v>0.34027777777777779</v>
      </c>
      <c r="D691" s="20">
        <v>2507495</v>
      </c>
      <c r="E691" s="20" t="s">
        <v>38</v>
      </c>
      <c r="F691" s="644" t="s">
        <v>55</v>
      </c>
      <c r="G691" s="866">
        <v>14.08</v>
      </c>
      <c r="H691" s="875"/>
      <c r="I691" s="869"/>
      <c r="J691" s="15"/>
      <c r="K691" s="19">
        <v>9.9499999999999993</v>
      </c>
      <c r="L691" s="636">
        <f>(K691/(100-G691))*100</f>
        <v>11.580540037243948</v>
      </c>
      <c r="M691" s="15"/>
      <c r="N691" s="15"/>
      <c r="O691" s="869">
        <v>1</v>
      </c>
      <c r="P691" s="870">
        <v>8</v>
      </c>
      <c r="Q691" s="870">
        <v>10</v>
      </c>
      <c r="R691" s="870">
        <v>52</v>
      </c>
      <c r="S691" s="870">
        <v>20</v>
      </c>
      <c r="T691" s="879">
        <f>SUM(Pâtissière[[#This Row],[G 180µ]:[G 63µ]])</f>
        <v>90</v>
      </c>
      <c r="U691" s="870">
        <v>7</v>
      </c>
      <c r="V691" s="27"/>
      <c r="W691" s="27"/>
      <c r="X691" s="27"/>
      <c r="Y691" s="643">
        <v>92.14</v>
      </c>
      <c r="Z691" s="18">
        <v>-1.22</v>
      </c>
      <c r="AA691" s="18">
        <v>10.5</v>
      </c>
      <c r="AB691" s="17"/>
      <c r="AC691" s="17"/>
      <c r="AD691" s="16">
        <v>99</v>
      </c>
      <c r="AE691" s="16">
        <v>79</v>
      </c>
      <c r="AF691" s="16">
        <v>19</v>
      </c>
      <c r="AG691" s="16">
        <v>250</v>
      </c>
      <c r="AH691" s="16">
        <v>1.25</v>
      </c>
      <c r="AI691" s="16">
        <v>55</v>
      </c>
      <c r="AJ691" s="24"/>
      <c r="AK691" s="24" t="s">
        <v>55</v>
      </c>
      <c r="AL691" s="635" t="s">
        <v>55</v>
      </c>
      <c r="AM691" s="26"/>
      <c r="AN691" s="24"/>
      <c r="AO691" s="24" t="s">
        <v>55</v>
      </c>
      <c r="AP691" s="635" t="s">
        <v>484</v>
      </c>
      <c r="AQ691" s="635" t="s">
        <v>484</v>
      </c>
      <c r="AR691" s="635" t="s">
        <v>484</v>
      </c>
      <c r="AS691" s="641" t="s">
        <v>32</v>
      </c>
      <c r="AT691" s="24" t="s">
        <v>1177</v>
      </c>
    </row>
    <row r="692" spans="1:46" ht="19.5">
      <c r="A692" s="23">
        <v>45931</v>
      </c>
      <c r="B692" s="642">
        <v>110</v>
      </c>
      <c r="C692" s="21">
        <v>0.39861111111111114</v>
      </c>
      <c r="D692" s="20">
        <v>2507518</v>
      </c>
      <c r="E692" s="20" t="s">
        <v>38</v>
      </c>
      <c r="F692" s="644" t="s">
        <v>55</v>
      </c>
      <c r="G692" s="866">
        <v>13.49</v>
      </c>
      <c r="H692" s="875"/>
      <c r="I692" s="869"/>
      <c r="J692" s="15"/>
      <c r="K692" s="19">
        <v>10.6</v>
      </c>
      <c r="L692" s="636">
        <f>(K692/(100-G692))*100</f>
        <v>12.252918737718181</v>
      </c>
      <c r="M692" s="15"/>
      <c r="N692" s="15"/>
      <c r="O692" s="869">
        <v>1.5</v>
      </c>
      <c r="P692" s="870">
        <v>6</v>
      </c>
      <c r="Q692" s="870">
        <v>12</v>
      </c>
      <c r="R692" s="870">
        <v>48</v>
      </c>
      <c r="S692" s="870">
        <v>22</v>
      </c>
      <c r="T692" s="879">
        <f>SUM(Pâtissière[[#This Row],[G 180µ]:[G 63µ]])</f>
        <v>88</v>
      </c>
      <c r="U692" s="870">
        <v>8</v>
      </c>
      <c r="V692" s="27"/>
      <c r="W692" s="27"/>
      <c r="X692" s="27"/>
      <c r="Y692" s="643">
        <v>92.01</v>
      </c>
      <c r="Z692" s="18">
        <v>-0.91</v>
      </c>
      <c r="AA692" s="18">
        <v>10.27</v>
      </c>
      <c r="AB692" s="17"/>
      <c r="AC692" s="17"/>
      <c r="AD692" s="16"/>
      <c r="AE692" s="16"/>
      <c r="AF692" s="16"/>
      <c r="AG692" s="16"/>
      <c r="AH692" s="16"/>
      <c r="AI692" s="16"/>
      <c r="AJ692" s="24"/>
      <c r="AK692" s="24" t="s">
        <v>55</v>
      </c>
      <c r="AL692" s="635" t="s">
        <v>55</v>
      </c>
      <c r="AM692" s="26"/>
      <c r="AN692" s="24"/>
      <c r="AO692" s="24" t="s">
        <v>55</v>
      </c>
      <c r="AP692" s="635" t="s">
        <v>484</v>
      </c>
      <c r="AQ692" s="635" t="s">
        <v>484</v>
      </c>
      <c r="AR692" s="635" t="s">
        <v>484</v>
      </c>
      <c r="AS692" s="641" t="s">
        <v>32</v>
      </c>
      <c r="AT692" s="24" t="s">
        <v>1178</v>
      </c>
    </row>
    <row r="693" spans="1:46" ht="19.5">
      <c r="A693" s="23">
        <v>45932</v>
      </c>
      <c r="B693" s="642">
        <v>110</v>
      </c>
      <c r="C693" s="21">
        <v>0.3972222222222222</v>
      </c>
      <c r="D693" s="20">
        <v>2507597</v>
      </c>
      <c r="E693" s="20" t="s">
        <v>38</v>
      </c>
      <c r="F693" s="644" t="s">
        <v>55</v>
      </c>
      <c r="G693" s="866">
        <v>13.78</v>
      </c>
      <c r="H693" s="875"/>
      <c r="I693" s="869"/>
      <c r="J693" s="15"/>
      <c r="K693" s="19">
        <v>10.42</v>
      </c>
      <c r="L693" s="636">
        <f>(K693/(100-G693))*100</f>
        <v>12.085363024820227</v>
      </c>
      <c r="M693" s="15"/>
      <c r="N693" s="15"/>
      <c r="O693" s="869"/>
      <c r="P693" s="870"/>
      <c r="Q693" s="870"/>
      <c r="R693" s="870"/>
      <c r="S693" s="870"/>
      <c r="T693" s="878"/>
      <c r="U693" s="870"/>
      <c r="V693" s="27"/>
      <c r="W693" s="27"/>
      <c r="X693" s="27"/>
      <c r="Y693" s="643">
        <v>91.89</v>
      </c>
      <c r="Z693" s="18">
        <v>-0.68</v>
      </c>
      <c r="AA693" s="18">
        <v>10.06</v>
      </c>
      <c r="AB693" s="17"/>
      <c r="AC693" s="17">
        <v>0.55000000000000004</v>
      </c>
      <c r="AD693" s="16"/>
      <c r="AE693" s="16"/>
      <c r="AF693" s="16"/>
      <c r="AG693" s="16"/>
      <c r="AH693" s="16"/>
      <c r="AI693" s="16"/>
      <c r="AJ693" s="24"/>
      <c r="AK693" s="24" t="s">
        <v>55</v>
      </c>
      <c r="AL693" s="635" t="s">
        <v>55</v>
      </c>
      <c r="AM693" s="26"/>
      <c r="AN693" s="24"/>
      <c r="AO693" s="24" t="s">
        <v>55</v>
      </c>
      <c r="AP693" s="635" t="s">
        <v>484</v>
      </c>
      <c r="AQ693" s="635" t="s">
        <v>484</v>
      </c>
      <c r="AR693" s="635" t="s">
        <v>484</v>
      </c>
      <c r="AS693" s="641" t="s">
        <v>32</v>
      </c>
      <c r="AT693" s="24" t="s">
        <v>1179</v>
      </c>
    </row>
    <row r="694" spans="1:46" ht="19.5">
      <c r="A694" s="23">
        <v>45933</v>
      </c>
      <c r="B694" s="642">
        <v>110</v>
      </c>
      <c r="C694" s="21">
        <v>0.35208333333333336</v>
      </c>
      <c r="D694" s="20">
        <v>2507597</v>
      </c>
      <c r="E694" s="20" t="s">
        <v>38</v>
      </c>
      <c r="F694" s="644" t="s">
        <v>55</v>
      </c>
      <c r="G694" s="866">
        <v>13.78</v>
      </c>
      <c r="H694" s="875"/>
      <c r="I694" s="869"/>
      <c r="J694" s="15"/>
      <c r="K694" s="19">
        <v>10.42</v>
      </c>
      <c r="L694" s="636">
        <f>(K694/(100-G694))*100</f>
        <v>12.085363024820227</v>
      </c>
      <c r="M694" s="15"/>
      <c r="N694" s="15"/>
      <c r="O694" s="869"/>
      <c r="P694" s="870"/>
      <c r="Q694" s="870"/>
      <c r="R694" s="870"/>
      <c r="S694" s="870"/>
      <c r="T694" s="878"/>
      <c r="U694" s="870"/>
      <c r="V694" s="27"/>
      <c r="W694" s="27"/>
      <c r="X694" s="27"/>
      <c r="Y694" s="643">
        <v>91.64</v>
      </c>
      <c r="Z694" s="18">
        <v>0.72</v>
      </c>
      <c r="AA694" s="18">
        <v>10.57</v>
      </c>
      <c r="AB694" s="17"/>
      <c r="AC694" s="17"/>
      <c r="AD694" s="16">
        <v>83</v>
      </c>
      <c r="AE694" s="16">
        <v>66</v>
      </c>
      <c r="AF694" s="16">
        <v>18.100000000000001</v>
      </c>
      <c r="AG694" s="16">
        <v>186</v>
      </c>
      <c r="AH694" s="16">
        <v>1.26</v>
      </c>
      <c r="AI694" s="16">
        <v>47.5</v>
      </c>
      <c r="AJ694" s="24"/>
      <c r="AK694" s="24" t="s">
        <v>55</v>
      </c>
      <c r="AL694" s="635" t="s">
        <v>55</v>
      </c>
      <c r="AM694" s="26"/>
      <c r="AN694" s="24"/>
      <c r="AO694" s="24" t="s">
        <v>55</v>
      </c>
      <c r="AP694" s="635" t="s">
        <v>484</v>
      </c>
      <c r="AQ694" s="635" t="s">
        <v>484</v>
      </c>
      <c r="AR694" s="635" t="s">
        <v>484</v>
      </c>
      <c r="AS694" s="641" t="s">
        <v>32</v>
      </c>
      <c r="AT694" s="24" t="s">
        <v>1180</v>
      </c>
    </row>
    <row r="695" spans="1:46" ht="19.5">
      <c r="A695" s="23">
        <v>45934</v>
      </c>
      <c r="B695" s="642">
        <v>110</v>
      </c>
      <c r="C695" s="21">
        <v>0.3888888888888889</v>
      </c>
      <c r="D695" s="20">
        <v>2507650</v>
      </c>
      <c r="E695" s="20" t="s">
        <v>38</v>
      </c>
      <c r="F695" s="644" t="s">
        <v>55</v>
      </c>
      <c r="G695" s="866">
        <v>13.94</v>
      </c>
      <c r="H695" s="875"/>
      <c r="I695" s="869"/>
      <c r="J695" s="15"/>
      <c r="K695" s="19">
        <v>10.23</v>
      </c>
      <c r="L695" s="636">
        <f>(K695/(100-G695))*100</f>
        <v>11.887055542644667</v>
      </c>
      <c r="M695" s="15"/>
      <c r="N695" s="15"/>
      <c r="O695" s="869">
        <v>1.8</v>
      </c>
      <c r="P695" s="870">
        <v>5</v>
      </c>
      <c r="Q695" s="870">
        <v>11</v>
      </c>
      <c r="R695" s="870">
        <v>50</v>
      </c>
      <c r="S695" s="870">
        <v>21</v>
      </c>
      <c r="T695" s="879">
        <f>SUM(Pâtissière[[#This Row],[G 180µ]:[G 63µ]])</f>
        <v>87</v>
      </c>
      <c r="U695" s="870">
        <v>10</v>
      </c>
      <c r="V695" s="27"/>
      <c r="W695" s="27"/>
      <c r="X695" s="27"/>
      <c r="Y695" s="643">
        <v>91.6</v>
      </c>
      <c r="Z695" s="18">
        <v>-0.84</v>
      </c>
      <c r="AA695" s="18">
        <v>10.43</v>
      </c>
      <c r="AB695" s="17"/>
      <c r="AC695" s="17"/>
      <c r="AD695" s="16">
        <v>78</v>
      </c>
      <c r="AE695" s="16">
        <v>87</v>
      </c>
      <c r="AF695" s="16">
        <v>20.8</v>
      </c>
      <c r="AG695" s="16">
        <v>213</v>
      </c>
      <c r="AH695" s="16">
        <v>0.9</v>
      </c>
      <c r="AI695" s="16">
        <v>50.2</v>
      </c>
      <c r="AJ695" s="24"/>
      <c r="AK695" s="24" t="s">
        <v>55</v>
      </c>
      <c r="AL695" s="635" t="s">
        <v>55</v>
      </c>
      <c r="AM695" s="26"/>
      <c r="AN695" s="24"/>
      <c r="AO695" s="24" t="s">
        <v>55</v>
      </c>
      <c r="AP695" s="635" t="s">
        <v>484</v>
      </c>
      <c r="AQ695" s="635" t="s">
        <v>484</v>
      </c>
      <c r="AR695" s="635" t="s">
        <v>484</v>
      </c>
      <c r="AS695" s="641" t="s">
        <v>32</v>
      </c>
      <c r="AT695" s="24" t="s">
        <v>1181</v>
      </c>
    </row>
    <row r="696" spans="1:46" ht="19.5">
      <c r="A696" s="23">
        <v>45935</v>
      </c>
      <c r="B696" s="642">
        <v>110</v>
      </c>
      <c r="C696" s="21">
        <v>0.37708333333333333</v>
      </c>
      <c r="D696" s="20">
        <v>2507661</v>
      </c>
      <c r="E696" s="20" t="s">
        <v>38</v>
      </c>
      <c r="F696" s="644" t="s">
        <v>55</v>
      </c>
      <c r="G696" s="866">
        <v>14.1</v>
      </c>
      <c r="H696" s="875"/>
      <c r="I696" s="869"/>
      <c r="J696" s="15"/>
      <c r="K696" s="19">
        <v>9.82</v>
      </c>
      <c r="L696" s="636">
        <f t="shared" ref="L696:L697" si="117">(K696/(100-G696))*100</f>
        <v>11.431897555296857</v>
      </c>
      <c r="M696" s="15"/>
      <c r="N696" s="15"/>
      <c r="O696" s="869"/>
      <c r="P696" s="870"/>
      <c r="Q696" s="870"/>
      <c r="R696" s="870"/>
      <c r="S696" s="870"/>
      <c r="T696" s="878"/>
      <c r="U696" s="870"/>
      <c r="V696" s="27"/>
      <c r="W696" s="27"/>
      <c r="X696" s="27"/>
      <c r="Y696" s="643">
        <v>92.63</v>
      </c>
      <c r="Z696" s="18">
        <v>-1.05</v>
      </c>
      <c r="AA696" s="18">
        <v>10.54</v>
      </c>
      <c r="AB696" s="17"/>
      <c r="AC696" s="17"/>
      <c r="AD696" s="16"/>
      <c r="AE696" s="16"/>
      <c r="AF696" s="16"/>
      <c r="AG696" s="16"/>
      <c r="AH696" s="16"/>
      <c r="AI696" s="16"/>
      <c r="AJ696" s="24"/>
      <c r="AK696" s="24" t="s">
        <v>55</v>
      </c>
      <c r="AL696" s="635" t="s">
        <v>55</v>
      </c>
      <c r="AM696" s="26"/>
      <c r="AN696" s="24"/>
      <c r="AO696" s="24" t="s">
        <v>55</v>
      </c>
      <c r="AP696" s="635" t="s">
        <v>484</v>
      </c>
      <c r="AQ696" s="635" t="s">
        <v>484</v>
      </c>
      <c r="AR696" s="635" t="s">
        <v>484</v>
      </c>
      <c r="AS696" s="641" t="s">
        <v>32</v>
      </c>
      <c r="AT696" s="24" t="s">
        <v>1182</v>
      </c>
    </row>
    <row r="697" spans="1:46" ht="19.5">
      <c r="A697" s="23">
        <v>45935</v>
      </c>
      <c r="B697" s="642">
        <v>110</v>
      </c>
      <c r="C697" s="21">
        <v>0.375</v>
      </c>
      <c r="D697" s="20">
        <v>2507662</v>
      </c>
      <c r="E697" s="20" t="s">
        <v>57</v>
      </c>
      <c r="F697" s="644" t="s">
        <v>55</v>
      </c>
      <c r="G697" s="866">
        <v>13.87</v>
      </c>
      <c r="H697" s="875"/>
      <c r="I697" s="869"/>
      <c r="J697" s="15"/>
      <c r="K697" s="19">
        <v>10.130000000000001</v>
      </c>
      <c r="L697" s="636">
        <f t="shared" si="117"/>
        <v>11.761291071635901</v>
      </c>
      <c r="M697" s="15"/>
      <c r="N697" s="15"/>
      <c r="O697" s="869"/>
      <c r="P697" s="870"/>
      <c r="Q697" s="870"/>
      <c r="R697" s="870"/>
      <c r="S697" s="870"/>
      <c r="T697" s="878"/>
      <c r="U697" s="870"/>
      <c r="V697" s="27"/>
      <c r="W697" s="27"/>
      <c r="X697" s="27"/>
      <c r="Y697" s="643">
        <v>92.25</v>
      </c>
      <c r="Z697" s="18">
        <v>-0.89</v>
      </c>
      <c r="AA697" s="18">
        <v>10.55</v>
      </c>
      <c r="AB697" s="17"/>
      <c r="AC697" s="17"/>
      <c r="AD697" s="16">
        <v>83</v>
      </c>
      <c r="AE697" s="16">
        <v>87</v>
      </c>
      <c r="AF697" s="16">
        <v>20.8</v>
      </c>
      <c r="AG697" s="16">
        <v>233</v>
      </c>
      <c r="AH697" s="16">
        <v>0.95</v>
      </c>
      <c r="AI697" s="16">
        <v>52.4</v>
      </c>
      <c r="AJ697" s="24"/>
      <c r="AK697" s="24" t="s">
        <v>55</v>
      </c>
      <c r="AL697" s="635" t="s">
        <v>55</v>
      </c>
      <c r="AM697" s="26"/>
      <c r="AN697" s="24"/>
      <c r="AO697" s="24" t="s">
        <v>55</v>
      </c>
      <c r="AP697" s="635" t="s">
        <v>484</v>
      </c>
      <c r="AQ697" s="635" t="s">
        <v>484</v>
      </c>
      <c r="AR697" s="635" t="s">
        <v>484</v>
      </c>
      <c r="AS697" s="641" t="s">
        <v>32</v>
      </c>
      <c r="AT697" s="24" t="s">
        <v>1183</v>
      </c>
    </row>
    <row r="698" spans="1:46" ht="19.5">
      <c r="A698" s="23">
        <v>45936</v>
      </c>
      <c r="B698" s="642">
        <v>110</v>
      </c>
      <c r="C698" s="21">
        <v>0.4375</v>
      </c>
      <c r="D698" s="20">
        <v>2507710</v>
      </c>
      <c r="E698" s="20" t="s">
        <v>38</v>
      </c>
      <c r="F698" s="644" t="s">
        <v>55</v>
      </c>
      <c r="G698" s="866">
        <v>14.1</v>
      </c>
      <c r="H698" s="875"/>
      <c r="I698" s="869"/>
      <c r="J698" s="15"/>
      <c r="K698" s="19">
        <v>9.9</v>
      </c>
      <c r="L698" s="636">
        <f>(K698/(100-G698))*100</f>
        <v>11.525029103608848</v>
      </c>
      <c r="M698" s="15"/>
      <c r="N698" s="15"/>
      <c r="O698" s="869">
        <v>1.7</v>
      </c>
      <c r="P698" s="870">
        <v>1.4</v>
      </c>
      <c r="Q698" s="870">
        <v>9.6300000000000008</v>
      </c>
      <c r="R698" s="870">
        <v>55</v>
      </c>
      <c r="S698" s="870">
        <v>20</v>
      </c>
      <c r="T698" s="879">
        <f>SUM(Pâtissière[[#This Row],[G 180µ]:[G 63µ]])</f>
        <v>86.03</v>
      </c>
      <c r="U698" s="870">
        <v>11</v>
      </c>
      <c r="V698" s="27"/>
      <c r="W698" s="27"/>
      <c r="X698" s="27"/>
      <c r="Y698" s="643">
        <v>92.2</v>
      </c>
      <c r="Z698" s="18">
        <v>-1.1200000000000001</v>
      </c>
      <c r="AA698" s="18">
        <v>10.77</v>
      </c>
      <c r="AB698" s="17"/>
      <c r="AC698" s="17"/>
      <c r="AD698" s="16">
        <v>88</v>
      </c>
      <c r="AE698" s="16">
        <v>75</v>
      </c>
      <c r="AF698" s="16">
        <v>19.3</v>
      </c>
      <c r="AG698" s="16">
        <v>231</v>
      </c>
      <c r="AH698" s="16">
        <v>1.17</v>
      </c>
      <c r="AI698" s="16">
        <v>53.9</v>
      </c>
      <c r="AJ698" s="24"/>
      <c r="AK698" s="24" t="s">
        <v>55</v>
      </c>
      <c r="AL698" s="635" t="s">
        <v>55</v>
      </c>
      <c r="AM698" s="26"/>
      <c r="AN698" s="24"/>
      <c r="AO698" s="24" t="s">
        <v>55</v>
      </c>
      <c r="AP698" s="635" t="s">
        <v>484</v>
      </c>
      <c r="AQ698" s="635" t="s">
        <v>484</v>
      </c>
      <c r="AR698" s="635" t="s">
        <v>484</v>
      </c>
      <c r="AS698" s="641" t="s">
        <v>32</v>
      </c>
      <c r="AT698" s="24" t="s">
        <v>1184</v>
      </c>
    </row>
    <row r="699" spans="1:46" ht="19.5">
      <c r="A699" s="23">
        <v>45937</v>
      </c>
      <c r="B699" s="642">
        <v>110</v>
      </c>
      <c r="C699" s="21">
        <v>0.33055555555555555</v>
      </c>
      <c r="D699" s="20">
        <v>2507716</v>
      </c>
      <c r="E699" s="20" t="s">
        <v>38</v>
      </c>
      <c r="F699" s="644" t="s">
        <v>55</v>
      </c>
      <c r="G699" s="866">
        <v>13.9</v>
      </c>
      <c r="H699" s="875"/>
      <c r="I699" s="869"/>
      <c r="J699" s="15"/>
      <c r="K699" s="19">
        <v>9.89</v>
      </c>
      <c r="L699" s="636">
        <f>(K699/(100-G699))*100</f>
        <v>11.486643437862952</v>
      </c>
      <c r="M699" s="15"/>
      <c r="N699" s="15"/>
      <c r="O699" s="869"/>
      <c r="P699" s="870"/>
      <c r="Q699" s="870"/>
      <c r="R699" s="870"/>
      <c r="S699" s="870"/>
      <c r="T699" s="878"/>
      <c r="U699" s="870"/>
      <c r="V699" s="27"/>
      <c r="W699" s="27"/>
      <c r="X699" s="27"/>
      <c r="Y699" s="643">
        <v>91.99</v>
      </c>
      <c r="Z699" s="18">
        <v>-1.07</v>
      </c>
      <c r="AA699" s="18">
        <v>10.84</v>
      </c>
      <c r="AB699" s="17"/>
      <c r="AC699" s="17"/>
      <c r="AD699" s="16">
        <v>97</v>
      </c>
      <c r="AE699" s="16">
        <v>63</v>
      </c>
      <c r="AF699" s="16">
        <v>17.7</v>
      </c>
      <c r="AG699" s="16">
        <v>224</v>
      </c>
      <c r="AH699" s="16">
        <v>1.54</v>
      </c>
      <c r="AI699" s="16">
        <v>53.1</v>
      </c>
      <c r="AJ699" s="24"/>
      <c r="AK699" s="24" t="s">
        <v>55</v>
      </c>
      <c r="AL699" s="635" t="s">
        <v>55</v>
      </c>
      <c r="AM699" s="26"/>
      <c r="AN699" s="24"/>
      <c r="AO699" s="24" t="s">
        <v>55</v>
      </c>
      <c r="AP699" s="635" t="s">
        <v>484</v>
      </c>
      <c r="AQ699" s="635" t="s">
        <v>484</v>
      </c>
      <c r="AR699" s="635" t="s">
        <v>484</v>
      </c>
      <c r="AS699" s="641" t="s">
        <v>32</v>
      </c>
      <c r="AT699" s="24" t="s">
        <v>1185</v>
      </c>
    </row>
    <row r="700" spans="1:46" ht="19.5">
      <c r="A700" s="23">
        <v>45937</v>
      </c>
      <c r="B700" s="642">
        <v>110</v>
      </c>
      <c r="C700" s="21">
        <v>0.6875</v>
      </c>
      <c r="D700" s="20">
        <v>2507740</v>
      </c>
      <c r="E700" s="20" t="s">
        <v>21</v>
      </c>
      <c r="F700" s="644" t="s">
        <v>55</v>
      </c>
      <c r="G700" s="866">
        <v>14.33</v>
      </c>
      <c r="H700" s="875"/>
      <c r="I700" s="869"/>
      <c r="J700" s="15"/>
      <c r="K700" s="19">
        <v>9.64</v>
      </c>
      <c r="L700" s="636">
        <f>(K700/(100-G700))*100</f>
        <v>11.252480448231587</v>
      </c>
      <c r="M700" s="15"/>
      <c r="N700" s="15"/>
      <c r="O700" s="869">
        <v>1.6</v>
      </c>
      <c r="P700" s="870">
        <v>2</v>
      </c>
      <c r="Q700" s="870">
        <v>12</v>
      </c>
      <c r="R700" s="870">
        <v>50</v>
      </c>
      <c r="S700" s="870">
        <v>18</v>
      </c>
      <c r="T700" s="879">
        <f>SUM(Pâtissière[[#This Row],[G 180µ]:[G 63µ]])</f>
        <v>82</v>
      </c>
      <c r="U700" s="870">
        <v>14</v>
      </c>
      <c r="V700" s="27"/>
      <c r="W700" s="27"/>
      <c r="X700" s="27"/>
      <c r="Y700" s="643">
        <v>92.88</v>
      </c>
      <c r="Z700" s="18">
        <v>-1.18</v>
      </c>
      <c r="AA700" s="18">
        <v>10.8</v>
      </c>
      <c r="AB700" s="17"/>
      <c r="AC700" s="17"/>
      <c r="AD700" s="16"/>
      <c r="AE700" s="16"/>
      <c r="AF700" s="16"/>
      <c r="AG700" s="16"/>
      <c r="AH700" s="16"/>
      <c r="AI700" s="16"/>
      <c r="AJ700" s="24"/>
      <c r="AK700" s="24" t="s">
        <v>55</v>
      </c>
      <c r="AL700" s="635" t="s">
        <v>55</v>
      </c>
      <c r="AM700" s="26"/>
      <c r="AN700" s="24"/>
      <c r="AO700" s="24" t="s">
        <v>55</v>
      </c>
      <c r="AP700" s="635" t="s">
        <v>484</v>
      </c>
      <c r="AQ700" s="635" t="s">
        <v>484</v>
      </c>
      <c r="AR700" s="635" t="s">
        <v>484</v>
      </c>
      <c r="AS700" s="641" t="s">
        <v>32</v>
      </c>
      <c r="AT700" s="24" t="s">
        <v>1186</v>
      </c>
    </row>
    <row r="701" spans="1:46" ht="19.5">
      <c r="A701" s="23">
        <v>45938</v>
      </c>
      <c r="B701" s="642">
        <v>110</v>
      </c>
      <c r="C701" s="21">
        <v>0.50347222222222221</v>
      </c>
      <c r="D701" s="20">
        <v>2507774</v>
      </c>
      <c r="E701" s="20" t="s">
        <v>38</v>
      </c>
      <c r="F701" s="644" t="s">
        <v>55</v>
      </c>
      <c r="G701" s="866">
        <v>14.3</v>
      </c>
      <c r="H701" s="875"/>
      <c r="I701" s="869"/>
      <c r="J701" s="15"/>
      <c r="K701" s="19">
        <v>9.52</v>
      </c>
      <c r="L701" s="636">
        <f>(K701/(100-G701))*100</f>
        <v>11.108518086347724</v>
      </c>
      <c r="M701" s="15"/>
      <c r="N701" s="15"/>
      <c r="O701" s="869">
        <v>1.8</v>
      </c>
      <c r="P701" s="870">
        <v>3</v>
      </c>
      <c r="Q701" s="870">
        <v>10</v>
      </c>
      <c r="R701" s="870">
        <v>55</v>
      </c>
      <c r="S701" s="870">
        <v>19</v>
      </c>
      <c r="T701" s="879">
        <f>SUM(Pâtissière[[#This Row],[G 180µ]:[G 63µ]])</f>
        <v>87</v>
      </c>
      <c r="U701" s="870">
        <v>11</v>
      </c>
      <c r="V701" s="27"/>
      <c r="W701" s="27"/>
      <c r="X701" s="27"/>
      <c r="Y701" s="643">
        <v>92.28</v>
      </c>
      <c r="Z701" s="18">
        <v>-1.19</v>
      </c>
      <c r="AA701" s="18">
        <v>11.02</v>
      </c>
      <c r="AB701" s="17"/>
      <c r="AC701" s="17"/>
      <c r="AD701" s="16">
        <v>79</v>
      </c>
      <c r="AE701" s="16">
        <v>72</v>
      </c>
      <c r="AF701" s="16">
        <v>18.899999999999999</v>
      </c>
      <c r="AG701" s="16">
        <v>190</v>
      </c>
      <c r="AH701" s="16">
        <v>1.1000000000000001</v>
      </c>
      <c r="AI701" s="16">
        <v>49.4</v>
      </c>
      <c r="AJ701" s="24"/>
      <c r="AK701" s="24" t="s">
        <v>55</v>
      </c>
      <c r="AL701" s="635" t="s">
        <v>55</v>
      </c>
      <c r="AM701" s="26"/>
      <c r="AN701" s="24"/>
      <c r="AO701" s="24" t="s">
        <v>55</v>
      </c>
      <c r="AP701" s="635" t="s">
        <v>484</v>
      </c>
      <c r="AQ701" s="635" t="s">
        <v>484</v>
      </c>
      <c r="AR701" s="635" t="s">
        <v>484</v>
      </c>
      <c r="AS701" s="641" t="s">
        <v>32</v>
      </c>
      <c r="AT701" s="24" t="s">
        <v>1187</v>
      </c>
    </row>
    <row r="702" spans="1:46" ht="19.5">
      <c r="A702" s="23">
        <v>45939</v>
      </c>
      <c r="B702" s="642">
        <v>110</v>
      </c>
      <c r="C702" s="21">
        <v>0.41180555555555554</v>
      </c>
      <c r="D702" s="20">
        <v>2507932</v>
      </c>
      <c r="E702" s="20" t="s">
        <v>38</v>
      </c>
      <c r="F702" s="644" t="s">
        <v>55</v>
      </c>
      <c r="G702" s="866">
        <v>13.9</v>
      </c>
      <c r="H702" s="875"/>
      <c r="I702" s="869"/>
      <c r="J702" s="15"/>
      <c r="K702" s="19">
        <v>9.68</v>
      </c>
      <c r="L702" s="636">
        <f>(K702/(100-G702))*100</f>
        <v>11.24274099883856</v>
      </c>
      <c r="M702" s="15"/>
      <c r="N702" s="15"/>
      <c r="O702" s="869">
        <v>1.5</v>
      </c>
      <c r="P702" s="870">
        <v>2</v>
      </c>
      <c r="Q702" s="870">
        <v>11</v>
      </c>
      <c r="R702" s="870">
        <v>50</v>
      </c>
      <c r="S702" s="870">
        <v>19</v>
      </c>
      <c r="T702" s="879">
        <f>SUM(Pâtissière[[#This Row],[G 180µ]:[G 63µ]])</f>
        <v>82</v>
      </c>
      <c r="U702" s="870">
        <v>14</v>
      </c>
      <c r="V702" s="27"/>
      <c r="W702" s="27"/>
      <c r="X702" s="27"/>
      <c r="Y702" s="643"/>
      <c r="Z702" s="18"/>
      <c r="AA702" s="18"/>
      <c r="AB702" s="17"/>
      <c r="AC702" s="17"/>
      <c r="AD702" s="16"/>
      <c r="AE702" s="16"/>
      <c r="AF702" s="16"/>
      <c r="AG702" s="16"/>
      <c r="AH702" s="16"/>
      <c r="AI702" s="16"/>
      <c r="AJ702" s="24"/>
      <c r="AK702" s="24" t="s">
        <v>55</v>
      </c>
      <c r="AL702" s="635" t="s">
        <v>55</v>
      </c>
      <c r="AM702" s="26"/>
      <c r="AN702" s="24"/>
      <c r="AO702" s="24" t="s">
        <v>55</v>
      </c>
      <c r="AP702" s="635" t="s">
        <v>484</v>
      </c>
      <c r="AQ702" s="635" t="s">
        <v>484</v>
      </c>
      <c r="AR702" s="635" t="s">
        <v>484</v>
      </c>
      <c r="AS702" s="641" t="s">
        <v>32</v>
      </c>
      <c r="AT702" s="24" t="s">
        <v>1188</v>
      </c>
    </row>
    <row r="703" spans="1:46" ht="19.5">
      <c r="A703" s="23">
        <v>45940</v>
      </c>
      <c r="B703" s="642">
        <v>110</v>
      </c>
      <c r="C703" s="21">
        <v>0.39583333333333331</v>
      </c>
      <c r="D703" s="20">
        <v>2507956</v>
      </c>
      <c r="E703" s="20" t="s">
        <v>38</v>
      </c>
      <c r="F703" s="644" t="s">
        <v>55</v>
      </c>
      <c r="G703" s="866">
        <v>14.1</v>
      </c>
      <c r="H703" s="875"/>
      <c r="I703" s="869"/>
      <c r="J703" s="15"/>
      <c r="K703" s="19">
        <v>9.9</v>
      </c>
      <c r="L703" s="636">
        <f>(K703/(100-G703))*100</f>
        <v>11.525029103608848</v>
      </c>
      <c r="M703" s="15"/>
      <c r="N703" s="15"/>
      <c r="O703" s="869"/>
      <c r="P703" s="870"/>
      <c r="Q703" s="870"/>
      <c r="R703" s="870"/>
      <c r="S703" s="870"/>
      <c r="T703" s="878"/>
      <c r="U703" s="870"/>
      <c r="V703" s="27"/>
      <c r="W703" s="27"/>
      <c r="X703" s="27"/>
      <c r="Y703" s="643">
        <v>92.04</v>
      </c>
      <c r="Z703" s="18">
        <v>-1.2</v>
      </c>
      <c r="AA703" s="18">
        <v>10.97</v>
      </c>
      <c r="AB703" s="17"/>
      <c r="AC703" s="17"/>
      <c r="AD703" s="16">
        <v>77</v>
      </c>
      <c r="AE703" s="16">
        <v>51</v>
      </c>
      <c r="AF703" s="16">
        <v>15.9</v>
      </c>
      <c r="AG703" s="16">
        <v>150</v>
      </c>
      <c r="AH703" s="634">
        <v>1.51</v>
      </c>
      <c r="AI703" s="16">
        <v>49</v>
      </c>
      <c r="AJ703" s="24"/>
      <c r="AK703" s="24" t="s">
        <v>55</v>
      </c>
      <c r="AL703" s="635" t="s">
        <v>55</v>
      </c>
      <c r="AM703" s="26"/>
      <c r="AN703" s="24" t="s">
        <v>101</v>
      </c>
      <c r="AO703" s="24" t="s">
        <v>55</v>
      </c>
      <c r="AP703" s="635" t="s">
        <v>484</v>
      </c>
      <c r="AQ703" s="635" t="s">
        <v>484</v>
      </c>
      <c r="AR703" s="635" t="s">
        <v>484</v>
      </c>
      <c r="AS703" s="641" t="s">
        <v>32</v>
      </c>
      <c r="AT703" s="24" t="s">
        <v>1189</v>
      </c>
    </row>
    <row r="704" spans="1:46" ht="19.5">
      <c r="A704" s="23">
        <v>45941</v>
      </c>
      <c r="B704" s="642">
        <v>110</v>
      </c>
      <c r="C704" s="21">
        <v>0.40902777777777777</v>
      </c>
      <c r="D704" s="20">
        <v>2507988</v>
      </c>
      <c r="E704" s="20" t="s">
        <v>38</v>
      </c>
      <c r="F704" s="644" t="s">
        <v>55</v>
      </c>
      <c r="G704" s="866">
        <v>14.4</v>
      </c>
      <c r="H704" s="875"/>
      <c r="I704" s="869"/>
      <c r="J704" s="15"/>
      <c r="K704" s="19">
        <v>9.9600000000000009</v>
      </c>
      <c r="L704" s="636">
        <f>(K704/(100-G704))*100</f>
        <v>11.635514018691591</v>
      </c>
      <c r="M704" s="15"/>
      <c r="N704" s="15"/>
      <c r="O704" s="869">
        <v>1.6</v>
      </c>
      <c r="P704" s="870">
        <v>5</v>
      </c>
      <c r="Q704" s="870">
        <v>13</v>
      </c>
      <c r="R704" s="870">
        <v>51</v>
      </c>
      <c r="S704" s="870">
        <v>18</v>
      </c>
      <c r="T704" s="879">
        <f>SUM(Pâtissière[[#This Row],[G 180µ]:[G 63µ]])</f>
        <v>87</v>
      </c>
      <c r="U704" s="870">
        <v>11</v>
      </c>
      <c r="V704" s="27"/>
      <c r="W704" s="27"/>
      <c r="X704" s="27"/>
      <c r="Y704" s="643">
        <v>92.36</v>
      </c>
      <c r="Z704" s="18">
        <v>-1.18</v>
      </c>
      <c r="AA704" s="18">
        <v>10.86</v>
      </c>
      <c r="AB704" s="17"/>
      <c r="AC704" s="17"/>
      <c r="AD704" s="16">
        <v>87</v>
      </c>
      <c r="AE704" s="16">
        <v>83</v>
      </c>
      <c r="AF704" s="16">
        <v>20.3</v>
      </c>
      <c r="AG704" s="16">
        <v>234</v>
      </c>
      <c r="AH704" s="16">
        <v>1.05</v>
      </c>
      <c r="AI704" s="16">
        <v>51.2</v>
      </c>
      <c r="AJ704" s="24"/>
      <c r="AK704" s="24" t="s">
        <v>55</v>
      </c>
      <c r="AL704" s="635" t="s">
        <v>55</v>
      </c>
      <c r="AM704" s="26"/>
      <c r="AN704" s="24"/>
      <c r="AO704" s="24" t="s">
        <v>55</v>
      </c>
      <c r="AP704" s="635" t="s">
        <v>484</v>
      </c>
      <c r="AQ704" s="635" t="s">
        <v>484</v>
      </c>
      <c r="AR704" s="635" t="s">
        <v>484</v>
      </c>
      <c r="AS704" s="641" t="s">
        <v>32</v>
      </c>
      <c r="AT704" s="24" t="s">
        <v>1190</v>
      </c>
    </row>
    <row r="705" spans="1:46" ht="19.5">
      <c r="A705" s="23">
        <v>45943</v>
      </c>
      <c r="B705" s="642">
        <v>110</v>
      </c>
      <c r="C705" s="21">
        <v>0.39305555555555555</v>
      </c>
      <c r="D705" s="20">
        <v>2508042</v>
      </c>
      <c r="E705" s="20" t="s">
        <v>38</v>
      </c>
      <c r="F705" s="644" t="s">
        <v>55</v>
      </c>
      <c r="G705" s="866">
        <v>14.22</v>
      </c>
      <c r="H705" s="875"/>
      <c r="I705" s="869"/>
      <c r="J705" s="15"/>
      <c r="K705" s="19">
        <v>9.85</v>
      </c>
      <c r="L705" s="636">
        <f>(K705/(100-G705))*100</f>
        <v>11.482863138260667</v>
      </c>
      <c r="M705" s="15"/>
      <c r="N705" s="15"/>
      <c r="O705" s="869">
        <v>1</v>
      </c>
      <c r="P705" s="870">
        <v>6</v>
      </c>
      <c r="Q705" s="870">
        <v>14</v>
      </c>
      <c r="R705" s="870">
        <v>49</v>
      </c>
      <c r="S705" s="870">
        <v>19</v>
      </c>
      <c r="T705" s="879">
        <f>SUM(Pâtissière[[#This Row],[G 180µ]:[G 63µ]])</f>
        <v>88</v>
      </c>
      <c r="U705" s="870">
        <v>10</v>
      </c>
      <c r="V705" s="27">
        <v>23.09</v>
      </c>
      <c r="W705" s="27">
        <v>90.3</v>
      </c>
      <c r="X705" s="27">
        <v>8.2899999999999991</v>
      </c>
      <c r="Y705" s="643">
        <v>92.43</v>
      </c>
      <c r="Z705" s="18">
        <v>-0.94</v>
      </c>
      <c r="AA705" s="18">
        <v>10.53</v>
      </c>
      <c r="AB705" s="17"/>
      <c r="AC705" s="17">
        <v>0.51</v>
      </c>
      <c r="AD705" s="16">
        <v>84</v>
      </c>
      <c r="AE705" s="16">
        <v>70</v>
      </c>
      <c r="AF705" s="16">
        <v>18.600000000000001</v>
      </c>
      <c r="AG705" s="16">
        <v>198</v>
      </c>
      <c r="AH705" s="16">
        <v>1.2</v>
      </c>
      <c r="AI705" s="16">
        <v>49.8</v>
      </c>
      <c r="AJ705" s="24"/>
      <c r="AK705" s="24" t="s">
        <v>55</v>
      </c>
      <c r="AL705" s="635" t="s">
        <v>55</v>
      </c>
      <c r="AM705" s="26"/>
      <c r="AN705" s="24"/>
      <c r="AO705" s="24" t="s">
        <v>55</v>
      </c>
      <c r="AP705" s="635" t="s">
        <v>484</v>
      </c>
      <c r="AQ705" s="635" t="s">
        <v>484</v>
      </c>
      <c r="AR705" s="635" t="s">
        <v>484</v>
      </c>
      <c r="AS705" s="641" t="s">
        <v>32</v>
      </c>
      <c r="AT705" s="24" t="s">
        <v>1191</v>
      </c>
    </row>
    <row r="706" spans="1:46" ht="19.5">
      <c r="A706" s="23">
        <v>45943</v>
      </c>
      <c r="B706" s="642">
        <v>110</v>
      </c>
      <c r="C706" s="21">
        <v>0.6875</v>
      </c>
      <c r="D706" s="20">
        <v>2508052</v>
      </c>
      <c r="E706" s="20" t="s">
        <v>21</v>
      </c>
      <c r="F706" s="644" t="s">
        <v>55</v>
      </c>
      <c r="G706" s="866">
        <v>14.39</v>
      </c>
      <c r="H706" s="875"/>
      <c r="I706" s="869"/>
      <c r="J706" s="15"/>
      <c r="K706" s="19">
        <v>9.7799999999999994</v>
      </c>
      <c r="L706" s="636">
        <f>(K706/(100-G706))*100</f>
        <v>11.423899077210606</v>
      </c>
      <c r="M706" s="15"/>
      <c r="N706" s="15"/>
      <c r="O706" s="869"/>
      <c r="P706" s="870"/>
      <c r="Q706" s="870"/>
      <c r="R706" s="870"/>
      <c r="S706" s="870"/>
      <c r="T706" s="879"/>
      <c r="U706" s="870"/>
      <c r="V706" s="27"/>
      <c r="W706" s="27"/>
      <c r="X706" s="27"/>
      <c r="Y706" s="643">
        <v>92.68</v>
      </c>
      <c r="Z706" s="18">
        <v>-0.98</v>
      </c>
      <c r="AA706" s="18">
        <v>10.32</v>
      </c>
      <c r="AB706" s="17"/>
      <c r="AC706" s="17"/>
      <c r="AD706" s="16"/>
      <c r="AE706" s="16"/>
      <c r="AF706" s="16"/>
      <c r="AG706" s="16"/>
      <c r="AH706" s="16"/>
      <c r="AI706" s="16"/>
      <c r="AJ706" s="24"/>
      <c r="AK706" s="24" t="s">
        <v>55</v>
      </c>
      <c r="AL706" s="635" t="s">
        <v>55</v>
      </c>
      <c r="AM706" s="26"/>
      <c r="AN706" s="24"/>
      <c r="AO706" s="24" t="s">
        <v>55</v>
      </c>
      <c r="AP706" s="635" t="s">
        <v>484</v>
      </c>
      <c r="AQ706" s="635" t="s">
        <v>484</v>
      </c>
      <c r="AR706" s="635" t="s">
        <v>484</v>
      </c>
      <c r="AS706" s="641" t="s">
        <v>32</v>
      </c>
      <c r="AT706" s="24" t="s">
        <v>1192</v>
      </c>
    </row>
    <row r="707" spans="1:46" ht="19.5">
      <c r="A707" s="23">
        <v>45944</v>
      </c>
      <c r="B707" s="642">
        <v>110</v>
      </c>
      <c r="C707" s="21">
        <v>0.43125000000000002</v>
      </c>
      <c r="D707" s="20">
        <v>2508076</v>
      </c>
      <c r="E707" s="20" t="s">
        <v>38</v>
      </c>
      <c r="F707" s="644" t="s">
        <v>55</v>
      </c>
      <c r="G707" s="866">
        <v>14.26</v>
      </c>
      <c r="H707" s="875"/>
      <c r="I707" s="869"/>
      <c r="J707" s="15"/>
      <c r="K707" s="19">
        <v>9.59</v>
      </c>
      <c r="L707" s="636">
        <f>(K707/(100-G707))*100</f>
        <v>11.18497783998134</v>
      </c>
      <c r="M707" s="15"/>
      <c r="N707" s="15"/>
      <c r="O707" s="869">
        <v>1</v>
      </c>
      <c r="P707" s="870">
        <v>5</v>
      </c>
      <c r="Q707" s="870">
        <v>13</v>
      </c>
      <c r="R707" s="870">
        <v>50</v>
      </c>
      <c r="S707" s="870">
        <v>18</v>
      </c>
      <c r="T707" s="879">
        <f>SUM(Pâtissière[[#This Row],[G 180µ]:[G 63µ]])</f>
        <v>86</v>
      </c>
      <c r="U707" s="870">
        <v>10</v>
      </c>
      <c r="V707" s="27"/>
      <c r="W707" s="27"/>
      <c r="X707" s="27"/>
      <c r="Y707" s="643">
        <v>92.72</v>
      </c>
      <c r="Z707" s="18">
        <v>-0.97</v>
      </c>
      <c r="AA707" s="18">
        <v>10.77</v>
      </c>
      <c r="AB707" s="17"/>
      <c r="AC707" s="17"/>
      <c r="AD707" s="16">
        <v>95</v>
      </c>
      <c r="AE707" s="16">
        <v>63</v>
      </c>
      <c r="AF707" s="16">
        <v>17.7</v>
      </c>
      <c r="AG707" s="16">
        <v>220</v>
      </c>
      <c r="AH707" s="16">
        <v>1.51</v>
      </c>
      <c r="AI707" s="16">
        <v>53.2</v>
      </c>
      <c r="AJ707" s="24"/>
      <c r="AK707" s="24" t="s">
        <v>55</v>
      </c>
      <c r="AL707" s="635" t="s">
        <v>55</v>
      </c>
      <c r="AM707" s="26"/>
      <c r="AN707" s="24"/>
      <c r="AO707" s="24" t="s">
        <v>55</v>
      </c>
      <c r="AP707" s="635" t="s">
        <v>484</v>
      </c>
      <c r="AQ707" s="635" t="s">
        <v>484</v>
      </c>
      <c r="AR707" s="635" t="s">
        <v>484</v>
      </c>
      <c r="AS707" s="641" t="s">
        <v>32</v>
      </c>
      <c r="AT707" s="24" t="s">
        <v>1193</v>
      </c>
    </row>
    <row r="708" spans="1:46" ht="19.5">
      <c r="A708" s="23">
        <v>45944</v>
      </c>
      <c r="B708" s="642">
        <v>110</v>
      </c>
      <c r="C708" s="21">
        <v>0.66666666666666663</v>
      </c>
      <c r="D708" s="20">
        <v>2508086</v>
      </c>
      <c r="E708" s="20" t="s">
        <v>21</v>
      </c>
      <c r="F708" s="644" t="s">
        <v>55</v>
      </c>
      <c r="G708" s="866">
        <v>14.32</v>
      </c>
      <c r="H708" s="875"/>
      <c r="I708" s="869"/>
      <c r="J708" s="15"/>
      <c r="K708" s="19">
        <v>9.74</v>
      </c>
      <c r="L708" s="636">
        <f>(K708/(100-G708))*100</f>
        <v>11.367880485527545</v>
      </c>
      <c r="M708" s="15"/>
      <c r="N708" s="15"/>
      <c r="O708" s="869"/>
      <c r="P708" s="870"/>
      <c r="Q708" s="870"/>
      <c r="R708" s="870"/>
      <c r="S708" s="870"/>
      <c r="T708" s="878"/>
      <c r="U708" s="870"/>
      <c r="V708" s="27"/>
      <c r="W708" s="27"/>
      <c r="X708" s="27"/>
      <c r="Y708" s="643">
        <v>92.55</v>
      </c>
      <c r="Z708" s="18">
        <v>-1.05</v>
      </c>
      <c r="AA708" s="18">
        <v>10.6</v>
      </c>
      <c r="AB708" s="17"/>
      <c r="AC708" s="17"/>
      <c r="AD708" s="16"/>
      <c r="AE708" s="16"/>
      <c r="AF708" s="16"/>
      <c r="AG708" s="16"/>
      <c r="AH708" s="16"/>
      <c r="AI708" s="16"/>
      <c r="AJ708" s="24"/>
      <c r="AK708" s="24"/>
      <c r="AL708" s="24"/>
      <c r="AM708" s="26"/>
      <c r="AN708" s="24"/>
      <c r="AO708" s="24"/>
      <c r="AP708" s="24"/>
      <c r="AQ708" s="24"/>
      <c r="AR708" s="24"/>
      <c r="AS708" s="24"/>
      <c r="AT708" s="24" t="s">
        <v>1194</v>
      </c>
    </row>
    <row r="709" spans="1:46" ht="19.5">
      <c r="A709" s="23">
        <v>45945</v>
      </c>
      <c r="B709" s="642">
        <v>110</v>
      </c>
      <c r="C709" s="21">
        <v>0.70833333333333337</v>
      </c>
      <c r="D709" s="20">
        <v>2508117</v>
      </c>
      <c r="E709" s="20" t="s">
        <v>21</v>
      </c>
      <c r="F709" s="644" t="s">
        <v>55</v>
      </c>
      <c r="G709" s="866">
        <v>13.99</v>
      </c>
      <c r="H709" s="875"/>
      <c r="I709" s="869"/>
      <c r="J709" s="15"/>
      <c r="K709" s="19">
        <v>9.9700000000000006</v>
      </c>
      <c r="L709" s="636">
        <f>(K709/(100-G709))*100</f>
        <v>11.591675386582956</v>
      </c>
      <c r="M709" s="15"/>
      <c r="N709" s="15"/>
      <c r="O709" s="869"/>
      <c r="P709" s="870"/>
      <c r="Q709" s="870"/>
      <c r="R709" s="870"/>
      <c r="S709" s="870"/>
      <c r="T709" s="878"/>
      <c r="U709" s="870"/>
      <c r="V709" s="27"/>
      <c r="W709" s="27"/>
      <c r="X709" s="27"/>
      <c r="Y709" s="643">
        <v>91.92</v>
      </c>
      <c r="Z709" s="18">
        <v>-1.05</v>
      </c>
      <c r="AA709" s="18">
        <v>10.92</v>
      </c>
      <c r="AB709" s="17"/>
      <c r="AC709" s="17"/>
      <c r="AD709" s="16"/>
      <c r="AE709" s="16"/>
      <c r="AF709" s="16"/>
      <c r="AG709" s="16"/>
      <c r="AH709" s="16"/>
      <c r="AI709" s="16"/>
      <c r="AJ709" s="24"/>
      <c r="AK709" s="24"/>
      <c r="AL709" s="24"/>
      <c r="AM709" s="26"/>
      <c r="AN709" s="24"/>
      <c r="AO709" s="24"/>
      <c r="AP709" s="24"/>
      <c r="AQ709" s="24"/>
      <c r="AR709" s="24"/>
      <c r="AS709" s="24"/>
      <c r="AT709" s="24" t="s">
        <v>1195</v>
      </c>
    </row>
    <row r="710" spans="1:46" ht="19.5">
      <c r="A710" s="23">
        <v>45946</v>
      </c>
      <c r="B710" s="642">
        <v>110</v>
      </c>
      <c r="C710" s="21">
        <v>0.3972222222222222</v>
      </c>
      <c r="D710" s="20">
        <v>2508130</v>
      </c>
      <c r="E710" s="20" t="s">
        <v>38</v>
      </c>
      <c r="F710" s="644" t="s">
        <v>55</v>
      </c>
      <c r="G710" s="866">
        <v>13.77</v>
      </c>
      <c r="H710" s="875"/>
      <c r="I710" s="869"/>
      <c r="J710" s="15"/>
      <c r="K710" s="19">
        <v>9.69</v>
      </c>
      <c r="L710" s="636">
        <f>(K710/(100-G710))*100</f>
        <v>11.237388379914181</v>
      </c>
      <c r="M710" s="15"/>
      <c r="N710" s="15"/>
      <c r="O710" s="869">
        <v>1.4</v>
      </c>
      <c r="P710" s="870">
        <v>1.2</v>
      </c>
      <c r="Q710" s="870">
        <v>8.4</v>
      </c>
      <c r="R710" s="870">
        <v>46.6</v>
      </c>
      <c r="S710" s="870">
        <v>24.5</v>
      </c>
      <c r="T710" s="879">
        <f>SUM(Pâtissière[[#This Row],[G 180µ]:[G 63µ]])</f>
        <v>80.7</v>
      </c>
      <c r="U710" s="870">
        <v>13.8</v>
      </c>
      <c r="V710" s="27"/>
      <c r="W710" s="27"/>
      <c r="X710" s="27"/>
      <c r="Y710" s="643">
        <v>92.42</v>
      </c>
      <c r="Z710" s="18">
        <v>-1.0900000000000001</v>
      </c>
      <c r="AA710" s="18">
        <v>10.93</v>
      </c>
      <c r="AB710" s="17"/>
      <c r="AC710" s="17"/>
      <c r="AD710" s="16">
        <v>91</v>
      </c>
      <c r="AE710" s="16">
        <v>70</v>
      </c>
      <c r="AF710" s="16">
        <v>18.600000000000001</v>
      </c>
      <c r="AG710" s="16">
        <v>222</v>
      </c>
      <c r="AH710" s="16">
        <v>1.3</v>
      </c>
      <c r="AI710" s="16">
        <v>52.6</v>
      </c>
      <c r="AJ710" s="24"/>
      <c r="AK710" s="24" t="s">
        <v>55</v>
      </c>
      <c r="AL710" s="635" t="s">
        <v>55</v>
      </c>
      <c r="AM710" s="26"/>
      <c r="AN710" s="24"/>
      <c r="AO710" s="24" t="s">
        <v>55</v>
      </c>
      <c r="AP710" s="635" t="s">
        <v>484</v>
      </c>
      <c r="AQ710" s="635" t="s">
        <v>484</v>
      </c>
      <c r="AR710" s="635" t="s">
        <v>484</v>
      </c>
      <c r="AS710" s="641" t="s">
        <v>32</v>
      </c>
      <c r="AT710" s="24" t="s">
        <v>1196</v>
      </c>
    </row>
    <row r="711" spans="1:46" ht="19.5">
      <c r="A711" s="23">
        <v>45947</v>
      </c>
      <c r="B711" s="642">
        <v>110</v>
      </c>
      <c r="C711" s="21">
        <v>0.46875</v>
      </c>
      <c r="D711" s="20">
        <v>2508170</v>
      </c>
      <c r="E711" s="20" t="s">
        <v>38</v>
      </c>
      <c r="F711" s="644" t="s">
        <v>55</v>
      </c>
      <c r="G711" s="866">
        <v>13.37</v>
      </c>
      <c r="H711" s="875"/>
      <c r="I711" s="869"/>
      <c r="J711" s="15"/>
      <c r="K711" s="19">
        <v>10.029999999999999</v>
      </c>
      <c r="L711" s="636">
        <f t="shared" ref="L711:L712" si="118">(K711/(100-G711))*100</f>
        <v>11.57797529724114</v>
      </c>
      <c r="M711" s="15"/>
      <c r="N711" s="15"/>
      <c r="O711" s="869"/>
      <c r="P711" s="870"/>
      <c r="Q711" s="870"/>
      <c r="R711" s="870"/>
      <c r="S711" s="870"/>
      <c r="T711" s="878"/>
      <c r="U711" s="870"/>
      <c r="V711" s="27"/>
      <c r="W711" s="27"/>
      <c r="X711" s="27"/>
      <c r="Y711" s="643">
        <v>91.8</v>
      </c>
      <c r="Z711" s="18">
        <v>-1.03</v>
      </c>
      <c r="AA711" s="18">
        <v>10.77</v>
      </c>
      <c r="AB711" s="17"/>
      <c r="AC711" s="17"/>
      <c r="AD711" s="16"/>
      <c r="AE711" s="16"/>
      <c r="AF711" s="16"/>
      <c r="AG711" s="16"/>
      <c r="AH711" s="16"/>
      <c r="AI711" s="16"/>
      <c r="AJ711" s="24"/>
      <c r="AK711" s="24" t="s">
        <v>55</v>
      </c>
      <c r="AL711" s="635" t="s">
        <v>55</v>
      </c>
      <c r="AM711" s="26"/>
      <c r="AN711" s="24"/>
      <c r="AO711" s="24" t="s">
        <v>55</v>
      </c>
      <c r="AP711" s="635" t="s">
        <v>484</v>
      </c>
      <c r="AQ711" s="635" t="s">
        <v>484</v>
      </c>
      <c r="AR711" s="635" t="s">
        <v>484</v>
      </c>
      <c r="AS711" s="641" t="s">
        <v>32</v>
      </c>
      <c r="AT711" s="24" t="s">
        <v>1197</v>
      </c>
    </row>
    <row r="712" spans="1:46" ht="19.5">
      <c r="A712" s="23">
        <v>45947</v>
      </c>
      <c r="B712" s="642">
        <v>110</v>
      </c>
      <c r="C712" s="21">
        <v>0.47916666666666669</v>
      </c>
      <c r="D712" s="20">
        <v>2508171</v>
      </c>
      <c r="E712" s="20" t="s">
        <v>57</v>
      </c>
      <c r="F712" s="644" t="s">
        <v>55</v>
      </c>
      <c r="G712" s="866">
        <v>13.62</v>
      </c>
      <c r="H712" s="875"/>
      <c r="I712" s="869"/>
      <c r="J712" s="15"/>
      <c r="K712" s="19">
        <v>9.9</v>
      </c>
      <c r="L712" s="636">
        <f t="shared" si="118"/>
        <v>11.460986339430425</v>
      </c>
      <c r="M712" s="15"/>
      <c r="N712" s="15"/>
      <c r="O712" s="869">
        <v>0.9</v>
      </c>
      <c r="P712" s="870">
        <v>3.2</v>
      </c>
      <c r="Q712" s="870">
        <v>13.2</v>
      </c>
      <c r="R712" s="870">
        <v>49.2</v>
      </c>
      <c r="S712" s="870">
        <v>24</v>
      </c>
      <c r="T712" s="879">
        <f>SUM(Pâtissière[[#This Row],[G 180µ]:[G 63µ]])</f>
        <v>89.6</v>
      </c>
      <c r="U712" s="870">
        <v>8.8000000000000007</v>
      </c>
      <c r="V712" s="27"/>
      <c r="W712" s="27"/>
      <c r="X712" s="27"/>
      <c r="Y712" s="643">
        <v>92.26</v>
      </c>
      <c r="Z712" s="18">
        <v>-1.1299999999999999</v>
      </c>
      <c r="AA712" s="18">
        <v>10.79</v>
      </c>
      <c r="AB712" s="17"/>
      <c r="AC712" s="17"/>
      <c r="AD712" s="16"/>
      <c r="AE712" s="16"/>
      <c r="AF712" s="16"/>
      <c r="AG712" s="16"/>
      <c r="AH712" s="16"/>
      <c r="AI712" s="16"/>
      <c r="AJ712" s="24"/>
      <c r="AK712" s="24" t="s">
        <v>55</v>
      </c>
      <c r="AL712" s="635" t="s">
        <v>55</v>
      </c>
      <c r="AM712" s="26"/>
      <c r="AN712" s="24"/>
      <c r="AO712" s="24" t="s">
        <v>55</v>
      </c>
      <c r="AP712" s="635" t="s">
        <v>484</v>
      </c>
      <c r="AQ712" s="635" t="s">
        <v>484</v>
      </c>
      <c r="AR712" s="635" t="s">
        <v>484</v>
      </c>
      <c r="AS712" s="641" t="s">
        <v>32</v>
      </c>
      <c r="AT712" s="24" t="s">
        <v>1198</v>
      </c>
    </row>
    <row r="713" spans="1:46" ht="19.5">
      <c r="A713" s="23">
        <v>45948</v>
      </c>
      <c r="B713" s="642">
        <v>110</v>
      </c>
      <c r="C713" s="21">
        <v>0.35972222222222222</v>
      </c>
      <c r="D713" s="20">
        <v>2508170</v>
      </c>
      <c r="E713" s="20" t="s">
        <v>38</v>
      </c>
      <c r="F713" s="644" t="s">
        <v>55</v>
      </c>
      <c r="G713" s="866">
        <v>13.37</v>
      </c>
      <c r="H713" s="875"/>
      <c r="I713" s="869"/>
      <c r="J713" s="15"/>
      <c r="K713" s="19">
        <v>10.029999999999999</v>
      </c>
      <c r="L713" s="636">
        <f t="shared" ref="L713:L718" si="119">(K713/(100-G713))*100</f>
        <v>11.57797529724114</v>
      </c>
      <c r="M713" s="15"/>
      <c r="N713" s="15"/>
      <c r="O713" s="869">
        <v>0.8</v>
      </c>
      <c r="P713" s="870">
        <v>2</v>
      </c>
      <c r="Q713" s="870">
        <v>9</v>
      </c>
      <c r="R713" s="870">
        <v>52</v>
      </c>
      <c r="S713" s="870">
        <v>25</v>
      </c>
      <c r="T713" s="879">
        <f>SUM(Pâtissière[[#This Row],[G 180µ]:[G 63µ]])</f>
        <v>88</v>
      </c>
      <c r="U713" s="870">
        <v>10</v>
      </c>
      <c r="V713" s="27"/>
      <c r="W713" s="27"/>
      <c r="X713" s="27"/>
      <c r="Y713" s="643">
        <v>91.8</v>
      </c>
      <c r="Z713" s="18">
        <v>-1.03</v>
      </c>
      <c r="AA713" s="18">
        <v>10.77</v>
      </c>
      <c r="AB713" s="17"/>
      <c r="AC713" s="17"/>
      <c r="AD713" s="16">
        <v>92</v>
      </c>
      <c r="AE713" s="16">
        <v>65</v>
      </c>
      <c r="AF713" s="16">
        <v>18.7</v>
      </c>
      <c r="AG713" s="16">
        <v>220</v>
      </c>
      <c r="AH713" s="16">
        <v>1.3</v>
      </c>
      <c r="AI713" s="16">
        <v>53</v>
      </c>
      <c r="AJ713" s="24"/>
      <c r="AK713" s="24" t="s">
        <v>55</v>
      </c>
      <c r="AL713" s="635" t="s">
        <v>55</v>
      </c>
      <c r="AM713" s="26"/>
      <c r="AN713" s="24"/>
      <c r="AO713" s="24" t="s">
        <v>55</v>
      </c>
      <c r="AP713" s="635" t="s">
        <v>484</v>
      </c>
      <c r="AQ713" s="635" t="s">
        <v>484</v>
      </c>
      <c r="AR713" s="635" t="s">
        <v>484</v>
      </c>
      <c r="AS713" s="641" t="s">
        <v>32</v>
      </c>
      <c r="AT713" s="24" t="s">
        <v>1199</v>
      </c>
    </row>
    <row r="714" spans="1:46" ht="19.5">
      <c r="A714" s="23">
        <v>45948</v>
      </c>
      <c r="B714" s="642">
        <v>110</v>
      </c>
      <c r="C714" s="21">
        <v>0.45833333333333331</v>
      </c>
      <c r="D714" s="20">
        <v>2508210</v>
      </c>
      <c r="E714" s="20" t="s">
        <v>21</v>
      </c>
      <c r="F714" s="644" t="s">
        <v>55</v>
      </c>
      <c r="G714" s="866">
        <v>14.4</v>
      </c>
      <c r="H714" s="875"/>
      <c r="I714" s="869"/>
      <c r="J714" s="15"/>
      <c r="K714" s="19">
        <v>9.6199999999999992</v>
      </c>
      <c r="L714" s="636">
        <f t="shared" si="119"/>
        <v>11.238317757009346</v>
      </c>
      <c r="M714" s="15"/>
      <c r="N714" s="15"/>
      <c r="O714" s="869"/>
      <c r="P714" s="870"/>
      <c r="Q714" s="870"/>
      <c r="R714" s="870"/>
      <c r="S714" s="870"/>
      <c r="T714" s="878"/>
      <c r="U714" s="870"/>
      <c r="V714" s="27"/>
      <c r="W714" s="27"/>
      <c r="X714" s="27"/>
      <c r="Y714" s="643">
        <v>92.1</v>
      </c>
      <c r="Z714" s="18">
        <v>-0.82</v>
      </c>
      <c r="AA714" s="18">
        <v>11</v>
      </c>
      <c r="AB714" s="17"/>
      <c r="AC714" s="17"/>
      <c r="AD714" s="16"/>
      <c r="AE714" s="16"/>
      <c r="AF714" s="16"/>
      <c r="AG714" s="16"/>
      <c r="AH714" s="16"/>
      <c r="AI714" s="16"/>
      <c r="AJ714" s="24"/>
      <c r="AK714" s="24"/>
      <c r="AL714" s="24"/>
      <c r="AM714" s="26"/>
      <c r="AN714" s="24"/>
      <c r="AO714" s="24"/>
      <c r="AP714" s="24"/>
      <c r="AQ714" s="24"/>
      <c r="AR714" s="24"/>
      <c r="AS714" s="24"/>
      <c r="AT714" s="24" t="s">
        <v>1200</v>
      </c>
    </row>
    <row r="715" spans="1:46" ht="19.5">
      <c r="A715" s="23">
        <v>45950</v>
      </c>
      <c r="B715" s="642">
        <v>110</v>
      </c>
      <c r="C715" s="21">
        <v>0.3576388888888889</v>
      </c>
      <c r="D715" s="20">
        <v>2508242</v>
      </c>
      <c r="E715" s="20" t="s">
        <v>38</v>
      </c>
      <c r="F715" s="644" t="s">
        <v>55</v>
      </c>
      <c r="G715" s="866">
        <v>13.6</v>
      </c>
      <c r="H715" s="875"/>
      <c r="I715" s="869"/>
      <c r="J715" s="15"/>
      <c r="K715" s="19">
        <v>9.8699999999999992</v>
      </c>
      <c r="L715" s="636">
        <f t="shared" si="119"/>
        <v>11.423611111111109</v>
      </c>
      <c r="M715" s="15"/>
      <c r="N715" s="15"/>
      <c r="O715" s="869"/>
      <c r="P715" s="870"/>
      <c r="Q715" s="870"/>
      <c r="R715" s="870"/>
      <c r="S715" s="870"/>
      <c r="T715" s="878"/>
      <c r="U715" s="870"/>
      <c r="V715" s="27"/>
      <c r="W715" s="27"/>
      <c r="X715" s="27"/>
      <c r="Y715" s="643">
        <v>91.46</v>
      </c>
      <c r="Z715" s="18">
        <v>-1.03</v>
      </c>
      <c r="AA715" s="18">
        <v>11.07</v>
      </c>
      <c r="AB715" s="17"/>
      <c r="AC715" s="17"/>
      <c r="AD715" s="16">
        <v>79</v>
      </c>
      <c r="AE715" s="16">
        <v>80</v>
      </c>
      <c r="AF715" s="16">
        <v>19.899999999999999</v>
      </c>
      <c r="AG715" s="16">
        <v>212</v>
      </c>
      <c r="AH715" s="16">
        <v>0.99</v>
      </c>
      <c r="AI715" s="16">
        <v>52.6</v>
      </c>
      <c r="AJ715" s="24"/>
      <c r="AK715" s="24" t="s">
        <v>55</v>
      </c>
      <c r="AL715" s="635" t="s">
        <v>55</v>
      </c>
      <c r="AM715" s="26"/>
      <c r="AN715" s="24"/>
      <c r="AO715" s="24" t="s">
        <v>55</v>
      </c>
      <c r="AP715" s="635" t="s">
        <v>484</v>
      </c>
      <c r="AQ715" s="635" t="s">
        <v>484</v>
      </c>
      <c r="AR715" s="635" t="s">
        <v>484</v>
      </c>
      <c r="AS715" s="641" t="s">
        <v>32</v>
      </c>
      <c r="AT715" s="24" t="s">
        <v>1201</v>
      </c>
    </row>
    <row r="716" spans="1:46" ht="19.5">
      <c r="A716" s="23">
        <v>45951</v>
      </c>
      <c r="B716" s="642">
        <v>110</v>
      </c>
      <c r="C716" s="21">
        <v>0.39652777777777776</v>
      </c>
      <c r="D716" s="20">
        <v>2508281</v>
      </c>
      <c r="E716" s="20" t="s">
        <v>38</v>
      </c>
      <c r="F716" s="644" t="s">
        <v>55</v>
      </c>
      <c r="G716" s="866">
        <v>13.96</v>
      </c>
      <c r="H716" s="875"/>
      <c r="I716" s="869"/>
      <c r="J716" s="15"/>
      <c r="K716" s="19">
        <v>9.74</v>
      </c>
      <c r="L716" s="636">
        <f t="shared" si="119"/>
        <v>11.320316132031614</v>
      </c>
      <c r="M716" s="15"/>
      <c r="N716" s="15"/>
      <c r="O716" s="869">
        <v>0.8</v>
      </c>
      <c r="P716" s="870">
        <v>1.8</v>
      </c>
      <c r="Q716" s="870">
        <v>8.1</v>
      </c>
      <c r="R716" s="870">
        <v>47</v>
      </c>
      <c r="S716" s="870">
        <v>25.6</v>
      </c>
      <c r="T716" s="879">
        <f>SUM(Pâtissière[[#This Row],[G 180µ]:[G 63µ]])</f>
        <v>82.5</v>
      </c>
      <c r="U716" s="870">
        <v>15.2</v>
      </c>
      <c r="V716" s="27"/>
      <c r="W716" s="27"/>
      <c r="X716" s="27"/>
      <c r="Y716" s="643">
        <v>92.1</v>
      </c>
      <c r="Z716" s="18">
        <v>-1.01</v>
      </c>
      <c r="AA716" s="18">
        <v>10.85</v>
      </c>
      <c r="AB716" s="17"/>
      <c r="AC716" s="17">
        <v>0.53</v>
      </c>
      <c r="AD716" s="16">
        <v>88</v>
      </c>
      <c r="AE716" s="16">
        <v>63</v>
      </c>
      <c r="AF716" s="16">
        <v>18</v>
      </c>
      <c r="AG716" s="16">
        <v>195</v>
      </c>
      <c r="AH716" s="16">
        <v>1.4</v>
      </c>
      <c r="AI716" s="16">
        <v>48.8</v>
      </c>
      <c r="AJ716" s="24"/>
      <c r="AK716" s="24" t="s">
        <v>55</v>
      </c>
      <c r="AL716" s="635" t="s">
        <v>55</v>
      </c>
      <c r="AM716" s="26"/>
      <c r="AN716" s="24"/>
      <c r="AO716" s="24" t="s">
        <v>55</v>
      </c>
      <c r="AP716" s="635" t="s">
        <v>484</v>
      </c>
      <c r="AQ716" s="635" t="s">
        <v>484</v>
      </c>
      <c r="AR716" s="635" t="s">
        <v>484</v>
      </c>
      <c r="AS716" s="641" t="s">
        <v>32</v>
      </c>
      <c r="AT716" s="24" t="s">
        <v>1202</v>
      </c>
    </row>
    <row r="717" spans="1:46" ht="19.5">
      <c r="A717" s="23">
        <v>45952</v>
      </c>
      <c r="B717" s="642">
        <v>110</v>
      </c>
      <c r="C717" s="21">
        <v>0.3576388888888889</v>
      </c>
      <c r="D717" s="20">
        <v>2508303</v>
      </c>
      <c r="E717" s="20" t="s">
        <v>38</v>
      </c>
      <c r="F717" s="644" t="s">
        <v>55</v>
      </c>
      <c r="G717" s="866">
        <v>14.01</v>
      </c>
      <c r="H717" s="875"/>
      <c r="I717" s="869"/>
      <c r="J717" s="15"/>
      <c r="K717" s="19">
        <v>9.82</v>
      </c>
      <c r="L717" s="636">
        <f t="shared" si="119"/>
        <v>11.419932550296547</v>
      </c>
      <c r="M717" s="15"/>
      <c r="N717" s="15"/>
      <c r="O717" s="869"/>
      <c r="P717" s="870"/>
      <c r="Q717" s="870"/>
      <c r="R717" s="870"/>
      <c r="S717" s="870"/>
      <c r="T717" s="878"/>
      <c r="U717" s="870"/>
      <c r="V717" s="27"/>
      <c r="W717" s="27"/>
      <c r="X717" s="27"/>
      <c r="Y717" s="643">
        <v>92.11</v>
      </c>
      <c r="Z717" s="18">
        <v>-1.01</v>
      </c>
      <c r="AA717" s="18">
        <v>11.44</v>
      </c>
      <c r="AB717" s="17"/>
      <c r="AC717" s="17">
        <v>0.56000000000000005</v>
      </c>
      <c r="AD717" s="16">
        <v>97</v>
      </c>
      <c r="AE717" s="16">
        <v>62</v>
      </c>
      <c r="AF717" s="16">
        <v>17.5</v>
      </c>
      <c r="AG717" s="16">
        <v>210</v>
      </c>
      <c r="AH717" s="16">
        <v>1.56</v>
      </c>
      <c r="AI717" s="16">
        <v>48.5</v>
      </c>
      <c r="AJ717" s="24"/>
      <c r="AK717" s="24" t="s">
        <v>55</v>
      </c>
      <c r="AL717" s="635" t="s">
        <v>55</v>
      </c>
      <c r="AM717" s="26"/>
      <c r="AN717" s="24"/>
      <c r="AO717" s="24" t="s">
        <v>55</v>
      </c>
      <c r="AP717" s="635" t="s">
        <v>484</v>
      </c>
      <c r="AQ717" s="635" t="s">
        <v>484</v>
      </c>
      <c r="AR717" s="635" t="s">
        <v>484</v>
      </c>
      <c r="AS717" s="641" t="s">
        <v>32</v>
      </c>
      <c r="AT717" s="24" t="s">
        <v>1203</v>
      </c>
    </row>
    <row r="718" spans="1:46" ht="19.5">
      <c r="A718" s="23">
        <v>45952</v>
      </c>
      <c r="B718" s="642">
        <v>110</v>
      </c>
      <c r="C718" s="21">
        <v>0.72222222222222221</v>
      </c>
      <c r="D718" s="20">
        <v>2508338</v>
      </c>
      <c r="E718" s="20" t="s">
        <v>21</v>
      </c>
      <c r="F718" s="644" t="s">
        <v>55</v>
      </c>
      <c r="G718" s="866">
        <v>14.47</v>
      </c>
      <c r="H718" s="875"/>
      <c r="I718" s="869"/>
      <c r="J718" s="15"/>
      <c r="K718" s="19">
        <v>9.9499999999999993</v>
      </c>
      <c r="L718" s="636">
        <f t="shared" si="119"/>
        <v>11.633345025137377</v>
      </c>
      <c r="M718" s="15"/>
      <c r="N718" s="15"/>
      <c r="O718" s="869"/>
      <c r="P718" s="870"/>
      <c r="Q718" s="870"/>
      <c r="R718" s="870"/>
      <c r="S718" s="870"/>
      <c r="T718" s="878"/>
      <c r="U718" s="870"/>
      <c r="V718" s="27"/>
      <c r="W718" s="27"/>
      <c r="X718" s="27"/>
      <c r="Y718" s="643">
        <v>91.86</v>
      </c>
      <c r="Z718" s="18">
        <v>-0.93</v>
      </c>
      <c r="AA718" s="18">
        <v>10.73</v>
      </c>
      <c r="AB718" s="17"/>
      <c r="AC718" s="17"/>
      <c r="AD718" s="16"/>
      <c r="AE718" s="16"/>
      <c r="AF718" s="16"/>
      <c r="AG718" s="16"/>
      <c r="AH718" s="16"/>
      <c r="AI718" s="16"/>
      <c r="AJ718" s="24"/>
      <c r="AK718" s="24" t="s">
        <v>55</v>
      </c>
      <c r="AL718" s="635" t="s">
        <v>55</v>
      </c>
      <c r="AM718" s="26"/>
      <c r="AN718" s="24"/>
      <c r="AO718" s="24" t="s">
        <v>55</v>
      </c>
      <c r="AP718" s="635" t="s">
        <v>484</v>
      </c>
      <c r="AQ718" s="635" t="s">
        <v>484</v>
      </c>
      <c r="AR718" s="635" t="s">
        <v>484</v>
      </c>
      <c r="AS718" s="641" t="s">
        <v>32</v>
      </c>
      <c r="AT718" s="24" t="s">
        <v>1204</v>
      </c>
    </row>
    <row r="719" spans="1:46" ht="19.5">
      <c r="A719" s="23">
        <v>45953</v>
      </c>
      <c r="B719" s="642">
        <v>110</v>
      </c>
      <c r="C719" s="21">
        <v>0.37777777777777777</v>
      </c>
      <c r="D719" s="20">
        <v>2508449</v>
      </c>
      <c r="E719" s="20" t="s">
        <v>38</v>
      </c>
      <c r="F719" s="644" t="s">
        <v>55</v>
      </c>
      <c r="G719" s="866">
        <v>14.05</v>
      </c>
      <c r="H719" s="875"/>
      <c r="I719" s="869"/>
      <c r="J719" s="15"/>
      <c r="K719" s="19">
        <v>9.81</v>
      </c>
      <c r="L719" s="636">
        <f t="shared" ref="L719" si="120">(K719/(100-G719))*100</f>
        <v>11.413612565445026</v>
      </c>
      <c r="M719" s="15"/>
      <c r="N719" s="15"/>
      <c r="O719" s="869">
        <v>1.2</v>
      </c>
      <c r="P719" s="870">
        <v>3</v>
      </c>
      <c r="Q719" s="870">
        <v>10</v>
      </c>
      <c r="R719" s="870">
        <v>50</v>
      </c>
      <c r="S719" s="870">
        <v>22</v>
      </c>
      <c r="T719" s="879">
        <f>SUM(Pâtissière[[#This Row],[G 180µ]:[G 63µ]])</f>
        <v>85</v>
      </c>
      <c r="U719" s="870">
        <v>12</v>
      </c>
      <c r="V719" s="27"/>
      <c r="W719" s="27"/>
      <c r="X719" s="27"/>
      <c r="Y719" s="643">
        <v>91.75</v>
      </c>
      <c r="Z719" s="18">
        <v>-1.1100000000000001</v>
      </c>
      <c r="AA719" s="18">
        <v>10.99</v>
      </c>
      <c r="AB719" s="17"/>
      <c r="AC719" s="17"/>
      <c r="AD719" s="16">
        <v>107</v>
      </c>
      <c r="AE719" s="16">
        <v>63</v>
      </c>
      <c r="AF719" s="16">
        <v>17.7</v>
      </c>
      <c r="AG719" s="16">
        <v>240</v>
      </c>
      <c r="AH719" s="16">
        <v>1.7</v>
      </c>
      <c r="AI719" s="16">
        <v>51.6</v>
      </c>
      <c r="AJ719" s="24"/>
      <c r="AK719" s="24" t="s">
        <v>55</v>
      </c>
      <c r="AL719" s="635" t="s">
        <v>55</v>
      </c>
      <c r="AM719" s="26"/>
      <c r="AN719" s="24"/>
      <c r="AO719" s="24" t="s">
        <v>55</v>
      </c>
      <c r="AP719" s="635" t="s">
        <v>484</v>
      </c>
      <c r="AQ719" s="635" t="s">
        <v>484</v>
      </c>
      <c r="AR719" s="635" t="s">
        <v>484</v>
      </c>
      <c r="AS719" s="641" t="s">
        <v>32</v>
      </c>
      <c r="AT719" s="24" t="s">
        <v>1205</v>
      </c>
    </row>
    <row r="720" spans="1:46" ht="19.5">
      <c r="A720" s="23">
        <v>45954</v>
      </c>
      <c r="B720" s="642">
        <v>110</v>
      </c>
      <c r="C720" s="21">
        <v>0.38472222222222224</v>
      </c>
      <c r="D720" s="20">
        <v>2508378</v>
      </c>
      <c r="E720" s="20" t="s">
        <v>38</v>
      </c>
      <c r="F720" s="644" t="s">
        <v>55</v>
      </c>
      <c r="G720" s="866">
        <v>13.88</v>
      </c>
      <c r="H720" s="875"/>
      <c r="I720" s="869">
        <v>14.1</v>
      </c>
      <c r="J720" s="15"/>
      <c r="K720" s="19">
        <v>9.9</v>
      </c>
      <c r="L720" s="636">
        <f t="shared" ref="L720:L721" si="121">(K720/(100-G720))*100</f>
        <v>11.495587552252671</v>
      </c>
      <c r="M720" s="15"/>
      <c r="N720" s="15"/>
      <c r="O720" s="869">
        <v>0.5</v>
      </c>
      <c r="P720" s="870">
        <v>0.86</v>
      </c>
      <c r="Q720" s="870">
        <v>7.07</v>
      </c>
      <c r="R720" s="870">
        <v>54.66</v>
      </c>
      <c r="S720" s="870">
        <v>27.5</v>
      </c>
      <c r="T720" s="879">
        <f>SUM(Pâtissière[[#This Row],[G 180µ]:[G 63µ]])</f>
        <v>90.09</v>
      </c>
      <c r="U720" s="870">
        <v>8.3000000000000007</v>
      </c>
      <c r="V720" s="27">
        <v>22.7</v>
      </c>
      <c r="W720" s="27">
        <v>96</v>
      </c>
      <c r="X720" s="27">
        <v>7.65</v>
      </c>
      <c r="Y720" s="643">
        <v>92.02</v>
      </c>
      <c r="Z720" s="18">
        <v>-1.04</v>
      </c>
      <c r="AA720" s="18">
        <v>10.72</v>
      </c>
      <c r="AB720" s="17"/>
      <c r="AC720" s="17">
        <v>0.61</v>
      </c>
      <c r="AD720" s="16">
        <v>93</v>
      </c>
      <c r="AE720" s="16">
        <v>65</v>
      </c>
      <c r="AF720" s="16">
        <v>17.8</v>
      </c>
      <c r="AG720" s="16">
        <v>220</v>
      </c>
      <c r="AH720" s="16">
        <v>1.43</v>
      </c>
      <c r="AI720" s="16">
        <v>51.7</v>
      </c>
      <c r="AJ720" s="24"/>
      <c r="AK720" s="24" t="s">
        <v>55</v>
      </c>
      <c r="AL720" s="635" t="s">
        <v>55</v>
      </c>
      <c r="AM720" s="26"/>
      <c r="AN720" s="24"/>
      <c r="AO720" s="24" t="s">
        <v>55</v>
      </c>
      <c r="AP720" s="635" t="s">
        <v>484</v>
      </c>
      <c r="AQ720" s="635" t="s">
        <v>484</v>
      </c>
      <c r="AR720" s="635" t="s">
        <v>484</v>
      </c>
      <c r="AS720" s="641" t="s">
        <v>32</v>
      </c>
      <c r="AT720" s="24" t="s">
        <v>1206</v>
      </c>
    </row>
    <row r="721" spans="1:46" ht="19.5">
      <c r="A721" s="23">
        <v>45957</v>
      </c>
      <c r="B721" s="642">
        <v>110</v>
      </c>
      <c r="C721" s="21">
        <v>0.38680555555555557</v>
      </c>
      <c r="D721" s="20">
        <v>2508467</v>
      </c>
      <c r="E721" s="20" t="s">
        <v>38</v>
      </c>
      <c r="F721" s="644" t="s">
        <v>55</v>
      </c>
      <c r="G721" s="866">
        <v>13.8</v>
      </c>
      <c r="H721" s="875"/>
      <c r="I721" s="869"/>
      <c r="J721" s="15"/>
      <c r="K721" s="19">
        <v>10.37</v>
      </c>
      <c r="L721" s="636">
        <f t="shared" si="121"/>
        <v>12.030162412993038</v>
      </c>
      <c r="M721" s="15"/>
      <c r="N721" s="15"/>
      <c r="O721" s="869">
        <v>1.7</v>
      </c>
      <c r="P721" s="870">
        <v>5</v>
      </c>
      <c r="Q721" s="870">
        <v>8</v>
      </c>
      <c r="R721" s="870">
        <v>49</v>
      </c>
      <c r="S721" s="870">
        <v>25</v>
      </c>
      <c r="T721" s="879">
        <f>SUM(Pâtissière[[#This Row],[G 180µ]:[G 63µ]])</f>
        <v>87</v>
      </c>
      <c r="U721" s="870">
        <v>10</v>
      </c>
      <c r="V721" s="27">
        <v>24.57</v>
      </c>
      <c r="W721" s="27">
        <v>94</v>
      </c>
      <c r="X721" s="27">
        <v>8.5</v>
      </c>
      <c r="Y721" s="643">
        <v>92.23</v>
      </c>
      <c r="Z721" s="18">
        <v>-1.19</v>
      </c>
      <c r="AA721" s="18">
        <v>10.91</v>
      </c>
      <c r="AB721" s="17"/>
      <c r="AC721" s="17"/>
      <c r="AD721" s="16"/>
      <c r="AE721" s="16"/>
      <c r="AF721" s="16"/>
      <c r="AG721" s="16"/>
      <c r="AH721" s="16"/>
      <c r="AI721" s="16"/>
      <c r="AJ721" s="24"/>
      <c r="AK721" s="24" t="s">
        <v>55</v>
      </c>
      <c r="AL721" s="635" t="s">
        <v>55</v>
      </c>
      <c r="AM721" s="26"/>
      <c r="AN721" s="24"/>
      <c r="AO721" s="24" t="s">
        <v>55</v>
      </c>
      <c r="AP721" s="635" t="s">
        <v>484</v>
      </c>
      <c r="AQ721" s="635" t="s">
        <v>484</v>
      </c>
      <c r="AR721" s="635" t="s">
        <v>484</v>
      </c>
      <c r="AS721" s="641" t="s">
        <v>32</v>
      </c>
      <c r="AT721" s="24" t="s">
        <v>1207</v>
      </c>
    </row>
    <row r="722" spans="1:46" ht="19.5">
      <c r="A722" s="23">
        <v>45958</v>
      </c>
      <c r="B722" s="642">
        <v>110</v>
      </c>
      <c r="C722" s="21">
        <v>0.37777777777777777</v>
      </c>
      <c r="D722" s="20">
        <v>2508500</v>
      </c>
      <c r="E722" s="20" t="s">
        <v>38</v>
      </c>
      <c r="F722" s="644" t="s">
        <v>55</v>
      </c>
      <c r="G722" s="866">
        <v>13.5</v>
      </c>
      <c r="H722" s="875"/>
      <c r="I722" s="869">
        <v>13</v>
      </c>
      <c r="J722" s="15"/>
      <c r="K722" s="19">
        <v>10.54</v>
      </c>
      <c r="L722" s="636">
        <f t="shared" ref="L722:L724" si="122">(K722/(100-G722))*100</f>
        <v>12.184971098265896</v>
      </c>
      <c r="M722" s="15"/>
      <c r="N722" s="15"/>
      <c r="O722" s="869"/>
      <c r="P722" s="870"/>
      <c r="Q722" s="870"/>
      <c r="R722" s="870"/>
      <c r="S722" s="870"/>
      <c r="T722" s="879"/>
      <c r="U722" s="870"/>
      <c r="V722" s="27"/>
      <c r="W722" s="27"/>
      <c r="X722" s="27"/>
      <c r="Y722" s="643">
        <v>91.33</v>
      </c>
      <c r="Z722" s="18">
        <v>-1.02</v>
      </c>
      <c r="AA722" s="18">
        <v>11.1</v>
      </c>
      <c r="AB722" s="17"/>
      <c r="AC722" s="17">
        <v>0.46</v>
      </c>
      <c r="AD722" s="16"/>
      <c r="AE722" s="16"/>
      <c r="AF722" s="16"/>
      <c r="AG722" s="16"/>
      <c r="AH722" s="16"/>
      <c r="AI722" s="16"/>
      <c r="AJ722" s="24"/>
      <c r="AK722" s="24" t="s">
        <v>55</v>
      </c>
      <c r="AL722" s="635" t="s">
        <v>55</v>
      </c>
      <c r="AM722" s="26"/>
      <c r="AN722" s="24"/>
      <c r="AO722" s="24" t="s">
        <v>55</v>
      </c>
      <c r="AP722" s="635" t="s">
        <v>484</v>
      </c>
      <c r="AQ722" s="635" t="s">
        <v>484</v>
      </c>
      <c r="AR722" s="635" t="s">
        <v>484</v>
      </c>
      <c r="AS722" s="641" t="s">
        <v>32</v>
      </c>
      <c r="AT722" s="24" t="s">
        <v>1208</v>
      </c>
    </row>
    <row r="723" spans="1:46" ht="19.5">
      <c r="A723" s="23">
        <v>45959</v>
      </c>
      <c r="B723" s="642">
        <v>110</v>
      </c>
      <c r="C723" s="21">
        <v>0.4465277777777778</v>
      </c>
      <c r="D723" s="20">
        <v>2508540</v>
      </c>
      <c r="E723" s="20" t="s">
        <v>38</v>
      </c>
      <c r="F723" s="644" t="s">
        <v>55</v>
      </c>
      <c r="G723" s="864">
        <v>13.7</v>
      </c>
      <c r="H723" s="875"/>
      <c r="I723" s="869"/>
      <c r="J723" s="15"/>
      <c r="K723" s="19">
        <v>10.47</v>
      </c>
      <c r="L723" s="636">
        <f t="shared" si="122"/>
        <v>12.132097334878331</v>
      </c>
      <c r="M723" s="15"/>
      <c r="N723" s="15"/>
      <c r="O723" s="869"/>
      <c r="P723" s="870"/>
      <c r="Q723" s="870"/>
      <c r="R723" s="870"/>
      <c r="S723" s="870"/>
      <c r="T723" s="878"/>
      <c r="U723" s="870"/>
      <c r="V723" s="27"/>
      <c r="W723" s="27"/>
      <c r="X723" s="27"/>
      <c r="Y723" s="643">
        <v>90.84</v>
      </c>
      <c r="Z723" s="18">
        <v>-1.25</v>
      </c>
      <c r="AA723" s="18">
        <v>10.95</v>
      </c>
      <c r="AB723" s="17"/>
      <c r="AC723" s="17"/>
      <c r="AD723" s="16"/>
      <c r="AE723" s="16"/>
      <c r="AF723" s="16"/>
      <c r="AG723" s="16"/>
      <c r="AH723" s="16"/>
      <c r="AI723" s="16"/>
      <c r="AJ723" s="24"/>
      <c r="AK723" s="24" t="s">
        <v>55</v>
      </c>
      <c r="AL723" s="635" t="s">
        <v>55</v>
      </c>
      <c r="AM723" s="26"/>
      <c r="AN723" s="24"/>
      <c r="AO723" s="24" t="s">
        <v>55</v>
      </c>
      <c r="AP723" s="635" t="s">
        <v>484</v>
      </c>
      <c r="AQ723" s="635" t="s">
        <v>484</v>
      </c>
      <c r="AR723" s="635" t="s">
        <v>484</v>
      </c>
      <c r="AS723" s="641" t="s">
        <v>32</v>
      </c>
      <c r="AT723" s="24" t="s">
        <v>1209</v>
      </c>
    </row>
    <row r="724" spans="1:46" ht="19.5">
      <c r="A724" s="23">
        <v>45962</v>
      </c>
      <c r="B724" s="642">
        <v>111</v>
      </c>
      <c r="C724" s="21">
        <v>0.35625000000000001</v>
      </c>
      <c r="D724" s="20">
        <v>2508611</v>
      </c>
      <c r="E724" s="20" t="s">
        <v>38</v>
      </c>
      <c r="F724" s="644" t="s">
        <v>55</v>
      </c>
      <c r="G724" s="864">
        <v>14.23</v>
      </c>
      <c r="H724" s="875"/>
      <c r="I724" s="869"/>
      <c r="J724" s="15"/>
      <c r="K724" s="19">
        <v>10.27</v>
      </c>
      <c r="L724" s="636">
        <f t="shared" si="122"/>
        <v>11.973883642299173</v>
      </c>
      <c r="M724" s="15"/>
      <c r="N724" s="15"/>
      <c r="O724" s="869">
        <v>0.9</v>
      </c>
      <c r="P724" s="870">
        <v>3</v>
      </c>
      <c r="Q724" s="870">
        <v>11</v>
      </c>
      <c r="R724" s="870">
        <v>50</v>
      </c>
      <c r="S724" s="870">
        <v>21</v>
      </c>
      <c r="T724" s="879">
        <f>SUM(Pâtissière[[#This Row],[G 180µ]:[G 63µ]])</f>
        <v>85</v>
      </c>
      <c r="U724" s="870">
        <v>14</v>
      </c>
      <c r="V724" s="27"/>
      <c r="W724" s="27"/>
      <c r="X724" s="27"/>
      <c r="Y724" s="643">
        <v>91.85</v>
      </c>
      <c r="Z724" s="18">
        <v>-1.1399999999999999</v>
      </c>
      <c r="AA724" s="18">
        <v>10.88</v>
      </c>
      <c r="AB724" s="17"/>
      <c r="AC724" s="17"/>
      <c r="AD724" s="16">
        <v>95</v>
      </c>
      <c r="AE724" s="16">
        <v>67</v>
      </c>
      <c r="AF724" s="16">
        <v>18.2</v>
      </c>
      <c r="AG724" s="16">
        <v>220</v>
      </c>
      <c r="AH724" s="16">
        <v>1.42</v>
      </c>
      <c r="AI724" s="16">
        <v>49.5</v>
      </c>
      <c r="AJ724" s="24"/>
      <c r="AK724" s="24" t="s">
        <v>55</v>
      </c>
      <c r="AL724" s="635" t="s">
        <v>55</v>
      </c>
      <c r="AM724" s="26"/>
      <c r="AN724" s="24"/>
      <c r="AO724" s="24" t="s">
        <v>55</v>
      </c>
      <c r="AP724" s="635" t="s">
        <v>484</v>
      </c>
      <c r="AQ724" s="635" t="s">
        <v>484</v>
      </c>
      <c r="AR724" s="635" t="s">
        <v>484</v>
      </c>
      <c r="AS724" s="641" t="s">
        <v>32</v>
      </c>
      <c r="AT724" s="24" t="s">
        <v>1210</v>
      </c>
    </row>
    <row r="725" spans="1:46" ht="19.5">
      <c r="A725" s="23">
        <v>45964</v>
      </c>
      <c r="B725" s="642">
        <v>111</v>
      </c>
      <c r="C725" s="21">
        <v>0.37777777777777777</v>
      </c>
      <c r="D725" s="20">
        <v>2508646</v>
      </c>
      <c r="E725" s="20" t="s">
        <v>38</v>
      </c>
      <c r="F725" s="644" t="s">
        <v>55</v>
      </c>
      <c r="G725" s="864">
        <v>13.96</v>
      </c>
      <c r="H725" s="875"/>
      <c r="I725" s="869">
        <v>14.4</v>
      </c>
      <c r="J725" s="15"/>
      <c r="K725" s="19">
        <v>10.41</v>
      </c>
      <c r="L725" s="636">
        <f>(K725/(100-G725))*100</f>
        <v>12.099023709902372</v>
      </c>
      <c r="M725" s="15"/>
      <c r="N725" s="15"/>
      <c r="O725" s="869">
        <v>1.3</v>
      </c>
      <c r="P725" s="870">
        <v>1.5</v>
      </c>
      <c r="Q725" s="870">
        <v>10</v>
      </c>
      <c r="R725" s="870">
        <v>54.2</v>
      </c>
      <c r="S725" s="870">
        <v>21.1</v>
      </c>
      <c r="T725" s="879">
        <f>SUM(Pâtissière[[#This Row],[G 180µ]:[G 63µ]])</f>
        <v>86.800000000000011</v>
      </c>
      <c r="U725" s="870">
        <v>10</v>
      </c>
      <c r="V725" s="27"/>
      <c r="W725" s="27"/>
      <c r="X725" s="27"/>
      <c r="Y725" s="643">
        <v>91.91</v>
      </c>
      <c r="Z725" s="18">
        <v>-1.06</v>
      </c>
      <c r="AA725" s="18">
        <v>11</v>
      </c>
      <c r="AB725" s="17"/>
      <c r="AC725" s="17">
        <v>0.4</v>
      </c>
      <c r="AD725" s="16"/>
      <c r="AE725" s="16"/>
      <c r="AF725" s="16"/>
      <c r="AG725" s="16"/>
      <c r="AH725" s="16"/>
      <c r="AI725" s="16"/>
      <c r="AJ725" s="24"/>
      <c r="AK725" s="24" t="s">
        <v>55</v>
      </c>
      <c r="AL725" s="635" t="s">
        <v>55</v>
      </c>
      <c r="AM725" s="26"/>
      <c r="AN725" s="24"/>
      <c r="AO725" s="24" t="s">
        <v>55</v>
      </c>
      <c r="AP725" s="635" t="s">
        <v>484</v>
      </c>
      <c r="AQ725" s="635" t="s">
        <v>484</v>
      </c>
      <c r="AR725" s="635" t="s">
        <v>484</v>
      </c>
      <c r="AS725" s="641" t="s">
        <v>32</v>
      </c>
      <c r="AT725" s="24" t="s">
        <v>1211</v>
      </c>
    </row>
    <row r="726" spans="1:46" ht="19.5">
      <c r="A726" s="23">
        <v>45964</v>
      </c>
      <c r="B726" s="642">
        <v>111</v>
      </c>
      <c r="C726" s="21">
        <v>0.43055555555555558</v>
      </c>
      <c r="D726" s="20">
        <v>2508647</v>
      </c>
      <c r="E726" s="20" t="s">
        <v>38</v>
      </c>
      <c r="F726" s="644" t="s">
        <v>55</v>
      </c>
      <c r="G726" s="864">
        <v>14.15</v>
      </c>
      <c r="H726" s="875"/>
      <c r="I726" s="869">
        <v>14.4</v>
      </c>
      <c r="J726" s="15"/>
      <c r="K726" s="19">
        <v>10.37</v>
      </c>
      <c r="L726" s="636">
        <f>(K726/(100-G726))*100</f>
        <v>12.079207920792079</v>
      </c>
      <c r="M726" s="15"/>
      <c r="N726" s="15"/>
      <c r="O726" s="869">
        <v>1.7</v>
      </c>
      <c r="P726" s="870">
        <v>3.33</v>
      </c>
      <c r="Q726" s="870">
        <v>9.4</v>
      </c>
      <c r="R726" s="870">
        <v>54.55</v>
      </c>
      <c r="S726" s="870">
        <v>22.6</v>
      </c>
      <c r="T726" s="879">
        <f>SUM(Pâtissière[[#This Row],[G 180µ]:[G 63µ]])</f>
        <v>89.88</v>
      </c>
      <c r="U726" s="870">
        <v>5.63</v>
      </c>
      <c r="V726" s="27"/>
      <c r="W726" s="27"/>
      <c r="X726" s="27"/>
      <c r="Y726" s="643">
        <v>92.38</v>
      </c>
      <c r="Z726" s="18">
        <v>-1.01</v>
      </c>
      <c r="AA726" s="18">
        <v>10.79</v>
      </c>
      <c r="AB726" s="17"/>
      <c r="AC726" s="17"/>
      <c r="AD726" s="16"/>
      <c r="AE726" s="16"/>
      <c r="AF726" s="16"/>
      <c r="AG726" s="16"/>
      <c r="AH726" s="16"/>
      <c r="AI726" s="16"/>
      <c r="AJ726" s="24"/>
      <c r="AK726" s="24" t="s">
        <v>55</v>
      </c>
      <c r="AL726" s="635" t="s">
        <v>55</v>
      </c>
      <c r="AM726" s="26"/>
      <c r="AN726" s="24"/>
      <c r="AO726" s="24" t="s">
        <v>55</v>
      </c>
      <c r="AP726" s="635" t="s">
        <v>484</v>
      </c>
      <c r="AQ726" s="635" t="s">
        <v>484</v>
      </c>
      <c r="AR726" s="635" t="s">
        <v>484</v>
      </c>
      <c r="AS726" s="641" t="s">
        <v>32</v>
      </c>
      <c r="AT726" s="24" t="s">
        <v>1212</v>
      </c>
    </row>
    <row r="727" spans="1:46" ht="19.5">
      <c r="A727" s="23">
        <v>45965</v>
      </c>
      <c r="B727" s="642">
        <v>111</v>
      </c>
      <c r="C727" s="21">
        <v>0.39652777777777776</v>
      </c>
      <c r="D727" s="20">
        <v>2508679</v>
      </c>
      <c r="E727" s="20" t="s">
        <v>38</v>
      </c>
      <c r="F727" s="644" t="s">
        <v>55</v>
      </c>
      <c r="G727" s="864">
        <v>14.22</v>
      </c>
      <c r="H727" s="875"/>
      <c r="I727" s="869"/>
      <c r="J727" s="15"/>
      <c r="K727" s="19">
        <v>10.51</v>
      </c>
      <c r="L727" s="636">
        <f>(K727/(100-G727))*100</f>
        <v>12.252273257169504</v>
      </c>
      <c r="M727" s="15"/>
      <c r="N727" s="15"/>
      <c r="O727" s="869">
        <v>0.9</v>
      </c>
      <c r="P727" s="870">
        <v>3</v>
      </c>
      <c r="Q727" s="870">
        <v>8</v>
      </c>
      <c r="R727" s="870">
        <v>53</v>
      </c>
      <c r="S727" s="870">
        <v>25</v>
      </c>
      <c r="T727" s="879">
        <f>SUM(Pâtissière[[#This Row],[G 180µ]:[G 63µ]])</f>
        <v>89</v>
      </c>
      <c r="U727" s="870">
        <v>8</v>
      </c>
      <c r="V727" s="27"/>
      <c r="W727" s="27"/>
      <c r="X727" s="27"/>
      <c r="Y727" s="643">
        <v>91.9</v>
      </c>
      <c r="Z727" s="18">
        <v>-0.76</v>
      </c>
      <c r="AA727" s="18">
        <v>10.57</v>
      </c>
      <c r="AB727" s="17"/>
      <c r="AC727" s="17"/>
      <c r="AD727" s="16">
        <v>83</v>
      </c>
      <c r="AE727" s="16">
        <v>78</v>
      </c>
      <c r="AF727" s="16">
        <v>19.7</v>
      </c>
      <c r="AG727" s="16">
        <v>206</v>
      </c>
      <c r="AH727" s="16">
        <v>1.06</v>
      </c>
      <c r="AI727" s="16">
        <v>48.6</v>
      </c>
      <c r="AJ727" s="24"/>
      <c r="AK727" s="24" t="s">
        <v>55</v>
      </c>
      <c r="AL727" s="635" t="s">
        <v>55</v>
      </c>
      <c r="AM727" s="26"/>
      <c r="AN727" s="24"/>
      <c r="AO727" s="24" t="s">
        <v>55</v>
      </c>
      <c r="AP727" s="635" t="s">
        <v>484</v>
      </c>
      <c r="AQ727" s="635" t="s">
        <v>484</v>
      </c>
      <c r="AR727" s="635" t="s">
        <v>484</v>
      </c>
      <c r="AS727" s="641" t="s">
        <v>32</v>
      </c>
      <c r="AT727" s="24" t="s">
        <v>1213</v>
      </c>
    </row>
    <row r="728" spans="1:46" ht="19.5">
      <c r="A728" s="23">
        <v>45965</v>
      </c>
      <c r="B728" s="642">
        <v>111</v>
      </c>
      <c r="C728" s="21">
        <v>0.72916666666666663</v>
      </c>
      <c r="D728" s="20">
        <v>2508696</v>
      </c>
      <c r="E728" s="20" t="s">
        <v>21</v>
      </c>
      <c r="F728" s="644" t="s">
        <v>55</v>
      </c>
      <c r="G728" s="864">
        <v>14.05</v>
      </c>
      <c r="H728" s="875"/>
      <c r="I728" s="869"/>
      <c r="J728" s="15"/>
      <c r="K728" s="19">
        <v>9.91</v>
      </c>
      <c r="L728" s="636">
        <f>(K728/(100-G728))*100</f>
        <v>11.529959278650379</v>
      </c>
      <c r="M728" s="15"/>
      <c r="N728" s="15"/>
      <c r="O728" s="869"/>
      <c r="P728" s="870"/>
      <c r="Q728" s="870"/>
      <c r="R728" s="870"/>
      <c r="S728" s="870"/>
      <c r="T728" s="878"/>
      <c r="U728" s="870"/>
      <c r="V728" s="27"/>
      <c r="W728" s="27"/>
      <c r="X728" s="27"/>
      <c r="Y728" s="643">
        <v>92.23</v>
      </c>
      <c r="Z728" s="18">
        <v>-0.86</v>
      </c>
      <c r="AA728" s="18">
        <v>10.81</v>
      </c>
      <c r="AB728" s="17"/>
      <c r="AC728" s="17"/>
      <c r="AD728" s="16"/>
      <c r="AE728" s="16"/>
      <c r="AF728" s="16"/>
      <c r="AG728" s="16"/>
      <c r="AH728" s="16"/>
      <c r="AI728" s="16"/>
      <c r="AJ728" s="24"/>
      <c r="AK728" s="24" t="s">
        <v>55</v>
      </c>
      <c r="AL728" s="635" t="s">
        <v>55</v>
      </c>
      <c r="AM728" s="26"/>
      <c r="AN728" s="24"/>
      <c r="AO728" s="24" t="s">
        <v>55</v>
      </c>
      <c r="AP728" s="635" t="s">
        <v>484</v>
      </c>
      <c r="AQ728" s="635" t="s">
        <v>484</v>
      </c>
      <c r="AR728" s="635" t="s">
        <v>484</v>
      </c>
      <c r="AS728" s="641" t="s">
        <v>32</v>
      </c>
      <c r="AT728" s="24" t="s">
        <v>1214</v>
      </c>
    </row>
    <row r="729" spans="1:46" ht="16.5" customHeight="1">
      <c r="A729" s="23">
        <v>45965</v>
      </c>
      <c r="B729" s="642">
        <v>111</v>
      </c>
      <c r="C729" s="21">
        <v>0.72916666666666663</v>
      </c>
      <c r="D729" s="20">
        <v>2508697</v>
      </c>
      <c r="E729" s="20" t="s">
        <v>57</v>
      </c>
      <c r="F729" s="644" t="s">
        <v>55</v>
      </c>
      <c r="G729" s="864">
        <v>14.3</v>
      </c>
      <c r="H729" s="875"/>
      <c r="I729" s="869"/>
      <c r="J729" s="15"/>
      <c r="K729" s="19">
        <v>10.130000000000001</v>
      </c>
      <c r="L729" s="636">
        <f>(K729/(100-G729))*100</f>
        <v>11.820303383897317</v>
      </c>
      <c r="M729" s="15"/>
      <c r="N729" s="15"/>
      <c r="O729" s="869"/>
      <c r="P729" s="870"/>
      <c r="Q729" s="870"/>
      <c r="R729" s="870"/>
      <c r="S729" s="870"/>
      <c r="T729" s="878"/>
      <c r="U729" s="870"/>
      <c r="V729" s="27"/>
      <c r="W729" s="27"/>
      <c r="X729" s="27"/>
      <c r="Y729" s="643">
        <v>92.24</v>
      </c>
      <c r="Z729" s="18">
        <v>-0.73</v>
      </c>
      <c r="AA729" s="18">
        <v>10.81</v>
      </c>
      <c r="AB729" s="17"/>
      <c r="AC729" s="17"/>
      <c r="AD729" s="16"/>
      <c r="AE729" s="16"/>
      <c r="AF729" s="16"/>
      <c r="AG729" s="16"/>
      <c r="AH729" s="16"/>
      <c r="AI729" s="16"/>
      <c r="AJ729" s="24"/>
      <c r="AK729" s="24" t="s">
        <v>55</v>
      </c>
      <c r="AL729" s="635" t="s">
        <v>55</v>
      </c>
      <c r="AM729" s="26"/>
      <c r="AN729" s="24"/>
      <c r="AO729" s="24" t="s">
        <v>55</v>
      </c>
      <c r="AP729" s="635" t="s">
        <v>484</v>
      </c>
      <c r="AQ729" s="635" t="s">
        <v>484</v>
      </c>
      <c r="AR729" s="635" t="s">
        <v>484</v>
      </c>
      <c r="AS729" s="641" t="s">
        <v>32</v>
      </c>
      <c r="AT729" s="24" t="s">
        <v>1215</v>
      </c>
    </row>
    <row r="730" spans="1:46" ht="19.5">
      <c r="A730" s="23">
        <v>45966</v>
      </c>
      <c r="B730" s="642">
        <v>111</v>
      </c>
      <c r="C730" s="21">
        <v>0.3888888888888889</v>
      </c>
      <c r="D730" s="20">
        <v>2508716</v>
      </c>
      <c r="E730" s="20" t="s">
        <v>38</v>
      </c>
      <c r="F730" s="644" t="s">
        <v>55</v>
      </c>
      <c r="G730" s="864">
        <v>13.86</v>
      </c>
      <c r="H730" s="875"/>
      <c r="I730" s="869"/>
      <c r="J730" s="15"/>
      <c r="K730" s="19">
        <v>10.36</v>
      </c>
      <c r="L730" s="636">
        <f>(K730/(100-G730))*100</f>
        <v>12.026932899930346</v>
      </c>
      <c r="M730" s="15"/>
      <c r="N730" s="15"/>
      <c r="O730" s="869">
        <v>1.23</v>
      </c>
      <c r="P730" s="870">
        <v>4</v>
      </c>
      <c r="Q730" s="870">
        <v>10</v>
      </c>
      <c r="R730" s="870">
        <v>55</v>
      </c>
      <c r="S730" s="870">
        <v>18</v>
      </c>
      <c r="T730" s="879">
        <f>SUM(Pâtissière[[#This Row],[G 180µ]:[G 63µ]])</f>
        <v>87</v>
      </c>
      <c r="U730" s="870">
        <v>10</v>
      </c>
      <c r="V730" s="27"/>
      <c r="W730" s="27"/>
      <c r="X730" s="27"/>
      <c r="Y730" s="643">
        <v>90.72</v>
      </c>
      <c r="Z730" s="18">
        <v>-0.94</v>
      </c>
      <c r="AA730" s="18">
        <v>10.15</v>
      </c>
      <c r="AB730" s="17"/>
      <c r="AC730" s="17">
        <v>0.45</v>
      </c>
      <c r="AD730" s="16">
        <v>83</v>
      </c>
      <c r="AE730" s="16">
        <v>90</v>
      </c>
      <c r="AF730" s="16">
        <v>21.1</v>
      </c>
      <c r="AG730" s="16">
        <v>254</v>
      </c>
      <c r="AH730" s="16">
        <v>0.92</v>
      </c>
      <c r="AI730" s="16">
        <v>57.7</v>
      </c>
      <c r="AJ730" s="24"/>
      <c r="AK730" s="24" t="s">
        <v>55</v>
      </c>
      <c r="AL730" s="635" t="s">
        <v>55</v>
      </c>
      <c r="AM730" s="26"/>
      <c r="AN730" s="24"/>
      <c r="AO730" s="24" t="s">
        <v>55</v>
      </c>
      <c r="AP730" s="635" t="s">
        <v>484</v>
      </c>
      <c r="AQ730" s="635" t="s">
        <v>484</v>
      </c>
      <c r="AR730" s="635" t="s">
        <v>484</v>
      </c>
      <c r="AS730" s="641" t="s">
        <v>32</v>
      </c>
      <c r="AT730" s="24" t="s">
        <v>1216</v>
      </c>
    </row>
    <row r="731" spans="1:46" ht="19.5">
      <c r="A731" s="23">
        <v>45967</v>
      </c>
      <c r="B731" s="642">
        <v>111</v>
      </c>
      <c r="C731" s="21">
        <v>0.38611111111111113</v>
      </c>
      <c r="D731" s="20">
        <v>2508748</v>
      </c>
      <c r="E731" s="20" t="s">
        <v>38</v>
      </c>
      <c r="F731" s="644" t="s">
        <v>55</v>
      </c>
      <c r="G731" s="866">
        <v>14.5</v>
      </c>
      <c r="H731" s="875"/>
      <c r="I731" s="869">
        <v>15.5</v>
      </c>
      <c r="J731" s="15"/>
      <c r="K731" s="19">
        <v>10.130000000000001</v>
      </c>
      <c r="L731" s="636">
        <f>(K731/(100-G731))*100</f>
        <v>11.84795321637427</v>
      </c>
      <c r="M731" s="15"/>
      <c r="N731" s="15"/>
      <c r="O731" s="869"/>
      <c r="P731" s="870"/>
      <c r="Q731" s="870"/>
      <c r="R731" s="870"/>
      <c r="S731" s="870"/>
      <c r="T731" s="878"/>
      <c r="U731" s="870"/>
      <c r="V731" s="27"/>
      <c r="W731" s="27"/>
      <c r="X731" s="27"/>
      <c r="Y731" s="643">
        <v>91.49</v>
      </c>
      <c r="Z731" s="18">
        <v>-0.99</v>
      </c>
      <c r="AA731" s="18">
        <v>10.11</v>
      </c>
      <c r="AB731" s="17"/>
      <c r="AC731" s="17"/>
      <c r="AD731" s="16">
        <v>94</v>
      </c>
      <c r="AE731" s="16">
        <v>77</v>
      </c>
      <c r="AF731" s="16">
        <v>19.5</v>
      </c>
      <c r="AG731" s="16">
        <v>263</v>
      </c>
      <c r="AH731" s="16">
        <v>1.26</v>
      </c>
      <c r="AI731" s="16">
        <v>55.9</v>
      </c>
      <c r="AJ731" s="24"/>
      <c r="AK731" s="24" t="s">
        <v>55</v>
      </c>
      <c r="AL731" s="635" t="s">
        <v>55</v>
      </c>
      <c r="AM731" s="26"/>
      <c r="AN731" s="24"/>
      <c r="AO731" s="24" t="s">
        <v>55</v>
      </c>
      <c r="AP731" s="635" t="s">
        <v>484</v>
      </c>
      <c r="AQ731" s="635" t="s">
        <v>484</v>
      </c>
      <c r="AR731" s="635" t="s">
        <v>484</v>
      </c>
      <c r="AS731" s="641" t="s">
        <v>32</v>
      </c>
      <c r="AT731" s="24" t="s">
        <v>1217</v>
      </c>
    </row>
    <row r="732" spans="1:46" ht="19.5">
      <c r="A732" s="23">
        <v>45968</v>
      </c>
      <c r="B732" s="642">
        <v>111</v>
      </c>
      <c r="C732" s="21">
        <v>0.46111111111111114</v>
      </c>
      <c r="D732" s="20">
        <v>2508777</v>
      </c>
      <c r="E732" s="20" t="s">
        <v>38</v>
      </c>
      <c r="F732" s="644" t="s">
        <v>55</v>
      </c>
      <c r="G732" s="866">
        <v>13.7</v>
      </c>
      <c r="H732" s="875"/>
      <c r="I732" s="869"/>
      <c r="J732" s="15"/>
      <c r="K732" s="19">
        <v>10.34</v>
      </c>
      <c r="L732" s="636">
        <f>(K732/(100-G732))*100</f>
        <v>11.981460023174971</v>
      </c>
      <c r="M732" s="15"/>
      <c r="N732" s="15"/>
      <c r="O732" s="869">
        <v>1</v>
      </c>
      <c r="P732" s="870">
        <v>3</v>
      </c>
      <c r="Q732" s="870">
        <v>10</v>
      </c>
      <c r="R732" s="870">
        <v>53</v>
      </c>
      <c r="S732" s="870">
        <v>20</v>
      </c>
      <c r="T732" s="879">
        <f>SUM(Pâtissière[[#This Row],[G 180µ]:[G 63µ]])</f>
        <v>86</v>
      </c>
      <c r="U732" s="870">
        <v>10</v>
      </c>
      <c r="V732" s="27"/>
      <c r="W732" s="27"/>
      <c r="X732" s="27"/>
      <c r="Y732" s="643">
        <v>92</v>
      </c>
      <c r="Z732" s="18">
        <v>-0.98</v>
      </c>
      <c r="AA732" s="18">
        <v>10.5</v>
      </c>
      <c r="AB732" s="17"/>
      <c r="AC732" s="17"/>
      <c r="AD732" s="16"/>
      <c r="AE732" s="16"/>
      <c r="AF732" s="16"/>
      <c r="AG732" s="16"/>
      <c r="AH732" s="16"/>
      <c r="AI732" s="16"/>
      <c r="AJ732" s="24"/>
      <c r="AK732" s="24" t="s">
        <v>55</v>
      </c>
      <c r="AL732" s="635" t="s">
        <v>55</v>
      </c>
      <c r="AM732" s="26"/>
      <c r="AN732" s="24"/>
      <c r="AO732" s="24" t="s">
        <v>55</v>
      </c>
      <c r="AP732" s="635" t="s">
        <v>484</v>
      </c>
      <c r="AQ732" s="635" t="s">
        <v>484</v>
      </c>
      <c r="AR732" s="635" t="s">
        <v>484</v>
      </c>
      <c r="AS732" s="641" t="s">
        <v>32</v>
      </c>
      <c r="AT732" s="24" t="s">
        <v>1218</v>
      </c>
    </row>
    <row r="733" spans="1:46" ht="19.5">
      <c r="A733" s="23">
        <v>45969</v>
      </c>
      <c r="B733" s="642">
        <v>111</v>
      </c>
      <c r="C733" s="21">
        <v>0.39374999999999999</v>
      </c>
      <c r="D733" s="20">
        <v>2508803</v>
      </c>
      <c r="E733" s="20" t="s">
        <v>38</v>
      </c>
      <c r="F733" s="644" t="s">
        <v>55</v>
      </c>
      <c r="G733" s="866">
        <v>13.83</v>
      </c>
      <c r="H733" s="875"/>
      <c r="I733" s="869"/>
      <c r="J733" s="15"/>
      <c r="K733" s="19">
        <v>9.93</v>
      </c>
      <c r="L733" s="636">
        <f>(K733/(100-G733))*100</f>
        <v>11.52373215736335</v>
      </c>
      <c r="M733" s="15"/>
      <c r="N733" s="15"/>
      <c r="O733" s="869">
        <v>1</v>
      </c>
      <c r="P733" s="870">
        <v>4</v>
      </c>
      <c r="Q733" s="870">
        <v>9</v>
      </c>
      <c r="R733" s="870">
        <v>55</v>
      </c>
      <c r="S733" s="870">
        <v>19</v>
      </c>
      <c r="T733" s="879">
        <f>SUM(Pâtissière[[#This Row],[G 180µ]:[G 63µ]])</f>
        <v>87</v>
      </c>
      <c r="U733" s="870">
        <v>9.4</v>
      </c>
      <c r="V733" s="27">
        <v>26.52</v>
      </c>
      <c r="W733" s="27">
        <v>92.5</v>
      </c>
      <c r="X733" s="27">
        <v>9.36</v>
      </c>
      <c r="Y733" s="643">
        <v>92.04</v>
      </c>
      <c r="Z733" s="18">
        <v>-0.82</v>
      </c>
      <c r="AA733" s="18">
        <v>10.59</v>
      </c>
      <c r="AB733" s="17"/>
      <c r="AC733" s="17"/>
      <c r="AD733" s="16">
        <v>82</v>
      </c>
      <c r="AE733" s="16">
        <v>78</v>
      </c>
      <c r="AF733" s="16">
        <v>19.7</v>
      </c>
      <c r="AG733" s="16">
        <v>222</v>
      </c>
      <c r="AH733" s="16">
        <v>1.05</v>
      </c>
      <c r="AI733" s="16">
        <v>55.2</v>
      </c>
      <c r="AJ733" s="24"/>
      <c r="AK733" s="24" t="s">
        <v>55</v>
      </c>
      <c r="AL733" s="635" t="s">
        <v>55</v>
      </c>
      <c r="AM733" s="26"/>
      <c r="AN733" s="24"/>
      <c r="AO733" s="24" t="s">
        <v>55</v>
      </c>
      <c r="AP733" s="635" t="s">
        <v>484</v>
      </c>
      <c r="AQ733" s="635" t="s">
        <v>484</v>
      </c>
      <c r="AR733" s="635" t="s">
        <v>484</v>
      </c>
      <c r="AS733" s="641" t="s">
        <v>32</v>
      </c>
      <c r="AT733" s="24" t="s">
        <v>1219</v>
      </c>
    </row>
    <row r="734" spans="1:46" ht="19.5">
      <c r="A734" s="23">
        <v>45971</v>
      </c>
      <c r="B734" s="642">
        <v>111</v>
      </c>
      <c r="C734" s="21">
        <v>0.3840277777777778</v>
      </c>
      <c r="D734" s="20">
        <v>2508847</v>
      </c>
      <c r="E734" s="20" t="s">
        <v>38</v>
      </c>
      <c r="F734" s="644" t="s">
        <v>55</v>
      </c>
      <c r="G734" s="864">
        <v>14.05</v>
      </c>
      <c r="H734" s="875"/>
      <c r="I734" s="869"/>
      <c r="J734" s="15"/>
      <c r="K734" s="19">
        <v>9.83</v>
      </c>
      <c r="L734" s="636">
        <f>(K734/(100-G734))*100</f>
        <v>11.436881908086097</v>
      </c>
      <c r="M734" s="15"/>
      <c r="N734" s="15"/>
      <c r="O734" s="869">
        <v>1.2</v>
      </c>
      <c r="P734" s="870">
        <v>5</v>
      </c>
      <c r="Q734" s="870">
        <v>8</v>
      </c>
      <c r="R734" s="870">
        <v>54</v>
      </c>
      <c r="S734" s="870">
        <v>20</v>
      </c>
      <c r="T734" s="879">
        <f>SUM(Pâtissière[[#This Row],[G 180µ]:[G 63µ]])</f>
        <v>87</v>
      </c>
      <c r="U734" s="870">
        <v>10</v>
      </c>
      <c r="V734" s="27"/>
      <c r="W734" s="27"/>
      <c r="X734" s="27"/>
      <c r="Y734" s="643">
        <v>91.74</v>
      </c>
      <c r="Z734" s="18">
        <v>-0.81</v>
      </c>
      <c r="AA734" s="18">
        <v>10.48</v>
      </c>
      <c r="AB734" s="17"/>
      <c r="AC734" s="17"/>
      <c r="AD734" s="16"/>
      <c r="AE734" s="16"/>
      <c r="AF734" s="16"/>
      <c r="AG734" s="16"/>
      <c r="AH734" s="16"/>
      <c r="AI734" s="16"/>
      <c r="AJ734" s="24"/>
      <c r="AK734" s="24" t="s">
        <v>55</v>
      </c>
      <c r="AL734" s="635" t="s">
        <v>55</v>
      </c>
      <c r="AM734" s="26"/>
      <c r="AN734" s="24"/>
      <c r="AO734" s="24" t="s">
        <v>55</v>
      </c>
      <c r="AP734" s="635" t="s">
        <v>484</v>
      </c>
      <c r="AQ734" s="635" t="s">
        <v>484</v>
      </c>
      <c r="AR734" s="635" t="s">
        <v>484</v>
      </c>
      <c r="AS734" s="641" t="s">
        <v>32</v>
      </c>
      <c r="AT734" s="24" t="s">
        <v>1220</v>
      </c>
    </row>
    <row r="735" spans="1:46" ht="19.5">
      <c r="A735" s="23">
        <v>45973</v>
      </c>
      <c r="B735" s="642">
        <v>111</v>
      </c>
      <c r="C735" s="21">
        <v>0.38819444444444445</v>
      </c>
      <c r="D735" s="20">
        <v>2508901</v>
      </c>
      <c r="E735" s="20" t="s">
        <v>38</v>
      </c>
      <c r="F735" s="644" t="s">
        <v>55</v>
      </c>
      <c r="G735" s="864">
        <v>14.26</v>
      </c>
      <c r="H735" s="875"/>
      <c r="I735" s="869">
        <v>14.4</v>
      </c>
      <c r="J735" s="15"/>
      <c r="K735" s="19">
        <v>9.9700000000000006</v>
      </c>
      <c r="L735" s="636">
        <f>(K735/(100-G735))*100</f>
        <v>11.628178213202707</v>
      </c>
      <c r="M735" s="15"/>
      <c r="N735" s="15"/>
      <c r="O735" s="869">
        <v>0.9</v>
      </c>
      <c r="P735" s="870">
        <v>2.2400000000000002</v>
      </c>
      <c r="Q735" s="870">
        <v>9.3000000000000007</v>
      </c>
      <c r="R735" s="870">
        <v>52.3</v>
      </c>
      <c r="S735" s="870">
        <v>24.7</v>
      </c>
      <c r="T735" s="879">
        <f>SUM(Pâtissière[[#This Row],[G 180µ]:[G 63µ]])</f>
        <v>88.539999999999992</v>
      </c>
      <c r="U735" s="870">
        <v>9</v>
      </c>
      <c r="V735" s="27">
        <v>27.23</v>
      </c>
      <c r="W735" s="27">
        <v>83</v>
      </c>
      <c r="X735" s="27">
        <v>10.36</v>
      </c>
      <c r="Y735" s="643">
        <v>92.32</v>
      </c>
      <c r="Z735" s="18">
        <v>-0.95</v>
      </c>
      <c r="AA735" s="18">
        <v>10.47</v>
      </c>
      <c r="AB735" s="17"/>
      <c r="AC735" s="17"/>
      <c r="AD735" s="16">
        <v>93</v>
      </c>
      <c r="AE735" s="16">
        <v>63</v>
      </c>
      <c r="AF735" s="16">
        <v>17.7</v>
      </c>
      <c r="AG735" s="16">
        <v>203</v>
      </c>
      <c r="AH735" s="16">
        <v>1.48</v>
      </c>
      <c r="AI735" s="16">
        <v>48.4</v>
      </c>
      <c r="AJ735" s="24"/>
      <c r="AK735" s="24" t="s">
        <v>55</v>
      </c>
      <c r="AL735" s="635" t="s">
        <v>55</v>
      </c>
      <c r="AM735" s="26"/>
      <c r="AN735" s="24"/>
      <c r="AO735" s="24" t="s">
        <v>55</v>
      </c>
      <c r="AP735" s="635" t="s">
        <v>484</v>
      </c>
      <c r="AQ735" s="635" t="s">
        <v>484</v>
      </c>
      <c r="AR735" s="635" t="s">
        <v>484</v>
      </c>
      <c r="AS735" s="641" t="s">
        <v>32</v>
      </c>
      <c r="AT735" s="24" t="s">
        <v>1221</v>
      </c>
    </row>
    <row r="736" spans="1:46" ht="19.5">
      <c r="A736" s="23">
        <v>45974</v>
      </c>
      <c r="B736" s="642">
        <v>111</v>
      </c>
      <c r="C736" s="21">
        <v>0.41388888888888886</v>
      </c>
      <c r="D736" s="20">
        <v>2508920</v>
      </c>
      <c r="E736" s="20" t="s">
        <v>38</v>
      </c>
      <c r="F736" s="644" t="s">
        <v>55</v>
      </c>
      <c r="G736" s="864">
        <v>14.05</v>
      </c>
      <c r="H736" s="875"/>
      <c r="I736" s="869"/>
      <c r="J736" s="15"/>
      <c r="K736" s="19">
        <v>9.65</v>
      </c>
      <c r="L736" s="636">
        <f>(K736/(100-G736))*100</f>
        <v>11.227457824316463</v>
      </c>
      <c r="M736" s="15"/>
      <c r="N736" s="15"/>
      <c r="O736" s="869">
        <v>1.4</v>
      </c>
      <c r="P736" s="870">
        <v>6</v>
      </c>
      <c r="Q736" s="870">
        <v>10</v>
      </c>
      <c r="R736" s="870">
        <v>50</v>
      </c>
      <c r="S736" s="870">
        <v>20</v>
      </c>
      <c r="T736" s="879">
        <f>SUM(Pâtissière[[#This Row],[G 180µ]:[G 63µ]])</f>
        <v>86</v>
      </c>
      <c r="U736" s="870">
        <v>11</v>
      </c>
      <c r="V736" s="27"/>
      <c r="W736" s="27"/>
      <c r="X736" s="27"/>
      <c r="Y736" s="643">
        <v>92.94</v>
      </c>
      <c r="Z736" s="18">
        <v>-1.04</v>
      </c>
      <c r="AA736" s="18">
        <v>10.32</v>
      </c>
      <c r="AB736" s="17"/>
      <c r="AC736" s="17"/>
      <c r="AD736" s="16">
        <v>93</v>
      </c>
      <c r="AE736" s="16">
        <v>84</v>
      </c>
      <c r="AF736" s="16">
        <v>20.399999999999999</v>
      </c>
      <c r="AG736" s="16">
        <v>288</v>
      </c>
      <c r="AH736" s="16">
        <v>1.1100000000000001</v>
      </c>
      <c r="AI736" s="16">
        <v>62.2</v>
      </c>
      <c r="AJ736" s="24"/>
      <c r="AK736" s="24" t="s">
        <v>55</v>
      </c>
      <c r="AL736" s="635" t="s">
        <v>55</v>
      </c>
      <c r="AM736" s="26"/>
      <c r="AN736" s="24"/>
      <c r="AO736" s="24" t="s">
        <v>55</v>
      </c>
      <c r="AP736" s="635" t="s">
        <v>484</v>
      </c>
      <c r="AQ736" s="635" t="s">
        <v>484</v>
      </c>
      <c r="AR736" s="635" t="s">
        <v>484</v>
      </c>
      <c r="AS736" s="641" t="s">
        <v>32</v>
      </c>
      <c r="AT736" s="24" t="s">
        <v>1222</v>
      </c>
    </row>
    <row r="737" spans="1:46" ht="19.5">
      <c r="A737" s="23">
        <v>45975</v>
      </c>
      <c r="B737" s="642">
        <v>111</v>
      </c>
      <c r="C737" s="21">
        <v>0.39583333333333331</v>
      </c>
      <c r="D737" s="20">
        <v>2508944</v>
      </c>
      <c r="E737" s="20" t="s">
        <v>38</v>
      </c>
      <c r="F737" s="644" t="s">
        <v>55</v>
      </c>
      <c r="G737" s="864">
        <v>14.03</v>
      </c>
      <c r="H737" s="875"/>
      <c r="I737" s="869"/>
      <c r="J737" s="15"/>
      <c r="K737" s="19">
        <v>9.65</v>
      </c>
      <c r="L737" s="636">
        <f>(K737/(100-G737))*100</f>
        <v>11.224845876468537</v>
      </c>
      <c r="M737" s="15"/>
      <c r="N737" s="15"/>
      <c r="O737" s="869">
        <v>1</v>
      </c>
      <c r="P737" s="870">
        <v>5</v>
      </c>
      <c r="Q737" s="870">
        <v>10</v>
      </c>
      <c r="R737" s="870">
        <v>51</v>
      </c>
      <c r="S737" s="870">
        <v>19</v>
      </c>
      <c r="T737" s="879">
        <f>SUM(Pâtissière[[#This Row],[G 180µ]:[G 63µ]])</f>
        <v>85</v>
      </c>
      <c r="U737" s="870">
        <v>12</v>
      </c>
      <c r="V737" s="27"/>
      <c r="W737" s="27"/>
      <c r="X737" s="27"/>
      <c r="Y737" s="643">
        <v>92.97</v>
      </c>
      <c r="Z737" s="18">
        <v>-1.1000000000000001</v>
      </c>
      <c r="AA737" s="18">
        <v>10.45</v>
      </c>
      <c r="AB737" s="17"/>
      <c r="AC737" s="17"/>
      <c r="AD737" s="16">
        <v>95</v>
      </c>
      <c r="AE737" s="16">
        <v>72</v>
      </c>
      <c r="AF737" s="16">
        <v>18.899999999999999</v>
      </c>
      <c r="AG737" s="16">
        <v>242</v>
      </c>
      <c r="AH737" s="16">
        <v>1.32</v>
      </c>
      <c r="AI737" s="16">
        <v>55.8</v>
      </c>
      <c r="AJ737" s="24"/>
      <c r="AK737" s="24" t="s">
        <v>55</v>
      </c>
      <c r="AL737" s="635" t="s">
        <v>55</v>
      </c>
      <c r="AM737" s="26"/>
      <c r="AN737" s="24"/>
      <c r="AO737" s="24" t="s">
        <v>55</v>
      </c>
      <c r="AP737" s="635" t="s">
        <v>484</v>
      </c>
      <c r="AQ737" s="635" t="s">
        <v>484</v>
      </c>
      <c r="AR737" s="635" t="s">
        <v>484</v>
      </c>
      <c r="AS737" s="641" t="s">
        <v>32</v>
      </c>
      <c r="AT737" s="24" t="s">
        <v>1223</v>
      </c>
    </row>
    <row r="738" spans="1:46" ht="19.5">
      <c r="A738" s="23">
        <v>45978</v>
      </c>
      <c r="B738" s="642">
        <v>111</v>
      </c>
      <c r="C738" s="21">
        <v>0.38958333333333334</v>
      </c>
      <c r="D738" s="20">
        <v>2509052</v>
      </c>
      <c r="E738" s="20" t="s">
        <v>38</v>
      </c>
      <c r="F738" s="644" t="s">
        <v>55</v>
      </c>
      <c r="G738" s="864">
        <v>14.4</v>
      </c>
      <c r="H738" s="875"/>
      <c r="I738" s="869"/>
      <c r="J738" s="15"/>
      <c r="K738" s="19">
        <v>9.7100000000000009</v>
      </c>
      <c r="L738" s="636">
        <f>(K738/(100-G738))*100</f>
        <v>11.343457943925236</v>
      </c>
      <c r="M738" s="15"/>
      <c r="N738" s="15"/>
      <c r="O738" s="869">
        <v>1</v>
      </c>
      <c r="P738" s="870">
        <v>6</v>
      </c>
      <c r="Q738" s="870">
        <v>9</v>
      </c>
      <c r="R738" s="870">
        <v>50</v>
      </c>
      <c r="S738" s="870">
        <v>20</v>
      </c>
      <c r="T738" s="879">
        <f>SUM(Pâtissière[[#This Row],[G 180µ]:[G 63µ]])</f>
        <v>85</v>
      </c>
      <c r="U738" s="870">
        <v>12</v>
      </c>
      <c r="V738" s="27"/>
      <c r="W738" s="27"/>
      <c r="X738" s="27"/>
      <c r="Y738" s="643">
        <v>91.54</v>
      </c>
      <c r="Z738" s="18">
        <v>-0.98</v>
      </c>
      <c r="AA738" s="18">
        <v>10.38</v>
      </c>
      <c r="AB738" s="17"/>
      <c r="AC738" s="17"/>
      <c r="AD738" s="16">
        <v>95</v>
      </c>
      <c r="AE738" s="16">
        <v>74</v>
      </c>
      <c r="AF738" s="16">
        <v>19.100000000000001</v>
      </c>
      <c r="AG738" s="16">
        <v>243</v>
      </c>
      <c r="AH738" s="16">
        <v>1.28</v>
      </c>
      <c r="AI738" s="16">
        <v>53.4</v>
      </c>
      <c r="AJ738" s="24"/>
      <c r="AK738" s="24" t="s">
        <v>55</v>
      </c>
      <c r="AL738" s="635" t="s">
        <v>55</v>
      </c>
      <c r="AM738" s="26"/>
      <c r="AN738" s="24"/>
      <c r="AO738" s="24" t="s">
        <v>55</v>
      </c>
      <c r="AP738" s="635" t="s">
        <v>484</v>
      </c>
      <c r="AQ738" s="635" t="s">
        <v>484</v>
      </c>
      <c r="AR738" s="635" t="s">
        <v>484</v>
      </c>
      <c r="AS738" s="641" t="s">
        <v>32</v>
      </c>
      <c r="AT738" s="24" t="s">
        <v>1224</v>
      </c>
    </row>
    <row r="739" spans="1:46" ht="19.5">
      <c r="A739" s="23">
        <v>45978</v>
      </c>
      <c r="B739" s="642">
        <v>111</v>
      </c>
      <c r="C739" s="21">
        <v>0.40069444444444446</v>
      </c>
      <c r="D739" s="20">
        <v>2509078</v>
      </c>
      <c r="E739" s="20" t="s">
        <v>38</v>
      </c>
      <c r="F739" s="644" t="s">
        <v>55</v>
      </c>
      <c r="G739" s="864">
        <v>14.47</v>
      </c>
      <c r="H739" s="875"/>
      <c r="I739" s="869"/>
      <c r="J739" s="15"/>
      <c r="K739" s="19">
        <v>9.48</v>
      </c>
      <c r="L739" s="636">
        <f>(K739/(100-G739))*100</f>
        <v>11.08383023500526</v>
      </c>
      <c r="M739" s="15"/>
      <c r="N739" s="15"/>
      <c r="O739" s="869">
        <v>0.5</v>
      </c>
      <c r="P739" s="870">
        <v>4</v>
      </c>
      <c r="Q739" s="870">
        <v>10</v>
      </c>
      <c r="R739" s="870">
        <v>50</v>
      </c>
      <c r="S739" s="870">
        <v>25</v>
      </c>
      <c r="T739" s="879">
        <f>SUM(Pâtissière[[#This Row],[G 180µ]:[G 63µ]])</f>
        <v>89</v>
      </c>
      <c r="U739" s="870">
        <v>9</v>
      </c>
      <c r="V739" s="27"/>
      <c r="W739" s="27"/>
      <c r="X739" s="27"/>
      <c r="Y739" s="643">
        <v>91.91</v>
      </c>
      <c r="Z739" s="18">
        <v>-1.05</v>
      </c>
      <c r="AA739" s="18">
        <v>10.32</v>
      </c>
      <c r="AB739" s="17"/>
      <c r="AC739" s="17"/>
      <c r="AD739" s="16"/>
      <c r="AE739" s="16"/>
      <c r="AF739" s="16"/>
      <c r="AG739" s="16"/>
      <c r="AH739" s="16"/>
      <c r="AI739" s="16"/>
      <c r="AJ739" s="24"/>
      <c r="AK739" s="24" t="s">
        <v>55</v>
      </c>
      <c r="AL739" s="635" t="s">
        <v>55</v>
      </c>
      <c r="AM739" s="26"/>
      <c r="AN739" s="24"/>
      <c r="AO739" s="24" t="s">
        <v>55</v>
      </c>
      <c r="AP739" s="635" t="s">
        <v>484</v>
      </c>
      <c r="AQ739" s="635" t="s">
        <v>484</v>
      </c>
      <c r="AR739" s="635" t="s">
        <v>484</v>
      </c>
      <c r="AS739" s="641" t="s">
        <v>32</v>
      </c>
      <c r="AT739" s="24" t="s">
        <v>1225</v>
      </c>
    </row>
    <row r="740" spans="1:46" ht="19.5">
      <c r="A740" s="23">
        <v>45981</v>
      </c>
      <c r="B740" s="642">
        <v>111</v>
      </c>
      <c r="C740" s="21">
        <v>0.38124999999999998</v>
      </c>
      <c r="D740" s="20">
        <v>2509097</v>
      </c>
      <c r="E740" s="20" t="s">
        <v>38</v>
      </c>
      <c r="F740" s="644" t="s">
        <v>55</v>
      </c>
      <c r="G740" s="866">
        <v>14.6</v>
      </c>
      <c r="H740" s="875"/>
      <c r="I740" s="869"/>
      <c r="J740" s="15"/>
      <c r="K740" s="19">
        <v>9.52</v>
      </c>
      <c r="L740" s="636">
        <f>(K740/(100-G740))*100</f>
        <v>11.147540983606556</v>
      </c>
      <c r="M740" s="15"/>
      <c r="N740" s="15"/>
      <c r="O740" s="869">
        <v>1</v>
      </c>
      <c r="P740" s="870">
        <v>5</v>
      </c>
      <c r="Q740" s="870">
        <v>11</v>
      </c>
      <c r="R740" s="870">
        <v>52</v>
      </c>
      <c r="S740" s="870">
        <v>19</v>
      </c>
      <c r="T740" s="879">
        <f>SUM(Pâtissière[[#This Row],[G 180µ]:[G 63µ]])</f>
        <v>87</v>
      </c>
      <c r="U740" s="870">
        <v>10</v>
      </c>
      <c r="V740" s="27"/>
      <c r="W740" s="27"/>
      <c r="X740" s="27"/>
      <c r="Y740" s="643">
        <v>91.27</v>
      </c>
      <c r="Z740" s="18">
        <v>-1.06</v>
      </c>
      <c r="AA740" s="18">
        <v>10.08</v>
      </c>
      <c r="AB740" s="17"/>
      <c r="AC740" s="17"/>
      <c r="AD740" s="16">
        <v>94</v>
      </c>
      <c r="AE740" s="16">
        <v>70</v>
      </c>
      <c r="AF740" s="16">
        <v>18</v>
      </c>
      <c r="AG740" s="16">
        <v>244</v>
      </c>
      <c r="AH740" s="16">
        <v>1.34</v>
      </c>
      <c r="AI740" s="16">
        <v>52</v>
      </c>
      <c r="AJ740" s="24"/>
      <c r="AK740" s="24" t="s">
        <v>55</v>
      </c>
      <c r="AL740" s="635" t="s">
        <v>55</v>
      </c>
      <c r="AM740" s="26"/>
      <c r="AN740" s="24"/>
      <c r="AO740" s="24" t="s">
        <v>55</v>
      </c>
      <c r="AP740" s="635" t="s">
        <v>484</v>
      </c>
      <c r="AQ740" s="635" t="s">
        <v>484</v>
      </c>
      <c r="AR740" s="635" t="s">
        <v>484</v>
      </c>
      <c r="AS740" s="641" t="s">
        <v>32</v>
      </c>
      <c r="AT740" s="24" t="s">
        <v>1226</v>
      </c>
    </row>
    <row r="741" spans="1:46" ht="19.5">
      <c r="A741" s="23">
        <v>45982</v>
      </c>
      <c r="B741" s="642">
        <v>111</v>
      </c>
      <c r="C741" s="21">
        <v>0.42083333333333334</v>
      </c>
      <c r="D741" s="20">
        <v>2509126</v>
      </c>
      <c r="E741" s="20" t="s">
        <v>38</v>
      </c>
      <c r="F741" s="644" t="s">
        <v>55</v>
      </c>
      <c r="G741" s="866">
        <v>14.37</v>
      </c>
      <c r="H741" s="875"/>
      <c r="I741" s="869"/>
      <c r="J741" s="15"/>
      <c r="K741" s="19">
        <v>9.7200000000000006</v>
      </c>
      <c r="L741" s="636">
        <f>(K741/(100-G741))*100</f>
        <v>11.351161975943013</v>
      </c>
      <c r="M741" s="15"/>
      <c r="N741" s="15"/>
      <c r="O741" s="869">
        <v>1.07</v>
      </c>
      <c r="P741" s="870">
        <v>1.9</v>
      </c>
      <c r="Q741" s="870">
        <v>8.01</v>
      </c>
      <c r="R741" s="870">
        <v>68.599999999999994</v>
      </c>
      <c r="S741" s="870">
        <v>13.9</v>
      </c>
      <c r="T741" s="879">
        <f>SUM(Pâtissière[[#This Row],[G 180µ]:[G 63µ]])</f>
        <v>92.41</v>
      </c>
      <c r="U741" s="870">
        <v>4.08</v>
      </c>
      <c r="V741" s="27">
        <v>21.87</v>
      </c>
      <c r="W741" s="27">
        <v>96.02</v>
      </c>
      <c r="X741" s="27">
        <v>7.73</v>
      </c>
      <c r="Y741" s="643">
        <v>92.95</v>
      </c>
      <c r="Z741" s="18">
        <v>-0.99</v>
      </c>
      <c r="AA741" s="18">
        <v>10.29</v>
      </c>
      <c r="AB741" s="17"/>
      <c r="AC741" s="17">
        <v>0.56999999999999995</v>
      </c>
      <c r="AD741" s="16">
        <v>94</v>
      </c>
      <c r="AE741" s="16">
        <v>80</v>
      </c>
      <c r="AF741" s="16">
        <v>19.899999999999999</v>
      </c>
      <c r="AG741" s="16">
        <v>258</v>
      </c>
      <c r="AH741" s="16">
        <v>1.17</v>
      </c>
      <c r="AI741" s="16">
        <v>54</v>
      </c>
      <c r="AJ741" s="24"/>
      <c r="AK741" s="24" t="s">
        <v>55</v>
      </c>
      <c r="AL741" s="635" t="s">
        <v>55</v>
      </c>
      <c r="AM741" s="26"/>
      <c r="AN741" s="24"/>
      <c r="AO741" s="24" t="s">
        <v>55</v>
      </c>
      <c r="AP741" s="635" t="s">
        <v>484</v>
      </c>
      <c r="AQ741" s="635" t="s">
        <v>484</v>
      </c>
      <c r="AR741" s="635" t="s">
        <v>484</v>
      </c>
      <c r="AS741" s="641" t="s">
        <v>32</v>
      </c>
      <c r="AT741" s="24" t="s">
        <v>1227</v>
      </c>
    </row>
    <row r="742" spans="1:46" ht="19.5">
      <c r="A742" s="23">
        <v>45983</v>
      </c>
      <c r="B742" s="642">
        <v>111</v>
      </c>
      <c r="C742" s="21">
        <v>0.40277777777777779</v>
      </c>
      <c r="D742" s="20">
        <v>2509171</v>
      </c>
      <c r="E742" s="20" t="s">
        <v>38</v>
      </c>
      <c r="F742" s="644" t="s">
        <v>55</v>
      </c>
      <c r="G742" s="866">
        <v>13.72</v>
      </c>
      <c r="H742" s="875"/>
      <c r="I742" s="869"/>
      <c r="J742" s="15"/>
      <c r="K742" s="19">
        <v>10.16</v>
      </c>
      <c r="L742" s="636">
        <f>(K742/(100-G742))*100</f>
        <v>11.775614279091331</v>
      </c>
      <c r="M742" s="15"/>
      <c r="N742" s="15"/>
      <c r="O742" s="869">
        <v>1.5</v>
      </c>
      <c r="P742" s="870">
        <v>1.4</v>
      </c>
      <c r="Q742" s="870">
        <v>9</v>
      </c>
      <c r="R742" s="870">
        <v>66</v>
      </c>
      <c r="S742" s="870">
        <v>15</v>
      </c>
      <c r="T742" s="879">
        <f>SUM(Pâtissière[[#This Row],[G 180µ]:[G 63µ]])</f>
        <v>91.4</v>
      </c>
      <c r="U742" s="870">
        <v>5.5</v>
      </c>
      <c r="V742" s="27"/>
      <c r="W742" s="27"/>
      <c r="X742" s="27"/>
      <c r="Y742" s="643">
        <v>92.64</v>
      </c>
      <c r="Z742" s="18">
        <v>-0.91</v>
      </c>
      <c r="AA742" s="18">
        <v>10.37</v>
      </c>
      <c r="AB742" s="17"/>
      <c r="AC742" s="17"/>
      <c r="AD742" s="16">
        <v>95</v>
      </c>
      <c r="AE742" s="16">
        <v>82</v>
      </c>
      <c r="AF742" s="16">
        <v>19</v>
      </c>
      <c r="AG742" s="16">
        <v>250</v>
      </c>
      <c r="AH742" s="16">
        <v>1.1599999999999999</v>
      </c>
      <c r="AI742" s="16">
        <v>53</v>
      </c>
      <c r="AJ742" s="24"/>
      <c r="AK742" s="24" t="s">
        <v>55</v>
      </c>
      <c r="AL742" s="635" t="s">
        <v>55</v>
      </c>
      <c r="AM742" s="26"/>
      <c r="AN742" s="24"/>
      <c r="AO742" s="24" t="s">
        <v>55</v>
      </c>
      <c r="AP742" s="635" t="s">
        <v>484</v>
      </c>
      <c r="AQ742" s="635" t="s">
        <v>484</v>
      </c>
      <c r="AR742" s="635" t="s">
        <v>484</v>
      </c>
      <c r="AS742" s="641" t="s">
        <v>32</v>
      </c>
      <c r="AT742" s="24" t="s">
        <v>1228</v>
      </c>
    </row>
    <row r="743" spans="1:46" ht="19.5">
      <c r="A743" s="23">
        <v>45985</v>
      </c>
      <c r="B743" s="642">
        <v>111</v>
      </c>
      <c r="C743" s="21">
        <v>0.35208333333333336</v>
      </c>
      <c r="D743" s="20">
        <v>2509190</v>
      </c>
      <c r="E743" s="20" t="s">
        <v>38</v>
      </c>
      <c r="F743" s="644" t="s">
        <v>55</v>
      </c>
      <c r="G743" s="866">
        <v>13.88</v>
      </c>
      <c r="H743" s="875"/>
      <c r="I743" s="869"/>
      <c r="J743" s="15"/>
      <c r="K743" s="19">
        <v>9.82</v>
      </c>
      <c r="L743" s="636">
        <f>(K743/(100-G743))*100</f>
        <v>11.40269391546679</v>
      </c>
      <c r="M743" s="15"/>
      <c r="N743" s="15"/>
      <c r="O743" s="869">
        <v>1.95</v>
      </c>
      <c r="P743" s="870">
        <v>2.4</v>
      </c>
      <c r="Q743" s="870">
        <v>6</v>
      </c>
      <c r="R743" s="870">
        <v>58.7</v>
      </c>
      <c r="S743" s="870">
        <v>22.5</v>
      </c>
      <c r="T743" s="879">
        <f>SUM(Pâtissière[[#This Row],[G 180µ]:[G 63µ]])</f>
        <v>89.600000000000009</v>
      </c>
      <c r="U743" s="870">
        <v>7</v>
      </c>
      <c r="V743" s="27"/>
      <c r="W743" s="27"/>
      <c r="X743" s="27"/>
      <c r="Y743" s="643">
        <v>91.35</v>
      </c>
      <c r="Z743" s="18">
        <v>-1.02</v>
      </c>
      <c r="AA743" s="18">
        <v>10.35</v>
      </c>
      <c r="AB743" s="17"/>
      <c r="AC743" s="17"/>
      <c r="AD743" s="16"/>
      <c r="AE743" s="16"/>
      <c r="AF743" s="16"/>
      <c r="AG743" s="16"/>
      <c r="AH743" s="16"/>
      <c r="AI743" s="16"/>
      <c r="AJ743" s="24"/>
      <c r="AK743" s="24" t="s">
        <v>55</v>
      </c>
      <c r="AL743" s="635" t="s">
        <v>55</v>
      </c>
      <c r="AM743" s="26"/>
      <c r="AN743" s="24"/>
      <c r="AO743" s="24" t="s">
        <v>55</v>
      </c>
      <c r="AP743" s="635" t="s">
        <v>484</v>
      </c>
      <c r="AQ743" s="635" t="s">
        <v>484</v>
      </c>
      <c r="AR743" s="635" t="s">
        <v>484</v>
      </c>
      <c r="AS743" s="641" t="s">
        <v>32</v>
      </c>
      <c r="AT743" s="1265" t="s">
        <v>1229</v>
      </c>
    </row>
    <row r="744" spans="1:46" ht="19.5">
      <c r="A744" s="23">
        <v>45985</v>
      </c>
      <c r="B744" s="642">
        <v>111</v>
      </c>
      <c r="C744" s="21">
        <v>0.4861111111111111</v>
      </c>
      <c r="D744" s="20">
        <v>2509211</v>
      </c>
      <c r="E744" s="20" t="s">
        <v>57</v>
      </c>
      <c r="F744" s="644" t="s">
        <v>55</v>
      </c>
      <c r="G744" s="866">
        <v>13.99</v>
      </c>
      <c r="H744" s="875"/>
      <c r="I744" s="869"/>
      <c r="J744" s="15"/>
      <c r="K744" s="19">
        <v>9.7799999999999994</v>
      </c>
      <c r="L744" s="636">
        <f>(K744/(100-G744))*100</f>
        <v>11.370770840599929</v>
      </c>
      <c r="M744" s="15"/>
      <c r="N744" s="15"/>
      <c r="O744" s="869">
        <v>1.95</v>
      </c>
      <c r="P744" s="870">
        <v>2.41</v>
      </c>
      <c r="Q744" s="870">
        <v>5.83</v>
      </c>
      <c r="R744" s="870">
        <v>58.73</v>
      </c>
      <c r="S744" s="870">
        <v>22.51</v>
      </c>
      <c r="T744" s="879">
        <f>SUM(Pâtissière[[#This Row],[G 180µ]:[G 63µ]])</f>
        <v>89.48</v>
      </c>
      <c r="U744" s="870">
        <v>6.4</v>
      </c>
      <c r="V744" s="27"/>
      <c r="W744" s="27"/>
      <c r="X744" s="27"/>
      <c r="Y744" s="643">
        <v>91.71</v>
      </c>
      <c r="Z744" s="18">
        <v>-1.03</v>
      </c>
      <c r="AA744" s="18">
        <v>10.52</v>
      </c>
      <c r="AB744" s="17"/>
      <c r="AC744" s="17"/>
      <c r="AD744" s="16"/>
      <c r="AE744" s="16"/>
      <c r="AF744" s="16"/>
      <c r="AG744" s="16"/>
      <c r="AH744" s="16"/>
      <c r="AI744" s="16"/>
      <c r="AJ744" s="24"/>
      <c r="AK744" s="24" t="s">
        <v>55</v>
      </c>
      <c r="AL744" s="635" t="s">
        <v>55</v>
      </c>
      <c r="AM744" s="26"/>
      <c r="AN744" s="24"/>
      <c r="AO744" s="24" t="s">
        <v>55</v>
      </c>
      <c r="AP744" s="635" t="s">
        <v>484</v>
      </c>
      <c r="AQ744" s="635" t="s">
        <v>484</v>
      </c>
      <c r="AR744" s="635" t="s">
        <v>484</v>
      </c>
      <c r="AS744" s="641" t="s">
        <v>32</v>
      </c>
      <c r="AT744" s="24" t="s">
        <v>1230</v>
      </c>
    </row>
    <row r="745" spans="1:46" ht="19.5">
      <c r="A745" s="23">
        <v>45986</v>
      </c>
      <c r="B745" s="642">
        <v>111</v>
      </c>
      <c r="C745" s="21">
        <v>0.58333333333333337</v>
      </c>
      <c r="D745" s="20">
        <v>2509237</v>
      </c>
      <c r="E745" s="20" t="s">
        <v>38</v>
      </c>
      <c r="F745" s="644" t="s">
        <v>55</v>
      </c>
      <c r="G745" s="866">
        <v>14.4</v>
      </c>
      <c r="H745" s="875"/>
      <c r="I745" s="869"/>
      <c r="J745" s="15"/>
      <c r="K745" s="19">
        <v>9.82</v>
      </c>
      <c r="L745" s="636">
        <f>(K745/(100-G745))*100</f>
        <v>11.471962616822431</v>
      </c>
      <c r="M745" s="15"/>
      <c r="N745" s="15"/>
      <c r="O745" s="869"/>
      <c r="P745" s="870"/>
      <c r="Q745" s="870"/>
      <c r="R745" s="870"/>
      <c r="S745" s="870"/>
      <c r="T745" s="878"/>
      <c r="U745" s="870"/>
      <c r="V745" s="27"/>
      <c r="W745" s="27"/>
      <c r="X745" s="27"/>
      <c r="Y745" s="643">
        <v>92.81</v>
      </c>
      <c r="Z745" s="18">
        <v>-1.18</v>
      </c>
      <c r="AA745" s="18">
        <v>10.5</v>
      </c>
      <c r="AB745" s="17"/>
      <c r="AC745" s="17"/>
      <c r="AD745" s="16"/>
      <c r="AE745" s="16"/>
      <c r="AF745" s="16"/>
      <c r="AG745" s="16"/>
      <c r="AH745" s="16"/>
      <c r="AI745" s="16"/>
      <c r="AJ745" s="24"/>
      <c r="AK745" s="24" t="s">
        <v>55</v>
      </c>
      <c r="AL745" s="635" t="s">
        <v>55</v>
      </c>
      <c r="AM745" s="26"/>
      <c r="AN745" s="24"/>
      <c r="AO745" s="24" t="s">
        <v>55</v>
      </c>
      <c r="AP745" s="635" t="s">
        <v>484</v>
      </c>
      <c r="AQ745" s="635" t="s">
        <v>484</v>
      </c>
      <c r="AR745" s="635" t="s">
        <v>484</v>
      </c>
      <c r="AS745" s="641" t="s">
        <v>32</v>
      </c>
      <c r="AT745" s="24" t="s">
        <v>1231</v>
      </c>
    </row>
    <row r="746" spans="1:46" ht="19.5">
      <c r="A746" s="23">
        <v>45987</v>
      </c>
      <c r="B746" s="642">
        <v>111</v>
      </c>
      <c r="C746" s="21">
        <v>0.39166666666666666</v>
      </c>
      <c r="D746" s="20">
        <v>2509260</v>
      </c>
      <c r="E746" s="20" t="s">
        <v>38</v>
      </c>
      <c r="F746" s="644" t="s">
        <v>55</v>
      </c>
      <c r="G746" s="866">
        <v>14.61</v>
      </c>
      <c r="H746" s="875"/>
      <c r="I746" s="869"/>
      <c r="J746" s="15"/>
      <c r="K746" s="19">
        <v>10.42</v>
      </c>
      <c r="L746" s="636">
        <f>(K746/(100-G746))*100</f>
        <v>12.202834055510014</v>
      </c>
      <c r="M746" s="15"/>
      <c r="N746" s="15"/>
      <c r="O746" s="869"/>
      <c r="P746" s="870"/>
      <c r="Q746" s="870"/>
      <c r="R746" s="870"/>
      <c r="S746" s="870"/>
      <c r="T746" s="878"/>
      <c r="U746" s="870"/>
      <c r="V746" s="27"/>
      <c r="W746" s="27"/>
      <c r="X746" s="27"/>
      <c r="Y746" s="643">
        <v>91.71</v>
      </c>
      <c r="Z746" s="18">
        <v>-1.03</v>
      </c>
      <c r="AA746" s="18">
        <v>10.52</v>
      </c>
      <c r="AB746" s="17"/>
      <c r="AC746" s="17"/>
      <c r="AD746" s="16">
        <v>100</v>
      </c>
      <c r="AE746" s="16">
        <v>84</v>
      </c>
      <c r="AF746" s="16">
        <v>20.399999999999999</v>
      </c>
      <c r="AG746" s="16">
        <v>281</v>
      </c>
      <c r="AH746" s="16">
        <v>1.19</v>
      </c>
      <c r="AI746" s="16">
        <v>53.9</v>
      </c>
      <c r="AJ746" s="24"/>
      <c r="AK746" s="24" t="s">
        <v>55</v>
      </c>
      <c r="AL746" s="635" t="s">
        <v>55</v>
      </c>
      <c r="AM746" s="26"/>
      <c r="AN746" s="24"/>
      <c r="AO746" s="24" t="s">
        <v>55</v>
      </c>
      <c r="AP746" s="635" t="s">
        <v>484</v>
      </c>
      <c r="AQ746" s="635" t="s">
        <v>484</v>
      </c>
      <c r="AR746" s="635" t="s">
        <v>484</v>
      </c>
      <c r="AS746" s="641" t="s">
        <v>32</v>
      </c>
      <c r="AT746" s="24" t="s">
        <v>1232</v>
      </c>
    </row>
    <row r="747" spans="1:46" ht="19.5">
      <c r="A747" s="23">
        <v>45987</v>
      </c>
      <c r="B747" s="642">
        <v>111</v>
      </c>
      <c r="C747" s="21">
        <v>0.47916666666666669</v>
      </c>
      <c r="D747" s="20">
        <v>2509283</v>
      </c>
      <c r="E747" s="20" t="s">
        <v>21</v>
      </c>
      <c r="F747" s="644" t="s">
        <v>55</v>
      </c>
      <c r="G747" s="864">
        <v>14.21</v>
      </c>
      <c r="H747" s="875"/>
      <c r="I747" s="869"/>
      <c r="J747" s="15"/>
      <c r="K747" s="19">
        <v>9.82</v>
      </c>
      <c r="L747" s="636">
        <f>(K747/(100-G747))*100</f>
        <v>11.446555542604035</v>
      </c>
      <c r="M747" s="15"/>
      <c r="N747" s="15"/>
      <c r="O747" s="869"/>
      <c r="P747" s="870"/>
      <c r="Q747" s="870"/>
      <c r="R747" s="870"/>
      <c r="S747" s="870"/>
      <c r="T747" s="878"/>
      <c r="U747" s="870"/>
      <c r="V747" s="27"/>
      <c r="W747" s="27"/>
      <c r="X747" s="27"/>
      <c r="Y747" s="643">
        <v>92.31</v>
      </c>
      <c r="Z747" s="18">
        <v>-1.05</v>
      </c>
      <c r="AA747" s="18">
        <v>10.32</v>
      </c>
      <c r="AB747" s="17"/>
      <c r="AC747" s="17"/>
      <c r="AD747" s="16"/>
      <c r="AE747" s="16"/>
      <c r="AF747" s="16"/>
      <c r="AG747" s="16"/>
      <c r="AH747" s="16"/>
      <c r="AI747" s="16"/>
      <c r="AJ747" s="24"/>
      <c r="AK747" s="24" t="s">
        <v>55</v>
      </c>
      <c r="AL747" s="635" t="s">
        <v>55</v>
      </c>
      <c r="AM747" s="26"/>
      <c r="AN747" s="24"/>
      <c r="AO747" s="24" t="s">
        <v>55</v>
      </c>
      <c r="AP747" s="635" t="s">
        <v>484</v>
      </c>
      <c r="AQ747" s="635" t="s">
        <v>484</v>
      </c>
      <c r="AR747" s="635" t="s">
        <v>484</v>
      </c>
      <c r="AS747" s="641" t="s">
        <v>32</v>
      </c>
      <c r="AT747" s="24" t="s">
        <v>1233</v>
      </c>
    </row>
    <row r="748" spans="1:46" ht="19.5">
      <c r="A748" s="23">
        <v>45987</v>
      </c>
      <c r="B748" s="642">
        <v>111</v>
      </c>
      <c r="C748" s="21">
        <v>0.47916666666666669</v>
      </c>
      <c r="D748" s="20">
        <v>2509283</v>
      </c>
      <c r="E748" s="20" t="s">
        <v>57</v>
      </c>
      <c r="F748" s="644" t="s">
        <v>55</v>
      </c>
      <c r="G748" s="864">
        <v>14</v>
      </c>
      <c r="H748" s="875"/>
      <c r="I748" s="869"/>
      <c r="J748" s="15"/>
      <c r="K748" s="19">
        <v>9.74</v>
      </c>
      <c r="L748" s="636">
        <f>(K748/(100-G748))*100</f>
        <v>11.325581395348836</v>
      </c>
      <c r="M748" s="15"/>
      <c r="N748" s="15"/>
      <c r="O748" s="869"/>
      <c r="P748" s="870"/>
      <c r="Q748" s="870"/>
      <c r="R748" s="870"/>
      <c r="S748" s="870"/>
      <c r="T748" s="878"/>
      <c r="U748" s="870"/>
      <c r="V748" s="27"/>
      <c r="W748" s="27"/>
      <c r="X748" s="27"/>
      <c r="Y748" s="643">
        <v>92.66</v>
      </c>
      <c r="Z748" s="18">
        <v>-0.99</v>
      </c>
      <c r="AA748" s="18">
        <v>10.029999999999999</v>
      </c>
      <c r="AB748" s="17"/>
      <c r="AC748" s="17"/>
      <c r="AD748" s="16"/>
      <c r="AE748" s="16"/>
      <c r="AF748" s="16"/>
      <c r="AG748" s="16"/>
      <c r="AH748" s="16"/>
      <c r="AI748" s="16"/>
      <c r="AJ748" s="24"/>
      <c r="AK748" s="24" t="s">
        <v>55</v>
      </c>
      <c r="AL748" s="635" t="s">
        <v>55</v>
      </c>
      <c r="AM748" s="26"/>
      <c r="AN748" s="24"/>
      <c r="AO748" s="24" t="s">
        <v>55</v>
      </c>
      <c r="AP748" s="635" t="s">
        <v>484</v>
      </c>
      <c r="AQ748" s="635" t="s">
        <v>484</v>
      </c>
      <c r="AR748" s="635" t="s">
        <v>484</v>
      </c>
      <c r="AS748" s="641" t="s">
        <v>32</v>
      </c>
      <c r="AT748" s="24" t="s">
        <v>1234</v>
      </c>
    </row>
    <row r="749" spans="1:46" ht="19.5">
      <c r="A749" s="23">
        <v>45988</v>
      </c>
      <c r="B749" s="642">
        <v>111</v>
      </c>
      <c r="C749" s="21">
        <v>0.39166666666666666</v>
      </c>
      <c r="D749" s="20">
        <v>2509314</v>
      </c>
      <c r="E749" s="20" t="s">
        <v>38</v>
      </c>
      <c r="F749" s="644" t="s">
        <v>55</v>
      </c>
      <c r="G749" s="866">
        <v>14.48</v>
      </c>
      <c r="H749" s="875"/>
      <c r="I749" s="869"/>
      <c r="J749" s="15"/>
      <c r="K749" s="19">
        <v>9.9600000000000009</v>
      </c>
      <c r="L749" s="636">
        <f>(K749/(100-G749))*100</f>
        <v>11.64639850327409</v>
      </c>
      <c r="M749" s="15"/>
      <c r="N749" s="15"/>
      <c r="O749" s="869">
        <v>2.52</v>
      </c>
      <c r="P749" s="870">
        <v>3.3</v>
      </c>
      <c r="Q749" s="870">
        <v>7.6</v>
      </c>
      <c r="R749" s="870">
        <v>60</v>
      </c>
      <c r="S749" s="870">
        <v>21</v>
      </c>
      <c r="T749" s="879">
        <f>SUM(Pâtissière[[#This Row],[G 180µ]:[G 63µ]])</f>
        <v>91.9</v>
      </c>
      <c r="U749" s="870">
        <v>5</v>
      </c>
      <c r="V749" s="27">
        <v>22.22</v>
      </c>
      <c r="W749" s="27">
        <v>98</v>
      </c>
      <c r="X749" s="27">
        <v>7.71</v>
      </c>
      <c r="Y749" s="643">
        <v>90</v>
      </c>
      <c r="Z749" s="18">
        <v>-1.03</v>
      </c>
      <c r="AA749" s="18">
        <v>10.52</v>
      </c>
      <c r="AB749" s="17"/>
      <c r="AC749" s="17"/>
      <c r="AD749" s="16">
        <v>103</v>
      </c>
      <c r="AE749" s="16">
        <v>82</v>
      </c>
      <c r="AF749" s="16">
        <v>20.2</v>
      </c>
      <c r="AG749" s="16">
        <v>295</v>
      </c>
      <c r="AH749" s="16">
        <v>1.26</v>
      </c>
      <c r="AI749" s="16">
        <v>56.6</v>
      </c>
      <c r="AJ749" s="24"/>
      <c r="AK749" s="24" t="s">
        <v>55</v>
      </c>
      <c r="AL749" s="635" t="s">
        <v>55</v>
      </c>
      <c r="AM749" s="26"/>
      <c r="AN749" s="24"/>
      <c r="AO749" s="24" t="s">
        <v>55</v>
      </c>
      <c r="AP749" s="635" t="s">
        <v>484</v>
      </c>
      <c r="AQ749" s="635" t="s">
        <v>484</v>
      </c>
      <c r="AR749" s="635" t="s">
        <v>484</v>
      </c>
      <c r="AS749" s="641" t="s">
        <v>32</v>
      </c>
      <c r="AT749" s="24" t="s">
        <v>1235</v>
      </c>
    </row>
    <row r="750" spans="1:46" ht="19.5">
      <c r="A750" s="23">
        <v>45992</v>
      </c>
      <c r="B750" s="642">
        <v>112</v>
      </c>
      <c r="C750" s="21">
        <v>0.3923611111111111</v>
      </c>
      <c r="D750" s="20">
        <v>2509405</v>
      </c>
      <c r="E750" s="20" t="s">
        <v>38</v>
      </c>
      <c r="F750" s="644" t="s">
        <v>55</v>
      </c>
      <c r="G750" s="864">
        <v>13.8</v>
      </c>
      <c r="H750" s="875"/>
      <c r="I750" s="869"/>
      <c r="J750" s="15"/>
      <c r="K750" s="19">
        <v>10.47</v>
      </c>
      <c r="L750" s="636">
        <f>(K750/(100-G750))*100</f>
        <v>12.1461716937355</v>
      </c>
      <c r="M750" s="15"/>
      <c r="N750" s="15"/>
      <c r="O750" s="869">
        <v>1.1399999999999999</v>
      </c>
      <c r="P750" s="870">
        <v>2.4</v>
      </c>
      <c r="Q750" s="870">
        <v>6.47</v>
      </c>
      <c r="R750" s="870">
        <v>53.02</v>
      </c>
      <c r="S750" s="870">
        <v>29.87</v>
      </c>
      <c r="T750" s="879">
        <f>SUM(Pâtissière[[#This Row],[G 180µ]:[G 63µ]])</f>
        <v>91.76</v>
      </c>
      <c r="U750" s="870">
        <v>6.66</v>
      </c>
      <c r="V750" s="27"/>
      <c r="W750" s="27"/>
      <c r="X750" s="27"/>
      <c r="Y750" s="643">
        <v>91.57</v>
      </c>
      <c r="Z750" s="18">
        <v>-0.95</v>
      </c>
      <c r="AA750" s="18">
        <v>10.7</v>
      </c>
      <c r="AB750" s="17"/>
      <c r="AC750" s="17"/>
      <c r="AD750" s="16">
        <v>86</v>
      </c>
      <c r="AE750" s="16">
        <v>73</v>
      </c>
      <c r="AF750" s="16">
        <v>19</v>
      </c>
      <c r="AG750" s="16">
        <v>201</v>
      </c>
      <c r="AH750" s="16">
        <v>1.18</v>
      </c>
      <c r="AI750" s="16">
        <v>46.9</v>
      </c>
      <c r="AJ750" s="24"/>
      <c r="AK750" s="24" t="s">
        <v>55</v>
      </c>
      <c r="AL750" s="635" t="s">
        <v>55</v>
      </c>
      <c r="AM750" s="26"/>
      <c r="AN750" s="24"/>
      <c r="AO750" s="24" t="s">
        <v>55</v>
      </c>
      <c r="AP750" s="635" t="s">
        <v>484</v>
      </c>
      <c r="AQ750" s="635" t="s">
        <v>484</v>
      </c>
      <c r="AR750" s="635" t="s">
        <v>484</v>
      </c>
      <c r="AS750" s="641" t="s">
        <v>32</v>
      </c>
      <c r="AT750" s="24" t="s">
        <v>1236</v>
      </c>
    </row>
    <row r="751" spans="1:46" ht="19.5">
      <c r="A751" s="23">
        <v>45992</v>
      </c>
      <c r="B751" s="642">
        <v>112</v>
      </c>
      <c r="C751" s="21">
        <v>0.65972222222222221</v>
      </c>
      <c r="D751" s="20">
        <v>2509409</v>
      </c>
      <c r="E751" s="20" t="s">
        <v>57</v>
      </c>
      <c r="F751" s="644" t="s">
        <v>55</v>
      </c>
      <c r="G751" s="864">
        <v>14.38</v>
      </c>
      <c r="H751" s="875"/>
      <c r="I751" s="869"/>
      <c r="J751" s="15"/>
      <c r="K751" s="19">
        <v>9.73</v>
      </c>
      <c r="L751" s="636">
        <f>(K751/(100-G751))*100</f>
        <v>11.364167250642373</v>
      </c>
      <c r="M751" s="15"/>
      <c r="N751" s="15"/>
      <c r="O751" s="869">
        <v>1.4</v>
      </c>
      <c r="P751" s="870">
        <v>3</v>
      </c>
      <c r="Q751" s="870">
        <v>7</v>
      </c>
      <c r="R751" s="870">
        <v>60</v>
      </c>
      <c r="S751" s="870">
        <v>24</v>
      </c>
      <c r="T751" s="879">
        <f>SUM(Pâtissière[[#This Row],[G 180µ]:[G 63µ]])</f>
        <v>94</v>
      </c>
      <c r="U751" s="870">
        <v>4</v>
      </c>
      <c r="V751" s="27"/>
      <c r="W751" s="27"/>
      <c r="X751" s="27"/>
      <c r="Y751" s="643">
        <v>93.1</v>
      </c>
      <c r="Z751" s="18">
        <v>-1.18</v>
      </c>
      <c r="AA751" s="18">
        <v>10.7</v>
      </c>
      <c r="AB751" s="17"/>
      <c r="AC751" s="17"/>
      <c r="AD751" s="16"/>
      <c r="AE751" s="16"/>
      <c r="AF751" s="16"/>
      <c r="AG751" s="16"/>
      <c r="AH751" s="16"/>
      <c r="AI751" s="16"/>
      <c r="AJ751" s="24"/>
      <c r="AK751" s="24" t="s">
        <v>55</v>
      </c>
      <c r="AL751" s="635" t="s">
        <v>55</v>
      </c>
      <c r="AM751" s="26"/>
      <c r="AN751" s="24"/>
      <c r="AO751" s="24" t="s">
        <v>55</v>
      </c>
      <c r="AP751" s="635" t="s">
        <v>484</v>
      </c>
      <c r="AQ751" s="635" t="s">
        <v>484</v>
      </c>
      <c r="AR751" s="635" t="s">
        <v>484</v>
      </c>
      <c r="AS751" s="641" t="s">
        <v>32</v>
      </c>
      <c r="AT751" s="24" t="s">
        <v>1237</v>
      </c>
    </row>
    <row r="752" spans="1:46" ht="19.5">
      <c r="A752" s="23">
        <v>45993</v>
      </c>
      <c r="B752" s="642">
        <v>112</v>
      </c>
      <c r="C752" s="21">
        <v>0.37152777777777779</v>
      </c>
      <c r="D752" s="20">
        <v>2509428</v>
      </c>
      <c r="E752" s="20" t="s">
        <v>38</v>
      </c>
      <c r="F752" s="644" t="s">
        <v>55</v>
      </c>
      <c r="G752" s="864">
        <v>14.5</v>
      </c>
      <c r="H752" s="875"/>
      <c r="I752" s="869"/>
      <c r="J752" s="15"/>
      <c r="K752" s="19">
        <v>10.14</v>
      </c>
      <c r="L752" s="636">
        <f>(K752/(100-G752))*100</f>
        <v>11.859649122807019</v>
      </c>
      <c r="M752" s="15"/>
      <c r="N752" s="15"/>
      <c r="O752" s="869">
        <v>2.48</v>
      </c>
      <c r="P752" s="870">
        <v>2.79</v>
      </c>
      <c r="Q752" s="870">
        <v>12.28</v>
      </c>
      <c r="R752" s="870">
        <v>49.08</v>
      </c>
      <c r="S752" s="870">
        <v>25.02</v>
      </c>
      <c r="T752" s="879">
        <f>SUM(Pâtissière[[#This Row],[G 180µ]:[G 63µ]])</f>
        <v>89.17</v>
      </c>
      <c r="U752" s="870">
        <v>6.3</v>
      </c>
      <c r="V752" s="27"/>
      <c r="W752" s="27"/>
      <c r="X752" s="27"/>
      <c r="Y752" s="643">
        <v>92.15</v>
      </c>
      <c r="Z752" s="18">
        <v>-1.1399999999999999</v>
      </c>
      <c r="AA752" s="18">
        <v>11.13</v>
      </c>
      <c r="AB752" s="17"/>
      <c r="AC752" s="17">
        <v>0.52</v>
      </c>
      <c r="AD752" s="16">
        <v>99</v>
      </c>
      <c r="AE752" s="16">
        <v>83</v>
      </c>
      <c r="AF752" s="16">
        <v>20.3</v>
      </c>
      <c r="AG752" s="16">
        <v>270</v>
      </c>
      <c r="AH752" s="16">
        <v>1.19</v>
      </c>
      <c r="AI752" s="16">
        <v>56.1</v>
      </c>
      <c r="AJ752" s="24"/>
      <c r="AK752" s="24" t="s">
        <v>55</v>
      </c>
      <c r="AL752" s="635" t="s">
        <v>55</v>
      </c>
      <c r="AM752" s="26"/>
      <c r="AN752" s="24"/>
      <c r="AO752" s="24" t="s">
        <v>55</v>
      </c>
      <c r="AP752" s="635" t="s">
        <v>484</v>
      </c>
      <c r="AQ752" s="635" t="s">
        <v>484</v>
      </c>
      <c r="AR752" s="635" t="s">
        <v>484</v>
      </c>
      <c r="AS752" s="641" t="s">
        <v>32</v>
      </c>
      <c r="AT752" s="24" t="s">
        <v>1238</v>
      </c>
    </row>
    <row r="753" spans="1:46" ht="19.5">
      <c r="A753" s="23">
        <v>45993</v>
      </c>
      <c r="B753" s="642">
        <v>112</v>
      </c>
      <c r="C753" s="21">
        <v>0.70833333333333337</v>
      </c>
      <c r="D753" s="20">
        <v>2509441</v>
      </c>
      <c r="E753" s="20" t="s">
        <v>21</v>
      </c>
      <c r="F753" s="644" t="s">
        <v>55</v>
      </c>
      <c r="G753" s="866">
        <v>14.6</v>
      </c>
      <c r="H753" s="875"/>
      <c r="I753" s="869"/>
      <c r="J753" s="15"/>
      <c r="K753" s="19">
        <v>9.92</v>
      </c>
      <c r="L753" s="636">
        <f>(K753/(100-G753))*100</f>
        <v>11.615925058548008</v>
      </c>
      <c r="M753" s="15"/>
      <c r="N753" s="15"/>
      <c r="O753" s="869"/>
      <c r="P753" s="870"/>
      <c r="Q753" s="870"/>
      <c r="R753" s="870"/>
      <c r="S753" s="870"/>
      <c r="T753" s="878"/>
      <c r="U753" s="870"/>
      <c r="V753" s="27"/>
      <c r="W753" s="27"/>
      <c r="X753" s="27"/>
      <c r="Y753" s="643">
        <v>91.12</v>
      </c>
      <c r="Z753" s="18">
        <v>-1.2</v>
      </c>
      <c r="AA753" s="18">
        <v>10.61</v>
      </c>
      <c r="AB753" s="17"/>
      <c r="AC753" s="17"/>
      <c r="AD753" s="16"/>
      <c r="AE753" s="16"/>
      <c r="AF753" s="16"/>
      <c r="AG753" s="16"/>
      <c r="AH753" s="16"/>
      <c r="AI753" s="16"/>
      <c r="AJ753" s="24"/>
      <c r="AK753" s="24" t="s">
        <v>55</v>
      </c>
      <c r="AL753" s="635" t="s">
        <v>55</v>
      </c>
      <c r="AM753" s="26"/>
      <c r="AN753" s="24"/>
      <c r="AO753" s="24" t="s">
        <v>55</v>
      </c>
      <c r="AP753" s="635" t="s">
        <v>484</v>
      </c>
      <c r="AQ753" s="635" t="s">
        <v>484</v>
      </c>
      <c r="AR753" s="635" t="s">
        <v>484</v>
      </c>
      <c r="AS753" s="641" t="s">
        <v>32</v>
      </c>
      <c r="AT753" s="24" t="s">
        <v>1239</v>
      </c>
    </row>
    <row r="754" spans="1:46" ht="19.5">
      <c r="A754" s="23">
        <v>45994</v>
      </c>
      <c r="B754" s="642">
        <v>112</v>
      </c>
      <c r="C754" s="21">
        <v>0.41736111111111113</v>
      </c>
      <c r="D754" s="20">
        <v>2509457</v>
      </c>
      <c r="E754" s="20" t="s">
        <v>38</v>
      </c>
      <c r="F754" s="644" t="s">
        <v>55</v>
      </c>
      <c r="G754" s="864">
        <v>14.3</v>
      </c>
      <c r="H754" s="875"/>
      <c r="I754" s="869"/>
      <c r="J754" s="15"/>
      <c r="K754" s="19">
        <v>9.74</v>
      </c>
      <c r="L754" s="636">
        <f>(K754/(100-G754))*100</f>
        <v>11.365227537922987</v>
      </c>
      <c r="M754" s="15"/>
      <c r="N754" s="15"/>
      <c r="O754" s="869">
        <v>1.8</v>
      </c>
      <c r="P754" s="870">
        <v>5</v>
      </c>
      <c r="Q754" s="870">
        <v>10</v>
      </c>
      <c r="R754" s="870">
        <v>54</v>
      </c>
      <c r="S754" s="870">
        <v>20</v>
      </c>
      <c r="T754" s="879">
        <f>SUM(Pâtissière[[#This Row],[G 180µ]:[G 63µ]])</f>
        <v>89</v>
      </c>
      <c r="U754" s="870">
        <v>8</v>
      </c>
      <c r="V754" s="27"/>
      <c r="W754" s="27"/>
      <c r="X754" s="27"/>
      <c r="Y754" s="643">
        <v>90.72</v>
      </c>
      <c r="Z754" s="18">
        <v>-1.19</v>
      </c>
      <c r="AA754" s="18">
        <v>10.53</v>
      </c>
      <c r="AB754" s="17"/>
      <c r="AC754" s="17"/>
      <c r="AD754" s="16">
        <v>101</v>
      </c>
      <c r="AE754" s="16">
        <v>91</v>
      </c>
      <c r="AF754" s="16">
        <v>21.2</v>
      </c>
      <c r="AG754" s="16">
        <v>308</v>
      </c>
      <c r="AH754" s="16">
        <v>1.1100000000000001</v>
      </c>
      <c r="AI754" s="16">
        <v>57.6</v>
      </c>
      <c r="AJ754" s="24"/>
      <c r="AK754" s="24" t="s">
        <v>55</v>
      </c>
      <c r="AL754" s="635" t="s">
        <v>55</v>
      </c>
      <c r="AM754" s="26"/>
      <c r="AN754" s="24"/>
      <c r="AO754" s="24" t="s">
        <v>55</v>
      </c>
      <c r="AP754" s="635" t="s">
        <v>484</v>
      </c>
      <c r="AQ754" s="635" t="s">
        <v>484</v>
      </c>
      <c r="AR754" s="635" t="s">
        <v>484</v>
      </c>
      <c r="AS754" s="641" t="s">
        <v>32</v>
      </c>
      <c r="AT754" s="24" t="s">
        <v>1240</v>
      </c>
    </row>
    <row r="755" spans="1:46" ht="19.5">
      <c r="A755" s="23">
        <v>45995</v>
      </c>
      <c r="B755" s="642">
        <v>112</v>
      </c>
      <c r="C755" s="21">
        <v>0.39444444444444443</v>
      </c>
      <c r="D755" s="20">
        <v>2509476</v>
      </c>
      <c r="E755" s="20" t="s">
        <v>38</v>
      </c>
      <c r="F755" s="644" t="s">
        <v>55</v>
      </c>
      <c r="G755" s="864">
        <v>14.61</v>
      </c>
      <c r="H755" s="875"/>
      <c r="I755" s="869"/>
      <c r="J755" s="15"/>
      <c r="K755" s="19">
        <v>9.99</v>
      </c>
      <c r="L755" s="636">
        <f>(K755/(100-G755))*100</f>
        <v>11.699262208689543</v>
      </c>
      <c r="M755" s="15"/>
      <c r="N755" s="15"/>
      <c r="O755" s="869">
        <v>0.8</v>
      </c>
      <c r="P755" s="870">
        <v>2.8</v>
      </c>
      <c r="Q755" s="870">
        <v>6.9</v>
      </c>
      <c r="R755" s="870">
        <v>54.3</v>
      </c>
      <c r="S755" s="870">
        <v>27.5</v>
      </c>
      <c r="T755" s="879">
        <f>SUM(Pâtissière[[#This Row],[G 180µ]:[G 63µ]])</f>
        <v>91.5</v>
      </c>
      <c r="U755" s="870">
        <v>6.4</v>
      </c>
      <c r="V755" s="27"/>
      <c r="W755" s="27"/>
      <c r="X755" s="27"/>
      <c r="Y755" s="643">
        <v>89.98</v>
      </c>
      <c r="Z755" s="18">
        <v>-1.07</v>
      </c>
      <c r="AA755" s="18">
        <v>10.16</v>
      </c>
      <c r="AB755" s="17"/>
      <c r="AC755" s="17"/>
      <c r="AD755" s="16">
        <v>88</v>
      </c>
      <c r="AE755" s="16">
        <v>81</v>
      </c>
      <c r="AF755" s="16">
        <v>20</v>
      </c>
      <c r="AG755" s="16">
        <v>240</v>
      </c>
      <c r="AH755" s="16">
        <v>1.0900000000000001</v>
      </c>
      <c r="AI755" s="16">
        <v>54.3</v>
      </c>
      <c r="AJ755" s="24"/>
      <c r="AK755" s="24" t="s">
        <v>55</v>
      </c>
      <c r="AL755" s="635" t="s">
        <v>55</v>
      </c>
      <c r="AM755" s="26"/>
      <c r="AN755" s="24"/>
      <c r="AO755" s="24" t="s">
        <v>55</v>
      </c>
      <c r="AP755" s="635" t="s">
        <v>484</v>
      </c>
      <c r="AQ755" s="635" t="s">
        <v>484</v>
      </c>
      <c r="AR755" s="635" t="s">
        <v>484</v>
      </c>
      <c r="AS755" s="641" t="s">
        <v>32</v>
      </c>
      <c r="AT755" s="24" t="s">
        <v>1241</v>
      </c>
    </row>
    <row r="756" spans="1:46" ht="19.5">
      <c r="A756" s="23">
        <v>45996</v>
      </c>
      <c r="B756" s="642">
        <v>112</v>
      </c>
      <c r="C756" s="21">
        <v>0.40625</v>
      </c>
      <c r="D756" s="20">
        <v>2509511</v>
      </c>
      <c r="E756" s="20" t="s">
        <v>38</v>
      </c>
      <c r="F756" s="644" t="s">
        <v>55</v>
      </c>
      <c r="G756" s="864">
        <v>14.3</v>
      </c>
      <c r="H756" s="875"/>
      <c r="I756" s="869"/>
      <c r="J756" s="15"/>
      <c r="K756" s="19">
        <v>9.85</v>
      </c>
      <c r="L756" s="636">
        <f>(K756/(100-G756))*100</f>
        <v>11.493582263710618</v>
      </c>
      <c r="M756" s="15"/>
      <c r="N756" s="15"/>
      <c r="O756" s="869"/>
      <c r="P756" s="870"/>
      <c r="Q756" s="870"/>
      <c r="R756" s="870"/>
      <c r="S756" s="870"/>
      <c r="T756" s="878"/>
      <c r="U756" s="870"/>
      <c r="V756" s="27"/>
      <c r="W756" s="27"/>
      <c r="X756" s="27"/>
      <c r="Y756" s="643">
        <v>92.69</v>
      </c>
      <c r="Z756" s="18">
        <v>-1.1000000000000001</v>
      </c>
      <c r="AA756" s="18">
        <v>10.32</v>
      </c>
      <c r="AB756" s="17"/>
      <c r="AC756" s="17"/>
      <c r="AD756" s="16"/>
      <c r="AE756" s="16"/>
      <c r="AF756" s="16"/>
      <c r="AG756" s="16"/>
      <c r="AH756" s="16"/>
      <c r="AI756" s="16"/>
      <c r="AJ756" s="24"/>
      <c r="AK756" s="24" t="s">
        <v>55</v>
      </c>
      <c r="AL756" s="635" t="s">
        <v>55</v>
      </c>
      <c r="AM756" s="26"/>
      <c r="AN756" s="24"/>
      <c r="AO756" s="24" t="s">
        <v>55</v>
      </c>
      <c r="AP756" s="635" t="s">
        <v>484</v>
      </c>
      <c r="AQ756" s="635" t="s">
        <v>484</v>
      </c>
      <c r="AR756" s="635" t="s">
        <v>484</v>
      </c>
      <c r="AS756" s="641" t="s">
        <v>32</v>
      </c>
      <c r="AT756" s="24" t="s">
        <v>1242</v>
      </c>
    </row>
    <row r="757" spans="1:46" ht="19.5">
      <c r="A757" s="23">
        <v>45996</v>
      </c>
      <c r="B757" s="642">
        <v>112</v>
      </c>
      <c r="C757" s="21">
        <v>0.4861111111111111</v>
      </c>
      <c r="D757" s="20">
        <v>2509512</v>
      </c>
      <c r="E757" s="20" t="s">
        <v>21</v>
      </c>
      <c r="F757" s="644" t="s">
        <v>55</v>
      </c>
      <c r="G757" s="864">
        <v>14.5</v>
      </c>
      <c r="H757" s="875"/>
      <c r="I757" s="869"/>
      <c r="J757" s="15"/>
      <c r="K757" s="19">
        <v>9.8800000000000008</v>
      </c>
      <c r="L757" s="636">
        <f t="shared" ref="L757:L762" si="123">(K757/(100-G757))*100</f>
        <v>11.555555555555557</v>
      </c>
      <c r="M757" s="15"/>
      <c r="N757" s="15"/>
      <c r="O757" s="869"/>
      <c r="P757" s="870"/>
      <c r="Q757" s="870"/>
      <c r="R757" s="870"/>
      <c r="S757" s="870"/>
      <c r="T757" s="878"/>
      <c r="U757" s="870"/>
      <c r="V757" s="27"/>
      <c r="W757" s="27"/>
      <c r="X757" s="27"/>
      <c r="Y757" s="643">
        <v>92.47</v>
      </c>
      <c r="Z757" s="18">
        <v>-1.1399999999999999</v>
      </c>
      <c r="AA757" s="18">
        <v>10.33</v>
      </c>
      <c r="AB757" s="17"/>
      <c r="AC757" s="17"/>
      <c r="AD757" s="16"/>
      <c r="AE757" s="16"/>
      <c r="AF757" s="16"/>
      <c r="AG757" s="16"/>
      <c r="AH757" s="16"/>
      <c r="AI757" s="16"/>
      <c r="AJ757" s="24"/>
      <c r="AK757" s="24" t="s">
        <v>55</v>
      </c>
      <c r="AL757" s="635" t="s">
        <v>55</v>
      </c>
      <c r="AM757" s="26"/>
      <c r="AN757" s="24"/>
      <c r="AO757" s="24" t="s">
        <v>55</v>
      </c>
      <c r="AP757" s="635" t="s">
        <v>484</v>
      </c>
      <c r="AQ757" s="635" t="s">
        <v>484</v>
      </c>
      <c r="AR757" s="635" t="s">
        <v>484</v>
      </c>
      <c r="AS757" s="641" t="s">
        <v>32</v>
      </c>
      <c r="AT757" s="24" t="s">
        <v>1243</v>
      </c>
    </row>
    <row r="758" spans="1:46" ht="19.5">
      <c r="A758" s="23">
        <v>45996</v>
      </c>
      <c r="B758" s="642">
        <v>112</v>
      </c>
      <c r="C758" s="21">
        <v>0.5</v>
      </c>
      <c r="D758" s="20">
        <v>2509513</v>
      </c>
      <c r="E758" s="20" t="s">
        <v>57</v>
      </c>
      <c r="F758" s="644" t="s">
        <v>55</v>
      </c>
      <c r="G758" s="864">
        <v>14.3</v>
      </c>
      <c r="H758" s="875"/>
      <c r="I758" s="869"/>
      <c r="J758" s="15"/>
      <c r="K758" s="19">
        <v>10</v>
      </c>
      <c r="L758" s="636">
        <f t="shared" si="123"/>
        <v>11.668611435239207</v>
      </c>
      <c r="M758" s="15"/>
      <c r="N758" s="15"/>
      <c r="O758" s="869"/>
      <c r="P758" s="870"/>
      <c r="Q758" s="870"/>
      <c r="R758" s="870"/>
      <c r="S758" s="870"/>
      <c r="T758" s="878"/>
      <c r="U758" s="870"/>
      <c r="V758" s="27"/>
      <c r="W758" s="27"/>
      <c r="X758" s="27"/>
      <c r="Y758" s="643">
        <v>92.35</v>
      </c>
      <c r="Z758" s="18">
        <v>-1.1399999999999999</v>
      </c>
      <c r="AA758" s="18">
        <v>10.43</v>
      </c>
      <c r="AB758" s="17"/>
      <c r="AC758" s="17"/>
      <c r="AD758" s="16">
        <v>90</v>
      </c>
      <c r="AE758" s="16">
        <v>80</v>
      </c>
      <c r="AF758" s="16">
        <v>19.399999999999999</v>
      </c>
      <c r="AG758" s="16">
        <v>210</v>
      </c>
      <c r="AH758" s="16">
        <v>1.1200000000000001</v>
      </c>
      <c r="AI758" s="16">
        <v>55</v>
      </c>
      <c r="AJ758" s="24"/>
      <c r="AK758" s="24" t="s">
        <v>55</v>
      </c>
      <c r="AL758" s="635" t="s">
        <v>55</v>
      </c>
      <c r="AM758" s="26"/>
      <c r="AN758" s="24"/>
      <c r="AO758" s="24" t="s">
        <v>55</v>
      </c>
      <c r="AP758" s="635" t="s">
        <v>484</v>
      </c>
      <c r="AQ758" s="635" t="s">
        <v>484</v>
      </c>
      <c r="AR758" s="635" t="s">
        <v>484</v>
      </c>
      <c r="AS758" s="641" t="s">
        <v>32</v>
      </c>
      <c r="AT758" s="24" t="s">
        <v>1244</v>
      </c>
    </row>
    <row r="759" spans="1:46" ht="19.5" customHeight="1">
      <c r="A759" s="23">
        <v>45997</v>
      </c>
      <c r="B759" s="642">
        <v>112</v>
      </c>
      <c r="C759" s="21">
        <v>0.39583333333333331</v>
      </c>
      <c r="D759" s="20">
        <v>53</v>
      </c>
      <c r="E759" s="20" t="s">
        <v>38</v>
      </c>
      <c r="F759" s="644" t="s">
        <v>55</v>
      </c>
      <c r="G759" s="864">
        <v>13.85</v>
      </c>
      <c r="H759" s="875"/>
      <c r="I759" s="869"/>
      <c r="J759" s="15"/>
      <c r="K759" s="19">
        <v>10.130000000000001</v>
      </c>
      <c r="L759" s="636">
        <f t="shared" si="123"/>
        <v>11.75856065002902</v>
      </c>
      <c r="M759" s="15"/>
      <c r="N759" s="15"/>
      <c r="O759" s="869">
        <v>1.4</v>
      </c>
      <c r="P759" s="870">
        <v>4.9000000000000004</v>
      </c>
      <c r="Q759" s="870">
        <v>10.32</v>
      </c>
      <c r="R759" s="870">
        <v>61.55</v>
      </c>
      <c r="S759" s="870">
        <v>13.6</v>
      </c>
      <c r="T759" s="879">
        <f>SUM(Pâtissière[[#This Row],[G 180µ]:[G 63µ]])</f>
        <v>90.36999999999999</v>
      </c>
      <c r="U759" s="870">
        <v>7</v>
      </c>
      <c r="V759" s="27"/>
      <c r="W759" s="27"/>
      <c r="X759" s="27"/>
      <c r="Y759" s="643">
        <v>92.47</v>
      </c>
      <c r="Z759" s="18">
        <v>-1.1399999999999999</v>
      </c>
      <c r="AA759" s="18">
        <v>10.36</v>
      </c>
      <c r="AB759" s="17"/>
      <c r="AC759" s="17"/>
      <c r="AD759" s="16"/>
      <c r="AE759" s="16"/>
      <c r="AF759" s="16"/>
      <c r="AG759" s="16"/>
      <c r="AH759" s="16"/>
      <c r="AI759" s="16"/>
      <c r="AJ759" s="24"/>
      <c r="AK759" s="24" t="s">
        <v>55</v>
      </c>
      <c r="AL759" s="635" t="s">
        <v>55</v>
      </c>
      <c r="AM759" s="26"/>
      <c r="AN759" s="24"/>
      <c r="AO759" s="24" t="s">
        <v>55</v>
      </c>
      <c r="AP759" s="635" t="s">
        <v>484</v>
      </c>
      <c r="AQ759" s="635" t="s">
        <v>484</v>
      </c>
      <c r="AR759" s="635" t="s">
        <v>484</v>
      </c>
      <c r="AS759" s="641" t="s">
        <v>32</v>
      </c>
      <c r="AT759" s="24" t="s">
        <v>1245</v>
      </c>
    </row>
    <row r="760" spans="1:46" ht="21.75" customHeight="1">
      <c r="A760" s="23">
        <v>45999</v>
      </c>
      <c r="B760" s="642">
        <v>112</v>
      </c>
      <c r="C760" s="21">
        <v>0.33958333333333335</v>
      </c>
      <c r="D760" s="20">
        <v>78</v>
      </c>
      <c r="E760" s="20" t="s">
        <v>38</v>
      </c>
      <c r="F760" s="644" t="s">
        <v>55</v>
      </c>
      <c r="G760" s="864">
        <v>14</v>
      </c>
      <c r="H760" s="875"/>
      <c r="I760" s="869"/>
      <c r="J760" s="15"/>
      <c r="K760" s="19">
        <v>10.75</v>
      </c>
      <c r="L760" s="636">
        <f t="shared" si="123"/>
        <v>12.5</v>
      </c>
      <c r="M760" s="15"/>
      <c r="N760" s="15"/>
      <c r="O760" s="869">
        <v>1.72</v>
      </c>
      <c r="P760" s="870">
        <v>1.24</v>
      </c>
      <c r="Q760" s="870">
        <v>8.1999999999999993</v>
      </c>
      <c r="R760" s="870">
        <v>52.2</v>
      </c>
      <c r="S760" s="870">
        <v>28.57</v>
      </c>
      <c r="T760" s="879">
        <f>SUM(Pâtissière[[#This Row],[G 180µ]:[G 63µ]])</f>
        <v>90.210000000000008</v>
      </c>
      <c r="U760" s="870">
        <v>6.23</v>
      </c>
      <c r="V760" s="27"/>
      <c r="W760" s="27"/>
      <c r="X760" s="27"/>
      <c r="Y760" s="643">
        <v>91.9</v>
      </c>
      <c r="Z760" s="18">
        <v>0.95</v>
      </c>
      <c r="AA760" s="18">
        <v>10.87</v>
      </c>
      <c r="AB760" s="17"/>
      <c r="AC760" s="17"/>
      <c r="AD760" s="16">
        <v>79</v>
      </c>
      <c r="AE760" s="16">
        <v>92</v>
      </c>
      <c r="AF760" s="16">
        <v>21.4</v>
      </c>
      <c r="AG760" s="16">
        <v>235</v>
      </c>
      <c r="AH760" s="16">
        <v>0.86</v>
      </c>
      <c r="AI760" s="16">
        <v>54.1</v>
      </c>
      <c r="AJ760" s="24"/>
      <c r="AK760" s="24" t="s">
        <v>55</v>
      </c>
      <c r="AL760" s="635" t="s">
        <v>55</v>
      </c>
      <c r="AM760" s="26"/>
      <c r="AN760" s="24"/>
      <c r="AO760" s="24" t="s">
        <v>55</v>
      </c>
      <c r="AP760" s="635" t="s">
        <v>484</v>
      </c>
      <c r="AQ760" s="635" t="s">
        <v>484</v>
      </c>
      <c r="AR760" s="635" t="s">
        <v>484</v>
      </c>
      <c r="AS760" s="641" t="s">
        <v>32</v>
      </c>
      <c r="AT760" s="24" t="s">
        <v>1246</v>
      </c>
    </row>
    <row r="761" spans="1:46" ht="19.5">
      <c r="A761" s="23">
        <v>45999</v>
      </c>
      <c r="B761" s="642">
        <v>112</v>
      </c>
      <c r="C761" s="21">
        <v>0.39166666666666666</v>
      </c>
      <c r="D761" s="20">
        <v>79</v>
      </c>
      <c r="E761" s="20" t="s">
        <v>38</v>
      </c>
      <c r="F761" s="644" t="s">
        <v>55</v>
      </c>
      <c r="G761" s="864">
        <v>14.19</v>
      </c>
      <c r="H761" s="875"/>
      <c r="I761" s="869"/>
      <c r="J761" s="15"/>
      <c r="K761" s="19">
        <v>10.62</v>
      </c>
      <c r="L761" s="636">
        <f t="shared" si="123"/>
        <v>12.37617993240881</v>
      </c>
      <c r="M761" s="15"/>
      <c r="N761" s="15"/>
      <c r="O761" s="869">
        <v>0.76</v>
      </c>
      <c r="P761" s="870">
        <v>2.5299999999999998</v>
      </c>
      <c r="Q761" s="870">
        <v>6.91</v>
      </c>
      <c r="R761" s="870">
        <v>57.83</v>
      </c>
      <c r="S761" s="870">
        <v>25.95</v>
      </c>
      <c r="T761" s="879">
        <f>SUM(Pâtissière[[#This Row],[G 180µ]:[G 63µ]])</f>
        <v>93.22</v>
      </c>
      <c r="U761" s="870">
        <v>5.61</v>
      </c>
      <c r="V761" s="27"/>
      <c r="W761" s="27"/>
      <c r="X761" s="27"/>
      <c r="Y761" s="643">
        <v>91.67</v>
      </c>
      <c r="Z761" s="18">
        <v>-0.94</v>
      </c>
      <c r="AA761" s="18">
        <v>10.81</v>
      </c>
      <c r="AB761" s="17"/>
      <c r="AC761" s="17"/>
      <c r="AD761" s="16"/>
      <c r="AE761" s="16"/>
      <c r="AF761" s="16"/>
      <c r="AG761" s="16"/>
      <c r="AH761" s="16"/>
      <c r="AI761" s="16"/>
      <c r="AJ761" s="24"/>
      <c r="AK761" s="24" t="s">
        <v>55</v>
      </c>
      <c r="AL761" s="635" t="s">
        <v>55</v>
      </c>
      <c r="AM761" s="26"/>
      <c r="AN761" s="24"/>
      <c r="AO761" s="24" t="s">
        <v>55</v>
      </c>
      <c r="AP761" s="635" t="s">
        <v>484</v>
      </c>
      <c r="AQ761" s="635" t="s">
        <v>484</v>
      </c>
      <c r="AR761" s="635" t="s">
        <v>484</v>
      </c>
      <c r="AS761" s="641" t="s">
        <v>32</v>
      </c>
      <c r="AT761" s="24" t="s">
        <v>1247</v>
      </c>
    </row>
    <row r="762" spans="1:46" ht="19.5">
      <c r="A762" s="23">
        <v>46000</v>
      </c>
      <c r="B762" s="642">
        <v>112</v>
      </c>
      <c r="C762" s="21">
        <v>0.39583333333333331</v>
      </c>
      <c r="D762" s="20">
        <v>111</v>
      </c>
      <c r="E762" s="20" t="s">
        <v>38</v>
      </c>
      <c r="F762" s="644" t="s">
        <v>55</v>
      </c>
      <c r="G762" s="866">
        <v>14.5</v>
      </c>
      <c r="H762" s="875"/>
      <c r="I762" s="869"/>
      <c r="J762" s="15"/>
      <c r="K762" s="19">
        <v>9.85</v>
      </c>
      <c r="L762" s="636">
        <f t="shared" si="123"/>
        <v>11.520467836257311</v>
      </c>
      <c r="M762" s="15"/>
      <c r="N762" s="15"/>
      <c r="O762" s="869">
        <v>0.9</v>
      </c>
      <c r="P762" s="870">
        <v>2</v>
      </c>
      <c r="Q762" s="870">
        <v>8</v>
      </c>
      <c r="R762" s="870">
        <v>55</v>
      </c>
      <c r="S762" s="870">
        <v>27</v>
      </c>
      <c r="T762" s="879">
        <f>SUM(Pâtissière[[#This Row],[G 180µ]:[G 63µ]])</f>
        <v>92</v>
      </c>
      <c r="U762" s="870">
        <v>7</v>
      </c>
      <c r="V762" s="27"/>
      <c r="W762" s="27"/>
      <c r="X762" s="27"/>
      <c r="Y762" s="643">
        <v>92.3</v>
      </c>
      <c r="Z762" s="18">
        <v>-1.07</v>
      </c>
      <c r="AA762" s="18">
        <v>10.69</v>
      </c>
      <c r="AB762" s="17"/>
      <c r="AC762" s="17"/>
      <c r="AD762" s="16"/>
      <c r="AE762" s="16"/>
      <c r="AF762" s="16"/>
      <c r="AG762" s="16"/>
      <c r="AH762" s="16"/>
      <c r="AI762" s="16"/>
      <c r="AJ762" s="24"/>
      <c r="AK762" s="24" t="s">
        <v>55</v>
      </c>
      <c r="AL762" s="635" t="s">
        <v>55</v>
      </c>
      <c r="AM762" s="26"/>
      <c r="AN762" s="24"/>
      <c r="AO762" s="24" t="s">
        <v>55</v>
      </c>
      <c r="AP762" s="635" t="s">
        <v>484</v>
      </c>
      <c r="AQ762" s="635" t="s">
        <v>484</v>
      </c>
      <c r="AR762" s="635" t="s">
        <v>484</v>
      </c>
      <c r="AS762" s="641" t="s">
        <v>32</v>
      </c>
      <c r="AT762" s="24" t="s">
        <v>1248</v>
      </c>
    </row>
    <row r="763" spans="1:46" ht="19.5">
      <c r="A763" s="23">
        <v>46002</v>
      </c>
      <c r="B763" s="642">
        <v>112</v>
      </c>
      <c r="C763" s="21">
        <v>0.40486111111111112</v>
      </c>
      <c r="D763" s="20">
        <v>136</v>
      </c>
      <c r="E763" s="20" t="s">
        <v>38</v>
      </c>
      <c r="F763" s="644" t="s">
        <v>55</v>
      </c>
      <c r="G763" s="866">
        <v>14.5</v>
      </c>
      <c r="H763" s="875"/>
      <c r="I763" s="869"/>
      <c r="J763" s="15"/>
      <c r="K763" s="19">
        <v>9.81</v>
      </c>
      <c r="L763" s="636">
        <f t="shared" ref="L763:L764" si="124">(K763/(100-G763))*100</f>
        <v>11.473684210526317</v>
      </c>
      <c r="M763" s="15"/>
      <c r="N763" s="15"/>
      <c r="O763" s="869">
        <v>0.59</v>
      </c>
      <c r="P763" s="870">
        <v>2.41</v>
      </c>
      <c r="Q763" s="870">
        <v>7.63</v>
      </c>
      <c r="R763" s="870">
        <v>63.34</v>
      </c>
      <c r="S763" s="870">
        <v>18.64</v>
      </c>
      <c r="T763" s="879">
        <f>SUM(Pâtissière[[#This Row],[G 180µ]:[G 63µ]])</f>
        <v>92.02</v>
      </c>
      <c r="U763" s="870">
        <v>6.31</v>
      </c>
      <c r="V763" s="27"/>
      <c r="W763" s="27"/>
      <c r="X763" s="27"/>
      <c r="Y763" s="643">
        <v>92.42</v>
      </c>
      <c r="Z763" s="18">
        <v>-1.07</v>
      </c>
      <c r="AA763" s="18">
        <v>10.9</v>
      </c>
      <c r="AB763" s="17"/>
      <c r="AC763" s="17"/>
      <c r="AD763" s="16"/>
      <c r="AE763" s="16"/>
      <c r="AF763" s="16"/>
      <c r="AG763" s="16"/>
      <c r="AH763" s="16"/>
      <c r="AI763" s="16"/>
      <c r="AJ763" s="24"/>
      <c r="AK763" s="24" t="s">
        <v>55</v>
      </c>
      <c r="AL763" s="635" t="s">
        <v>55</v>
      </c>
      <c r="AM763" s="26"/>
      <c r="AN763" s="24"/>
      <c r="AO763" s="24" t="s">
        <v>55</v>
      </c>
      <c r="AP763" s="635" t="s">
        <v>484</v>
      </c>
      <c r="AQ763" s="635" t="s">
        <v>484</v>
      </c>
      <c r="AR763" s="635" t="s">
        <v>484</v>
      </c>
      <c r="AS763" s="641" t="s">
        <v>32</v>
      </c>
      <c r="AT763" s="24" t="s">
        <v>1249</v>
      </c>
    </row>
    <row r="764" spans="1:46" ht="19.5">
      <c r="A764" s="23">
        <v>46002</v>
      </c>
      <c r="B764" s="642">
        <v>112</v>
      </c>
      <c r="C764" s="21">
        <v>0.40972222222222221</v>
      </c>
      <c r="D764" s="20">
        <v>137</v>
      </c>
      <c r="E764" s="20" t="s">
        <v>38</v>
      </c>
      <c r="F764" s="644" t="s">
        <v>55</v>
      </c>
      <c r="G764" s="866">
        <v>14.5</v>
      </c>
      <c r="H764" s="875"/>
      <c r="I764" s="869"/>
      <c r="J764" s="15"/>
      <c r="K764" s="19">
        <v>9.81</v>
      </c>
      <c r="L764" s="636">
        <f t="shared" si="124"/>
        <v>11.473684210526317</v>
      </c>
      <c r="M764" s="15"/>
      <c r="N764" s="15"/>
      <c r="O764" s="869"/>
      <c r="P764" s="870"/>
      <c r="Q764" s="870"/>
      <c r="R764" s="870"/>
      <c r="S764" s="870"/>
      <c r="T764" s="878"/>
      <c r="U764" s="870"/>
      <c r="V764" s="27"/>
      <c r="W764" s="27"/>
      <c r="X764" s="27"/>
      <c r="Y764" s="643">
        <v>91.98</v>
      </c>
      <c r="Z764" s="18">
        <v>-1.1599999999999999</v>
      </c>
      <c r="AA764" s="18">
        <v>10.84</v>
      </c>
      <c r="AB764" s="17"/>
      <c r="AC764" s="17"/>
      <c r="AD764" s="16">
        <v>75</v>
      </c>
      <c r="AE764" s="16">
        <v>87</v>
      </c>
      <c r="AF764" s="16">
        <v>20.8</v>
      </c>
      <c r="AG764" s="16">
        <v>230</v>
      </c>
      <c r="AH764" s="16">
        <v>0.86</v>
      </c>
      <c r="AI764" s="16">
        <v>58.5</v>
      </c>
      <c r="AJ764" s="24"/>
      <c r="AK764" s="24" t="s">
        <v>55</v>
      </c>
      <c r="AL764" s="635" t="s">
        <v>55</v>
      </c>
      <c r="AM764" s="26"/>
      <c r="AN764" s="24"/>
      <c r="AO764" s="24" t="s">
        <v>55</v>
      </c>
      <c r="AP764" s="635" t="s">
        <v>484</v>
      </c>
      <c r="AQ764" s="635" t="s">
        <v>484</v>
      </c>
      <c r="AR764" s="635" t="s">
        <v>484</v>
      </c>
      <c r="AS764" s="641" t="s">
        <v>32</v>
      </c>
      <c r="AT764" s="24" t="s">
        <v>1250</v>
      </c>
    </row>
    <row r="765" spans="1:46" ht="19.5">
      <c r="A765" s="23">
        <v>46003</v>
      </c>
      <c r="B765" s="642">
        <v>112</v>
      </c>
      <c r="C765" s="21">
        <v>0.42777777777777776</v>
      </c>
      <c r="D765" s="20">
        <v>170</v>
      </c>
      <c r="E765" s="20" t="s">
        <v>38</v>
      </c>
      <c r="F765" s="644" t="s">
        <v>55</v>
      </c>
      <c r="G765" s="866">
        <v>14.19</v>
      </c>
      <c r="H765" s="875">
        <v>14.3</v>
      </c>
      <c r="I765" s="869"/>
      <c r="J765" s="15"/>
      <c r="K765" s="19">
        <v>10.56</v>
      </c>
      <c r="L765" s="636">
        <f t="shared" ref="L765:L770" si="125">(K765/(100-G765))*100</f>
        <v>12.306258011886726</v>
      </c>
      <c r="M765" s="15"/>
      <c r="N765" s="15"/>
      <c r="O765" s="869"/>
      <c r="P765" s="870"/>
      <c r="Q765" s="870"/>
      <c r="R765" s="870"/>
      <c r="S765" s="870"/>
      <c r="T765" s="878"/>
      <c r="U765" s="870"/>
      <c r="V765" s="27"/>
      <c r="W765" s="27"/>
      <c r="X765" s="27"/>
      <c r="Y765" s="643">
        <v>91.25</v>
      </c>
      <c r="Z765" s="18">
        <v>-0.9</v>
      </c>
      <c r="AA765" s="18">
        <v>10.26</v>
      </c>
      <c r="AB765" s="17"/>
      <c r="AC765" s="17"/>
      <c r="AD765" s="16"/>
      <c r="AE765" s="16"/>
      <c r="AF765" s="16"/>
      <c r="AG765" s="16"/>
      <c r="AH765" s="16"/>
      <c r="AI765" s="16"/>
      <c r="AJ765" s="24"/>
      <c r="AK765" s="24" t="s">
        <v>55</v>
      </c>
      <c r="AL765" s="635" t="s">
        <v>55</v>
      </c>
      <c r="AM765" s="26"/>
      <c r="AN765" s="24"/>
      <c r="AO765" s="24" t="s">
        <v>55</v>
      </c>
      <c r="AP765" s="635" t="s">
        <v>484</v>
      </c>
      <c r="AQ765" s="635" t="s">
        <v>484</v>
      </c>
      <c r="AR765" s="635" t="s">
        <v>484</v>
      </c>
      <c r="AS765" s="641" t="s">
        <v>32</v>
      </c>
      <c r="AT765" s="1265" t="s">
        <v>1251</v>
      </c>
    </row>
    <row r="766" spans="1:46" ht="19.5">
      <c r="A766" s="23">
        <v>46004</v>
      </c>
      <c r="B766" s="642">
        <v>112</v>
      </c>
      <c r="C766" s="21">
        <v>0.40972222222222221</v>
      </c>
      <c r="D766" s="20">
        <v>196</v>
      </c>
      <c r="E766" s="20" t="s">
        <v>38</v>
      </c>
      <c r="F766" s="644" t="s">
        <v>55</v>
      </c>
      <c r="G766" s="864">
        <v>13.91</v>
      </c>
      <c r="H766" s="875"/>
      <c r="I766" s="869"/>
      <c r="J766" s="15"/>
      <c r="K766" s="19">
        <v>10.29</v>
      </c>
      <c r="L766" s="636">
        <f t="shared" si="125"/>
        <v>11.952607736090137</v>
      </c>
      <c r="M766" s="15"/>
      <c r="N766" s="15">
        <v>20.2</v>
      </c>
      <c r="O766" s="869"/>
      <c r="P766" s="870"/>
      <c r="Q766" s="870"/>
      <c r="R766" s="870"/>
      <c r="S766" s="870"/>
      <c r="T766" s="878"/>
      <c r="U766" s="870"/>
      <c r="V766" s="27"/>
      <c r="W766" s="27"/>
      <c r="X766" s="27"/>
      <c r="Y766" s="643">
        <v>90.85</v>
      </c>
      <c r="Z766" s="18">
        <v>-0.79</v>
      </c>
      <c r="AA766" s="18">
        <v>10.43</v>
      </c>
      <c r="AB766" s="17"/>
      <c r="AC766" s="17">
        <v>0.56999999999999995</v>
      </c>
      <c r="AD766" s="16">
        <v>70</v>
      </c>
      <c r="AE766" s="16">
        <v>81</v>
      </c>
      <c r="AF766" s="16">
        <v>20</v>
      </c>
      <c r="AG766" s="16">
        <v>155</v>
      </c>
      <c r="AH766" s="16">
        <v>0.86</v>
      </c>
      <c r="AI766" s="16">
        <v>39.200000000000003</v>
      </c>
      <c r="AJ766" s="24"/>
      <c r="AK766" s="24" t="s">
        <v>55</v>
      </c>
      <c r="AL766" s="635" t="s">
        <v>55</v>
      </c>
      <c r="AM766" s="26"/>
      <c r="AN766" s="24"/>
      <c r="AO766" s="24" t="s">
        <v>55</v>
      </c>
      <c r="AP766" s="635" t="s">
        <v>484</v>
      </c>
      <c r="AQ766" s="635" t="s">
        <v>484</v>
      </c>
      <c r="AR766" s="635" t="s">
        <v>484</v>
      </c>
      <c r="AS766" s="641" t="s">
        <v>32</v>
      </c>
      <c r="AT766" s="24" t="s">
        <v>1252</v>
      </c>
    </row>
    <row r="767" spans="1:46" ht="19.5">
      <c r="A767" s="23">
        <v>46006</v>
      </c>
      <c r="B767" s="642">
        <v>112</v>
      </c>
      <c r="C767" s="21">
        <v>0.35138888888888886</v>
      </c>
      <c r="D767" s="20">
        <v>232</v>
      </c>
      <c r="E767" s="20" t="s">
        <v>38</v>
      </c>
      <c r="F767" s="644" t="s">
        <v>55</v>
      </c>
      <c r="G767" s="866">
        <v>14.25</v>
      </c>
      <c r="H767" s="875">
        <v>14.31</v>
      </c>
      <c r="I767" s="869"/>
      <c r="J767" s="15"/>
      <c r="K767" s="19">
        <v>9.65</v>
      </c>
      <c r="L767" s="636">
        <f t="shared" si="125"/>
        <v>11.253644314868804</v>
      </c>
      <c r="M767" s="15"/>
      <c r="N767" s="15"/>
      <c r="O767" s="869">
        <v>0.8</v>
      </c>
      <c r="P767" s="870">
        <v>3</v>
      </c>
      <c r="Q767" s="870">
        <v>10</v>
      </c>
      <c r="R767" s="870">
        <v>62</v>
      </c>
      <c r="S767" s="870">
        <v>15</v>
      </c>
      <c r="T767" s="879">
        <f>SUM(Pâtissière[[#This Row],[G 180µ]:[G 63µ]])</f>
        <v>90</v>
      </c>
      <c r="U767" s="870">
        <v>8</v>
      </c>
      <c r="V767" s="27"/>
      <c r="W767" s="27"/>
      <c r="X767" s="27"/>
      <c r="Y767" s="643">
        <v>92.14</v>
      </c>
      <c r="Z767" s="18">
        <v>-1.21</v>
      </c>
      <c r="AA767" s="18">
        <v>11.41</v>
      </c>
      <c r="AB767" s="17"/>
      <c r="AC767" s="17">
        <v>0.54</v>
      </c>
      <c r="AD767" s="16">
        <v>84</v>
      </c>
      <c r="AE767" s="16">
        <v>77</v>
      </c>
      <c r="AF767" s="16">
        <v>19.5</v>
      </c>
      <c r="AG767" s="16">
        <v>210</v>
      </c>
      <c r="AH767" s="16">
        <v>1.0900000000000001</v>
      </c>
      <c r="AI767" s="16">
        <v>47.6</v>
      </c>
      <c r="AJ767" s="24"/>
      <c r="AK767" s="24" t="s">
        <v>55</v>
      </c>
      <c r="AL767" s="635" t="s">
        <v>55</v>
      </c>
      <c r="AM767" s="26"/>
      <c r="AN767" s="24"/>
      <c r="AO767" s="24" t="s">
        <v>55</v>
      </c>
      <c r="AP767" s="635" t="s">
        <v>484</v>
      </c>
      <c r="AQ767" s="635" t="s">
        <v>484</v>
      </c>
      <c r="AR767" s="635" t="s">
        <v>484</v>
      </c>
      <c r="AS767" s="641" t="s">
        <v>32</v>
      </c>
      <c r="AT767" s="24" t="s">
        <v>1253</v>
      </c>
    </row>
    <row r="768" spans="1:46" ht="19.5">
      <c r="A768" s="23">
        <v>46007</v>
      </c>
      <c r="B768" s="642">
        <v>112</v>
      </c>
      <c r="C768" s="21">
        <v>0.37708333333333333</v>
      </c>
      <c r="D768" s="20">
        <v>265</v>
      </c>
      <c r="E768" s="20" t="s">
        <v>38</v>
      </c>
      <c r="F768" s="644" t="s">
        <v>55</v>
      </c>
      <c r="G768" s="866">
        <v>14.14</v>
      </c>
      <c r="H768" s="875"/>
      <c r="I768" s="869"/>
      <c r="J768" s="15"/>
      <c r="K768" s="19">
        <v>10.37</v>
      </c>
      <c r="L768" s="636">
        <f t="shared" si="125"/>
        <v>12.077801071511763</v>
      </c>
      <c r="M768" s="15"/>
      <c r="N768" s="15"/>
      <c r="O768" s="869">
        <v>1.56</v>
      </c>
      <c r="P768" s="870">
        <v>2.84</v>
      </c>
      <c r="Q768" s="870">
        <v>11.2</v>
      </c>
      <c r="R768" s="870">
        <v>55.91</v>
      </c>
      <c r="S768" s="870">
        <v>20.5</v>
      </c>
      <c r="T768" s="879">
        <f>SUM(Pâtissière[[#This Row],[G 180µ]:[G 63µ]])</f>
        <v>90.449999999999989</v>
      </c>
      <c r="U768" s="870">
        <v>6</v>
      </c>
      <c r="V768" s="27"/>
      <c r="W768" s="27"/>
      <c r="X768" s="27"/>
      <c r="Y768" s="643">
        <v>92.42</v>
      </c>
      <c r="Z768" s="18">
        <v>-0.75</v>
      </c>
      <c r="AA768" s="18">
        <v>11.14</v>
      </c>
      <c r="AB768" s="17"/>
      <c r="AC768" s="17"/>
      <c r="AD768" s="16">
        <v>81</v>
      </c>
      <c r="AE768" s="16">
        <v>58</v>
      </c>
      <c r="AF768" s="16">
        <v>17</v>
      </c>
      <c r="AG768" s="16">
        <v>160</v>
      </c>
      <c r="AH768" s="16">
        <v>1.4</v>
      </c>
      <c r="AI768" s="16">
        <v>43.3</v>
      </c>
      <c r="AJ768" s="24"/>
      <c r="AK768" s="24" t="s">
        <v>55</v>
      </c>
      <c r="AL768" s="635" t="s">
        <v>55</v>
      </c>
      <c r="AM768" s="26"/>
      <c r="AN768" s="24"/>
      <c r="AO768" s="24" t="s">
        <v>55</v>
      </c>
      <c r="AP768" s="635" t="s">
        <v>484</v>
      </c>
      <c r="AQ768" s="635" t="s">
        <v>484</v>
      </c>
      <c r="AR768" s="635" t="s">
        <v>484</v>
      </c>
      <c r="AS768" s="641" t="s">
        <v>32</v>
      </c>
      <c r="AT768" s="24" t="s">
        <v>1254</v>
      </c>
    </row>
    <row r="769" spans="1:46" ht="19.5">
      <c r="A769" s="23">
        <v>46008</v>
      </c>
      <c r="B769" s="642">
        <v>112</v>
      </c>
      <c r="C769" s="21">
        <v>0.39097222222222222</v>
      </c>
      <c r="D769" s="20">
        <v>285</v>
      </c>
      <c r="E769" s="20" t="s">
        <v>38</v>
      </c>
      <c r="F769" s="644" t="s">
        <v>55</v>
      </c>
      <c r="G769" s="866">
        <v>13.67</v>
      </c>
      <c r="H769" s="875"/>
      <c r="I769" s="869"/>
      <c r="J769" s="15"/>
      <c r="K769" s="19">
        <v>10.56</v>
      </c>
      <c r="L769" s="636">
        <f t="shared" si="125"/>
        <v>12.23213251476891</v>
      </c>
      <c r="M769" s="15"/>
      <c r="N769" s="15"/>
      <c r="O769" s="869"/>
      <c r="P769" s="870"/>
      <c r="Q769" s="870"/>
      <c r="R769" s="870"/>
      <c r="S769" s="870"/>
      <c r="T769" s="878"/>
      <c r="U769" s="870"/>
      <c r="V769" s="27"/>
      <c r="W769" s="27"/>
      <c r="X769" s="27"/>
      <c r="Y769" s="643"/>
      <c r="Z769" s="18"/>
      <c r="AA769" s="18"/>
      <c r="AB769" s="17"/>
      <c r="AC769" s="17"/>
      <c r="AD769" s="16"/>
      <c r="AE769" s="16"/>
      <c r="AF769" s="16"/>
      <c r="AG769" s="16"/>
      <c r="AH769" s="16"/>
      <c r="AI769" s="16"/>
      <c r="AJ769" s="24"/>
      <c r="AK769" s="24" t="s">
        <v>55</v>
      </c>
      <c r="AL769" s="635" t="s">
        <v>55</v>
      </c>
      <c r="AM769" s="26"/>
      <c r="AN769" s="24"/>
      <c r="AO769" s="24" t="s">
        <v>55</v>
      </c>
      <c r="AP769" s="635" t="s">
        <v>484</v>
      </c>
      <c r="AQ769" s="635" t="s">
        <v>484</v>
      </c>
      <c r="AR769" s="635" t="s">
        <v>484</v>
      </c>
      <c r="AS769" s="641" t="s">
        <v>32</v>
      </c>
      <c r="AT769" s="24" t="s">
        <v>1255</v>
      </c>
    </row>
    <row r="770" spans="1:46" ht="19.5">
      <c r="A770" s="23">
        <v>46009</v>
      </c>
      <c r="B770" s="642">
        <v>112</v>
      </c>
      <c r="C770" s="21">
        <v>0.40416666666666667</v>
      </c>
      <c r="D770" s="20">
        <v>320</v>
      </c>
      <c r="E770" s="20" t="s">
        <v>38</v>
      </c>
      <c r="F770" s="644" t="s">
        <v>55</v>
      </c>
      <c r="G770" s="866">
        <v>13.95</v>
      </c>
      <c r="H770" s="875"/>
      <c r="I770" s="869"/>
      <c r="J770" s="15"/>
      <c r="K770" s="19">
        <v>10.36</v>
      </c>
      <c r="L770" s="636">
        <f t="shared" si="125"/>
        <v>12.039511911679256</v>
      </c>
      <c r="M770" s="15"/>
      <c r="N770" s="15"/>
      <c r="O770" s="869">
        <v>1.22</v>
      </c>
      <c r="P770" s="870">
        <v>2</v>
      </c>
      <c r="Q770" s="870">
        <v>8.6999999999999993</v>
      </c>
      <c r="R770" s="870">
        <v>58.05</v>
      </c>
      <c r="S770" s="870">
        <v>21</v>
      </c>
      <c r="T770" s="879">
        <f>SUM(Pâtissière[[#This Row],[G 180µ]:[G 63µ]])</f>
        <v>89.75</v>
      </c>
      <c r="U770" s="870">
        <v>5.72</v>
      </c>
      <c r="V770" s="27"/>
      <c r="W770" s="27"/>
      <c r="X770" s="27"/>
      <c r="Y770" s="643">
        <v>92.29</v>
      </c>
      <c r="Z770" s="18">
        <v>-0.93</v>
      </c>
      <c r="AA770" s="18">
        <v>11.48</v>
      </c>
      <c r="AB770" s="17"/>
      <c r="AC770" s="17"/>
      <c r="AD770" s="16">
        <v>100</v>
      </c>
      <c r="AE770" s="16">
        <v>67</v>
      </c>
      <c r="AF770" s="16">
        <v>18.2</v>
      </c>
      <c r="AG770" s="16">
        <v>240</v>
      </c>
      <c r="AH770" s="16">
        <v>1.49</v>
      </c>
      <c r="AI770" s="16">
        <v>49.9</v>
      </c>
      <c r="AJ770" s="24"/>
      <c r="AK770" s="24" t="s">
        <v>55</v>
      </c>
      <c r="AL770" s="635" t="s">
        <v>55</v>
      </c>
      <c r="AM770" s="26"/>
      <c r="AN770" s="24"/>
      <c r="AO770" s="24" t="s">
        <v>55</v>
      </c>
      <c r="AP770" s="635" t="s">
        <v>484</v>
      </c>
      <c r="AQ770" s="635" t="s">
        <v>484</v>
      </c>
      <c r="AR770" s="635" t="s">
        <v>484</v>
      </c>
      <c r="AS770" s="641" t="s">
        <v>32</v>
      </c>
      <c r="AT770" s="24" t="s">
        <v>1256</v>
      </c>
    </row>
    <row r="771" spans="1:46" ht="19.5">
      <c r="A771" s="23">
        <v>46009</v>
      </c>
      <c r="B771" s="642">
        <v>112</v>
      </c>
      <c r="C771" s="21">
        <v>0.66666666666666663</v>
      </c>
      <c r="D771" s="20">
        <v>326</v>
      </c>
      <c r="E771" s="20" t="s">
        <v>21</v>
      </c>
      <c r="F771" s="644" t="s">
        <v>55</v>
      </c>
      <c r="G771" s="866">
        <v>14.01</v>
      </c>
      <c r="H771" s="875"/>
      <c r="I771" s="869"/>
      <c r="J771" s="15"/>
      <c r="K771" s="19">
        <v>9.94</v>
      </c>
      <c r="L771" s="636">
        <f t="shared" ref="L771:L774" si="126">(K771/(100-G771))*100</f>
        <v>11.559483660890802</v>
      </c>
      <c r="M771" s="15"/>
      <c r="N771" s="15"/>
      <c r="O771" s="869"/>
      <c r="P771" s="870"/>
      <c r="Q771" s="870"/>
      <c r="R771" s="870"/>
      <c r="S771" s="870"/>
      <c r="T771" s="878"/>
      <c r="U771" s="870"/>
      <c r="V771" s="27"/>
      <c r="W771" s="27"/>
      <c r="X771" s="27"/>
      <c r="Y771" s="643">
        <v>93.22</v>
      </c>
      <c r="Z771" s="18">
        <v>-0.86</v>
      </c>
      <c r="AA771" s="18">
        <v>11.46</v>
      </c>
      <c r="AB771" s="17"/>
      <c r="AC771" s="17"/>
      <c r="AD771" s="16">
        <v>72</v>
      </c>
      <c r="AE771" s="16">
        <v>73</v>
      </c>
      <c r="AF771" s="16">
        <v>19</v>
      </c>
      <c r="AG771" s="16">
        <v>174</v>
      </c>
      <c r="AH771" s="16">
        <v>0.99</v>
      </c>
      <c r="AI771" s="16">
        <v>48.9</v>
      </c>
      <c r="AJ771" s="24"/>
      <c r="AK771" s="24" t="s">
        <v>55</v>
      </c>
      <c r="AL771" s="635" t="s">
        <v>55</v>
      </c>
      <c r="AM771" s="26"/>
      <c r="AN771" s="24"/>
      <c r="AO771" s="24" t="s">
        <v>55</v>
      </c>
      <c r="AP771" s="635" t="s">
        <v>484</v>
      </c>
      <c r="AQ771" s="635" t="s">
        <v>484</v>
      </c>
      <c r="AR771" s="635" t="s">
        <v>484</v>
      </c>
      <c r="AS771" s="641" t="s">
        <v>32</v>
      </c>
      <c r="AT771" s="24" t="s">
        <v>1257</v>
      </c>
    </row>
    <row r="772" spans="1:46" ht="19.5">
      <c r="A772" s="23">
        <v>46010</v>
      </c>
      <c r="B772" s="642">
        <v>112</v>
      </c>
      <c r="C772" s="21">
        <v>0.375</v>
      </c>
      <c r="D772" s="20">
        <v>346</v>
      </c>
      <c r="E772" s="20" t="s">
        <v>38</v>
      </c>
      <c r="F772" s="644" t="s">
        <v>55</v>
      </c>
      <c r="G772" s="866">
        <v>13.87</v>
      </c>
      <c r="H772" s="875"/>
      <c r="I772" s="869"/>
      <c r="J772" s="15"/>
      <c r="K772" s="19">
        <v>10.039999999999999</v>
      </c>
      <c r="L772" s="636">
        <f t="shared" si="126"/>
        <v>11.656797863694415</v>
      </c>
      <c r="M772" s="15">
        <v>393</v>
      </c>
      <c r="N772" s="15">
        <v>26.2</v>
      </c>
      <c r="O772" s="869">
        <v>0.92</v>
      </c>
      <c r="P772" s="870">
        <v>2</v>
      </c>
      <c r="Q772" s="870">
        <v>6.8</v>
      </c>
      <c r="R772" s="870">
        <v>43.08</v>
      </c>
      <c r="S772" s="870">
        <v>28.2</v>
      </c>
      <c r="T772" s="879">
        <f>SUM(Pâtissière[[#This Row],[G 180µ]:[G 63µ]])</f>
        <v>80.08</v>
      </c>
      <c r="U772" s="870">
        <v>18.260000000000002</v>
      </c>
      <c r="V772" s="27">
        <v>26.3</v>
      </c>
      <c r="W772" s="27">
        <v>91.89</v>
      </c>
      <c r="X772" s="27">
        <v>9.5500000000000007</v>
      </c>
      <c r="Y772" s="643">
        <v>91.54</v>
      </c>
      <c r="Z772" s="18">
        <v>-1.02</v>
      </c>
      <c r="AA772" s="18">
        <v>11.35</v>
      </c>
      <c r="AB772" s="17"/>
      <c r="AC772" s="17">
        <v>0.59</v>
      </c>
      <c r="AD772" s="16">
        <v>81</v>
      </c>
      <c r="AE772" s="16">
        <v>72</v>
      </c>
      <c r="AF772" s="16">
        <v>18.899999999999999</v>
      </c>
      <c r="AG772" s="16">
        <v>192</v>
      </c>
      <c r="AH772" s="16">
        <v>1.1200000000000001</v>
      </c>
      <c r="AI772" s="16">
        <v>48.7</v>
      </c>
      <c r="AJ772" s="24"/>
      <c r="AK772" s="24" t="s">
        <v>55</v>
      </c>
      <c r="AL772" s="635" t="s">
        <v>55</v>
      </c>
      <c r="AM772" s="1178" t="s">
        <v>1258</v>
      </c>
      <c r="AN772" s="24"/>
      <c r="AO772" s="24" t="s">
        <v>55</v>
      </c>
      <c r="AP772" s="635" t="s">
        <v>484</v>
      </c>
      <c r="AQ772" s="635" t="s">
        <v>484</v>
      </c>
      <c r="AR772" s="635" t="s">
        <v>484</v>
      </c>
      <c r="AS772" s="641" t="s">
        <v>32</v>
      </c>
      <c r="AT772" s="24" t="s">
        <v>1259</v>
      </c>
    </row>
    <row r="773" spans="1:46" ht="19.5">
      <c r="A773" s="23">
        <v>46010</v>
      </c>
      <c r="B773" s="642">
        <v>112</v>
      </c>
      <c r="C773" s="21">
        <v>0.36180555555555555</v>
      </c>
      <c r="D773" s="20">
        <v>356</v>
      </c>
      <c r="E773" s="20" t="s">
        <v>38</v>
      </c>
      <c r="F773" s="644" t="s">
        <v>55</v>
      </c>
      <c r="G773" s="866">
        <v>13.89</v>
      </c>
      <c r="H773" s="875"/>
      <c r="I773" s="869"/>
      <c r="J773" s="15"/>
      <c r="K773" s="19">
        <v>10.01</v>
      </c>
      <c r="L773" s="636">
        <f t="shared" si="126"/>
        <v>11.62466612472419</v>
      </c>
      <c r="M773" s="15"/>
      <c r="N773" s="15"/>
      <c r="O773" s="869"/>
      <c r="P773" s="870"/>
      <c r="Q773" s="870"/>
      <c r="R773" s="870"/>
      <c r="S773" s="870"/>
      <c r="T773" s="878"/>
      <c r="U773" s="870"/>
      <c r="V773" s="27"/>
      <c r="W773" s="27"/>
      <c r="X773" s="27"/>
      <c r="Y773" s="643">
        <v>91.42</v>
      </c>
      <c r="Z773" s="18">
        <v>-0.98</v>
      </c>
      <c r="AA773" s="18">
        <v>11.47</v>
      </c>
      <c r="AB773" s="17"/>
      <c r="AC773" s="17"/>
      <c r="AD773" s="16"/>
      <c r="AE773" s="16"/>
      <c r="AF773" s="16"/>
      <c r="AG773" s="16"/>
      <c r="AH773" s="16"/>
      <c r="AI773" s="16"/>
      <c r="AJ773" s="24"/>
      <c r="AK773" s="24" t="s">
        <v>55</v>
      </c>
      <c r="AL773" s="635" t="s">
        <v>55</v>
      </c>
      <c r="AM773" s="26"/>
      <c r="AN773" s="24"/>
      <c r="AO773" s="24" t="s">
        <v>55</v>
      </c>
      <c r="AP773" s="635" t="s">
        <v>484</v>
      </c>
      <c r="AQ773" s="635" t="s">
        <v>484</v>
      </c>
      <c r="AR773" s="635" t="s">
        <v>484</v>
      </c>
      <c r="AS773" s="641" t="s">
        <v>32</v>
      </c>
      <c r="AT773" s="24" t="s">
        <v>1260</v>
      </c>
    </row>
    <row r="774" spans="1:46" ht="19.5">
      <c r="A774" s="23">
        <v>46010</v>
      </c>
      <c r="B774" s="642">
        <v>112</v>
      </c>
      <c r="C774" s="21">
        <v>0.375</v>
      </c>
      <c r="D774" s="20">
        <v>353</v>
      </c>
      <c r="E774" s="20" t="s">
        <v>38</v>
      </c>
      <c r="F774" s="644" t="s">
        <v>55</v>
      </c>
      <c r="G774" s="866">
        <v>13.83</v>
      </c>
      <c r="H774" s="875"/>
      <c r="I774" s="869"/>
      <c r="J774" s="15"/>
      <c r="K774" s="19">
        <v>9.92</v>
      </c>
      <c r="L774" s="636">
        <f t="shared" si="126"/>
        <v>11.512127190437507</v>
      </c>
      <c r="M774" s="15">
        <v>408</v>
      </c>
      <c r="N774" s="15"/>
      <c r="O774" s="869">
        <v>0.95</v>
      </c>
      <c r="P774" s="870">
        <v>2.2000000000000002</v>
      </c>
      <c r="Q774" s="870">
        <v>8.4</v>
      </c>
      <c r="R774" s="870">
        <v>40.200000000000003</v>
      </c>
      <c r="S774" s="870">
        <v>30</v>
      </c>
      <c r="T774" s="879">
        <f>SUM(Pâtissière[[#This Row],[G 180µ]:[G 63µ]])</f>
        <v>80.800000000000011</v>
      </c>
      <c r="U774" s="870">
        <v>16</v>
      </c>
      <c r="V774" s="27"/>
      <c r="W774" s="27"/>
      <c r="X774" s="27"/>
      <c r="Y774" s="643">
        <v>91.4</v>
      </c>
      <c r="Z774" s="18">
        <v>-0.98</v>
      </c>
      <c r="AA774" s="18">
        <v>11.43</v>
      </c>
      <c r="AB774" s="17"/>
      <c r="AC774" s="17">
        <v>0.56999999999999995</v>
      </c>
      <c r="AD774" s="16">
        <v>76</v>
      </c>
      <c r="AE774" s="16">
        <v>81</v>
      </c>
      <c r="AF774" s="16">
        <v>20</v>
      </c>
      <c r="AG774" s="16">
        <v>192</v>
      </c>
      <c r="AH774" s="16">
        <v>0.94</v>
      </c>
      <c r="AI774" s="16">
        <v>48.1</v>
      </c>
      <c r="AJ774" s="24"/>
      <c r="AK774" s="24" t="s">
        <v>55</v>
      </c>
      <c r="AL774" s="635" t="s">
        <v>55</v>
      </c>
      <c r="AM774" s="26"/>
      <c r="AN774" s="24"/>
      <c r="AO774" s="24" t="s">
        <v>55</v>
      </c>
      <c r="AP774" s="635" t="s">
        <v>484</v>
      </c>
      <c r="AQ774" s="635" t="s">
        <v>484</v>
      </c>
      <c r="AR774" s="635" t="s">
        <v>484</v>
      </c>
      <c r="AS774" s="641" t="s">
        <v>32</v>
      </c>
      <c r="AT774" s="24" t="s">
        <v>1261</v>
      </c>
    </row>
    <row r="775" spans="1:46" ht="19.5">
      <c r="A775" s="23">
        <v>46011</v>
      </c>
      <c r="B775" s="642">
        <v>112</v>
      </c>
      <c r="C775" s="21">
        <v>0.35069444444444442</v>
      </c>
      <c r="D775" s="20">
        <v>383</v>
      </c>
      <c r="E775" s="20" t="s">
        <v>38</v>
      </c>
      <c r="F775" s="644" t="s">
        <v>55</v>
      </c>
      <c r="G775" s="866">
        <v>13.6</v>
      </c>
      <c r="H775" s="875"/>
      <c r="I775" s="869"/>
      <c r="J775" s="15"/>
      <c r="K775" s="19">
        <v>10.42</v>
      </c>
      <c r="L775" s="636">
        <f t="shared" ref="L775" si="127">(K775/(100-G775))*100</f>
        <v>12.060185185185185</v>
      </c>
      <c r="M775" s="15"/>
      <c r="N775" s="15"/>
      <c r="O775" s="869">
        <v>1.2</v>
      </c>
      <c r="P775" s="870">
        <v>3</v>
      </c>
      <c r="Q775" s="870">
        <v>9</v>
      </c>
      <c r="R775" s="870">
        <v>42</v>
      </c>
      <c r="S775" s="870">
        <v>28</v>
      </c>
      <c r="T775" s="879">
        <f>SUM(Pâtissière[[#This Row],[G 180µ]:[G 63µ]])</f>
        <v>82</v>
      </c>
      <c r="U775" s="870">
        <v>15</v>
      </c>
      <c r="V775" s="27">
        <v>24.3</v>
      </c>
      <c r="W775" s="27">
        <v>93.88</v>
      </c>
      <c r="X775" s="27">
        <v>8.9</v>
      </c>
      <c r="Y775" s="643">
        <v>90.91</v>
      </c>
      <c r="Z775" s="18">
        <v>-0.71</v>
      </c>
      <c r="AA775" s="18">
        <v>11.11</v>
      </c>
      <c r="AB775" s="17"/>
      <c r="AC775" s="17"/>
      <c r="AD775" s="16">
        <v>69</v>
      </c>
      <c r="AE775" s="16">
        <v>91</v>
      </c>
      <c r="AF775" s="16">
        <v>21.2</v>
      </c>
      <c r="AG775" s="16">
        <v>187</v>
      </c>
      <c r="AH775" s="16">
        <v>0.76</v>
      </c>
      <c r="AI775" s="16">
        <v>48.6</v>
      </c>
      <c r="AJ775" s="24"/>
      <c r="AK775" s="24" t="s">
        <v>55</v>
      </c>
      <c r="AL775" s="635" t="s">
        <v>55</v>
      </c>
      <c r="AM775" s="26"/>
      <c r="AN775" s="24"/>
      <c r="AO775" s="24" t="s">
        <v>55</v>
      </c>
      <c r="AP775" s="635" t="s">
        <v>484</v>
      </c>
      <c r="AQ775" s="635" t="s">
        <v>484</v>
      </c>
      <c r="AR775" s="635" t="s">
        <v>484</v>
      </c>
      <c r="AS775" s="641" t="s">
        <v>32</v>
      </c>
      <c r="AT775" s="24" t="s">
        <v>1262</v>
      </c>
    </row>
    <row r="776" spans="1:46" ht="19.5">
      <c r="A776" s="23">
        <v>46011</v>
      </c>
      <c r="B776" s="642">
        <v>112</v>
      </c>
      <c r="C776" s="21">
        <v>0.52083333333333337</v>
      </c>
      <c r="D776" s="20">
        <v>385</v>
      </c>
      <c r="E776" s="20" t="s">
        <v>69</v>
      </c>
      <c r="F776" s="644" t="s">
        <v>55</v>
      </c>
      <c r="G776" s="866">
        <v>13.54</v>
      </c>
      <c r="H776" s="875"/>
      <c r="I776" s="869"/>
      <c r="J776" s="15"/>
      <c r="K776" s="19">
        <v>10.01</v>
      </c>
      <c r="L776" s="636">
        <f>(K776/(100-G776))*100</f>
        <v>11.577608142493636</v>
      </c>
      <c r="M776" s="15"/>
      <c r="N776" s="15"/>
      <c r="O776" s="869"/>
      <c r="P776" s="870"/>
      <c r="Q776" s="870"/>
      <c r="R776" s="870"/>
      <c r="S776" s="870"/>
      <c r="T776" s="878"/>
      <c r="U776" s="870"/>
      <c r="V776" s="27"/>
      <c r="W776" s="27"/>
      <c r="X776" s="27"/>
      <c r="Y776" s="643">
        <v>90.05</v>
      </c>
      <c r="Z776" s="18">
        <v>-0.65</v>
      </c>
      <c r="AA776" s="18">
        <v>11.38</v>
      </c>
      <c r="AB776" s="17"/>
      <c r="AC776" s="17">
        <v>0.52</v>
      </c>
      <c r="AD776" s="16"/>
      <c r="AE776" s="16"/>
      <c r="AF776" s="16"/>
      <c r="AG776" s="16"/>
      <c r="AH776" s="16"/>
      <c r="AI776" s="16"/>
      <c r="AJ776" s="24"/>
      <c r="AK776" s="24" t="s">
        <v>55</v>
      </c>
      <c r="AL776" s="635" t="s">
        <v>55</v>
      </c>
      <c r="AM776" s="26" t="s">
        <v>1263</v>
      </c>
      <c r="AN776" s="24"/>
      <c r="AO776" s="24" t="s">
        <v>55</v>
      </c>
      <c r="AP776" s="635" t="s">
        <v>484</v>
      </c>
      <c r="AQ776" s="635" t="s">
        <v>484</v>
      </c>
      <c r="AR776" s="635" t="s">
        <v>484</v>
      </c>
      <c r="AS776" s="641" t="s">
        <v>32</v>
      </c>
      <c r="AT776" s="24" t="s">
        <v>1264</v>
      </c>
    </row>
    <row r="777" spans="1:46" ht="19.5">
      <c r="A777" s="23">
        <v>46013</v>
      </c>
      <c r="B777" s="642">
        <v>112</v>
      </c>
      <c r="C777" s="21">
        <v>0.36944444444444446</v>
      </c>
      <c r="D777" s="20">
        <v>426</v>
      </c>
      <c r="E777" s="20" t="s">
        <v>38</v>
      </c>
      <c r="F777" s="644" t="s">
        <v>55</v>
      </c>
      <c r="G777" s="866">
        <v>13.76</v>
      </c>
      <c r="H777" s="875">
        <v>13.76</v>
      </c>
      <c r="I777" s="869">
        <v>14</v>
      </c>
      <c r="J777" s="15"/>
      <c r="K777" s="19">
        <v>10.3</v>
      </c>
      <c r="L777" s="636">
        <f t="shared" ref="L777" si="128">(K777/(100-G777))*100</f>
        <v>11.943413729128016</v>
      </c>
      <c r="M777" s="15"/>
      <c r="N777" s="15"/>
      <c r="O777" s="869">
        <v>1.5</v>
      </c>
      <c r="P777" s="870">
        <v>2</v>
      </c>
      <c r="Q777" s="870">
        <v>8.4</v>
      </c>
      <c r="R777" s="870">
        <v>40.5</v>
      </c>
      <c r="S777" s="870">
        <v>29</v>
      </c>
      <c r="T777" s="879">
        <f>SUM(Pâtissière[[#This Row],[G 180µ]:[G 63µ]])</f>
        <v>79.900000000000006</v>
      </c>
      <c r="U777" s="870">
        <v>15.5</v>
      </c>
      <c r="V777" s="27">
        <v>23.6</v>
      </c>
      <c r="W777" s="27">
        <v>98</v>
      </c>
      <c r="X777" s="27">
        <v>8.3800000000000008</v>
      </c>
      <c r="Y777" s="643">
        <v>91.5</v>
      </c>
      <c r="Z777" s="18">
        <v>-1.04</v>
      </c>
      <c r="AA777" s="18">
        <v>11.29</v>
      </c>
      <c r="AB777" s="17"/>
      <c r="AC777" s="17">
        <v>0.45</v>
      </c>
      <c r="AD777" s="16">
        <v>75</v>
      </c>
      <c r="AE777" s="16">
        <v>96</v>
      </c>
      <c r="AF777" s="16">
        <v>21.8</v>
      </c>
      <c r="AG777" s="16">
        <v>215</v>
      </c>
      <c r="AH777" s="16">
        <v>0.78</v>
      </c>
      <c r="AI777" s="16">
        <v>49.4</v>
      </c>
      <c r="AJ777" s="24"/>
      <c r="AK777" s="24" t="s">
        <v>55</v>
      </c>
      <c r="AL777" s="635" t="s">
        <v>55</v>
      </c>
      <c r="AM777" s="26"/>
      <c r="AN777" s="24"/>
      <c r="AO777" s="24" t="s">
        <v>55</v>
      </c>
      <c r="AP777" s="635" t="s">
        <v>484</v>
      </c>
      <c r="AQ777" s="635" t="s">
        <v>484</v>
      </c>
      <c r="AR777" s="635" t="s">
        <v>484</v>
      </c>
      <c r="AS777" s="641" t="s">
        <v>32</v>
      </c>
      <c r="AT777" s="24" t="s">
        <v>1265</v>
      </c>
    </row>
    <row r="778" spans="1:46" ht="19.5">
      <c r="A778" s="23">
        <v>46013</v>
      </c>
      <c r="B778" s="642">
        <v>112</v>
      </c>
      <c r="C778" s="21">
        <v>0.52083333333333337</v>
      </c>
      <c r="D778" s="20">
        <v>437</v>
      </c>
      <c r="E778" s="20" t="s">
        <v>69</v>
      </c>
      <c r="F778" s="644" t="s">
        <v>55</v>
      </c>
      <c r="G778" s="866">
        <v>13.94</v>
      </c>
      <c r="H778" s="875"/>
      <c r="I778" s="869"/>
      <c r="J778" s="15"/>
      <c r="K778" s="19">
        <v>9.7799999999999994</v>
      </c>
      <c r="L778" s="636">
        <f>(K778/(100-G778))*100</f>
        <v>11.364164536369973</v>
      </c>
      <c r="M778" s="15"/>
      <c r="N778" s="15"/>
      <c r="O778" s="869"/>
      <c r="P778" s="870"/>
      <c r="Q778" s="870"/>
      <c r="R778" s="870"/>
      <c r="S778" s="870"/>
      <c r="T778" s="878"/>
      <c r="U778" s="870"/>
      <c r="V778" s="27"/>
      <c r="W778" s="27"/>
      <c r="X778" s="27"/>
      <c r="Y778" s="643">
        <v>90.66</v>
      </c>
      <c r="Z778" s="18">
        <v>-0.91</v>
      </c>
      <c r="AA778" s="18">
        <v>11.59</v>
      </c>
      <c r="AB778" s="17"/>
      <c r="AC778" s="17"/>
      <c r="AD778" s="16"/>
      <c r="AE778" s="16"/>
      <c r="AF778" s="16"/>
      <c r="AG778" s="16"/>
      <c r="AH778" s="16"/>
      <c r="AI778" s="16"/>
      <c r="AJ778" s="24"/>
      <c r="AK778" s="24" t="s">
        <v>55</v>
      </c>
      <c r="AL778" s="635" t="s">
        <v>55</v>
      </c>
      <c r="AM778" s="26" t="s">
        <v>1263</v>
      </c>
      <c r="AN778" s="24"/>
      <c r="AO778" s="24" t="s">
        <v>55</v>
      </c>
      <c r="AP778" s="635" t="s">
        <v>484</v>
      </c>
      <c r="AQ778" s="635" t="s">
        <v>484</v>
      </c>
      <c r="AR778" s="635" t="s">
        <v>484</v>
      </c>
      <c r="AS778" s="641" t="s">
        <v>32</v>
      </c>
      <c r="AT778" s="24" t="s">
        <v>1266</v>
      </c>
    </row>
    <row r="779" spans="1:46" ht="19.5">
      <c r="A779" s="23">
        <v>46014</v>
      </c>
      <c r="B779" s="642">
        <v>112</v>
      </c>
      <c r="C779" s="21">
        <v>0.38611111111111113</v>
      </c>
      <c r="D779" s="20">
        <v>463</v>
      </c>
      <c r="E779" s="20" t="s">
        <v>38</v>
      </c>
      <c r="F779" s="644" t="s">
        <v>55</v>
      </c>
      <c r="G779" s="866">
        <v>13.92</v>
      </c>
      <c r="H779" s="875"/>
      <c r="I779" s="869"/>
      <c r="J779" s="15"/>
      <c r="K779" s="19">
        <v>9.92</v>
      </c>
      <c r="L779" s="636">
        <f t="shared" ref="L779" si="129">(K779/(100-G779))*100</f>
        <v>11.524163568773234</v>
      </c>
      <c r="M779" s="15"/>
      <c r="N779" s="15"/>
      <c r="O779" s="869">
        <v>2</v>
      </c>
      <c r="P779" s="870">
        <v>4</v>
      </c>
      <c r="Q779" s="870">
        <v>18.5</v>
      </c>
      <c r="R779" s="870">
        <v>40.5</v>
      </c>
      <c r="S779" s="870">
        <v>19</v>
      </c>
      <c r="T779" s="879">
        <f>SUM(Pâtissière[[#This Row],[G 180µ]:[G 63µ]])</f>
        <v>82</v>
      </c>
      <c r="U779" s="870">
        <v>15</v>
      </c>
      <c r="V779" s="27"/>
      <c r="W779" s="27"/>
      <c r="X779" s="27"/>
      <c r="Y779" s="643">
        <v>91.41</v>
      </c>
      <c r="Z779" s="18">
        <v>-0.98</v>
      </c>
      <c r="AA779" s="18">
        <v>11.43</v>
      </c>
      <c r="AB779" s="17"/>
      <c r="AC779" s="17"/>
      <c r="AD779" s="16">
        <v>80</v>
      </c>
      <c r="AE779" s="16">
        <v>84</v>
      </c>
      <c r="AF779" s="16">
        <v>20.399999999999999</v>
      </c>
      <c r="AG779" s="16">
        <v>220</v>
      </c>
      <c r="AH779" s="16">
        <v>0.95</v>
      </c>
      <c r="AI779" s="16">
        <v>51.5</v>
      </c>
      <c r="AJ779" s="24"/>
      <c r="AK779" s="24" t="s">
        <v>55</v>
      </c>
      <c r="AL779" s="635" t="s">
        <v>55</v>
      </c>
      <c r="AM779" s="26"/>
      <c r="AN779" s="24"/>
      <c r="AO779" s="24" t="s">
        <v>55</v>
      </c>
      <c r="AP779" s="635" t="s">
        <v>484</v>
      </c>
      <c r="AQ779" s="635" t="s">
        <v>484</v>
      </c>
      <c r="AR779" s="635" t="s">
        <v>484</v>
      </c>
      <c r="AS779" s="641" t="s">
        <v>32</v>
      </c>
      <c r="AT779" s="24" t="s">
        <v>1267</v>
      </c>
    </row>
    <row r="780" spans="1:46" ht="19.5">
      <c r="A780" s="23">
        <v>46015</v>
      </c>
      <c r="B780" s="642">
        <v>112</v>
      </c>
      <c r="C780" s="21">
        <v>0.3972222222222222</v>
      </c>
      <c r="D780" s="20">
        <v>512</v>
      </c>
      <c r="E780" s="20" t="s">
        <v>38</v>
      </c>
      <c r="F780" s="644" t="s">
        <v>55</v>
      </c>
      <c r="G780" s="866">
        <v>14.06</v>
      </c>
      <c r="H780" s="875"/>
      <c r="I780" s="869"/>
      <c r="J780" s="15"/>
      <c r="K780" s="19">
        <v>10.01</v>
      </c>
      <c r="L780" s="636">
        <f>(K780/(100-G780))*100</f>
        <v>11.647661158948102</v>
      </c>
      <c r="M780" s="15"/>
      <c r="N780" s="15"/>
      <c r="O780" s="869"/>
      <c r="P780" s="870"/>
      <c r="Q780" s="870"/>
      <c r="R780" s="870"/>
      <c r="S780" s="870"/>
      <c r="T780" s="878"/>
      <c r="U780" s="870"/>
      <c r="V780" s="27"/>
      <c r="W780" s="27"/>
      <c r="X780" s="27"/>
      <c r="Y780" s="643">
        <v>91.28</v>
      </c>
      <c r="Z780" s="18">
        <v>-0.78</v>
      </c>
      <c r="AA780" s="18">
        <v>11.42</v>
      </c>
      <c r="AB780" s="17"/>
      <c r="AC780" s="17"/>
      <c r="AD780" s="16"/>
      <c r="AE780" s="16"/>
      <c r="AF780" s="16"/>
      <c r="AG780" s="16"/>
      <c r="AH780" s="16"/>
      <c r="AI780" s="16"/>
      <c r="AJ780" s="24"/>
      <c r="AK780" s="24" t="s">
        <v>55</v>
      </c>
      <c r="AL780" s="635" t="s">
        <v>55</v>
      </c>
      <c r="AM780" s="26"/>
      <c r="AN780" s="24"/>
      <c r="AO780" s="24" t="s">
        <v>55</v>
      </c>
      <c r="AP780" s="635" t="s">
        <v>484</v>
      </c>
      <c r="AQ780" s="635" t="s">
        <v>484</v>
      </c>
      <c r="AR780" s="635" t="s">
        <v>484</v>
      </c>
      <c r="AS780" s="641" t="s">
        <v>32</v>
      </c>
      <c r="AT780" s="24" t="s">
        <v>1268</v>
      </c>
    </row>
    <row r="781" spans="1:46" ht="19.5">
      <c r="A781" s="23">
        <v>46016</v>
      </c>
      <c r="B781" s="642">
        <v>112</v>
      </c>
      <c r="C781" s="21">
        <v>0.375</v>
      </c>
      <c r="D781" s="20">
        <v>532</v>
      </c>
      <c r="E781" s="20" t="s">
        <v>38</v>
      </c>
      <c r="F781" s="644" t="s">
        <v>55</v>
      </c>
      <c r="G781" s="866">
        <v>14.03</v>
      </c>
      <c r="H781" s="875"/>
      <c r="I781" s="869"/>
      <c r="J781" s="15"/>
      <c r="K781" s="19">
        <v>10.42</v>
      </c>
      <c r="L781" s="636">
        <f>(K781/(100-G781))*100</f>
        <v>12.120507153658252</v>
      </c>
      <c r="M781" s="15"/>
      <c r="N781" s="15"/>
      <c r="O781" s="869"/>
      <c r="P781" s="870"/>
      <c r="Q781" s="870"/>
      <c r="R781" s="870"/>
      <c r="S781" s="870"/>
      <c r="T781" s="878"/>
      <c r="U781" s="870"/>
      <c r="V781" s="27">
        <v>24.84</v>
      </c>
      <c r="W781" s="27">
        <v>94</v>
      </c>
      <c r="X781" s="27">
        <v>8.48</v>
      </c>
      <c r="Y781" s="643">
        <v>91.47</v>
      </c>
      <c r="Z781" s="18">
        <v>-0.95</v>
      </c>
      <c r="AA781" s="18">
        <v>11.43</v>
      </c>
      <c r="AB781" s="17"/>
      <c r="AC781" s="17"/>
      <c r="AD781" s="16"/>
      <c r="AE781" s="16"/>
      <c r="AF781" s="16"/>
      <c r="AG781" s="16"/>
      <c r="AH781" s="16"/>
      <c r="AI781" s="16"/>
      <c r="AJ781" s="24"/>
      <c r="AK781" s="24" t="s">
        <v>55</v>
      </c>
      <c r="AL781" s="635" t="s">
        <v>55</v>
      </c>
      <c r="AM781" s="26"/>
      <c r="AN781" s="24"/>
      <c r="AO781" s="24" t="s">
        <v>55</v>
      </c>
      <c r="AP781" s="635" t="s">
        <v>484</v>
      </c>
      <c r="AQ781" s="635" t="s">
        <v>484</v>
      </c>
      <c r="AR781" s="635" t="s">
        <v>484</v>
      </c>
      <c r="AS781" s="641" t="s">
        <v>32</v>
      </c>
      <c r="AT781" s="24" t="s">
        <v>1269</v>
      </c>
    </row>
    <row r="782" spans="1:46" ht="19.5">
      <c r="A782" s="23">
        <v>46017</v>
      </c>
      <c r="B782" s="642">
        <v>112</v>
      </c>
      <c r="C782" s="21">
        <v>0.375</v>
      </c>
      <c r="D782" s="20">
        <v>575</v>
      </c>
      <c r="E782" s="20" t="s">
        <v>38</v>
      </c>
      <c r="F782" s="644" t="s">
        <v>55</v>
      </c>
      <c r="G782" s="866">
        <v>14.2</v>
      </c>
      <c r="H782" s="875"/>
      <c r="I782" s="869"/>
      <c r="J782" s="15"/>
      <c r="K782" s="19">
        <v>10.43</v>
      </c>
      <c r="L782" s="636">
        <f>(K782/(100-G782))*100</f>
        <v>12.156177156177156</v>
      </c>
      <c r="M782" s="15"/>
      <c r="N782" s="15"/>
      <c r="O782" s="869">
        <v>2</v>
      </c>
      <c r="P782" s="870">
        <v>2</v>
      </c>
      <c r="Q782" s="870">
        <v>20</v>
      </c>
      <c r="R782" s="870">
        <v>47</v>
      </c>
      <c r="S782" s="870">
        <v>20</v>
      </c>
      <c r="T782" s="879">
        <f>SUM(Pâtissière[[#This Row],[G 180µ]:[G 63µ]])</f>
        <v>89</v>
      </c>
      <c r="U782" s="870">
        <v>9</v>
      </c>
      <c r="V782" s="27"/>
      <c r="W782" s="27"/>
      <c r="X782" s="27"/>
      <c r="Y782" s="643">
        <v>91.58</v>
      </c>
      <c r="Z782" s="18">
        <v>-0.99</v>
      </c>
      <c r="AA782" s="18">
        <v>11.28</v>
      </c>
      <c r="AB782" s="17"/>
      <c r="AC782" s="17"/>
      <c r="AD782" s="16">
        <v>71</v>
      </c>
      <c r="AE782" s="16">
        <v>101</v>
      </c>
      <c r="AF782" s="16">
        <v>22.4</v>
      </c>
      <c r="AG782" s="16">
        <v>216</v>
      </c>
      <c r="AH782" s="16">
        <v>0.7</v>
      </c>
      <c r="AI782" s="16">
        <v>51.2</v>
      </c>
      <c r="AJ782" s="24"/>
      <c r="AK782" s="24" t="s">
        <v>55</v>
      </c>
      <c r="AL782" s="635" t="s">
        <v>55</v>
      </c>
      <c r="AM782" s="26"/>
      <c r="AN782" s="24"/>
      <c r="AO782" s="24" t="s">
        <v>55</v>
      </c>
      <c r="AP782" s="635" t="s">
        <v>484</v>
      </c>
      <c r="AQ782" s="635" t="s">
        <v>484</v>
      </c>
      <c r="AR782" s="635" t="s">
        <v>484</v>
      </c>
      <c r="AS782" s="641" t="s">
        <v>32</v>
      </c>
      <c r="AT782" s="24" t="s">
        <v>1270</v>
      </c>
    </row>
    <row r="783" spans="1:46" ht="19.5">
      <c r="A783" s="23">
        <v>46021</v>
      </c>
      <c r="B783" s="642">
        <v>112</v>
      </c>
      <c r="C783" s="21">
        <v>0.375</v>
      </c>
      <c r="D783" s="20">
        <v>670</v>
      </c>
      <c r="E783" s="20" t="s">
        <v>38</v>
      </c>
      <c r="F783" s="644" t="s">
        <v>55</v>
      </c>
      <c r="G783" s="866">
        <v>14.23</v>
      </c>
      <c r="H783" s="875"/>
      <c r="I783" s="869"/>
      <c r="J783" s="15"/>
      <c r="K783" s="19">
        <v>10.53</v>
      </c>
      <c r="L783" s="636">
        <f>(K783/(100-G783))*100</f>
        <v>12.277019937040922</v>
      </c>
      <c r="M783" s="15"/>
      <c r="N783" s="15"/>
      <c r="O783" s="869"/>
      <c r="P783" s="870"/>
      <c r="Q783" s="870"/>
      <c r="R783" s="870"/>
      <c r="S783" s="870"/>
      <c r="T783" s="878"/>
      <c r="U783" s="870"/>
      <c r="V783" s="27"/>
      <c r="W783" s="27"/>
      <c r="X783" s="27"/>
      <c r="Y783" s="643">
        <v>91.58</v>
      </c>
      <c r="Z783" s="18">
        <v>-0.99</v>
      </c>
      <c r="AA783" s="18">
        <v>11.28</v>
      </c>
      <c r="AB783" s="17"/>
      <c r="AC783" s="17"/>
      <c r="AD783" s="16"/>
      <c r="AE783" s="16"/>
      <c r="AF783" s="16"/>
      <c r="AG783" s="16"/>
      <c r="AH783" s="16"/>
      <c r="AI783" s="16"/>
      <c r="AJ783" s="24"/>
      <c r="AK783" s="24" t="s">
        <v>55</v>
      </c>
      <c r="AL783" s="635" t="s">
        <v>55</v>
      </c>
      <c r="AM783" s="26"/>
      <c r="AN783" s="24"/>
      <c r="AO783" s="24" t="s">
        <v>55</v>
      </c>
      <c r="AP783" s="635" t="s">
        <v>484</v>
      </c>
      <c r="AQ783" s="635" t="s">
        <v>484</v>
      </c>
      <c r="AR783" s="635" t="s">
        <v>484</v>
      </c>
      <c r="AS783" s="641" t="s">
        <v>32</v>
      </c>
      <c r="AT783" s="1265" t="s">
        <v>1271</v>
      </c>
    </row>
    <row r="784" spans="1:46" ht="19.5">
      <c r="A784" s="23">
        <v>46024</v>
      </c>
      <c r="B784" s="642">
        <v>101</v>
      </c>
      <c r="C784" s="21">
        <v>0.39583333333333331</v>
      </c>
      <c r="D784" s="20">
        <v>719</v>
      </c>
      <c r="E784" s="20" t="s">
        <v>38</v>
      </c>
      <c r="F784" s="644" t="s">
        <v>55</v>
      </c>
      <c r="G784" s="866">
        <v>14.07</v>
      </c>
      <c r="H784" s="875"/>
      <c r="I784" s="869"/>
      <c r="J784" s="15"/>
      <c r="K784" s="19">
        <v>9.9</v>
      </c>
      <c r="L784" s="636">
        <f>(K784/(100-G784))*100</f>
        <v>11.521005469568253</v>
      </c>
      <c r="M784" s="15"/>
      <c r="N784" s="15"/>
      <c r="O784" s="869">
        <v>1.3</v>
      </c>
      <c r="P784" s="870">
        <v>4</v>
      </c>
      <c r="Q784" s="870">
        <v>20</v>
      </c>
      <c r="R784" s="870">
        <v>39</v>
      </c>
      <c r="S784" s="870">
        <v>25</v>
      </c>
      <c r="T784" s="879">
        <f>SUM(Pâtissière[[#This Row],[G 180µ]:[G 63µ]])</f>
        <v>88</v>
      </c>
      <c r="U784" s="870">
        <v>10</v>
      </c>
      <c r="V784" s="27"/>
      <c r="W784" s="27"/>
      <c r="X784" s="27"/>
      <c r="Y784" s="643">
        <v>91.99</v>
      </c>
      <c r="Z784" s="18">
        <v>-1.07</v>
      </c>
      <c r="AA784" s="18">
        <v>10.87</v>
      </c>
      <c r="AB784" s="17"/>
      <c r="AC784" s="17"/>
      <c r="AD784" s="16">
        <v>94</v>
      </c>
      <c r="AE784" s="16">
        <v>56</v>
      </c>
      <c r="AF784" s="16">
        <v>16.7</v>
      </c>
      <c r="AG784" s="16">
        <v>194</v>
      </c>
      <c r="AH784" s="16">
        <v>1.68</v>
      </c>
      <c r="AI784" s="16">
        <v>49.8</v>
      </c>
      <c r="AJ784" s="24"/>
      <c r="AK784" s="24" t="s">
        <v>55</v>
      </c>
      <c r="AL784" s="635" t="s">
        <v>55</v>
      </c>
      <c r="AM784" s="26"/>
      <c r="AN784" s="24"/>
      <c r="AO784" s="24" t="s">
        <v>55</v>
      </c>
      <c r="AP784" s="635" t="s">
        <v>484</v>
      </c>
      <c r="AQ784" s="635" t="s">
        <v>484</v>
      </c>
      <c r="AR784" s="635" t="s">
        <v>484</v>
      </c>
      <c r="AS784" s="641" t="s">
        <v>32</v>
      </c>
      <c r="AT784" s="24" t="s">
        <v>1272</v>
      </c>
    </row>
    <row r="785" spans="1:46" ht="19.5">
      <c r="A785" s="23">
        <v>46025</v>
      </c>
      <c r="B785" s="642">
        <v>101</v>
      </c>
      <c r="C785" s="21">
        <v>0.3923611111111111</v>
      </c>
      <c r="D785" s="20">
        <v>730</v>
      </c>
      <c r="E785" s="20" t="s">
        <v>38</v>
      </c>
      <c r="F785" s="644" t="s">
        <v>55</v>
      </c>
      <c r="G785" s="866">
        <v>13.98</v>
      </c>
      <c r="H785" s="875"/>
      <c r="I785" s="869"/>
      <c r="J785" s="15"/>
      <c r="K785" s="19">
        <v>10.41</v>
      </c>
      <c r="L785" s="636">
        <f>(K785/(100-G785))*100</f>
        <v>12.101836782143687</v>
      </c>
      <c r="M785" s="15"/>
      <c r="N785" s="15"/>
      <c r="O785" s="869">
        <v>1</v>
      </c>
      <c r="P785" s="870">
        <v>4</v>
      </c>
      <c r="Q785" s="870">
        <v>22</v>
      </c>
      <c r="R785" s="870">
        <v>40</v>
      </c>
      <c r="S785" s="870">
        <v>25</v>
      </c>
      <c r="T785" s="879">
        <f>SUM(Pâtissière[[#This Row],[G 180µ]:[G 63µ]])</f>
        <v>91</v>
      </c>
      <c r="U785" s="870">
        <v>9</v>
      </c>
      <c r="V785" s="27">
        <v>25.6</v>
      </c>
      <c r="W785" s="27">
        <v>92</v>
      </c>
      <c r="X785" s="27">
        <v>8.1999999999999993</v>
      </c>
      <c r="Y785" s="643">
        <v>91.11</v>
      </c>
      <c r="Z785" s="18">
        <v>-0.7</v>
      </c>
      <c r="AA785" s="18">
        <v>11.43</v>
      </c>
      <c r="AB785" s="17"/>
      <c r="AC785" s="17"/>
      <c r="AD785" s="16"/>
      <c r="AE785" s="16"/>
      <c r="AF785" s="16"/>
      <c r="AG785" s="16"/>
      <c r="AH785" s="16"/>
      <c r="AI785" s="16"/>
      <c r="AJ785" s="24"/>
      <c r="AK785" s="24" t="s">
        <v>55</v>
      </c>
      <c r="AL785" s="635" t="s">
        <v>55</v>
      </c>
      <c r="AM785" s="26"/>
      <c r="AN785" s="24"/>
      <c r="AO785" s="24" t="s">
        <v>55</v>
      </c>
      <c r="AP785" s="635" t="s">
        <v>484</v>
      </c>
      <c r="AQ785" s="635" t="s">
        <v>484</v>
      </c>
      <c r="AR785" s="635" t="s">
        <v>484</v>
      </c>
      <c r="AS785" s="641" t="s">
        <v>32</v>
      </c>
      <c r="AT785" s="24" t="s">
        <v>1273</v>
      </c>
    </row>
    <row r="786" spans="1:46" ht="19.5">
      <c r="A786" s="23">
        <v>46029</v>
      </c>
      <c r="B786" s="642">
        <v>101</v>
      </c>
      <c r="C786" s="21">
        <v>0.38680555555555557</v>
      </c>
      <c r="D786" s="20">
        <v>805</v>
      </c>
      <c r="E786" s="20" t="s">
        <v>38</v>
      </c>
      <c r="F786" s="644" t="s">
        <v>55</v>
      </c>
      <c r="G786" s="866">
        <v>14.4</v>
      </c>
      <c r="H786" s="875"/>
      <c r="I786" s="866"/>
      <c r="J786" s="15"/>
      <c r="K786" s="19">
        <v>9.86</v>
      </c>
      <c r="L786" s="636">
        <f>(K786/(100-G786))*100</f>
        <v>11.518691588785048</v>
      </c>
      <c r="M786" s="15"/>
      <c r="N786" s="15"/>
      <c r="O786" s="869">
        <v>1.5</v>
      </c>
      <c r="P786" s="870">
        <v>5</v>
      </c>
      <c r="Q786" s="870">
        <v>18</v>
      </c>
      <c r="R786" s="870">
        <v>42</v>
      </c>
      <c r="S786" s="870">
        <v>22</v>
      </c>
      <c r="T786" s="879">
        <f>SUM(Pâtissière[[#This Row],[G 180µ]:[G 63µ]])</f>
        <v>87</v>
      </c>
      <c r="U786" s="870">
        <v>10</v>
      </c>
      <c r="V786" s="27"/>
      <c r="W786" s="27"/>
      <c r="X786" s="27"/>
      <c r="Y786" s="643">
        <v>92.36</v>
      </c>
      <c r="Z786" s="18">
        <v>-1.01</v>
      </c>
      <c r="AA786" s="18">
        <v>10.5</v>
      </c>
      <c r="AB786" s="17"/>
      <c r="AC786" s="17"/>
      <c r="AD786" s="16">
        <v>89</v>
      </c>
      <c r="AE786" s="16">
        <v>70</v>
      </c>
      <c r="AF786" s="16">
        <v>18.600000000000001</v>
      </c>
      <c r="AG786" s="16">
        <v>229</v>
      </c>
      <c r="AH786" s="16">
        <v>1.27</v>
      </c>
      <c r="AI786" s="16">
        <v>56.5</v>
      </c>
      <c r="AJ786" s="24"/>
      <c r="AK786" s="24" t="s">
        <v>55</v>
      </c>
      <c r="AL786" s="635" t="s">
        <v>55</v>
      </c>
      <c r="AM786" s="26"/>
      <c r="AN786" s="24"/>
      <c r="AO786" s="24" t="s">
        <v>55</v>
      </c>
      <c r="AP786" s="635" t="s">
        <v>484</v>
      </c>
      <c r="AQ786" s="635" t="s">
        <v>484</v>
      </c>
      <c r="AR786" s="635" t="s">
        <v>484</v>
      </c>
      <c r="AS786" s="641" t="s">
        <v>32</v>
      </c>
      <c r="AT786" s="24" t="s">
        <v>1274</v>
      </c>
    </row>
    <row r="787" spans="1:46" ht="19.5">
      <c r="A787" s="23">
        <v>46030</v>
      </c>
      <c r="B787" s="642">
        <v>101</v>
      </c>
      <c r="C787" s="21">
        <v>0.36458333333333331</v>
      </c>
      <c r="D787" s="20">
        <v>822</v>
      </c>
      <c r="E787" s="20" t="s">
        <v>38</v>
      </c>
      <c r="F787" s="644" t="s">
        <v>55</v>
      </c>
      <c r="G787" s="866">
        <v>14.27</v>
      </c>
      <c r="H787" s="866"/>
      <c r="I787" s="873"/>
      <c r="J787" s="15"/>
      <c r="K787" s="19">
        <v>10.23</v>
      </c>
      <c r="L787" s="636">
        <f>(K787/(100-G787))*100</f>
        <v>11.932812317741748</v>
      </c>
      <c r="M787" s="15"/>
      <c r="N787" s="15"/>
      <c r="O787" s="869">
        <v>1.48</v>
      </c>
      <c r="P787" s="870">
        <v>2.73</v>
      </c>
      <c r="Q787" s="870">
        <v>7.78</v>
      </c>
      <c r="R787" s="870">
        <v>54.15</v>
      </c>
      <c r="S787" s="870">
        <v>24.63</v>
      </c>
      <c r="T787" s="879">
        <f>SUM(Pâtissière[[#This Row],[G 180µ]:[G 63µ]])</f>
        <v>89.289999999999992</v>
      </c>
      <c r="U787" s="870">
        <v>8.25</v>
      </c>
      <c r="V787" s="27">
        <v>22.47</v>
      </c>
      <c r="W787" s="27">
        <v>99</v>
      </c>
      <c r="X787" s="27">
        <v>7.78</v>
      </c>
      <c r="Y787" s="643">
        <v>91.71</v>
      </c>
      <c r="Z787" s="18">
        <v>-0.71</v>
      </c>
      <c r="AA787" s="18">
        <v>10.48</v>
      </c>
      <c r="AB787" s="17"/>
      <c r="AC787" s="17"/>
      <c r="AD787" s="16">
        <v>79</v>
      </c>
      <c r="AE787" s="16">
        <v>74</v>
      </c>
      <c r="AF787" s="16">
        <v>19</v>
      </c>
      <c r="AG787" s="16">
        <v>198</v>
      </c>
      <c r="AH787" s="16">
        <v>1.0900000000000001</v>
      </c>
      <c r="AI787" s="16">
        <v>53.9</v>
      </c>
      <c r="AJ787" s="24"/>
      <c r="AK787" s="24" t="s">
        <v>55</v>
      </c>
      <c r="AL787" s="635" t="s">
        <v>55</v>
      </c>
      <c r="AM787" s="26"/>
      <c r="AN787" s="24"/>
      <c r="AO787" s="24" t="s">
        <v>55</v>
      </c>
      <c r="AP787" s="635" t="s">
        <v>484</v>
      </c>
      <c r="AQ787" s="635" t="s">
        <v>484</v>
      </c>
      <c r="AR787" s="635" t="s">
        <v>484</v>
      </c>
      <c r="AS787" s="641" t="s">
        <v>32</v>
      </c>
      <c r="AT787" s="24" t="s">
        <v>1275</v>
      </c>
    </row>
    <row r="788" spans="1:46" ht="19.5">
      <c r="A788" s="23">
        <v>46031</v>
      </c>
      <c r="B788" s="642">
        <v>101</v>
      </c>
      <c r="C788" s="21">
        <v>0.45833333333333331</v>
      </c>
      <c r="D788" s="20">
        <v>892</v>
      </c>
      <c r="E788" s="20" t="s">
        <v>38</v>
      </c>
      <c r="F788" s="644" t="s">
        <v>55</v>
      </c>
      <c r="G788" s="866">
        <v>14.06</v>
      </c>
      <c r="H788" s="873"/>
      <c r="I788" s="873"/>
      <c r="J788" s="15"/>
      <c r="K788" s="19">
        <v>9.99</v>
      </c>
      <c r="L788" s="636">
        <f>(K788/(100-G788))*100</f>
        <v>11.624389108680475</v>
      </c>
      <c r="M788" s="15"/>
      <c r="N788" s="15"/>
      <c r="O788" s="869">
        <v>1.72</v>
      </c>
      <c r="P788" s="870">
        <v>2.8</v>
      </c>
      <c r="Q788" s="870">
        <v>9.2899999999999991</v>
      </c>
      <c r="R788" s="870">
        <v>50.17</v>
      </c>
      <c r="S788" s="870">
        <v>28.17</v>
      </c>
      <c r="T788" s="879">
        <f>SUM(Pâtissière[[#This Row],[G 180µ]:[G 63µ]])</f>
        <v>90.43</v>
      </c>
      <c r="U788" s="870">
        <v>6.69</v>
      </c>
      <c r="V788" s="27"/>
      <c r="W788" s="27"/>
      <c r="X788" s="27"/>
      <c r="Y788" s="643">
        <v>91.22</v>
      </c>
      <c r="Z788" s="18">
        <v>-0.67</v>
      </c>
      <c r="AA788" s="18">
        <v>10.77</v>
      </c>
      <c r="AB788" s="17"/>
      <c r="AC788" s="17"/>
      <c r="AD788" s="16">
        <v>90</v>
      </c>
      <c r="AE788" s="16">
        <v>75</v>
      </c>
      <c r="AF788" s="16">
        <v>19.3</v>
      </c>
      <c r="AG788" s="16">
        <v>220</v>
      </c>
      <c r="AH788" s="16">
        <v>1.2</v>
      </c>
      <c r="AI788" s="16">
        <v>50.1</v>
      </c>
      <c r="AJ788" s="24"/>
      <c r="AK788" s="24" t="s">
        <v>55</v>
      </c>
      <c r="AL788" s="635" t="s">
        <v>55</v>
      </c>
      <c r="AM788" s="26"/>
      <c r="AN788" s="24"/>
      <c r="AO788" s="24" t="s">
        <v>55</v>
      </c>
      <c r="AP788" s="635" t="s">
        <v>484</v>
      </c>
      <c r="AQ788" s="635" t="s">
        <v>484</v>
      </c>
      <c r="AR788" s="635" t="s">
        <v>484</v>
      </c>
      <c r="AS788" s="641" t="s">
        <v>32</v>
      </c>
      <c r="AT788" s="24" t="s">
        <v>1276</v>
      </c>
    </row>
    <row r="789" spans="1:46" ht="19.5">
      <c r="A789" s="23">
        <v>46032</v>
      </c>
      <c r="B789" s="642">
        <v>101</v>
      </c>
      <c r="C789" s="21">
        <v>0.39583333333333331</v>
      </c>
      <c r="D789" s="20">
        <v>884</v>
      </c>
      <c r="E789" s="20" t="s">
        <v>38</v>
      </c>
      <c r="F789" s="644" t="s">
        <v>55</v>
      </c>
      <c r="G789" s="866">
        <v>14.07</v>
      </c>
      <c r="H789" s="875"/>
      <c r="I789" s="869"/>
      <c r="J789" s="15"/>
      <c r="K789" s="19">
        <v>9.7100000000000009</v>
      </c>
      <c r="L789" s="636">
        <f>(K789/(100-G789))*100</f>
        <v>11.29989526358664</v>
      </c>
      <c r="M789" s="15"/>
      <c r="N789" s="15"/>
      <c r="O789" s="869"/>
      <c r="P789" s="870"/>
      <c r="Q789" s="870"/>
      <c r="R789" s="870"/>
      <c r="S789" s="870"/>
      <c r="T789" s="878"/>
      <c r="U789" s="870"/>
      <c r="V789" s="27"/>
      <c r="W789" s="27"/>
      <c r="X789" s="27"/>
      <c r="Y789" s="643">
        <v>90.9</v>
      </c>
      <c r="Z789" s="18">
        <v>-0.89</v>
      </c>
      <c r="AA789" s="18">
        <v>11.13</v>
      </c>
      <c r="AB789" s="17"/>
      <c r="AC789" s="17"/>
      <c r="AD789" s="16"/>
      <c r="AE789" s="16"/>
      <c r="AF789" s="16"/>
      <c r="AG789" s="16"/>
      <c r="AH789" s="16"/>
      <c r="AI789" s="16"/>
      <c r="AJ789" s="24"/>
      <c r="AK789" s="24" t="s">
        <v>55</v>
      </c>
      <c r="AL789" s="635" t="s">
        <v>55</v>
      </c>
      <c r="AM789" s="26"/>
      <c r="AN789" s="24"/>
      <c r="AO789" s="24" t="s">
        <v>55</v>
      </c>
      <c r="AP789" s="635" t="s">
        <v>484</v>
      </c>
      <c r="AQ789" s="635" t="s">
        <v>484</v>
      </c>
      <c r="AR789" s="635" t="s">
        <v>484</v>
      </c>
      <c r="AS789" s="641" t="s">
        <v>32</v>
      </c>
      <c r="AT789" s="24" t="s">
        <v>1277</v>
      </c>
    </row>
    <row r="790" spans="1:46" ht="19.5">
      <c r="A790" s="23">
        <v>46034</v>
      </c>
      <c r="B790" s="642">
        <v>101</v>
      </c>
      <c r="C790" s="21"/>
      <c r="D790" s="20">
        <v>903</v>
      </c>
      <c r="E790" s="20" t="s">
        <v>38</v>
      </c>
      <c r="F790" s="644" t="s">
        <v>55</v>
      </c>
      <c r="G790" s="866">
        <v>14.4</v>
      </c>
      <c r="H790" s="875"/>
      <c r="I790" s="869">
        <v>14.62</v>
      </c>
      <c r="J790" s="15"/>
      <c r="K790" s="19">
        <v>9.9</v>
      </c>
      <c r="L790" s="636">
        <f>(K790/(100-G790))*100</f>
        <v>11.565420560747665</v>
      </c>
      <c r="M790" s="15"/>
      <c r="N790" s="15"/>
      <c r="O790" s="869">
        <v>1.46</v>
      </c>
      <c r="P790" s="870">
        <v>1.87</v>
      </c>
      <c r="Q790" s="870">
        <v>7.31</v>
      </c>
      <c r="R790" s="870">
        <v>54.14</v>
      </c>
      <c r="S790" s="870">
        <v>26.63</v>
      </c>
      <c r="T790" s="879">
        <f>SUM(Pâtissière[[#This Row],[G 180µ]:[G 63µ]])</f>
        <v>89.95</v>
      </c>
      <c r="U790" s="870">
        <v>7.46</v>
      </c>
      <c r="V790" s="27"/>
      <c r="W790" s="27"/>
      <c r="X790" s="27"/>
      <c r="Y790" s="643">
        <v>91.46</v>
      </c>
      <c r="Z790" s="18">
        <v>-0.87</v>
      </c>
      <c r="AA790" s="18">
        <v>10.61</v>
      </c>
      <c r="AB790" s="17"/>
      <c r="AC790" s="17"/>
      <c r="AD790" s="16"/>
      <c r="AE790" s="16"/>
      <c r="AF790" s="16"/>
      <c r="AG790" s="16"/>
      <c r="AH790" s="16"/>
      <c r="AI790" s="16"/>
      <c r="AJ790" s="24"/>
      <c r="AK790" s="24" t="s">
        <v>55</v>
      </c>
      <c r="AL790" s="635" t="s">
        <v>55</v>
      </c>
      <c r="AM790" s="26"/>
      <c r="AN790" s="24"/>
      <c r="AO790" s="24" t="s">
        <v>55</v>
      </c>
      <c r="AP790" s="635" t="s">
        <v>484</v>
      </c>
      <c r="AQ790" s="635" t="s">
        <v>484</v>
      </c>
      <c r="AR790" s="635" t="s">
        <v>484</v>
      </c>
      <c r="AS790" s="641" t="s">
        <v>32</v>
      </c>
      <c r="AT790" s="24" t="s">
        <v>1278</v>
      </c>
    </row>
    <row r="791" spans="1:46" ht="19.5">
      <c r="A791" s="23">
        <v>46034</v>
      </c>
      <c r="B791" s="642">
        <v>101</v>
      </c>
      <c r="C791" s="21">
        <v>0.70833333333333337</v>
      </c>
      <c r="D791" s="20">
        <v>933</v>
      </c>
      <c r="E791" s="20" t="s">
        <v>21</v>
      </c>
      <c r="F791" s="644" t="s">
        <v>55</v>
      </c>
      <c r="G791" s="866">
        <v>14.3</v>
      </c>
      <c r="H791" s="875"/>
      <c r="I791" s="869"/>
      <c r="J791" s="15"/>
      <c r="K791" s="19">
        <v>9.64</v>
      </c>
      <c r="L791" s="636">
        <f>(K791/(100-G791))*100</f>
        <v>11.248541423570597</v>
      </c>
      <c r="M791" s="15"/>
      <c r="N791" s="15"/>
      <c r="O791" s="869"/>
      <c r="P791" s="870"/>
      <c r="Q791" s="870"/>
      <c r="R791" s="870"/>
      <c r="S791" s="870"/>
      <c r="T791" s="878"/>
      <c r="U791" s="870"/>
      <c r="V791" s="27"/>
      <c r="W791" s="27"/>
      <c r="X791" s="27"/>
      <c r="Y791" s="643">
        <v>91.76</v>
      </c>
      <c r="Z791" s="18">
        <v>-0.97</v>
      </c>
      <c r="AA791" s="18">
        <v>10.7</v>
      </c>
      <c r="AB791" s="17"/>
      <c r="AC791" s="17"/>
      <c r="AD791" s="16"/>
      <c r="AE791" s="16"/>
      <c r="AF791" s="16"/>
      <c r="AG791" s="16"/>
      <c r="AH791" s="16"/>
      <c r="AI791" s="16"/>
      <c r="AJ791" s="24"/>
      <c r="AK791" s="24" t="s">
        <v>55</v>
      </c>
      <c r="AL791" s="635" t="s">
        <v>55</v>
      </c>
      <c r="AM791" s="26"/>
      <c r="AN791" s="24"/>
      <c r="AO791" s="24" t="s">
        <v>55</v>
      </c>
      <c r="AP791" s="635" t="s">
        <v>484</v>
      </c>
      <c r="AQ791" s="635" t="s">
        <v>484</v>
      </c>
      <c r="AR791" s="635" t="s">
        <v>484</v>
      </c>
      <c r="AS791" s="641" t="s">
        <v>32</v>
      </c>
      <c r="AT791" s="24" t="s">
        <v>1279</v>
      </c>
    </row>
    <row r="792" spans="1:46" ht="19.5">
      <c r="A792" s="23">
        <v>46035</v>
      </c>
      <c r="B792" s="642">
        <v>101</v>
      </c>
      <c r="C792" s="21">
        <v>0.3923611111111111</v>
      </c>
      <c r="D792" s="20">
        <v>936</v>
      </c>
      <c r="E792" s="20" t="s">
        <v>38</v>
      </c>
      <c r="F792" s="644" t="s">
        <v>55</v>
      </c>
      <c r="G792" s="866">
        <v>14.4</v>
      </c>
      <c r="H792" s="875"/>
      <c r="I792" s="869"/>
      <c r="J792" s="15"/>
      <c r="K792" s="19">
        <v>9.7100000000000009</v>
      </c>
      <c r="L792" s="636">
        <f>(K792/(100-G792))*100</f>
        <v>11.343457943925236</v>
      </c>
      <c r="M792" s="15"/>
      <c r="N792" s="15"/>
      <c r="O792" s="869">
        <v>0.9</v>
      </c>
      <c r="P792" s="870">
        <v>2</v>
      </c>
      <c r="Q792" s="870">
        <v>8</v>
      </c>
      <c r="R792" s="870">
        <v>52</v>
      </c>
      <c r="S792" s="870">
        <v>28</v>
      </c>
      <c r="T792" s="879">
        <f>SUM(Pâtissière[[#This Row],[G 180µ]:[G 63µ]])</f>
        <v>90</v>
      </c>
      <c r="U792" s="870">
        <v>8</v>
      </c>
      <c r="V792" s="27">
        <v>20.56</v>
      </c>
      <c r="W792" s="27">
        <v>98</v>
      </c>
      <c r="X792" s="27">
        <v>7.1</v>
      </c>
      <c r="Y792" s="643">
        <v>90.78</v>
      </c>
      <c r="Z792" s="18">
        <v>-0.98</v>
      </c>
      <c r="AA792" s="18">
        <v>10.49</v>
      </c>
      <c r="AB792" s="17"/>
      <c r="AC792" s="17"/>
      <c r="AD792" s="16">
        <v>101</v>
      </c>
      <c r="AE792" s="16">
        <v>51</v>
      </c>
      <c r="AF792" s="16">
        <v>15.9</v>
      </c>
      <c r="AG792" s="16">
        <v>190</v>
      </c>
      <c r="AH792" s="16">
        <v>1.98</v>
      </c>
      <c r="AI792" s="16">
        <v>48.3</v>
      </c>
      <c r="AJ792" s="24"/>
      <c r="AK792" s="24" t="s">
        <v>55</v>
      </c>
      <c r="AL792" s="635" t="s">
        <v>55</v>
      </c>
      <c r="AM792" s="26"/>
      <c r="AN792" s="24"/>
      <c r="AO792" s="24" t="s">
        <v>55</v>
      </c>
      <c r="AP792" s="635" t="s">
        <v>484</v>
      </c>
      <c r="AQ792" s="635" t="s">
        <v>484</v>
      </c>
      <c r="AR792" s="635" t="s">
        <v>484</v>
      </c>
      <c r="AS792" s="641" t="s">
        <v>32</v>
      </c>
      <c r="AT792" s="24" t="s">
        <v>1280</v>
      </c>
    </row>
    <row r="793" spans="1:46" ht="19.5">
      <c r="A793" s="23">
        <v>46036</v>
      </c>
      <c r="B793" s="642">
        <v>101</v>
      </c>
      <c r="C793" s="21">
        <v>0.38541666666666669</v>
      </c>
      <c r="D793" s="20">
        <v>977</v>
      </c>
      <c r="E793" s="20" t="s">
        <v>38</v>
      </c>
      <c r="F793" s="644" t="s">
        <v>55</v>
      </c>
      <c r="G793" s="866">
        <v>13.66</v>
      </c>
      <c r="H793" s="875"/>
      <c r="I793" s="869"/>
      <c r="J793" s="15"/>
      <c r="K793" s="19">
        <v>10.26</v>
      </c>
      <c r="L793" s="636">
        <f>(K793/(100-G793))*100</f>
        <v>11.883252258512854</v>
      </c>
      <c r="M793" s="15"/>
      <c r="N793" s="15"/>
      <c r="O793" s="869">
        <v>1.1000000000000001</v>
      </c>
      <c r="P793" s="870">
        <v>1.3</v>
      </c>
      <c r="Q793" s="870">
        <v>6.7</v>
      </c>
      <c r="R793" s="870">
        <v>54.14</v>
      </c>
      <c r="S793" s="870">
        <v>28.8</v>
      </c>
      <c r="T793" s="879">
        <f>SUM(Pâtissière[[#This Row],[G 180µ]:[G 63µ]])</f>
        <v>90.94</v>
      </c>
      <c r="U793" s="870">
        <v>5.8</v>
      </c>
      <c r="V793" s="27"/>
      <c r="W793" s="27"/>
      <c r="X793" s="27"/>
      <c r="Y793" s="643">
        <v>90.71</v>
      </c>
      <c r="Z793" s="18">
        <v>-1.0900000000000001</v>
      </c>
      <c r="AA793" s="18">
        <v>11.23</v>
      </c>
      <c r="AB793" s="17"/>
      <c r="AC793" s="17"/>
      <c r="AD793" s="16">
        <v>81</v>
      </c>
      <c r="AE793" s="16">
        <v>76</v>
      </c>
      <c r="AF793" s="16">
        <v>19.399999999999999</v>
      </c>
      <c r="AG793" s="16">
        <v>200</v>
      </c>
      <c r="AH793" s="16">
        <v>1.07</v>
      </c>
      <c r="AI793" s="16">
        <v>50.5</v>
      </c>
      <c r="AJ793" s="24"/>
      <c r="AK793" s="24" t="s">
        <v>55</v>
      </c>
      <c r="AL793" s="635" t="s">
        <v>55</v>
      </c>
      <c r="AM793" s="26"/>
      <c r="AN793" s="24"/>
      <c r="AO793" s="24" t="s">
        <v>55</v>
      </c>
      <c r="AP793" s="635" t="s">
        <v>484</v>
      </c>
      <c r="AQ793" s="635" t="s">
        <v>484</v>
      </c>
      <c r="AR793" s="635" t="s">
        <v>484</v>
      </c>
      <c r="AS793" s="641" t="s">
        <v>32</v>
      </c>
      <c r="AT793" s="24" t="s">
        <v>1281</v>
      </c>
    </row>
    <row r="794" spans="1:46" ht="19.5">
      <c r="A794" s="23">
        <v>46037</v>
      </c>
      <c r="B794" s="642">
        <v>101</v>
      </c>
      <c r="C794" s="21">
        <v>0.38541666666666669</v>
      </c>
      <c r="D794" s="20">
        <v>1014</v>
      </c>
      <c r="E794" s="20" t="s">
        <v>38</v>
      </c>
      <c r="F794" s="644" t="s">
        <v>55</v>
      </c>
      <c r="G794" s="866">
        <v>14.4</v>
      </c>
      <c r="H794" s="875"/>
      <c r="I794" s="866"/>
      <c r="J794" s="15"/>
      <c r="K794" s="19">
        <v>9.81</v>
      </c>
      <c r="L794" s="636">
        <f>(K794/(100-G794))*100</f>
        <v>11.460280373831777</v>
      </c>
      <c r="M794" s="15"/>
      <c r="N794" s="15"/>
      <c r="O794" s="869">
        <v>3.4</v>
      </c>
      <c r="P794" s="870">
        <v>1.89</v>
      </c>
      <c r="Q794" s="870">
        <v>7.36</v>
      </c>
      <c r="R794" s="870">
        <v>53.16</v>
      </c>
      <c r="S794" s="870">
        <v>27.05</v>
      </c>
      <c r="T794" s="879">
        <f>SUM(Pâtissière[[#This Row],[G 180µ]:[G 63µ]])</f>
        <v>89.46</v>
      </c>
      <c r="U794" s="870">
        <v>5.92</v>
      </c>
      <c r="V794" s="27"/>
      <c r="W794" s="27"/>
      <c r="X794" s="27"/>
      <c r="Y794" s="643">
        <v>91.12</v>
      </c>
      <c r="Z794" s="18">
        <v>-1.17</v>
      </c>
      <c r="AA794" s="18">
        <v>10.88</v>
      </c>
      <c r="AB794" s="17"/>
      <c r="AC794" s="17"/>
      <c r="AD794" s="16"/>
      <c r="AE794" s="16"/>
      <c r="AF794" s="16"/>
      <c r="AG794" s="16"/>
      <c r="AH794" s="16"/>
      <c r="AI794" s="16"/>
      <c r="AJ794" s="24"/>
      <c r="AK794" s="24" t="s">
        <v>55</v>
      </c>
      <c r="AL794" s="635" t="s">
        <v>55</v>
      </c>
      <c r="AM794" s="26"/>
      <c r="AN794" s="24" t="s">
        <v>85</v>
      </c>
      <c r="AO794" s="24" t="s">
        <v>55</v>
      </c>
      <c r="AP794" s="635" t="s">
        <v>484</v>
      </c>
      <c r="AQ794" s="635" t="s">
        <v>484</v>
      </c>
      <c r="AR794" s="635" t="s">
        <v>484</v>
      </c>
      <c r="AS794" s="641" t="s">
        <v>32</v>
      </c>
      <c r="AT794" s="24" t="s">
        <v>1282</v>
      </c>
    </row>
    <row r="795" spans="1:46" ht="19.5">
      <c r="A795" s="23">
        <v>46037</v>
      </c>
      <c r="B795" s="642">
        <v>101</v>
      </c>
      <c r="C795" s="21">
        <v>0.71875</v>
      </c>
      <c r="D795" s="20">
        <v>1030</v>
      </c>
      <c r="E795" s="20" t="s">
        <v>21</v>
      </c>
      <c r="F795" s="644" t="s">
        <v>55</v>
      </c>
      <c r="G795" s="866">
        <v>14.49</v>
      </c>
      <c r="H795" s="875"/>
      <c r="I795" s="869"/>
      <c r="J795" s="15"/>
      <c r="K795" s="19">
        <v>10.3</v>
      </c>
      <c r="L795" s="636">
        <f>(K795/(100-G795))*100</f>
        <v>12.045374809963747</v>
      </c>
      <c r="M795" s="15"/>
      <c r="N795" s="15"/>
      <c r="O795" s="869"/>
      <c r="P795" s="870"/>
      <c r="Q795" s="870"/>
      <c r="R795" s="870"/>
      <c r="S795" s="870"/>
      <c r="T795" s="878"/>
      <c r="U795" s="870"/>
      <c r="V795" s="27"/>
      <c r="W795" s="27"/>
      <c r="X795" s="27"/>
      <c r="Y795" s="643">
        <v>91.93</v>
      </c>
      <c r="Z795" s="18">
        <v>-1.07</v>
      </c>
      <c r="AA795" s="18">
        <v>10.92</v>
      </c>
      <c r="AB795" s="17"/>
      <c r="AC795" s="17">
        <v>0.51</v>
      </c>
      <c r="AD795" s="16"/>
      <c r="AE795" s="16"/>
      <c r="AF795" s="16"/>
      <c r="AG795" s="16"/>
      <c r="AH795" s="16"/>
      <c r="AI795" s="16"/>
      <c r="AJ795" s="24"/>
      <c r="AK795" s="24" t="s">
        <v>55</v>
      </c>
      <c r="AL795" s="635" t="s">
        <v>55</v>
      </c>
      <c r="AM795" s="26"/>
      <c r="AN795" s="24"/>
      <c r="AO795" s="24" t="s">
        <v>55</v>
      </c>
      <c r="AP795" s="635" t="s">
        <v>484</v>
      </c>
      <c r="AQ795" s="635" t="s">
        <v>484</v>
      </c>
      <c r="AR795" s="635" t="s">
        <v>484</v>
      </c>
      <c r="AS795" s="641" t="s">
        <v>32</v>
      </c>
      <c r="AT795" s="24" t="s">
        <v>1283</v>
      </c>
    </row>
    <row r="796" spans="1:46" ht="19.5">
      <c r="A796" s="23">
        <v>46038</v>
      </c>
      <c r="B796" s="642">
        <v>101</v>
      </c>
      <c r="C796" s="21">
        <v>0.38819444444444445</v>
      </c>
      <c r="D796" s="20">
        <v>1049</v>
      </c>
      <c r="E796" s="20" t="s">
        <v>38</v>
      </c>
      <c r="F796" s="644" t="s">
        <v>55</v>
      </c>
      <c r="G796" s="866">
        <v>14.4</v>
      </c>
      <c r="H796" s="866"/>
      <c r="I796" s="873"/>
      <c r="J796" s="15"/>
      <c r="K796" s="19">
        <v>9.76</v>
      </c>
      <c r="L796" s="636">
        <f>(K796/(100-G796))*100</f>
        <v>11.401869158878505</v>
      </c>
      <c r="M796" s="15"/>
      <c r="N796" s="15"/>
      <c r="O796" s="869">
        <v>4.3499999999999996</v>
      </c>
      <c r="P796" s="870">
        <v>2.06</v>
      </c>
      <c r="Q796" s="870">
        <v>8.06</v>
      </c>
      <c r="R796" s="870">
        <v>48</v>
      </c>
      <c r="S796" s="870">
        <v>29.35</v>
      </c>
      <c r="T796" s="879">
        <f>SUM(Pâtissière[[#This Row],[G 180µ]:[G 63µ]])</f>
        <v>87.47</v>
      </c>
      <c r="U796" s="870">
        <v>6.72</v>
      </c>
      <c r="V796" s="27">
        <v>30.32</v>
      </c>
      <c r="W796" s="27">
        <v>75.86</v>
      </c>
      <c r="X796" s="27">
        <v>8</v>
      </c>
      <c r="Y796" s="643">
        <v>91.6</v>
      </c>
      <c r="Z796" s="18">
        <v>-1.1200000000000001</v>
      </c>
      <c r="AA796" s="18">
        <v>11.11</v>
      </c>
      <c r="AB796" s="17"/>
      <c r="AC796" s="17">
        <v>0.63</v>
      </c>
      <c r="AD796" s="16">
        <v>94</v>
      </c>
      <c r="AE796" s="16">
        <v>71</v>
      </c>
      <c r="AF796" s="16">
        <v>18.8</v>
      </c>
      <c r="AG796" s="16">
        <v>217</v>
      </c>
      <c r="AH796" s="16">
        <v>1.32</v>
      </c>
      <c r="AI796" s="16">
        <v>46.9</v>
      </c>
      <c r="AJ796" s="24"/>
      <c r="AK796" s="24" t="s">
        <v>55</v>
      </c>
      <c r="AL796" s="635" t="s">
        <v>55</v>
      </c>
      <c r="AM796" s="26"/>
      <c r="AN796" s="24"/>
      <c r="AO796" s="24" t="s">
        <v>55</v>
      </c>
      <c r="AP796" s="635" t="s">
        <v>484</v>
      </c>
      <c r="AQ796" s="635" t="s">
        <v>484</v>
      </c>
      <c r="AR796" s="635" t="s">
        <v>484</v>
      </c>
      <c r="AS796" s="641" t="s">
        <v>32</v>
      </c>
      <c r="AT796" s="24" t="s">
        <v>1284</v>
      </c>
    </row>
    <row r="797" spans="1:46" ht="19.5">
      <c r="A797" s="23">
        <v>46041</v>
      </c>
      <c r="B797" s="642">
        <v>101</v>
      </c>
      <c r="C797" s="21">
        <v>0.36527777777777776</v>
      </c>
      <c r="D797" s="20">
        <v>1112</v>
      </c>
      <c r="E797" s="20" t="s">
        <v>38</v>
      </c>
      <c r="F797" s="644" t="s">
        <v>55</v>
      </c>
      <c r="G797" s="866">
        <v>13.53</v>
      </c>
      <c r="H797" s="875"/>
      <c r="I797" s="869"/>
      <c r="J797" s="15"/>
      <c r="K797" s="19">
        <v>9.76</v>
      </c>
      <c r="L797" s="636">
        <f>(K797/(100-G797))*100</f>
        <v>11.287151613276281</v>
      </c>
      <c r="M797" s="15"/>
      <c r="N797" s="15"/>
      <c r="O797" s="869">
        <v>0.93</v>
      </c>
      <c r="P797" s="870">
        <v>1.64</v>
      </c>
      <c r="Q797" s="870">
        <v>9.1999999999999993</v>
      </c>
      <c r="R797" s="870">
        <v>46.3</v>
      </c>
      <c r="S797" s="870">
        <v>31.52</v>
      </c>
      <c r="T797" s="879">
        <f>SUM(Pâtissière[[#This Row],[G 180µ]:[G 63µ]])</f>
        <v>88.66</v>
      </c>
      <c r="U797" s="870">
        <v>8.7200000000000006</v>
      </c>
      <c r="V797" s="27">
        <v>20.98</v>
      </c>
      <c r="W797" s="27">
        <v>79</v>
      </c>
      <c r="X797" s="27">
        <v>7.23</v>
      </c>
      <c r="Y797" s="643">
        <v>91.12</v>
      </c>
      <c r="Z797" s="18">
        <v>-1.1599999999999999</v>
      </c>
      <c r="AA797" s="18">
        <v>11.19</v>
      </c>
      <c r="AB797" s="17"/>
      <c r="AC797" s="17"/>
      <c r="AD797" s="16">
        <v>90</v>
      </c>
      <c r="AE797" s="16">
        <v>69</v>
      </c>
      <c r="AF797" s="16">
        <v>18.5</v>
      </c>
      <c r="AG797" s="16">
        <v>222</v>
      </c>
      <c r="AH797" s="16">
        <v>1.3</v>
      </c>
      <c r="AI797" s="16">
        <v>53.6</v>
      </c>
      <c r="AJ797" s="24"/>
      <c r="AK797" s="24" t="s">
        <v>55</v>
      </c>
      <c r="AL797" s="635" t="s">
        <v>55</v>
      </c>
      <c r="AM797" s="26"/>
      <c r="AN797" s="24" t="s">
        <v>62</v>
      </c>
      <c r="AO797" s="24" t="s">
        <v>55</v>
      </c>
      <c r="AP797" s="635" t="s">
        <v>484</v>
      </c>
      <c r="AQ797" s="635" t="s">
        <v>484</v>
      </c>
      <c r="AR797" s="635" t="s">
        <v>484</v>
      </c>
      <c r="AS797" s="641" t="s">
        <v>32</v>
      </c>
      <c r="AT797" s="24" t="s">
        <v>1285</v>
      </c>
    </row>
    <row r="798" spans="1:46" ht="19.5">
      <c r="A798" s="23">
        <v>46043</v>
      </c>
      <c r="B798" s="642">
        <v>101</v>
      </c>
      <c r="C798" s="21">
        <v>0.39861111111111114</v>
      </c>
      <c r="D798" s="20">
        <v>1168</v>
      </c>
      <c r="E798" s="20" t="s">
        <v>38</v>
      </c>
      <c r="F798" s="644" t="s">
        <v>55</v>
      </c>
      <c r="G798" s="866">
        <v>13.99</v>
      </c>
      <c r="H798" s="875"/>
      <c r="I798" s="873">
        <v>14.2</v>
      </c>
      <c r="J798" s="15"/>
      <c r="K798" s="19">
        <v>9.83</v>
      </c>
      <c r="L798" s="636">
        <f>(K798/(100-G798))*100</f>
        <v>11.428903615858621</v>
      </c>
      <c r="M798" s="15"/>
      <c r="N798" s="15"/>
      <c r="O798" s="869">
        <v>2.68</v>
      </c>
      <c r="P798" s="870">
        <v>1.52</v>
      </c>
      <c r="Q798" s="870">
        <v>8.6199999999999992</v>
      </c>
      <c r="R798" s="870">
        <v>51.64</v>
      </c>
      <c r="S798" s="870">
        <v>26.8</v>
      </c>
      <c r="T798" s="879">
        <f>SUM(Pâtissière[[#This Row],[G 180µ]:[G 63µ]])</f>
        <v>88.58</v>
      </c>
      <c r="U798" s="870">
        <v>7.9</v>
      </c>
      <c r="V798" s="27"/>
      <c r="W798" s="27"/>
      <c r="X798" s="27"/>
      <c r="Y798" s="643">
        <v>91.06</v>
      </c>
      <c r="Z798" s="18">
        <v>-1.01</v>
      </c>
      <c r="AA798" s="18">
        <v>11.25</v>
      </c>
      <c r="AB798" s="17"/>
      <c r="AC798" s="17"/>
      <c r="AD798" s="16">
        <v>97</v>
      </c>
      <c r="AE798" s="16">
        <v>82</v>
      </c>
      <c r="AF798" s="16">
        <v>20.2</v>
      </c>
      <c r="AG798" s="16">
        <v>259</v>
      </c>
      <c r="AH798" s="16">
        <v>1.18</v>
      </c>
      <c r="AI798" s="16">
        <v>51.7</v>
      </c>
      <c r="AJ798" s="24"/>
      <c r="AK798" s="24" t="s">
        <v>55</v>
      </c>
      <c r="AL798" s="635" t="s">
        <v>55</v>
      </c>
      <c r="AM798" s="26"/>
      <c r="AN798" s="24" t="s">
        <v>85</v>
      </c>
      <c r="AO798" s="24" t="s">
        <v>55</v>
      </c>
      <c r="AP798" s="635" t="s">
        <v>484</v>
      </c>
      <c r="AQ798" s="635" t="s">
        <v>484</v>
      </c>
      <c r="AR798" s="635" t="s">
        <v>484</v>
      </c>
      <c r="AS798" s="641" t="s">
        <v>32</v>
      </c>
      <c r="AT798" s="24" t="s">
        <v>1286</v>
      </c>
    </row>
    <row r="799" spans="1:46" ht="19.5">
      <c r="A799" s="23">
        <v>46045</v>
      </c>
      <c r="B799" s="642">
        <v>101</v>
      </c>
      <c r="C799" s="21">
        <v>0.45833333333333331</v>
      </c>
      <c r="D799" s="20">
        <v>1239</v>
      </c>
      <c r="E799" s="20" t="s">
        <v>57</v>
      </c>
      <c r="F799" s="644" t="s">
        <v>55</v>
      </c>
      <c r="G799" s="866">
        <v>13.59</v>
      </c>
      <c r="H799" s="875"/>
      <c r="I799" s="869"/>
      <c r="J799" s="15"/>
      <c r="K799" s="19">
        <v>10.19</v>
      </c>
      <c r="L799" s="636">
        <f>(K799/(100-G799))*100</f>
        <v>11.792616595301469</v>
      </c>
      <c r="M799" s="15"/>
      <c r="N799" s="15"/>
      <c r="O799" s="869">
        <v>0.9</v>
      </c>
      <c r="P799" s="870">
        <v>2</v>
      </c>
      <c r="Q799" s="870">
        <v>8</v>
      </c>
      <c r="R799" s="870">
        <v>48</v>
      </c>
      <c r="S799" s="870">
        <v>29</v>
      </c>
      <c r="T799" s="879">
        <f>SUM(Pâtissière[[#This Row],[G 180µ]:[G 63µ]])</f>
        <v>87</v>
      </c>
      <c r="U799" s="870">
        <v>8</v>
      </c>
      <c r="V799" s="27"/>
      <c r="W799" s="27"/>
      <c r="X799" s="27"/>
      <c r="Y799" s="643">
        <v>90.68</v>
      </c>
      <c r="Z799" s="18">
        <v>-0.89</v>
      </c>
      <c r="AA799" s="18">
        <v>11.35</v>
      </c>
      <c r="AB799" s="17"/>
      <c r="AC799" s="17"/>
      <c r="AD799" s="16"/>
      <c r="AE799" s="16"/>
      <c r="AF799" s="16"/>
      <c r="AG799" s="16"/>
      <c r="AH799" s="16"/>
      <c r="AI799" s="16"/>
      <c r="AJ799" s="24"/>
      <c r="AK799" s="24" t="s">
        <v>55</v>
      </c>
      <c r="AL799" s="635" t="s">
        <v>55</v>
      </c>
      <c r="AM799" s="26"/>
      <c r="AN799" s="24"/>
      <c r="AO799" s="24" t="s">
        <v>55</v>
      </c>
      <c r="AP799" s="635" t="s">
        <v>484</v>
      </c>
      <c r="AQ799" s="635" t="s">
        <v>484</v>
      </c>
      <c r="AR799" s="635" t="s">
        <v>484</v>
      </c>
      <c r="AS799" s="641" t="s">
        <v>32</v>
      </c>
      <c r="AT799" s="24" t="s">
        <v>1287</v>
      </c>
    </row>
    <row r="800" spans="1:46" ht="19.5">
      <c r="A800" s="23">
        <v>46048</v>
      </c>
      <c r="B800" s="642">
        <v>101</v>
      </c>
      <c r="C800" s="21">
        <v>0.45833333333333331</v>
      </c>
      <c r="D800" s="20">
        <v>1313</v>
      </c>
      <c r="E800" s="20" t="s">
        <v>38</v>
      </c>
      <c r="F800" s="644" t="s">
        <v>55</v>
      </c>
      <c r="G800" s="866">
        <v>13.5</v>
      </c>
      <c r="H800" s="875"/>
      <c r="I800" s="869"/>
      <c r="J800" s="15"/>
      <c r="K800" s="19">
        <v>10.25</v>
      </c>
      <c r="L800" s="636">
        <f>(K800/(100-G800))*100</f>
        <v>11.849710982658959</v>
      </c>
      <c r="M800" s="15"/>
      <c r="N800" s="15"/>
      <c r="O800" s="869">
        <v>1</v>
      </c>
      <c r="P800" s="870">
        <v>2</v>
      </c>
      <c r="Q800" s="870">
        <v>9</v>
      </c>
      <c r="R800" s="870">
        <v>50</v>
      </c>
      <c r="S800" s="870">
        <v>30</v>
      </c>
      <c r="T800" s="879">
        <f>SUM(Pâtissière[[#This Row],[G 180µ]:[G 63µ]])</f>
        <v>91</v>
      </c>
      <c r="U800" s="870">
        <v>8</v>
      </c>
      <c r="V800" s="27">
        <v>19.920000000000002</v>
      </c>
      <c r="W800" s="27">
        <v>98</v>
      </c>
      <c r="X800" s="27">
        <v>6.92</v>
      </c>
      <c r="Y800" s="643">
        <v>91.21</v>
      </c>
      <c r="Z800" s="18">
        <v>-1</v>
      </c>
      <c r="AA800" s="18">
        <v>11.54</v>
      </c>
      <c r="AB800" s="17"/>
      <c r="AC800" s="17"/>
      <c r="AD800" s="16">
        <v>88</v>
      </c>
      <c r="AE800" s="16">
        <v>65</v>
      </c>
      <c r="AF800" s="16">
        <v>17.899999999999999</v>
      </c>
      <c r="AG800" s="16">
        <v>200</v>
      </c>
      <c r="AH800" s="16">
        <v>1.35</v>
      </c>
      <c r="AI800" s="16">
        <v>49.2</v>
      </c>
      <c r="AJ800" s="24"/>
      <c r="AK800" s="24" t="s">
        <v>55</v>
      </c>
      <c r="AL800" s="635" t="s">
        <v>55</v>
      </c>
      <c r="AM800" s="26"/>
      <c r="AN800" s="24" t="s">
        <v>73</v>
      </c>
      <c r="AO800" s="24" t="s">
        <v>55</v>
      </c>
      <c r="AP800" s="635" t="s">
        <v>484</v>
      </c>
      <c r="AQ800" s="635" t="s">
        <v>484</v>
      </c>
      <c r="AR800" s="635" t="s">
        <v>484</v>
      </c>
      <c r="AS800" s="641" t="s">
        <v>32</v>
      </c>
      <c r="AT800" s="24" t="s">
        <v>1288</v>
      </c>
    </row>
    <row r="801" spans="1:46" ht="19.5">
      <c r="A801" s="23">
        <v>46048</v>
      </c>
      <c r="B801" s="642">
        <v>101</v>
      </c>
      <c r="C801" s="21">
        <v>0.6875</v>
      </c>
      <c r="D801" s="20">
        <v>1326</v>
      </c>
      <c r="E801" s="20" t="s">
        <v>21</v>
      </c>
      <c r="F801" s="644" t="s">
        <v>55</v>
      </c>
      <c r="G801" s="866">
        <v>13.6</v>
      </c>
      <c r="H801" s="875"/>
      <c r="I801" s="869"/>
      <c r="J801" s="15"/>
      <c r="K801" s="19">
        <v>10.1</v>
      </c>
      <c r="L801" s="636">
        <f>(K801/(100-G801))*100</f>
        <v>11.689814814814813</v>
      </c>
      <c r="M801" s="15"/>
      <c r="N801" s="15"/>
      <c r="O801" s="869"/>
      <c r="P801" s="870"/>
      <c r="Q801" s="870"/>
      <c r="R801" s="870"/>
      <c r="S801" s="870"/>
      <c r="T801" s="878"/>
      <c r="U801" s="870"/>
      <c r="V801" s="27"/>
      <c r="W801" s="27"/>
      <c r="X801" s="27"/>
      <c r="Y801" s="643">
        <v>90.46</v>
      </c>
      <c r="Z801" s="18">
        <v>-0.81</v>
      </c>
      <c r="AA801" s="18">
        <v>11.78</v>
      </c>
      <c r="AB801" s="17"/>
      <c r="AC801" s="17"/>
      <c r="AD801" s="16"/>
      <c r="AE801" s="16"/>
      <c r="AF801" s="16"/>
      <c r="AG801" s="16"/>
      <c r="AH801" s="16"/>
      <c r="AI801" s="16"/>
      <c r="AJ801" s="24"/>
      <c r="AK801" s="24" t="s">
        <v>55</v>
      </c>
      <c r="AL801" s="635" t="s">
        <v>55</v>
      </c>
      <c r="AM801" s="26"/>
      <c r="AN801" s="24" t="s">
        <v>73</v>
      </c>
      <c r="AO801" s="24" t="s">
        <v>55</v>
      </c>
      <c r="AP801" s="635" t="s">
        <v>484</v>
      </c>
      <c r="AQ801" s="635" t="s">
        <v>484</v>
      </c>
      <c r="AR801" s="635" t="s">
        <v>484</v>
      </c>
      <c r="AS801" s="641" t="s">
        <v>32</v>
      </c>
      <c r="AT801" s="24" t="s">
        <v>1289</v>
      </c>
    </row>
    <row r="802" spans="1:46" ht="19.5">
      <c r="A802" s="23">
        <v>46049</v>
      </c>
      <c r="B802" s="22">
        <v>101</v>
      </c>
      <c r="C802" s="21">
        <v>0.35694444444444445</v>
      </c>
      <c r="D802" s="20">
        <v>1339</v>
      </c>
      <c r="E802" s="20" t="s">
        <v>38</v>
      </c>
      <c r="F802" s="644" t="s">
        <v>55</v>
      </c>
      <c r="G802" s="866">
        <v>13.5</v>
      </c>
      <c r="H802" s="875"/>
      <c r="I802" s="869"/>
      <c r="J802" s="15"/>
      <c r="K802" s="19">
        <v>10.29</v>
      </c>
      <c r="L802" s="636">
        <f>(K802/(100-G802))*100</f>
        <v>11.895953757225433</v>
      </c>
      <c r="M802" s="15"/>
      <c r="N802" s="15"/>
      <c r="O802" s="869">
        <v>0.69</v>
      </c>
      <c r="P802" s="870">
        <v>1.6</v>
      </c>
      <c r="Q802" s="870">
        <v>10.91</v>
      </c>
      <c r="R802" s="870">
        <v>48.6</v>
      </c>
      <c r="S802" s="870">
        <v>27.28</v>
      </c>
      <c r="T802" s="879">
        <f>SUM(Pâtissière[[#This Row],[G 180µ]:[G 63µ]])</f>
        <v>88.39</v>
      </c>
      <c r="U802" s="870">
        <v>9.6999999999999993</v>
      </c>
      <c r="V802" s="27"/>
      <c r="W802" s="27"/>
      <c r="X802" s="27"/>
      <c r="Y802" s="643">
        <v>90.86</v>
      </c>
      <c r="Z802" s="18">
        <v>-0.77</v>
      </c>
      <c r="AA802" s="18">
        <v>11.69</v>
      </c>
      <c r="AB802" s="17"/>
      <c r="AC802" s="17"/>
      <c r="AD802" s="16">
        <v>133</v>
      </c>
      <c r="AE802" s="16">
        <v>66</v>
      </c>
      <c r="AF802" s="16">
        <v>18.100000000000001</v>
      </c>
      <c r="AG802" s="16">
        <v>287</v>
      </c>
      <c r="AH802" s="16">
        <v>2</v>
      </c>
      <c r="AI802" s="16">
        <v>45.2</v>
      </c>
      <c r="AJ802" s="24"/>
      <c r="AK802" s="24" t="s">
        <v>55</v>
      </c>
      <c r="AL802" s="635" t="s">
        <v>55</v>
      </c>
      <c r="AM802" s="26"/>
      <c r="AN802" s="24" t="s">
        <v>73</v>
      </c>
      <c r="AO802" s="24" t="s">
        <v>55</v>
      </c>
      <c r="AP802" s="635" t="s">
        <v>484</v>
      </c>
      <c r="AQ802" s="635" t="s">
        <v>484</v>
      </c>
      <c r="AR802" s="635" t="s">
        <v>484</v>
      </c>
      <c r="AS802" s="641" t="s">
        <v>32</v>
      </c>
      <c r="AT802" s="24" t="s">
        <v>1290</v>
      </c>
    </row>
    <row r="803" spans="1:46" ht="19.5">
      <c r="A803" s="23">
        <v>46049</v>
      </c>
      <c r="B803" s="642">
        <v>101</v>
      </c>
      <c r="C803" s="21">
        <v>0.6875</v>
      </c>
      <c r="D803" s="20">
        <v>1367</v>
      </c>
      <c r="E803" s="20" t="s">
        <v>21</v>
      </c>
      <c r="F803" s="644" t="s">
        <v>55</v>
      </c>
      <c r="G803" s="866">
        <v>13.6</v>
      </c>
      <c r="H803" s="875"/>
      <c r="I803" s="869"/>
      <c r="J803" s="15"/>
      <c r="K803" s="19">
        <v>11.4</v>
      </c>
      <c r="L803" s="636">
        <f>(K803/(100-G803))*100</f>
        <v>13.194444444444445</v>
      </c>
      <c r="M803" s="15"/>
      <c r="N803" s="15"/>
      <c r="O803" s="869"/>
      <c r="P803" s="870"/>
      <c r="Q803" s="870"/>
      <c r="R803" s="870"/>
      <c r="S803" s="870"/>
      <c r="T803" s="878"/>
      <c r="U803" s="870"/>
      <c r="V803" s="27"/>
      <c r="W803" s="27"/>
      <c r="X803" s="27"/>
      <c r="Y803" s="643">
        <v>90.46</v>
      </c>
      <c r="Z803" s="18">
        <v>-0.81</v>
      </c>
      <c r="AA803" s="18">
        <v>11.78</v>
      </c>
      <c r="AB803" s="17"/>
      <c r="AC803" s="17"/>
      <c r="AD803" s="16"/>
      <c r="AE803" s="16"/>
      <c r="AF803" s="16"/>
      <c r="AG803" s="16"/>
      <c r="AH803" s="16"/>
      <c r="AI803" s="16"/>
      <c r="AJ803" s="24"/>
      <c r="AK803" s="24" t="s">
        <v>55</v>
      </c>
      <c r="AL803" s="635" t="s">
        <v>55</v>
      </c>
      <c r="AM803" s="26"/>
      <c r="AN803" s="24" t="s">
        <v>73</v>
      </c>
      <c r="AO803" s="24" t="s">
        <v>55</v>
      </c>
      <c r="AP803" s="635" t="s">
        <v>484</v>
      </c>
      <c r="AQ803" s="635" t="s">
        <v>484</v>
      </c>
      <c r="AR803" s="635" t="s">
        <v>484</v>
      </c>
      <c r="AS803" s="641" t="s">
        <v>32</v>
      </c>
      <c r="AT803" s="24" t="s">
        <v>1291</v>
      </c>
    </row>
    <row r="804" spans="1:46" ht="19.5">
      <c r="A804" s="23">
        <v>46050</v>
      </c>
      <c r="B804" s="642">
        <v>101</v>
      </c>
      <c r="C804" s="21">
        <v>0.35416666666666669</v>
      </c>
      <c r="D804" s="20">
        <v>1375</v>
      </c>
      <c r="E804" s="20" t="s">
        <v>38</v>
      </c>
      <c r="F804" s="644" t="s">
        <v>55</v>
      </c>
      <c r="G804" s="866">
        <v>13.4</v>
      </c>
      <c r="H804" s="875"/>
      <c r="I804" s="869">
        <v>12.9</v>
      </c>
      <c r="J804" s="15"/>
      <c r="K804" s="19">
        <v>10.37</v>
      </c>
      <c r="L804" s="636">
        <f>(K804/(100-G804))*100</f>
        <v>11.97459584295612</v>
      </c>
      <c r="M804" s="15"/>
      <c r="N804" s="15"/>
      <c r="O804" s="869">
        <v>0.9</v>
      </c>
      <c r="P804" s="870">
        <v>2.12</v>
      </c>
      <c r="Q804" s="870">
        <v>10</v>
      </c>
      <c r="R804" s="870">
        <v>48.89</v>
      </c>
      <c r="S804" s="870">
        <v>29.86</v>
      </c>
      <c r="T804" s="879">
        <f>SUM(Pâtissière[[#This Row],[G 180µ]:[G 63µ]])</f>
        <v>90.87</v>
      </c>
      <c r="U804" s="870">
        <v>8</v>
      </c>
      <c r="V804" s="27"/>
      <c r="W804" s="27"/>
      <c r="X804" s="27"/>
      <c r="Y804" s="643">
        <v>89.88</v>
      </c>
      <c r="Z804" s="18">
        <v>0</v>
      </c>
      <c r="AA804" s="18">
        <v>11.6</v>
      </c>
      <c r="AB804" s="17"/>
      <c r="AC804" s="17">
        <v>0.63</v>
      </c>
      <c r="AD804" s="16"/>
      <c r="AE804" s="16"/>
      <c r="AF804" s="16"/>
      <c r="AG804" s="16"/>
      <c r="AH804" s="16"/>
      <c r="AI804" s="16"/>
      <c r="AJ804" s="24"/>
      <c r="AK804" s="24" t="s">
        <v>55</v>
      </c>
      <c r="AL804" s="635" t="s">
        <v>55</v>
      </c>
      <c r="AM804" s="26"/>
      <c r="AN804" s="24"/>
      <c r="AO804" s="24" t="s">
        <v>55</v>
      </c>
      <c r="AP804" s="635" t="s">
        <v>484</v>
      </c>
      <c r="AQ804" s="635" t="s">
        <v>484</v>
      </c>
      <c r="AR804" s="635" t="s">
        <v>484</v>
      </c>
      <c r="AS804" s="641" t="s">
        <v>32</v>
      </c>
      <c r="AT804" s="24" t="s">
        <v>1292</v>
      </c>
    </row>
    <row r="805" spans="1:46" ht="19.5">
      <c r="A805" s="23">
        <v>46050</v>
      </c>
      <c r="B805" s="642">
        <v>101</v>
      </c>
      <c r="C805" s="21">
        <v>0.6875</v>
      </c>
      <c r="D805" s="20">
        <v>1404</v>
      </c>
      <c r="E805" s="20" t="s">
        <v>21</v>
      </c>
      <c r="F805" s="644" t="s">
        <v>55</v>
      </c>
      <c r="G805" s="866">
        <v>13.5</v>
      </c>
      <c r="H805" s="875"/>
      <c r="I805" s="869"/>
      <c r="J805" s="15"/>
      <c r="K805" s="19">
        <v>10.210000000000001</v>
      </c>
      <c r="L805" s="636">
        <f>(K805/(100-G805))*100</f>
        <v>11.803468208092486</v>
      </c>
      <c r="M805" s="15"/>
      <c r="N805" s="15"/>
      <c r="O805" s="869"/>
      <c r="P805" s="870"/>
      <c r="Q805" s="870"/>
      <c r="R805" s="870"/>
      <c r="S805" s="870"/>
      <c r="T805" s="878"/>
      <c r="U805" s="870"/>
      <c r="V805" s="27"/>
      <c r="W805" s="27"/>
      <c r="X805" s="27"/>
      <c r="Y805" s="643">
        <v>90.19</v>
      </c>
      <c r="Z805" s="18">
        <v>-0.79</v>
      </c>
      <c r="AA805" s="18">
        <v>11.4</v>
      </c>
      <c r="AB805" s="17"/>
      <c r="AC805" s="17"/>
      <c r="AD805" s="16"/>
      <c r="AE805" s="16"/>
      <c r="AF805" s="16"/>
      <c r="AG805" s="16"/>
      <c r="AH805" s="16"/>
      <c r="AI805" s="16"/>
      <c r="AJ805" s="24"/>
      <c r="AK805" s="24" t="s">
        <v>55</v>
      </c>
      <c r="AL805" s="635" t="s">
        <v>55</v>
      </c>
      <c r="AM805" s="26"/>
      <c r="AN805" s="24" t="s">
        <v>73</v>
      </c>
      <c r="AO805" s="24" t="s">
        <v>55</v>
      </c>
      <c r="AP805" s="635" t="s">
        <v>484</v>
      </c>
      <c r="AQ805" s="635" t="s">
        <v>484</v>
      </c>
      <c r="AR805" s="635" t="s">
        <v>484</v>
      </c>
      <c r="AS805" s="641" t="s">
        <v>32</v>
      </c>
      <c r="AT805" s="24" t="s">
        <v>1293</v>
      </c>
    </row>
    <row r="806" spans="1:46" ht="19.5">
      <c r="A806" s="23">
        <v>46051</v>
      </c>
      <c r="B806" s="642">
        <v>101</v>
      </c>
      <c r="C806" s="21">
        <v>0.39513888888888887</v>
      </c>
      <c r="D806" s="20">
        <v>1417</v>
      </c>
      <c r="E806" s="20" t="s">
        <v>38</v>
      </c>
      <c r="F806" s="644" t="s">
        <v>55</v>
      </c>
      <c r="G806" s="866">
        <v>13.4</v>
      </c>
      <c r="H806" s="875"/>
      <c r="I806" s="869">
        <v>12.7</v>
      </c>
      <c r="J806" s="15"/>
      <c r="K806" s="19">
        <v>10.71</v>
      </c>
      <c r="L806" s="636">
        <f>(K806/(100-G806))*100</f>
        <v>12.367205542725175</v>
      </c>
      <c r="M806" s="15"/>
      <c r="N806" s="15"/>
      <c r="O806" s="869">
        <v>0.42</v>
      </c>
      <c r="P806" s="870">
        <v>0.82</v>
      </c>
      <c r="Q806" s="870">
        <v>7.24</v>
      </c>
      <c r="R806" s="870">
        <v>49.7</v>
      </c>
      <c r="S806" s="870">
        <v>30.79</v>
      </c>
      <c r="T806" s="879">
        <f>SUM(Pâtissière[[#This Row],[G 180µ]:[G 63µ]])</f>
        <v>88.550000000000011</v>
      </c>
      <c r="U806" s="870">
        <v>9.2899999999999991</v>
      </c>
      <c r="V806" s="27"/>
      <c r="W806" s="27"/>
      <c r="X806" s="27"/>
      <c r="Y806" s="643">
        <v>90.3</v>
      </c>
      <c r="Z806" s="18">
        <v>-0.84</v>
      </c>
      <c r="AA806" s="18">
        <v>11.6</v>
      </c>
      <c r="AB806" s="17"/>
      <c r="AC806" s="17"/>
      <c r="AD806" s="16"/>
      <c r="AE806" s="16"/>
      <c r="AF806" s="16"/>
      <c r="AG806" s="16"/>
      <c r="AH806" s="16"/>
      <c r="AI806" s="16"/>
      <c r="AJ806" s="24"/>
      <c r="AK806" s="24" t="s">
        <v>55</v>
      </c>
      <c r="AL806" s="635" t="s">
        <v>55</v>
      </c>
      <c r="AM806" s="26"/>
      <c r="AN806" s="24"/>
      <c r="AO806" s="24" t="s">
        <v>55</v>
      </c>
      <c r="AP806" s="635" t="s">
        <v>484</v>
      </c>
      <c r="AQ806" s="635" t="s">
        <v>484</v>
      </c>
      <c r="AR806" s="635" t="s">
        <v>484</v>
      </c>
      <c r="AS806" s="641" t="s">
        <v>32</v>
      </c>
      <c r="AT806" s="24" t="s">
        <v>1294</v>
      </c>
    </row>
    <row r="807" spans="1:46" ht="19.5">
      <c r="A807" s="23">
        <v>46051</v>
      </c>
      <c r="B807" s="642">
        <v>101</v>
      </c>
      <c r="C807" s="21">
        <v>0.41666666666666669</v>
      </c>
      <c r="D807" s="20">
        <v>1419</v>
      </c>
      <c r="E807" s="20" t="s">
        <v>21</v>
      </c>
      <c r="F807" s="644" t="s">
        <v>55</v>
      </c>
      <c r="G807" s="864">
        <v>12.612</v>
      </c>
      <c r="H807" s="875"/>
      <c r="I807" s="869"/>
      <c r="J807" s="15"/>
      <c r="K807" s="19">
        <v>10.49</v>
      </c>
      <c r="L807" s="636">
        <f>(K807/(100-G807))*100</f>
        <v>12.003936467249506</v>
      </c>
      <c r="M807" s="15"/>
      <c r="N807" s="15"/>
      <c r="O807" s="869">
        <v>2</v>
      </c>
      <c r="P807" s="870">
        <v>5</v>
      </c>
      <c r="Q807" s="870">
        <v>10.4</v>
      </c>
      <c r="R807" s="870">
        <v>54.4</v>
      </c>
      <c r="S807" s="870">
        <v>21</v>
      </c>
      <c r="T807" s="879">
        <f>SUM(Pâtissière[[#This Row],[G 180µ]:[G 63µ]])</f>
        <v>90.8</v>
      </c>
      <c r="U807" s="870">
        <v>5</v>
      </c>
      <c r="V807" s="27"/>
      <c r="W807" s="27"/>
      <c r="X807" s="27"/>
      <c r="Y807" s="643">
        <v>90.58</v>
      </c>
      <c r="Z807" s="18">
        <v>-0.83</v>
      </c>
      <c r="AA807" s="18">
        <v>11.51</v>
      </c>
      <c r="AB807" s="17"/>
      <c r="AC807" s="17"/>
      <c r="AD807" s="16"/>
      <c r="AE807" s="16"/>
      <c r="AF807" s="16"/>
      <c r="AG807" s="16"/>
      <c r="AH807" s="16"/>
      <c r="AI807" s="16"/>
      <c r="AJ807" s="24"/>
      <c r="AK807" s="24" t="s">
        <v>55</v>
      </c>
      <c r="AL807" s="635" t="s">
        <v>55</v>
      </c>
      <c r="AM807" s="26"/>
      <c r="AN807" s="24"/>
      <c r="AO807" s="24" t="s">
        <v>55</v>
      </c>
      <c r="AP807" s="635" t="s">
        <v>484</v>
      </c>
      <c r="AQ807" s="635" t="s">
        <v>484</v>
      </c>
      <c r="AR807" s="635" t="s">
        <v>484</v>
      </c>
      <c r="AS807" s="641" t="s">
        <v>32</v>
      </c>
      <c r="AT807" s="24" t="s">
        <v>1295</v>
      </c>
    </row>
    <row r="808" spans="1:46" ht="19.5">
      <c r="A808" s="23">
        <v>46055</v>
      </c>
      <c r="B808" s="642">
        <v>102</v>
      </c>
      <c r="C808" s="21">
        <v>0.36249999999999999</v>
      </c>
      <c r="D808" s="20">
        <v>1536</v>
      </c>
      <c r="E808" s="20" t="s">
        <v>38</v>
      </c>
      <c r="F808" s="644" t="s">
        <v>55</v>
      </c>
      <c r="G808" s="866">
        <v>13.6</v>
      </c>
      <c r="H808" s="875"/>
      <c r="I808" s="869">
        <v>13</v>
      </c>
      <c r="J808" s="15"/>
      <c r="K808" s="19">
        <v>10.29</v>
      </c>
      <c r="L808" s="636">
        <f>(K808/(100-G808))*100</f>
        <v>11.90972222222222</v>
      </c>
      <c r="M808" s="15"/>
      <c r="N808" s="15"/>
      <c r="O808" s="869">
        <v>0.57999999999999996</v>
      </c>
      <c r="P808" s="870">
        <v>1</v>
      </c>
      <c r="Q808" s="870">
        <v>8.86</v>
      </c>
      <c r="R808" s="870">
        <v>55</v>
      </c>
      <c r="S808" s="870">
        <v>30.01</v>
      </c>
      <c r="T808" s="879">
        <f>SUM(Pâtissière[[#This Row],[G 180µ]:[G 63µ]])</f>
        <v>94.87</v>
      </c>
      <c r="U808" s="870">
        <v>4</v>
      </c>
      <c r="V808" s="27"/>
      <c r="W808" s="27"/>
      <c r="X808" s="27"/>
      <c r="Y808" s="643">
        <v>91.02</v>
      </c>
      <c r="Z808" s="18">
        <v>-0.86</v>
      </c>
      <c r="AA808" s="18">
        <v>11.35</v>
      </c>
      <c r="AB808" s="17"/>
      <c r="AC808" s="17"/>
      <c r="AD808" s="16">
        <v>100</v>
      </c>
      <c r="AE808" s="16">
        <v>60</v>
      </c>
      <c r="AF808" s="16">
        <v>18</v>
      </c>
      <c r="AG808" s="16">
        <v>258</v>
      </c>
      <c r="AH808" s="16">
        <v>1.6</v>
      </c>
      <c r="AI808" s="16">
        <v>48</v>
      </c>
      <c r="AJ808" s="24"/>
      <c r="AK808" s="24" t="s">
        <v>55</v>
      </c>
      <c r="AL808" s="635" t="s">
        <v>55</v>
      </c>
      <c r="AM808" s="26"/>
      <c r="AN808" s="24"/>
      <c r="AO808" s="24" t="s">
        <v>55</v>
      </c>
      <c r="AP808" s="635" t="s">
        <v>484</v>
      </c>
      <c r="AQ808" s="635" t="s">
        <v>484</v>
      </c>
      <c r="AR808" s="635" t="s">
        <v>484</v>
      </c>
      <c r="AS808" s="641" t="s">
        <v>32</v>
      </c>
      <c r="AT808" s="24" t="s">
        <v>1296</v>
      </c>
    </row>
    <row r="809" spans="1:46" ht="19.5">
      <c r="A809" s="23">
        <v>46056</v>
      </c>
      <c r="B809" s="642">
        <v>102</v>
      </c>
      <c r="C809" s="21">
        <v>0.375</v>
      </c>
      <c r="D809" s="20">
        <v>1577</v>
      </c>
      <c r="E809" s="20" t="s">
        <v>21</v>
      </c>
      <c r="F809" s="644" t="s">
        <v>55</v>
      </c>
      <c r="G809" s="864">
        <v>13.95</v>
      </c>
      <c r="H809" s="875"/>
      <c r="I809" s="869">
        <v>14.16</v>
      </c>
      <c r="J809" s="15"/>
      <c r="K809" s="19">
        <v>10.050000000000001</v>
      </c>
      <c r="L809" s="636">
        <f>(K809/(100-G809))*100</f>
        <v>11.679256246368391</v>
      </c>
      <c r="M809" s="15"/>
      <c r="N809" s="15"/>
      <c r="O809" s="869">
        <v>0.69</v>
      </c>
      <c r="P809" s="870">
        <v>1.06</v>
      </c>
      <c r="Q809" s="870">
        <v>5.94</v>
      </c>
      <c r="R809" s="870">
        <v>52.57</v>
      </c>
      <c r="S809" s="870">
        <v>29.84</v>
      </c>
      <c r="T809" s="879">
        <f>SUM(Pâtissière[[#This Row],[G 180µ]:[G 63µ]])</f>
        <v>89.41</v>
      </c>
      <c r="U809" s="870">
        <v>7.64</v>
      </c>
      <c r="V809" s="27"/>
      <c r="W809" s="27"/>
      <c r="X809" s="27"/>
      <c r="Y809" s="643">
        <v>91.95</v>
      </c>
      <c r="Z809" s="18">
        <v>-1.21</v>
      </c>
      <c r="AA809" s="18">
        <v>11.36</v>
      </c>
      <c r="AB809" s="17"/>
      <c r="AC809" s="17">
        <v>0.66</v>
      </c>
      <c r="AD809" s="16"/>
      <c r="AE809" s="16"/>
      <c r="AF809" s="16"/>
      <c r="AG809" s="16"/>
      <c r="AH809" s="16"/>
      <c r="AI809" s="16"/>
      <c r="AJ809" s="24"/>
      <c r="AK809" s="24" t="s">
        <v>55</v>
      </c>
      <c r="AL809" s="635" t="s">
        <v>55</v>
      </c>
      <c r="AM809" s="26"/>
      <c r="AN809" s="24"/>
      <c r="AO809" s="24" t="s">
        <v>55</v>
      </c>
      <c r="AP809" s="635" t="s">
        <v>484</v>
      </c>
      <c r="AQ809" s="635" t="s">
        <v>484</v>
      </c>
      <c r="AR809" s="635" t="s">
        <v>484</v>
      </c>
      <c r="AS809" s="641" t="s">
        <v>32</v>
      </c>
      <c r="AT809" s="24" t="s">
        <v>1297</v>
      </c>
    </row>
    <row r="810" spans="1:46" ht="19.5">
      <c r="A810" s="23">
        <v>46056</v>
      </c>
      <c r="B810" s="642">
        <v>102</v>
      </c>
      <c r="C810" s="21">
        <v>0.375</v>
      </c>
      <c r="D810" s="20">
        <v>1578</v>
      </c>
      <c r="E810" s="20" t="s">
        <v>38</v>
      </c>
      <c r="F810" s="644" t="s">
        <v>55</v>
      </c>
      <c r="G810" s="866">
        <v>14.03</v>
      </c>
      <c r="H810" s="875"/>
      <c r="I810" s="869"/>
      <c r="J810" s="15">
        <v>0.59</v>
      </c>
      <c r="K810" s="19">
        <v>10.119999999999999</v>
      </c>
      <c r="L810" s="636">
        <f>(K810/(100-G810))*100</f>
        <v>11.771548214493427</v>
      </c>
      <c r="M810" s="15"/>
      <c r="N810" s="15"/>
      <c r="O810" s="869">
        <v>0.28000000000000003</v>
      </c>
      <c r="P810" s="870">
        <v>1.3</v>
      </c>
      <c r="Q810" s="870">
        <v>6.03</v>
      </c>
      <c r="R810" s="870">
        <v>51.67</v>
      </c>
      <c r="S810" s="870">
        <v>29.03</v>
      </c>
      <c r="T810" s="879">
        <f>SUM(Pâtissière[[#This Row],[G 180µ]:[G 63µ]])</f>
        <v>88.03</v>
      </c>
      <c r="U810" s="870">
        <v>7.75</v>
      </c>
      <c r="V810" s="27">
        <v>24.56</v>
      </c>
      <c r="W810" s="27">
        <v>79.8</v>
      </c>
      <c r="X810" s="27">
        <v>8.6999999999999993</v>
      </c>
      <c r="Y810" s="643">
        <v>92</v>
      </c>
      <c r="Z810" s="18">
        <v>-1.1399999999999999</v>
      </c>
      <c r="AA810" s="18">
        <v>11.11</v>
      </c>
      <c r="AB810" s="17"/>
      <c r="AC810" s="17"/>
      <c r="AD810" s="16">
        <v>97</v>
      </c>
      <c r="AE810" s="16">
        <v>54</v>
      </c>
      <c r="AF810" s="16">
        <v>16.399999999999999</v>
      </c>
      <c r="AG810" s="16">
        <v>220</v>
      </c>
      <c r="AH810" s="16">
        <v>1.8</v>
      </c>
      <c r="AI810" s="16">
        <v>51.1</v>
      </c>
      <c r="AJ810" s="24"/>
      <c r="AK810" s="24" t="s">
        <v>55</v>
      </c>
      <c r="AL810" s="635" t="s">
        <v>55</v>
      </c>
      <c r="AM810" s="26"/>
      <c r="AN810" s="24"/>
      <c r="AO810" s="24" t="s">
        <v>55</v>
      </c>
      <c r="AP810" s="635" t="s">
        <v>484</v>
      </c>
      <c r="AQ810" s="635" t="s">
        <v>484</v>
      </c>
      <c r="AR810" s="635" t="s">
        <v>484</v>
      </c>
      <c r="AS810" s="641" t="s">
        <v>32</v>
      </c>
      <c r="AT810" s="24" t="s">
        <v>1298</v>
      </c>
    </row>
    <row r="811" spans="1:46" ht="19.5">
      <c r="A811" s="23">
        <v>46057</v>
      </c>
      <c r="B811" s="642">
        <v>102</v>
      </c>
      <c r="C811" s="21">
        <v>0.45833333333333331</v>
      </c>
      <c r="D811" s="20">
        <v>1617</v>
      </c>
      <c r="E811" s="20" t="s">
        <v>38</v>
      </c>
      <c r="F811" s="644" t="s">
        <v>55</v>
      </c>
      <c r="G811" s="866">
        <v>13.81</v>
      </c>
      <c r="H811" s="875"/>
      <c r="I811" s="869">
        <v>14</v>
      </c>
      <c r="J811" s="15">
        <v>0.57999999999999996</v>
      </c>
      <c r="K811" s="19">
        <v>9.86</v>
      </c>
      <c r="L811" s="636">
        <f>(K811/(100-G811))*100</f>
        <v>11.439842209072978</v>
      </c>
      <c r="M811" s="15"/>
      <c r="N811" s="15"/>
      <c r="O811" s="869">
        <v>1</v>
      </c>
      <c r="P811" s="870">
        <v>0.76</v>
      </c>
      <c r="Q811" s="870">
        <v>5.83</v>
      </c>
      <c r="R811" s="870">
        <v>54.34</v>
      </c>
      <c r="S811" s="870">
        <v>26.56</v>
      </c>
      <c r="T811" s="879">
        <f>SUM(Pâtissière[[#This Row],[G 180µ]:[G 63µ]])</f>
        <v>87.490000000000009</v>
      </c>
      <c r="U811" s="870">
        <v>9</v>
      </c>
      <c r="V811" s="27"/>
      <c r="W811" s="27"/>
      <c r="X811" s="27"/>
      <c r="Y811" s="643">
        <v>92.04</v>
      </c>
      <c r="Z811" s="18">
        <v>-1.19</v>
      </c>
      <c r="AA811" s="18">
        <v>11.52</v>
      </c>
      <c r="AB811" s="17"/>
      <c r="AC811" s="17"/>
      <c r="AD811" s="16">
        <v>98</v>
      </c>
      <c r="AE811" s="16">
        <v>57</v>
      </c>
      <c r="AF811" s="16">
        <v>17</v>
      </c>
      <c r="AG811" s="16">
        <v>222</v>
      </c>
      <c r="AH811" s="16">
        <v>1.7</v>
      </c>
      <c r="AI811" s="16">
        <v>51</v>
      </c>
      <c r="AJ811" s="24"/>
      <c r="AK811" s="24" t="s">
        <v>55</v>
      </c>
      <c r="AL811" s="635" t="s">
        <v>55</v>
      </c>
      <c r="AM811" s="26"/>
      <c r="AN811" s="24"/>
      <c r="AO811" s="24" t="s">
        <v>55</v>
      </c>
      <c r="AP811" s="635" t="s">
        <v>484</v>
      </c>
      <c r="AQ811" s="635" t="s">
        <v>484</v>
      </c>
      <c r="AR811" s="635" t="s">
        <v>484</v>
      </c>
      <c r="AS811" s="641" t="s">
        <v>32</v>
      </c>
      <c r="AT811" s="24" t="s">
        <v>1299</v>
      </c>
    </row>
    <row r="812" spans="1:46" ht="19.5">
      <c r="A812" s="23">
        <v>46058</v>
      </c>
      <c r="B812" s="642">
        <v>102</v>
      </c>
      <c r="C812" s="21">
        <v>0.4375</v>
      </c>
      <c r="D812" s="20">
        <v>1640</v>
      </c>
      <c r="E812" s="20" t="s">
        <v>38</v>
      </c>
      <c r="F812" s="644" t="s">
        <v>55</v>
      </c>
      <c r="G812" s="864">
        <v>13.71</v>
      </c>
      <c r="H812" s="875"/>
      <c r="I812" s="869">
        <v>14.25</v>
      </c>
      <c r="J812" s="15"/>
      <c r="K812" s="19">
        <v>9.92</v>
      </c>
      <c r="L812" s="636">
        <f>(K812/(100-G812))*100</f>
        <v>11.496117742496233</v>
      </c>
      <c r="M812" s="15"/>
      <c r="N812" s="15"/>
      <c r="O812" s="869">
        <v>1.4</v>
      </c>
      <c r="P812" s="870">
        <v>1.1200000000000001</v>
      </c>
      <c r="Q812" s="870">
        <v>5.93</v>
      </c>
      <c r="R812" s="870">
        <v>54.76</v>
      </c>
      <c r="S812" s="870">
        <v>27.07</v>
      </c>
      <c r="T812" s="879">
        <f>SUM(Pâtissière[[#This Row],[G 180µ]:[G 63µ]])</f>
        <v>88.88</v>
      </c>
      <c r="U812" s="870">
        <v>8</v>
      </c>
      <c r="V812" s="27"/>
      <c r="W812" s="27"/>
      <c r="X812" s="27"/>
      <c r="Y812" s="643">
        <v>91.4</v>
      </c>
      <c r="Z812" s="18">
        <v>-1.24</v>
      </c>
      <c r="AA812" s="18">
        <v>11.39</v>
      </c>
      <c r="AB812" s="17"/>
      <c r="AC812" s="17"/>
      <c r="AD812" s="16">
        <v>84</v>
      </c>
      <c r="AE812" s="16">
        <v>54</v>
      </c>
      <c r="AF812" s="16">
        <v>16.399999999999999</v>
      </c>
      <c r="AG812" s="16">
        <v>180</v>
      </c>
      <c r="AH812" s="16">
        <v>1.56</v>
      </c>
      <c r="AI812" s="16">
        <v>52.2</v>
      </c>
      <c r="AJ812" s="24"/>
      <c r="AK812" s="24" t="s">
        <v>55</v>
      </c>
      <c r="AL812" s="635" t="s">
        <v>55</v>
      </c>
      <c r="AM812" s="26"/>
      <c r="AN812" s="24"/>
      <c r="AO812" s="24" t="s">
        <v>55</v>
      </c>
      <c r="AP812" s="635" t="s">
        <v>484</v>
      </c>
      <c r="AQ812" s="635" t="s">
        <v>484</v>
      </c>
      <c r="AR812" s="635" t="s">
        <v>484</v>
      </c>
      <c r="AS812" s="641" t="s">
        <v>32</v>
      </c>
      <c r="AT812" s="24" t="s">
        <v>1300</v>
      </c>
    </row>
    <row r="813" spans="1:46" s="1251" customFormat="1" ht="19.5">
      <c r="A813" s="1237">
        <v>46059</v>
      </c>
      <c r="B813" s="1238">
        <v>102</v>
      </c>
      <c r="C813" s="1239">
        <v>0.49027777777777776</v>
      </c>
      <c r="D813" s="1240"/>
      <c r="E813" s="1240" t="s">
        <v>38</v>
      </c>
      <c r="F813" s="1241" t="s">
        <v>55</v>
      </c>
      <c r="G813" s="1242">
        <v>13.6</v>
      </c>
      <c r="H813" s="1243"/>
      <c r="I813" s="1242"/>
      <c r="J813" s="1243"/>
      <c r="K813" s="1244">
        <v>9.9</v>
      </c>
      <c r="L813" s="1245">
        <f>(K813/(100-G813))*100</f>
        <v>11.458333333333332</v>
      </c>
      <c r="M813" s="1243"/>
      <c r="N813" s="1243"/>
      <c r="O813" s="1242">
        <v>0.9</v>
      </c>
      <c r="P813" s="1244">
        <v>1</v>
      </c>
      <c r="Q813" s="1244">
        <v>5</v>
      </c>
      <c r="R813" s="1244">
        <v>57</v>
      </c>
      <c r="S813" s="1244">
        <v>26</v>
      </c>
      <c r="T813" s="1246">
        <f>SUM(Pâtissière[[#This Row],[G 180µ]:[G 63µ]])</f>
        <v>89</v>
      </c>
      <c r="U813" s="1244">
        <v>9</v>
      </c>
      <c r="V813" s="1244"/>
      <c r="W813" s="1244"/>
      <c r="X813" s="1244"/>
      <c r="Y813" s="1247">
        <v>91.1</v>
      </c>
      <c r="Z813" s="1244">
        <v>-1</v>
      </c>
      <c r="AA813" s="1244">
        <v>10.1</v>
      </c>
      <c r="AB813" s="1243"/>
      <c r="AC813" s="1243"/>
      <c r="AD813" s="1243"/>
      <c r="AE813" s="1243"/>
      <c r="AF813" s="1243"/>
      <c r="AG813" s="1243"/>
      <c r="AH813" s="1243"/>
      <c r="AI813" s="1243"/>
      <c r="AJ813" s="1243"/>
      <c r="AK813" s="1243" t="s">
        <v>55</v>
      </c>
      <c r="AL813" s="1248" t="s">
        <v>55</v>
      </c>
      <c r="AM813" s="1249" t="s">
        <v>1301</v>
      </c>
      <c r="AN813" s="1243"/>
      <c r="AO813" s="1243" t="s">
        <v>55</v>
      </c>
      <c r="AP813" s="1248" t="s">
        <v>484</v>
      </c>
      <c r="AQ813" s="1248" t="s">
        <v>484</v>
      </c>
      <c r="AR813" s="1248" t="s">
        <v>484</v>
      </c>
      <c r="AS813" s="1250" t="s">
        <v>32</v>
      </c>
      <c r="AT813" s="24" t="s">
        <v>1302</v>
      </c>
    </row>
    <row r="814" spans="1:46" s="1252" customFormat="1" ht="19.5">
      <c r="A814" s="1237">
        <v>46059</v>
      </c>
      <c r="B814" s="1238">
        <v>102</v>
      </c>
      <c r="C814" s="1239">
        <v>0.51041666666666663</v>
      </c>
      <c r="D814" s="1240"/>
      <c r="E814" s="1240" t="s">
        <v>38</v>
      </c>
      <c r="F814" s="1241" t="s">
        <v>55</v>
      </c>
      <c r="G814" s="1242">
        <v>13.7</v>
      </c>
      <c r="H814" s="1243"/>
      <c r="I814" s="1242"/>
      <c r="J814" s="1243"/>
      <c r="K814" s="1244">
        <v>9.8800000000000008</v>
      </c>
      <c r="L814" s="1245">
        <f t="shared" ref="L814:L832" si="130">(K814/(100-G814))*100</f>
        <v>11.44843568945539</v>
      </c>
      <c r="M814" s="1243"/>
      <c r="N814" s="1243"/>
      <c r="O814" s="1242">
        <v>1</v>
      </c>
      <c r="P814" s="1244">
        <v>1</v>
      </c>
      <c r="Q814" s="1244">
        <v>6</v>
      </c>
      <c r="R814" s="1244">
        <v>55</v>
      </c>
      <c r="S814" s="1244">
        <v>29</v>
      </c>
      <c r="T814" s="1246">
        <f>SUM(Pâtissière[[#This Row],[G 180µ]:[G 63µ]])</f>
        <v>91</v>
      </c>
      <c r="U814" s="1244">
        <v>8</v>
      </c>
      <c r="V814" s="1244"/>
      <c r="W814" s="1244"/>
      <c r="X814" s="1244"/>
      <c r="Y814" s="1247">
        <v>91.2</v>
      </c>
      <c r="Z814" s="1244">
        <v>-1</v>
      </c>
      <c r="AA814" s="1244">
        <v>11.2</v>
      </c>
      <c r="AB814" s="1243"/>
      <c r="AC814" s="1243"/>
      <c r="AD814" s="1243"/>
      <c r="AE814" s="1243"/>
      <c r="AF814" s="1243"/>
      <c r="AG814" s="1243"/>
      <c r="AH814" s="1243"/>
      <c r="AI814" s="1243"/>
      <c r="AJ814" s="1243"/>
      <c r="AK814" s="1243" t="s">
        <v>55</v>
      </c>
      <c r="AL814" s="1248" t="s">
        <v>55</v>
      </c>
      <c r="AM814" s="1249" t="s">
        <v>1301</v>
      </c>
      <c r="AN814" s="1243"/>
      <c r="AO814" s="1243" t="s">
        <v>55</v>
      </c>
      <c r="AP814" s="1248" t="s">
        <v>484</v>
      </c>
      <c r="AQ814" s="1248" t="s">
        <v>484</v>
      </c>
      <c r="AR814" s="1248" t="s">
        <v>484</v>
      </c>
      <c r="AS814" s="1250" t="s">
        <v>32</v>
      </c>
      <c r="AT814" s="24" t="s">
        <v>1303</v>
      </c>
    </row>
    <row r="815" spans="1:46" s="1252" customFormat="1" ht="19.5">
      <c r="A815" s="1237">
        <v>46059</v>
      </c>
      <c r="B815" s="1238">
        <v>102</v>
      </c>
      <c r="C815" s="1239">
        <v>0.52013888888888893</v>
      </c>
      <c r="D815" s="1240"/>
      <c r="E815" s="1240" t="s">
        <v>38</v>
      </c>
      <c r="F815" s="1241" t="s">
        <v>55</v>
      </c>
      <c r="G815" s="1242">
        <v>13.8</v>
      </c>
      <c r="H815" s="1243"/>
      <c r="I815" s="1242"/>
      <c r="J815" s="1243"/>
      <c r="K815" s="1244">
        <v>9.7799999999999994</v>
      </c>
      <c r="L815" s="1245">
        <f t="shared" si="130"/>
        <v>11.345707656612527</v>
      </c>
      <c r="M815" s="1243"/>
      <c r="N815" s="1243"/>
      <c r="O815" s="1242">
        <v>0.9</v>
      </c>
      <c r="P815" s="1244">
        <v>1</v>
      </c>
      <c r="Q815" s="1244">
        <v>5</v>
      </c>
      <c r="R815" s="1244">
        <v>58</v>
      </c>
      <c r="S815" s="1244">
        <v>27</v>
      </c>
      <c r="T815" s="1246">
        <f>SUM(Pâtissière[[#This Row],[G 180µ]:[G 63µ]])</f>
        <v>91</v>
      </c>
      <c r="U815" s="1244">
        <v>8</v>
      </c>
      <c r="V815" s="1244"/>
      <c r="W815" s="1244"/>
      <c r="X815" s="1244"/>
      <c r="Y815" s="1247">
        <v>91</v>
      </c>
      <c r="Z815" s="1244">
        <v>-1</v>
      </c>
      <c r="AA815" s="1244">
        <v>11.3</v>
      </c>
      <c r="AB815" s="1243"/>
      <c r="AC815" s="1243"/>
      <c r="AD815" s="1243"/>
      <c r="AE815" s="1243"/>
      <c r="AF815" s="1243"/>
      <c r="AG815" s="1243"/>
      <c r="AH815" s="1243"/>
      <c r="AI815" s="1243"/>
      <c r="AJ815" s="1243"/>
      <c r="AK815" s="1243" t="s">
        <v>55</v>
      </c>
      <c r="AL815" s="1248" t="s">
        <v>55</v>
      </c>
      <c r="AM815" s="1249" t="s">
        <v>1301</v>
      </c>
      <c r="AN815" s="1243"/>
      <c r="AO815" s="1243" t="s">
        <v>55</v>
      </c>
      <c r="AP815" s="1248" t="s">
        <v>484</v>
      </c>
      <c r="AQ815" s="1248" t="s">
        <v>484</v>
      </c>
      <c r="AR815" s="1248" t="s">
        <v>484</v>
      </c>
      <c r="AS815" s="1250" t="s">
        <v>32</v>
      </c>
      <c r="AT815" s="24" t="s">
        <v>1304</v>
      </c>
    </row>
    <row r="816" spans="1:46" s="1252" customFormat="1" ht="19.5">
      <c r="A816" s="1237">
        <v>46059</v>
      </c>
      <c r="B816" s="1238">
        <v>102</v>
      </c>
      <c r="C816" s="1239">
        <v>0.5395833333333333</v>
      </c>
      <c r="D816" s="1240"/>
      <c r="E816" s="1240" t="s">
        <v>38</v>
      </c>
      <c r="F816" s="1241" t="s">
        <v>55</v>
      </c>
      <c r="G816" s="1242">
        <v>13.77</v>
      </c>
      <c r="H816" s="1243"/>
      <c r="I816" s="1242"/>
      <c r="J816" s="1243"/>
      <c r="K816" s="1244">
        <v>10</v>
      </c>
      <c r="L816" s="1245">
        <f t="shared" si="130"/>
        <v>11.596892032935173</v>
      </c>
      <c r="M816" s="1243"/>
      <c r="N816" s="1243"/>
      <c r="O816" s="1242">
        <v>0.8</v>
      </c>
      <c r="P816" s="1244">
        <v>1</v>
      </c>
      <c r="Q816" s="1244">
        <v>6</v>
      </c>
      <c r="R816" s="1244">
        <v>56</v>
      </c>
      <c r="S816" s="1244">
        <v>28</v>
      </c>
      <c r="T816" s="1246">
        <f>SUM(Pâtissière[[#This Row],[G 180µ]:[G 63µ]])</f>
        <v>91</v>
      </c>
      <c r="U816" s="1244">
        <v>8</v>
      </c>
      <c r="V816" s="1244"/>
      <c r="W816" s="1244"/>
      <c r="X816" s="1244"/>
      <c r="Y816" s="1247">
        <v>91.1</v>
      </c>
      <c r="Z816" s="1244">
        <v>-1</v>
      </c>
      <c r="AA816" s="1244">
        <v>11.44</v>
      </c>
      <c r="AB816" s="1243"/>
      <c r="AC816" s="1243"/>
      <c r="AD816" s="1243"/>
      <c r="AE816" s="1243"/>
      <c r="AF816" s="1243"/>
      <c r="AG816" s="1243"/>
      <c r="AH816" s="1243"/>
      <c r="AI816" s="1243"/>
      <c r="AJ816" s="1243"/>
      <c r="AK816" s="1243" t="s">
        <v>55</v>
      </c>
      <c r="AL816" s="1248" t="s">
        <v>55</v>
      </c>
      <c r="AM816" s="1249" t="s">
        <v>1301</v>
      </c>
      <c r="AN816" s="1243"/>
      <c r="AO816" s="1243" t="s">
        <v>55</v>
      </c>
      <c r="AP816" s="1248" t="s">
        <v>484</v>
      </c>
      <c r="AQ816" s="1248" t="s">
        <v>484</v>
      </c>
      <c r="AR816" s="1248" t="s">
        <v>484</v>
      </c>
      <c r="AS816" s="1250" t="s">
        <v>32</v>
      </c>
      <c r="AT816" s="1265" t="s">
        <v>1305</v>
      </c>
    </row>
    <row r="817" spans="1:46" s="1252" customFormat="1" ht="19.5">
      <c r="A817" s="1237">
        <v>46060</v>
      </c>
      <c r="B817" s="1238">
        <v>102</v>
      </c>
      <c r="C817" s="1239">
        <v>0.31180555555555556</v>
      </c>
      <c r="D817" s="1240"/>
      <c r="E817" s="1240" t="s">
        <v>38</v>
      </c>
      <c r="F817" s="1241" t="s">
        <v>55</v>
      </c>
      <c r="G817" s="1242">
        <v>13.77</v>
      </c>
      <c r="H817" s="1243"/>
      <c r="I817" s="1242"/>
      <c r="J817" s="1243"/>
      <c r="K817" s="1244">
        <v>10.029999999999999</v>
      </c>
      <c r="L817" s="1245">
        <f t="shared" si="130"/>
        <v>11.631682709033978</v>
      </c>
      <c r="M817" s="1243"/>
      <c r="N817" s="1243"/>
      <c r="O817" s="1242">
        <v>0.9</v>
      </c>
      <c r="P817" s="1244">
        <v>2</v>
      </c>
      <c r="Q817" s="1244">
        <v>8</v>
      </c>
      <c r="R817" s="1244">
        <v>51</v>
      </c>
      <c r="S817" s="1244">
        <v>29</v>
      </c>
      <c r="T817" s="1246">
        <f>SUM(Pâtissière[[#This Row],[G 180µ]:[G 63µ]])</f>
        <v>90</v>
      </c>
      <c r="U817" s="1244">
        <v>8</v>
      </c>
      <c r="V817" s="1244"/>
      <c r="W817" s="1244"/>
      <c r="X817" s="1244"/>
      <c r="Y817" s="1259">
        <v>91.36</v>
      </c>
      <c r="Z817" s="1257">
        <v>-1.1499999999999999</v>
      </c>
      <c r="AA817" s="1244">
        <v>11.22</v>
      </c>
      <c r="AB817" s="1243"/>
      <c r="AC817" s="1243"/>
      <c r="AD817" s="1243"/>
      <c r="AE817" s="1243"/>
      <c r="AF817" s="1243"/>
      <c r="AG817" s="1243"/>
      <c r="AH817" s="1243"/>
      <c r="AI817" s="1243"/>
      <c r="AJ817" s="1243"/>
      <c r="AK817" s="1243" t="s">
        <v>55</v>
      </c>
      <c r="AL817" s="1248" t="s">
        <v>55</v>
      </c>
      <c r="AM817" s="1249" t="s">
        <v>1301</v>
      </c>
      <c r="AN817" s="1243"/>
      <c r="AO817" s="1243" t="s">
        <v>55</v>
      </c>
      <c r="AP817" s="1248" t="s">
        <v>484</v>
      </c>
      <c r="AQ817" s="1248" t="s">
        <v>484</v>
      </c>
      <c r="AR817" s="1248" t="s">
        <v>484</v>
      </c>
      <c r="AS817" s="1250" t="s">
        <v>32</v>
      </c>
      <c r="AT817" s="24" t="s">
        <v>1306</v>
      </c>
    </row>
    <row r="818" spans="1:46" s="1252" customFormat="1" ht="19.5">
      <c r="A818" s="1237">
        <v>46060</v>
      </c>
      <c r="B818" s="1238">
        <v>102</v>
      </c>
      <c r="C818" s="1253">
        <v>0.32361111111111113</v>
      </c>
      <c r="D818" s="1254"/>
      <c r="E818" s="1240" t="s">
        <v>38</v>
      </c>
      <c r="F818" s="1241" t="s">
        <v>55</v>
      </c>
      <c r="G818" s="1242">
        <v>13.7</v>
      </c>
      <c r="H818" s="1255"/>
      <c r="I818" s="1256"/>
      <c r="J818" s="1255"/>
      <c r="K818" s="1244">
        <v>10.029999999999999</v>
      </c>
      <c r="L818" s="1245">
        <f t="shared" si="130"/>
        <v>11.622247972190035</v>
      </c>
      <c r="M818" s="1255"/>
      <c r="N818" s="1255"/>
      <c r="O818" s="1256"/>
      <c r="P818" s="1257"/>
      <c r="Q818" s="1257"/>
      <c r="R818" s="1257"/>
      <c r="S818" s="1257"/>
      <c r="T818" s="1246"/>
      <c r="U818" s="1257"/>
      <c r="V818" s="1257"/>
      <c r="W818" s="1257"/>
      <c r="X818" s="1257"/>
      <c r="Y818" s="1259">
        <v>91.06</v>
      </c>
      <c r="Z818" s="1257">
        <v>-0.95</v>
      </c>
      <c r="AA818" s="1244">
        <v>11.43</v>
      </c>
      <c r="AB818" s="1243"/>
      <c r="AC818" s="1243"/>
      <c r="AD818" s="1255"/>
      <c r="AE818" s="1255"/>
      <c r="AF818" s="1255"/>
      <c r="AG818" s="1255"/>
      <c r="AH818" s="1255"/>
      <c r="AI818" s="1255"/>
      <c r="AJ818" s="1255"/>
      <c r="AK818" s="1243" t="s">
        <v>55</v>
      </c>
      <c r="AL818" s="1248" t="s">
        <v>55</v>
      </c>
      <c r="AM818" s="1249" t="s">
        <v>1301</v>
      </c>
      <c r="AN818" s="1243"/>
      <c r="AO818" s="1243" t="s">
        <v>55</v>
      </c>
      <c r="AP818" s="1248" t="s">
        <v>484</v>
      </c>
      <c r="AQ818" s="1248" t="s">
        <v>484</v>
      </c>
      <c r="AR818" s="1248" t="s">
        <v>484</v>
      </c>
      <c r="AS818" s="1250" t="s">
        <v>32</v>
      </c>
      <c r="AT818" s="24" t="s">
        <v>1307</v>
      </c>
    </row>
    <row r="819" spans="1:46" s="1252" customFormat="1" ht="19.5">
      <c r="A819" s="1237">
        <v>46060</v>
      </c>
      <c r="B819" s="1238">
        <v>102</v>
      </c>
      <c r="C819" s="1253">
        <v>0.33333333333333331</v>
      </c>
      <c r="D819" s="1254"/>
      <c r="E819" s="1240" t="s">
        <v>38</v>
      </c>
      <c r="F819" s="1241" t="s">
        <v>55</v>
      </c>
      <c r="G819" s="1242">
        <v>13.77</v>
      </c>
      <c r="H819" s="1255"/>
      <c r="I819" s="1256"/>
      <c r="J819" s="1255"/>
      <c r="K819" s="1244">
        <v>10.029999999999999</v>
      </c>
      <c r="L819" s="1245">
        <f t="shared" si="130"/>
        <v>11.631682709033978</v>
      </c>
      <c r="M819" s="1255"/>
      <c r="N819" s="1255"/>
      <c r="O819" s="1256">
        <v>1</v>
      </c>
      <c r="P819" s="1257">
        <v>4</v>
      </c>
      <c r="Q819" s="1257">
        <v>22</v>
      </c>
      <c r="R819" s="1257">
        <v>40</v>
      </c>
      <c r="S819" s="1257">
        <v>25</v>
      </c>
      <c r="T819" s="1258">
        <f>SUM(Pâtissière[[#This Row],[G 180µ]:[G 63µ]])</f>
        <v>91</v>
      </c>
      <c r="U819" s="1257">
        <v>9</v>
      </c>
      <c r="V819" s="1257"/>
      <c r="W819" s="1257"/>
      <c r="X819" s="1257"/>
      <c r="Y819" s="1259">
        <v>91.12</v>
      </c>
      <c r="Z819" s="1257">
        <v>-0.81</v>
      </c>
      <c r="AA819" s="1244">
        <v>11.08</v>
      </c>
      <c r="AB819" s="1243"/>
      <c r="AC819" s="1243"/>
      <c r="AD819" s="1255"/>
      <c r="AE819" s="1255"/>
      <c r="AF819" s="1255"/>
      <c r="AG819" s="1255"/>
      <c r="AH819" s="1255"/>
      <c r="AI819" s="1255"/>
      <c r="AJ819" s="1255"/>
      <c r="AK819" s="1243" t="s">
        <v>55</v>
      </c>
      <c r="AL819" s="1248" t="s">
        <v>55</v>
      </c>
      <c r="AM819" s="1249" t="s">
        <v>1301</v>
      </c>
      <c r="AN819" s="1243"/>
      <c r="AO819" s="1243" t="s">
        <v>55</v>
      </c>
      <c r="AP819" s="1248" t="s">
        <v>484</v>
      </c>
      <c r="AQ819" s="1248" t="s">
        <v>484</v>
      </c>
      <c r="AR819" s="1248" t="s">
        <v>484</v>
      </c>
      <c r="AS819" s="1250" t="s">
        <v>32</v>
      </c>
      <c r="AT819" s="24" t="s">
        <v>1308</v>
      </c>
    </row>
    <row r="820" spans="1:46" s="1252" customFormat="1" ht="19.5">
      <c r="A820" s="1237">
        <v>46060</v>
      </c>
      <c r="B820" s="1238">
        <v>102</v>
      </c>
      <c r="C820" s="1253">
        <v>0.34097222222222223</v>
      </c>
      <c r="D820" s="1254"/>
      <c r="E820" s="1240" t="s">
        <v>38</v>
      </c>
      <c r="F820" s="1241" t="s">
        <v>55</v>
      </c>
      <c r="G820" s="1242">
        <v>13.9</v>
      </c>
      <c r="H820" s="1255"/>
      <c r="I820" s="1256"/>
      <c r="J820" s="1255"/>
      <c r="K820" s="1244">
        <v>10.029999999999999</v>
      </c>
      <c r="L820" s="1245">
        <f t="shared" si="130"/>
        <v>11.64924506387921</v>
      </c>
      <c r="M820" s="1255"/>
      <c r="N820" s="1255"/>
      <c r="O820" s="1256"/>
      <c r="P820" s="1257"/>
      <c r="Q820" s="1257"/>
      <c r="R820" s="1257"/>
      <c r="S820" s="1257"/>
      <c r="T820" s="1246"/>
      <c r="U820" s="1257"/>
      <c r="V820" s="1257"/>
      <c r="W820" s="1257"/>
      <c r="X820" s="1257"/>
      <c r="Y820" s="1259">
        <v>91.1</v>
      </c>
      <c r="Z820" s="1257">
        <v>-0.88</v>
      </c>
      <c r="AA820" s="1244">
        <v>11.45</v>
      </c>
      <c r="AB820" s="1243"/>
      <c r="AC820" s="1243"/>
      <c r="AD820" s="1255"/>
      <c r="AE820" s="1255"/>
      <c r="AF820" s="1255"/>
      <c r="AG820" s="1255"/>
      <c r="AH820" s="1255"/>
      <c r="AI820" s="1255"/>
      <c r="AJ820" s="1255"/>
      <c r="AK820" s="1243" t="s">
        <v>55</v>
      </c>
      <c r="AL820" s="1248" t="s">
        <v>55</v>
      </c>
      <c r="AM820" s="1249" t="s">
        <v>1301</v>
      </c>
      <c r="AN820" s="1243"/>
      <c r="AO820" s="1243" t="s">
        <v>55</v>
      </c>
      <c r="AP820" s="1248" t="s">
        <v>484</v>
      </c>
      <c r="AQ820" s="1248" t="s">
        <v>484</v>
      </c>
      <c r="AR820" s="1248" t="s">
        <v>484</v>
      </c>
      <c r="AS820" s="1250" t="s">
        <v>32</v>
      </c>
      <c r="AT820" s="24" t="s">
        <v>1309</v>
      </c>
    </row>
    <row r="821" spans="1:46" s="1252" customFormat="1" ht="19.5">
      <c r="A821" s="1237">
        <v>46060</v>
      </c>
      <c r="B821" s="1238">
        <v>102</v>
      </c>
      <c r="C821" s="1253">
        <v>0.35069444444444442</v>
      </c>
      <c r="D821" s="1254"/>
      <c r="E821" s="1240" t="s">
        <v>38</v>
      </c>
      <c r="F821" s="1241" t="s">
        <v>55</v>
      </c>
      <c r="G821" s="1242">
        <v>13.6</v>
      </c>
      <c r="H821" s="1255"/>
      <c r="I821" s="1256"/>
      <c r="J821" s="1255"/>
      <c r="K821" s="1244">
        <v>10.029999999999999</v>
      </c>
      <c r="L821" s="1245">
        <f t="shared" si="130"/>
        <v>11.608796296296294</v>
      </c>
      <c r="M821" s="1255"/>
      <c r="N821" s="1255"/>
      <c r="O821" s="1256">
        <v>0.8</v>
      </c>
      <c r="P821" s="1257">
        <v>2.8</v>
      </c>
      <c r="Q821" s="1257">
        <v>6.9</v>
      </c>
      <c r="R821" s="1257">
        <v>54.3</v>
      </c>
      <c r="S821" s="1257">
        <v>27.5</v>
      </c>
      <c r="T821" s="1258">
        <f>SUM(Pâtissière[[#This Row],[G 180µ]:[G 63µ]])</f>
        <v>91.5</v>
      </c>
      <c r="U821" s="1257">
        <v>6.4</v>
      </c>
      <c r="V821" s="1257"/>
      <c r="W821" s="1257"/>
      <c r="X821" s="1257"/>
      <c r="Y821" s="1259">
        <v>90.73</v>
      </c>
      <c r="Z821" s="1257">
        <v>-0.63</v>
      </c>
      <c r="AA821" s="1244">
        <v>11.68</v>
      </c>
      <c r="AB821" s="1243"/>
      <c r="AC821" s="1243"/>
      <c r="AD821" s="1255"/>
      <c r="AE821" s="1255"/>
      <c r="AF821" s="1255"/>
      <c r="AG821" s="1255"/>
      <c r="AH821" s="1255"/>
      <c r="AI821" s="1255"/>
      <c r="AJ821" s="1255"/>
      <c r="AK821" s="1243" t="s">
        <v>55</v>
      </c>
      <c r="AL821" s="1248" t="s">
        <v>55</v>
      </c>
      <c r="AM821" s="1249" t="s">
        <v>1301</v>
      </c>
      <c r="AN821" s="1243"/>
      <c r="AO821" s="1243" t="s">
        <v>55</v>
      </c>
      <c r="AP821" s="1248" t="s">
        <v>484</v>
      </c>
      <c r="AQ821" s="1248" t="s">
        <v>484</v>
      </c>
      <c r="AR821" s="1248" t="s">
        <v>484</v>
      </c>
      <c r="AS821" s="1250" t="s">
        <v>32</v>
      </c>
      <c r="AT821" s="24" t="s">
        <v>1310</v>
      </c>
    </row>
    <row r="822" spans="1:46" s="1252" customFormat="1" ht="19.5">
      <c r="A822" s="1237">
        <v>46060</v>
      </c>
      <c r="B822" s="1238">
        <v>102</v>
      </c>
      <c r="C822" s="1253">
        <v>0.36458333333333331</v>
      </c>
      <c r="D822" s="1254"/>
      <c r="E822" s="1240" t="s">
        <v>38</v>
      </c>
      <c r="F822" s="1241" t="s">
        <v>55</v>
      </c>
      <c r="G822" s="1242">
        <v>13.8</v>
      </c>
      <c r="H822" s="1255"/>
      <c r="I822" s="1256"/>
      <c r="J822" s="1255"/>
      <c r="K822" s="1244">
        <v>10.029999999999999</v>
      </c>
      <c r="L822" s="1245">
        <f t="shared" si="130"/>
        <v>11.635730858468676</v>
      </c>
      <c r="M822" s="1255"/>
      <c r="N822" s="1255"/>
      <c r="O822" s="1256"/>
      <c r="P822" s="1257"/>
      <c r="Q822" s="1257"/>
      <c r="R822" s="1257"/>
      <c r="S822" s="1257"/>
      <c r="T822" s="1258"/>
      <c r="U822" s="1257"/>
      <c r="V822" s="1257"/>
      <c r="W822" s="1257"/>
      <c r="X822" s="1257"/>
      <c r="Y822" s="1247">
        <v>91.2</v>
      </c>
      <c r="Z822" s="1244">
        <v>-1</v>
      </c>
      <c r="AA822" s="1244">
        <v>11.2</v>
      </c>
      <c r="AB822" s="1243"/>
      <c r="AC822" s="1243"/>
      <c r="AD822" s="1255"/>
      <c r="AE822" s="1255"/>
      <c r="AF822" s="1255"/>
      <c r="AG822" s="1255"/>
      <c r="AH822" s="1255"/>
      <c r="AI822" s="1255"/>
      <c r="AJ822" s="1255"/>
      <c r="AK822" s="1243" t="s">
        <v>55</v>
      </c>
      <c r="AL822" s="1248" t="s">
        <v>55</v>
      </c>
      <c r="AM822" s="1249" t="s">
        <v>1301</v>
      </c>
      <c r="AN822" s="1243"/>
      <c r="AO822" s="1243" t="s">
        <v>55</v>
      </c>
      <c r="AP822" s="1248" t="s">
        <v>484</v>
      </c>
      <c r="AQ822" s="1248" t="s">
        <v>484</v>
      </c>
      <c r="AR822" s="1248" t="s">
        <v>484</v>
      </c>
      <c r="AS822" s="1250" t="s">
        <v>32</v>
      </c>
      <c r="AT822" s="24" t="s">
        <v>1311</v>
      </c>
    </row>
    <row r="823" spans="1:46" s="1252" customFormat="1" ht="19.5">
      <c r="A823" s="1237">
        <v>46060</v>
      </c>
      <c r="B823" s="1238">
        <v>102</v>
      </c>
      <c r="C823" s="1253">
        <v>0.37083333333333335</v>
      </c>
      <c r="D823" s="1254"/>
      <c r="E823" s="1240" t="s">
        <v>38</v>
      </c>
      <c r="F823" s="1241" t="s">
        <v>55</v>
      </c>
      <c r="G823" s="1242">
        <v>13.7</v>
      </c>
      <c r="H823" s="1255"/>
      <c r="I823" s="1256"/>
      <c r="J823" s="1255"/>
      <c r="K823" s="1244">
        <v>10.029999999999999</v>
      </c>
      <c r="L823" s="1245">
        <f t="shared" si="130"/>
        <v>11.622247972190035</v>
      </c>
      <c r="M823" s="1255"/>
      <c r="N823" s="1255"/>
      <c r="O823" s="1256">
        <v>0.76</v>
      </c>
      <c r="P823" s="1257">
        <v>2.5299999999999998</v>
      </c>
      <c r="Q823" s="1257">
        <v>6.91</v>
      </c>
      <c r="R823" s="1257">
        <v>57.83</v>
      </c>
      <c r="S823" s="1257">
        <v>25.95</v>
      </c>
      <c r="T823" s="1258">
        <f>SUM(Pâtissière[[#This Row],[G 180µ]:[G 63µ]])</f>
        <v>93.22</v>
      </c>
      <c r="U823" s="1257">
        <v>5.61</v>
      </c>
      <c r="V823" s="1257"/>
      <c r="W823" s="1257"/>
      <c r="X823" s="1257"/>
      <c r="Y823" s="1247">
        <v>91</v>
      </c>
      <c r="Z823" s="1244">
        <v>-1</v>
      </c>
      <c r="AA823" s="1244">
        <v>11.3</v>
      </c>
      <c r="AB823" s="1243"/>
      <c r="AC823" s="1243"/>
      <c r="AD823" s="1255"/>
      <c r="AE823" s="1255"/>
      <c r="AF823" s="1255"/>
      <c r="AG823" s="1255"/>
      <c r="AH823" s="1255"/>
      <c r="AI823" s="1255"/>
      <c r="AJ823" s="1255"/>
      <c r="AK823" s="1243" t="s">
        <v>55</v>
      </c>
      <c r="AL823" s="1248" t="s">
        <v>55</v>
      </c>
      <c r="AM823" s="1249" t="s">
        <v>1301</v>
      </c>
      <c r="AN823" s="1243"/>
      <c r="AO823" s="1243" t="s">
        <v>55</v>
      </c>
      <c r="AP823" s="1248" t="s">
        <v>484</v>
      </c>
      <c r="AQ823" s="1248" t="s">
        <v>484</v>
      </c>
      <c r="AR823" s="1248" t="s">
        <v>484</v>
      </c>
      <c r="AS823" s="1250" t="s">
        <v>32</v>
      </c>
      <c r="AT823" s="24" t="s">
        <v>1312</v>
      </c>
    </row>
    <row r="824" spans="1:46" s="1252" customFormat="1" ht="19.5">
      <c r="A824" s="1237">
        <v>46060</v>
      </c>
      <c r="B824" s="1238">
        <v>102</v>
      </c>
      <c r="C824" s="1253">
        <v>0.37986111111111109</v>
      </c>
      <c r="D824" s="1254"/>
      <c r="E824" s="1240" t="s">
        <v>38</v>
      </c>
      <c r="F824" s="1241" t="s">
        <v>55</v>
      </c>
      <c r="G824" s="1242">
        <v>13.8</v>
      </c>
      <c r="H824" s="1255"/>
      <c r="I824" s="1256"/>
      <c r="J824" s="1255"/>
      <c r="K824" s="1244">
        <v>9.9</v>
      </c>
      <c r="L824" s="1245">
        <f t="shared" si="130"/>
        <v>11.48491879350348</v>
      </c>
      <c r="M824" s="1255"/>
      <c r="N824" s="1255"/>
      <c r="O824" s="1256"/>
      <c r="P824" s="1257"/>
      <c r="Q824" s="1257"/>
      <c r="R824" s="1257"/>
      <c r="S824" s="1257"/>
      <c r="T824" s="1246"/>
      <c r="U824" s="1257"/>
      <c r="V824" s="1257"/>
      <c r="W824" s="1257"/>
      <c r="X824" s="1257"/>
      <c r="Y824" s="1247">
        <v>91.1</v>
      </c>
      <c r="Z824" s="1244">
        <v>-1</v>
      </c>
      <c r="AA824" s="1244">
        <v>11.44</v>
      </c>
      <c r="AB824" s="1243"/>
      <c r="AC824" s="1243"/>
      <c r="AD824" s="1255"/>
      <c r="AE824" s="1255"/>
      <c r="AF824" s="1255"/>
      <c r="AG824" s="1255"/>
      <c r="AH824" s="1255"/>
      <c r="AI824" s="1255"/>
      <c r="AJ824" s="1255"/>
      <c r="AK824" s="1243" t="s">
        <v>55</v>
      </c>
      <c r="AL824" s="1248" t="s">
        <v>55</v>
      </c>
      <c r="AM824" s="1249" t="s">
        <v>1301</v>
      </c>
      <c r="AN824" s="1243"/>
      <c r="AO824" s="1243" t="s">
        <v>55</v>
      </c>
      <c r="AP824" s="1248" t="s">
        <v>484</v>
      </c>
      <c r="AQ824" s="1248" t="s">
        <v>484</v>
      </c>
      <c r="AR824" s="1248" t="s">
        <v>484</v>
      </c>
      <c r="AS824" s="1250" t="s">
        <v>32</v>
      </c>
      <c r="AT824" s="1265" t="s">
        <v>1313</v>
      </c>
    </row>
    <row r="825" spans="1:46" s="1252" customFormat="1" ht="19.5">
      <c r="A825" s="1237">
        <v>46060</v>
      </c>
      <c r="B825" s="1238">
        <v>102</v>
      </c>
      <c r="C825" s="1253">
        <v>0.38680555555555557</v>
      </c>
      <c r="D825" s="1254"/>
      <c r="E825" s="1240" t="s">
        <v>38</v>
      </c>
      <c r="F825" s="1241" t="s">
        <v>55</v>
      </c>
      <c r="G825" s="1242">
        <v>13.7</v>
      </c>
      <c r="H825" s="1255"/>
      <c r="I825" s="1256"/>
      <c r="J825" s="1255"/>
      <c r="K825" s="1244">
        <v>9.8800000000000008</v>
      </c>
      <c r="L825" s="1245">
        <f t="shared" si="130"/>
        <v>11.44843568945539</v>
      </c>
      <c r="M825" s="1255"/>
      <c r="N825" s="1255"/>
      <c r="O825" s="1256">
        <v>0.9</v>
      </c>
      <c r="P825" s="1257">
        <v>2</v>
      </c>
      <c r="Q825" s="1257">
        <v>8</v>
      </c>
      <c r="R825" s="1257">
        <v>55</v>
      </c>
      <c r="S825" s="1257">
        <v>27</v>
      </c>
      <c r="T825" s="1258">
        <f>SUM(Pâtissière[[#This Row],[G 180µ]:[G 63µ]])</f>
        <v>92</v>
      </c>
      <c r="U825" s="1257">
        <v>7</v>
      </c>
      <c r="V825" s="1257"/>
      <c r="W825" s="1257"/>
      <c r="X825" s="1257"/>
      <c r="Y825" s="1259">
        <v>91.36</v>
      </c>
      <c r="Z825" s="1257">
        <v>-1.1499999999999999</v>
      </c>
      <c r="AA825" s="1244">
        <v>11.22</v>
      </c>
      <c r="AB825" s="1243"/>
      <c r="AC825" s="1243"/>
      <c r="AD825" s="1255"/>
      <c r="AE825" s="1255"/>
      <c r="AF825" s="1255"/>
      <c r="AG825" s="1255"/>
      <c r="AH825" s="1255"/>
      <c r="AI825" s="1255"/>
      <c r="AJ825" s="1255"/>
      <c r="AK825" s="1243" t="s">
        <v>55</v>
      </c>
      <c r="AL825" s="1248" t="s">
        <v>55</v>
      </c>
      <c r="AM825" s="1249" t="s">
        <v>1301</v>
      </c>
      <c r="AN825" s="1243"/>
      <c r="AO825" s="1243" t="s">
        <v>55</v>
      </c>
      <c r="AP825" s="1248" t="s">
        <v>484</v>
      </c>
      <c r="AQ825" s="1248" t="s">
        <v>484</v>
      </c>
      <c r="AR825" s="1248" t="s">
        <v>484</v>
      </c>
      <c r="AS825" s="1250" t="s">
        <v>32</v>
      </c>
      <c r="AT825" s="1265" t="s">
        <v>1314</v>
      </c>
    </row>
    <row r="826" spans="1:46" s="1252" customFormat="1" ht="19.5">
      <c r="A826" s="1237">
        <v>46060</v>
      </c>
      <c r="B826" s="1238">
        <v>102</v>
      </c>
      <c r="C826" s="1253">
        <v>0.39305555555555555</v>
      </c>
      <c r="D826" s="1254"/>
      <c r="E826" s="1240" t="s">
        <v>38</v>
      </c>
      <c r="F826" s="1241" t="s">
        <v>55</v>
      </c>
      <c r="G826" s="1242">
        <v>13.66</v>
      </c>
      <c r="H826" s="1255"/>
      <c r="I826" s="1256"/>
      <c r="J826" s="1255"/>
      <c r="K826" s="1244">
        <v>9.7799999999999994</v>
      </c>
      <c r="L826" s="1245">
        <f t="shared" si="130"/>
        <v>11.327310632383599</v>
      </c>
      <c r="M826" s="1255"/>
      <c r="N826" s="1255"/>
      <c r="O826" s="1256"/>
      <c r="P826" s="1257"/>
      <c r="Q826" s="1257"/>
      <c r="R826" s="1257"/>
      <c r="S826" s="1257"/>
      <c r="T826" s="1246"/>
      <c r="U826" s="1257"/>
      <c r="V826" s="1257"/>
      <c r="W826" s="1257"/>
      <c r="X826" s="1257"/>
      <c r="Y826" s="1259">
        <v>91.06</v>
      </c>
      <c r="Z826" s="1257">
        <v>-0.95</v>
      </c>
      <c r="AA826" s="1244">
        <v>11.43</v>
      </c>
      <c r="AB826" s="1243"/>
      <c r="AC826" s="1243"/>
      <c r="AD826" s="1255"/>
      <c r="AE826" s="1255"/>
      <c r="AF826" s="1255"/>
      <c r="AG826" s="1255"/>
      <c r="AH826" s="1255"/>
      <c r="AI826" s="1255"/>
      <c r="AJ826" s="1255"/>
      <c r="AK826" s="1243" t="s">
        <v>55</v>
      </c>
      <c r="AL826" s="1248" t="s">
        <v>55</v>
      </c>
      <c r="AM826" s="1249" t="s">
        <v>1301</v>
      </c>
      <c r="AN826" s="1243"/>
      <c r="AO826" s="1243" t="s">
        <v>55</v>
      </c>
      <c r="AP826" s="1248" t="s">
        <v>484</v>
      </c>
      <c r="AQ826" s="1248" t="s">
        <v>484</v>
      </c>
      <c r="AR826" s="1248" t="s">
        <v>484</v>
      </c>
      <c r="AS826" s="1250" t="s">
        <v>32</v>
      </c>
      <c r="AT826" s="24" t="s">
        <v>1315</v>
      </c>
    </row>
    <row r="827" spans="1:46" s="1252" customFormat="1" ht="19.5">
      <c r="A827" s="1237">
        <v>46060</v>
      </c>
      <c r="B827" s="1238">
        <v>102</v>
      </c>
      <c r="C827" s="1253">
        <v>0.40347222222222223</v>
      </c>
      <c r="D827" s="1254"/>
      <c r="E827" s="1240" t="s">
        <v>38</v>
      </c>
      <c r="F827" s="1241" t="s">
        <v>55</v>
      </c>
      <c r="G827" s="1242">
        <v>13.8</v>
      </c>
      <c r="H827" s="1255"/>
      <c r="I827" s="1256"/>
      <c r="J827" s="1255"/>
      <c r="K827" s="1244">
        <v>10</v>
      </c>
      <c r="L827" s="1245">
        <f t="shared" si="130"/>
        <v>11.600928074245939</v>
      </c>
      <c r="M827" s="1255"/>
      <c r="N827" s="1255"/>
      <c r="O827" s="1256">
        <v>0.9</v>
      </c>
      <c r="P827" s="1257">
        <v>3.2</v>
      </c>
      <c r="Q827" s="1257">
        <v>13.2</v>
      </c>
      <c r="R827" s="1257">
        <v>49.2</v>
      </c>
      <c r="S827" s="1257">
        <v>24</v>
      </c>
      <c r="T827" s="1258">
        <f>SUM(Pâtissière[[#This Row],[G 180µ]:[G 63µ]])</f>
        <v>89.6</v>
      </c>
      <c r="U827" s="1257">
        <v>8.8000000000000007</v>
      </c>
      <c r="V827" s="1257"/>
      <c r="W827" s="1257"/>
      <c r="X827" s="1257"/>
      <c r="Y827" s="1259">
        <v>90.66</v>
      </c>
      <c r="Z827" s="1257">
        <v>-0.91</v>
      </c>
      <c r="AA827" s="1244">
        <v>11.59</v>
      </c>
      <c r="AB827" s="1243"/>
      <c r="AC827" s="1243"/>
      <c r="AD827" s="1255"/>
      <c r="AE827" s="1255"/>
      <c r="AF827" s="1255"/>
      <c r="AG827" s="1255"/>
      <c r="AH827" s="1255"/>
      <c r="AI827" s="1255"/>
      <c r="AJ827" s="1255"/>
      <c r="AK827" s="1243" t="s">
        <v>55</v>
      </c>
      <c r="AL827" s="1248" t="s">
        <v>55</v>
      </c>
      <c r="AM827" s="1249" t="s">
        <v>1301</v>
      </c>
      <c r="AN827" s="1243"/>
      <c r="AO827" s="1243" t="s">
        <v>55</v>
      </c>
      <c r="AP827" s="1248" t="s">
        <v>484</v>
      </c>
      <c r="AQ827" s="1248" t="s">
        <v>484</v>
      </c>
      <c r="AR827" s="1248" t="s">
        <v>484</v>
      </c>
      <c r="AS827" s="1250" t="s">
        <v>32</v>
      </c>
      <c r="AT827" s="24" t="s">
        <v>1316</v>
      </c>
    </row>
    <row r="828" spans="1:46" s="1252" customFormat="1" ht="19.5">
      <c r="A828" s="1237">
        <v>46060</v>
      </c>
      <c r="B828" s="1238">
        <v>102</v>
      </c>
      <c r="C828" s="1253">
        <v>0.41388888888888886</v>
      </c>
      <c r="D828" s="1254"/>
      <c r="E828" s="1240" t="s">
        <v>38</v>
      </c>
      <c r="F828" s="1241" t="s">
        <v>55</v>
      </c>
      <c r="G828" s="1242">
        <v>13.7</v>
      </c>
      <c r="H828" s="1255"/>
      <c r="I828" s="1256"/>
      <c r="J828" s="1255"/>
      <c r="K828" s="1244">
        <v>10.029999999999999</v>
      </c>
      <c r="L828" s="1245">
        <f t="shared" si="130"/>
        <v>11.622247972190035</v>
      </c>
      <c r="M828" s="1255"/>
      <c r="N828" s="1255"/>
      <c r="O828" s="1256"/>
      <c r="P828" s="1257"/>
      <c r="Q828" s="1257"/>
      <c r="R828" s="1257"/>
      <c r="S828" s="1257"/>
      <c r="T828" s="1246"/>
      <c r="U828" s="1257"/>
      <c r="V828" s="1257"/>
      <c r="W828" s="1257"/>
      <c r="X828" s="1257"/>
      <c r="Y828" s="1259">
        <v>91.41</v>
      </c>
      <c r="Z828" s="1257">
        <v>-0.98</v>
      </c>
      <c r="AA828" s="1244">
        <v>11.43</v>
      </c>
      <c r="AB828" s="1243"/>
      <c r="AC828" s="1243"/>
      <c r="AD828" s="1255"/>
      <c r="AE828" s="1255"/>
      <c r="AF828" s="1255"/>
      <c r="AG828" s="1255"/>
      <c r="AH828" s="1255"/>
      <c r="AI828" s="1255"/>
      <c r="AJ828" s="1255"/>
      <c r="AK828" s="1243" t="s">
        <v>55</v>
      </c>
      <c r="AL828" s="1248" t="s">
        <v>55</v>
      </c>
      <c r="AM828" s="1249" t="s">
        <v>1301</v>
      </c>
      <c r="AN828" s="1243"/>
      <c r="AO828" s="1243" t="s">
        <v>55</v>
      </c>
      <c r="AP828" s="1248" t="s">
        <v>484</v>
      </c>
      <c r="AQ828" s="1248" t="s">
        <v>484</v>
      </c>
      <c r="AR828" s="1248" t="s">
        <v>484</v>
      </c>
      <c r="AS828" s="1250" t="s">
        <v>32</v>
      </c>
      <c r="AT828" s="24" t="s">
        <v>1317</v>
      </c>
    </row>
    <row r="829" spans="1:46" s="1252" customFormat="1" ht="19.5">
      <c r="A829" s="1237">
        <v>46060</v>
      </c>
      <c r="B829" s="1238">
        <v>102</v>
      </c>
      <c r="C829" s="1253">
        <v>0.42083333333333334</v>
      </c>
      <c r="D829" s="1254"/>
      <c r="E829" s="1240" t="s">
        <v>38</v>
      </c>
      <c r="F829" s="1241" t="s">
        <v>55</v>
      </c>
      <c r="G829" s="1242">
        <v>13.8</v>
      </c>
      <c r="H829" s="1255"/>
      <c r="I829" s="1256"/>
      <c r="J829" s="1255"/>
      <c r="K829" s="1244">
        <v>10.029999999999999</v>
      </c>
      <c r="L829" s="1245">
        <f t="shared" si="130"/>
        <v>11.635730858468676</v>
      </c>
      <c r="M829" s="1255"/>
      <c r="N829" s="1255"/>
      <c r="O829" s="1256">
        <v>0.9</v>
      </c>
      <c r="P829" s="1257">
        <v>2</v>
      </c>
      <c r="Q829" s="1257">
        <v>8</v>
      </c>
      <c r="R829" s="1257">
        <v>52</v>
      </c>
      <c r="S829" s="1257">
        <v>28</v>
      </c>
      <c r="T829" s="1258">
        <f>SUM(Pâtissière[[#This Row],[G 180µ]:[G 63µ]])</f>
        <v>90</v>
      </c>
      <c r="U829" s="1257">
        <v>8</v>
      </c>
      <c r="V829" s="1257"/>
      <c r="W829" s="1257"/>
      <c r="X829" s="1257"/>
      <c r="Y829" s="1259">
        <v>91.28</v>
      </c>
      <c r="Z829" s="1257">
        <v>-0.78</v>
      </c>
      <c r="AA829" s="1244">
        <v>11.42</v>
      </c>
      <c r="AB829" s="1243"/>
      <c r="AC829" s="1243"/>
      <c r="AD829" s="1255"/>
      <c r="AE829" s="1255"/>
      <c r="AF829" s="1255"/>
      <c r="AG829" s="1255"/>
      <c r="AH829" s="1255"/>
      <c r="AI829" s="1255"/>
      <c r="AJ829" s="1255"/>
      <c r="AK829" s="1243" t="s">
        <v>55</v>
      </c>
      <c r="AL829" s="1248" t="s">
        <v>55</v>
      </c>
      <c r="AM829" s="1249" t="s">
        <v>1301</v>
      </c>
      <c r="AN829" s="1243"/>
      <c r="AO829" s="1243" t="s">
        <v>55</v>
      </c>
      <c r="AP829" s="1248" t="s">
        <v>484</v>
      </c>
      <c r="AQ829" s="1248" t="s">
        <v>484</v>
      </c>
      <c r="AR829" s="1248" t="s">
        <v>484</v>
      </c>
      <c r="AS829" s="1250" t="s">
        <v>32</v>
      </c>
      <c r="AT829" s="24" t="s">
        <v>1318</v>
      </c>
    </row>
    <row r="830" spans="1:46" s="1252" customFormat="1" ht="19.5">
      <c r="A830" s="1237">
        <v>46060</v>
      </c>
      <c r="B830" s="1238">
        <v>102</v>
      </c>
      <c r="C830" s="1253">
        <v>0.45</v>
      </c>
      <c r="D830" s="1254"/>
      <c r="E830" s="1240" t="s">
        <v>38</v>
      </c>
      <c r="F830" s="1241" t="s">
        <v>55</v>
      </c>
      <c r="G830" s="1242">
        <v>13.77</v>
      </c>
      <c r="H830" s="1255"/>
      <c r="I830" s="1256"/>
      <c r="J830" s="1255"/>
      <c r="K830" s="1244">
        <v>10.029999999999999</v>
      </c>
      <c r="L830" s="1245">
        <f t="shared" si="130"/>
        <v>11.631682709033978</v>
      </c>
      <c r="M830" s="1255"/>
      <c r="N830" s="1255"/>
      <c r="O830" s="1256"/>
      <c r="P830" s="1257"/>
      <c r="Q830" s="1257"/>
      <c r="R830" s="1257"/>
      <c r="S830" s="1257"/>
      <c r="T830" s="1246"/>
      <c r="U830" s="1257"/>
      <c r="V830" s="1257"/>
      <c r="W830" s="1257"/>
      <c r="X830" s="1257"/>
      <c r="Y830" s="1259">
        <v>91.47</v>
      </c>
      <c r="Z830" s="1257">
        <v>-0.95</v>
      </c>
      <c r="AA830" s="1244">
        <v>11.43</v>
      </c>
      <c r="AB830" s="1243"/>
      <c r="AC830" s="1243"/>
      <c r="AD830" s="1255"/>
      <c r="AE830" s="1255"/>
      <c r="AF830" s="1255"/>
      <c r="AG830" s="1255"/>
      <c r="AH830" s="1255"/>
      <c r="AI830" s="1255"/>
      <c r="AJ830" s="1255"/>
      <c r="AK830" s="1243" t="s">
        <v>55</v>
      </c>
      <c r="AL830" s="1248" t="s">
        <v>55</v>
      </c>
      <c r="AM830" s="1249" t="s">
        <v>1301</v>
      </c>
      <c r="AN830" s="1243"/>
      <c r="AO830" s="1243" t="s">
        <v>55</v>
      </c>
      <c r="AP830" s="1248" t="s">
        <v>484</v>
      </c>
      <c r="AQ830" s="1248" t="s">
        <v>484</v>
      </c>
      <c r="AR830" s="1248" t="s">
        <v>484</v>
      </c>
      <c r="AS830" s="1250" t="s">
        <v>32</v>
      </c>
      <c r="AT830" s="24" t="s">
        <v>1319</v>
      </c>
    </row>
    <row r="831" spans="1:46" s="1252" customFormat="1" ht="19.5">
      <c r="A831" s="1237">
        <v>46060</v>
      </c>
      <c r="B831" s="1238">
        <v>102</v>
      </c>
      <c r="C831" s="1253">
        <v>0.45208333333333334</v>
      </c>
      <c r="D831" s="1254"/>
      <c r="E831" s="1240" t="s">
        <v>38</v>
      </c>
      <c r="F831" s="1241" t="s">
        <v>55</v>
      </c>
      <c r="G831" s="1242">
        <v>13.77</v>
      </c>
      <c r="H831" s="1255"/>
      <c r="I831" s="1256"/>
      <c r="J831" s="1255"/>
      <c r="K831" s="1244">
        <v>10.029999999999999</v>
      </c>
      <c r="L831" s="1245">
        <f t="shared" si="130"/>
        <v>11.631682709033978</v>
      </c>
      <c r="M831" s="1255"/>
      <c r="N831" s="1255"/>
      <c r="O831" s="1256">
        <v>1</v>
      </c>
      <c r="P831" s="1257">
        <v>2</v>
      </c>
      <c r="Q831" s="1257">
        <v>9</v>
      </c>
      <c r="R831" s="1257">
        <v>50</v>
      </c>
      <c r="S831" s="1257">
        <v>30</v>
      </c>
      <c r="T831" s="1258">
        <f>SUM(Pâtissière[[#This Row],[G 180µ]:[G 63µ]])</f>
        <v>91</v>
      </c>
      <c r="U831" s="1257">
        <v>8</v>
      </c>
      <c r="V831" s="1257"/>
      <c r="W831" s="1257"/>
      <c r="X831" s="1257"/>
      <c r="Y831" s="1259">
        <v>91.58</v>
      </c>
      <c r="Z831" s="1257">
        <v>-0.99</v>
      </c>
      <c r="AA831" s="1244">
        <v>11.28</v>
      </c>
      <c r="AB831" s="1243"/>
      <c r="AC831" s="1243"/>
      <c r="AD831" s="1255"/>
      <c r="AE831" s="1255"/>
      <c r="AF831" s="1255"/>
      <c r="AG831" s="1255"/>
      <c r="AH831" s="1255"/>
      <c r="AI831" s="1255"/>
      <c r="AJ831" s="1255"/>
      <c r="AK831" s="1243" t="s">
        <v>55</v>
      </c>
      <c r="AL831" s="1248" t="s">
        <v>55</v>
      </c>
      <c r="AM831" s="1249" t="s">
        <v>1301</v>
      </c>
      <c r="AN831" s="1243"/>
      <c r="AO831" s="1243" t="s">
        <v>55</v>
      </c>
      <c r="AP831" s="1248" t="s">
        <v>484</v>
      </c>
      <c r="AQ831" s="1248" t="s">
        <v>484</v>
      </c>
      <c r="AR831" s="1248" t="s">
        <v>484</v>
      </c>
      <c r="AS831" s="1250" t="s">
        <v>32</v>
      </c>
      <c r="AT831" s="24" t="s">
        <v>1320</v>
      </c>
    </row>
    <row r="832" spans="1:46" s="1252" customFormat="1" ht="19.5">
      <c r="A832" s="1237">
        <v>46060</v>
      </c>
      <c r="B832" s="1238">
        <v>102</v>
      </c>
      <c r="C832" s="1253">
        <v>0.47361111111111109</v>
      </c>
      <c r="D832" s="1254"/>
      <c r="E832" s="1240" t="s">
        <v>38</v>
      </c>
      <c r="F832" s="1241" t="s">
        <v>55</v>
      </c>
      <c r="G832" s="1242">
        <v>13.7</v>
      </c>
      <c r="H832" s="1255"/>
      <c r="I832" s="1256"/>
      <c r="J832" s="1255"/>
      <c r="K832" s="1244">
        <v>10.029999999999999</v>
      </c>
      <c r="L832" s="1245">
        <f t="shared" si="130"/>
        <v>11.622247972190035</v>
      </c>
      <c r="M832" s="1255"/>
      <c r="N832" s="1255"/>
      <c r="O832" s="1256"/>
      <c r="P832" s="1257"/>
      <c r="Q832" s="1257"/>
      <c r="R832" s="1257"/>
      <c r="S832" s="1257"/>
      <c r="T832" s="1258"/>
      <c r="U832" s="1257"/>
      <c r="V832" s="1257"/>
      <c r="W832" s="1257"/>
      <c r="X832" s="1257"/>
      <c r="Y832" s="1259">
        <v>91.58</v>
      </c>
      <c r="Z832" s="1257">
        <v>-0.99</v>
      </c>
      <c r="AA832" s="1244">
        <v>11.28</v>
      </c>
      <c r="AB832" s="1243"/>
      <c r="AC832" s="1243"/>
      <c r="AD832" s="1255"/>
      <c r="AE832" s="1255"/>
      <c r="AF832" s="1255"/>
      <c r="AG832" s="1255"/>
      <c r="AH832" s="1255"/>
      <c r="AI832" s="1255"/>
      <c r="AJ832" s="1255"/>
      <c r="AK832" s="1243" t="s">
        <v>55</v>
      </c>
      <c r="AL832" s="1248" t="s">
        <v>55</v>
      </c>
      <c r="AM832" s="1249" t="s">
        <v>1301</v>
      </c>
      <c r="AN832" s="1243"/>
      <c r="AO832" s="1243" t="s">
        <v>55</v>
      </c>
      <c r="AP832" s="1248" t="s">
        <v>484</v>
      </c>
      <c r="AQ832" s="1248" t="s">
        <v>484</v>
      </c>
      <c r="AR832" s="1248" t="s">
        <v>484</v>
      </c>
      <c r="AS832" s="1250" t="s">
        <v>32</v>
      </c>
      <c r="AT832" s="24" t="s">
        <v>1321</v>
      </c>
    </row>
    <row r="833" spans="1:46" s="1252" customFormat="1" ht="19.5">
      <c r="A833" s="1237">
        <v>46061</v>
      </c>
      <c r="B833" s="1238">
        <v>102</v>
      </c>
      <c r="C833" s="1253">
        <v>0.35555555555555557</v>
      </c>
      <c r="D833" s="1254">
        <v>1713</v>
      </c>
      <c r="E833" s="1240" t="s">
        <v>38</v>
      </c>
      <c r="F833" s="1241" t="s">
        <v>55</v>
      </c>
      <c r="G833" s="1242">
        <v>14.39</v>
      </c>
      <c r="H833" s="1255"/>
      <c r="I833" s="1256"/>
      <c r="J833" s="1255"/>
      <c r="K833" s="1244">
        <v>9.93</v>
      </c>
      <c r="L833" s="1245">
        <f>(K833/(100-G833))*100</f>
        <v>11.599112253241444</v>
      </c>
      <c r="M833" s="1255"/>
      <c r="N833" s="1255"/>
      <c r="O833" s="1256">
        <v>0.64</v>
      </c>
      <c r="P833" s="1257">
        <v>1.52</v>
      </c>
      <c r="Q833" s="1257">
        <v>5.72</v>
      </c>
      <c r="R833" s="1257">
        <v>53.02</v>
      </c>
      <c r="S833" s="1257">
        <v>28.47</v>
      </c>
      <c r="T833" s="1258">
        <f>SUM(Pâtissière[[#This Row],[G 180µ]:[G 63µ]])</f>
        <v>88.73</v>
      </c>
      <c r="U833" s="1257">
        <v>7.79</v>
      </c>
      <c r="V833" s="1257"/>
      <c r="W833" s="1257"/>
      <c r="X833" s="1257"/>
      <c r="Y833" s="1259">
        <v>92.15</v>
      </c>
      <c r="Z833" s="1257">
        <v>-1.1000000000000001</v>
      </c>
      <c r="AA833" s="1244">
        <v>11.12</v>
      </c>
      <c r="AB833" s="1243"/>
      <c r="AC833" s="1243"/>
      <c r="AD833" s="1255"/>
      <c r="AE833" s="1255"/>
      <c r="AF833" s="1255"/>
      <c r="AG833" s="1255"/>
      <c r="AH833" s="1255"/>
      <c r="AI833" s="1255"/>
      <c r="AJ833" s="1255"/>
      <c r="AK833" s="1243" t="s">
        <v>55</v>
      </c>
      <c r="AL833" s="1248" t="s">
        <v>55</v>
      </c>
      <c r="AM833" s="1249" t="s">
        <v>1301</v>
      </c>
      <c r="AN833" s="1243"/>
      <c r="AO833" s="1243" t="s">
        <v>55</v>
      </c>
      <c r="AP833" s="1248" t="s">
        <v>484</v>
      </c>
      <c r="AQ833" s="1248" t="s">
        <v>484</v>
      </c>
      <c r="AR833" s="1248" t="s">
        <v>484</v>
      </c>
      <c r="AS833" s="1250" t="s">
        <v>32</v>
      </c>
      <c r="AT833" s="24" t="s">
        <v>1322</v>
      </c>
    </row>
    <row r="834" spans="1:46" s="1252" customFormat="1" ht="19.5">
      <c r="A834" s="1237">
        <v>46061</v>
      </c>
      <c r="B834" s="1238">
        <v>102</v>
      </c>
      <c r="C834" s="1253">
        <v>0.36249999999999999</v>
      </c>
      <c r="D834" s="1254"/>
      <c r="E834" s="1240" t="s">
        <v>38</v>
      </c>
      <c r="F834" s="1241" t="s">
        <v>55</v>
      </c>
      <c r="G834" s="1242">
        <v>14.2</v>
      </c>
      <c r="H834" s="1255"/>
      <c r="I834" s="1256"/>
      <c r="J834" s="1255"/>
      <c r="K834" s="1244">
        <v>9.93</v>
      </c>
      <c r="L834" s="1245">
        <f t="shared" ref="L834:L868" si="131">(K834/(100-G834))*100</f>
        <v>11.573426573426573</v>
      </c>
      <c r="M834" s="1255"/>
      <c r="N834" s="1255"/>
      <c r="O834" s="1256"/>
      <c r="P834" s="1257"/>
      <c r="Q834" s="1257"/>
      <c r="R834" s="1257"/>
      <c r="S834" s="1257"/>
      <c r="T834" s="1258"/>
      <c r="U834" s="1257"/>
      <c r="V834" s="1257"/>
      <c r="W834" s="1257"/>
      <c r="X834" s="1257"/>
      <c r="Y834" s="1259">
        <v>92.15</v>
      </c>
      <c r="Z834" s="1257">
        <v>-1.1000000000000001</v>
      </c>
      <c r="AA834" s="1244">
        <v>11.12</v>
      </c>
      <c r="AB834" s="1243"/>
      <c r="AC834" s="1243"/>
      <c r="AD834" s="1255"/>
      <c r="AE834" s="1255"/>
      <c r="AF834" s="1255"/>
      <c r="AG834" s="1255"/>
      <c r="AH834" s="1255"/>
      <c r="AI834" s="1255"/>
      <c r="AJ834" s="1255"/>
      <c r="AK834" s="1243" t="s">
        <v>55</v>
      </c>
      <c r="AL834" s="1248" t="s">
        <v>55</v>
      </c>
      <c r="AM834" s="1249" t="s">
        <v>1301</v>
      </c>
      <c r="AN834" s="1243"/>
      <c r="AO834" s="1243" t="s">
        <v>55</v>
      </c>
      <c r="AP834" s="1248" t="s">
        <v>484</v>
      </c>
      <c r="AQ834" s="1248" t="s">
        <v>484</v>
      </c>
      <c r="AR834" s="1248" t="s">
        <v>484</v>
      </c>
      <c r="AS834" s="1250" t="s">
        <v>32</v>
      </c>
      <c r="AT834" s="24" t="s">
        <v>1323</v>
      </c>
    </row>
    <row r="835" spans="1:46" s="1252" customFormat="1" ht="19.5">
      <c r="A835" s="1237">
        <v>46061</v>
      </c>
      <c r="B835" s="1238">
        <v>102</v>
      </c>
      <c r="C835" s="1253">
        <v>0.36319444444444443</v>
      </c>
      <c r="D835" s="1254"/>
      <c r="E835" s="1240" t="s">
        <v>38</v>
      </c>
      <c r="F835" s="1241" t="s">
        <v>55</v>
      </c>
      <c r="G835" s="1242">
        <v>14.25</v>
      </c>
      <c r="H835" s="1255"/>
      <c r="I835" s="1256"/>
      <c r="J835" s="1255"/>
      <c r="K835" s="1244">
        <v>9.93</v>
      </c>
      <c r="L835" s="1245">
        <f t="shared" si="131"/>
        <v>11.580174927113703</v>
      </c>
      <c r="M835" s="1255"/>
      <c r="N835" s="1255"/>
      <c r="O835" s="1256">
        <v>1.2</v>
      </c>
      <c r="P835" s="1257">
        <v>3.1</v>
      </c>
      <c r="Q835" s="1257">
        <v>5.2</v>
      </c>
      <c r="R835" s="1257">
        <v>54</v>
      </c>
      <c r="S835" s="1257">
        <v>27</v>
      </c>
      <c r="T835" s="1258">
        <f>SUM(Pâtissière[[#This Row],[G 180µ]:[G 63µ]])</f>
        <v>89.3</v>
      </c>
      <c r="U835" s="1257">
        <v>9</v>
      </c>
      <c r="V835" s="1257"/>
      <c r="W835" s="1257"/>
      <c r="X835" s="1257"/>
      <c r="Y835" s="1259">
        <v>92</v>
      </c>
      <c r="Z835" s="1257">
        <v>-1.02</v>
      </c>
      <c r="AA835" s="1244">
        <v>11</v>
      </c>
      <c r="AB835" s="1243"/>
      <c r="AC835" s="1243"/>
      <c r="AD835" s="1255"/>
      <c r="AE835" s="1255"/>
      <c r="AF835" s="1255"/>
      <c r="AG835" s="1255"/>
      <c r="AH835" s="1255"/>
      <c r="AI835" s="1255"/>
      <c r="AJ835" s="1255"/>
      <c r="AK835" s="1243" t="s">
        <v>55</v>
      </c>
      <c r="AL835" s="1248" t="s">
        <v>55</v>
      </c>
      <c r="AM835" s="1249" t="s">
        <v>1301</v>
      </c>
      <c r="AN835" s="1243"/>
      <c r="AO835" s="1243" t="s">
        <v>55</v>
      </c>
      <c r="AP835" s="1248" t="s">
        <v>484</v>
      </c>
      <c r="AQ835" s="1248" t="s">
        <v>484</v>
      </c>
      <c r="AR835" s="1248" t="s">
        <v>484</v>
      </c>
      <c r="AS835" s="1250" t="s">
        <v>32</v>
      </c>
      <c r="AT835" s="24" t="s">
        <v>1324</v>
      </c>
    </row>
    <row r="836" spans="1:46" s="1252" customFormat="1" ht="19.5">
      <c r="A836" s="1237">
        <v>46061</v>
      </c>
      <c r="B836" s="1238">
        <v>102</v>
      </c>
      <c r="C836" s="1253">
        <v>0.36527777777777776</v>
      </c>
      <c r="D836" s="1254"/>
      <c r="E836" s="1240" t="s">
        <v>38</v>
      </c>
      <c r="F836" s="1241" t="s">
        <v>55</v>
      </c>
      <c r="G836" s="1242">
        <v>14.1</v>
      </c>
      <c r="H836" s="1255"/>
      <c r="I836" s="1256"/>
      <c r="J836" s="1255"/>
      <c r="K836" s="1244">
        <v>9.93</v>
      </c>
      <c r="L836" s="1245">
        <f t="shared" si="131"/>
        <v>11.559953434225843</v>
      </c>
      <c r="M836" s="1255"/>
      <c r="N836" s="1255"/>
      <c r="O836" s="1256"/>
      <c r="P836" s="1257"/>
      <c r="Q836" s="1257"/>
      <c r="R836" s="1257"/>
      <c r="S836" s="1257"/>
      <c r="T836" s="1258"/>
      <c r="U836" s="1257"/>
      <c r="V836" s="1257"/>
      <c r="W836" s="1257"/>
      <c r="X836" s="1257"/>
      <c r="Y836" s="1259">
        <v>92.1</v>
      </c>
      <c r="Z836" s="1257">
        <v>-1.2</v>
      </c>
      <c r="AA836" s="1244">
        <v>10.98</v>
      </c>
      <c r="AB836" s="1243"/>
      <c r="AC836" s="1243"/>
      <c r="AD836" s="1255"/>
      <c r="AE836" s="1255"/>
      <c r="AF836" s="1255"/>
      <c r="AG836" s="1255"/>
      <c r="AH836" s="1255"/>
      <c r="AI836" s="1255"/>
      <c r="AJ836" s="1255"/>
      <c r="AK836" s="1243" t="s">
        <v>55</v>
      </c>
      <c r="AL836" s="1248" t="s">
        <v>55</v>
      </c>
      <c r="AM836" s="1249" t="s">
        <v>1301</v>
      </c>
      <c r="AN836" s="1243"/>
      <c r="AO836" s="1243" t="s">
        <v>55</v>
      </c>
      <c r="AP836" s="1248" t="s">
        <v>484</v>
      </c>
      <c r="AQ836" s="1248" t="s">
        <v>484</v>
      </c>
      <c r="AR836" s="1248" t="s">
        <v>484</v>
      </c>
      <c r="AS836" s="1250" t="s">
        <v>32</v>
      </c>
      <c r="AT836" s="24" t="s">
        <v>1325</v>
      </c>
    </row>
    <row r="837" spans="1:46" ht="19.5">
      <c r="A837" s="1237">
        <v>46061</v>
      </c>
      <c r="B837" s="1238">
        <v>102</v>
      </c>
      <c r="C837" s="1253">
        <v>0.36666666666666664</v>
      </c>
      <c r="D837" s="1254"/>
      <c r="E837" s="1240" t="s">
        <v>38</v>
      </c>
      <c r="F837" s="1241" t="s">
        <v>55</v>
      </c>
      <c r="G837" s="1242">
        <v>14.23</v>
      </c>
      <c r="H837" s="1255"/>
      <c r="I837" s="1256"/>
      <c r="J837" s="1255"/>
      <c r="K837" s="1244">
        <v>9.93</v>
      </c>
      <c r="L837" s="1245">
        <f t="shared" si="131"/>
        <v>11.577474641483036</v>
      </c>
      <c r="M837" s="1255"/>
      <c r="N837" s="1255"/>
      <c r="O837" s="1256">
        <v>1</v>
      </c>
      <c r="P837" s="1257">
        <v>1.52</v>
      </c>
      <c r="Q837" s="1257">
        <v>7</v>
      </c>
      <c r="R837" s="1257">
        <v>50</v>
      </c>
      <c r="S837" s="1257">
        <v>29.5</v>
      </c>
      <c r="T837" s="1258">
        <f>SUM(Pâtissière[[#This Row],[G 180µ]:[G 63µ]])</f>
        <v>88.02</v>
      </c>
      <c r="U837" s="1257">
        <v>8.8000000000000007</v>
      </c>
      <c r="V837" s="1257"/>
      <c r="W837" s="1257"/>
      <c r="X837" s="1257"/>
      <c r="Y837" s="1259">
        <v>91.9</v>
      </c>
      <c r="Z837" s="1257">
        <v>-0.9</v>
      </c>
      <c r="AA837" s="1244">
        <v>11</v>
      </c>
      <c r="AB837" s="1243"/>
      <c r="AC837" s="1243"/>
      <c r="AD837" s="1255"/>
      <c r="AE837" s="1255"/>
      <c r="AF837" s="1255"/>
      <c r="AG837" s="1255"/>
      <c r="AH837" s="1255"/>
      <c r="AI837" s="1255"/>
      <c r="AJ837" s="1255"/>
      <c r="AK837" s="1243" t="s">
        <v>55</v>
      </c>
      <c r="AL837" s="1248" t="s">
        <v>55</v>
      </c>
      <c r="AM837" s="1249" t="s">
        <v>1301</v>
      </c>
      <c r="AN837" s="1243"/>
      <c r="AO837" s="1243" t="s">
        <v>55</v>
      </c>
      <c r="AP837" s="1248" t="s">
        <v>484</v>
      </c>
      <c r="AQ837" s="1248" t="s">
        <v>484</v>
      </c>
      <c r="AR837" s="1248" t="s">
        <v>484</v>
      </c>
      <c r="AS837" s="1250" t="s">
        <v>32</v>
      </c>
      <c r="AT837" s="24" t="s">
        <v>1326</v>
      </c>
    </row>
    <row r="838" spans="1:46" ht="19.5">
      <c r="A838" s="1237">
        <v>46061</v>
      </c>
      <c r="B838" s="1238">
        <v>102</v>
      </c>
      <c r="C838" s="1253">
        <v>0.36666666666666664</v>
      </c>
      <c r="D838" s="1254"/>
      <c r="E838" s="1240" t="s">
        <v>38</v>
      </c>
      <c r="F838" s="1241" t="s">
        <v>55</v>
      </c>
      <c r="G838" s="1242">
        <v>14.05</v>
      </c>
      <c r="H838" s="1255"/>
      <c r="I838" s="1256"/>
      <c r="J838" s="1255"/>
      <c r="K838" s="1244">
        <v>9.93</v>
      </c>
      <c r="L838" s="1245">
        <f t="shared" si="131"/>
        <v>11.553228621291447</v>
      </c>
      <c r="M838" s="1255"/>
      <c r="N838" s="1255"/>
      <c r="O838" s="1256"/>
      <c r="P838" s="1257"/>
      <c r="Q838" s="1257"/>
      <c r="R838" s="1257"/>
      <c r="S838" s="1257"/>
      <c r="T838" s="1258"/>
      <c r="U838" s="1257"/>
      <c r="V838" s="1257"/>
      <c r="W838" s="1257"/>
      <c r="X838" s="1257"/>
      <c r="Y838" s="1259">
        <v>92.02</v>
      </c>
      <c r="Z838" s="1257">
        <v>-1.3</v>
      </c>
      <c r="AA838" s="1244">
        <v>11.2</v>
      </c>
      <c r="AB838" s="1243"/>
      <c r="AC838" s="1243"/>
      <c r="AD838" s="1255"/>
      <c r="AE838" s="1255"/>
      <c r="AF838" s="1255"/>
      <c r="AG838" s="1255"/>
      <c r="AH838" s="1255"/>
      <c r="AI838" s="1255"/>
      <c r="AJ838" s="1255"/>
      <c r="AK838" s="1243" t="s">
        <v>55</v>
      </c>
      <c r="AL838" s="1248" t="s">
        <v>55</v>
      </c>
      <c r="AM838" s="1249" t="s">
        <v>1301</v>
      </c>
      <c r="AN838" s="1243"/>
      <c r="AO838" s="1243" t="s">
        <v>55</v>
      </c>
      <c r="AP838" s="1248" t="s">
        <v>484</v>
      </c>
      <c r="AQ838" s="1248" t="s">
        <v>484</v>
      </c>
      <c r="AR838" s="1248" t="s">
        <v>484</v>
      </c>
      <c r="AS838" s="1250" t="s">
        <v>32</v>
      </c>
      <c r="AT838" s="24" t="s">
        <v>1327</v>
      </c>
    </row>
    <row r="839" spans="1:46" ht="19.5">
      <c r="A839" s="1237">
        <v>46061</v>
      </c>
      <c r="B839" s="1238">
        <v>102</v>
      </c>
      <c r="C839" s="1253">
        <v>0.37291666666666667</v>
      </c>
      <c r="D839" s="1254"/>
      <c r="E839" s="1240" t="s">
        <v>38</v>
      </c>
      <c r="F839" s="1241" t="s">
        <v>55</v>
      </c>
      <c r="G839" s="1242">
        <v>14.3</v>
      </c>
      <c r="H839" s="1255"/>
      <c r="I839" s="1256"/>
      <c r="J839" s="1255"/>
      <c r="K839" s="1244">
        <v>9.93</v>
      </c>
      <c r="L839" s="1245">
        <f t="shared" si="131"/>
        <v>11.586931155192531</v>
      </c>
      <c r="M839" s="1255"/>
      <c r="N839" s="1255"/>
      <c r="O839" s="1256">
        <v>1.3</v>
      </c>
      <c r="P839" s="1257">
        <v>3.2</v>
      </c>
      <c r="Q839" s="1257">
        <v>5.72</v>
      </c>
      <c r="R839" s="1257">
        <v>55</v>
      </c>
      <c r="S839" s="1257">
        <v>25</v>
      </c>
      <c r="T839" s="1258">
        <f>SUM(Pâtissière[[#This Row],[G 180µ]:[G 63µ]])</f>
        <v>88.92</v>
      </c>
      <c r="U839" s="1257">
        <v>7.5</v>
      </c>
      <c r="V839" s="1257"/>
      <c r="W839" s="1257"/>
      <c r="X839" s="1257"/>
      <c r="Y839" s="1259">
        <v>91.99</v>
      </c>
      <c r="Z839" s="1257">
        <v>-1.3</v>
      </c>
      <c r="AA839" s="1244">
        <v>11.08</v>
      </c>
      <c r="AB839" s="1243"/>
      <c r="AC839" s="1243"/>
      <c r="AD839" s="1255"/>
      <c r="AE839" s="1255"/>
      <c r="AF839" s="1255"/>
      <c r="AG839" s="1255"/>
      <c r="AH839" s="1255"/>
      <c r="AI839" s="1255"/>
      <c r="AJ839" s="1255"/>
      <c r="AK839" s="1243" t="s">
        <v>55</v>
      </c>
      <c r="AL839" s="1248" t="s">
        <v>55</v>
      </c>
      <c r="AM839" s="1249" t="s">
        <v>1301</v>
      </c>
      <c r="AN839" s="1243"/>
      <c r="AO839" s="1243" t="s">
        <v>55</v>
      </c>
      <c r="AP839" s="1248" t="s">
        <v>484</v>
      </c>
      <c r="AQ839" s="1248" t="s">
        <v>484</v>
      </c>
      <c r="AR839" s="1248" t="s">
        <v>484</v>
      </c>
      <c r="AS839" s="1250" t="s">
        <v>32</v>
      </c>
      <c r="AT839" s="24" t="s">
        <v>1328</v>
      </c>
    </row>
    <row r="840" spans="1:46" ht="19.5">
      <c r="A840" s="1237">
        <v>46061</v>
      </c>
      <c r="B840" s="1238">
        <v>102</v>
      </c>
      <c r="C840" s="1253">
        <v>0.37986111111111109</v>
      </c>
      <c r="D840" s="1254"/>
      <c r="E840" s="1240" t="s">
        <v>38</v>
      </c>
      <c r="F840" s="1241" t="s">
        <v>55</v>
      </c>
      <c r="G840" s="1242">
        <v>14.1</v>
      </c>
      <c r="H840" s="1255"/>
      <c r="I840" s="1256"/>
      <c r="J840" s="1255"/>
      <c r="K840" s="1244">
        <v>9.93</v>
      </c>
      <c r="L840" s="1245">
        <f t="shared" si="131"/>
        <v>11.559953434225843</v>
      </c>
      <c r="M840" s="1255"/>
      <c r="N840" s="1255"/>
      <c r="O840" s="1256"/>
      <c r="P840" s="1257"/>
      <c r="Q840" s="1257"/>
      <c r="R840" s="1257"/>
      <c r="S840" s="1257"/>
      <c r="T840" s="1258"/>
      <c r="U840" s="1257"/>
      <c r="V840" s="1257"/>
      <c r="W840" s="1257"/>
      <c r="X840" s="1257"/>
      <c r="Y840" s="1259">
        <v>92</v>
      </c>
      <c r="Z840" s="1257">
        <v>-0.8</v>
      </c>
      <c r="AA840" s="1244">
        <v>11</v>
      </c>
      <c r="AB840" s="1243"/>
      <c r="AC840" s="1243"/>
      <c r="AD840" s="1255"/>
      <c r="AE840" s="1255"/>
      <c r="AF840" s="1255"/>
      <c r="AG840" s="1255"/>
      <c r="AH840" s="1255"/>
      <c r="AI840" s="1255"/>
      <c r="AJ840" s="1255"/>
      <c r="AK840" s="1243" t="s">
        <v>55</v>
      </c>
      <c r="AL840" s="1248" t="s">
        <v>55</v>
      </c>
      <c r="AM840" s="1249" t="s">
        <v>1301</v>
      </c>
      <c r="AN840" s="1243"/>
      <c r="AO840" s="1243" t="s">
        <v>55</v>
      </c>
      <c r="AP840" s="1248" t="s">
        <v>484</v>
      </c>
      <c r="AQ840" s="1248" t="s">
        <v>484</v>
      </c>
      <c r="AR840" s="1248" t="s">
        <v>484</v>
      </c>
      <c r="AS840" s="1250" t="s">
        <v>32</v>
      </c>
      <c r="AT840" s="24" t="s">
        <v>1329</v>
      </c>
    </row>
    <row r="841" spans="1:46" ht="19.5">
      <c r="A841" s="1237">
        <v>46061</v>
      </c>
      <c r="B841" s="1238">
        <v>102</v>
      </c>
      <c r="C841" s="1253">
        <v>0.38680555555555557</v>
      </c>
      <c r="D841" s="1254"/>
      <c r="E841" s="1240" t="s">
        <v>38</v>
      </c>
      <c r="F841" s="1241" t="s">
        <v>55</v>
      </c>
      <c r="G841" s="1242">
        <v>14.05</v>
      </c>
      <c r="H841" s="1255"/>
      <c r="I841" s="1256"/>
      <c r="J841" s="1255"/>
      <c r="K841" s="1244">
        <v>9.93</v>
      </c>
      <c r="L841" s="1245">
        <f t="shared" si="131"/>
        <v>11.553228621291447</v>
      </c>
      <c r="M841" s="1255"/>
      <c r="N841" s="1255"/>
      <c r="O841" s="1256">
        <v>0.64</v>
      </c>
      <c r="P841" s="1257">
        <v>1.52</v>
      </c>
      <c r="Q841" s="1257">
        <v>5.72</v>
      </c>
      <c r="R841" s="1257">
        <v>53.02</v>
      </c>
      <c r="S841" s="1257">
        <v>28.47</v>
      </c>
      <c r="T841" s="1258">
        <f>SUM(Pâtissière[[#This Row],[G 180µ]:[G 63µ]])</f>
        <v>88.73</v>
      </c>
      <c r="U841" s="1257">
        <v>7.79</v>
      </c>
      <c r="V841" s="1257"/>
      <c r="W841" s="1257"/>
      <c r="X841" s="1257"/>
      <c r="Y841" s="1259">
        <v>91.78</v>
      </c>
      <c r="Z841" s="1257">
        <v>-1.2</v>
      </c>
      <c r="AA841" s="1244">
        <v>10.98</v>
      </c>
      <c r="AB841" s="1243"/>
      <c r="AC841" s="1243"/>
      <c r="AD841" s="1255"/>
      <c r="AE841" s="1255"/>
      <c r="AF841" s="1255"/>
      <c r="AG841" s="1255"/>
      <c r="AH841" s="1255"/>
      <c r="AI841" s="1255"/>
      <c r="AJ841" s="1255"/>
      <c r="AK841" s="1243" t="s">
        <v>55</v>
      </c>
      <c r="AL841" s="1248" t="s">
        <v>55</v>
      </c>
      <c r="AM841" s="1249" t="s">
        <v>1301</v>
      </c>
      <c r="AN841" s="1243"/>
      <c r="AO841" s="1243" t="s">
        <v>55</v>
      </c>
      <c r="AP841" s="1248" t="s">
        <v>484</v>
      </c>
      <c r="AQ841" s="1248" t="s">
        <v>484</v>
      </c>
      <c r="AR841" s="1248" t="s">
        <v>484</v>
      </c>
      <c r="AS841" s="1250" t="s">
        <v>32</v>
      </c>
      <c r="AT841" s="24" t="s">
        <v>1330</v>
      </c>
    </row>
    <row r="842" spans="1:46" ht="19.5">
      <c r="A842" s="1237">
        <v>46061</v>
      </c>
      <c r="B842" s="1238">
        <v>102</v>
      </c>
      <c r="C842" s="1253">
        <v>0.39097222222222222</v>
      </c>
      <c r="D842" s="1254"/>
      <c r="E842" s="1240" t="s">
        <v>38</v>
      </c>
      <c r="F842" s="1241" t="s">
        <v>55</v>
      </c>
      <c r="G842" s="1242">
        <v>13.98</v>
      </c>
      <c r="H842" s="1255"/>
      <c r="I842" s="1256"/>
      <c r="J842" s="1255"/>
      <c r="K842" s="1244">
        <v>9.93</v>
      </c>
      <c r="L842" s="1245">
        <f t="shared" si="131"/>
        <v>11.543827016972799</v>
      </c>
      <c r="M842" s="1255"/>
      <c r="N842" s="1255"/>
      <c r="O842" s="1256"/>
      <c r="P842" s="1257"/>
      <c r="Q842" s="1257"/>
      <c r="R842" s="1257"/>
      <c r="S842" s="1257"/>
      <c r="T842" s="1258"/>
      <c r="U842" s="1257"/>
      <c r="V842" s="1257"/>
      <c r="W842" s="1257"/>
      <c r="X842" s="1257"/>
      <c r="Y842" s="1259">
        <v>91.99</v>
      </c>
      <c r="Z842" s="1257">
        <v>-1.23</v>
      </c>
      <c r="AA842" s="1244">
        <v>11.33</v>
      </c>
      <c r="AB842" s="1243"/>
      <c r="AC842" s="1243"/>
      <c r="AD842" s="1255"/>
      <c r="AE842" s="1255"/>
      <c r="AF842" s="1255"/>
      <c r="AG842" s="1255"/>
      <c r="AH842" s="1255"/>
      <c r="AI842" s="1255"/>
      <c r="AJ842" s="1255"/>
      <c r="AK842" s="1243" t="s">
        <v>55</v>
      </c>
      <c r="AL842" s="1248" t="s">
        <v>55</v>
      </c>
      <c r="AM842" s="1249" t="s">
        <v>1301</v>
      </c>
      <c r="AN842" s="1243"/>
      <c r="AO842" s="1243" t="s">
        <v>55</v>
      </c>
      <c r="AP842" s="1248" t="s">
        <v>484</v>
      </c>
      <c r="AQ842" s="1248" t="s">
        <v>484</v>
      </c>
      <c r="AR842" s="1248" t="s">
        <v>484</v>
      </c>
      <c r="AS842" s="1250" t="s">
        <v>32</v>
      </c>
      <c r="AT842" s="24" t="s">
        <v>1331</v>
      </c>
    </row>
    <row r="843" spans="1:46" ht="19.5">
      <c r="A843" s="1237">
        <v>46061</v>
      </c>
      <c r="B843" s="1238">
        <v>102</v>
      </c>
      <c r="C843" s="1253">
        <v>0.40694444444444444</v>
      </c>
      <c r="D843" s="1254"/>
      <c r="E843" s="1240" t="s">
        <v>38</v>
      </c>
      <c r="F843" s="1241" t="s">
        <v>55</v>
      </c>
      <c r="G843" s="1242">
        <v>13.99</v>
      </c>
      <c r="H843" s="1255"/>
      <c r="I843" s="1256"/>
      <c r="J843" s="1255"/>
      <c r="K843" s="1244">
        <v>9.93</v>
      </c>
      <c r="L843" s="1245">
        <f t="shared" si="131"/>
        <v>11.545169166376002</v>
      </c>
      <c r="M843" s="1255"/>
      <c r="N843" s="1255"/>
      <c r="O843" s="1256">
        <v>1.6</v>
      </c>
      <c r="P843" s="1257">
        <v>2.5</v>
      </c>
      <c r="Q843" s="1257">
        <v>7.7</v>
      </c>
      <c r="R843" s="1257">
        <v>52</v>
      </c>
      <c r="S843" s="1257">
        <v>27</v>
      </c>
      <c r="T843" s="1258">
        <f>SUM(Pâtissière[[#This Row],[G 180µ]:[G 63µ]])</f>
        <v>89.2</v>
      </c>
      <c r="U843" s="1257">
        <v>8.6999999999999993</v>
      </c>
      <c r="V843" s="1257"/>
      <c r="W843" s="1257"/>
      <c r="X843" s="1257"/>
      <c r="Y843" s="1259">
        <v>91.5</v>
      </c>
      <c r="Z843" s="1257">
        <v>-1.3</v>
      </c>
      <c r="AA843" s="1244">
        <v>11.5</v>
      </c>
      <c r="AB843" s="1243"/>
      <c r="AC843" s="1243"/>
      <c r="AD843" s="1255"/>
      <c r="AE843" s="1255"/>
      <c r="AF843" s="1255"/>
      <c r="AG843" s="1255"/>
      <c r="AH843" s="1255"/>
      <c r="AI843" s="1255"/>
      <c r="AJ843" s="1255"/>
      <c r="AK843" s="1243" t="s">
        <v>55</v>
      </c>
      <c r="AL843" s="1248" t="s">
        <v>55</v>
      </c>
      <c r="AM843" s="1249" t="s">
        <v>1301</v>
      </c>
      <c r="AN843" s="1243"/>
      <c r="AO843" s="1243" t="s">
        <v>55</v>
      </c>
      <c r="AP843" s="1248" t="s">
        <v>484</v>
      </c>
      <c r="AQ843" s="1248" t="s">
        <v>484</v>
      </c>
      <c r="AR843" s="1248" t="s">
        <v>484</v>
      </c>
      <c r="AS843" s="1250" t="s">
        <v>32</v>
      </c>
      <c r="AT843" s="24" t="s">
        <v>1332</v>
      </c>
    </row>
    <row r="844" spans="1:46" ht="19.5">
      <c r="A844" s="1237">
        <v>46063</v>
      </c>
      <c r="B844" s="1238">
        <v>102</v>
      </c>
      <c r="C844" s="1253">
        <v>0.33402777777777776</v>
      </c>
      <c r="D844" s="1254"/>
      <c r="E844" s="1240" t="s">
        <v>38</v>
      </c>
      <c r="F844" s="1241" t="s">
        <v>55</v>
      </c>
      <c r="G844" s="1242">
        <v>14.12</v>
      </c>
      <c r="H844" s="1255"/>
      <c r="I844" s="1256"/>
      <c r="J844" s="1255"/>
      <c r="K844" s="1244">
        <v>9.6</v>
      </c>
      <c r="L844" s="1245">
        <f t="shared" si="131"/>
        <v>11.178388448998602</v>
      </c>
      <c r="M844" s="1255"/>
      <c r="N844" s="1255"/>
      <c r="O844" s="1256">
        <v>1</v>
      </c>
      <c r="P844" s="1257">
        <v>3</v>
      </c>
      <c r="Q844" s="1257">
        <v>7</v>
      </c>
      <c r="R844" s="1257">
        <v>48</v>
      </c>
      <c r="S844" s="1257">
        <v>28</v>
      </c>
      <c r="T844" s="1258">
        <f>SUM(Pâtissière[[#This Row],[G 180µ]:[G 63µ]])</f>
        <v>86</v>
      </c>
      <c r="U844" s="1257">
        <v>10</v>
      </c>
      <c r="V844" s="1257"/>
      <c r="W844" s="1257"/>
      <c r="X844" s="1257"/>
      <c r="Y844" s="1259">
        <v>91.5</v>
      </c>
      <c r="Z844" s="1257">
        <v>-1</v>
      </c>
      <c r="AA844" s="1244">
        <v>11</v>
      </c>
      <c r="AB844" s="1243"/>
      <c r="AC844" s="1243"/>
      <c r="AD844" s="1255"/>
      <c r="AE844" s="1255"/>
      <c r="AF844" s="1255"/>
      <c r="AG844" s="1255"/>
      <c r="AH844" s="1255"/>
      <c r="AI844" s="1255"/>
      <c r="AJ844" s="1255"/>
      <c r="AK844" s="1243" t="s">
        <v>55</v>
      </c>
      <c r="AL844" s="1248" t="s">
        <v>55</v>
      </c>
      <c r="AM844" s="1249" t="s">
        <v>1301</v>
      </c>
      <c r="AN844" s="1243"/>
      <c r="AO844" s="1243" t="s">
        <v>55</v>
      </c>
      <c r="AP844" s="1248" t="s">
        <v>484</v>
      </c>
      <c r="AQ844" s="1248" t="s">
        <v>484</v>
      </c>
      <c r="AR844" s="1248" t="s">
        <v>484</v>
      </c>
      <c r="AS844" s="1250" t="s">
        <v>32</v>
      </c>
      <c r="AT844" s="24" t="s">
        <v>1333</v>
      </c>
    </row>
    <row r="845" spans="1:46" ht="19.5">
      <c r="A845" s="1237">
        <v>46063</v>
      </c>
      <c r="B845" s="1238">
        <v>102</v>
      </c>
      <c r="C845" s="1253">
        <v>0.3576388888888889</v>
      </c>
      <c r="D845" s="1254"/>
      <c r="E845" s="1240" t="s">
        <v>38</v>
      </c>
      <c r="F845" s="1241" t="s">
        <v>55</v>
      </c>
      <c r="G845" s="1242">
        <v>14.3</v>
      </c>
      <c r="H845" s="1255"/>
      <c r="I845" s="1256"/>
      <c r="J845" s="1255"/>
      <c r="K845" s="1244">
        <v>9.5500000000000007</v>
      </c>
      <c r="L845" s="1245">
        <f t="shared" si="131"/>
        <v>11.143523920653443</v>
      </c>
      <c r="M845" s="1255"/>
      <c r="N845" s="1255"/>
      <c r="O845" s="1256"/>
      <c r="P845" s="1257"/>
      <c r="Q845" s="1257"/>
      <c r="R845" s="1257"/>
      <c r="S845" s="1257"/>
      <c r="T845" s="1258"/>
      <c r="U845" s="1257"/>
      <c r="V845" s="1257"/>
      <c r="W845" s="1257"/>
      <c r="X845" s="1257"/>
      <c r="Y845" s="1259">
        <v>91.2</v>
      </c>
      <c r="Z845" s="1257">
        <v>-1.2</v>
      </c>
      <c r="AA845" s="1244">
        <v>11.4</v>
      </c>
      <c r="AB845" s="1243"/>
      <c r="AC845" s="1243"/>
      <c r="AD845" s="1255"/>
      <c r="AE845" s="1255"/>
      <c r="AF845" s="1255"/>
      <c r="AG845" s="1255"/>
      <c r="AH845" s="1255"/>
      <c r="AI845" s="1255"/>
      <c r="AJ845" s="1255"/>
      <c r="AK845" s="1243" t="s">
        <v>55</v>
      </c>
      <c r="AL845" s="1248" t="s">
        <v>55</v>
      </c>
      <c r="AM845" s="1249" t="s">
        <v>1301</v>
      </c>
      <c r="AN845" s="1243"/>
      <c r="AO845" s="1243" t="s">
        <v>55</v>
      </c>
      <c r="AP845" s="1248" t="s">
        <v>484</v>
      </c>
      <c r="AQ845" s="1248" t="s">
        <v>484</v>
      </c>
      <c r="AR845" s="1248" t="s">
        <v>484</v>
      </c>
      <c r="AS845" s="1250" t="s">
        <v>32</v>
      </c>
      <c r="AT845" s="24" t="s">
        <v>1334</v>
      </c>
    </row>
    <row r="846" spans="1:46" ht="19.5">
      <c r="A846" s="1237">
        <v>46063</v>
      </c>
      <c r="B846" s="1238">
        <v>102</v>
      </c>
      <c r="C846" s="1253">
        <v>0.36180555555555555</v>
      </c>
      <c r="D846" s="1254"/>
      <c r="E846" s="1240" t="s">
        <v>38</v>
      </c>
      <c r="F846" s="1241" t="s">
        <v>55</v>
      </c>
      <c r="G846" s="1242">
        <v>14.2</v>
      </c>
      <c r="H846" s="1255"/>
      <c r="I846" s="1256"/>
      <c r="J846" s="1255"/>
      <c r="K846" s="1244">
        <v>10</v>
      </c>
      <c r="L846" s="1245">
        <f t="shared" si="131"/>
        <v>11.655011655011656</v>
      </c>
      <c r="M846" s="1255"/>
      <c r="N846" s="1255"/>
      <c r="O846" s="1256">
        <v>0.8</v>
      </c>
      <c r="P846" s="1257">
        <v>3.2</v>
      </c>
      <c r="Q846" s="1257">
        <v>8</v>
      </c>
      <c r="R846" s="1257">
        <v>46</v>
      </c>
      <c r="S846" s="1257">
        <v>30</v>
      </c>
      <c r="T846" s="1258">
        <f>SUM(Pâtissière[[#This Row],[G 180µ]:[G 63µ]])</f>
        <v>87.2</v>
      </c>
      <c r="U846" s="1257">
        <v>9</v>
      </c>
      <c r="V846" s="1257"/>
      <c r="W846" s="1257"/>
      <c r="X846" s="1257"/>
      <c r="Y846" s="1259">
        <v>91.4</v>
      </c>
      <c r="Z846" s="1257">
        <v>-1.3</v>
      </c>
      <c r="AA846" s="1244">
        <v>11.01</v>
      </c>
      <c r="AB846" s="1243"/>
      <c r="AC846" s="1243"/>
      <c r="AD846" s="1255"/>
      <c r="AE846" s="1255"/>
      <c r="AF846" s="1255"/>
      <c r="AG846" s="1255"/>
      <c r="AH846" s="1255"/>
      <c r="AI846" s="1255"/>
      <c r="AJ846" s="1255"/>
      <c r="AK846" s="1243" t="s">
        <v>55</v>
      </c>
      <c r="AL846" s="1248" t="s">
        <v>55</v>
      </c>
      <c r="AM846" s="1249" t="s">
        <v>1301</v>
      </c>
      <c r="AN846" s="1243"/>
      <c r="AO846" s="1243" t="s">
        <v>55</v>
      </c>
      <c r="AP846" s="1248" t="s">
        <v>484</v>
      </c>
      <c r="AQ846" s="1248" t="s">
        <v>484</v>
      </c>
      <c r="AR846" s="1248" t="s">
        <v>484</v>
      </c>
      <c r="AS846" s="1250" t="s">
        <v>32</v>
      </c>
      <c r="AT846" s="24" t="s">
        <v>1335</v>
      </c>
    </row>
    <row r="847" spans="1:46" ht="19.5">
      <c r="A847" s="1237">
        <v>46063</v>
      </c>
      <c r="B847" s="1238">
        <v>102</v>
      </c>
      <c r="C847" s="1253">
        <v>0.36249999999999999</v>
      </c>
      <c r="D847" s="1254"/>
      <c r="E847" s="1240" t="s">
        <v>38</v>
      </c>
      <c r="F847" s="1241" t="s">
        <v>55</v>
      </c>
      <c r="G847" s="1242">
        <v>14.15</v>
      </c>
      <c r="H847" s="1255"/>
      <c r="I847" s="1256"/>
      <c r="J847" s="1255"/>
      <c r="K847" s="1244">
        <v>10.199999999999999</v>
      </c>
      <c r="L847" s="1245">
        <f t="shared" si="131"/>
        <v>11.881188118811881</v>
      </c>
      <c r="M847" s="1255"/>
      <c r="N847" s="1255"/>
      <c r="O847" s="1256"/>
      <c r="P847" s="1257"/>
      <c r="Q847" s="1257"/>
      <c r="R847" s="1257"/>
      <c r="S847" s="1257"/>
      <c r="T847" s="1258"/>
      <c r="U847" s="1257"/>
      <c r="V847" s="1257"/>
      <c r="W847" s="1257"/>
      <c r="X847" s="1257"/>
      <c r="Y847" s="1259">
        <v>91.5</v>
      </c>
      <c r="Z847" s="1257">
        <v>-1.1000000000000001</v>
      </c>
      <c r="AA847" s="1244">
        <v>11</v>
      </c>
      <c r="AB847" s="1243"/>
      <c r="AC847" s="1243"/>
      <c r="AD847" s="1255"/>
      <c r="AE847" s="1255"/>
      <c r="AF847" s="1255"/>
      <c r="AG847" s="1255"/>
      <c r="AH847" s="1255"/>
      <c r="AI847" s="1255"/>
      <c r="AJ847" s="1255"/>
      <c r="AK847" s="1243" t="s">
        <v>55</v>
      </c>
      <c r="AL847" s="1248" t="s">
        <v>55</v>
      </c>
      <c r="AM847" s="1249" t="s">
        <v>1301</v>
      </c>
      <c r="AN847" s="1243"/>
      <c r="AO847" s="1243" t="s">
        <v>55</v>
      </c>
      <c r="AP847" s="1248" t="s">
        <v>484</v>
      </c>
      <c r="AQ847" s="1248" t="s">
        <v>484</v>
      </c>
      <c r="AR847" s="1248" t="s">
        <v>484</v>
      </c>
      <c r="AS847" s="1250" t="s">
        <v>32</v>
      </c>
      <c r="AT847" s="24" t="s">
        <v>1336</v>
      </c>
    </row>
    <row r="848" spans="1:46" ht="19.5">
      <c r="A848" s="1237">
        <v>46063</v>
      </c>
      <c r="B848" s="1238">
        <v>102</v>
      </c>
      <c r="C848" s="1253">
        <v>0.36875000000000002</v>
      </c>
      <c r="D848" s="1254">
        <v>1756</v>
      </c>
      <c r="E848" s="1240" t="s">
        <v>38</v>
      </c>
      <c r="F848" s="1241" t="s">
        <v>55</v>
      </c>
      <c r="G848" s="1242">
        <v>14.25</v>
      </c>
      <c r="H848" s="1255"/>
      <c r="I848" s="1256"/>
      <c r="J848" s="1255"/>
      <c r="K848" s="1244">
        <v>9.67</v>
      </c>
      <c r="L848" s="1245">
        <f t="shared" si="131"/>
        <v>11.276967930029153</v>
      </c>
      <c r="M848" s="1255"/>
      <c r="N848" s="1255"/>
      <c r="O848" s="1256">
        <v>0.89</v>
      </c>
      <c r="P848" s="1257">
        <v>2.35</v>
      </c>
      <c r="Q848" s="1257">
        <v>7</v>
      </c>
      <c r="R848" s="1257">
        <v>49.22</v>
      </c>
      <c r="S848" s="1257">
        <v>28.75</v>
      </c>
      <c r="T848" s="1258">
        <f>SUM(Pâtissière[[#This Row],[G 180µ]:[G 63µ]])</f>
        <v>87.32</v>
      </c>
      <c r="U848" s="1257">
        <v>9.6300000000000008</v>
      </c>
      <c r="V848" s="1257"/>
      <c r="W848" s="1257"/>
      <c r="X848" s="1257"/>
      <c r="Y848" s="1259">
        <v>91.94</v>
      </c>
      <c r="Z848" s="1257">
        <v>-1.04</v>
      </c>
      <c r="AA848" s="1244">
        <v>11.4</v>
      </c>
      <c r="AB848" s="1243"/>
      <c r="AC848" s="1243"/>
      <c r="AD848" s="1255"/>
      <c r="AE848" s="1255"/>
      <c r="AF848" s="1255"/>
      <c r="AG848" s="1255"/>
      <c r="AH848" s="1255"/>
      <c r="AI848" s="1255"/>
      <c r="AJ848" s="1255"/>
      <c r="AK848" s="1243" t="s">
        <v>55</v>
      </c>
      <c r="AL848" s="1248" t="s">
        <v>55</v>
      </c>
      <c r="AM848" s="1249" t="s">
        <v>1301</v>
      </c>
      <c r="AN848" s="1243"/>
      <c r="AO848" s="1243" t="s">
        <v>55</v>
      </c>
      <c r="AP848" s="1248" t="s">
        <v>484</v>
      </c>
      <c r="AQ848" s="1248" t="s">
        <v>484</v>
      </c>
      <c r="AR848" s="1248" t="s">
        <v>484</v>
      </c>
      <c r="AS848" s="1250" t="s">
        <v>32</v>
      </c>
      <c r="AT848" s="24" t="s">
        <v>1337</v>
      </c>
    </row>
    <row r="849" spans="1:46" ht="19.5">
      <c r="A849" s="1237">
        <v>46063</v>
      </c>
      <c r="B849" s="1238">
        <v>102</v>
      </c>
      <c r="C849" s="1253">
        <v>0.37013888888888891</v>
      </c>
      <c r="D849" s="1254"/>
      <c r="E849" s="1240" t="s">
        <v>38</v>
      </c>
      <c r="F849" s="1241" t="s">
        <v>55</v>
      </c>
      <c r="G849" s="1242">
        <v>14.4</v>
      </c>
      <c r="H849" s="1255"/>
      <c r="I849" s="1256"/>
      <c r="J849" s="1255"/>
      <c r="K849" s="1244">
        <v>10</v>
      </c>
      <c r="L849" s="1245">
        <f t="shared" si="131"/>
        <v>11.682242990654206</v>
      </c>
      <c r="M849" s="1255"/>
      <c r="N849" s="1255"/>
      <c r="O849" s="1256"/>
      <c r="P849" s="1257"/>
      <c r="Q849" s="1257"/>
      <c r="R849" s="1257"/>
      <c r="S849" s="1257"/>
      <c r="T849" s="1258"/>
      <c r="U849" s="1257"/>
      <c r="V849" s="1257"/>
      <c r="W849" s="1257"/>
      <c r="X849" s="1257"/>
      <c r="Y849" s="1259">
        <v>91.2</v>
      </c>
      <c r="Z849" s="1257">
        <v>-1.2</v>
      </c>
      <c r="AA849" s="1244">
        <v>11</v>
      </c>
      <c r="AB849" s="1243"/>
      <c r="AC849" s="1243"/>
      <c r="AD849" s="1255"/>
      <c r="AE849" s="1255"/>
      <c r="AF849" s="1255"/>
      <c r="AG849" s="1255"/>
      <c r="AH849" s="1255"/>
      <c r="AI849" s="1255"/>
      <c r="AJ849" s="1255"/>
      <c r="AK849" s="1243" t="s">
        <v>55</v>
      </c>
      <c r="AL849" s="1248" t="s">
        <v>55</v>
      </c>
      <c r="AM849" s="1249" t="s">
        <v>1301</v>
      </c>
      <c r="AN849" s="1243"/>
      <c r="AO849" s="1243" t="s">
        <v>55</v>
      </c>
      <c r="AP849" s="1248" t="s">
        <v>484</v>
      </c>
      <c r="AQ849" s="1248" t="s">
        <v>484</v>
      </c>
      <c r="AR849" s="1248" t="s">
        <v>484</v>
      </c>
      <c r="AS849" s="1250" t="s">
        <v>32</v>
      </c>
      <c r="AT849" s="24" t="s">
        <v>1338</v>
      </c>
    </row>
    <row r="850" spans="1:46" ht="19.5">
      <c r="A850" s="1237">
        <v>46063</v>
      </c>
      <c r="B850" s="1238">
        <v>102</v>
      </c>
      <c r="C850" s="1253">
        <v>0.37222222222222223</v>
      </c>
      <c r="D850" s="1254"/>
      <c r="E850" s="1240" t="s">
        <v>38</v>
      </c>
      <c r="F850" s="1241" t="s">
        <v>55</v>
      </c>
      <c r="G850" s="1242">
        <v>14.3</v>
      </c>
      <c r="H850" s="1255"/>
      <c r="I850" s="1256"/>
      <c r="J850" s="1255"/>
      <c r="K850" s="1244">
        <v>9.99</v>
      </c>
      <c r="L850" s="1245">
        <f t="shared" si="131"/>
        <v>11.656942823803968</v>
      </c>
      <c r="M850" s="1255"/>
      <c r="N850" s="1255"/>
      <c r="O850" s="1256">
        <v>0.8</v>
      </c>
      <c r="P850" s="1257">
        <v>3.2</v>
      </c>
      <c r="Q850" s="1257">
        <v>8</v>
      </c>
      <c r="R850" s="1257">
        <v>50</v>
      </c>
      <c r="S850" s="1257">
        <v>30</v>
      </c>
      <c r="T850" s="1258">
        <f>SUM(Pâtissière[[#This Row],[G 180µ]:[G 63µ]])</f>
        <v>91.2</v>
      </c>
      <c r="U850" s="1257">
        <v>8</v>
      </c>
      <c r="V850" s="1257"/>
      <c r="W850" s="1257"/>
      <c r="X850" s="1257"/>
      <c r="Y850" s="1259">
        <v>91.6</v>
      </c>
      <c r="Z850" s="1257">
        <v>-1.2</v>
      </c>
      <c r="AA850" s="1244">
        <v>11.2</v>
      </c>
      <c r="AB850" s="1243"/>
      <c r="AC850" s="1243"/>
      <c r="AD850" s="1255"/>
      <c r="AE850" s="1255"/>
      <c r="AF850" s="1255"/>
      <c r="AG850" s="1255"/>
      <c r="AH850" s="1255"/>
      <c r="AI850" s="1255"/>
      <c r="AJ850" s="1255"/>
      <c r="AK850" s="1243" t="s">
        <v>55</v>
      </c>
      <c r="AL850" s="1248" t="s">
        <v>55</v>
      </c>
      <c r="AM850" s="1249" t="s">
        <v>1301</v>
      </c>
      <c r="AN850" s="1243"/>
      <c r="AO850" s="1243" t="s">
        <v>55</v>
      </c>
      <c r="AP850" s="1248" t="s">
        <v>484</v>
      </c>
      <c r="AQ850" s="1248" t="s">
        <v>484</v>
      </c>
      <c r="AR850" s="1248" t="s">
        <v>484</v>
      </c>
      <c r="AS850" s="1250" t="s">
        <v>32</v>
      </c>
      <c r="AT850" s="24" t="s">
        <v>1339</v>
      </c>
    </row>
    <row r="851" spans="1:46" ht="19.5">
      <c r="A851" s="1237">
        <v>46063</v>
      </c>
      <c r="B851" s="1238">
        <v>102</v>
      </c>
      <c r="C851" s="1253">
        <v>0.38333333333333336</v>
      </c>
      <c r="D851" s="1254"/>
      <c r="E851" s="1240" t="s">
        <v>38</v>
      </c>
      <c r="F851" s="1241" t="s">
        <v>55</v>
      </c>
      <c r="G851" s="1242">
        <v>14.2</v>
      </c>
      <c r="H851" s="1255"/>
      <c r="I851" s="1256"/>
      <c r="J851" s="1255"/>
      <c r="K851" s="1244">
        <v>9.8000000000000007</v>
      </c>
      <c r="L851" s="1245">
        <f t="shared" si="131"/>
        <v>11.421911421911425</v>
      </c>
      <c r="M851" s="1255"/>
      <c r="N851" s="1255"/>
      <c r="O851" s="1256"/>
      <c r="P851" s="1257"/>
      <c r="Q851" s="1257"/>
      <c r="R851" s="1257"/>
      <c r="S851" s="1257"/>
      <c r="T851" s="1258"/>
      <c r="U851" s="1257"/>
      <c r="V851" s="1257"/>
      <c r="W851" s="1257"/>
      <c r="X851" s="1257"/>
      <c r="Y851" s="1259">
        <v>91.33</v>
      </c>
      <c r="Z851" s="1257">
        <v>-1.1000000000000001</v>
      </c>
      <c r="AA851" s="1244">
        <v>11.55</v>
      </c>
      <c r="AB851" s="1243"/>
      <c r="AC851" s="1243"/>
      <c r="AD851" s="1255"/>
      <c r="AE851" s="1255"/>
      <c r="AF851" s="1255"/>
      <c r="AG851" s="1255"/>
      <c r="AH851" s="1255"/>
      <c r="AI851" s="1255"/>
      <c r="AJ851" s="1255"/>
      <c r="AK851" s="1243" t="s">
        <v>55</v>
      </c>
      <c r="AL851" s="1248" t="s">
        <v>55</v>
      </c>
      <c r="AM851" s="1249" t="s">
        <v>1301</v>
      </c>
      <c r="AN851" s="1243"/>
      <c r="AO851" s="1243" t="s">
        <v>55</v>
      </c>
      <c r="AP851" s="1248" t="s">
        <v>484</v>
      </c>
      <c r="AQ851" s="1248" t="s">
        <v>484</v>
      </c>
      <c r="AR851" s="1248" t="s">
        <v>484</v>
      </c>
      <c r="AS851" s="1250" t="s">
        <v>32</v>
      </c>
      <c r="AT851" s="24" t="s">
        <v>1340</v>
      </c>
    </row>
    <row r="852" spans="1:46" ht="19.5">
      <c r="A852" s="1237">
        <v>46063</v>
      </c>
      <c r="B852" s="1238">
        <v>102</v>
      </c>
      <c r="C852" s="1253">
        <v>0.39097222222222222</v>
      </c>
      <c r="D852" s="1254"/>
      <c r="E852" s="1240" t="s">
        <v>38</v>
      </c>
      <c r="F852" s="1241" t="s">
        <v>55</v>
      </c>
      <c r="G852" s="1242">
        <v>14.22</v>
      </c>
      <c r="H852" s="1255"/>
      <c r="I852" s="1256"/>
      <c r="J852" s="1255"/>
      <c r="K852" s="1244">
        <v>9.56</v>
      </c>
      <c r="L852" s="1245">
        <f t="shared" si="131"/>
        <v>11.144788995103754</v>
      </c>
      <c r="M852" s="1255"/>
      <c r="N852" s="1255"/>
      <c r="O852" s="1256">
        <v>0.87</v>
      </c>
      <c r="P852" s="1257">
        <v>2</v>
      </c>
      <c r="Q852" s="1257">
        <v>8</v>
      </c>
      <c r="R852" s="1257">
        <v>51</v>
      </c>
      <c r="S852" s="1257">
        <v>29</v>
      </c>
      <c r="T852" s="1258">
        <f>SUM(Pâtissière[[#This Row],[G 180µ]:[G 63µ]])</f>
        <v>90</v>
      </c>
      <c r="U852" s="1257">
        <v>8</v>
      </c>
      <c r="V852" s="1257"/>
      <c r="W852" s="1257"/>
      <c r="X852" s="1257"/>
      <c r="Y852" s="1259">
        <v>91.56</v>
      </c>
      <c r="Z852" s="1257">
        <v>-1.02</v>
      </c>
      <c r="AA852" s="1244">
        <v>11.2</v>
      </c>
      <c r="AB852" s="1243"/>
      <c r="AC852" s="1243"/>
      <c r="AD852" s="1255"/>
      <c r="AE852" s="1255"/>
      <c r="AF852" s="1255"/>
      <c r="AG852" s="1255"/>
      <c r="AH852" s="1255"/>
      <c r="AI852" s="1255"/>
      <c r="AJ852" s="1255"/>
      <c r="AK852" s="1243" t="s">
        <v>55</v>
      </c>
      <c r="AL852" s="1248" t="s">
        <v>55</v>
      </c>
      <c r="AM852" s="1249" t="s">
        <v>1301</v>
      </c>
      <c r="AN852" s="1243"/>
      <c r="AO852" s="1243" t="s">
        <v>55</v>
      </c>
      <c r="AP852" s="1248" t="s">
        <v>484</v>
      </c>
      <c r="AQ852" s="1248" t="s">
        <v>484</v>
      </c>
      <c r="AR852" s="1248" t="s">
        <v>484</v>
      </c>
      <c r="AS852" s="1250" t="s">
        <v>32</v>
      </c>
      <c r="AT852" s="24" t="s">
        <v>1341</v>
      </c>
    </row>
    <row r="853" spans="1:46" ht="19.5">
      <c r="A853" s="1237">
        <v>46063</v>
      </c>
      <c r="B853" s="1238">
        <v>102</v>
      </c>
      <c r="C853" s="1253">
        <v>0.39930555555555558</v>
      </c>
      <c r="D853" s="1254"/>
      <c r="E853" s="1240" t="s">
        <v>38</v>
      </c>
      <c r="F853" s="1241" t="s">
        <v>55</v>
      </c>
      <c r="G853" s="1242">
        <v>14.3</v>
      </c>
      <c r="H853" s="1255"/>
      <c r="I853" s="1256"/>
      <c r="J853" s="1255"/>
      <c r="K853" s="1244">
        <v>9.8800000000000008</v>
      </c>
      <c r="L853" s="1245">
        <f t="shared" si="131"/>
        <v>11.528588098016336</v>
      </c>
      <c r="M853" s="1255"/>
      <c r="N853" s="1255"/>
      <c r="O853" s="1256"/>
      <c r="P853" s="1257"/>
      <c r="Q853" s="1257"/>
      <c r="R853" s="1257"/>
      <c r="S853" s="1257"/>
      <c r="T853" s="1258"/>
      <c r="U853" s="1257"/>
      <c r="V853" s="1257"/>
      <c r="W853" s="1257"/>
      <c r="X853" s="1257"/>
      <c r="Y853" s="1259">
        <v>91.42</v>
      </c>
      <c r="Z853" s="1257">
        <v>-1.05</v>
      </c>
      <c r="AA853" s="1244">
        <v>11.1</v>
      </c>
      <c r="AB853" s="1243"/>
      <c r="AC853" s="1243"/>
      <c r="AD853" s="1255"/>
      <c r="AE853" s="1255"/>
      <c r="AF853" s="1255"/>
      <c r="AG853" s="1255"/>
      <c r="AH853" s="1255"/>
      <c r="AI853" s="1255"/>
      <c r="AJ853" s="1255"/>
      <c r="AK853" s="1243" t="s">
        <v>55</v>
      </c>
      <c r="AL853" s="1248" t="s">
        <v>55</v>
      </c>
      <c r="AM853" s="1249" t="s">
        <v>1301</v>
      </c>
      <c r="AN853" s="1243"/>
      <c r="AO853" s="1243" t="s">
        <v>55</v>
      </c>
      <c r="AP853" s="1248" t="s">
        <v>484</v>
      </c>
      <c r="AQ853" s="1248" t="s">
        <v>484</v>
      </c>
      <c r="AR853" s="1248" t="s">
        <v>484</v>
      </c>
      <c r="AS853" s="1250" t="s">
        <v>32</v>
      </c>
      <c r="AT853" s="24" t="s">
        <v>1342</v>
      </c>
    </row>
    <row r="854" spans="1:46" ht="19.5">
      <c r="A854" s="1237">
        <v>46063</v>
      </c>
      <c r="B854" s="1238">
        <v>102</v>
      </c>
      <c r="C854" s="1253">
        <v>0.42569444444444443</v>
      </c>
      <c r="D854" s="1254"/>
      <c r="E854" s="1240" t="s">
        <v>38</v>
      </c>
      <c r="F854" s="1241" t="s">
        <v>55</v>
      </c>
      <c r="G854" s="1242">
        <v>14.2</v>
      </c>
      <c r="H854" s="1255"/>
      <c r="I854" s="1256"/>
      <c r="J854" s="1255"/>
      <c r="K854" s="1244">
        <v>9.89</v>
      </c>
      <c r="L854" s="1245">
        <f t="shared" si="131"/>
        <v>11.526806526806528</v>
      </c>
      <c r="M854" s="1255"/>
      <c r="N854" s="1255"/>
      <c r="O854" s="1256">
        <v>0.6</v>
      </c>
      <c r="P854" s="1257">
        <v>2</v>
      </c>
      <c r="Q854" s="1257">
        <v>10</v>
      </c>
      <c r="R854" s="1257">
        <v>50</v>
      </c>
      <c r="S854" s="1257">
        <v>30</v>
      </c>
      <c r="T854" s="1258">
        <f>SUM(Pâtissière[[#This Row],[G 180µ]:[G 63µ]])</f>
        <v>92</v>
      </c>
      <c r="U854" s="1257">
        <v>7</v>
      </c>
      <c r="V854" s="1257"/>
      <c r="W854" s="1257"/>
      <c r="X854" s="1257"/>
      <c r="Y854" s="1259">
        <v>91.9</v>
      </c>
      <c r="Z854" s="1257">
        <v>-1.4</v>
      </c>
      <c r="AA854" s="1257">
        <v>11</v>
      </c>
      <c r="AB854" s="1243"/>
      <c r="AC854" s="1243"/>
      <c r="AD854" s="1255"/>
      <c r="AE854" s="1255"/>
      <c r="AF854" s="1255"/>
      <c r="AG854" s="1255"/>
      <c r="AH854" s="1255"/>
      <c r="AI854" s="1255"/>
      <c r="AJ854" s="1255"/>
      <c r="AK854" s="1243" t="s">
        <v>55</v>
      </c>
      <c r="AL854" s="1248" t="s">
        <v>55</v>
      </c>
      <c r="AM854" s="1249" t="s">
        <v>1301</v>
      </c>
      <c r="AN854" s="1243"/>
      <c r="AO854" s="1243" t="s">
        <v>55</v>
      </c>
      <c r="AP854" s="1248" t="s">
        <v>484</v>
      </c>
      <c r="AQ854" s="1248" t="s">
        <v>484</v>
      </c>
      <c r="AR854" s="1248" t="s">
        <v>484</v>
      </c>
      <c r="AS854" s="1250" t="s">
        <v>32</v>
      </c>
      <c r="AT854" s="24" t="s">
        <v>1343</v>
      </c>
    </row>
    <row r="855" spans="1:46" ht="19.5">
      <c r="A855" s="1237">
        <v>46064</v>
      </c>
      <c r="B855" s="1238">
        <v>102</v>
      </c>
      <c r="C855" s="1253">
        <v>0.31527777777777777</v>
      </c>
      <c r="D855" s="1254">
        <v>1785</v>
      </c>
      <c r="E855" s="1240" t="s">
        <v>38</v>
      </c>
      <c r="F855" s="1241" t="s">
        <v>55</v>
      </c>
      <c r="G855" s="1242">
        <v>14.22</v>
      </c>
      <c r="H855" s="1255"/>
      <c r="I855" s="1256"/>
      <c r="J855" s="1255"/>
      <c r="K855" s="1244">
        <v>9.57</v>
      </c>
      <c r="L855" s="1245">
        <f t="shared" si="131"/>
        <v>11.15644672417813</v>
      </c>
      <c r="M855" s="1255"/>
      <c r="N855" s="1255"/>
      <c r="O855" s="1256">
        <v>0.7</v>
      </c>
      <c r="P855" s="1257">
        <v>2</v>
      </c>
      <c r="Q855" s="1257">
        <v>11</v>
      </c>
      <c r="R855" s="1257">
        <v>52</v>
      </c>
      <c r="S855" s="1257">
        <v>31</v>
      </c>
      <c r="T855" s="1258">
        <f>SUM(Pâtissière[[#This Row],[G 180µ]:[G 63µ]])</f>
        <v>96</v>
      </c>
      <c r="U855" s="1257"/>
      <c r="V855" s="1257"/>
      <c r="W855" s="1257"/>
      <c r="X855" s="1257"/>
      <c r="Y855" s="1259">
        <v>91.9</v>
      </c>
      <c r="Z855" s="1257">
        <v>-1.4</v>
      </c>
      <c r="AA855" s="1257">
        <v>11</v>
      </c>
      <c r="AB855" s="1243"/>
      <c r="AC855" s="1243"/>
      <c r="AD855" s="1255"/>
      <c r="AE855" s="1255"/>
      <c r="AF855" s="1255"/>
      <c r="AG855" s="1255"/>
      <c r="AH855" s="1255"/>
      <c r="AI855" s="1255"/>
      <c r="AJ855" s="1255"/>
      <c r="AK855" s="1243" t="s">
        <v>55</v>
      </c>
      <c r="AL855" s="1248" t="s">
        <v>55</v>
      </c>
      <c r="AM855" s="1249" t="s">
        <v>1301</v>
      </c>
      <c r="AN855" s="1243"/>
      <c r="AO855" s="1243" t="s">
        <v>55</v>
      </c>
      <c r="AP855" s="1248" t="s">
        <v>484</v>
      </c>
      <c r="AQ855" s="1248" t="s">
        <v>484</v>
      </c>
      <c r="AR855" s="1248" t="s">
        <v>484</v>
      </c>
      <c r="AS855" s="1250" t="s">
        <v>32</v>
      </c>
      <c r="AT855" s="24" t="s">
        <v>1344</v>
      </c>
    </row>
    <row r="856" spans="1:46" ht="19.5">
      <c r="A856" s="1237">
        <v>46064</v>
      </c>
      <c r="B856" s="1238">
        <v>102</v>
      </c>
      <c r="C856" s="1253">
        <v>0.31874999999999998</v>
      </c>
      <c r="D856" s="1254"/>
      <c r="E856" s="1240" t="s">
        <v>38</v>
      </c>
      <c r="F856" s="1241" t="s">
        <v>55</v>
      </c>
      <c r="G856" s="1242">
        <v>14.1</v>
      </c>
      <c r="H856" s="1255"/>
      <c r="I856" s="1256"/>
      <c r="J856" s="1255"/>
      <c r="K856" s="1244">
        <v>9.56</v>
      </c>
      <c r="L856" s="1245">
        <f t="shared" si="131"/>
        <v>11.129220023282887</v>
      </c>
      <c r="M856" s="1255"/>
      <c r="N856" s="1255"/>
      <c r="O856" s="1256"/>
      <c r="P856" s="1257"/>
      <c r="Q856" s="1257"/>
      <c r="R856" s="1257"/>
      <c r="S856" s="1257"/>
      <c r="T856" s="1258"/>
      <c r="U856" s="1257"/>
      <c r="V856" s="1257"/>
      <c r="W856" s="1257"/>
      <c r="X856" s="1257"/>
      <c r="Y856" s="1259">
        <v>91.9</v>
      </c>
      <c r="Z856" s="1257">
        <v>-1.4</v>
      </c>
      <c r="AA856" s="1257">
        <v>11</v>
      </c>
      <c r="AB856" s="1243"/>
      <c r="AC856" s="1243"/>
      <c r="AD856" s="1255"/>
      <c r="AE856" s="1255"/>
      <c r="AF856" s="1255"/>
      <c r="AG856" s="1255"/>
      <c r="AH856" s="1255"/>
      <c r="AI856" s="1255"/>
      <c r="AJ856" s="1255"/>
      <c r="AK856" s="1243" t="s">
        <v>55</v>
      </c>
      <c r="AL856" s="1248" t="s">
        <v>55</v>
      </c>
      <c r="AM856" s="1249" t="s">
        <v>1301</v>
      </c>
      <c r="AN856" s="1243"/>
      <c r="AO856" s="1243" t="s">
        <v>55</v>
      </c>
      <c r="AP856" s="1248" t="s">
        <v>484</v>
      </c>
      <c r="AQ856" s="1248" t="s">
        <v>484</v>
      </c>
      <c r="AR856" s="1248" t="s">
        <v>484</v>
      </c>
      <c r="AS856" s="1250" t="s">
        <v>32</v>
      </c>
      <c r="AT856" s="24" t="s">
        <v>1345</v>
      </c>
    </row>
    <row r="857" spans="1:46" ht="19.5">
      <c r="A857" s="1237">
        <v>46064</v>
      </c>
      <c r="B857" s="1238">
        <v>102</v>
      </c>
      <c r="C857" s="1253">
        <v>0.32569444444444445</v>
      </c>
      <c r="D857" s="1254"/>
      <c r="E857" s="1240" t="s">
        <v>38</v>
      </c>
      <c r="F857" s="1241" t="s">
        <v>55</v>
      </c>
      <c r="G857" s="1242">
        <v>14.2</v>
      </c>
      <c r="H857" s="1255"/>
      <c r="I857" s="1256"/>
      <c r="J857" s="1255"/>
      <c r="K857" s="1244">
        <v>9.77</v>
      </c>
      <c r="L857" s="1245">
        <f t="shared" si="131"/>
        <v>11.386946386946386</v>
      </c>
      <c r="M857" s="1255"/>
      <c r="N857" s="1255"/>
      <c r="O857" s="1256">
        <v>0.8</v>
      </c>
      <c r="P857" s="1257">
        <v>2</v>
      </c>
      <c r="Q857" s="1257">
        <v>10</v>
      </c>
      <c r="R857" s="1257">
        <v>51</v>
      </c>
      <c r="S857" s="1257">
        <v>29</v>
      </c>
      <c r="T857" s="1258">
        <f>SUM(Pâtissière[[#This Row],[G 180µ]:[G 63µ]])</f>
        <v>92</v>
      </c>
      <c r="U857" s="1257">
        <v>7</v>
      </c>
      <c r="V857" s="1257"/>
      <c r="W857" s="1257"/>
      <c r="X857" s="1257"/>
      <c r="Y857" s="1259">
        <v>91.9</v>
      </c>
      <c r="Z857" s="1257">
        <v>-1.4</v>
      </c>
      <c r="AA857" s="1257">
        <v>11</v>
      </c>
      <c r="AB857" s="1243"/>
      <c r="AC857" s="1243"/>
      <c r="AD857" s="1255"/>
      <c r="AE857" s="1255"/>
      <c r="AF857" s="1255"/>
      <c r="AG857" s="1255"/>
      <c r="AH857" s="1255"/>
      <c r="AI857" s="1255"/>
      <c r="AJ857" s="1255"/>
      <c r="AK857" s="1243" t="s">
        <v>55</v>
      </c>
      <c r="AL857" s="1248" t="s">
        <v>55</v>
      </c>
      <c r="AM857" s="1249" t="s">
        <v>1301</v>
      </c>
      <c r="AN857" s="1243"/>
      <c r="AO857" s="1243" t="s">
        <v>55</v>
      </c>
      <c r="AP857" s="1248" t="s">
        <v>484</v>
      </c>
      <c r="AQ857" s="1248" t="s">
        <v>484</v>
      </c>
      <c r="AR857" s="1248" t="s">
        <v>484</v>
      </c>
      <c r="AS857" s="1250" t="s">
        <v>32</v>
      </c>
      <c r="AT857" s="24" t="s">
        <v>1346</v>
      </c>
    </row>
    <row r="858" spans="1:46" ht="19.5">
      <c r="A858" s="1237">
        <v>46064</v>
      </c>
      <c r="B858" s="1238">
        <v>102</v>
      </c>
      <c r="C858" s="1253">
        <v>0.32569444444444445</v>
      </c>
      <c r="D858" s="1254"/>
      <c r="E858" s="1240" t="s">
        <v>38</v>
      </c>
      <c r="F858" s="1241" t="s">
        <v>55</v>
      </c>
      <c r="G858" s="1242">
        <v>14.3</v>
      </c>
      <c r="H858" s="1255"/>
      <c r="I858" s="1256"/>
      <c r="J858" s="1255"/>
      <c r="K858" s="1244">
        <v>10</v>
      </c>
      <c r="L858" s="1245">
        <f t="shared" si="131"/>
        <v>11.668611435239207</v>
      </c>
      <c r="M858" s="1255"/>
      <c r="N858" s="1255"/>
      <c r="O858" s="1256"/>
      <c r="P858" s="1257"/>
      <c r="Q858" s="1257"/>
      <c r="R858" s="1257"/>
      <c r="S858" s="1257"/>
      <c r="T858" s="1258"/>
      <c r="U858" s="1257"/>
      <c r="V858" s="1257"/>
      <c r="W858" s="1257"/>
      <c r="X858" s="1257"/>
      <c r="Y858" s="1259">
        <v>91.9</v>
      </c>
      <c r="Z858" s="1257">
        <v>-1.4</v>
      </c>
      <c r="AA858" s="1257">
        <v>11</v>
      </c>
      <c r="AB858" s="1243"/>
      <c r="AC858" s="1243"/>
      <c r="AD858" s="1255"/>
      <c r="AE858" s="1255"/>
      <c r="AF858" s="1255"/>
      <c r="AG858" s="1255"/>
      <c r="AH858" s="1255"/>
      <c r="AI858" s="1255"/>
      <c r="AJ858" s="1255"/>
      <c r="AK858" s="1243" t="s">
        <v>55</v>
      </c>
      <c r="AL858" s="1248" t="s">
        <v>55</v>
      </c>
      <c r="AM858" s="1249" t="s">
        <v>1301</v>
      </c>
      <c r="AN858" s="1243"/>
      <c r="AO858" s="1243" t="s">
        <v>55</v>
      </c>
      <c r="AP858" s="1248" t="s">
        <v>484</v>
      </c>
      <c r="AQ858" s="1248" t="s">
        <v>484</v>
      </c>
      <c r="AR858" s="1248" t="s">
        <v>484</v>
      </c>
      <c r="AS858" s="1250" t="s">
        <v>32</v>
      </c>
      <c r="AT858" s="24" t="s">
        <v>1347</v>
      </c>
    </row>
    <row r="859" spans="1:46" ht="19.5">
      <c r="A859" s="1237">
        <v>46064</v>
      </c>
      <c r="B859" s="1238">
        <v>102</v>
      </c>
      <c r="C859" s="1253">
        <v>0.33124999999999999</v>
      </c>
      <c r="D859" s="1254"/>
      <c r="E859" s="1240" t="s">
        <v>38</v>
      </c>
      <c r="F859" s="1241" t="s">
        <v>55</v>
      </c>
      <c r="G859" s="1242">
        <v>14.12</v>
      </c>
      <c r="H859" s="1255"/>
      <c r="I859" s="1256"/>
      <c r="J859" s="1255"/>
      <c r="K859" s="1244">
        <v>9.6300000000000008</v>
      </c>
      <c r="L859" s="1245">
        <f t="shared" si="131"/>
        <v>11.213320912901725</v>
      </c>
      <c r="M859" s="1255"/>
      <c r="N859" s="1255"/>
      <c r="O859" s="1256">
        <v>0.67</v>
      </c>
      <c r="P859" s="1257">
        <v>2</v>
      </c>
      <c r="Q859" s="1257">
        <v>11</v>
      </c>
      <c r="R859" s="1257">
        <v>52</v>
      </c>
      <c r="S859" s="1257">
        <v>27</v>
      </c>
      <c r="T859" s="1258">
        <f>SUM(Pâtissière[[#This Row],[G 180µ]:[G 63µ]])</f>
        <v>92</v>
      </c>
      <c r="U859" s="1257">
        <v>7</v>
      </c>
      <c r="V859" s="1257"/>
      <c r="W859" s="1257"/>
      <c r="X859" s="1257"/>
      <c r="Y859" s="1259">
        <v>91.9</v>
      </c>
      <c r="Z859" s="1257">
        <v>-1.4</v>
      </c>
      <c r="AA859" s="1257">
        <v>11</v>
      </c>
      <c r="AB859" s="1243"/>
      <c r="AC859" s="1243"/>
      <c r="AD859" s="1255"/>
      <c r="AE859" s="1255"/>
      <c r="AF859" s="1255"/>
      <c r="AG859" s="1255"/>
      <c r="AH859" s="1255"/>
      <c r="AI859" s="1255"/>
      <c r="AJ859" s="1255"/>
      <c r="AK859" s="1243" t="s">
        <v>55</v>
      </c>
      <c r="AL859" s="1248" t="s">
        <v>55</v>
      </c>
      <c r="AM859" s="1249" t="s">
        <v>1301</v>
      </c>
      <c r="AN859" s="1243"/>
      <c r="AO859" s="1243" t="s">
        <v>55</v>
      </c>
      <c r="AP859" s="1248" t="s">
        <v>484</v>
      </c>
      <c r="AQ859" s="1248" t="s">
        <v>484</v>
      </c>
      <c r="AR859" s="1248" t="s">
        <v>484</v>
      </c>
      <c r="AS859" s="1250" t="s">
        <v>32</v>
      </c>
      <c r="AT859" s="24" t="s">
        <v>1348</v>
      </c>
    </row>
    <row r="860" spans="1:46" ht="19.5">
      <c r="A860" s="1237">
        <v>46064</v>
      </c>
      <c r="B860" s="1238">
        <v>102</v>
      </c>
      <c r="C860" s="1253">
        <v>0.33124999999999999</v>
      </c>
      <c r="D860" s="1254"/>
      <c r="E860" s="1240" t="s">
        <v>38</v>
      </c>
      <c r="F860" s="1241" t="s">
        <v>55</v>
      </c>
      <c r="G860" s="1242">
        <v>14.22</v>
      </c>
      <c r="H860" s="1255"/>
      <c r="I860" s="1256"/>
      <c r="J860" s="1255"/>
      <c r="K860" s="1244">
        <v>9.4499999999999993</v>
      </c>
      <c r="L860" s="1245">
        <f t="shared" si="131"/>
        <v>11.016553975285612</v>
      </c>
      <c r="M860" s="1255"/>
      <c r="N860" s="1255"/>
      <c r="O860" s="1256"/>
      <c r="P860" s="1257"/>
      <c r="Q860" s="1257"/>
      <c r="R860" s="1257"/>
      <c r="S860" s="1257"/>
      <c r="T860" s="1258"/>
      <c r="U860" s="1257"/>
      <c r="V860" s="1257"/>
      <c r="W860" s="1257"/>
      <c r="X860" s="1257"/>
      <c r="Y860" s="1259">
        <v>91.9</v>
      </c>
      <c r="Z860" s="1257">
        <v>-1.4</v>
      </c>
      <c r="AA860" s="1257">
        <v>11</v>
      </c>
      <c r="AB860" s="1243"/>
      <c r="AC860" s="1243"/>
      <c r="AD860" s="1255"/>
      <c r="AE860" s="1255"/>
      <c r="AF860" s="1255"/>
      <c r="AG860" s="1255"/>
      <c r="AH860" s="1255"/>
      <c r="AI860" s="1255"/>
      <c r="AJ860" s="1255"/>
      <c r="AK860" s="1243" t="s">
        <v>55</v>
      </c>
      <c r="AL860" s="1248" t="s">
        <v>55</v>
      </c>
      <c r="AM860" s="1249" t="s">
        <v>1301</v>
      </c>
      <c r="AN860" s="1243"/>
      <c r="AO860" s="1243" t="s">
        <v>55</v>
      </c>
      <c r="AP860" s="1248" t="s">
        <v>484</v>
      </c>
      <c r="AQ860" s="1248" t="s">
        <v>484</v>
      </c>
      <c r="AR860" s="1248" t="s">
        <v>484</v>
      </c>
      <c r="AS860" s="1250" t="s">
        <v>32</v>
      </c>
      <c r="AT860" s="24" t="s">
        <v>1349</v>
      </c>
    </row>
    <row r="861" spans="1:46" ht="19.5">
      <c r="A861" s="1237">
        <v>46064</v>
      </c>
      <c r="B861" s="1238">
        <v>102</v>
      </c>
      <c r="C861" s="1253">
        <v>0.34861111111111109</v>
      </c>
      <c r="D861" s="1254"/>
      <c r="E861" s="1240" t="s">
        <v>38</v>
      </c>
      <c r="F861" s="1241" t="s">
        <v>55</v>
      </c>
      <c r="G861" s="1242">
        <v>14.26</v>
      </c>
      <c r="H861" s="1255"/>
      <c r="I861" s="1256"/>
      <c r="J861" s="1255"/>
      <c r="K861" s="1244">
        <v>10</v>
      </c>
      <c r="L861" s="1245">
        <f t="shared" si="131"/>
        <v>11.663167716351762</v>
      </c>
      <c r="M861" s="1255"/>
      <c r="N861" s="1255"/>
      <c r="O861" s="1256">
        <v>0.8</v>
      </c>
      <c r="P861" s="1257">
        <v>2</v>
      </c>
      <c r="Q861" s="1257">
        <v>10</v>
      </c>
      <c r="R861" s="1257">
        <v>51</v>
      </c>
      <c r="S861" s="1257">
        <v>26</v>
      </c>
      <c r="T861" s="1258">
        <f>SUM(Pâtissière[[#This Row],[G 180µ]:[G 63µ]])</f>
        <v>89</v>
      </c>
      <c r="U861" s="1257">
        <v>8</v>
      </c>
      <c r="V861" s="1257"/>
      <c r="W861" s="1257"/>
      <c r="X861" s="1257"/>
      <c r="Y861" s="1259">
        <v>91.9</v>
      </c>
      <c r="Z861" s="1257">
        <v>-1.4</v>
      </c>
      <c r="AA861" s="1257">
        <v>11</v>
      </c>
      <c r="AB861" s="1243"/>
      <c r="AC861" s="1243"/>
      <c r="AD861" s="1255"/>
      <c r="AE861" s="1255"/>
      <c r="AF861" s="1255"/>
      <c r="AG861" s="1255"/>
      <c r="AH861" s="1255"/>
      <c r="AI861" s="1255"/>
      <c r="AJ861" s="1255"/>
      <c r="AK861" s="1243" t="s">
        <v>55</v>
      </c>
      <c r="AL861" s="1248" t="s">
        <v>55</v>
      </c>
      <c r="AM861" s="1249" t="s">
        <v>1301</v>
      </c>
      <c r="AN861" s="1243"/>
      <c r="AO861" s="1243" t="s">
        <v>55</v>
      </c>
      <c r="AP861" s="1248" t="s">
        <v>484</v>
      </c>
      <c r="AQ861" s="1248" t="s">
        <v>484</v>
      </c>
      <c r="AR861" s="1248" t="s">
        <v>484</v>
      </c>
      <c r="AS861" s="1250" t="s">
        <v>32</v>
      </c>
      <c r="AT861" s="24" t="s">
        <v>1350</v>
      </c>
    </row>
    <row r="862" spans="1:46" ht="19.5">
      <c r="A862" s="1237">
        <v>46064</v>
      </c>
      <c r="B862" s="1238">
        <v>102</v>
      </c>
      <c r="C862" s="1253">
        <v>0.34861111111111109</v>
      </c>
      <c r="D862" s="1254"/>
      <c r="E862" s="1240" t="s">
        <v>38</v>
      </c>
      <c r="F862" s="1241" t="s">
        <v>55</v>
      </c>
      <c r="G862" s="1242">
        <v>14.32</v>
      </c>
      <c r="H862" s="1255"/>
      <c r="I862" s="1256"/>
      <c r="J862" s="1255"/>
      <c r="K862" s="1244">
        <v>9.31</v>
      </c>
      <c r="L862" s="1245">
        <f t="shared" si="131"/>
        <v>10.866013071895425</v>
      </c>
      <c r="M862" s="1255"/>
      <c r="N862" s="1255"/>
      <c r="O862" s="1256"/>
      <c r="P862" s="1257"/>
      <c r="Q862" s="1257"/>
      <c r="R862" s="1257"/>
      <c r="S862" s="1257"/>
      <c r="T862" s="1258"/>
      <c r="U862" s="1257"/>
      <c r="V862" s="1257"/>
      <c r="W862" s="1257"/>
      <c r="X862" s="1257"/>
      <c r="Y862" s="1259">
        <v>91.9</v>
      </c>
      <c r="Z862" s="1257">
        <v>-1.4</v>
      </c>
      <c r="AA862" s="1257">
        <v>11</v>
      </c>
      <c r="AB862" s="1243"/>
      <c r="AC862" s="1243"/>
      <c r="AD862" s="1255"/>
      <c r="AE862" s="1255"/>
      <c r="AF862" s="1255"/>
      <c r="AG862" s="1255"/>
      <c r="AH862" s="1255"/>
      <c r="AI862" s="1255"/>
      <c r="AJ862" s="1255"/>
      <c r="AK862" s="1243" t="s">
        <v>55</v>
      </c>
      <c r="AL862" s="1248" t="s">
        <v>55</v>
      </c>
      <c r="AM862" s="1249" t="s">
        <v>1301</v>
      </c>
      <c r="AN862" s="1243"/>
      <c r="AO862" s="1243" t="s">
        <v>55</v>
      </c>
      <c r="AP862" s="1248" t="s">
        <v>484</v>
      </c>
      <c r="AQ862" s="1248" t="s">
        <v>484</v>
      </c>
      <c r="AR862" s="1248" t="s">
        <v>484</v>
      </c>
      <c r="AS862" s="1250" t="s">
        <v>32</v>
      </c>
      <c r="AT862" s="24" t="s">
        <v>1351</v>
      </c>
    </row>
    <row r="863" spans="1:46" ht="19.5">
      <c r="A863" s="1237">
        <v>46065</v>
      </c>
      <c r="B863" s="1238">
        <v>102</v>
      </c>
      <c r="C863" s="1253">
        <v>0.33819444444444446</v>
      </c>
      <c r="D863" s="1254"/>
      <c r="E863" s="1240" t="s">
        <v>38</v>
      </c>
      <c r="F863" s="1241" t="s">
        <v>55</v>
      </c>
      <c r="G863" s="1242">
        <v>14.32</v>
      </c>
      <c r="H863" s="1255"/>
      <c r="I863" s="1256"/>
      <c r="J863" s="1255"/>
      <c r="K863" s="1244">
        <v>10.26</v>
      </c>
      <c r="L863" s="1245">
        <f t="shared" si="131"/>
        <v>11.974789915966385</v>
      </c>
      <c r="M863" s="1255"/>
      <c r="N863" s="1255"/>
      <c r="O863" s="1256">
        <v>0.7</v>
      </c>
      <c r="P863" s="1257">
        <v>2.61</v>
      </c>
      <c r="Q863" s="1257">
        <v>8.59</v>
      </c>
      <c r="R863" s="1257">
        <v>51.2</v>
      </c>
      <c r="S863" s="1257">
        <v>25.18</v>
      </c>
      <c r="T863" s="1258">
        <f>SUM(Pâtissière[[#This Row],[G 180µ]:[G 63µ]])</f>
        <v>87.580000000000013</v>
      </c>
      <c r="U863" s="1257">
        <v>11.7</v>
      </c>
      <c r="V863" s="1257"/>
      <c r="W863" s="1257"/>
      <c r="X863" s="1257"/>
      <c r="Y863" s="1259">
        <v>91.9</v>
      </c>
      <c r="Z863" s="1257">
        <v>-1.4</v>
      </c>
      <c r="AA863" s="1257">
        <v>11</v>
      </c>
      <c r="AB863" s="1243"/>
      <c r="AC863" s="1243"/>
      <c r="AD863" s="1255"/>
      <c r="AE863" s="1255"/>
      <c r="AF863" s="1255"/>
      <c r="AG863" s="1255"/>
      <c r="AH863" s="1255"/>
      <c r="AI863" s="1255"/>
      <c r="AJ863" s="1255"/>
      <c r="AK863" s="1243" t="s">
        <v>55</v>
      </c>
      <c r="AL863" s="1248" t="s">
        <v>55</v>
      </c>
      <c r="AM863" s="1249" t="s">
        <v>1301</v>
      </c>
      <c r="AN863" s="1243"/>
      <c r="AO863" s="1243" t="s">
        <v>55</v>
      </c>
      <c r="AP863" s="1248" t="s">
        <v>484</v>
      </c>
      <c r="AQ863" s="1248" t="s">
        <v>484</v>
      </c>
      <c r="AR863" s="1248" t="s">
        <v>484</v>
      </c>
      <c r="AS863" s="1250" t="s">
        <v>32</v>
      </c>
      <c r="AT863" s="24" t="s">
        <v>1352</v>
      </c>
    </row>
    <row r="864" spans="1:46" ht="19.5">
      <c r="A864" s="1237">
        <v>46065</v>
      </c>
      <c r="B864" s="1238">
        <v>102</v>
      </c>
      <c r="C864" s="1253">
        <v>0.34652777777777777</v>
      </c>
      <c r="D864" s="1254"/>
      <c r="E864" s="1240" t="s">
        <v>38</v>
      </c>
      <c r="F864" s="1241" t="s">
        <v>55</v>
      </c>
      <c r="G864" s="1242">
        <v>14.32</v>
      </c>
      <c r="H864" s="1255"/>
      <c r="I864" s="1256"/>
      <c r="J864" s="1255"/>
      <c r="K864" s="1244">
        <v>10.26</v>
      </c>
      <c r="L864" s="1245">
        <f t="shared" si="131"/>
        <v>11.974789915966385</v>
      </c>
      <c r="M864" s="1255"/>
      <c r="N864" s="1255"/>
      <c r="O864" s="1256"/>
      <c r="P864" s="1257"/>
      <c r="Q864" s="1257"/>
      <c r="R864" s="1257"/>
      <c r="S864" s="1257"/>
      <c r="T864" s="1258"/>
      <c r="U864" s="1257"/>
      <c r="V864" s="1257"/>
      <c r="W864" s="1257"/>
      <c r="X864" s="1257"/>
      <c r="Y864" s="1259">
        <v>91.9</v>
      </c>
      <c r="Z864" s="1257">
        <v>-1.4</v>
      </c>
      <c r="AA864" s="1257">
        <v>11</v>
      </c>
      <c r="AB864" s="1243"/>
      <c r="AC864" s="1243"/>
      <c r="AD864" s="1255"/>
      <c r="AE864" s="1255"/>
      <c r="AF864" s="1255"/>
      <c r="AG864" s="1255"/>
      <c r="AH864" s="1255"/>
      <c r="AI864" s="1255"/>
      <c r="AJ864" s="1255"/>
      <c r="AK864" s="1243" t="s">
        <v>55</v>
      </c>
      <c r="AL864" s="1248" t="s">
        <v>55</v>
      </c>
      <c r="AM864" s="1249" t="s">
        <v>1301</v>
      </c>
      <c r="AN864" s="1243"/>
      <c r="AO864" s="1243" t="s">
        <v>55</v>
      </c>
      <c r="AP864" s="1248" t="s">
        <v>484</v>
      </c>
      <c r="AQ864" s="1248" t="s">
        <v>484</v>
      </c>
      <c r="AR864" s="1248" t="s">
        <v>484</v>
      </c>
      <c r="AS864" s="1250" t="s">
        <v>32</v>
      </c>
      <c r="AT864" s="24" t="s">
        <v>1353</v>
      </c>
    </row>
    <row r="865" spans="1:46" ht="19.5">
      <c r="A865" s="1237">
        <v>46065</v>
      </c>
      <c r="B865" s="1238">
        <v>102</v>
      </c>
      <c r="C865" s="1253">
        <v>0.36319444444444443</v>
      </c>
      <c r="D865" s="1254"/>
      <c r="E865" s="1240" t="s">
        <v>38</v>
      </c>
      <c r="F865" s="1241" t="s">
        <v>55</v>
      </c>
      <c r="G865" s="1242">
        <v>14.32</v>
      </c>
      <c r="H865" s="1255"/>
      <c r="I865" s="1256"/>
      <c r="J865" s="1255"/>
      <c r="K865" s="1244">
        <v>10.26</v>
      </c>
      <c r="L865" s="1245">
        <f t="shared" si="131"/>
        <v>11.974789915966385</v>
      </c>
      <c r="M865" s="1255"/>
      <c r="N865" s="1255"/>
      <c r="O865" s="1256">
        <v>0.7</v>
      </c>
      <c r="P865" s="1257">
        <v>2.61</v>
      </c>
      <c r="Q865" s="1257">
        <v>8.59</v>
      </c>
      <c r="R865" s="1257">
        <v>51.2</v>
      </c>
      <c r="S865" s="1257">
        <v>25.18</v>
      </c>
      <c r="T865" s="1258">
        <f>SUM(Pâtissière[[#This Row],[G 180µ]:[G 63µ]])</f>
        <v>87.580000000000013</v>
      </c>
      <c r="U865" s="1257">
        <v>11.7</v>
      </c>
      <c r="V865" s="1257"/>
      <c r="W865" s="1257"/>
      <c r="X865" s="1257"/>
      <c r="Y865" s="1259">
        <v>91.9</v>
      </c>
      <c r="Z865" s="1257">
        <v>-1.4</v>
      </c>
      <c r="AA865" s="1257">
        <v>11</v>
      </c>
      <c r="AB865" s="1243"/>
      <c r="AC865" s="1243"/>
      <c r="AD865" s="1255"/>
      <c r="AE865" s="1255"/>
      <c r="AF865" s="1255"/>
      <c r="AG865" s="1255"/>
      <c r="AH865" s="1255"/>
      <c r="AI865" s="1255"/>
      <c r="AJ865" s="1255"/>
      <c r="AK865" s="1243" t="s">
        <v>55</v>
      </c>
      <c r="AL865" s="1248" t="s">
        <v>55</v>
      </c>
      <c r="AM865" s="1249" t="s">
        <v>1301</v>
      </c>
      <c r="AN865" s="1243"/>
      <c r="AO865" s="1243" t="s">
        <v>55</v>
      </c>
      <c r="AP865" s="1248" t="s">
        <v>484</v>
      </c>
      <c r="AQ865" s="1248" t="s">
        <v>484</v>
      </c>
      <c r="AR865" s="1248" t="s">
        <v>484</v>
      </c>
      <c r="AS865" s="1250" t="s">
        <v>32</v>
      </c>
      <c r="AT865" s="24" t="s">
        <v>1354</v>
      </c>
    </row>
    <row r="866" spans="1:46" ht="19.5">
      <c r="A866" s="1237">
        <v>46065</v>
      </c>
      <c r="B866" s="1238">
        <v>102</v>
      </c>
      <c r="C866" s="1253">
        <v>0.37708333333333333</v>
      </c>
      <c r="D866" s="1254"/>
      <c r="E866" s="1240" t="s">
        <v>38</v>
      </c>
      <c r="F866" s="1241" t="s">
        <v>55</v>
      </c>
      <c r="G866" s="1242">
        <v>14.32</v>
      </c>
      <c r="H866" s="1255"/>
      <c r="I866" s="1256"/>
      <c r="J866" s="1255"/>
      <c r="K866" s="1244">
        <v>10.26</v>
      </c>
      <c r="L866" s="1245">
        <f t="shared" si="131"/>
        <v>11.974789915966385</v>
      </c>
      <c r="M866" s="1255"/>
      <c r="N866" s="1255"/>
      <c r="O866" s="1256"/>
      <c r="P866" s="1257"/>
      <c r="Q866" s="1257"/>
      <c r="R866" s="1257"/>
      <c r="S866" s="1257"/>
      <c r="T866" s="1258"/>
      <c r="U866" s="1257"/>
      <c r="V866" s="1257"/>
      <c r="W866" s="1257"/>
      <c r="X866" s="1257"/>
      <c r="Y866" s="1259">
        <v>91.9</v>
      </c>
      <c r="Z866" s="1257">
        <v>-1.4</v>
      </c>
      <c r="AA866" s="1257">
        <v>11</v>
      </c>
      <c r="AB866" s="1243"/>
      <c r="AC866" s="1243"/>
      <c r="AD866" s="1255"/>
      <c r="AE866" s="1255"/>
      <c r="AF866" s="1255"/>
      <c r="AG866" s="1255"/>
      <c r="AH866" s="1255"/>
      <c r="AI866" s="1255"/>
      <c r="AJ866" s="1255"/>
      <c r="AK866" s="1243" t="s">
        <v>55</v>
      </c>
      <c r="AL866" s="1248" t="s">
        <v>55</v>
      </c>
      <c r="AM866" s="1249" t="s">
        <v>1301</v>
      </c>
      <c r="AN866" s="1243"/>
      <c r="AO866" s="1243" t="s">
        <v>55</v>
      </c>
      <c r="AP866" s="1248" t="s">
        <v>484</v>
      </c>
      <c r="AQ866" s="1248" t="s">
        <v>484</v>
      </c>
      <c r="AR866" s="1248" t="s">
        <v>484</v>
      </c>
      <c r="AS866" s="1250" t="s">
        <v>32</v>
      </c>
      <c r="AT866" s="24" t="s">
        <v>1355</v>
      </c>
    </row>
    <row r="867" spans="1:46" ht="19.5">
      <c r="A867" s="1237">
        <v>46065</v>
      </c>
      <c r="B867" s="1238">
        <v>102</v>
      </c>
      <c r="C867" s="1253">
        <v>0.39305555555555555</v>
      </c>
      <c r="D867" s="1254">
        <v>1824</v>
      </c>
      <c r="E867" s="1240" t="s">
        <v>38</v>
      </c>
      <c r="F867" s="1241" t="s">
        <v>55</v>
      </c>
      <c r="G867" s="1242">
        <v>14.32</v>
      </c>
      <c r="H867" s="1255"/>
      <c r="I867" s="1256"/>
      <c r="J867" s="1255"/>
      <c r="K867" s="1244">
        <v>10.26</v>
      </c>
      <c r="L867" s="1245">
        <f t="shared" si="131"/>
        <v>11.974789915966385</v>
      </c>
      <c r="M867" s="1255"/>
      <c r="N867" s="1255"/>
      <c r="O867" s="1256">
        <v>0.7</v>
      </c>
      <c r="P867" s="1257">
        <v>2.61</v>
      </c>
      <c r="Q867" s="1257">
        <v>8.59</v>
      </c>
      <c r="R867" s="1257">
        <v>51.2</v>
      </c>
      <c r="S867" s="1257">
        <v>25.18</v>
      </c>
      <c r="T867" s="1258">
        <f>SUM(Pâtissière[[#This Row],[G 180µ]:[G 63µ]])</f>
        <v>87.580000000000013</v>
      </c>
      <c r="U867" s="1257">
        <v>11.7</v>
      </c>
      <c r="V867" s="1257"/>
      <c r="W867" s="1257"/>
      <c r="X867" s="1257"/>
      <c r="Y867" s="1259">
        <v>92.81</v>
      </c>
      <c r="Z867" s="1257">
        <v>-1.06</v>
      </c>
      <c r="AA867" s="1257">
        <v>10.72</v>
      </c>
      <c r="AB867" s="1243"/>
      <c r="AC867" s="1243"/>
      <c r="AD867" s="1255">
        <v>93</v>
      </c>
      <c r="AE867" s="1255">
        <v>77</v>
      </c>
      <c r="AF867" s="1255">
        <v>19.5</v>
      </c>
      <c r="AG867" s="1255">
        <v>260</v>
      </c>
      <c r="AH867" s="1255">
        <v>1.21</v>
      </c>
      <c r="AI867" s="1255">
        <v>59</v>
      </c>
      <c r="AJ867" s="1255"/>
      <c r="AK867" s="1243" t="s">
        <v>55</v>
      </c>
      <c r="AL867" s="1248" t="s">
        <v>55</v>
      </c>
      <c r="AM867" s="1249" t="s">
        <v>1301</v>
      </c>
      <c r="AN867" s="1243"/>
      <c r="AO867" s="1243" t="s">
        <v>55</v>
      </c>
      <c r="AP867" s="1248" t="s">
        <v>484</v>
      </c>
      <c r="AQ867" s="1248" t="s">
        <v>484</v>
      </c>
      <c r="AR867" s="1248" t="s">
        <v>484</v>
      </c>
      <c r="AS867" s="1250" t="s">
        <v>32</v>
      </c>
      <c r="AT867" s="24" t="s">
        <v>1356</v>
      </c>
    </row>
    <row r="868" spans="1:46" ht="19.5">
      <c r="A868" s="1237">
        <v>46065</v>
      </c>
      <c r="B868" s="1238">
        <v>102</v>
      </c>
      <c r="C868" s="1253">
        <v>0.39652777777777776</v>
      </c>
      <c r="D868" s="1254"/>
      <c r="E868" s="1240" t="s">
        <v>38</v>
      </c>
      <c r="F868" s="1241" t="s">
        <v>55</v>
      </c>
      <c r="G868" s="1242">
        <v>14.32</v>
      </c>
      <c r="H868" s="1255"/>
      <c r="I868" s="1256"/>
      <c r="J868" s="1255"/>
      <c r="K868" s="1244">
        <v>10.26</v>
      </c>
      <c r="L868" s="1245">
        <f t="shared" si="131"/>
        <v>11.974789915966385</v>
      </c>
      <c r="M868" s="1255"/>
      <c r="N868" s="1255"/>
      <c r="O868" s="1256"/>
      <c r="P868" s="1257"/>
      <c r="Q868" s="1257"/>
      <c r="R868" s="1257"/>
      <c r="S868" s="1257"/>
      <c r="T868" s="1258"/>
      <c r="U868" s="1257"/>
      <c r="V868" s="1257"/>
      <c r="W868" s="1257"/>
      <c r="X868" s="1257"/>
      <c r="Y868" s="1259">
        <v>92.81</v>
      </c>
      <c r="Z868" s="1257">
        <v>-1.06</v>
      </c>
      <c r="AA868" s="1257">
        <v>10.72</v>
      </c>
      <c r="AB868" s="1243"/>
      <c r="AC868" s="1243"/>
      <c r="AD868" s="1255"/>
      <c r="AE868" s="1255"/>
      <c r="AF868" s="1255"/>
      <c r="AG868" s="1255"/>
      <c r="AH868" s="1255"/>
      <c r="AI868" s="1255"/>
      <c r="AJ868" s="1255"/>
      <c r="AK868" s="1243" t="s">
        <v>55</v>
      </c>
      <c r="AL868" s="1248" t="s">
        <v>55</v>
      </c>
      <c r="AM868" s="1249" t="s">
        <v>1301</v>
      </c>
      <c r="AN868" s="1243"/>
      <c r="AO868" s="1243" t="s">
        <v>55</v>
      </c>
      <c r="AP868" s="1248" t="s">
        <v>484</v>
      </c>
      <c r="AQ868" s="1248" t="s">
        <v>484</v>
      </c>
      <c r="AR868" s="1248" t="s">
        <v>484</v>
      </c>
      <c r="AS868" s="1250" t="s">
        <v>32</v>
      </c>
      <c r="AT868" s="24" t="s">
        <v>1357</v>
      </c>
    </row>
    <row r="869" spans="1:46" ht="19.5">
      <c r="A869" s="1237">
        <v>46065</v>
      </c>
      <c r="B869" s="1238">
        <v>102</v>
      </c>
      <c r="C869" s="1253">
        <v>0.41041666666666665</v>
      </c>
      <c r="D869" s="1254"/>
      <c r="E869" s="1240" t="s">
        <v>38</v>
      </c>
      <c r="F869" s="1241" t="s">
        <v>55</v>
      </c>
      <c r="G869" s="1242">
        <v>14.34</v>
      </c>
      <c r="H869" s="1255"/>
      <c r="I869" s="1256"/>
      <c r="J869" s="1255"/>
      <c r="K869" s="1244">
        <v>10.26</v>
      </c>
      <c r="L869" s="1245">
        <f t="shared" ref="L869:L871" si="132">(K869/(100-G869))*100</f>
        <v>11.977585804342752</v>
      </c>
      <c r="M869" s="1255"/>
      <c r="N869" s="1255"/>
      <c r="O869" s="1256">
        <v>0.7</v>
      </c>
      <c r="P869" s="1257">
        <v>2.61</v>
      </c>
      <c r="Q869" s="1257">
        <v>8.59</v>
      </c>
      <c r="R869" s="1257">
        <v>51.2</v>
      </c>
      <c r="S869" s="1257">
        <v>25.18</v>
      </c>
      <c r="T869" s="1258">
        <f>SUM(Pâtissière[[#This Row],[G 180µ]:[G 63µ]])</f>
        <v>87.580000000000013</v>
      </c>
      <c r="U869" s="1257">
        <v>11.7</v>
      </c>
      <c r="V869" s="1257"/>
      <c r="W869" s="1257"/>
      <c r="X869" s="1257"/>
      <c r="Y869" s="1259">
        <v>92.81</v>
      </c>
      <c r="Z869" s="1257">
        <v>-1.06</v>
      </c>
      <c r="AA869" s="1257">
        <v>10.72</v>
      </c>
      <c r="AB869" s="1243"/>
      <c r="AC869" s="1243"/>
      <c r="AD869" s="1255"/>
      <c r="AE869" s="1255"/>
      <c r="AF869" s="1255"/>
      <c r="AG869" s="1255"/>
      <c r="AH869" s="1255"/>
      <c r="AI869" s="1255"/>
      <c r="AJ869" s="1255"/>
      <c r="AK869" s="1243" t="s">
        <v>55</v>
      </c>
      <c r="AL869" s="1248" t="s">
        <v>55</v>
      </c>
      <c r="AM869" s="1249" t="s">
        <v>1301</v>
      </c>
      <c r="AN869" s="1243"/>
      <c r="AO869" s="1243" t="s">
        <v>55</v>
      </c>
      <c r="AP869" s="1248" t="s">
        <v>484</v>
      </c>
      <c r="AQ869" s="1248" t="s">
        <v>484</v>
      </c>
      <c r="AR869" s="1248" t="s">
        <v>484</v>
      </c>
      <c r="AS869" s="1250" t="s">
        <v>32</v>
      </c>
      <c r="AT869" s="24" t="s">
        <v>1358</v>
      </c>
    </row>
    <row r="870" spans="1:46" ht="19.5">
      <c r="A870" s="1237">
        <v>46065</v>
      </c>
      <c r="B870" s="1238">
        <v>102</v>
      </c>
      <c r="C870" s="1253">
        <v>0.41458333333333336</v>
      </c>
      <c r="D870" s="1254"/>
      <c r="E870" s="1240" t="s">
        <v>38</v>
      </c>
      <c r="F870" s="1241" t="s">
        <v>55</v>
      </c>
      <c r="G870" s="1242">
        <v>14.34</v>
      </c>
      <c r="H870" s="1255"/>
      <c r="I870" s="1256"/>
      <c r="J870" s="1255"/>
      <c r="K870" s="1244">
        <v>10.26</v>
      </c>
      <c r="L870" s="1245">
        <f t="shared" si="132"/>
        <v>11.977585804342752</v>
      </c>
      <c r="M870" s="1255"/>
      <c r="N870" s="1255"/>
      <c r="O870" s="1256"/>
      <c r="P870" s="1257"/>
      <c r="Q870" s="1257"/>
      <c r="R870" s="1257"/>
      <c r="S870" s="1257"/>
      <c r="T870" s="1258"/>
      <c r="U870" s="1257"/>
      <c r="V870" s="1257"/>
      <c r="W870" s="1257"/>
      <c r="X870" s="1257"/>
      <c r="Y870" s="1259">
        <v>92.81</v>
      </c>
      <c r="Z870" s="1257">
        <v>-1.06</v>
      </c>
      <c r="AA870" s="1257">
        <v>10.72</v>
      </c>
      <c r="AB870" s="1243"/>
      <c r="AC870" s="1243"/>
      <c r="AD870" s="1255"/>
      <c r="AE870" s="1255"/>
      <c r="AF870" s="1255"/>
      <c r="AG870" s="1255"/>
      <c r="AH870" s="1255"/>
      <c r="AI870" s="1255"/>
      <c r="AJ870" s="1255"/>
      <c r="AK870" s="1243" t="s">
        <v>55</v>
      </c>
      <c r="AL870" s="1248" t="s">
        <v>55</v>
      </c>
      <c r="AM870" s="1249" t="s">
        <v>1301</v>
      </c>
      <c r="AN870" s="1243"/>
      <c r="AO870" s="1243" t="s">
        <v>55</v>
      </c>
      <c r="AP870" s="1248" t="s">
        <v>484</v>
      </c>
      <c r="AQ870" s="1248" t="s">
        <v>484</v>
      </c>
      <c r="AR870" s="1248" t="s">
        <v>484</v>
      </c>
      <c r="AS870" s="1250" t="s">
        <v>32</v>
      </c>
      <c r="AT870" s="24" t="s">
        <v>1359</v>
      </c>
    </row>
    <row r="871" spans="1:46" ht="19.5">
      <c r="A871" s="1237">
        <v>46065</v>
      </c>
      <c r="B871" s="1238">
        <v>102</v>
      </c>
      <c r="C871" s="1253">
        <v>0.42430555555555555</v>
      </c>
      <c r="D871" s="1254"/>
      <c r="E871" s="1240" t="s">
        <v>38</v>
      </c>
      <c r="F871" s="1241" t="s">
        <v>55</v>
      </c>
      <c r="G871" s="1242">
        <v>14.34</v>
      </c>
      <c r="H871" s="1255"/>
      <c r="I871" s="1256"/>
      <c r="J871" s="1255"/>
      <c r="K871" s="1244">
        <v>10.26</v>
      </c>
      <c r="L871" s="1245">
        <f t="shared" si="132"/>
        <v>11.977585804342752</v>
      </c>
      <c r="M871" s="1255"/>
      <c r="N871" s="1255"/>
      <c r="O871" s="1256">
        <v>0.7</v>
      </c>
      <c r="P871" s="1257">
        <v>2.61</v>
      </c>
      <c r="Q871" s="1257">
        <v>8.59</v>
      </c>
      <c r="R871" s="1257">
        <v>51.2</v>
      </c>
      <c r="S871" s="1257">
        <v>25.18</v>
      </c>
      <c r="T871" s="1258">
        <f>SUM(Pâtissière[[#This Row],[G 180µ]:[G 63µ]])</f>
        <v>87.580000000000013</v>
      </c>
      <c r="U871" s="1257">
        <v>11.7</v>
      </c>
      <c r="V871" s="1257"/>
      <c r="W871" s="1257"/>
      <c r="X871" s="1257"/>
      <c r="Y871" s="1259">
        <v>92.81</v>
      </c>
      <c r="Z871" s="1257">
        <v>-1.06</v>
      </c>
      <c r="AA871" s="1257">
        <v>10.72</v>
      </c>
      <c r="AB871" s="1243"/>
      <c r="AC871" s="1243"/>
      <c r="AD871" s="1255"/>
      <c r="AE871" s="1255"/>
      <c r="AF871" s="1255"/>
      <c r="AG871" s="1255"/>
      <c r="AH871" s="1255"/>
      <c r="AI871" s="1255"/>
      <c r="AJ871" s="1255"/>
      <c r="AK871" s="1243" t="s">
        <v>55</v>
      </c>
      <c r="AL871" s="1248" t="s">
        <v>55</v>
      </c>
      <c r="AM871" s="1249" t="s">
        <v>1301</v>
      </c>
      <c r="AN871" s="1243"/>
      <c r="AO871" s="1243" t="s">
        <v>55</v>
      </c>
      <c r="AP871" s="1248" t="s">
        <v>484</v>
      </c>
      <c r="AQ871" s="1248" t="s">
        <v>484</v>
      </c>
      <c r="AR871" s="1248" t="s">
        <v>484</v>
      </c>
      <c r="AS871" s="1250" t="s">
        <v>32</v>
      </c>
      <c r="AT871" s="24" t="s">
        <v>1360</v>
      </c>
    </row>
    <row r="872" spans="1:46" ht="19.5">
      <c r="A872" s="23">
        <v>46066</v>
      </c>
      <c r="B872" s="642">
        <v>102</v>
      </c>
      <c r="C872" s="21">
        <v>0.33541666666666664</v>
      </c>
      <c r="D872" s="20">
        <v>1833</v>
      </c>
      <c r="E872" s="20" t="s">
        <v>38</v>
      </c>
      <c r="F872" s="644" t="s">
        <v>55</v>
      </c>
      <c r="G872" s="864">
        <v>13.62</v>
      </c>
      <c r="H872" s="875"/>
      <c r="I872" s="869">
        <v>13.8</v>
      </c>
      <c r="J872" s="15"/>
      <c r="K872" s="19">
        <v>10.64</v>
      </c>
      <c r="L872" s="636">
        <f t="shared" ref="L872" si="133">(K872/(100-G872))*100</f>
        <v>12.317666126418153</v>
      </c>
      <c r="M872" s="15"/>
      <c r="N872" s="15"/>
      <c r="O872" s="869">
        <v>0.31</v>
      </c>
      <c r="P872" s="870">
        <v>3.69</v>
      </c>
      <c r="Q872" s="870">
        <v>6.33</v>
      </c>
      <c r="R872" s="870">
        <v>57.83</v>
      </c>
      <c r="S872" s="870">
        <v>24.7</v>
      </c>
      <c r="T872" s="879">
        <f>SUM(Pâtissière[[#This Row],[G 180µ]:[G 63µ]])</f>
        <v>92.55</v>
      </c>
      <c r="U872" s="870">
        <v>5.54</v>
      </c>
      <c r="V872" s="27"/>
      <c r="W872" s="27"/>
      <c r="X872" s="27"/>
      <c r="Y872" s="643">
        <v>92.12</v>
      </c>
      <c r="Z872" s="18">
        <v>-1.05</v>
      </c>
      <c r="AA872" s="18">
        <v>10.65</v>
      </c>
      <c r="AB872" s="17"/>
      <c r="AC872" s="17"/>
      <c r="AD872" s="16">
        <v>101</v>
      </c>
      <c r="AE872" s="16">
        <v>66</v>
      </c>
      <c r="AF872" s="16">
        <v>18.100000000000001</v>
      </c>
      <c r="AG872" s="16">
        <v>254</v>
      </c>
      <c r="AH872" s="16">
        <v>1.53</v>
      </c>
      <c r="AI872" s="16">
        <v>58.6</v>
      </c>
      <c r="AJ872" s="24"/>
      <c r="AK872" s="24" t="s">
        <v>55</v>
      </c>
      <c r="AL872" s="635" t="s">
        <v>55</v>
      </c>
      <c r="AM872" s="26" t="s">
        <v>1301</v>
      </c>
      <c r="AN872" s="24"/>
      <c r="AO872" s="24" t="s">
        <v>55</v>
      </c>
      <c r="AP872" s="635" t="s">
        <v>484</v>
      </c>
      <c r="AQ872" s="635" t="s">
        <v>484</v>
      </c>
      <c r="AR872" s="635" t="s">
        <v>484</v>
      </c>
      <c r="AS872" s="641" t="s">
        <v>32</v>
      </c>
      <c r="AT872" s="24" t="s">
        <v>1361</v>
      </c>
    </row>
    <row r="873" spans="1:46" ht="19.5">
      <c r="A873" s="23">
        <v>46066</v>
      </c>
      <c r="B873" s="642">
        <v>102</v>
      </c>
      <c r="C873" s="21">
        <v>0.37708333333333333</v>
      </c>
      <c r="D873" s="20">
        <v>1834</v>
      </c>
      <c r="E873" s="20" t="s">
        <v>38</v>
      </c>
      <c r="F873" s="644" t="s">
        <v>55</v>
      </c>
      <c r="G873" s="864">
        <v>13.61</v>
      </c>
      <c r="H873" s="875"/>
      <c r="I873" s="869">
        <v>13.9</v>
      </c>
      <c r="J873" s="15"/>
      <c r="K873" s="19">
        <v>10.7</v>
      </c>
      <c r="L873" s="636">
        <f t="shared" ref="L873" si="134">(K873/(100-G873))*100</f>
        <v>12.385692788517188</v>
      </c>
      <c r="M873" s="15"/>
      <c r="N873" s="15"/>
      <c r="O873" s="869"/>
      <c r="P873" s="870"/>
      <c r="Q873" s="870"/>
      <c r="R873" s="870"/>
      <c r="S873" s="870"/>
      <c r="T873" s="878"/>
      <c r="U873" s="870"/>
      <c r="V873" s="27"/>
      <c r="W873" s="27"/>
      <c r="X873" s="27"/>
      <c r="Y873" s="643">
        <v>92.17</v>
      </c>
      <c r="Z873" s="18">
        <v>-1.07</v>
      </c>
      <c r="AA873" s="18">
        <v>10.62</v>
      </c>
      <c r="AB873" s="17"/>
      <c r="AC873" s="17"/>
      <c r="AD873" s="16"/>
      <c r="AE873" s="16"/>
      <c r="AF873" s="16"/>
      <c r="AG873" s="16"/>
      <c r="AH873" s="16"/>
      <c r="AI873" s="16"/>
      <c r="AJ873" s="24"/>
      <c r="AK873" s="24" t="s">
        <v>55</v>
      </c>
      <c r="AL873" s="635" t="s">
        <v>55</v>
      </c>
      <c r="AM873" s="26" t="s">
        <v>1301</v>
      </c>
      <c r="AN873" s="24"/>
      <c r="AO873" s="24" t="s">
        <v>55</v>
      </c>
      <c r="AP873" s="635" t="s">
        <v>484</v>
      </c>
      <c r="AQ873" s="635" t="s">
        <v>484</v>
      </c>
      <c r="AR873" s="635" t="s">
        <v>484</v>
      </c>
      <c r="AS873" s="641" t="s">
        <v>32</v>
      </c>
      <c r="AT873" s="24" t="s">
        <v>1362</v>
      </c>
    </row>
    <row r="874" spans="1:46" ht="19.5">
      <c r="A874" s="23">
        <v>46067</v>
      </c>
      <c r="B874" s="642">
        <v>102</v>
      </c>
      <c r="C874" s="21">
        <v>0.43541666666666667</v>
      </c>
      <c r="D874" s="20">
        <v>1879</v>
      </c>
      <c r="E874" s="20" t="s">
        <v>38</v>
      </c>
      <c r="F874" s="644" t="s">
        <v>55</v>
      </c>
      <c r="G874" s="864">
        <v>14.29</v>
      </c>
      <c r="H874" s="875"/>
      <c r="I874" s="869">
        <v>14</v>
      </c>
      <c r="J874" s="15">
        <v>0.65</v>
      </c>
      <c r="K874" s="19">
        <v>9.69</v>
      </c>
      <c r="L874" s="636">
        <f t="shared" ref="L874" si="135">(K874/(100-G874))*100</f>
        <v>11.305565278263911</v>
      </c>
      <c r="M874" s="15"/>
      <c r="N874" s="15"/>
      <c r="O874" s="869">
        <v>0.31</v>
      </c>
      <c r="P874" s="870">
        <v>3.69</v>
      </c>
      <c r="Q874" s="870">
        <v>6.33</v>
      </c>
      <c r="R874" s="870">
        <v>55</v>
      </c>
      <c r="S874" s="870">
        <v>26</v>
      </c>
      <c r="T874" s="879">
        <f>SUM(Pâtissière[[#This Row],[G 180µ]:[G 63µ]])</f>
        <v>91.02</v>
      </c>
      <c r="U874" s="870">
        <v>7</v>
      </c>
      <c r="V874" s="27"/>
      <c r="W874" s="27"/>
      <c r="X874" s="27"/>
      <c r="Y874" s="643">
        <v>92.78</v>
      </c>
      <c r="Z874" s="18">
        <v>-1.37</v>
      </c>
      <c r="AA874" s="18">
        <v>10.74</v>
      </c>
      <c r="AB874" s="17"/>
      <c r="AC874" s="17"/>
      <c r="AD874" s="16">
        <v>100</v>
      </c>
      <c r="AE874" s="16">
        <v>70</v>
      </c>
      <c r="AF874" s="16">
        <v>18</v>
      </c>
      <c r="AG874" s="16">
        <v>262</v>
      </c>
      <c r="AH874" s="16">
        <v>1.42</v>
      </c>
      <c r="AI874" s="16">
        <v>59</v>
      </c>
      <c r="AJ874" s="24"/>
      <c r="AK874" s="24" t="s">
        <v>55</v>
      </c>
      <c r="AL874" s="635" t="s">
        <v>55</v>
      </c>
      <c r="AM874" s="26" t="s">
        <v>1301</v>
      </c>
      <c r="AN874" s="24"/>
      <c r="AO874" s="24" t="s">
        <v>55</v>
      </c>
      <c r="AP874" s="635" t="s">
        <v>484</v>
      </c>
      <c r="AQ874" s="635" t="s">
        <v>484</v>
      </c>
      <c r="AR874" s="635" t="s">
        <v>484</v>
      </c>
      <c r="AS874" s="641" t="s">
        <v>32</v>
      </c>
      <c r="AT874" s="24" t="s">
        <v>1363</v>
      </c>
    </row>
    <row r="875" spans="1:46" ht="19.5">
      <c r="A875" s="23">
        <v>46069</v>
      </c>
      <c r="B875" s="642">
        <v>102</v>
      </c>
      <c r="C875" s="21">
        <v>0.375</v>
      </c>
      <c r="D875" s="20">
        <v>1927</v>
      </c>
      <c r="E875" s="20" t="s">
        <v>38</v>
      </c>
      <c r="F875" s="644" t="s">
        <v>55</v>
      </c>
      <c r="G875" s="864">
        <v>13.7</v>
      </c>
      <c r="H875" s="875"/>
      <c r="I875" s="869"/>
      <c r="J875" s="15"/>
      <c r="K875" s="19">
        <v>10.93</v>
      </c>
      <c r="L875" s="636">
        <f t="shared" ref="L875" si="136">(K875/(100-G875))*100</f>
        <v>12.665121668597914</v>
      </c>
      <c r="M875" s="15"/>
      <c r="N875" s="15"/>
      <c r="O875" s="869"/>
      <c r="P875" s="870"/>
      <c r="Q875" s="870"/>
      <c r="R875" s="870"/>
      <c r="S875" s="870"/>
      <c r="T875" s="878" t="s">
        <v>1364</v>
      </c>
      <c r="U875" s="870"/>
      <c r="V875" s="27"/>
      <c r="W875" s="27"/>
      <c r="X875" s="27"/>
      <c r="Y875" s="643">
        <v>91.33</v>
      </c>
      <c r="Z875" s="18">
        <v>-1.1100000000000001</v>
      </c>
      <c r="AA875" s="18">
        <v>10.68</v>
      </c>
      <c r="AB875" s="17"/>
      <c r="AC875" s="17">
        <v>0.49</v>
      </c>
      <c r="AD875" s="16">
        <v>105</v>
      </c>
      <c r="AE875" s="16">
        <v>88</v>
      </c>
      <c r="AF875" s="16">
        <v>20.9</v>
      </c>
      <c r="AG875" s="16">
        <v>320</v>
      </c>
      <c r="AH875" s="16">
        <v>1.19</v>
      </c>
      <c r="AI875" s="16">
        <v>59.3</v>
      </c>
      <c r="AJ875" s="1261" t="s">
        <v>1365</v>
      </c>
      <c r="AK875" s="24" t="s">
        <v>55</v>
      </c>
      <c r="AL875" s="635" t="s">
        <v>55</v>
      </c>
      <c r="AM875" s="26" t="s">
        <v>1301</v>
      </c>
      <c r="AN875" s="24"/>
      <c r="AO875" s="24" t="s">
        <v>55</v>
      </c>
      <c r="AP875" s="635" t="s">
        <v>484</v>
      </c>
      <c r="AQ875" s="635" t="s">
        <v>484</v>
      </c>
      <c r="AR875" s="635" t="s">
        <v>484</v>
      </c>
      <c r="AS875" s="641" t="s">
        <v>32</v>
      </c>
      <c r="AT875" s="24" t="s">
        <v>1366</v>
      </c>
    </row>
    <row r="876" spans="1:46" ht="19.5">
      <c r="A876" s="23">
        <v>46069</v>
      </c>
      <c r="B876" s="642">
        <v>102</v>
      </c>
      <c r="C876" s="21">
        <v>0.45833333333333331</v>
      </c>
      <c r="D876" s="20">
        <v>1936</v>
      </c>
      <c r="E876" s="20" t="s">
        <v>57</v>
      </c>
      <c r="F876" s="644" t="s">
        <v>55</v>
      </c>
      <c r="G876" s="864">
        <v>14.33</v>
      </c>
      <c r="H876" s="875"/>
      <c r="I876" s="869"/>
      <c r="J876" s="15"/>
      <c r="K876" s="19">
        <v>9.99</v>
      </c>
      <c r="L876" s="636">
        <f t="shared" ref="L876:L877" si="137">(K876/(100-G876))*100</f>
        <v>11.661024862845803</v>
      </c>
      <c r="M876" s="15"/>
      <c r="N876" s="15"/>
      <c r="O876" s="869"/>
      <c r="P876" s="870"/>
      <c r="Q876" s="870"/>
      <c r="R876" s="870"/>
      <c r="S876" s="870"/>
      <c r="T876" s="878"/>
      <c r="U876" s="870"/>
      <c r="V876" s="27"/>
      <c r="W876" s="27"/>
      <c r="X876" s="27"/>
      <c r="Y876" s="643">
        <v>91.74</v>
      </c>
      <c r="Z876" s="18">
        <v>-1.2</v>
      </c>
      <c r="AA876" s="18">
        <v>10.81</v>
      </c>
      <c r="AB876" s="17"/>
      <c r="AC876" s="17"/>
      <c r="AD876" s="16"/>
      <c r="AE876" s="16"/>
      <c r="AF876" s="16"/>
      <c r="AG876" s="16"/>
      <c r="AH876" s="16"/>
      <c r="AI876" s="16"/>
      <c r="AJ876" s="24"/>
      <c r="AK876" s="24" t="s">
        <v>55</v>
      </c>
      <c r="AL876" s="635" t="s">
        <v>55</v>
      </c>
      <c r="AM876" s="26" t="s">
        <v>1301</v>
      </c>
      <c r="AN876" s="24"/>
      <c r="AO876" s="24" t="s">
        <v>55</v>
      </c>
      <c r="AP876" s="635" t="s">
        <v>484</v>
      </c>
      <c r="AQ876" s="635" t="s">
        <v>484</v>
      </c>
      <c r="AR876" s="635" t="s">
        <v>484</v>
      </c>
      <c r="AS876" s="641" t="s">
        <v>32</v>
      </c>
      <c r="AT876" s="24" t="s">
        <v>1367</v>
      </c>
    </row>
    <row r="877" spans="1:46" ht="19.5">
      <c r="A877" s="23">
        <v>46070</v>
      </c>
      <c r="B877" s="642">
        <v>102</v>
      </c>
      <c r="C877" s="21">
        <v>0.41666666666666669</v>
      </c>
      <c r="D877" s="20">
        <v>1956</v>
      </c>
      <c r="E877" s="20" t="s">
        <v>38</v>
      </c>
      <c r="F877" s="644" t="s">
        <v>55</v>
      </c>
      <c r="G877" s="864">
        <v>13.7</v>
      </c>
      <c r="H877" s="875"/>
      <c r="I877" s="869"/>
      <c r="J877" s="15"/>
      <c r="K877" s="19">
        <v>10.37</v>
      </c>
      <c r="L877" s="636">
        <f t="shared" si="137"/>
        <v>12.0162224797219</v>
      </c>
      <c r="M877" s="15"/>
      <c r="N877" s="15"/>
      <c r="O877" s="869">
        <v>0.88</v>
      </c>
      <c r="P877" s="870">
        <v>0.73</v>
      </c>
      <c r="Q877" s="870">
        <v>3.95</v>
      </c>
      <c r="R877" s="870">
        <v>47.11</v>
      </c>
      <c r="S877" s="870">
        <v>33.200000000000003</v>
      </c>
      <c r="T877" s="879">
        <f>SUM(Pâtissière[[#This Row],[G 180µ]:[G 63µ]])</f>
        <v>84.990000000000009</v>
      </c>
      <c r="U877" s="870">
        <v>11</v>
      </c>
      <c r="V877" s="27">
        <v>24.35</v>
      </c>
      <c r="W877" s="27">
        <v>97</v>
      </c>
      <c r="X877" s="27">
        <v>8.9499999999999993</v>
      </c>
      <c r="Y877" s="643">
        <v>91.97</v>
      </c>
      <c r="Z877" s="18">
        <v>-1.1599999999999999</v>
      </c>
      <c r="AA877" s="18">
        <v>10.76</v>
      </c>
      <c r="AB877" s="17"/>
      <c r="AC877" s="17"/>
      <c r="AD877" s="16">
        <v>99</v>
      </c>
      <c r="AE877" s="16">
        <v>80</v>
      </c>
      <c r="AF877" s="16">
        <v>20</v>
      </c>
      <c r="AG877" s="16">
        <v>280</v>
      </c>
      <c r="AH877" s="16">
        <v>1.23</v>
      </c>
      <c r="AI877" s="16">
        <v>59</v>
      </c>
      <c r="AJ877" s="24"/>
      <c r="AK877" s="24" t="s">
        <v>55</v>
      </c>
      <c r="AL877" s="635" t="s">
        <v>55</v>
      </c>
      <c r="AM877" s="26" t="s">
        <v>1301</v>
      </c>
      <c r="AN877" s="24"/>
      <c r="AO877" s="24" t="s">
        <v>55</v>
      </c>
      <c r="AP877" s="635" t="s">
        <v>484</v>
      </c>
      <c r="AQ877" s="635" t="s">
        <v>484</v>
      </c>
      <c r="AR877" s="635" t="s">
        <v>484</v>
      </c>
      <c r="AS877" s="641" t="s">
        <v>32</v>
      </c>
      <c r="AT877" s="24" t="s">
        <v>1368</v>
      </c>
    </row>
    <row r="878" spans="1:46" ht="19.5">
      <c r="A878" s="23">
        <v>46071</v>
      </c>
      <c r="B878" s="642">
        <v>102</v>
      </c>
      <c r="C878" s="21">
        <v>0.41666666666666669</v>
      </c>
      <c r="D878" s="20">
        <v>1990</v>
      </c>
      <c r="E878" s="20" t="s">
        <v>38</v>
      </c>
      <c r="F878" s="644" t="s">
        <v>55</v>
      </c>
      <c r="G878" s="864">
        <v>13.99</v>
      </c>
      <c r="H878" s="875"/>
      <c r="I878" s="869"/>
      <c r="J878" s="15"/>
      <c r="K878" s="19">
        <v>10.75</v>
      </c>
      <c r="L878" s="636">
        <f>(K878/(100-G878))*100</f>
        <v>12.498546680618531</v>
      </c>
      <c r="M878" s="15"/>
      <c r="N878" s="15"/>
      <c r="O878" s="869"/>
      <c r="P878" s="870"/>
      <c r="Q878" s="870"/>
      <c r="R878" s="870"/>
      <c r="S878" s="870"/>
      <c r="T878" s="878"/>
      <c r="U878" s="870"/>
      <c r="V878" s="27"/>
      <c r="W878" s="27"/>
      <c r="X878" s="27"/>
      <c r="Y878" s="643">
        <v>91.79</v>
      </c>
      <c r="Z878" s="18">
        <v>-1.02</v>
      </c>
      <c r="AA878" s="18">
        <v>10.99</v>
      </c>
      <c r="AB878" s="17"/>
      <c r="AC878" s="17"/>
      <c r="AD878" s="16">
        <v>108</v>
      </c>
      <c r="AE878" s="16">
        <v>84</v>
      </c>
      <c r="AF878" s="16">
        <v>20.399999999999999</v>
      </c>
      <c r="AG878" s="16">
        <v>300</v>
      </c>
      <c r="AH878" s="16">
        <v>1.29</v>
      </c>
      <c r="AI878" s="16">
        <v>56</v>
      </c>
      <c r="AJ878" s="24"/>
      <c r="AK878" s="24" t="s">
        <v>55</v>
      </c>
      <c r="AL878" s="635" t="s">
        <v>55</v>
      </c>
      <c r="AM878" s="26" t="s">
        <v>1301</v>
      </c>
      <c r="AN878" s="24"/>
      <c r="AO878" s="24" t="s">
        <v>55</v>
      </c>
      <c r="AP878" s="635" t="s">
        <v>484</v>
      </c>
      <c r="AQ878" s="635" t="s">
        <v>484</v>
      </c>
      <c r="AR878" s="635" t="s">
        <v>484</v>
      </c>
      <c r="AS878" s="641" t="s">
        <v>32</v>
      </c>
      <c r="AT878" s="24" t="s">
        <v>1369</v>
      </c>
    </row>
    <row r="879" spans="1:46" ht="19.5">
      <c r="A879" s="23">
        <v>46072</v>
      </c>
      <c r="B879" s="642">
        <v>102</v>
      </c>
      <c r="C879" s="21">
        <v>0.39583333333333331</v>
      </c>
      <c r="D879" s="20">
        <v>2027</v>
      </c>
      <c r="E879" s="20" t="s">
        <v>38</v>
      </c>
      <c r="F879" s="644" t="s">
        <v>55</v>
      </c>
      <c r="G879" s="864">
        <v>14.37</v>
      </c>
      <c r="H879" s="875"/>
      <c r="I879" s="869"/>
      <c r="J879" s="15"/>
      <c r="K879" s="19">
        <v>10.81</v>
      </c>
      <c r="L879" s="636">
        <f>(K879/(100-G879))*100</f>
        <v>12.624080345673248</v>
      </c>
      <c r="M879" s="15"/>
      <c r="N879" s="15"/>
      <c r="O879" s="869">
        <v>0.76</v>
      </c>
      <c r="P879" s="870">
        <v>4.55</v>
      </c>
      <c r="Q879" s="870">
        <v>18.86</v>
      </c>
      <c r="R879" s="870">
        <v>58.01</v>
      </c>
      <c r="S879" s="870">
        <v>12.88</v>
      </c>
      <c r="T879" s="879">
        <f>SUM(Pâtissière[[#This Row],[G 180µ]:[G 63µ]])</f>
        <v>94.3</v>
      </c>
      <c r="U879" s="870">
        <v>2</v>
      </c>
      <c r="V879" s="27"/>
      <c r="W879" s="27"/>
      <c r="X879" s="27"/>
      <c r="Y879" s="643">
        <v>91.67</v>
      </c>
      <c r="Z879" s="18">
        <v>-1.1299999999999999</v>
      </c>
      <c r="AA879" s="18">
        <v>11.22</v>
      </c>
      <c r="AB879" s="17"/>
      <c r="AC879" s="17">
        <v>0.56000000000000005</v>
      </c>
      <c r="AD879" s="16">
        <v>100</v>
      </c>
      <c r="AE879" s="16">
        <v>82</v>
      </c>
      <c r="AF879" s="16">
        <v>20</v>
      </c>
      <c r="AG879" s="16">
        <v>290</v>
      </c>
      <c r="AH879" s="16">
        <v>1.21</v>
      </c>
      <c r="AI879" s="16">
        <v>57</v>
      </c>
      <c r="AJ879" s="24"/>
      <c r="AK879" s="24" t="s">
        <v>55</v>
      </c>
      <c r="AL879" s="635" t="s">
        <v>55</v>
      </c>
      <c r="AM879" s="26" t="s">
        <v>1301</v>
      </c>
      <c r="AN879" s="24"/>
      <c r="AO879" s="24" t="s">
        <v>55</v>
      </c>
      <c r="AP879" s="635" t="s">
        <v>484</v>
      </c>
      <c r="AQ879" s="635" t="s">
        <v>484</v>
      </c>
      <c r="AR879" s="635" t="s">
        <v>484</v>
      </c>
      <c r="AS879" s="641" t="s">
        <v>32</v>
      </c>
      <c r="AT879" s="24" t="s">
        <v>1370</v>
      </c>
    </row>
    <row r="880" spans="1:46" ht="19.5">
      <c r="A880" s="23">
        <v>46073</v>
      </c>
      <c r="B880" s="642">
        <v>102</v>
      </c>
      <c r="C880" s="21">
        <v>0.33541666666666664</v>
      </c>
      <c r="D880" s="20">
        <v>2047</v>
      </c>
      <c r="E880" s="20" t="s">
        <v>38</v>
      </c>
      <c r="F880" s="644" t="s">
        <v>55</v>
      </c>
      <c r="G880" s="864">
        <v>14.07</v>
      </c>
      <c r="H880" s="875"/>
      <c r="I880" s="869"/>
      <c r="J880" s="15"/>
      <c r="K880" s="19">
        <v>10.82</v>
      </c>
      <c r="L880" s="636">
        <f>(K880/(100-G880))*100</f>
        <v>12.591644361689747</v>
      </c>
      <c r="M880" s="15"/>
      <c r="N880" s="15"/>
      <c r="O880" s="869">
        <v>0.96</v>
      </c>
      <c r="P880" s="870">
        <v>6.36</v>
      </c>
      <c r="Q880" s="870">
        <v>18.309999999999999</v>
      </c>
      <c r="R880" s="870">
        <v>52.18</v>
      </c>
      <c r="S880" s="870">
        <v>15.58</v>
      </c>
      <c r="T880" s="879">
        <f>SUM(Pâtissière[[#This Row],[G 180µ]:[G 63µ]])</f>
        <v>92.429999999999993</v>
      </c>
      <c r="U880" s="870">
        <v>3.63</v>
      </c>
      <c r="V880" s="27"/>
      <c r="W880" s="27"/>
      <c r="X880" s="27"/>
      <c r="Y880" s="643">
        <v>91.62</v>
      </c>
      <c r="Z880" s="18">
        <v>-0.87</v>
      </c>
      <c r="AA880" s="18">
        <v>11.07</v>
      </c>
      <c r="AB880" s="17"/>
      <c r="AC880" s="17">
        <v>0.54</v>
      </c>
      <c r="AD880" s="16">
        <v>106</v>
      </c>
      <c r="AE880" s="16">
        <v>93</v>
      </c>
      <c r="AF880" s="16">
        <v>21.5</v>
      </c>
      <c r="AG880" s="16">
        <v>311</v>
      </c>
      <c r="AH880" s="16">
        <v>1.1399999999999999</v>
      </c>
      <c r="AI880" s="16">
        <v>54.1</v>
      </c>
      <c r="AJ880" s="24"/>
      <c r="AK880" s="24" t="s">
        <v>55</v>
      </c>
      <c r="AL880" s="635" t="s">
        <v>55</v>
      </c>
      <c r="AM880" s="26" t="s">
        <v>1301</v>
      </c>
      <c r="AN880" s="24"/>
      <c r="AO880" s="24" t="s">
        <v>55</v>
      </c>
      <c r="AP880" s="635" t="s">
        <v>484</v>
      </c>
      <c r="AQ880" s="635" t="s">
        <v>484</v>
      </c>
      <c r="AR880" s="635" t="s">
        <v>484</v>
      </c>
      <c r="AS880" s="641" t="s">
        <v>32</v>
      </c>
      <c r="AT880" s="24" t="s">
        <v>1371</v>
      </c>
    </row>
    <row r="881" spans="1:46" ht="19.5">
      <c r="A881" s="23">
        <v>46074</v>
      </c>
      <c r="B881" s="642">
        <v>102</v>
      </c>
      <c r="C881" s="21">
        <v>0.41458333333333336</v>
      </c>
      <c r="D881" s="20">
        <v>2079</v>
      </c>
      <c r="E881" s="20" t="s">
        <v>38</v>
      </c>
      <c r="F881" s="644" t="s">
        <v>55</v>
      </c>
      <c r="G881" s="864">
        <v>14.17</v>
      </c>
      <c r="H881" s="875"/>
      <c r="I881" s="869"/>
      <c r="J881" s="15"/>
      <c r="K881" s="19">
        <v>10.91</v>
      </c>
      <c r="L881" s="636">
        <f>(K881/(100-G881))*100</f>
        <v>12.711173249446581</v>
      </c>
      <c r="M881" s="15"/>
      <c r="N881" s="15"/>
      <c r="O881" s="869">
        <v>0.8</v>
      </c>
      <c r="P881" s="870">
        <v>7</v>
      </c>
      <c r="Q881" s="870">
        <v>17</v>
      </c>
      <c r="R881" s="870">
        <v>53</v>
      </c>
      <c r="S881" s="870">
        <v>16</v>
      </c>
      <c r="T881" s="879">
        <f>SUM(Pâtissière[[#This Row],[G 180µ]:[G 63µ]])</f>
        <v>93</v>
      </c>
      <c r="U881" s="870">
        <v>5</v>
      </c>
      <c r="V881" s="27"/>
      <c r="W881" s="27"/>
      <c r="X881" s="27"/>
      <c r="Y881" s="643">
        <v>91.22</v>
      </c>
      <c r="Z881" s="18">
        <v>-0.78</v>
      </c>
      <c r="AA881" s="18">
        <v>11.14</v>
      </c>
      <c r="AB881" s="17"/>
      <c r="AC881" s="17">
        <v>0.55000000000000004</v>
      </c>
      <c r="AD881" s="16"/>
      <c r="AE881" s="16"/>
      <c r="AF881" s="16"/>
      <c r="AG881" s="16"/>
      <c r="AH881" s="16"/>
      <c r="AI881" s="16"/>
      <c r="AJ881" s="24"/>
      <c r="AK881" s="24" t="s">
        <v>55</v>
      </c>
      <c r="AL881" s="635" t="s">
        <v>55</v>
      </c>
      <c r="AM881" s="26" t="s">
        <v>1301</v>
      </c>
      <c r="AN881" s="24"/>
      <c r="AO881" s="24" t="s">
        <v>55</v>
      </c>
      <c r="AP881" s="635" t="s">
        <v>484</v>
      </c>
      <c r="AQ881" s="635" t="s">
        <v>484</v>
      </c>
      <c r="AR881" s="635" t="s">
        <v>484</v>
      </c>
      <c r="AS881" s="641" t="s">
        <v>32</v>
      </c>
      <c r="AT881" s="24"/>
    </row>
    <row r="882" spans="1:46" ht="19.5">
      <c r="A882" s="23">
        <v>46076</v>
      </c>
      <c r="B882" s="642">
        <v>102</v>
      </c>
      <c r="C882" s="21">
        <v>0.375</v>
      </c>
      <c r="D882" s="20">
        <v>2117</v>
      </c>
      <c r="E882" s="20" t="s">
        <v>38</v>
      </c>
      <c r="F882" s="644" t="s">
        <v>55</v>
      </c>
      <c r="G882" s="864">
        <v>14.46</v>
      </c>
      <c r="H882" s="875"/>
      <c r="I882" s="869"/>
      <c r="J882" s="15"/>
      <c r="K882" s="19">
        <v>10.67</v>
      </c>
      <c r="L882" s="636">
        <f>(K882/(100-G882))*100</f>
        <v>12.473696516249708</v>
      </c>
      <c r="M882" s="15"/>
      <c r="N882" s="15"/>
      <c r="O882" s="869">
        <v>1.2</v>
      </c>
      <c r="P882" s="870">
        <v>10</v>
      </c>
      <c r="Q882" s="870">
        <v>20</v>
      </c>
      <c r="R882" s="870">
        <v>42</v>
      </c>
      <c r="S882" s="870">
        <v>19</v>
      </c>
      <c r="T882" s="879">
        <f>SUM(Pâtissière[[#This Row],[G 180µ]:[G 63µ]])</f>
        <v>91</v>
      </c>
      <c r="U882" s="870">
        <v>6</v>
      </c>
      <c r="V882" s="27"/>
      <c r="W882" s="27"/>
      <c r="X882" s="27"/>
      <c r="Y882" s="643">
        <v>91.74</v>
      </c>
      <c r="Z882" s="18">
        <v>-0.9</v>
      </c>
      <c r="AA882" s="18">
        <v>10.97</v>
      </c>
      <c r="AB882" s="17"/>
      <c r="AC882" s="17">
        <v>0.57999999999999996</v>
      </c>
      <c r="AD882" s="16">
        <v>118</v>
      </c>
      <c r="AE882" s="16">
        <v>91</v>
      </c>
      <c r="AF882" s="16">
        <v>21.2</v>
      </c>
      <c r="AG882" s="16">
        <v>309</v>
      </c>
      <c r="AH882" s="16">
        <v>1.3</v>
      </c>
      <c r="AI882" s="16">
        <v>47.3</v>
      </c>
      <c r="AJ882" s="24"/>
      <c r="AK882" s="24" t="s">
        <v>55</v>
      </c>
      <c r="AL882" s="635" t="s">
        <v>55</v>
      </c>
      <c r="AM882" s="26" t="s">
        <v>1301</v>
      </c>
      <c r="AN882" s="24"/>
      <c r="AO882" s="24" t="s">
        <v>55</v>
      </c>
      <c r="AP882" s="635" t="s">
        <v>484</v>
      </c>
      <c r="AQ882" s="635" t="s">
        <v>484</v>
      </c>
      <c r="AR882" s="635" t="s">
        <v>484</v>
      </c>
      <c r="AS882" s="641" t="s">
        <v>32</v>
      </c>
      <c r="AT882" s="24"/>
    </row>
    <row r="883" spans="1:46" ht="19.5">
      <c r="A883" s="23">
        <v>46076</v>
      </c>
      <c r="B883" s="642">
        <v>102</v>
      </c>
      <c r="C883" s="21">
        <v>0.54166666666666663</v>
      </c>
      <c r="D883" s="20">
        <v>2140</v>
      </c>
      <c r="E883" s="20" t="s">
        <v>21</v>
      </c>
      <c r="F883" s="644" t="s">
        <v>55</v>
      </c>
      <c r="G883" s="864">
        <v>14.61</v>
      </c>
      <c r="H883" s="875"/>
      <c r="I883" s="869"/>
      <c r="J883" s="15">
        <v>0.66</v>
      </c>
      <c r="K883" s="19">
        <v>10.6</v>
      </c>
      <c r="L883" s="636">
        <f>(K883/(100-G883))*100</f>
        <v>12.413631572783698</v>
      </c>
      <c r="M883" s="15"/>
      <c r="N883" s="15"/>
      <c r="O883" s="869"/>
      <c r="P883" s="870"/>
      <c r="Q883" s="870"/>
      <c r="R883" s="870"/>
      <c r="S883" s="870"/>
      <c r="T883" s="878"/>
      <c r="U883" s="870"/>
      <c r="V883" s="27"/>
      <c r="W883" s="27"/>
      <c r="X883" s="27"/>
      <c r="Y883" s="643"/>
      <c r="Z883" s="18"/>
      <c r="AA883" s="18"/>
      <c r="AB883" s="17"/>
      <c r="AC883" s="17"/>
      <c r="AD883" s="16">
        <v>75</v>
      </c>
      <c r="AE883" s="16">
        <v>84</v>
      </c>
      <c r="AF883" s="16">
        <v>20.399999999999999</v>
      </c>
      <c r="AG883" s="16">
        <v>204</v>
      </c>
      <c r="AH883" s="16">
        <v>0.89</v>
      </c>
      <c r="AI883" s="16">
        <v>51.8</v>
      </c>
      <c r="AJ883" s="24"/>
      <c r="AK883" s="24" t="s">
        <v>55</v>
      </c>
      <c r="AL883" s="635" t="s">
        <v>55</v>
      </c>
      <c r="AM883" s="26" t="s">
        <v>1301</v>
      </c>
      <c r="AN883" s="24"/>
      <c r="AO883" s="24" t="s">
        <v>55</v>
      </c>
      <c r="AP883" s="635" t="s">
        <v>484</v>
      </c>
      <c r="AQ883" s="635" t="s">
        <v>484</v>
      </c>
      <c r="AR883" s="635" t="s">
        <v>484</v>
      </c>
      <c r="AS883" s="641" t="s">
        <v>32</v>
      </c>
      <c r="AT883" s="24"/>
    </row>
    <row r="884" spans="1:46" ht="19.5">
      <c r="A884" s="23">
        <v>46077</v>
      </c>
      <c r="B884" s="642">
        <v>102</v>
      </c>
      <c r="C884" s="21">
        <v>0.375</v>
      </c>
      <c r="D884" s="20">
        <v>2162</v>
      </c>
      <c r="E884" s="20" t="s">
        <v>38</v>
      </c>
      <c r="F884" s="644" t="s">
        <v>55</v>
      </c>
      <c r="G884" s="864">
        <v>14.46</v>
      </c>
      <c r="H884" s="875"/>
      <c r="I884" s="869"/>
      <c r="J884" s="15"/>
      <c r="K884" s="19">
        <v>10.8</v>
      </c>
      <c r="L884" s="636">
        <f>(K884/(100-G884))*100</f>
        <v>12.625672200140286</v>
      </c>
      <c r="M884" s="15"/>
      <c r="N884" s="15"/>
      <c r="O884" s="869">
        <v>1</v>
      </c>
      <c r="P884" s="870">
        <v>9</v>
      </c>
      <c r="Q884" s="870">
        <v>21</v>
      </c>
      <c r="R884" s="870">
        <v>45</v>
      </c>
      <c r="S884" s="870">
        <v>20</v>
      </c>
      <c r="T884" s="879">
        <f>SUM(Pâtissière[[#This Row],[G 180µ]:[G 63µ]])</f>
        <v>95</v>
      </c>
      <c r="U884" s="870">
        <v>3</v>
      </c>
      <c r="V884" s="27">
        <v>22.34</v>
      </c>
      <c r="W884" s="27">
        <v>95</v>
      </c>
      <c r="X884" s="27">
        <v>8.0500000000000007</v>
      </c>
      <c r="Y884" s="643">
        <v>91.98</v>
      </c>
      <c r="Z884" s="18">
        <v>-0.76</v>
      </c>
      <c r="AA884" s="18">
        <v>10.98</v>
      </c>
      <c r="AB884" s="17"/>
      <c r="AC884" s="17"/>
      <c r="AD884" s="16">
        <v>89</v>
      </c>
      <c r="AE884" s="16">
        <v>94</v>
      </c>
      <c r="AF884" s="16">
        <v>21.6</v>
      </c>
      <c r="AG884" s="16">
        <v>244</v>
      </c>
      <c r="AH884" s="16">
        <v>0.95</v>
      </c>
      <c r="AI884" s="16">
        <v>48.5</v>
      </c>
      <c r="AJ884" s="24"/>
      <c r="AK884" s="24" t="s">
        <v>55</v>
      </c>
      <c r="AL884" s="635" t="s">
        <v>55</v>
      </c>
      <c r="AM884" s="26" t="s">
        <v>1301</v>
      </c>
      <c r="AN884" s="24"/>
      <c r="AO884" s="24" t="s">
        <v>55</v>
      </c>
      <c r="AP884" s="635" t="s">
        <v>484</v>
      </c>
      <c r="AQ884" s="635" t="s">
        <v>484</v>
      </c>
      <c r="AR884" s="635" t="s">
        <v>484</v>
      </c>
      <c r="AS884" s="641" t="s">
        <v>32</v>
      </c>
      <c r="AT884" s="24"/>
    </row>
    <row r="885" spans="1:46" ht="19.5">
      <c r="A885" s="23">
        <v>46078</v>
      </c>
      <c r="B885" s="642">
        <v>102</v>
      </c>
      <c r="C885" s="21">
        <v>0.37291666666666667</v>
      </c>
      <c r="D885" s="20">
        <v>2195</v>
      </c>
      <c r="E885" s="20" t="s">
        <v>38</v>
      </c>
      <c r="F885" s="644" t="s">
        <v>55</v>
      </c>
      <c r="G885" s="864">
        <v>14.4</v>
      </c>
      <c r="H885" s="875"/>
      <c r="I885" s="869">
        <v>14.41</v>
      </c>
      <c r="J885" s="15"/>
      <c r="K885" s="19">
        <v>10.75</v>
      </c>
      <c r="L885" s="636">
        <f>(K885/(100-G885))*100</f>
        <v>12.558411214953273</v>
      </c>
      <c r="M885" s="15"/>
      <c r="N885" s="15"/>
      <c r="O885" s="869">
        <v>1.19</v>
      </c>
      <c r="P885" s="870">
        <v>1.05</v>
      </c>
      <c r="Q885" s="870">
        <v>6.75</v>
      </c>
      <c r="R885" s="870">
        <v>49.24</v>
      </c>
      <c r="S885" s="870">
        <v>32.75</v>
      </c>
      <c r="T885" s="879">
        <f>SUM(Pâtissière[[#This Row],[G 180µ]:[G 63µ]])</f>
        <v>89.789999999999992</v>
      </c>
      <c r="U885" s="870">
        <v>6.68</v>
      </c>
      <c r="V885" s="27">
        <v>22.55</v>
      </c>
      <c r="W885" s="27">
        <v>98.74</v>
      </c>
      <c r="X885" s="27">
        <v>8.26</v>
      </c>
      <c r="Y885" s="643">
        <v>91.7</v>
      </c>
      <c r="Z885" s="18">
        <v>-0.74</v>
      </c>
      <c r="AA885" s="18">
        <v>11.05</v>
      </c>
      <c r="AB885" s="17"/>
      <c r="AC885" s="17">
        <v>0.57999999999999996</v>
      </c>
      <c r="AD885" s="16">
        <v>93</v>
      </c>
      <c r="AE885" s="16">
        <v>80</v>
      </c>
      <c r="AF885" s="16">
        <v>19.899999999999999</v>
      </c>
      <c r="AG885" s="16">
        <v>246</v>
      </c>
      <c r="AH885" s="16">
        <v>1.1599999999999999</v>
      </c>
      <c r="AI885" s="16">
        <v>52.7</v>
      </c>
      <c r="AJ885" s="24"/>
      <c r="AK885" s="24" t="s">
        <v>55</v>
      </c>
      <c r="AL885" s="635" t="s">
        <v>55</v>
      </c>
      <c r="AM885" s="26" t="s">
        <v>1301</v>
      </c>
      <c r="AN885" s="24"/>
      <c r="AO885" s="24" t="s">
        <v>55</v>
      </c>
      <c r="AP885" s="635" t="s">
        <v>484</v>
      </c>
      <c r="AQ885" s="635" t="s">
        <v>484</v>
      </c>
      <c r="AR885" s="635" t="s">
        <v>484</v>
      </c>
      <c r="AS885" s="641" t="s">
        <v>32</v>
      </c>
      <c r="AT885" s="24"/>
    </row>
    <row r="886" spans="1:46" ht="19.5">
      <c r="A886" s="23">
        <v>46080</v>
      </c>
      <c r="B886" s="642">
        <v>102</v>
      </c>
      <c r="C886" s="21">
        <v>0.35069444444444442</v>
      </c>
      <c r="D886" s="20">
        <v>2236</v>
      </c>
      <c r="E886" s="20" t="s">
        <v>38</v>
      </c>
      <c r="F886" s="644" t="s">
        <v>55</v>
      </c>
      <c r="G886" s="864">
        <v>14.27</v>
      </c>
      <c r="H886" s="875"/>
      <c r="I886" s="869"/>
      <c r="J886" s="15"/>
      <c r="K886" s="19">
        <v>10.86</v>
      </c>
      <c r="L886" s="636">
        <f>(K886/(100-G886))*100</f>
        <v>12.667677592441384</v>
      </c>
      <c r="M886" s="15"/>
      <c r="N886" s="15"/>
      <c r="O886" s="869">
        <v>1.5</v>
      </c>
      <c r="P886" s="870">
        <v>10</v>
      </c>
      <c r="Q886" s="870">
        <v>8</v>
      </c>
      <c r="R886" s="870">
        <v>45</v>
      </c>
      <c r="S886" s="870">
        <v>30</v>
      </c>
      <c r="T886" s="879">
        <f>SUM(Pâtissière[[#This Row],[G 180µ]:[G 63µ]])</f>
        <v>93</v>
      </c>
      <c r="U886" s="870">
        <v>5</v>
      </c>
      <c r="V886" s="27"/>
      <c r="W886" s="27"/>
      <c r="X886" s="27"/>
      <c r="Y886" s="643">
        <v>90.39</v>
      </c>
      <c r="Z886" s="18">
        <v>-0.81</v>
      </c>
      <c r="AA886" s="18">
        <v>11.38</v>
      </c>
      <c r="AB886" s="17"/>
      <c r="AC886" s="17"/>
      <c r="AD886" s="16">
        <v>93</v>
      </c>
      <c r="AE886" s="16">
        <v>80</v>
      </c>
      <c r="AF886" s="16">
        <v>19.899999999999999</v>
      </c>
      <c r="AG886" s="16">
        <v>226</v>
      </c>
      <c r="AH886" s="16">
        <v>1.1599999999999999</v>
      </c>
      <c r="AI886" s="16">
        <v>46.4</v>
      </c>
      <c r="AJ886" s="24"/>
      <c r="AK886" s="24" t="s">
        <v>55</v>
      </c>
      <c r="AL886" s="635" t="s">
        <v>55</v>
      </c>
      <c r="AM886" s="26"/>
      <c r="AN886" s="24"/>
      <c r="AO886" s="24" t="s">
        <v>55</v>
      </c>
      <c r="AP886" s="635" t="s">
        <v>484</v>
      </c>
      <c r="AQ886" s="635" t="s">
        <v>484</v>
      </c>
      <c r="AR886" s="635" t="s">
        <v>484</v>
      </c>
      <c r="AS886" s="641" t="s">
        <v>32</v>
      </c>
      <c r="AT886" s="24"/>
    </row>
    <row r="887" spans="1:46" ht="19.5">
      <c r="A887" s="23">
        <v>46081</v>
      </c>
      <c r="B887" s="642">
        <v>102</v>
      </c>
      <c r="C887" s="21">
        <v>0.36180555555555555</v>
      </c>
      <c r="D887" s="20">
        <v>2261</v>
      </c>
      <c r="E887" s="20" t="s">
        <v>38</v>
      </c>
      <c r="F887" s="644" t="s">
        <v>55</v>
      </c>
      <c r="G887" s="864">
        <v>14.3</v>
      </c>
      <c r="H887" s="875"/>
      <c r="I887" s="869"/>
      <c r="J887" s="15"/>
      <c r="K887" s="19">
        <v>10.66</v>
      </c>
      <c r="L887" s="636">
        <f>(K887/(100-G887))*100</f>
        <v>12.438739789964993</v>
      </c>
      <c r="M887" s="15"/>
      <c r="N887" s="15"/>
      <c r="O887" s="869">
        <v>1.3</v>
      </c>
      <c r="P887" s="870">
        <v>5</v>
      </c>
      <c r="Q887" s="870">
        <v>7.5</v>
      </c>
      <c r="R887" s="870">
        <v>44</v>
      </c>
      <c r="S887" s="870">
        <v>32</v>
      </c>
      <c r="T887" s="879">
        <f>SUM(Pâtissière[[#This Row],[G 180µ]:[G 63µ]])</f>
        <v>88.5</v>
      </c>
      <c r="U887" s="870">
        <v>8</v>
      </c>
      <c r="V887" s="27"/>
      <c r="W887" s="27"/>
      <c r="X887" s="27"/>
      <c r="Y887" s="643">
        <v>90.81</v>
      </c>
      <c r="Z887" s="18">
        <v>-0.76</v>
      </c>
      <c r="AA887" s="18">
        <v>11.19</v>
      </c>
      <c r="AB887" s="17"/>
      <c r="AC887" s="17"/>
      <c r="AD887" s="16"/>
      <c r="AE887" s="16"/>
      <c r="AF887" s="16"/>
      <c r="AG887" s="16"/>
      <c r="AH887" s="16"/>
      <c r="AI887" s="16"/>
      <c r="AJ887" s="24"/>
      <c r="AK887" s="24" t="s">
        <v>55</v>
      </c>
      <c r="AL887" s="635" t="s">
        <v>55</v>
      </c>
      <c r="AM887" s="26"/>
      <c r="AN887" s="24"/>
      <c r="AO887" s="24" t="s">
        <v>55</v>
      </c>
      <c r="AP887" s="635" t="s">
        <v>484</v>
      </c>
      <c r="AQ887" s="635" t="s">
        <v>484</v>
      </c>
      <c r="AR887" s="635" t="s">
        <v>484</v>
      </c>
      <c r="AS887" s="641" t="s">
        <v>32</v>
      </c>
      <c r="AT887" s="24"/>
    </row>
    <row r="888" spans="1:46" ht="19.5">
      <c r="A888" s="23">
        <v>46083</v>
      </c>
      <c r="B888" s="642">
        <v>103</v>
      </c>
      <c r="C888" s="21">
        <v>0.38541666666666669</v>
      </c>
      <c r="D888" s="20">
        <v>2317</v>
      </c>
      <c r="E888" s="20" t="s">
        <v>38</v>
      </c>
      <c r="F888" s="644" t="s">
        <v>55</v>
      </c>
      <c r="G888" s="864">
        <v>14.35</v>
      </c>
      <c r="H888" s="875"/>
      <c r="I888" s="869"/>
      <c r="J888" s="15"/>
      <c r="K888" s="19">
        <v>10.64</v>
      </c>
      <c r="L888" s="636">
        <f>(K888/(100-G888))*100</f>
        <v>12.422650321074139</v>
      </c>
      <c r="M888" s="15"/>
      <c r="N888" s="15"/>
      <c r="O888" s="869">
        <v>1</v>
      </c>
      <c r="P888" s="870">
        <v>2.9</v>
      </c>
      <c r="Q888" s="870">
        <v>9.33</v>
      </c>
      <c r="R888" s="870">
        <v>52</v>
      </c>
      <c r="S888" s="870">
        <v>29.1</v>
      </c>
      <c r="T888" s="879">
        <f>SUM(Pâtissière[[#This Row],[G 180µ]:[G 63µ]])</f>
        <v>93.330000000000013</v>
      </c>
      <c r="U888" s="870">
        <v>6.09</v>
      </c>
      <c r="V888" s="27"/>
      <c r="W888" s="27"/>
      <c r="X888" s="27"/>
      <c r="Y888" s="643">
        <v>91.13</v>
      </c>
      <c r="Z888" s="18">
        <v>-0.81</v>
      </c>
      <c r="AA888" s="18">
        <v>11.23</v>
      </c>
      <c r="AB888" s="17"/>
      <c r="AC888" s="17"/>
      <c r="AD888" s="16">
        <v>83</v>
      </c>
      <c r="AE888" s="16">
        <v>74</v>
      </c>
      <c r="AF888" s="16">
        <v>19.100000000000001</v>
      </c>
      <c r="AG888" s="16">
        <v>194</v>
      </c>
      <c r="AH888" s="16">
        <v>1.1200000000000001</v>
      </c>
      <c r="AI888" s="16">
        <v>46</v>
      </c>
      <c r="AJ888" s="24"/>
      <c r="AK888" s="24"/>
      <c r="AL888" s="24"/>
      <c r="AM888" s="26"/>
      <c r="AN888" s="24"/>
      <c r="AO888" s="24"/>
      <c r="AP888" s="24"/>
      <c r="AQ888" s="24"/>
      <c r="AR888" s="24"/>
      <c r="AS888" s="24"/>
      <c r="AT888" s="24"/>
    </row>
  </sheetData>
  <conditionalFormatting sqref="G128:G643">
    <cfRule type="cellIs" dxfId="4238" priority="882" stopIfTrue="1" operator="lessThan">
      <formula>13</formula>
    </cfRule>
    <cfRule type="cellIs" dxfId="4237" priority="883" stopIfTrue="1" operator="between">
      <formula>14.5</formula>
      <formula>15</formula>
    </cfRule>
    <cfRule type="cellIs" dxfId="4236" priority="884" stopIfTrue="1" operator="greaterThanOrEqual">
      <formula>15</formula>
    </cfRule>
  </conditionalFormatting>
  <conditionalFormatting sqref="G645">
    <cfRule type="cellIs" dxfId="4235" priority="206" stopIfTrue="1" operator="lessThan">
      <formula>13</formula>
    </cfRule>
    <cfRule type="cellIs" dxfId="4234" priority="207" stopIfTrue="1" operator="between">
      <formula>14.5</formula>
      <formula>15</formula>
    </cfRule>
    <cfRule type="cellIs" dxfId="4233" priority="208" stopIfTrue="1" operator="greaterThanOrEqual">
      <formula>15</formula>
    </cfRule>
  </conditionalFormatting>
  <conditionalFormatting sqref="G647:G654">
    <cfRule type="cellIs" dxfId="4232" priority="192" stopIfTrue="1" operator="lessThan">
      <formula>13</formula>
    </cfRule>
    <cfRule type="cellIs" dxfId="4231" priority="193" stopIfTrue="1" operator="between">
      <formula>14.5</formula>
      <formula>15</formula>
    </cfRule>
    <cfRule type="cellIs" dxfId="4230" priority="194" stopIfTrue="1" operator="greaterThanOrEqual">
      <formula>15</formula>
    </cfRule>
  </conditionalFormatting>
  <conditionalFormatting sqref="G656:G658">
    <cfRule type="cellIs" dxfId="4229" priority="182" stopIfTrue="1" operator="lessThan">
      <formula>13</formula>
    </cfRule>
    <cfRule type="cellIs" dxfId="4228" priority="183" stopIfTrue="1" operator="between">
      <formula>14.5</formula>
      <formula>15</formula>
    </cfRule>
    <cfRule type="cellIs" dxfId="4227" priority="184" stopIfTrue="1" operator="greaterThanOrEqual">
      <formula>15</formula>
    </cfRule>
  </conditionalFormatting>
  <conditionalFormatting sqref="G660:G672">
    <cfRule type="cellIs" dxfId="4226" priority="1877" stopIfTrue="1" operator="lessThan">
      <formula>13</formula>
    </cfRule>
    <cfRule type="cellIs" dxfId="4225" priority="1878" stopIfTrue="1" operator="between">
      <formula>14.5</formula>
      <formula>15</formula>
    </cfRule>
    <cfRule type="cellIs" dxfId="4224" priority="2063" stopIfTrue="1" operator="greaterThanOrEqual">
      <formula>15</formula>
    </cfRule>
  </conditionalFormatting>
  <conditionalFormatting sqref="G682:G722">
    <cfRule type="cellIs" dxfId="4223" priority="148" operator="between">
      <formula>14.5</formula>
      <formula>15</formula>
    </cfRule>
    <cfRule type="cellIs" dxfId="4222" priority="149" stopIfTrue="1" operator="lessThan">
      <formula>13</formula>
    </cfRule>
    <cfRule type="cellIs" dxfId="4221" priority="150" stopIfTrue="1" operator="between">
      <formula>14.5</formula>
      <formula>15</formula>
    </cfRule>
    <cfRule type="cellIs" dxfId="4220" priority="151" stopIfTrue="1" operator="greaterThanOrEqual">
      <formula>15</formula>
    </cfRule>
  </conditionalFormatting>
  <conditionalFormatting sqref="G731:G733">
    <cfRule type="cellIs" dxfId="4219" priority="127" operator="between">
      <formula>14.5</formula>
      <formula>15</formula>
    </cfRule>
    <cfRule type="cellIs" dxfId="4218" priority="128" stopIfTrue="1" operator="lessThan">
      <formula>13</formula>
    </cfRule>
    <cfRule type="cellIs" dxfId="4217" priority="129" stopIfTrue="1" operator="between">
      <formula>14.5</formula>
      <formula>15</formula>
    </cfRule>
    <cfRule type="cellIs" dxfId="4216" priority="130" stopIfTrue="1" operator="greaterThanOrEqual">
      <formula>15</formula>
    </cfRule>
  </conditionalFormatting>
  <conditionalFormatting sqref="G740:G746">
    <cfRule type="cellIs" dxfId="4215" priority="121" operator="between">
      <formula>14.5</formula>
      <formula>15</formula>
    </cfRule>
    <cfRule type="cellIs" dxfId="4214" priority="122" stopIfTrue="1" operator="lessThan">
      <formula>13</formula>
    </cfRule>
    <cfRule type="cellIs" dxfId="4213" priority="123" stopIfTrue="1" operator="between">
      <formula>14.5</formula>
      <formula>15</formula>
    </cfRule>
    <cfRule type="cellIs" dxfId="4212" priority="124" stopIfTrue="1" operator="greaterThanOrEqual">
      <formula>15</formula>
    </cfRule>
  </conditionalFormatting>
  <conditionalFormatting sqref="G749">
    <cfRule type="cellIs" dxfId="4211" priority="116" operator="between">
      <formula>14.5</formula>
      <formula>15</formula>
    </cfRule>
    <cfRule type="cellIs" dxfId="4210" priority="117" stopIfTrue="1" operator="lessThan">
      <formula>13</formula>
    </cfRule>
    <cfRule type="cellIs" dxfId="4209" priority="118" stopIfTrue="1" operator="between">
      <formula>14.5</formula>
      <formula>15</formula>
    </cfRule>
    <cfRule type="cellIs" dxfId="4208" priority="119" stopIfTrue="1" operator="greaterThanOrEqual">
      <formula>15</formula>
    </cfRule>
  </conditionalFormatting>
  <conditionalFormatting sqref="G753">
    <cfRule type="cellIs" dxfId="4207" priority="111" operator="between">
      <formula>14.5</formula>
      <formula>15</formula>
    </cfRule>
    <cfRule type="cellIs" dxfId="4206" priority="112" stopIfTrue="1" operator="lessThan">
      <formula>13</formula>
    </cfRule>
    <cfRule type="cellIs" dxfId="4205" priority="113" stopIfTrue="1" operator="between">
      <formula>14.5</formula>
      <formula>15</formula>
    </cfRule>
    <cfRule type="cellIs" dxfId="4204" priority="114" stopIfTrue="1" operator="greaterThanOrEqual">
      <formula>15</formula>
    </cfRule>
  </conditionalFormatting>
  <conditionalFormatting sqref="G762:G765">
    <cfRule type="cellIs" dxfId="4203" priority="106" operator="between">
      <formula>14.5</formula>
      <formula>15</formula>
    </cfRule>
    <cfRule type="cellIs" dxfId="4202" priority="107" stopIfTrue="1" operator="lessThan">
      <formula>13</formula>
    </cfRule>
    <cfRule type="cellIs" dxfId="4201" priority="108" stopIfTrue="1" operator="between">
      <formula>14.5</formula>
      <formula>15</formula>
    </cfRule>
    <cfRule type="cellIs" dxfId="4200" priority="109" stopIfTrue="1" operator="greaterThanOrEqual">
      <formula>15</formula>
    </cfRule>
  </conditionalFormatting>
  <conditionalFormatting sqref="G767:G806">
    <cfRule type="cellIs" dxfId="4199" priority="70" operator="between">
      <formula>14.5</formula>
      <formula>15</formula>
    </cfRule>
    <cfRule type="cellIs" dxfId="4198" priority="71" stopIfTrue="1" operator="lessThan">
      <formula>13</formula>
    </cfRule>
    <cfRule type="cellIs" dxfId="4197" priority="72" stopIfTrue="1" operator="between">
      <formula>14.5</formula>
      <formula>15</formula>
    </cfRule>
    <cfRule type="cellIs" dxfId="4196" priority="73" stopIfTrue="1" operator="greaterThanOrEqual">
      <formula>15</formula>
    </cfRule>
  </conditionalFormatting>
  <conditionalFormatting sqref="G808">
    <cfRule type="cellIs" dxfId="4195" priority="41" operator="between">
      <formula>14.5</formula>
      <formula>15</formula>
    </cfRule>
    <cfRule type="cellIs" dxfId="4194" priority="42" stopIfTrue="1" operator="lessThan">
      <formula>13</formula>
    </cfRule>
    <cfRule type="cellIs" dxfId="4193" priority="43" stopIfTrue="1" operator="between">
      <formula>14.5</formula>
      <formula>15</formula>
    </cfRule>
    <cfRule type="cellIs" dxfId="4192" priority="44" stopIfTrue="1" operator="greaterThanOrEqual">
      <formula>15</formula>
    </cfRule>
  </conditionalFormatting>
  <conditionalFormatting sqref="G810:G811">
    <cfRule type="cellIs" dxfId="4191" priority="35" operator="between">
      <formula>14.5</formula>
      <formula>15</formula>
    </cfRule>
    <cfRule type="cellIs" dxfId="4190" priority="36" stopIfTrue="1" operator="lessThan">
      <formula>13</formula>
    </cfRule>
    <cfRule type="cellIs" dxfId="4189" priority="37" stopIfTrue="1" operator="between">
      <formula>14.5</formula>
      <formula>15</formula>
    </cfRule>
    <cfRule type="cellIs" dxfId="4188" priority="38" stopIfTrue="1" operator="greaterThanOrEqual">
      <formula>15</formula>
    </cfRule>
  </conditionalFormatting>
  <conditionalFormatting sqref="G2:I114 G115:G118">
    <cfRule type="cellIs" dxfId="4187" priority="625" operator="greaterThanOrEqual">
      <formula>15</formula>
    </cfRule>
  </conditionalFormatting>
  <conditionalFormatting sqref="G115:I115">
    <cfRule type="cellIs" dxfId="4186" priority="615" operator="greaterThanOrEqual">
      <formula>15</formula>
    </cfRule>
  </conditionalFormatting>
  <conditionalFormatting sqref="G116:I116">
    <cfRule type="cellIs" dxfId="4185" priority="614" operator="greaterThanOrEqual">
      <formula>15</formula>
    </cfRule>
  </conditionalFormatting>
  <conditionalFormatting sqref="G117:I118">
    <cfRule type="cellIs" dxfId="4184" priority="613" operator="greaterThanOrEqual">
      <formula>15</formula>
    </cfRule>
  </conditionalFormatting>
  <conditionalFormatting sqref="G119:I119">
    <cfRule type="cellIs" dxfId="4183" priority="612" operator="greaterThanOrEqual">
      <formula>15</formula>
    </cfRule>
  </conditionalFormatting>
  <conditionalFormatting sqref="G120:I120">
    <cfRule type="cellIs" dxfId="4182" priority="611" operator="greaterThanOrEqual">
      <formula>15</formula>
    </cfRule>
  </conditionalFormatting>
  <conditionalFormatting sqref="G121:I121">
    <cfRule type="cellIs" dxfId="4181" priority="610" operator="greaterThanOrEqual">
      <formula>15</formula>
    </cfRule>
  </conditionalFormatting>
  <conditionalFormatting sqref="G122:I122">
    <cfRule type="cellIs" dxfId="4180" priority="609" operator="greaterThanOrEqual">
      <formula>15</formula>
    </cfRule>
  </conditionalFormatting>
  <conditionalFormatting sqref="G123:I124">
    <cfRule type="cellIs" dxfId="4179" priority="608" operator="greaterThanOrEqual">
      <formula>15</formula>
    </cfRule>
  </conditionalFormatting>
  <conditionalFormatting sqref="G125:I125">
    <cfRule type="cellIs" dxfId="4178" priority="607" operator="greaterThanOrEqual">
      <formula>15</formula>
    </cfRule>
  </conditionalFormatting>
  <conditionalFormatting sqref="G126:I126 AZ126:BB126 CR126:CT126 EJ126:EL126 GB126:GD126 HT126:HV126 JL126:JN126 LD126:LF126 MV126:MX126 ON126:OP126 QF126:QH126 RX126:RZ126 TP126:TR126 VH126:VJ126 WZ126:XB126 YR126:YT126 AAJ126:AAL126 ACB126:ACD126 ADT126:ADV126 AFL126:AFN126 AHD126:AHF126 AIV126:AIX126 AKN126:AKP126 AMF126:AMH126 ANX126:ANZ126 APP126:APR126 ARH126:ARJ126 ASZ126:ATB126 AUR126:AUT126 AWJ126:AWL126 AYB126:AYD126 AZT126:AZV126 BBL126:BBN126 BDD126:BDF126 BEV126:BEX126 BGN126:BGP126 BIF126:BIH126 BJX126:BJZ126 BLP126:BLR126 BNH126:BNJ126 BOZ126:BPB126 BQR126:BQT126 BSJ126:BSL126 BUB126:BUD126 BVT126:BVV126 BXL126:BXN126 BZD126:BZF126 CAV126:CAX126 CCN126:CCP126 CEF126:CEH126 CFX126:CFZ126 CHP126:CHR126 CJH126:CJJ126 CKZ126:CLB126 CMR126:CMT126 COJ126:COL126 CQB126:CQD126 CRT126:CRV126 CTL126:CTN126 CVD126:CVF126 CWV126:CWX126 CYN126:CYP126 DAF126:DAH126 DBX126:DBZ126 DDP126:DDR126 DFH126:DFJ126 DGZ126:DHB126 DIR126:DIT126 DKJ126:DKL126 DMB126:DMD126 DNT126:DNV126 DPL126:DPN126 DRD126:DRF126 DSV126:DSX126 DUN126:DUP126 DWF126:DWH126 DXX126:DXZ126 DZP126:DZR126 EBH126:EBJ126 ECZ126:EDB126 EER126:EET126 EGJ126:EGL126 EIB126:EID126 EJT126:EJV126 ELL126:ELN126 END126:ENF126 EOV126:EOX126 EQN126:EQP126 ESF126:ESH126 ETX126:ETZ126 EVP126:EVR126 EXH126:EXJ126 EYZ126:EZB126 FAR126:FAT126 FCJ126:FCL126 FEB126:FED126 FFT126:FFV126 FHL126:FHN126 FJD126:FJF126 FKV126:FKX126 FMN126:FMP126 FOF126:FOH126 FPX126:FPZ126 FRP126:FRR126 FTH126:FTJ126 FUZ126:FVB126 FWR126:FWT126 FYJ126:FYL126 GAB126:GAD126 GBT126:GBV126 GDL126:GDN126 GFD126:GFF126 GGV126:GGX126 GIN126:GIP126 GKF126:GKH126 GLX126:GLZ126 GNP126:GNR126 GPH126:GPJ126 GQZ126:GRB126 GSR126:GST126 GUJ126:GUL126 GWB126:GWD126 GXT126:GXV126 GZL126:GZN126 HBD126:HBF126 HCV126:HCX126 HEN126:HEP126 HGF126:HGH126 HHX126:HHZ126 HJP126:HJR126 HLH126:HLJ126 HMZ126:HNB126 HOR126:HOT126 HQJ126:HQL126 HSB126:HSD126 HTT126:HTV126 HVL126:HVN126 HXD126:HXF126 HYV126:HYX126 IAN126:IAP126 ICF126:ICH126 IDX126:IDZ126 IFP126:IFR126 IHH126:IHJ126 IIZ126:IJB126 IKR126:IKT126 IMJ126:IML126 IOB126:IOD126 IPT126:IPV126 IRL126:IRN126 ITD126:ITF126 IUV126:IUX126 IWN126:IWP126 IYF126:IYH126 IZX126:IZZ126 JBP126:JBR126 JDH126:JDJ126 JEZ126:JFB126 JGR126:JGT126 JIJ126:JIL126 JKB126:JKD126 JLT126:JLV126 JNL126:JNN126 JPD126:JPF126 JQV126:JQX126 JSN126:JSP126 JUF126:JUH126 JVX126:JVZ126 JXP126:JXR126 JZH126:JZJ126 KAZ126:KBB126 KCR126:KCT126 KEJ126:KEL126 KGB126:KGD126 KHT126:KHV126 KJL126:KJN126 KLD126:KLF126 KMV126:KMX126 KON126:KOP126 KQF126:KQH126 KRX126:KRZ126 KTP126:KTR126 KVH126:KVJ126 KWZ126:KXB126 KYR126:KYT126 LAJ126:LAL126 LCB126:LCD126 LDT126:LDV126 LFL126:LFN126 LHD126:LHF126 LIV126:LIX126 LKN126:LKP126 LMF126:LMH126 LNX126:LNZ126 LPP126:LPR126 LRH126:LRJ126 LSZ126:LTB126 LUR126:LUT126 LWJ126:LWL126 LYB126:LYD126 LZT126:LZV126 MBL126:MBN126 MDD126:MDF126 MEV126:MEX126 MGN126:MGP126 MIF126:MIH126 MJX126:MJZ126 MLP126:MLR126 MNH126:MNJ126 MOZ126:MPB126 MQR126:MQT126 MSJ126:MSL126 MUB126:MUD126 MVT126:MVV126 MXL126:MXN126 MZD126:MZF126 NAV126:NAX126 NCN126:NCP126 NEF126:NEH126 NFX126:NFZ126 NHP126:NHR126 NJH126:NJJ126 NKZ126:NLB126 NMR126:NMT126 NOJ126:NOL126 NQB126:NQD126 NRT126:NRV126 NTL126:NTN126 NVD126:NVF126 NWV126:NWX126 NYN126:NYP126 OAF126:OAH126 OBX126:OBZ126 ODP126:ODR126 OFH126:OFJ126 OGZ126:OHB126 OIR126:OIT126 OKJ126:OKL126 OMB126:OMD126 ONT126:ONV126 OPL126:OPN126 ORD126:ORF126 OSV126:OSX126 OUN126:OUP126 OWF126:OWH126 OXX126:OXZ126 OZP126:OZR126 PBH126:PBJ126 PCZ126:PDB126 PER126:PET126 PGJ126:PGL126 PIB126:PID126 PJT126:PJV126 PLL126:PLN126 PND126:PNF126 POV126:POX126 PQN126:PQP126 PSF126:PSH126 PTX126:PTZ126 PVP126:PVR126 PXH126:PXJ126 PYZ126:PZB126 QAR126:QAT126 QCJ126:QCL126 QEB126:QED126 QFT126:QFV126 QHL126:QHN126 QJD126:QJF126 QKV126:QKX126 QMN126:QMP126 QOF126:QOH126 QPX126:QPZ126 QRP126:QRR126 QTH126:QTJ126 QUZ126:QVB126 QWR126:QWT126 QYJ126:QYL126 RAB126:RAD126 RBT126:RBV126 RDL126:RDN126 RFD126:RFF126 RGV126:RGX126 RIN126:RIP126 RKF126:RKH126 RLX126:RLZ126 RNP126:RNR126 RPH126:RPJ126 RQZ126:RRB126 RSR126:RST126 RUJ126:RUL126 RWB126:RWD126 RXT126:RXV126 RZL126:RZN126 SBD126:SBF126 SCV126:SCX126 SEN126:SEP126 SGF126:SGH126 SHX126:SHZ126 SJP126:SJR126 SLH126:SLJ126 SMZ126:SNB126 SOR126:SOT126 SQJ126:SQL126 SSB126:SSD126 STT126:STV126 SVL126:SVN126 SXD126:SXF126 SYV126:SYX126 TAN126:TAP126 TCF126:TCH126 TDX126:TDZ126 TFP126:TFR126 THH126:THJ126 TIZ126:TJB126 TKR126:TKT126 TMJ126:TML126 TOB126:TOD126 TPT126:TPV126 TRL126:TRN126 TTD126:TTF126 TUV126:TUX126 TWN126:TWP126 TYF126:TYH126 TZX126:TZZ126 UBP126:UBR126 UDH126:UDJ126 UEZ126:UFB126 UGR126:UGT126 UIJ126:UIL126 UKB126:UKD126 ULT126:ULV126 UNL126:UNN126 UPD126:UPF126 UQV126:UQX126 USN126:USP126 UUF126:UUH126 UVX126:UVZ126 UXP126:UXR126 UZH126:UZJ126 VAZ126:VBB126 VCR126:VCT126 VEJ126:VEL126 VGB126:VGD126 VHT126:VHV126 VJL126:VJN126 VLD126:VLF126 VMV126:VMX126 VON126:VOP126 VQF126:VQH126 VRX126:VRZ126 VTP126:VTR126 VVH126:VVJ126 VWZ126:VXB126 VYR126:VYT126 WAJ126:WAL126 WCB126:WCD126 WDT126:WDV126 WFL126:WFN126 WHD126:WHF126 WIV126:WIX126 WKN126:WKP126 WMF126:WMH126 WNX126:WNZ126 WPP126:WPR126 WRH126:WRJ126 WSZ126:WTB126 WUR126:WUT126 WWJ126:WWL126 WYB126:WYD126 WZT126:WZV126 XBL126:XBN126 XDD126:XDF126 XEV126:XEX126">
    <cfRule type="cellIs" dxfId="4177" priority="606" operator="greaterThanOrEqual">
      <formula>15</formula>
    </cfRule>
  </conditionalFormatting>
  <conditionalFormatting sqref="G127:I127 AZ127:BB127 CR127:CT127 EJ127:EL127 GB127:GD127 HT127:HV127 JL127:JN127 LD127:LF127 MV127:MX127 ON127:OP127 QF127:QH127 RX127:RZ127 TP127:TR127 VH127:VJ127 WZ127:XB127 YR127:YT127 AAJ127:AAL127 ACB127:ACD127 ADT127:ADV127 AFL127:AFN127 AHD127:AHF127 AIV127:AIX127 AKN127:AKP127 AMF127:AMH127 ANX127:ANZ127 APP127:APR127 ARH127:ARJ127 ASZ127:ATB127 AUR127:AUT127 AWJ127:AWL127 AYB127:AYD127 AZT127:AZV127 BBL127:BBN127 BDD127:BDF127 BEV127:BEX127 BGN127:BGP127 BIF127:BIH127 BJX127:BJZ127 BLP127:BLR127 BNH127:BNJ127 BOZ127:BPB127 BQR127:BQT127 BSJ127:BSL127 BUB127:BUD127 BVT127:BVV127 BXL127:BXN127 BZD127:BZF127 CAV127:CAX127 CCN127:CCP127 CEF127:CEH127 CFX127:CFZ127 CHP127:CHR127 CJH127:CJJ127 CKZ127:CLB127 CMR127:CMT127 COJ127:COL127 CQB127:CQD127 CRT127:CRV127 CTL127:CTN127 CVD127:CVF127 CWV127:CWX127 CYN127:CYP127 DAF127:DAH127 DBX127:DBZ127 DDP127:DDR127 DFH127:DFJ127 DGZ127:DHB127 DIR127:DIT127 DKJ127:DKL127 DMB127:DMD127 DNT127:DNV127 DPL127:DPN127 DRD127:DRF127 DSV127:DSX127 DUN127:DUP127 DWF127:DWH127 DXX127:DXZ127 DZP127:DZR127 EBH127:EBJ127 ECZ127:EDB127 EER127:EET127 EGJ127:EGL127 EIB127:EID127 EJT127:EJV127 ELL127:ELN127 END127:ENF127 EOV127:EOX127 EQN127:EQP127 ESF127:ESH127 ETX127:ETZ127 EVP127:EVR127 EXH127:EXJ127 EYZ127:EZB127 FAR127:FAT127 FCJ127:FCL127 FEB127:FED127 FFT127:FFV127 FHL127:FHN127 FJD127:FJF127 FKV127:FKX127 FMN127:FMP127 FOF127:FOH127 FPX127:FPZ127 FRP127:FRR127 FTH127:FTJ127 FUZ127:FVB127 FWR127:FWT127 FYJ127:FYL127 GAB127:GAD127 GBT127:GBV127 GDL127:GDN127 GFD127:GFF127 GGV127:GGX127 GIN127:GIP127 GKF127:GKH127 GLX127:GLZ127 GNP127:GNR127 GPH127:GPJ127 GQZ127:GRB127 GSR127:GST127 GUJ127:GUL127 GWB127:GWD127 GXT127:GXV127 GZL127:GZN127 HBD127:HBF127 HCV127:HCX127 HEN127:HEP127 HGF127:HGH127 HHX127:HHZ127 HJP127:HJR127 HLH127:HLJ127 HMZ127:HNB127 HOR127:HOT127 HQJ127:HQL127 HSB127:HSD127 HTT127:HTV127 HVL127:HVN127 HXD127:HXF127 HYV127:HYX127 IAN127:IAP127 ICF127:ICH127 IDX127:IDZ127 IFP127:IFR127 IHH127:IHJ127 IIZ127:IJB127 IKR127:IKT127 IMJ127:IML127 IOB127:IOD127 IPT127:IPV127 IRL127:IRN127 ITD127:ITF127 IUV127:IUX127 IWN127:IWP127 IYF127:IYH127 IZX127:IZZ127 JBP127:JBR127 JDH127:JDJ127 JEZ127:JFB127 JGR127:JGT127 JIJ127:JIL127 JKB127:JKD127 JLT127:JLV127 JNL127:JNN127 JPD127:JPF127 JQV127:JQX127 JSN127:JSP127 JUF127:JUH127 JVX127:JVZ127 JXP127:JXR127 JZH127:JZJ127 KAZ127:KBB127 KCR127:KCT127 KEJ127:KEL127 KGB127:KGD127 KHT127:KHV127 KJL127:KJN127 KLD127:KLF127 KMV127:KMX127 KON127:KOP127 KQF127:KQH127 KRX127:KRZ127 KTP127:KTR127 KVH127:KVJ127 KWZ127:KXB127 KYR127:KYT127 LAJ127:LAL127 LCB127:LCD127 LDT127:LDV127 LFL127:LFN127 LHD127:LHF127 LIV127:LIX127 LKN127:LKP127 LMF127:LMH127 LNX127:LNZ127 LPP127:LPR127 LRH127:LRJ127 LSZ127:LTB127 LUR127:LUT127 LWJ127:LWL127 LYB127:LYD127 LZT127:LZV127 MBL127:MBN127 MDD127:MDF127 MEV127:MEX127 MGN127:MGP127 MIF127:MIH127 MJX127:MJZ127 MLP127:MLR127 MNH127:MNJ127 MOZ127:MPB127 MQR127:MQT127 MSJ127:MSL127 MUB127:MUD127 MVT127:MVV127 MXL127:MXN127 MZD127:MZF127 NAV127:NAX127 NCN127:NCP127 NEF127:NEH127 NFX127:NFZ127 NHP127:NHR127 NJH127:NJJ127 NKZ127:NLB127 NMR127:NMT127 NOJ127:NOL127 NQB127:NQD127 NRT127:NRV127 NTL127:NTN127 NVD127:NVF127 NWV127:NWX127 NYN127:NYP127 OAF127:OAH127 OBX127:OBZ127 ODP127:ODR127 OFH127:OFJ127 OGZ127:OHB127 OIR127:OIT127 OKJ127:OKL127 OMB127:OMD127 ONT127:ONV127 OPL127:OPN127 ORD127:ORF127 OSV127:OSX127 OUN127:OUP127 OWF127:OWH127 OXX127:OXZ127 OZP127:OZR127 PBH127:PBJ127 PCZ127:PDB127 PER127:PET127 PGJ127:PGL127 PIB127:PID127 PJT127:PJV127 PLL127:PLN127 PND127:PNF127 POV127:POX127 PQN127:PQP127 PSF127:PSH127 PTX127:PTZ127 PVP127:PVR127 PXH127:PXJ127 PYZ127:PZB127 QAR127:QAT127 QCJ127:QCL127 QEB127:QED127 QFT127:QFV127 QHL127:QHN127 QJD127:QJF127 QKV127:QKX127 QMN127:QMP127 QOF127:QOH127 QPX127:QPZ127 QRP127:QRR127 QTH127:QTJ127 QUZ127:QVB127 QWR127:QWT127 QYJ127:QYL127 RAB127:RAD127 RBT127:RBV127 RDL127:RDN127 RFD127:RFF127 RGV127:RGX127 RIN127:RIP127 RKF127:RKH127 RLX127:RLZ127 RNP127:RNR127 RPH127:RPJ127 RQZ127:RRB127 RSR127:RST127 RUJ127:RUL127 RWB127:RWD127 RXT127:RXV127 RZL127:RZN127 SBD127:SBF127 SCV127:SCX127 SEN127:SEP127 SGF127:SGH127 SHX127:SHZ127 SJP127:SJR127 SLH127:SLJ127 SMZ127:SNB127 SOR127:SOT127 SQJ127:SQL127 SSB127:SSD127 STT127:STV127 SVL127:SVN127 SXD127:SXF127 SYV127:SYX127 TAN127:TAP127 TCF127:TCH127 TDX127:TDZ127 TFP127:TFR127 THH127:THJ127 TIZ127:TJB127 TKR127:TKT127 TMJ127:TML127 TOB127:TOD127 TPT127:TPV127 TRL127:TRN127 TTD127:TTF127 TUV127:TUX127 TWN127:TWP127 TYF127:TYH127 TZX127:TZZ127 UBP127:UBR127 UDH127:UDJ127 UEZ127:UFB127 UGR127:UGT127 UIJ127:UIL127 UKB127:UKD127 ULT127:ULV127 UNL127:UNN127 UPD127:UPF127 UQV127:UQX127 USN127:USP127 UUF127:UUH127 UVX127:UVZ127 UXP127:UXR127 UZH127:UZJ127 VAZ127:VBB127 VCR127:VCT127 VEJ127:VEL127 VGB127:VGD127 VHT127:VHV127 VJL127:VJN127 VLD127:VLF127 VMV127:VMX127 VON127:VOP127 VQF127:VQH127 VRX127:VRZ127 VTP127:VTR127 VVH127:VVJ127 VWZ127:VXB127 VYR127:VYT127 WAJ127:WAL127 WCB127:WCD127 WDT127:WDV127 WFL127:WFN127 WHD127:WHF127 WIV127:WIX127 WKN127:WKP127 WMF127:WMH127 WNX127:WNZ127 WPP127:WPR127 WRH127:WRJ127 WSZ127:WTB127 WUR127:WUT127 WWJ127:WWL127 WYB127:WYD127 WZT127:WZV127 XBL127:XBN127 XDD127:XDF127 XEV127:XEX127">
    <cfRule type="cellIs" dxfId="4176" priority="605" operator="greaterThanOrEqual">
      <formula>15</formula>
    </cfRule>
  </conditionalFormatting>
  <conditionalFormatting sqref="G461:I462">
    <cfRule type="cellIs" dxfId="4175" priority="585" operator="between">
      <formula>14.5</formula>
      <formula>15</formula>
    </cfRule>
  </conditionalFormatting>
  <conditionalFormatting sqref="G463:I463">
    <cfRule type="cellIs" dxfId="4174" priority="582" operator="between">
      <formula>14.5</formula>
      <formula>15</formula>
    </cfRule>
    <cfRule type="cellIs" dxfId="4173" priority="583" operator="between">
      <formula>14.5</formula>
      <formula>15</formula>
    </cfRule>
  </conditionalFormatting>
  <conditionalFormatting sqref="G656:I657">
    <cfRule type="cellIs" dxfId="4172" priority="181" operator="between">
      <formula>14.5</formula>
      <formula>15</formula>
    </cfRule>
  </conditionalFormatting>
  <conditionalFormatting sqref="G658:I658">
    <cfRule type="cellIs" dxfId="4171" priority="167" operator="between">
      <formula>14.5</formula>
      <formula>15</formula>
    </cfRule>
  </conditionalFormatting>
  <conditionalFormatting sqref="H474:H475">
    <cfRule type="cellIs" dxfId="4170" priority="560" operator="between">
      <formula>14.5</formula>
      <formula>15</formula>
    </cfRule>
  </conditionalFormatting>
  <conditionalFormatting sqref="H476">
    <cfRule type="cellIs" dxfId="4169" priority="556" operator="between">
      <formula>14.5</formula>
      <formula>15</formula>
    </cfRule>
    <cfRule type="cellIs" dxfId="4168" priority="557" operator="between">
      <formula>14.5</formula>
      <formula>15</formula>
    </cfRule>
  </conditionalFormatting>
  <conditionalFormatting sqref="H477">
    <cfRule type="cellIs" dxfId="4167" priority="553" operator="between">
      <formula>14.5</formula>
      <formula>15</formula>
    </cfRule>
    <cfRule type="cellIs" dxfId="4166" priority="554" operator="between">
      <formula>14.5</formula>
      <formula>15</formula>
    </cfRule>
    <cfRule type="cellIs" dxfId="4165" priority="555" operator="between">
      <formula>14.5</formula>
      <formula>15</formula>
    </cfRule>
  </conditionalFormatting>
  <conditionalFormatting sqref="H478:H479">
    <cfRule type="cellIs" dxfId="4164" priority="546" operator="between">
      <formula>14.5</formula>
      <formula>15</formula>
    </cfRule>
    <cfRule type="cellIs" dxfId="4163" priority="547" operator="between">
      <formula>14.5</formula>
      <formula>15</formula>
    </cfRule>
    <cfRule type="cellIs" dxfId="4162" priority="548" operator="between">
      <formula>14.5</formula>
      <formula>15</formula>
    </cfRule>
  </conditionalFormatting>
  <conditionalFormatting sqref="H480:H481">
    <cfRule type="cellIs" dxfId="4161" priority="542" operator="between">
      <formula>14.5</formula>
      <formula>15</formula>
    </cfRule>
    <cfRule type="cellIs" dxfId="4160" priority="543" operator="between">
      <formula>14.5</formula>
      <formula>15</formula>
    </cfRule>
    <cfRule type="cellIs" dxfId="4159" priority="544" operator="between">
      <formula>14.5</formula>
      <formula>15</formula>
    </cfRule>
    <cfRule type="cellIs" dxfId="4158" priority="545" operator="between">
      <formula>14.5</formula>
      <formula>15</formula>
    </cfRule>
  </conditionalFormatting>
  <conditionalFormatting sqref="H482">
    <cfRule type="cellIs" dxfId="4157" priority="537" operator="between">
      <formula>14.5</formula>
      <formula>15</formula>
    </cfRule>
    <cfRule type="cellIs" dxfId="4156" priority="538" operator="between">
      <formula>14.5</formula>
      <formula>15</formula>
    </cfRule>
    <cfRule type="cellIs" dxfId="4155" priority="539" operator="between">
      <formula>14.5</formula>
      <formula>15</formula>
    </cfRule>
    <cfRule type="cellIs" dxfId="4154" priority="540" operator="between">
      <formula>14.5</formula>
      <formula>15</formula>
    </cfRule>
    <cfRule type="cellIs" dxfId="4153" priority="541" operator="between">
      <formula>14.5</formula>
      <formula>15</formula>
    </cfRule>
  </conditionalFormatting>
  <conditionalFormatting sqref="H483">
    <cfRule type="cellIs" dxfId="4152" priority="531" operator="between">
      <formula>14.5</formula>
      <formula>15</formula>
    </cfRule>
    <cfRule type="cellIs" dxfId="4151" priority="532" operator="between">
      <formula>14.5</formula>
      <formula>15</formula>
    </cfRule>
    <cfRule type="cellIs" dxfId="4150" priority="533" operator="between">
      <formula>14.5</formula>
      <formula>15</formula>
    </cfRule>
    <cfRule type="cellIs" dxfId="4149" priority="534" operator="between">
      <formula>14.5</formula>
      <formula>15</formula>
    </cfRule>
    <cfRule type="cellIs" dxfId="4148" priority="535" operator="between">
      <formula>14.5</formula>
      <formula>15</formula>
    </cfRule>
    <cfRule type="cellIs" dxfId="4147" priority="536" operator="between">
      <formula>14.5</formula>
      <formula>15</formula>
    </cfRule>
  </conditionalFormatting>
  <conditionalFormatting sqref="H484">
    <cfRule type="cellIs" dxfId="4146" priority="525" operator="between">
      <formula>14.5</formula>
      <formula>15</formula>
    </cfRule>
    <cfRule type="cellIs" dxfId="4145" priority="526" operator="between">
      <formula>14.5</formula>
      <formula>15</formula>
    </cfRule>
    <cfRule type="cellIs" dxfId="4144" priority="527" operator="between">
      <formula>14.5</formula>
      <formula>15</formula>
    </cfRule>
    <cfRule type="cellIs" dxfId="4143" priority="528" operator="between">
      <formula>14.5</formula>
      <formula>15</formula>
    </cfRule>
    <cfRule type="cellIs" dxfId="4142" priority="529" operator="between">
      <formula>14.5</formula>
      <formula>15</formula>
    </cfRule>
    <cfRule type="cellIs" dxfId="4141" priority="530" operator="between">
      <formula>14.5</formula>
      <formula>15</formula>
    </cfRule>
  </conditionalFormatting>
  <conditionalFormatting sqref="H485">
    <cfRule type="cellIs" dxfId="4140" priority="520" operator="between">
      <formula>14.5</formula>
      <formula>15</formula>
    </cfRule>
    <cfRule type="cellIs" dxfId="4139" priority="521" operator="between">
      <formula>14.5</formula>
      <formula>15</formula>
    </cfRule>
    <cfRule type="cellIs" dxfId="4138" priority="522" operator="between">
      <formula>14.5</formula>
      <formula>15</formula>
    </cfRule>
    <cfRule type="cellIs" dxfId="4137" priority="523" operator="between">
      <formula>14.5</formula>
      <formula>15</formula>
    </cfRule>
    <cfRule type="cellIs" dxfId="4136" priority="524" operator="between">
      <formula>14.5</formula>
      <formula>15</formula>
    </cfRule>
  </conditionalFormatting>
  <conditionalFormatting sqref="H486">
    <cfRule type="cellIs" dxfId="4135" priority="513" operator="between">
      <formula>14.5</formula>
      <formula>15</formula>
    </cfRule>
    <cfRule type="cellIs" dxfId="4134" priority="514" operator="between">
      <formula>14.5</formula>
      <formula>15</formula>
    </cfRule>
    <cfRule type="cellIs" dxfId="4133" priority="515" operator="between">
      <formula>14.5</formula>
      <formula>15</formula>
    </cfRule>
    <cfRule type="cellIs" dxfId="4132" priority="516" operator="between">
      <formula>14.5</formula>
      <formula>15</formula>
    </cfRule>
    <cfRule type="cellIs" dxfId="4131" priority="517" operator="between">
      <formula>14.5</formula>
      <formula>15</formula>
    </cfRule>
    <cfRule type="cellIs" dxfId="4130" priority="518" operator="between">
      <formula>14.5</formula>
      <formula>15</formula>
    </cfRule>
    <cfRule type="cellIs" dxfId="4129" priority="519" operator="between">
      <formula>14.5</formula>
      <formula>15</formula>
    </cfRule>
  </conditionalFormatting>
  <conditionalFormatting sqref="H487">
    <cfRule type="cellIs" dxfId="4128" priority="507" operator="between">
      <formula>14.5</formula>
      <formula>15</formula>
    </cfRule>
    <cfRule type="cellIs" dxfId="4127" priority="508" operator="between">
      <formula>14.5</formula>
      <formula>15</formula>
    </cfRule>
    <cfRule type="cellIs" dxfId="4126" priority="509" operator="between">
      <formula>14.5</formula>
      <formula>15</formula>
    </cfRule>
    <cfRule type="cellIs" dxfId="4125" priority="510" operator="between">
      <formula>14.5</formula>
      <formula>15</formula>
    </cfRule>
    <cfRule type="cellIs" dxfId="4124" priority="511" operator="between">
      <formula>14.5</formula>
      <formula>15</formula>
    </cfRule>
  </conditionalFormatting>
  <conditionalFormatting sqref="H487:H488">
    <cfRule type="cellIs" dxfId="4123" priority="512" operator="between">
      <formula>14.5</formula>
      <formula>15</formula>
    </cfRule>
  </conditionalFormatting>
  <conditionalFormatting sqref="H488">
    <cfRule type="cellIs" dxfId="4122" priority="500" operator="between">
      <formula>14.5</formula>
      <formula>15</formula>
    </cfRule>
    <cfRule type="cellIs" dxfId="4121" priority="501" operator="between">
      <formula>14.5</formula>
      <formula>15</formula>
    </cfRule>
    <cfRule type="cellIs" dxfId="4120" priority="502" operator="between">
      <formula>14.5</formula>
      <formula>15</formula>
    </cfRule>
    <cfRule type="cellIs" dxfId="4119" priority="503" operator="between">
      <formula>14.5</formula>
      <formula>15</formula>
    </cfRule>
    <cfRule type="cellIs" dxfId="4118" priority="504" operator="between">
      <formula>14.5</formula>
      <formula>15</formula>
    </cfRule>
    <cfRule type="cellIs" dxfId="4117" priority="505" operator="between">
      <formula>14.5</formula>
      <formula>15</formula>
    </cfRule>
    <cfRule type="cellIs" dxfId="4116" priority="506" operator="between">
      <formula>14.5</formula>
      <formula>15</formula>
    </cfRule>
  </conditionalFormatting>
  <conditionalFormatting sqref="H489">
    <cfRule type="cellIs" dxfId="4115" priority="491" operator="between">
      <formula>14.5</formula>
      <formula>15</formula>
    </cfRule>
    <cfRule type="cellIs" dxfId="4114" priority="492" operator="between">
      <formula>14.5</formula>
      <formula>15</formula>
    </cfRule>
    <cfRule type="cellIs" dxfId="4113" priority="493" operator="between">
      <formula>14.5</formula>
      <formula>15</formula>
    </cfRule>
    <cfRule type="cellIs" dxfId="4112" priority="494" operator="between">
      <formula>14.5</formula>
      <formula>15</formula>
    </cfRule>
    <cfRule type="cellIs" dxfId="4111" priority="495" operator="between">
      <formula>14.5</formula>
      <formula>15</formula>
    </cfRule>
    <cfRule type="cellIs" dxfId="4110" priority="496" operator="between">
      <formula>14.5</formula>
      <formula>15</formula>
    </cfRule>
    <cfRule type="cellIs" dxfId="4109" priority="497" operator="between">
      <formula>14.5</formula>
      <formula>15</formula>
    </cfRule>
    <cfRule type="cellIs" dxfId="4108" priority="498" operator="between">
      <formula>14.5</formula>
      <formula>15</formula>
    </cfRule>
    <cfRule type="cellIs" dxfId="4107" priority="499" operator="between">
      <formula>14.5</formula>
      <formula>15</formula>
    </cfRule>
  </conditionalFormatting>
  <conditionalFormatting sqref="H490">
    <cfRule type="cellIs" dxfId="4106" priority="481" operator="between">
      <formula>14.5</formula>
      <formula>15</formula>
    </cfRule>
    <cfRule type="cellIs" dxfId="4105" priority="482" operator="between">
      <formula>14.5</formula>
      <formula>15</formula>
    </cfRule>
    <cfRule type="cellIs" dxfId="4104" priority="483" operator="between">
      <formula>14.5</formula>
      <formula>15</formula>
    </cfRule>
    <cfRule type="cellIs" dxfId="4103" priority="484" operator="between">
      <formula>14.5</formula>
      <formula>15</formula>
    </cfRule>
    <cfRule type="cellIs" dxfId="4102" priority="485" operator="between">
      <formula>14.5</formula>
      <formula>15</formula>
    </cfRule>
    <cfRule type="cellIs" dxfId="4101" priority="486" operator="between">
      <formula>14.5</formula>
      <formula>15</formula>
    </cfRule>
    <cfRule type="cellIs" dxfId="4100" priority="487" operator="between">
      <formula>14.5</formula>
      <formula>15</formula>
    </cfRule>
    <cfRule type="cellIs" dxfId="4099" priority="488" operator="between">
      <formula>14.5</formula>
      <formula>15</formula>
    </cfRule>
    <cfRule type="cellIs" dxfId="4098" priority="489" operator="between">
      <formula>14.5</formula>
      <formula>15</formula>
    </cfRule>
    <cfRule type="cellIs" dxfId="4097" priority="490" operator="between">
      <formula>14.5</formula>
      <formula>15</formula>
    </cfRule>
  </conditionalFormatting>
  <conditionalFormatting sqref="H493">
    <cfRule type="cellIs" dxfId="4096" priority="480" operator="between">
      <formula>14.5</formula>
      <formula>15</formula>
    </cfRule>
  </conditionalFormatting>
  <conditionalFormatting sqref="H496">
    <cfRule type="cellIs" dxfId="4095" priority="479" operator="between">
      <formula>14.5</formula>
      <formula>15</formula>
    </cfRule>
  </conditionalFormatting>
  <conditionalFormatting sqref="H503">
    <cfRule type="cellIs" dxfId="4094" priority="469" operator="between">
      <formula>14.5</formula>
      <formula>15</formula>
    </cfRule>
  </conditionalFormatting>
  <conditionalFormatting sqref="H505">
    <cfRule type="cellIs" dxfId="4093" priority="457" operator="between">
      <formula>14.5</formula>
      <formula>15</formula>
    </cfRule>
  </conditionalFormatting>
  <conditionalFormatting sqref="H506">
    <cfRule type="cellIs" dxfId="4092" priority="455" operator="between">
      <formula>14.5</formula>
      <formula>15</formula>
    </cfRule>
    <cfRule type="cellIs" dxfId="4091" priority="456" operator="between">
      <formula>14.5</formula>
      <formula>15</formula>
    </cfRule>
  </conditionalFormatting>
  <conditionalFormatting sqref="H507">
    <cfRule type="cellIs" dxfId="4090" priority="451" operator="between">
      <formula>14.5</formula>
      <formula>15</formula>
    </cfRule>
    <cfRule type="cellIs" dxfId="4089" priority="452" operator="between">
      <formula>14.5</formula>
      <formula>15</formula>
    </cfRule>
  </conditionalFormatting>
  <conditionalFormatting sqref="H508">
    <cfRule type="cellIs" dxfId="4088" priority="448" operator="between">
      <formula>14.5</formula>
      <formula>15</formula>
    </cfRule>
    <cfRule type="cellIs" dxfId="4087" priority="449" operator="between">
      <formula>14.5</formula>
      <formula>15</formula>
    </cfRule>
  </conditionalFormatting>
  <conditionalFormatting sqref="H510">
    <cfRule type="cellIs" dxfId="4086" priority="442" operator="between">
      <formula>14.5</formula>
      <formula>15</formula>
    </cfRule>
    <cfRule type="cellIs" dxfId="4085" priority="443" operator="between">
      <formula>14.5</formula>
      <formula>15</formula>
    </cfRule>
    <cfRule type="cellIs" dxfId="4084" priority="447" operator="between">
      <formula>14.5</formula>
      <formula>15</formula>
    </cfRule>
  </conditionalFormatting>
  <conditionalFormatting sqref="H511:H513">
    <cfRule type="cellIs" dxfId="4083" priority="439" operator="between">
      <formula>14.5</formula>
      <formula>15</formula>
    </cfRule>
    <cfRule type="cellIs" dxfId="4082" priority="440" operator="between">
      <formula>14.5</formula>
      <formula>15</formula>
    </cfRule>
    <cfRule type="cellIs" dxfId="4081" priority="441" operator="between">
      <formula>14.5</formula>
      <formula>15</formula>
    </cfRule>
  </conditionalFormatting>
  <conditionalFormatting sqref="H516:H517">
    <cfRule type="cellIs" dxfId="4080" priority="438" operator="between">
      <formula>14.5</formula>
      <formula>15</formula>
    </cfRule>
  </conditionalFormatting>
  <conditionalFormatting sqref="H518">
    <cfRule type="cellIs" dxfId="4079" priority="427" operator="between">
      <formula>14.5</formula>
      <formula>15</formula>
    </cfRule>
    <cfRule type="cellIs" dxfId="4078" priority="428" operator="between">
      <formula>14.5</formula>
      <formula>15</formula>
    </cfRule>
  </conditionalFormatting>
  <conditionalFormatting sqref="H519:H520">
    <cfRule type="cellIs" dxfId="4077" priority="425" operator="between">
      <formula>14.5</formula>
      <formula>15</formula>
    </cfRule>
    <cfRule type="cellIs" dxfId="4076" priority="426" operator="between">
      <formula>14.5</formula>
      <formula>15</formula>
    </cfRule>
  </conditionalFormatting>
  <conditionalFormatting sqref="H521">
    <cfRule type="cellIs" dxfId="4075" priority="416" operator="between">
      <formula>14.5</formula>
      <formula>15</formula>
    </cfRule>
    <cfRule type="cellIs" dxfId="4074" priority="417" operator="between">
      <formula>14.5</formula>
      <formula>15</formula>
    </cfRule>
    <cfRule type="cellIs" dxfId="4073" priority="418" operator="between">
      <formula>14.5</formula>
      <formula>15</formula>
    </cfRule>
  </conditionalFormatting>
  <conditionalFormatting sqref="H522">
    <cfRule type="cellIs" dxfId="4072" priority="412" operator="between">
      <formula>14.5</formula>
      <formula>15</formula>
    </cfRule>
    <cfRule type="cellIs" dxfId="4071" priority="413" operator="between">
      <formula>14.5</formula>
      <formula>15</formula>
    </cfRule>
    <cfRule type="cellIs" dxfId="4070" priority="414" operator="between">
      <formula>14.5</formula>
      <formula>15</formula>
    </cfRule>
    <cfRule type="cellIs" dxfId="4069" priority="415" operator="between">
      <formula>14.5</formula>
      <formula>15</formula>
    </cfRule>
  </conditionalFormatting>
  <conditionalFormatting sqref="H523:H524">
    <cfRule type="cellIs" dxfId="4068" priority="411" operator="between">
      <formula>14.5</formula>
      <formula>15</formula>
    </cfRule>
  </conditionalFormatting>
  <conditionalFormatting sqref="H525">
    <cfRule type="cellIs" dxfId="4067" priority="408" operator="between">
      <formula>14.5</formula>
      <formula>15</formula>
    </cfRule>
  </conditionalFormatting>
  <conditionalFormatting sqref="H528">
    <cfRule type="cellIs" dxfId="4066" priority="396" operator="between">
      <formula>14.5</formula>
      <formula>15</formula>
    </cfRule>
  </conditionalFormatting>
  <conditionalFormatting sqref="H529">
    <cfRule type="cellIs" dxfId="4065" priority="401" operator="between">
      <formula>14.5</formula>
      <formula>15</formula>
    </cfRule>
  </conditionalFormatting>
  <conditionalFormatting sqref="H532">
    <cfRule type="cellIs" dxfId="4064" priority="391" operator="between">
      <formula>14.5</formula>
      <formula>15</formula>
    </cfRule>
  </conditionalFormatting>
  <conditionalFormatting sqref="H535">
    <cfRule type="cellIs" dxfId="4063" priority="386" operator="between">
      <formula>14.5</formula>
      <formula>15</formula>
    </cfRule>
  </conditionalFormatting>
  <conditionalFormatting sqref="H536">
    <cfRule type="cellIs" dxfId="4062" priority="383" operator="between">
      <formula>14.5</formula>
      <formula>15</formula>
    </cfRule>
    <cfRule type="cellIs" dxfId="4061" priority="384" operator="between">
      <formula>14.5</formula>
      <formula>15</formula>
    </cfRule>
  </conditionalFormatting>
  <conditionalFormatting sqref="H537">
    <cfRule type="cellIs" dxfId="4060" priority="380" operator="between">
      <formula>14.5</formula>
      <formula>15</formula>
    </cfRule>
    <cfRule type="cellIs" dxfId="4059" priority="381" operator="between">
      <formula>14.5</formula>
      <formula>15</formula>
    </cfRule>
    <cfRule type="cellIs" dxfId="4058" priority="382" operator="between">
      <formula>14.5</formula>
      <formula>15</formula>
    </cfRule>
  </conditionalFormatting>
  <conditionalFormatting sqref="H539">
    <cfRule type="cellIs" dxfId="4057" priority="378" operator="between">
      <formula>14.5</formula>
      <formula>15</formula>
    </cfRule>
  </conditionalFormatting>
  <conditionalFormatting sqref="H540">
    <cfRule type="cellIs" dxfId="4056" priority="374" operator="between">
      <formula>14.5</formula>
      <formula>15</formula>
    </cfRule>
    <cfRule type="cellIs" dxfId="4055" priority="375" operator="between">
      <formula>14.5</formula>
      <formula>15</formula>
    </cfRule>
  </conditionalFormatting>
  <conditionalFormatting sqref="H541">
    <cfRule type="cellIs" dxfId="4054" priority="369" operator="between">
      <formula>14.5</formula>
      <formula>15</formula>
    </cfRule>
    <cfRule type="cellIs" dxfId="4053" priority="370" operator="between">
      <formula>14.5</formula>
      <formula>15</formula>
    </cfRule>
    <cfRule type="cellIs" dxfId="4052" priority="371" operator="between">
      <formula>14.5</formula>
      <formula>15</formula>
    </cfRule>
  </conditionalFormatting>
  <conditionalFormatting sqref="H542">
    <cfRule type="cellIs" dxfId="4051" priority="365" operator="between">
      <formula>14.5</formula>
      <formula>15</formula>
    </cfRule>
    <cfRule type="cellIs" dxfId="4050" priority="366" operator="between">
      <formula>14.5</formula>
      <formula>15</formula>
    </cfRule>
    <cfRule type="cellIs" dxfId="4049" priority="367" operator="between">
      <formula>14.5</formula>
      <formula>15</formula>
    </cfRule>
    <cfRule type="cellIs" dxfId="4048" priority="368" operator="between">
      <formula>14.5</formula>
      <formula>15</formula>
    </cfRule>
  </conditionalFormatting>
  <conditionalFormatting sqref="H543:H545">
    <cfRule type="cellIs" dxfId="4047" priority="352" operator="between">
      <formula>14.5</formula>
      <formula>15</formula>
    </cfRule>
    <cfRule type="cellIs" dxfId="4046" priority="353" operator="between">
      <formula>14.5</formula>
      <formula>15</formula>
    </cfRule>
    <cfRule type="cellIs" dxfId="4045" priority="354" operator="between">
      <formula>14.5</formula>
      <formula>15</formula>
    </cfRule>
    <cfRule type="cellIs" dxfId="4044" priority="355" operator="between">
      <formula>14.5</formula>
      <formula>15</formula>
    </cfRule>
  </conditionalFormatting>
  <conditionalFormatting sqref="H547">
    <cfRule type="cellIs" dxfId="4043" priority="351" operator="between">
      <formula>14.5</formula>
      <formula>15</formula>
    </cfRule>
  </conditionalFormatting>
  <conditionalFormatting sqref="H548">
    <cfRule type="cellIs" dxfId="4042" priority="347" operator="between">
      <formula>14.5</formula>
      <formula>15</formula>
    </cfRule>
    <cfRule type="cellIs" dxfId="4041" priority="348" operator="between">
      <formula>14.5</formula>
      <formula>15</formula>
    </cfRule>
  </conditionalFormatting>
  <conditionalFormatting sqref="H549">
    <cfRule type="cellIs" dxfId="4040" priority="343" operator="between">
      <formula>14.5</formula>
      <formula>15</formula>
    </cfRule>
    <cfRule type="cellIs" dxfId="4039" priority="344" operator="between">
      <formula>14.5</formula>
      <formula>15</formula>
    </cfRule>
    <cfRule type="cellIs" dxfId="4038" priority="345" operator="between">
      <formula>14.5</formula>
      <formula>15</formula>
    </cfRule>
  </conditionalFormatting>
  <conditionalFormatting sqref="H550">
    <cfRule type="cellIs" dxfId="4037" priority="339" operator="between">
      <formula>14.5</formula>
      <formula>15</formula>
    </cfRule>
    <cfRule type="cellIs" dxfId="4036" priority="340" operator="between">
      <formula>14.5</formula>
      <formula>15</formula>
    </cfRule>
    <cfRule type="cellIs" dxfId="4035" priority="341" operator="between">
      <formula>14.5</formula>
      <formula>15</formula>
    </cfRule>
    <cfRule type="cellIs" dxfId="4034" priority="342" operator="between">
      <formula>14.5</formula>
      <formula>15</formula>
    </cfRule>
  </conditionalFormatting>
  <conditionalFormatting sqref="H568">
    <cfRule type="cellIs" dxfId="4033" priority="320" operator="between">
      <formula>14.5</formula>
      <formula>15</formula>
    </cfRule>
  </conditionalFormatting>
  <conditionalFormatting sqref="H578">
    <cfRule type="cellIs" dxfId="4032" priority="306" operator="between">
      <formula>14.5</formula>
      <formula>15</formula>
    </cfRule>
  </conditionalFormatting>
  <conditionalFormatting sqref="H579:H580">
    <cfRule type="cellIs" dxfId="4031" priority="301" operator="between">
      <formula>14.5</formula>
      <formula>15</formula>
    </cfRule>
  </conditionalFormatting>
  <conditionalFormatting sqref="H591:H593">
    <cfRule type="cellIs" dxfId="4030" priority="267" operator="between">
      <formula>14.5</formula>
      <formula>15</formula>
    </cfRule>
  </conditionalFormatting>
  <conditionalFormatting sqref="H594:H596">
    <cfRule type="cellIs" dxfId="4029" priority="258" operator="between">
      <formula>14.5</formula>
      <formula>15</formula>
    </cfRule>
  </conditionalFormatting>
  <conditionalFormatting sqref="H597">
    <cfRule type="cellIs" dxfId="4028" priority="253" operator="between">
      <formula>14.5</formula>
      <formula>15</formula>
    </cfRule>
  </conditionalFormatting>
  <conditionalFormatting sqref="H598">
    <cfRule type="cellIs" dxfId="4027" priority="248" operator="between">
      <formula>14.5</formula>
      <formula>15</formula>
    </cfRule>
  </conditionalFormatting>
  <conditionalFormatting sqref="H599:H600">
    <cfRule type="cellIs" dxfId="4026" priority="243" operator="between">
      <formula>14.5</formula>
      <formula>15</formula>
    </cfRule>
  </conditionalFormatting>
  <conditionalFormatting sqref="H601">
    <cfRule type="cellIs" dxfId="4025" priority="238" operator="between">
      <formula>14.5</formula>
      <formula>15</formula>
    </cfRule>
  </conditionalFormatting>
  <conditionalFormatting sqref="H602">
    <cfRule type="cellIs" dxfId="4024" priority="235" operator="between">
      <formula>14.5</formula>
      <formula>15</formula>
    </cfRule>
  </conditionalFormatting>
  <conditionalFormatting sqref="H603">
    <cfRule type="cellIs" dxfId="4023" priority="234" operator="between">
      <formula>14.5</formula>
      <formula>15</formula>
    </cfRule>
  </conditionalFormatting>
  <conditionalFormatting sqref="H604">
    <cfRule type="cellIs" dxfId="4022" priority="233" operator="between">
      <formula>14.5</formula>
      <formula>15</formula>
    </cfRule>
  </conditionalFormatting>
  <conditionalFormatting sqref="H605">
    <cfRule type="cellIs" dxfId="4021" priority="232" operator="between">
      <formula>14.5</formula>
      <formula>15</formula>
    </cfRule>
  </conditionalFormatting>
  <conditionalFormatting sqref="H609:H610">
    <cfRule type="cellIs" dxfId="4020" priority="226" operator="between">
      <formula>14.5</formula>
      <formula>15</formula>
    </cfRule>
  </conditionalFormatting>
  <conditionalFormatting sqref="H611:H612">
    <cfRule type="cellIs" dxfId="4019" priority="221" operator="between">
      <formula>14.5</formula>
      <formula>15</formula>
    </cfRule>
  </conditionalFormatting>
  <conditionalFormatting sqref="H613">
    <cfRule type="cellIs" dxfId="4018" priority="218" operator="between">
      <formula>14.5</formula>
      <formula>15</formula>
    </cfRule>
  </conditionalFormatting>
  <conditionalFormatting sqref="H614">
    <cfRule type="cellIs" dxfId="4017" priority="217" operator="between">
      <formula>14.5</formula>
      <formula>15</formula>
    </cfRule>
  </conditionalFormatting>
  <conditionalFormatting sqref="H656">
    <cfRule type="cellIs" dxfId="4016" priority="174" operator="between">
      <formula>14.5</formula>
      <formula>15</formula>
    </cfRule>
    <cfRule type="cellIs" dxfId="4015" priority="175" operator="between">
      <formula>14.5</formula>
      <formula>15</formula>
    </cfRule>
    <cfRule type="cellIs" dxfId="4014" priority="176" operator="between">
      <formula>14.5</formula>
      <formula>15</formula>
    </cfRule>
  </conditionalFormatting>
  <conditionalFormatting sqref="H657:H658">
    <cfRule type="cellIs" dxfId="4013" priority="170" operator="between">
      <formula>14.5</formula>
      <formula>15</formula>
    </cfRule>
    <cfRule type="cellIs" dxfId="4012" priority="171" operator="between">
      <formula>14.5</formula>
      <formula>15</formula>
    </cfRule>
    <cfRule type="cellIs" dxfId="4011" priority="172" operator="between">
      <formula>14.5</formula>
      <formula>15</formula>
    </cfRule>
    <cfRule type="cellIs" dxfId="4010" priority="173" operator="between">
      <formula>14.5</formula>
      <formula>15</formula>
    </cfRule>
  </conditionalFormatting>
  <conditionalFormatting sqref="H787:H788">
    <cfRule type="cellIs" dxfId="4009" priority="66" operator="between">
      <formula>14.5</formula>
      <formula>15</formula>
    </cfRule>
    <cfRule type="cellIs" dxfId="4008" priority="67" stopIfTrue="1" operator="lessThan">
      <formula>13</formula>
    </cfRule>
    <cfRule type="cellIs" dxfId="4007" priority="68" stopIfTrue="1" operator="between">
      <formula>14.5</formula>
      <formula>15</formula>
    </cfRule>
    <cfRule type="cellIs" dxfId="4006" priority="69" stopIfTrue="1" operator="greaterThanOrEqual">
      <formula>15</formula>
    </cfRule>
  </conditionalFormatting>
  <conditionalFormatting sqref="H796">
    <cfRule type="cellIs" dxfId="4005" priority="51" operator="between">
      <formula>14.5</formula>
      <formula>15</formula>
    </cfRule>
    <cfRule type="cellIs" dxfId="4004" priority="52" stopIfTrue="1" operator="lessThan">
      <formula>13</formula>
    </cfRule>
    <cfRule type="cellIs" dxfId="4003" priority="53" stopIfTrue="1" operator="between">
      <formula>14.5</formula>
      <formula>15</formula>
    </cfRule>
    <cfRule type="cellIs" dxfId="4002" priority="54" stopIfTrue="1" operator="greaterThanOrEqual">
      <formula>15</formula>
    </cfRule>
  </conditionalFormatting>
  <conditionalFormatting sqref="H131:I131 H133:I134 H138:I139 H154:I156 H168:I168 H171:I172 H174:I174 H181:I182 H185:I185 H132 H135">
    <cfRule type="cellIs" dxfId="4001" priority="879" operator="greaterThan">
      <formula>15</formula>
    </cfRule>
    <cfRule type="cellIs" dxfId="4000" priority="880" operator="lessThan">
      <formula>12</formula>
    </cfRule>
    <cfRule type="cellIs" dxfId="3999" priority="881" operator="between">
      <formula>14.5</formula>
      <formula>15</formula>
    </cfRule>
  </conditionalFormatting>
  <conditionalFormatting sqref="I128:I131 I133:I134 I138:I140 I146 I153:I156 I158:I163 I165:I169 I171:I172 I174:I175 I177 I180:I185 I187:I189">
    <cfRule type="cellIs" dxfId="3998" priority="876" stopIfTrue="1" operator="lessThan">
      <formula>12</formula>
    </cfRule>
    <cfRule type="cellIs" dxfId="3997" priority="877" stopIfTrue="1" operator="greaterThan">
      <formula>15</formula>
    </cfRule>
    <cfRule type="cellIs" dxfId="3996" priority="878" stopIfTrue="1" operator="between">
      <formula>14.5</formula>
      <formula>15</formula>
    </cfRule>
  </conditionalFormatting>
  <conditionalFormatting sqref="I192:I194">
    <cfRule type="cellIs" dxfId="3995" priority="823" stopIfTrue="1" operator="lessThan">
      <formula>12</formula>
    </cfRule>
    <cfRule type="cellIs" dxfId="3994" priority="824" stopIfTrue="1" operator="greaterThan">
      <formula>15</formula>
    </cfRule>
    <cfRule type="cellIs" dxfId="3993" priority="825" stopIfTrue="1" operator="between">
      <formula>14.5</formula>
      <formula>15</formula>
    </cfRule>
    <cfRule type="cellIs" dxfId="3992" priority="826" operator="greaterThan">
      <formula>15</formula>
    </cfRule>
    <cfRule type="cellIs" dxfId="3991" priority="827" operator="lessThan">
      <formula>12</formula>
    </cfRule>
    <cfRule type="cellIs" dxfId="3990" priority="828" operator="between">
      <formula>14.5</formula>
      <formula>15</formula>
    </cfRule>
  </conditionalFormatting>
  <conditionalFormatting sqref="I198:I202 I205:I207 I209:I211">
    <cfRule type="cellIs" dxfId="3989" priority="817" stopIfTrue="1" operator="lessThan">
      <formula>12</formula>
    </cfRule>
    <cfRule type="cellIs" dxfId="3988" priority="818" stopIfTrue="1" operator="greaterThan">
      <formula>15</formula>
    </cfRule>
    <cfRule type="cellIs" dxfId="3987" priority="819" stopIfTrue="1" operator="between">
      <formula>14.5</formula>
      <formula>15</formula>
    </cfRule>
    <cfRule type="cellIs" dxfId="3986" priority="820" operator="greaterThan">
      <formula>15</formula>
    </cfRule>
    <cfRule type="cellIs" dxfId="3985" priority="821" operator="lessThan">
      <formula>12</formula>
    </cfRule>
    <cfRule type="cellIs" dxfId="3984" priority="822" operator="between">
      <formula>14.5</formula>
      <formula>15</formula>
    </cfRule>
  </conditionalFormatting>
  <conditionalFormatting sqref="I422:I425 I428">
    <cfRule type="cellIs" dxfId="3983" priority="1362" stopIfTrue="1" operator="lessThan">
      <formula>13</formula>
    </cfRule>
    <cfRule type="cellIs" dxfId="3982" priority="1363" stopIfTrue="1" operator="between">
      <formula>14.5</formula>
      <formula>15</formula>
    </cfRule>
    <cfRule type="cellIs" dxfId="3981" priority="1364" stopIfTrue="1" operator="greaterThanOrEqual">
      <formula>15</formula>
    </cfRule>
  </conditionalFormatting>
  <conditionalFormatting sqref="I645 G645">
    <cfRule type="cellIs" dxfId="3980" priority="203" operator="between">
      <formula>14.5</formula>
      <formula>15</formula>
    </cfRule>
  </conditionalFormatting>
  <conditionalFormatting sqref="I647:I654 G647:G654">
    <cfRule type="cellIs" dxfId="3979" priority="189" operator="between">
      <formula>14.5</formula>
      <formula>15</formula>
    </cfRule>
  </conditionalFormatting>
  <conditionalFormatting sqref="I786:I788">
    <cfRule type="cellIs" dxfId="3978" priority="74" operator="between">
      <formula>14.5</formula>
      <formula>15</formula>
    </cfRule>
    <cfRule type="cellIs" dxfId="3977" priority="75" stopIfTrue="1" operator="lessThan">
      <formula>13</formula>
    </cfRule>
    <cfRule type="cellIs" dxfId="3976" priority="76" stopIfTrue="1" operator="between">
      <formula>14.5</formula>
      <formula>15</formula>
    </cfRule>
    <cfRule type="cellIs" dxfId="3975" priority="77" stopIfTrue="1" operator="greaterThanOrEqual">
      <formula>15</formula>
    </cfRule>
  </conditionalFormatting>
  <conditionalFormatting sqref="I794">
    <cfRule type="cellIs" dxfId="3974" priority="60" operator="between">
      <formula>14.5</formula>
      <formula>15</formula>
    </cfRule>
    <cfRule type="cellIs" dxfId="3973" priority="61" stopIfTrue="1" operator="lessThan">
      <formula>13</formula>
    </cfRule>
    <cfRule type="cellIs" dxfId="3972" priority="62" stopIfTrue="1" operator="between">
      <formula>14.5</formula>
      <formula>15</formula>
    </cfRule>
    <cfRule type="cellIs" dxfId="3971" priority="63" stopIfTrue="1" operator="greaterThanOrEqual">
      <formula>15</formula>
    </cfRule>
  </conditionalFormatting>
  <conditionalFormatting sqref="I796 I798">
    <cfRule type="cellIs" dxfId="3970" priority="55" operator="between">
      <formula>14.5</formula>
      <formula>15</formula>
    </cfRule>
    <cfRule type="cellIs" dxfId="3969" priority="56" stopIfTrue="1" operator="lessThan">
      <formula>13</formula>
    </cfRule>
    <cfRule type="cellIs" dxfId="3968" priority="57" stopIfTrue="1" operator="between">
      <formula>14.5</formula>
      <formula>15</formula>
    </cfRule>
    <cfRule type="cellIs" dxfId="3967" priority="58" stopIfTrue="1" operator="greaterThanOrEqual">
      <formula>15</formula>
    </cfRule>
  </conditionalFormatting>
  <conditionalFormatting sqref="K2:K888">
    <cfRule type="cellIs" dxfId="3966" priority="603" operator="lessThan">
      <formula>8</formula>
    </cfRule>
    <cfRule type="cellIs" dxfId="3965" priority="604" operator="between">
      <formula>9.6</formula>
      <formula>8</formula>
    </cfRule>
  </conditionalFormatting>
  <conditionalFormatting sqref="L2:L590 L601:L888">
    <cfRule type="cellIs" dxfId="3964" priority="601" stopIfTrue="1" operator="lessThan">
      <formula>9</formula>
    </cfRule>
    <cfRule type="cellIs" dxfId="3963" priority="602" stopIfTrue="1" operator="between">
      <formula>9</formula>
      <formula>11</formula>
    </cfRule>
  </conditionalFormatting>
  <conditionalFormatting sqref="L128:L577">
    <cfRule type="cellIs" dxfId="3962" priority="872" stopIfTrue="1" operator="lessThan">
      <formula>9</formula>
    </cfRule>
    <cfRule type="cellIs" dxfId="3961" priority="873" stopIfTrue="1" operator="between">
      <formula>9</formula>
      <formula>11</formula>
    </cfRule>
  </conditionalFormatting>
  <conditionalFormatting sqref="L578:L580">
    <cfRule type="cellIs" dxfId="3960" priority="304" stopIfTrue="1" operator="lessThan">
      <formula>9</formula>
    </cfRule>
    <cfRule type="cellIs" dxfId="3959" priority="305" stopIfTrue="1" operator="between">
      <formula>9</formula>
      <formula>11</formula>
    </cfRule>
    <cfRule type="cellIs" dxfId="3958" priority="307" stopIfTrue="1" operator="lessThan">
      <formula>9</formula>
    </cfRule>
    <cfRule type="cellIs" dxfId="3957" priority="308" stopIfTrue="1" operator="between">
      <formula>9</formula>
      <formula>11</formula>
    </cfRule>
  </conditionalFormatting>
  <conditionalFormatting sqref="L581:L590">
    <cfRule type="cellIs" dxfId="3956" priority="1369" stopIfTrue="1" operator="lessThan">
      <formula>9</formula>
    </cfRule>
    <cfRule type="cellIs" dxfId="3955" priority="1370" stopIfTrue="1" operator="between">
      <formula>9</formula>
      <formula>11</formula>
    </cfRule>
  </conditionalFormatting>
  <conditionalFormatting sqref="L591:L593">
    <cfRule type="cellIs" dxfId="3954" priority="265" stopIfTrue="1" operator="lessThan">
      <formula>9</formula>
    </cfRule>
    <cfRule type="cellIs" dxfId="3953" priority="266" stopIfTrue="1" operator="between">
      <formula>9</formula>
      <formula>11</formula>
    </cfRule>
    <cfRule type="cellIs" dxfId="3952" priority="268" stopIfTrue="1" operator="lessThan">
      <formula>9</formula>
    </cfRule>
    <cfRule type="cellIs" dxfId="3951" priority="269" stopIfTrue="1" operator="between">
      <formula>9</formula>
      <formula>11</formula>
    </cfRule>
  </conditionalFormatting>
  <conditionalFormatting sqref="L594:L596">
    <cfRule type="cellIs" dxfId="3950" priority="256" stopIfTrue="1" operator="lessThan">
      <formula>9</formula>
    </cfRule>
    <cfRule type="cellIs" dxfId="3949" priority="257" stopIfTrue="1" operator="between">
      <formula>9</formula>
      <formula>11</formula>
    </cfRule>
    <cfRule type="cellIs" dxfId="3948" priority="259" stopIfTrue="1" operator="lessThan">
      <formula>9</formula>
    </cfRule>
    <cfRule type="cellIs" dxfId="3947" priority="260" stopIfTrue="1" operator="between">
      <formula>9</formula>
      <formula>11</formula>
    </cfRule>
  </conditionalFormatting>
  <conditionalFormatting sqref="L597">
    <cfRule type="cellIs" dxfId="3946" priority="251" stopIfTrue="1" operator="lessThan">
      <formula>9</formula>
    </cfRule>
    <cfRule type="cellIs" dxfId="3945" priority="252" stopIfTrue="1" operator="between">
      <formula>9</formula>
      <formula>11</formula>
    </cfRule>
    <cfRule type="cellIs" dxfId="3944" priority="254" stopIfTrue="1" operator="lessThan">
      <formula>9</formula>
    </cfRule>
    <cfRule type="cellIs" dxfId="3943" priority="255" stopIfTrue="1" operator="between">
      <formula>9</formula>
      <formula>11</formula>
    </cfRule>
  </conditionalFormatting>
  <conditionalFormatting sqref="L598">
    <cfRule type="cellIs" dxfId="3942" priority="246" stopIfTrue="1" operator="lessThan">
      <formula>9</formula>
    </cfRule>
    <cfRule type="cellIs" dxfId="3941" priority="247" stopIfTrue="1" operator="between">
      <formula>9</formula>
      <formula>11</formula>
    </cfRule>
    <cfRule type="cellIs" dxfId="3940" priority="249" stopIfTrue="1" operator="lessThan">
      <formula>9</formula>
    </cfRule>
    <cfRule type="cellIs" dxfId="3939" priority="250" stopIfTrue="1" operator="between">
      <formula>9</formula>
      <formula>11</formula>
    </cfRule>
  </conditionalFormatting>
  <conditionalFormatting sqref="L599:L600">
    <cfRule type="cellIs" dxfId="3938" priority="241" stopIfTrue="1" operator="lessThan">
      <formula>9</formula>
    </cfRule>
    <cfRule type="cellIs" dxfId="3937" priority="242" stopIfTrue="1" operator="between">
      <formula>9</formula>
      <formula>11</formula>
    </cfRule>
    <cfRule type="cellIs" dxfId="3936" priority="244" stopIfTrue="1" operator="lessThan">
      <formula>9</formula>
    </cfRule>
    <cfRule type="cellIs" dxfId="3935" priority="245" stopIfTrue="1" operator="between">
      <formula>9</formula>
      <formula>11</formula>
    </cfRule>
  </conditionalFormatting>
  <conditionalFormatting sqref="N1:N1048576">
    <cfRule type="cellIs" dxfId="3934" priority="101" operator="between">
      <formula>18</formula>
      <formula>22</formula>
    </cfRule>
  </conditionalFormatting>
  <conditionalFormatting sqref="N2:N888">
    <cfRule type="cellIs" dxfId="3933" priority="99" operator="between">
      <formula>1</formula>
      <formula>18</formula>
    </cfRule>
    <cfRule type="cellIs" dxfId="3932" priority="100" operator="greaterThan">
      <formula>22</formula>
    </cfRule>
  </conditionalFormatting>
  <conditionalFormatting sqref="O2:O586 O588:O605 O628:O643 O660:O663">
    <cfRule type="cellIs" dxfId="3931" priority="599" stopIfTrue="1" operator="greaterThan">
      <formula>5</formula>
    </cfRule>
    <cfRule type="cellIs" dxfId="3930" priority="600" stopIfTrue="1" operator="between">
      <formula>2</formula>
      <formula>5</formula>
    </cfRule>
  </conditionalFormatting>
  <conditionalFormatting sqref="O607:O626">
    <cfRule type="cellIs" dxfId="3929" priority="219" stopIfTrue="1" operator="greaterThan">
      <formula>5</formula>
    </cfRule>
    <cfRule type="cellIs" dxfId="3928" priority="220" stopIfTrue="1" operator="between">
      <formula>2</formula>
      <formula>5</formula>
    </cfRule>
  </conditionalFormatting>
  <conditionalFormatting sqref="O610">
    <cfRule type="cellIs" dxfId="3927" priority="222" stopIfTrue="1" operator="greaterThan">
      <formula>5</formula>
    </cfRule>
    <cfRule type="cellIs" dxfId="3926" priority="223" stopIfTrue="1" operator="between">
      <formula>2</formula>
      <formula>5</formula>
    </cfRule>
  </conditionalFormatting>
  <conditionalFormatting sqref="O618:O620">
    <cfRule type="cellIs" dxfId="3925" priority="215" stopIfTrue="1" operator="greaterThan">
      <formula>5</formula>
    </cfRule>
    <cfRule type="cellIs" dxfId="3924" priority="216" stopIfTrue="1" operator="between">
      <formula>2</formula>
      <formula>5</formula>
    </cfRule>
  </conditionalFormatting>
  <conditionalFormatting sqref="O645">
    <cfRule type="cellIs" dxfId="3923" priority="201" stopIfTrue="1" operator="greaterThan">
      <formula>5</formula>
    </cfRule>
    <cfRule type="cellIs" dxfId="3922" priority="202" stopIfTrue="1" operator="between">
      <formula>2</formula>
      <formula>5</formula>
    </cfRule>
  </conditionalFormatting>
  <conditionalFormatting sqref="O647:O654">
    <cfRule type="cellIs" dxfId="3921" priority="187" stopIfTrue="1" operator="greaterThan">
      <formula>5</formula>
    </cfRule>
    <cfRule type="cellIs" dxfId="3920" priority="188" stopIfTrue="1" operator="between">
      <formula>2</formula>
      <formula>5</formula>
    </cfRule>
  </conditionalFormatting>
  <conditionalFormatting sqref="O656:O658">
    <cfRule type="cellIs" dxfId="3919" priority="179" stopIfTrue="1" operator="greaterThan">
      <formula>5</formula>
    </cfRule>
    <cfRule type="cellIs" dxfId="3918" priority="180" stopIfTrue="1" operator="between">
      <formula>2</formula>
      <formula>5</formula>
    </cfRule>
  </conditionalFormatting>
  <conditionalFormatting sqref="O665">
    <cfRule type="cellIs" dxfId="3917" priority="153" stopIfTrue="1" operator="greaterThan">
      <formula>5</formula>
    </cfRule>
    <cfRule type="cellIs" dxfId="3916" priority="154" stopIfTrue="1" operator="between">
      <formula>2</formula>
      <formula>5</formula>
    </cfRule>
  </conditionalFormatting>
  <conditionalFormatting sqref="O793:O794">
    <cfRule type="cellIs" dxfId="3915" priority="49" stopIfTrue="1" operator="greaterThan">
      <formula>5</formula>
    </cfRule>
    <cfRule type="cellIs" dxfId="3914" priority="50" stopIfTrue="1" operator="between">
      <formula>2</formula>
      <formula>5</formula>
    </cfRule>
  </conditionalFormatting>
  <conditionalFormatting sqref="O796:O806">
    <cfRule type="cellIs" dxfId="3913" priority="47" stopIfTrue="1" operator="greaterThan">
      <formula>5</formula>
    </cfRule>
    <cfRule type="cellIs" dxfId="3912" priority="48" stopIfTrue="1" operator="between">
      <formula>2</formula>
      <formula>5</formula>
    </cfRule>
  </conditionalFormatting>
  <conditionalFormatting sqref="O808">
    <cfRule type="cellIs" dxfId="3911" priority="39" stopIfTrue="1" operator="greaterThan">
      <formula>5</formula>
    </cfRule>
    <cfRule type="cellIs" dxfId="3910" priority="40" stopIfTrue="1" operator="between">
      <formula>2</formula>
      <formula>5</formula>
    </cfRule>
  </conditionalFormatting>
  <conditionalFormatting sqref="O810:O811">
    <cfRule type="cellIs" dxfId="3909" priority="33" stopIfTrue="1" operator="greaterThan">
      <formula>5</formula>
    </cfRule>
    <cfRule type="cellIs" dxfId="3908" priority="34" stopIfTrue="1" operator="between">
      <formula>2</formula>
      <formula>5</formula>
    </cfRule>
  </conditionalFormatting>
  <conditionalFormatting sqref="O128:P277">
    <cfRule type="cellIs" dxfId="3907" priority="870" stopIfTrue="1" operator="greaterThan">
      <formula>5</formula>
    </cfRule>
    <cfRule type="cellIs" dxfId="3906" priority="871" stopIfTrue="1" operator="between">
      <formula>2</formula>
      <formula>5</formula>
    </cfRule>
  </conditionalFormatting>
  <conditionalFormatting sqref="T2:T63 T65:T126 T806:T818 T820 T824 T826 T828 T830 T832:T872 T874">
    <cfRule type="cellIs" dxfId="3905" priority="598" stopIfTrue="1" operator="lessThan">
      <formula>90</formula>
    </cfRule>
  </conditionalFormatting>
  <conditionalFormatting sqref="T128:T136 T139 T141 T144:T146 T153 T156 T158:T162 T164:T169 T171:T183 T185:T186 T188:T189">
    <cfRule type="cellIs" dxfId="3904" priority="869" stopIfTrue="1" operator="lessThan">
      <formula>90</formula>
    </cfRule>
  </conditionalFormatting>
  <conditionalFormatting sqref="T150">
    <cfRule type="cellIs" dxfId="3903" priority="868" stopIfTrue="1" operator="lessThan">
      <formula>90</formula>
    </cfRule>
  </conditionalFormatting>
  <conditionalFormatting sqref="T194">
    <cfRule type="cellIs" dxfId="3902" priority="839" stopIfTrue="1" operator="lessThan">
      <formula>90</formula>
    </cfRule>
  </conditionalFormatting>
  <conditionalFormatting sqref="T198">
    <cfRule type="cellIs" dxfId="3901" priority="838" stopIfTrue="1" operator="lessThan">
      <formula>90</formula>
    </cfRule>
  </conditionalFormatting>
  <conditionalFormatting sqref="T200:T202 T204:T205">
    <cfRule type="cellIs" dxfId="3900" priority="837" stopIfTrue="1" operator="lessThan">
      <formula>90</formula>
    </cfRule>
  </conditionalFormatting>
  <conditionalFormatting sqref="T207">
    <cfRule type="cellIs" dxfId="3899" priority="812" stopIfTrue="1" operator="lessThan">
      <formula>90</formula>
    </cfRule>
  </conditionalFormatting>
  <conditionalFormatting sqref="T209">
    <cfRule type="cellIs" dxfId="3898" priority="807" stopIfTrue="1" operator="lessThan">
      <formula>90</formula>
    </cfRule>
  </conditionalFormatting>
  <conditionalFormatting sqref="T214">
    <cfRule type="cellIs" dxfId="3897" priority="803" stopIfTrue="1" operator="lessThan">
      <formula>90</formula>
    </cfRule>
  </conditionalFormatting>
  <conditionalFormatting sqref="T216:T218 T220 T223 T225:T226">
    <cfRule type="cellIs" dxfId="3896" priority="804" stopIfTrue="1" operator="lessThan">
      <formula>90</formula>
    </cfRule>
  </conditionalFormatting>
  <conditionalFormatting sqref="T229 T231:T233 T235:T236 T239">
    <cfRule type="cellIs" dxfId="3895" priority="802" stopIfTrue="1" operator="lessThan">
      <formula>90</formula>
    </cfRule>
  </conditionalFormatting>
  <conditionalFormatting sqref="T241 T243:T244 T246">
    <cfRule type="cellIs" dxfId="3894" priority="783" stopIfTrue="1" operator="lessThan">
      <formula>90</formula>
    </cfRule>
  </conditionalFormatting>
  <conditionalFormatting sqref="T249 T251 T253">
    <cfRule type="cellIs" dxfId="3893" priority="770" stopIfTrue="1" operator="lessThan">
      <formula>90</formula>
    </cfRule>
  </conditionalFormatting>
  <conditionalFormatting sqref="T255">
    <cfRule type="cellIs" dxfId="3892" priority="765" stopIfTrue="1" operator="lessThan">
      <formula>90</formula>
    </cfRule>
  </conditionalFormatting>
  <conditionalFormatting sqref="T257">
    <cfRule type="cellIs" dxfId="3891" priority="760" stopIfTrue="1" operator="lessThan">
      <formula>90</formula>
    </cfRule>
  </conditionalFormatting>
  <conditionalFormatting sqref="T260">
    <cfRule type="cellIs" dxfId="3890" priority="755" stopIfTrue="1" operator="lessThan">
      <formula>90</formula>
    </cfRule>
  </conditionalFormatting>
  <conditionalFormatting sqref="T263:T264">
    <cfRule type="cellIs" dxfId="3889" priority="754" stopIfTrue="1" operator="lessThan">
      <formula>90</formula>
    </cfRule>
  </conditionalFormatting>
  <conditionalFormatting sqref="T269">
    <cfRule type="cellIs" dxfId="3888" priority="749" stopIfTrue="1" operator="lessThan">
      <formula>90</formula>
    </cfRule>
  </conditionalFormatting>
  <conditionalFormatting sqref="T272">
    <cfRule type="cellIs" dxfId="3887" priority="744" stopIfTrue="1" operator="lessThan">
      <formula>90</formula>
    </cfRule>
  </conditionalFormatting>
  <conditionalFormatting sqref="T274:T275 T277">
    <cfRule type="cellIs" dxfId="3886" priority="743" stopIfTrue="1" operator="lessThan">
      <formula>90</formula>
    </cfRule>
  </conditionalFormatting>
  <conditionalFormatting sqref="T279:T281">
    <cfRule type="cellIs" dxfId="3885" priority="738" stopIfTrue="1" operator="lessThan">
      <formula>90</formula>
    </cfRule>
  </conditionalFormatting>
  <conditionalFormatting sqref="T285">
    <cfRule type="cellIs" dxfId="3884" priority="685" stopIfTrue="1" operator="lessThan">
      <formula>90</formula>
    </cfRule>
  </conditionalFormatting>
  <conditionalFormatting sqref="T288:T289">
    <cfRule type="cellIs" dxfId="3883" priority="684" stopIfTrue="1" operator="lessThan">
      <formula>90</formula>
    </cfRule>
  </conditionalFormatting>
  <conditionalFormatting sqref="T294:T295">
    <cfRule type="cellIs" dxfId="3882" priority="683" stopIfTrue="1" operator="lessThan">
      <formula>90</formula>
    </cfRule>
  </conditionalFormatting>
  <conditionalFormatting sqref="T299">
    <cfRule type="cellIs" dxfId="3881" priority="682" stopIfTrue="1" operator="lessThan">
      <formula>90</formula>
    </cfRule>
  </conditionalFormatting>
  <conditionalFormatting sqref="T304:T309">
    <cfRule type="cellIs" dxfId="3880" priority="681" stopIfTrue="1" operator="lessThan">
      <formula>90</formula>
    </cfRule>
  </conditionalFormatting>
  <conditionalFormatting sqref="T315">
    <cfRule type="cellIs" dxfId="3879" priority="680" stopIfTrue="1" operator="lessThan">
      <formula>90</formula>
    </cfRule>
  </conditionalFormatting>
  <conditionalFormatting sqref="T324:T326">
    <cfRule type="cellIs" dxfId="3878" priority="679" stopIfTrue="1" operator="lessThan">
      <formula>90</formula>
    </cfRule>
  </conditionalFormatting>
  <conditionalFormatting sqref="T329:T330">
    <cfRule type="cellIs" dxfId="3877" priority="678" stopIfTrue="1" operator="lessThan">
      <formula>90</formula>
    </cfRule>
  </conditionalFormatting>
  <conditionalFormatting sqref="T344">
    <cfRule type="cellIs" dxfId="3876" priority="677" stopIfTrue="1" operator="lessThan">
      <formula>90</formula>
    </cfRule>
  </conditionalFormatting>
  <conditionalFormatting sqref="T346">
    <cfRule type="cellIs" dxfId="3875" priority="676" stopIfTrue="1" operator="lessThan">
      <formula>90</formula>
    </cfRule>
  </conditionalFormatting>
  <conditionalFormatting sqref="T349:T351 T353:T355 T357">
    <cfRule type="cellIs" dxfId="3874" priority="637" stopIfTrue="1" operator="lessThan">
      <formula>90</formula>
    </cfRule>
  </conditionalFormatting>
  <conditionalFormatting sqref="T360:T362 T364">
    <cfRule type="cellIs" dxfId="3873" priority="634" stopIfTrue="1" operator="lessThan">
      <formula>90</formula>
    </cfRule>
  </conditionalFormatting>
  <conditionalFormatting sqref="T366:T370">
    <cfRule type="cellIs" dxfId="3872" priority="632" stopIfTrue="1" operator="lessThan">
      <formula>90</formula>
    </cfRule>
  </conditionalFormatting>
  <conditionalFormatting sqref="T373:T379 T381 T383 T385 T387:T388 T391">
    <cfRule type="cellIs" dxfId="3871" priority="630" stopIfTrue="1" operator="lessThan">
      <formula>90</formula>
    </cfRule>
  </conditionalFormatting>
  <conditionalFormatting sqref="T395:T396">
    <cfRule type="cellIs" dxfId="3870" priority="629" stopIfTrue="1" operator="lessThan">
      <formula>90</formula>
    </cfRule>
  </conditionalFormatting>
  <conditionalFormatting sqref="T398">
    <cfRule type="cellIs" dxfId="3869" priority="628" stopIfTrue="1" operator="lessThan">
      <formula>90</formula>
    </cfRule>
  </conditionalFormatting>
  <conditionalFormatting sqref="T401:T402">
    <cfRule type="cellIs" dxfId="3868" priority="627" stopIfTrue="1" operator="lessThan">
      <formula>90</formula>
    </cfRule>
  </conditionalFormatting>
  <conditionalFormatting sqref="T410">
    <cfRule type="cellIs" dxfId="3867" priority="626" stopIfTrue="1" operator="lessThan">
      <formula>90</formula>
    </cfRule>
  </conditionalFormatting>
  <conditionalFormatting sqref="T415 T421 T588:T632 T634:T639 T641:T648 T652 T660:T664 T666:T670 T672:T673 T675:T685 T687:T692">
    <cfRule type="cellIs" dxfId="3866" priority="1368" stopIfTrue="1" operator="lessThan">
      <formula>90</formula>
    </cfRule>
  </conditionalFormatting>
  <conditionalFormatting sqref="T451">
    <cfRule type="cellIs" dxfId="3865" priority="476" stopIfTrue="1" operator="lessThan">
      <formula>90</formula>
    </cfRule>
  </conditionalFormatting>
  <conditionalFormatting sqref="T463">
    <cfRule type="cellIs" dxfId="3864" priority="475" stopIfTrue="1" operator="lessThan">
      <formula>90</formula>
    </cfRule>
  </conditionalFormatting>
  <conditionalFormatting sqref="T486">
    <cfRule type="cellIs" dxfId="3863" priority="474" stopIfTrue="1" operator="lessThan">
      <formula>90</formula>
    </cfRule>
  </conditionalFormatting>
  <conditionalFormatting sqref="T495">
    <cfRule type="cellIs" dxfId="3862" priority="473" stopIfTrue="1" operator="lessThan">
      <formula>90</formula>
    </cfRule>
  </conditionalFormatting>
  <conditionalFormatting sqref="T499">
    <cfRule type="cellIs" dxfId="3861" priority="472" stopIfTrue="1" operator="lessThan">
      <formula>90</formula>
    </cfRule>
  </conditionalFormatting>
  <conditionalFormatting sqref="T503">
    <cfRule type="cellIs" dxfId="3860" priority="468" stopIfTrue="1" operator="lessThan">
      <formula>90</formula>
    </cfRule>
  </conditionalFormatting>
  <conditionalFormatting sqref="T507:T508">
    <cfRule type="cellIs" dxfId="3859" priority="450" stopIfTrue="1" operator="lessThan">
      <formula>90</formula>
    </cfRule>
  </conditionalFormatting>
  <conditionalFormatting sqref="T510">
    <cfRule type="cellIs" dxfId="3858" priority="444" stopIfTrue="1" operator="lessThan">
      <formula>90</formula>
    </cfRule>
  </conditionalFormatting>
  <conditionalFormatting sqref="T516:T520 T522">
    <cfRule type="cellIs" dxfId="3857" priority="437" stopIfTrue="1" operator="lessThan">
      <formula>90</formula>
    </cfRule>
  </conditionalFormatting>
  <conditionalFormatting sqref="T524:T529">
    <cfRule type="cellIs" dxfId="3856" priority="395" stopIfTrue="1" operator="lessThan">
      <formula>90</formula>
    </cfRule>
  </conditionalFormatting>
  <conditionalFormatting sqref="T533">
    <cfRule type="cellIs" dxfId="3855" priority="387" stopIfTrue="1" operator="lessThan">
      <formula>90</formula>
    </cfRule>
  </conditionalFormatting>
  <conditionalFormatting sqref="T535">
    <cfRule type="cellIs" dxfId="3854" priority="385" stopIfTrue="1" operator="lessThan">
      <formula>90</formula>
    </cfRule>
  </conditionalFormatting>
  <conditionalFormatting sqref="T537:T542">
    <cfRule type="cellIs" dxfId="3853" priority="379" stopIfTrue="1" operator="lessThan">
      <formula>90</formula>
    </cfRule>
  </conditionalFormatting>
  <conditionalFormatting sqref="T548 T551:T552">
    <cfRule type="cellIs" dxfId="3852" priority="346" stopIfTrue="1" operator="lessThan">
      <formula>90</formula>
    </cfRule>
  </conditionalFormatting>
  <conditionalFormatting sqref="T554 T556:T557 T559 T563:T564">
    <cfRule type="cellIs" dxfId="3851" priority="332" stopIfTrue="1" operator="lessThan">
      <formula>90</formula>
    </cfRule>
  </conditionalFormatting>
  <conditionalFormatting sqref="T566:T571">
    <cfRule type="cellIs" dxfId="3850" priority="319" stopIfTrue="1" operator="lessThan">
      <formula>90</formula>
    </cfRule>
  </conditionalFormatting>
  <conditionalFormatting sqref="T573:T574 T576:T579">
    <cfRule type="cellIs" dxfId="3849" priority="311" stopIfTrue="1" operator="lessThan">
      <formula>90</formula>
    </cfRule>
  </conditionalFormatting>
  <conditionalFormatting sqref="T582:T586">
    <cfRule type="cellIs" dxfId="3848" priority="278" stopIfTrue="1" operator="lessThan">
      <formula>90</formula>
    </cfRule>
  </conditionalFormatting>
  <conditionalFormatting sqref="T654 T656:T658">
    <cfRule type="cellIs" dxfId="3847" priority="185" stopIfTrue="1" operator="lessThan">
      <formula>90</formula>
    </cfRule>
  </conditionalFormatting>
  <conditionalFormatting sqref="T695">
    <cfRule type="cellIs" dxfId="3846" priority="147" stopIfTrue="1" operator="lessThan">
      <formula>90</formula>
    </cfRule>
  </conditionalFormatting>
  <conditionalFormatting sqref="T698 T700:T702 T704:T707">
    <cfRule type="cellIs" dxfId="3845" priority="146" stopIfTrue="1" operator="lessThan">
      <formula>90</formula>
    </cfRule>
  </conditionalFormatting>
  <conditionalFormatting sqref="T710">
    <cfRule type="cellIs" dxfId="3844" priority="143" stopIfTrue="1" operator="lessThan">
      <formula>90</formula>
    </cfRule>
  </conditionalFormatting>
  <conditionalFormatting sqref="T712:T713">
    <cfRule type="cellIs" dxfId="3843" priority="142" stopIfTrue="1" operator="lessThan">
      <formula>90</formula>
    </cfRule>
  </conditionalFormatting>
  <conditionalFormatting sqref="T716">
    <cfRule type="cellIs" dxfId="3842" priority="140" stopIfTrue="1" operator="lessThan">
      <formula>90</formula>
    </cfRule>
  </conditionalFormatting>
  <conditionalFormatting sqref="T719:T722">
    <cfRule type="cellIs" dxfId="3841" priority="134" stopIfTrue="1" operator="lessThan">
      <formula>90</formula>
    </cfRule>
  </conditionalFormatting>
  <conditionalFormatting sqref="T724:T727">
    <cfRule type="cellIs" dxfId="3840" priority="131" stopIfTrue="1" operator="lessThan">
      <formula>90</formula>
    </cfRule>
  </conditionalFormatting>
  <conditionalFormatting sqref="T730">
    <cfRule type="cellIs" dxfId="3839" priority="126" stopIfTrue="1" operator="lessThan">
      <formula>90</formula>
    </cfRule>
  </conditionalFormatting>
  <conditionalFormatting sqref="T732:T744 T749:T752 T754:T755">
    <cfRule type="cellIs" dxfId="3838" priority="120" stopIfTrue="1" operator="lessThan">
      <formula>90</formula>
    </cfRule>
  </conditionalFormatting>
  <conditionalFormatting sqref="T759:T763">
    <cfRule type="cellIs" dxfId="3837" priority="110" stopIfTrue="1" operator="lessThan">
      <formula>90</formula>
    </cfRule>
  </conditionalFormatting>
  <conditionalFormatting sqref="T767:T768">
    <cfRule type="cellIs" dxfId="3836" priority="105" stopIfTrue="1" operator="lessThan">
      <formula>90</formula>
    </cfRule>
  </conditionalFormatting>
  <conditionalFormatting sqref="T770">
    <cfRule type="cellIs" dxfId="3835" priority="104" stopIfTrue="1" operator="lessThan">
      <formula>90</formula>
    </cfRule>
  </conditionalFormatting>
  <conditionalFormatting sqref="T772">
    <cfRule type="cellIs" dxfId="3834" priority="103" stopIfTrue="1" operator="lessThan">
      <formula>90</formula>
    </cfRule>
  </conditionalFormatting>
  <conditionalFormatting sqref="T774:T775 T777">
    <cfRule type="cellIs" dxfId="3833" priority="102" stopIfTrue="1" operator="lessThan">
      <formula>90</formula>
    </cfRule>
  </conditionalFormatting>
  <conditionalFormatting sqref="T779">
    <cfRule type="cellIs" dxfId="3832" priority="80" stopIfTrue="1" operator="lessThan">
      <formula>90</formula>
    </cfRule>
  </conditionalFormatting>
  <conditionalFormatting sqref="T782">
    <cfRule type="cellIs" dxfId="3831" priority="32" stopIfTrue="1" operator="lessThan">
      <formula>90</formula>
    </cfRule>
  </conditionalFormatting>
  <conditionalFormatting sqref="T784:T788">
    <cfRule type="cellIs" dxfId="3830" priority="78" stopIfTrue="1" operator="lessThan">
      <formula>90</formula>
    </cfRule>
  </conditionalFormatting>
  <conditionalFormatting sqref="T790">
    <cfRule type="cellIs" dxfId="3829" priority="65" stopIfTrue="1" operator="lessThan">
      <formula>90</formula>
    </cfRule>
  </conditionalFormatting>
  <conditionalFormatting sqref="T792:T794">
    <cfRule type="cellIs" dxfId="3828" priority="31" stopIfTrue="1" operator="lessThan">
      <formula>90</formula>
    </cfRule>
  </conditionalFormatting>
  <conditionalFormatting sqref="T796:T800 T802">
    <cfRule type="cellIs" dxfId="3827" priority="59" stopIfTrue="1" operator="lessThan">
      <formula>90</formula>
    </cfRule>
  </conditionalFormatting>
  <conditionalFormatting sqref="T804">
    <cfRule type="cellIs" dxfId="3826" priority="46" stopIfTrue="1" operator="lessThan">
      <formula>90</formula>
    </cfRule>
  </conditionalFormatting>
  <conditionalFormatting sqref="V4 V12 V25 V16 V34 V36 V50 V81 V85 V100 V88 V91 V105 V112 V120:V121 V126">
    <cfRule type="cellIs" dxfId="3825" priority="596" stopIfTrue="1" operator="lessThan">
      <formula>18</formula>
    </cfRule>
    <cfRule type="cellIs" dxfId="3824" priority="597" stopIfTrue="1" operator="between">
      <formula>18</formula>
      <formula>23</formula>
    </cfRule>
  </conditionalFormatting>
  <conditionalFormatting sqref="V132">
    <cfRule type="cellIs" dxfId="3823" priority="866" operator="lessThan">
      <formula>18</formula>
    </cfRule>
    <cfRule type="cellIs" dxfId="3822" priority="867" operator="between">
      <formula>18</formula>
      <formula>22</formula>
    </cfRule>
  </conditionalFormatting>
  <conditionalFormatting sqref="V145">
    <cfRule type="cellIs" dxfId="3821" priority="864" operator="lessThan">
      <formula>18</formula>
    </cfRule>
    <cfRule type="cellIs" dxfId="3820" priority="865" operator="between">
      <formula>18</formula>
      <formula>22</formula>
    </cfRule>
  </conditionalFormatting>
  <conditionalFormatting sqref="V147">
    <cfRule type="cellIs" dxfId="3819" priority="670" operator="lessThan">
      <formula>18</formula>
    </cfRule>
    <cfRule type="cellIs" dxfId="3818" priority="671" operator="between">
      <formula>18</formula>
      <formula>22</formula>
    </cfRule>
  </conditionalFormatting>
  <conditionalFormatting sqref="V158:V159">
    <cfRule type="cellIs" dxfId="3817" priority="672" operator="lessThan">
      <formula>18</formula>
    </cfRule>
    <cfRule type="cellIs" dxfId="3816" priority="673" operator="between">
      <formula>18</formula>
      <formula>22</formula>
    </cfRule>
  </conditionalFormatting>
  <conditionalFormatting sqref="V163">
    <cfRule type="cellIs" dxfId="3815" priority="862" operator="lessThan">
      <formula>18</formula>
    </cfRule>
    <cfRule type="cellIs" dxfId="3814" priority="863" operator="between">
      <formula>18</formula>
      <formula>22</formula>
    </cfRule>
  </conditionalFormatting>
  <conditionalFormatting sqref="V166">
    <cfRule type="cellIs" dxfId="3813" priority="668" operator="lessThan">
      <formula>18</formula>
    </cfRule>
    <cfRule type="cellIs" dxfId="3812" priority="669" operator="between">
      <formula>18</formula>
      <formula>22</formula>
    </cfRule>
  </conditionalFormatting>
  <conditionalFormatting sqref="V168">
    <cfRule type="cellIs" dxfId="3811" priority="860" operator="lessThan">
      <formula>18</formula>
    </cfRule>
    <cfRule type="cellIs" dxfId="3810" priority="861" operator="between">
      <formula>18</formula>
      <formula>22</formula>
    </cfRule>
  </conditionalFormatting>
  <conditionalFormatting sqref="V183">
    <cfRule type="cellIs" dxfId="3809" priority="858" operator="lessThan">
      <formula>18</formula>
    </cfRule>
    <cfRule type="cellIs" dxfId="3808" priority="859" operator="between">
      <formula>18</formula>
      <formula>22</formula>
    </cfRule>
  </conditionalFormatting>
  <conditionalFormatting sqref="V187">
    <cfRule type="cellIs" dxfId="3807" priority="666" operator="lessThan">
      <formula>18</formula>
    </cfRule>
    <cfRule type="cellIs" dxfId="3806" priority="667" operator="between">
      <formula>18</formula>
      <formula>22</formula>
    </cfRule>
  </conditionalFormatting>
  <conditionalFormatting sqref="V194:V195">
    <cfRule type="cellIs" dxfId="3805" priority="664" operator="lessThan">
      <formula>18</formula>
    </cfRule>
    <cfRule type="cellIs" dxfId="3804" priority="665" operator="between">
      <formula>18</formula>
      <formula>22</formula>
    </cfRule>
  </conditionalFormatting>
  <conditionalFormatting sqref="V198">
    <cfRule type="cellIs" dxfId="3803" priority="831" operator="lessThan">
      <formula>18</formula>
    </cfRule>
    <cfRule type="cellIs" dxfId="3802" priority="832" operator="between">
      <formula>18</formula>
      <formula>22</formula>
    </cfRule>
  </conditionalFormatting>
  <conditionalFormatting sqref="V200">
    <cfRule type="cellIs" dxfId="3801" priority="829" operator="lessThan">
      <formula>18</formula>
    </cfRule>
    <cfRule type="cellIs" dxfId="3800" priority="830" operator="between">
      <formula>18</formula>
      <formula>22</formula>
    </cfRule>
  </conditionalFormatting>
  <conditionalFormatting sqref="V208:V211">
    <cfRule type="cellIs" dxfId="3799" priority="662" operator="lessThan">
      <formula>18</formula>
    </cfRule>
    <cfRule type="cellIs" dxfId="3798" priority="663" operator="between">
      <formula>18</formula>
      <formula>22</formula>
    </cfRule>
  </conditionalFormatting>
  <conditionalFormatting sqref="V213">
    <cfRule type="cellIs" dxfId="3797" priority="805" operator="lessThan">
      <formula>18</formula>
    </cfRule>
    <cfRule type="cellIs" dxfId="3796" priority="806" operator="between">
      <formula>18</formula>
      <formula>22</formula>
    </cfRule>
  </conditionalFormatting>
  <conditionalFormatting sqref="V217">
    <cfRule type="cellIs" dxfId="3795" priority="674" operator="lessThan">
      <formula>18</formula>
    </cfRule>
    <cfRule type="cellIs" dxfId="3794" priority="675" operator="between">
      <formula>18</formula>
      <formula>22</formula>
    </cfRule>
  </conditionalFormatting>
  <conditionalFormatting sqref="V221">
    <cfRule type="cellIs" dxfId="3793" priority="660" operator="lessThan">
      <formula>18</formula>
    </cfRule>
    <cfRule type="cellIs" dxfId="3792" priority="661" operator="between">
      <formula>18</formula>
      <formula>22</formula>
    </cfRule>
  </conditionalFormatting>
  <conditionalFormatting sqref="V235:V237">
    <cfRule type="cellIs" dxfId="3791" priority="792" operator="lessThan">
      <formula>18</formula>
    </cfRule>
    <cfRule type="cellIs" dxfId="3790" priority="793" operator="between">
      <formula>18</formula>
      <formula>22</formula>
    </cfRule>
  </conditionalFormatting>
  <conditionalFormatting sqref="V240">
    <cfRule type="cellIs" dxfId="3789" priority="656" operator="lessThan">
      <formula>18</formula>
    </cfRule>
    <cfRule type="cellIs" dxfId="3788" priority="657" operator="between">
      <formula>18</formula>
      <formula>22</formula>
    </cfRule>
  </conditionalFormatting>
  <conditionalFormatting sqref="V242:V243">
    <cfRule type="cellIs" dxfId="3787" priority="658" operator="lessThan">
      <formula>18</formula>
    </cfRule>
    <cfRule type="cellIs" dxfId="3786" priority="659" operator="between">
      <formula>18</formula>
      <formula>22</formula>
    </cfRule>
  </conditionalFormatting>
  <conditionalFormatting sqref="V246">
    <cfRule type="cellIs" dxfId="3785" priority="654" operator="lessThan">
      <formula>18</formula>
    </cfRule>
    <cfRule type="cellIs" dxfId="3784" priority="655" operator="between">
      <formula>18</formula>
      <formula>22</formula>
    </cfRule>
  </conditionalFormatting>
  <conditionalFormatting sqref="V252">
    <cfRule type="cellIs" dxfId="3783" priority="652" operator="lessThan">
      <formula>18</formula>
    </cfRule>
    <cfRule type="cellIs" dxfId="3782" priority="653" operator="between">
      <formula>18</formula>
      <formula>22</formula>
    </cfRule>
  </conditionalFormatting>
  <conditionalFormatting sqref="V263">
    <cfRule type="cellIs" dxfId="3781" priority="650" operator="lessThan">
      <formula>18</formula>
    </cfRule>
    <cfRule type="cellIs" dxfId="3780" priority="651" operator="between">
      <formula>18</formula>
      <formula>22</formula>
    </cfRule>
  </conditionalFormatting>
  <conditionalFormatting sqref="V280">
    <cfRule type="cellIs" dxfId="3779" priority="648" operator="lessThan">
      <formula>18</formula>
    </cfRule>
    <cfRule type="cellIs" dxfId="3778" priority="649" operator="between">
      <formula>18</formula>
      <formula>22</formula>
    </cfRule>
  </conditionalFormatting>
  <conditionalFormatting sqref="V305">
    <cfRule type="cellIs" dxfId="3777" priority="646" operator="lessThan">
      <formula>18</formula>
    </cfRule>
    <cfRule type="cellIs" dxfId="3776" priority="647" operator="between">
      <formula>18</formula>
      <formula>22</formula>
    </cfRule>
  </conditionalFormatting>
  <conditionalFormatting sqref="V319">
    <cfRule type="cellIs" dxfId="3775" priority="644" operator="lessThan">
      <formula>18</formula>
    </cfRule>
    <cfRule type="cellIs" dxfId="3774" priority="645" operator="between">
      <formula>18</formula>
      <formula>22</formula>
    </cfRule>
  </conditionalFormatting>
  <conditionalFormatting sqref="V326">
    <cfRule type="cellIs" dxfId="3773" priority="642" operator="lessThan">
      <formula>18</formula>
    </cfRule>
    <cfRule type="cellIs" dxfId="3772" priority="643" operator="between">
      <formula>18</formula>
      <formula>22</formula>
    </cfRule>
  </conditionalFormatting>
  <conditionalFormatting sqref="V332">
    <cfRule type="cellIs" dxfId="3771" priority="640" operator="lessThan">
      <formula>18</formula>
    </cfRule>
    <cfRule type="cellIs" dxfId="3770" priority="641" operator="between">
      <formula>18</formula>
      <formula>22</formula>
    </cfRule>
  </conditionalFormatting>
  <conditionalFormatting sqref="V347">
    <cfRule type="cellIs" dxfId="3769" priority="638" operator="lessThan">
      <formula>18</formula>
    </cfRule>
    <cfRule type="cellIs" dxfId="3768" priority="639" operator="between">
      <formula>18</formula>
      <formula>22</formula>
    </cfRule>
  </conditionalFormatting>
  <conditionalFormatting sqref="V351">
    <cfRule type="cellIs" dxfId="3767" priority="635" operator="lessThan">
      <formula>18</formula>
    </cfRule>
    <cfRule type="cellIs" dxfId="3766" priority="636" operator="between">
      <formula>18</formula>
      <formula>22</formula>
    </cfRule>
  </conditionalFormatting>
  <conditionalFormatting sqref="Y33:Y34 Y36:Y39 Y41:Y60 Y62:Y67 Y69:Y91 Y93:Y98 Y100:Y105 Y2:Y30 Y108:Y127">
    <cfRule type="cellIs" dxfId="3765" priority="595" operator="lessThan">
      <formula>85</formula>
    </cfRule>
  </conditionalFormatting>
  <conditionalFormatting sqref="Y128:Y150 Y152:Y169 Y171:Y222 Y224:Y237 Y239:Y246 Y248:Y260 Y262:Y291 Y293:Y297 Y299:Y342 Y344:Y349">
    <cfRule type="cellIs" dxfId="3764" priority="857" operator="lessThan">
      <formula>89</formula>
    </cfRule>
  </conditionalFormatting>
  <conditionalFormatting sqref="Y224:Y237 Y239:Y246 Y248:Y260 Y262:Y291 Y293:Y297 Y299:Y342 Y344:Y349 Y351:Y414">
    <cfRule type="cellIs" dxfId="3763" priority="631" operator="between">
      <formula>89</formula>
      <formula>90</formula>
    </cfRule>
  </conditionalFormatting>
  <conditionalFormatting sqref="Y351:Y532">
    <cfRule type="cellIs" dxfId="3762" priority="407" operator="lessThan">
      <formula>89</formula>
    </cfRule>
  </conditionalFormatting>
  <conditionalFormatting sqref="Y420:Y532">
    <cfRule type="cellIs" dxfId="3761" priority="405" operator="between">
      <formula>89</formula>
      <formula>90</formula>
    </cfRule>
  </conditionalFormatting>
  <conditionalFormatting sqref="Z530:AA530 Z128:Z529">
    <cfRule type="cellIs" dxfId="3760" priority="1841" stopIfTrue="1" operator="greaterThan">
      <formula>11</formula>
    </cfRule>
  </conditionalFormatting>
  <conditionalFormatting sqref="Z531:AA532">
    <cfRule type="cellIs" dxfId="3759" priority="390" stopIfTrue="1" operator="greaterThan">
      <formula>11</formula>
    </cfRule>
  </conditionalFormatting>
  <conditionalFormatting sqref="AA2:AA419">
    <cfRule type="cellIs" dxfId="3758" priority="856" stopIfTrue="1" operator="greaterThan">
      <formula>11</formula>
    </cfRule>
  </conditionalFormatting>
  <conditionalFormatting sqref="AA420:AA529">
    <cfRule type="cellIs" dxfId="3757" priority="406" stopIfTrue="1" operator="greaterThan">
      <formula>11</formula>
    </cfRule>
  </conditionalFormatting>
  <conditionalFormatting sqref="AB2:AB127 AA128:AA532">
    <cfRule type="cellIs" dxfId="3756" priority="592" stopIfTrue="1" operator="greaterThan">
      <formula>1000</formula>
    </cfRule>
    <cfRule type="cellIs" dxfId="3755" priority="593" stopIfTrue="1" operator="between">
      <formula>600</formula>
      <formula>1000</formula>
    </cfRule>
  </conditionalFormatting>
  <conditionalFormatting sqref="AB128:AB414">
    <cfRule type="cellIs" dxfId="3754" priority="854" stopIfTrue="1" operator="greaterThan">
      <formula>500</formula>
    </cfRule>
    <cfRule type="cellIs" dxfId="3753" priority="855" stopIfTrue="1" operator="between">
      <formula>200</formula>
      <formula>500</formula>
    </cfRule>
  </conditionalFormatting>
  <conditionalFormatting sqref="AC2:AC127 AB128:AB470">
    <cfRule type="containsText" dxfId="3752" priority="590" stopIfTrue="1" operator="containsText" text="NC">
      <formula>NOT(ISERROR(SEARCH("NC",AB2)))</formula>
    </cfRule>
  </conditionalFormatting>
  <conditionalFormatting sqref="AC128:AC470">
    <cfRule type="cellIs" dxfId="3751" priority="852" stopIfTrue="1" operator="greaterThan">
      <formula>0.63</formula>
    </cfRule>
    <cfRule type="cellIs" dxfId="3750" priority="853" operator="between">
      <formula>0.6</formula>
      <formula>0.63</formula>
    </cfRule>
  </conditionalFormatting>
  <conditionalFormatting sqref="AC476:AC477">
    <cfRule type="cellIs" dxfId="3749" priority="466" stopIfTrue="1" operator="greaterThan">
      <formula>0.63</formula>
    </cfRule>
    <cfRule type="cellIs" dxfId="3748" priority="467" operator="between">
      <formula>0.6</formula>
      <formula>0.63</formula>
    </cfRule>
  </conditionalFormatting>
  <conditionalFormatting sqref="AC480:AC483">
    <cfRule type="cellIs" dxfId="3747" priority="464" stopIfTrue="1" operator="greaterThan">
      <formula>0.63</formula>
    </cfRule>
    <cfRule type="cellIs" dxfId="3746" priority="465" operator="between">
      <formula>0.6</formula>
      <formula>0.63</formula>
    </cfRule>
  </conditionalFormatting>
  <conditionalFormatting sqref="AC490:AC494">
    <cfRule type="cellIs" dxfId="3745" priority="462" stopIfTrue="1" operator="greaterThan">
      <formula>0.63</formula>
    </cfRule>
    <cfRule type="cellIs" dxfId="3744" priority="463" operator="between">
      <formula>0.6</formula>
      <formula>0.63</formula>
    </cfRule>
  </conditionalFormatting>
  <conditionalFormatting sqref="AC497:AC500">
    <cfRule type="cellIs" dxfId="3743" priority="460" stopIfTrue="1" operator="greaterThan">
      <formula>0.63</formula>
    </cfRule>
    <cfRule type="cellIs" dxfId="3742" priority="461" operator="between">
      <formula>0.6</formula>
      <formula>0.63</formula>
    </cfRule>
  </conditionalFormatting>
  <conditionalFormatting sqref="AC502:AC503">
    <cfRule type="cellIs" dxfId="3741" priority="458" stopIfTrue="1" operator="greaterThan">
      <formula>0.63</formula>
    </cfRule>
    <cfRule type="cellIs" dxfId="3740" priority="459" operator="between">
      <formula>0.6</formula>
      <formula>0.63</formula>
    </cfRule>
  </conditionalFormatting>
  <conditionalFormatting sqref="AC513:AC514">
    <cfRule type="cellIs" dxfId="3739" priority="429" stopIfTrue="1" operator="greaterThan">
      <formula>0.63</formula>
    </cfRule>
    <cfRule type="cellIs" dxfId="3738" priority="430" operator="between">
      <formula>0.6</formula>
      <formula>0.63</formula>
    </cfRule>
  </conditionalFormatting>
  <conditionalFormatting sqref="AC518:AC519">
    <cfRule type="cellIs" dxfId="3737" priority="419" stopIfTrue="1" operator="greaterThan">
      <formula>0.63</formula>
    </cfRule>
    <cfRule type="cellIs" dxfId="3736" priority="420" operator="between">
      <formula>0.6</formula>
      <formula>0.63</formula>
    </cfRule>
  </conditionalFormatting>
  <conditionalFormatting sqref="AC524:AC525">
    <cfRule type="cellIs" dxfId="3735" priority="409" stopIfTrue="1" operator="greaterThan">
      <formula>0.63</formula>
    </cfRule>
    <cfRule type="cellIs" dxfId="3734" priority="410" operator="between">
      <formula>0.6</formula>
      <formula>0.63</formula>
    </cfRule>
  </conditionalFormatting>
  <conditionalFormatting sqref="AC528:AC532">
    <cfRule type="cellIs" dxfId="3733" priority="388" stopIfTrue="1" operator="greaterThan">
      <formula>0.63</formula>
    </cfRule>
    <cfRule type="cellIs" dxfId="3732" priority="389" operator="between">
      <formula>0.6</formula>
      <formula>0.63</formula>
    </cfRule>
  </conditionalFormatting>
  <conditionalFormatting sqref="AC534:AC545">
    <cfRule type="cellIs" dxfId="3731" priority="372" stopIfTrue="1" operator="greaterThan">
      <formula>0.63</formula>
    </cfRule>
    <cfRule type="cellIs" dxfId="3730" priority="373" operator="between">
      <formula>0.6</formula>
      <formula>0.63</formula>
    </cfRule>
  </conditionalFormatting>
  <conditionalFormatting sqref="AC550:AC552">
    <cfRule type="cellIs" dxfId="3729" priority="329" operator="between">
      <formula>0.6</formula>
      <formula>0.63</formula>
    </cfRule>
  </conditionalFormatting>
  <conditionalFormatting sqref="AC550:AC555">
    <cfRule type="cellIs" dxfId="3728" priority="328" stopIfTrue="1" operator="greaterThan">
      <formula>0.63</formula>
    </cfRule>
  </conditionalFormatting>
  <conditionalFormatting sqref="AC553:AC555">
    <cfRule type="cellIs" dxfId="3727" priority="336" operator="between">
      <formula>0.6</formula>
      <formula>0.63</formula>
    </cfRule>
  </conditionalFormatting>
  <conditionalFormatting sqref="AC559:AC560">
    <cfRule type="cellIs" dxfId="3726" priority="321" stopIfTrue="1" operator="greaterThan">
      <formula>0.63</formula>
    </cfRule>
    <cfRule type="cellIs" dxfId="3725" priority="322" operator="between">
      <formula>0.6</formula>
      <formula>0.63</formula>
    </cfRule>
  </conditionalFormatting>
  <conditionalFormatting sqref="AC563:AC565">
    <cfRule type="cellIs" dxfId="3724" priority="323" stopIfTrue="1" operator="greaterThan">
      <formula>0.63</formula>
    </cfRule>
    <cfRule type="cellIs" dxfId="3723" priority="324" operator="between">
      <formula>0.6</formula>
      <formula>0.63</formula>
    </cfRule>
  </conditionalFormatting>
  <conditionalFormatting sqref="AC574">
    <cfRule type="cellIs" dxfId="3722" priority="310" operator="between">
      <formula>0.6</formula>
      <formula>0.63</formula>
    </cfRule>
  </conditionalFormatting>
  <conditionalFormatting sqref="AC574:AC578">
    <cfRule type="cellIs" dxfId="3721" priority="274" stopIfTrue="1" operator="greaterThan">
      <formula>0.63</formula>
    </cfRule>
  </conditionalFormatting>
  <conditionalFormatting sqref="AC575:AC578">
    <cfRule type="cellIs" dxfId="3720" priority="275" operator="between">
      <formula>0.6</formula>
      <formula>0.63</formula>
    </cfRule>
  </conditionalFormatting>
  <conditionalFormatting sqref="AC581:AC605">
    <cfRule type="cellIs" dxfId="3719" priority="1837" stopIfTrue="1" operator="greaterThan">
      <formula>0.63</formula>
    </cfRule>
    <cfRule type="cellIs" dxfId="3718" priority="1838" operator="between">
      <formula>0.6</formula>
      <formula>0.63</formula>
    </cfRule>
  </conditionalFormatting>
  <conditionalFormatting sqref="AC609:AC614">
    <cfRule type="cellIs" dxfId="3717" priority="230" stopIfTrue="1" operator="greaterThan">
      <formula>0.63</formula>
    </cfRule>
    <cfRule type="cellIs" dxfId="3716" priority="231" operator="between">
      <formula>0.6</formula>
      <formula>0.63</formula>
    </cfRule>
  </conditionalFormatting>
  <conditionalFormatting sqref="AC657:AC658">
    <cfRule type="cellIs" dxfId="3715" priority="168" stopIfTrue="1" operator="greaterThan">
      <formula>0.63</formula>
    </cfRule>
    <cfRule type="cellIs" dxfId="3714" priority="169" operator="between">
      <formula>0.6</formula>
      <formula>0.63</formula>
    </cfRule>
  </conditionalFormatting>
  <conditionalFormatting sqref="AG4:AG5 AG9:AG12 AG16 AG18 AG24:AG25 AG29 AG33 AG37 AG39 AG41 AG43 AG45 AG50 AG52:AG53 AG57:AG58 AG61:AG63 AG65:AG66 AG68 AG71 AG73 AG76 AG81 AG83:AG85 AG87 AG92:AG93 AG96 AG98 AG100:AG101 AG103:AG104 AG112 AG118 AG125">
    <cfRule type="cellIs" dxfId="3713" priority="589" stopIfTrue="1" operator="lessThan">
      <formula>130</formula>
    </cfRule>
  </conditionalFormatting>
  <conditionalFormatting sqref="AG121:AG122 AG129 AG131 AG140 AG145 AG153 AG158:AG159 AG161 AG163 AG166:AG167 AG169 AG173 AG180 AG186">
    <cfRule type="cellIs" dxfId="3712" priority="851" stopIfTrue="1" operator="lessThan">
      <formula>130</formula>
    </cfRule>
  </conditionalFormatting>
  <conditionalFormatting sqref="AG190">
    <cfRule type="cellIs" dxfId="3711" priority="847" stopIfTrue="1" operator="lessThan">
      <formula>130</formula>
    </cfRule>
  </conditionalFormatting>
  <conditionalFormatting sqref="AG192 AG196">
    <cfRule type="cellIs" dxfId="3710" priority="843" stopIfTrue="1" operator="lessThan">
      <formula>130</formula>
    </cfRule>
  </conditionalFormatting>
  <conditionalFormatting sqref="AG198:AG199">
    <cfRule type="cellIs" dxfId="3709" priority="836" stopIfTrue="1" operator="lessThan">
      <formula>130</formula>
    </cfRule>
  </conditionalFormatting>
  <conditionalFormatting sqref="AG201:AG202 AG205">
    <cfRule type="cellIs" dxfId="3708" priority="816" stopIfTrue="1" operator="lessThan">
      <formula>130</formula>
    </cfRule>
  </conditionalFormatting>
  <conditionalFormatting sqref="AG207">
    <cfRule type="cellIs" dxfId="3707" priority="811" stopIfTrue="1" operator="lessThan">
      <formula>130</formula>
    </cfRule>
  </conditionalFormatting>
  <conditionalFormatting sqref="AG220 AG222 AG229">
    <cfRule type="cellIs" dxfId="3706" priority="801" stopIfTrue="1" operator="lessThan">
      <formula>130</formula>
    </cfRule>
  </conditionalFormatting>
  <conditionalFormatting sqref="AG233">
    <cfRule type="cellIs" dxfId="3705" priority="797" stopIfTrue="1" operator="lessThan">
      <formula>130</formula>
    </cfRule>
  </conditionalFormatting>
  <conditionalFormatting sqref="AG235:AG236">
    <cfRule type="cellIs" dxfId="3704" priority="791" stopIfTrue="1" operator="lessThan">
      <formula>130</formula>
    </cfRule>
  </conditionalFormatting>
  <conditionalFormatting sqref="AG239">
    <cfRule type="cellIs" dxfId="3703" priority="787" stopIfTrue="1" operator="lessThan">
      <formula>130</formula>
    </cfRule>
  </conditionalFormatting>
  <conditionalFormatting sqref="AG241:AG242">
    <cfRule type="cellIs" dxfId="3702" priority="782" stopIfTrue="1" operator="lessThan">
      <formula>130</formula>
    </cfRule>
  </conditionalFormatting>
  <conditionalFormatting sqref="AG244">
    <cfRule type="cellIs" dxfId="3701" priority="778" stopIfTrue="1" operator="lessThan">
      <formula>130</formula>
    </cfRule>
  </conditionalFormatting>
  <conditionalFormatting sqref="AG248">
    <cfRule type="cellIs" dxfId="3700" priority="774" stopIfTrue="1" operator="lessThan">
      <formula>130</formula>
    </cfRule>
  </conditionalFormatting>
  <conditionalFormatting sqref="AG251:AG252">
    <cfRule type="cellIs" dxfId="3699" priority="769" stopIfTrue="1" operator="lessThan">
      <formula>130</formula>
    </cfRule>
  </conditionalFormatting>
  <conditionalFormatting sqref="AG255">
    <cfRule type="cellIs" dxfId="3698" priority="764" stopIfTrue="1" operator="lessThan">
      <formula>130</formula>
    </cfRule>
  </conditionalFormatting>
  <conditionalFormatting sqref="AG260">
    <cfRule type="cellIs" dxfId="3697" priority="759" stopIfTrue="1" operator="lessThan">
      <formula>130</formula>
    </cfRule>
  </conditionalFormatting>
  <conditionalFormatting sqref="AG264:AG265 AG267 AG270">
    <cfRule type="cellIs" dxfId="3696" priority="753" stopIfTrue="1" operator="lessThan">
      <formula>130</formula>
    </cfRule>
  </conditionalFormatting>
  <conditionalFormatting sqref="AG273">
    <cfRule type="cellIs" dxfId="3695" priority="748" stopIfTrue="1" operator="lessThan">
      <formula>130</formula>
    </cfRule>
  </conditionalFormatting>
  <conditionalFormatting sqref="AG278">
    <cfRule type="cellIs" dxfId="3694" priority="742" stopIfTrue="1" operator="lessThan">
      <formula>130</formula>
    </cfRule>
  </conditionalFormatting>
  <conditionalFormatting sqref="AG280:AG281">
    <cfRule type="cellIs" dxfId="3693" priority="737" stopIfTrue="1" operator="lessThan">
      <formula>130</formula>
    </cfRule>
  </conditionalFormatting>
  <conditionalFormatting sqref="AG285 AG287:AG288">
    <cfRule type="cellIs" dxfId="3692" priority="733" stopIfTrue="1" operator="lessThan">
      <formula>130</formula>
    </cfRule>
  </conditionalFormatting>
  <conditionalFormatting sqref="AG294">
    <cfRule type="cellIs" dxfId="3691" priority="729" stopIfTrue="1" operator="lessThan">
      <formula>130</formula>
    </cfRule>
  </conditionalFormatting>
  <conditionalFormatting sqref="AG300">
    <cfRule type="cellIs" dxfId="3690" priority="725" stopIfTrue="1" operator="lessThan">
      <formula>130</formula>
    </cfRule>
  </conditionalFormatting>
  <conditionalFormatting sqref="AG302">
    <cfRule type="cellIs" dxfId="3689" priority="721" stopIfTrue="1" operator="lessThan">
      <formula>130</formula>
    </cfRule>
  </conditionalFormatting>
  <conditionalFormatting sqref="AG305 AG309">
    <cfRule type="cellIs" dxfId="3688" priority="717" stopIfTrue="1" operator="lessThan">
      <formula>130</formula>
    </cfRule>
  </conditionalFormatting>
  <conditionalFormatting sqref="AG318">
    <cfRule type="cellIs" dxfId="3687" priority="713" stopIfTrue="1" operator="lessThan">
      <formula>130</formula>
    </cfRule>
  </conditionalFormatting>
  <conditionalFormatting sqref="AG320">
    <cfRule type="cellIs" dxfId="3686" priority="709" stopIfTrue="1" operator="lessThan">
      <formula>130</formula>
    </cfRule>
  </conditionalFormatting>
  <conditionalFormatting sqref="AG322:AG323">
    <cfRule type="cellIs" dxfId="3685" priority="705" stopIfTrue="1" operator="lessThan">
      <formula>130</formula>
    </cfRule>
  </conditionalFormatting>
  <conditionalFormatting sqref="AG326:AG327">
    <cfRule type="cellIs" dxfId="3684" priority="701" stopIfTrue="1" operator="lessThan">
      <formula>130</formula>
    </cfRule>
  </conditionalFormatting>
  <conditionalFormatting sqref="AG329:AG330">
    <cfRule type="cellIs" dxfId="3683" priority="697" stopIfTrue="1" operator="lessThan">
      <formula>130</formula>
    </cfRule>
  </conditionalFormatting>
  <conditionalFormatting sqref="AG332">
    <cfRule type="cellIs" dxfId="3682" priority="693" stopIfTrue="1" operator="lessThan">
      <formula>130</formula>
    </cfRule>
  </conditionalFormatting>
  <conditionalFormatting sqref="AG516:AG518 AG520 AG522">
    <cfRule type="cellIs" dxfId="3681" priority="436" stopIfTrue="1" operator="lessThan">
      <formula>130</formula>
    </cfRule>
  </conditionalFormatting>
  <conditionalFormatting sqref="AG646">
    <cfRule type="cellIs" dxfId="3680" priority="198" stopIfTrue="1" operator="lessThan">
      <formula>130</formula>
    </cfRule>
  </conditionalFormatting>
  <conditionalFormatting sqref="AH4:AH5 AH9:AH12 AH16 AH18 AH24:AH25 AH29 AH33 AH37 AH39 AH41 AH43 AH45 AH50 AH52:AH53 AH57:AH58 AH61:AH63 AH65:AH66 AH68 AH71 AH73 AH76 AH81 AH83:AH85 AH87 AH92:AH93 AH96 AH98 AH100:AH101 AH103:AH104 AH112 AH118 AH121:AH122 AH125">
    <cfRule type="cellIs" dxfId="3679" priority="587" stopIfTrue="1" operator="greaterThan">
      <formula>3</formula>
    </cfRule>
  </conditionalFormatting>
  <conditionalFormatting sqref="AH4:AH5 AH9:AH12 AH16 AH24:AH25 AH18 AH29 AH33 AH37 AH39 AH41 AH43 AH45 AH50 AH57:AH58 AH81 AH92:AH93 AH61:AH63 AH65:AH66 AH68 AH71 AH76 AH112 AH118 AH125 AH96 AH98 AH100:AH101 AH103:AH104 AH73 AH83:AH85 AH87 AH52:AH53 AH121:AH122">
    <cfRule type="cellIs" dxfId="3678" priority="588" stopIfTrue="1" operator="between">
      <formula>1.5</formula>
      <formula>3</formula>
    </cfRule>
  </conditionalFormatting>
  <conditionalFormatting sqref="AH129 AH131 AH140 AH145 AH153 AH158:AH159 AH161 AH163 AH166:AH167 AH169 AH173 AH180 AH186">
    <cfRule type="cellIs" dxfId="3677" priority="849" stopIfTrue="1" operator="greaterThan">
      <formula>3</formula>
    </cfRule>
    <cfRule type="cellIs" dxfId="3676" priority="850" stopIfTrue="1" operator="between">
      <formula>1.5</formula>
      <formula>3</formula>
    </cfRule>
  </conditionalFormatting>
  <conditionalFormatting sqref="AH190">
    <cfRule type="cellIs" dxfId="3675" priority="845" stopIfTrue="1" operator="greaterThan">
      <formula>3</formula>
    </cfRule>
    <cfRule type="cellIs" dxfId="3674" priority="846" stopIfTrue="1" operator="between">
      <formula>1.5</formula>
      <formula>3</formula>
    </cfRule>
  </conditionalFormatting>
  <conditionalFormatting sqref="AH192 AH196">
    <cfRule type="cellIs" dxfId="3673" priority="841" stopIfTrue="1" operator="greaterThan">
      <formula>3</formula>
    </cfRule>
    <cfRule type="cellIs" dxfId="3672" priority="842" stopIfTrue="1" operator="between">
      <formula>1.5</formula>
      <formula>3</formula>
    </cfRule>
  </conditionalFormatting>
  <conditionalFormatting sqref="AH198:AH199">
    <cfRule type="cellIs" dxfId="3671" priority="834" stopIfTrue="1" operator="greaterThan">
      <formula>3</formula>
    </cfRule>
    <cfRule type="cellIs" dxfId="3670" priority="835" stopIfTrue="1" operator="between">
      <formula>1.5</formula>
      <formula>3</formula>
    </cfRule>
  </conditionalFormatting>
  <conditionalFormatting sqref="AH201:AH202 AH205">
    <cfRule type="cellIs" dxfId="3669" priority="814" stopIfTrue="1" operator="greaterThan">
      <formula>3</formula>
    </cfRule>
    <cfRule type="cellIs" dxfId="3668" priority="815" stopIfTrue="1" operator="between">
      <formula>1.5</formula>
      <formula>3</formula>
    </cfRule>
  </conditionalFormatting>
  <conditionalFormatting sqref="AH207:AH216">
    <cfRule type="cellIs" dxfId="3667" priority="808" stopIfTrue="1" operator="greaterThan">
      <formula>3</formula>
    </cfRule>
    <cfRule type="cellIs" dxfId="3666" priority="809" stopIfTrue="1" operator="between">
      <formula>1.5</formula>
      <formula>3</formula>
    </cfRule>
  </conditionalFormatting>
  <conditionalFormatting sqref="AH220 AH222 AH229">
    <cfRule type="cellIs" dxfId="3665" priority="799" stopIfTrue="1" operator="greaterThan">
      <formula>3</formula>
    </cfRule>
    <cfRule type="cellIs" dxfId="3664" priority="800" stopIfTrue="1" operator="between">
      <formula>1.5</formula>
      <formula>3</formula>
    </cfRule>
  </conditionalFormatting>
  <conditionalFormatting sqref="AH233">
    <cfRule type="cellIs" dxfId="3663" priority="795" stopIfTrue="1" operator="greaterThan">
      <formula>3</formula>
    </cfRule>
    <cfRule type="cellIs" dxfId="3662" priority="796" stopIfTrue="1" operator="between">
      <formula>1.5</formula>
      <formula>3</formula>
    </cfRule>
  </conditionalFormatting>
  <conditionalFormatting sqref="AH235:AH236">
    <cfRule type="cellIs" dxfId="3661" priority="789" stopIfTrue="1" operator="greaterThan">
      <formula>3</formula>
    </cfRule>
    <cfRule type="cellIs" dxfId="3660" priority="790" stopIfTrue="1" operator="between">
      <formula>1.5</formula>
      <formula>3</formula>
    </cfRule>
  </conditionalFormatting>
  <conditionalFormatting sqref="AH239">
    <cfRule type="cellIs" dxfId="3659" priority="785" stopIfTrue="1" operator="greaterThan">
      <formula>3</formula>
    </cfRule>
    <cfRule type="cellIs" dxfId="3658" priority="786" stopIfTrue="1" operator="between">
      <formula>1.5</formula>
      <formula>3</formula>
    </cfRule>
  </conditionalFormatting>
  <conditionalFormatting sqref="AH241:AH242">
    <cfRule type="cellIs" dxfId="3657" priority="780" stopIfTrue="1" operator="greaterThan">
      <formula>3</formula>
    </cfRule>
    <cfRule type="cellIs" dxfId="3656" priority="781" stopIfTrue="1" operator="between">
      <formula>1.5</formula>
      <formula>3</formula>
    </cfRule>
  </conditionalFormatting>
  <conditionalFormatting sqref="AH244">
    <cfRule type="cellIs" dxfId="3655" priority="776" stopIfTrue="1" operator="greaterThan">
      <formula>3</formula>
    </cfRule>
    <cfRule type="cellIs" dxfId="3654" priority="777" stopIfTrue="1" operator="between">
      <formula>1.5</formula>
      <formula>3</formula>
    </cfRule>
  </conditionalFormatting>
  <conditionalFormatting sqref="AH248">
    <cfRule type="cellIs" dxfId="3653" priority="772" stopIfTrue="1" operator="greaterThan">
      <formula>3</formula>
    </cfRule>
    <cfRule type="cellIs" dxfId="3652" priority="773" stopIfTrue="1" operator="between">
      <formula>1.5</formula>
      <formula>3</formula>
    </cfRule>
  </conditionalFormatting>
  <conditionalFormatting sqref="AH251:AH252">
    <cfRule type="cellIs" dxfId="3651" priority="767" stopIfTrue="1" operator="greaterThan">
      <formula>3</formula>
    </cfRule>
    <cfRule type="cellIs" dxfId="3650" priority="768" stopIfTrue="1" operator="between">
      <formula>1.5</formula>
      <formula>3</formula>
    </cfRule>
  </conditionalFormatting>
  <conditionalFormatting sqref="AH255">
    <cfRule type="cellIs" dxfId="3649" priority="762" stopIfTrue="1" operator="greaterThan">
      <formula>3</formula>
    </cfRule>
    <cfRule type="cellIs" dxfId="3648" priority="763" stopIfTrue="1" operator="between">
      <formula>1.5</formula>
      <formula>3</formula>
    </cfRule>
  </conditionalFormatting>
  <conditionalFormatting sqref="AH260">
    <cfRule type="cellIs" dxfId="3647" priority="757" stopIfTrue="1" operator="greaterThan">
      <formula>3</formula>
    </cfRule>
    <cfRule type="cellIs" dxfId="3646" priority="758" stopIfTrue="1" operator="between">
      <formula>1.5</formula>
      <formula>3</formula>
    </cfRule>
  </conditionalFormatting>
  <conditionalFormatting sqref="AH264:AH265 AH267 AH270">
    <cfRule type="cellIs" dxfId="3645" priority="751" stopIfTrue="1" operator="greaterThan">
      <formula>3</formula>
    </cfRule>
    <cfRule type="cellIs" dxfId="3644" priority="752" stopIfTrue="1" operator="between">
      <formula>1.5</formula>
      <formula>3</formula>
    </cfRule>
  </conditionalFormatting>
  <conditionalFormatting sqref="AH273">
    <cfRule type="cellIs" dxfId="3643" priority="746" stopIfTrue="1" operator="greaterThan">
      <formula>3</formula>
    </cfRule>
    <cfRule type="cellIs" dxfId="3642" priority="747" stopIfTrue="1" operator="between">
      <formula>1.5</formula>
      <formula>3</formula>
    </cfRule>
  </conditionalFormatting>
  <conditionalFormatting sqref="AH278">
    <cfRule type="cellIs" dxfId="3641" priority="740" stopIfTrue="1" operator="greaterThan">
      <formula>3</formula>
    </cfRule>
    <cfRule type="cellIs" dxfId="3640" priority="741" stopIfTrue="1" operator="between">
      <formula>1.5</formula>
      <formula>3</formula>
    </cfRule>
  </conditionalFormatting>
  <conditionalFormatting sqref="AH280:AH281">
    <cfRule type="cellIs" dxfId="3639" priority="735" stopIfTrue="1" operator="greaterThan">
      <formula>3</formula>
    </cfRule>
    <cfRule type="cellIs" dxfId="3638" priority="736" stopIfTrue="1" operator="between">
      <formula>1.5</formula>
      <formula>3</formula>
    </cfRule>
  </conditionalFormatting>
  <conditionalFormatting sqref="AH285 AH287:AH288">
    <cfRule type="cellIs" dxfId="3637" priority="731" stopIfTrue="1" operator="greaterThan">
      <formula>3</formula>
    </cfRule>
    <cfRule type="cellIs" dxfId="3636" priority="732" stopIfTrue="1" operator="between">
      <formula>1.5</formula>
      <formula>3</formula>
    </cfRule>
  </conditionalFormatting>
  <conditionalFormatting sqref="AH294">
    <cfRule type="cellIs" dxfId="3635" priority="727" stopIfTrue="1" operator="greaterThan">
      <formula>3</formula>
    </cfRule>
    <cfRule type="cellIs" dxfId="3634" priority="728" stopIfTrue="1" operator="between">
      <formula>1.5</formula>
      <formula>3</formula>
    </cfRule>
  </conditionalFormatting>
  <conditionalFormatting sqref="AH300">
    <cfRule type="cellIs" dxfId="3633" priority="723" stopIfTrue="1" operator="greaterThan">
      <formula>3</formula>
    </cfRule>
    <cfRule type="cellIs" dxfId="3632" priority="724" stopIfTrue="1" operator="between">
      <formula>1.5</formula>
      <formula>3</formula>
    </cfRule>
  </conditionalFormatting>
  <conditionalFormatting sqref="AH302">
    <cfRule type="cellIs" dxfId="3631" priority="719" stopIfTrue="1" operator="greaterThan">
      <formula>3</formula>
    </cfRule>
    <cfRule type="cellIs" dxfId="3630" priority="720" stopIfTrue="1" operator="between">
      <formula>1.5</formula>
      <formula>3</formula>
    </cfRule>
  </conditionalFormatting>
  <conditionalFormatting sqref="AH305 AH309">
    <cfRule type="cellIs" dxfId="3629" priority="715" stopIfTrue="1" operator="greaterThan">
      <formula>3</formula>
    </cfRule>
    <cfRule type="cellIs" dxfId="3628" priority="716" stopIfTrue="1" operator="between">
      <formula>1.5</formula>
      <formula>3</formula>
    </cfRule>
  </conditionalFormatting>
  <conditionalFormatting sqref="AH318">
    <cfRule type="cellIs" dxfId="3627" priority="711" stopIfTrue="1" operator="greaterThan">
      <formula>3</formula>
    </cfRule>
    <cfRule type="cellIs" dxfId="3626" priority="712" stopIfTrue="1" operator="between">
      <formula>1.5</formula>
      <formula>3</formula>
    </cfRule>
  </conditionalFormatting>
  <conditionalFormatting sqref="AH320">
    <cfRule type="cellIs" dxfId="3625" priority="707" stopIfTrue="1" operator="greaterThan">
      <formula>3</formula>
    </cfRule>
    <cfRule type="cellIs" dxfId="3624" priority="708" stopIfTrue="1" operator="between">
      <formula>1.5</formula>
      <formula>3</formula>
    </cfRule>
  </conditionalFormatting>
  <conditionalFormatting sqref="AH322:AH323">
    <cfRule type="cellIs" dxfId="3623" priority="703" stopIfTrue="1" operator="greaterThan">
      <formula>3</formula>
    </cfRule>
    <cfRule type="cellIs" dxfId="3622" priority="704" stopIfTrue="1" operator="between">
      <formula>1.5</formula>
      <formula>3</formula>
    </cfRule>
  </conditionalFormatting>
  <conditionalFormatting sqref="AH326:AH327">
    <cfRule type="cellIs" dxfId="3621" priority="699" stopIfTrue="1" operator="greaterThan">
      <formula>3</formula>
    </cfRule>
    <cfRule type="cellIs" dxfId="3620" priority="700" stopIfTrue="1" operator="between">
      <formula>1.5</formula>
      <formula>3</formula>
    </cfRule>
  </conditionalFormatting>
  <conditionalFormatting sqref="AH329:AH330">
    <cfRule type="cellIs" dxfId="3619" priority="695" stopIfTrue="1" operator="greaterThan">
      <formula>3</formula>
    </cfRule>
    <cfRule type="cellIs" dxfId="3618" priority="696" stopIfTrue="1" operator="between">
      <formula>1.5</formula>
      <formula>3</formula>
    </cfRule>
  </conditionalFormatting>
  <conditionalFormatting sqref="AH332">
    <cfRule type="cellIs" dxfId="3617" priority="691" stopIfTrue="1" operator="greaterThan">
      <formula>3</formula>
    </cfRule>
    <cfRule type="cellIs" dxfId="3616" priority="692" stopIfTrue="1" operator="between">
      <formula>1.5</formula>
      <formula>3</formula>
    </cfRule>
  </conditionalFormatting>
  <conditionalFormatting sqref="AH336:AH471">
    <cfRule type="cellIs" dxfId="3615" priority="686" stopIfTrue="1" operator="greaterThan">
      <formula>3</formula>
    </cfRule>
    <cfRule type="cellIs" dxfId="3614" priority="687" stopIfTrue="1" operator="between">
      <formula>1.5</formula>
      <formula>3</formula>
    </cfRule>
  </conditionalFormatting>
  <conditionalFormatting sqref="AH473">
    <cfRule type="cellIs" dxfId="3613" priority="561" stopIfTrue="1" operator="greaterThan">
      <formula>3</formula>
    </cfRule>
    <cfRule type="cellIs" dxfId="3612" priority="562" stopIfTrue="1" operator="between">
      <formula>1.5</formula>
      <formula>3</formula>
    </cfRule>
  </conditionalFormatting>
  <conditionalFormatting sqref="AH475">
    <cfRule type="cellIs" dxfId="3611" priority="558" stopIfTrue="1" operator="greaterThan">
      <formula>3</formula>
    </cfRule>
    <cfRule type="cellIs" dxfId="3610" priority="559" stopIfTrue="1" operator="between">
      <formula>1.5</formula>
      <formula>3</formula>
    </cfRule>
  </conditionalFormatting>
  <conditionalFormatting sqref="AH499">
    <cfRule type="cellIs" dxfId="3609" priority="477" stopIfTrue="1" operator="greaterThan">
      <formula>3</formula>
    </cfRule>
    <cfRule type="cellIs" dxfId="3608" priority="478" stopIfTrue="1" operator="between">
      <formula>1.5</formula>
      <formula>3</formula>
    </cfRule>
  </conditionalFormatting>
  <conditionalFormatting sqref="AH502:AH504">
    <cfRule type="cellIs" dxfId="3607" priority="470" stopIfTrue="1" operator="greaterThan">
      <formula>3</formula>
    </cfRule>
    <cfRule type="cellIs" dxfId="3606" priority="471" stopIfTrue="1" operator="between">
      <formula>1.5</formula>
      <formula>3</formula>
    </cfRule>
  </conditionalFormatting>
  <conditionalFormatting sqref="AH506:AH508">
    <cfRule type="cellIs" dxfId="3605" priority="453" stopIfTrue="1" operator="greaterThan">
      <formula>3</formula>
    </cfRule>
    <cfRule type="cellIs" dxfId="3604" priority="454" stopIfTrue="1" operator="between">
      <formula>1.5</formula>
      <formula>3</formula>
    </cfRule>
  </conditionalFormatting>
  <conditionalFormatting sqref="AH510:AH513">
    <cfRule type="cellIs" dxfId="3603" priority="445" stopIfTrue="1" operator="greaterThan">
      <formula>3</formula>
    </cfRule>
    <cfRule type="cellIs" dxfId="3602" priority="446" stopIfTrue="1" operator="between">
      <formula>1.5</formula>
      <formula>3</formula>
    </cfRule>
  </conditionalFormatting>
  <conditionalFormatting sqref="AH516:AH518 AH520:AH525">
    <cfRule type="cellIs" dxfId="3601" priority="432" stopIfTrue="1" operator="between">
      <formula>1.5</formula>
      <formula>3</formula>
    </cfRule>
  </conditionalFormatting>
  <conditionalFormatting sqref="AH516:AH525">
    <cfRule type="cellIs" dxfId="3600" priority="423" stopIfTrue="1" operator="greaterThan">
      <formula>3</formula>
    </cfRule>
  </conditionalFormatting>
  <conditionalFormatting sqref="AH519">
    <cfRule type="cellIs" dxfId="3599" priority="424" stopIfTrue="1" operator="between">
      <formula>1.5</formula>
      <formula>3</formula>
    </cfRule>
  </conditionalFormatting>
  <conditionalFormatting sqref="AH528:AH533">
    <cfRule type="cellIs" dxfId="3598" priority="397" stopIfTrue="1" operator="greaterThan">
      <formula>3</formula>
    </cfRule>
    <cfRule type="cellIs" dxfId="3597" priority="398" stopIfTrue="1" operator="between">
      <formula>1.5</formula>
      <formula>3</formula>
    </cfRule>
  </conditionalFormatting>
  <conditionalFormatting sqref="AH539:AH545">
    <cfRule type="cellIs" dxfId="3596" priority="376" stopIfTrue="1" operator="greaterThan">
      <formula>3</formula>
    </cfRule>
    <cfRule type="cellIs" dxfId="3595" priority="377" stopIfTrue="1" operator="between">
      <formula>1.5</formula>
      <formula>3</formula>
    </cfRule>
  </conditionalFormatting>
  <conditionalFormatting sqref="AH547:AH550">
    <cfRule type="cellIs" dxfId="3594" priority="349" stopIfTrue="1" operator="greaterThan">
      <formula>3</formula>
    </cfRule>
    <cfRule type="cellIs" dxfId="3593" priority="350" stopIfTrue="1" operator="between">
      <formula>1.5</formula>
      <formula>3</formula>
    </cfRule>
  </conditionalFormatting>
  <conditionalFormatting sqref="AH552">
    <cfRule type="cellIs" dxfId="3592" priority="337" stopIfTrue="1" operator="greaterThan">
      <formula>3</formula>
    </cfRule>
    <cfRule type="cellIs" dxfId="3591" priority="338" stopIfTrue="1" operator="between">
      <formula>1.5</formula>
      <formula>3</formula>
    </cfRule>
  </conditionalFormatting>
  <conditionalFormatting sqref="AH554:AH555">
    <cfRule type="cellIs" dxfId="3590" priority="333" stopIfTrue="1" operator="greaterThan">
      <formula>3</formula>
    </cfRule>
    <cfRule type="cellIs" dxfId="3589" priority="334" stopIfTrue="1" operator="between">
      <formula>1.5</formula>
      <formula>3</formula>
    </cfRule>
  </conditionalFormatting>
  <conditionalFormatting sqref="AH557">
    <cfRule type="cellIs" dxfId="3588" priority="330" stopIfTrue="1" operator="greaterThan">
      <formula>3</formula>
    </cfRule>
    <cfRule type="cellIs" dxfId="3587" priority="331" stopIfTrue="1" operator="between">
      <formula>1.5</formula>
      <formula>3</formula>
    </cfRule>
  </conditionalFormatting>
  <conditionalFormatting sqref="AH622:AH626">
    <cfRule type="cellIs" dxfId="3586" priority="213" stopIfTrue="1" operator="greaterThan">
      <formula>3</formula>
    </cfRule>
    <cfRule type="cellIs" dxfId="3585" priority="214" stopIfTrue="1" operator="between">
      <formula>1.5</formula>
      <formula>3</formula>
    </cfRule>
  </conditionalFormatting>
  <conditionalFormatting sqref="AH628:AH643">
    <cfRule type="cellIs" dxfId="3584" priority="1346" stopIfTrue="1" operator="greaterThan">
      <formula>3</formula>
    </cfRule>
    <cfRule type="cellIs" dxfId="3583" priority="1347" stopIfTrue="1" operator="between">
      <formula>1.5</formula>
      <formula>3</formula>
    </cfRule>
  </conditionalFormatting>
  <conditionalFormatting sqref="AH645">
    <cfRule type="cellIs" dxfId="3582" priority="205" stopIfTrue="1" operator="between">
      <formula>1.5</formula>
      <formula>3</formula>
    </cfRule>
  </conditionalFormatting>
  <conditionalFormatting sqref="AH645:AH672">
    <cfRule type="cellIs" dxfId="3581" priority="190" stopIfTrue="1" operator="greaterThan">
      <formula>3</formula>
    </cfRule>
  </conditionalFormatting>
  <conditionalFormatting sqref="AH646">
    <cfRule type="cellIs" dxfId="3580" priority="197" stopIfTrue="1" operator="between">
      <formula>1.5</formula>
      <formula>3</formula>
    </cfRule>
  </conditionalFormatting>
  <conditionalFormatting sqref="AH647:AH672">
    <cfRule type="cellIs" dxfId="3579" priority="191" stopIfTrue="1" operator="between">
      <formula>1.5</formula>
      <formula>3</formula>
    </cfRule>
  </conditionalFormatting>
  <conditionalFormatting sqref="AH703">
    <cfRule type="cellIs" dxfId="3578" priority="144" stopIfTrue="1" operator="greaterThan">
      <formula>3</formula>
    </cfRule>
    <cfRule type="cellIs" dxfId="3577" priority="145" stopIfTrue="1" operator="between">
      <formula>1.5</formula>
      <formula>3</formula>
    </cfRule>
  </conditionalFormatting>
  <conditionalFormatting sqref="AI2:AI888">
    <cfRule type="cellIs" dxfId="3576" priority="152" operator="greaterThan">
      <formula>55</formula>
    </cfRule>
  </conditionalFormatting>
  <conditionalFormatting sqref="AZ126:BB127 CR126:CT127 EJ126:EL127 GB126:GD127 HT126:HV127 JL126:JN127 LD126:LF127 MV126:MX127 ON126:OP127 QF126:QH127 RX126:RZ127 TP126:TR127 VH126:VJ127 WZ126:XB127 YR126:YT127 AAJ126:AAL127 ACB126:ACD127 ADT126:ADV127 AFL126:AFN127 AHD126:AHF127 AIV126:AIX127 AKN126:AKP127 AMF126:AMH127 ANX126:ANZ127 APP126:APR127 ARH126:ARJ127 ASZ126:ATB127 AUR126:AUT127 AWJ126:AWL127 AYB126:AYD127 AZT126:AZV127 BBL126:BBN127 BDD126:BDF127 BEV126:BEX127 BGN126:BGP127 BIF126:BIH127 BJX126:BJZ127 BLP126:BLR127 BNH126:BNJ127 BOZ126:BPB127 BQR126:BQT127 BSJ126:BSL127 BUB126:BUD127 BVT126:BVV127 BXL126:BXN127 BZD126:BZF127 CAV126:CAX127 CCN126:CCP127 CEF126:CEH127 CFX126:CFZ127 CHP126:CHR127 CJH126:CJJ127 CKZ126:CLB127 CMR126:CMT127 COJ126:COL127 CQB126:CQD127 CRT126:CRV127 CTL126:CTN127 CVD126:CVF127 CWV126:CWX127 CYN126:CYP127 DAF126:DAH127 DBX126:DBZ127 DDP126:DDR127 DFH126:DFJ127 DGZ126:DHB127 DIR126:DIT127 DKJ126:DKL127 DMB126:DMD127 DNT126:DNV127 DPL126:DPN127 DRD126:DRF127 DSV126:DSX127 DUN126:DUP127 DWF126:DWH127 DXX126:DXZ127 DZP126:DZR127 EBH126:EBJ127 ECZ126:EDB127 EER126:EET127 EGJ126:EGL127 EIB126:EID127 EJT126:EJV127 ELL126:ELN127 END126:ENF127 EOV126:EOX127 EQN126:EQP127 ESF126:ESH127 ETX126:ETZ127 EVP126:EVR127 EXH126:EXJ127 EYZ126:EZB127 FAR126:FAT127 FCJ126:FCL127 FEB126:FED127 FFT126:FFV127 FHL126:FHN127 FJD126:FJF127 FKV126:FKX127 FMN126:FMP127 FOF126:FOH127 FPX126:FPZ127 FRP126:FRR127 FTH126:FTJ127 FUZ126:FVB127 FWR126:FWT127 FYJ126:FYL127 GAB126:GAD127 GBT126:GBV127 GDL126:GDN127 GFD126:GFF127 GGV126:GGX127 GIN126:GIP127 GKF126:GKH127 GLX126:GLZ127 GNP126:GNR127 GPH126:GPJ127 GQZ126:GRB127 GSR126:GST127 GUJ126:GUL127 GWB126:GWD127 GXT126:GXV127 GZL126:GZN127 HBD126:HBF127 HCV126:HCX127 HEN126:HEP127 HGF126:HGH127 HHX126:HHZ127 HJP126:HJR127 HLH126:HLJ127 HMZ126:HNB127 HOR126:HOT127 HQJ126:HQL127 HSB126:HSD127 HTT126:HTV127 HVL126:HVN127 HXD126:HXF127 HYV126:HYX127 IAN126:IAP127 ICF126:ICH127 IDX126:IDZ127 IFP126:IFR127 IHH126:IHJ127 IIZ126:IJB127 IKR126:IKT127 IMJ126:IML127 IOB126:IOD127 IPT126:IPV127 IRL126:IRN127 ITD126:ITF127 IUV126:IUX127 IWN126:IWP127 IYF126:IYH127 IZX126:IZZ127 JBP126:JBR127 JDH126:JDJ127 JEZ126:JFB127 JGR126:JGT127 JIJ126:JIL127 JKB126:JKD127 JLT126:JLV127 JNL126:JNN127 JPD126:JPF127 JQV126:JQX127 JSN126:JSP127 JUF126:JUH127 JVX126:JVZ127 JXP126:JXR127 JZH126:JZJ127 KAZ126:KBB127 KCR126:KCT127 KEJ126:KEL127 KGB126:KGD127 KHT126:KHV127 KJL126:KJN127 KLD126:KLF127 KMV126:KMX127 KON126:KOP127 KQF126:KQH127 KRX126:KRZ127 KTP126:KTR127 KVH126:KVJ127 KWZ126:KXB127 KYR126:KYT127 LAJ126:LAL127 LCB126:LCD127 LDT126:LDV127 LFL126:LFN127 LHD126:LHF127 LIV126:LIX127 LKN126:LKP127 LMF126:LMH127 LNX126:LNZ127 LPP126:LPR127 LRH126:LRJ127 LSZ126:LTB127 LUR126:LUT127 LWJ126:LWL127 LYB126:LYD127 LZT126:LZV127 MBL126:MBN127 MDD126:MDF127 MEV126:MEX127 MGN126:MGP127 MIF126:MIH127 MJX126:MJZ127 MLP126:MLR127 MNH126:MNJ127 MOZ126:MPB127 MQR126:MQT127 MSJ126:MSL127 MUB126:MUD127 MVT126:MVV127 MXL126:MXN127 MZD126:MZF127 NAV126:NAX127 NCN126:NCP127 NEF126:NEH127 NFX126:NFZ127 NHP126:NHR127 NJH126:NJJ127 NKZ126:NLB127 NMR126:NMT127 NOJ126:NOL127 NQB126:NQD127 NRT126:NRV127 NTL126:NTN127 NVD126:NVF127 NWV126:NWX127 NYN126:NYP127 OAF126:OAH127 OBX126:OBZ127 ODP126:ODR127 OFH126:OFJ127 OGZ126:OHB127 OIR126:OIT127 OKJ126:OKL127 OMB126:OMD127 ONT126:ONV127 OPL126:OPN127 ORD126:ORF127 OSV126:OSX127 OUN126:OUP127 OWF126:OWH127 OXX126:OXZ127 OZP126:OZR127 PBH126:PBJ127 PCZ126:PDB127 PER126:PET127 PGJ126:PGL127 PIB126:PID127 PJT126:PJV127 PLL126:PLN127 PND126:PNF127 POV126:POX127 PQN126:PQP127 PSF126:PSH127 PTX126:PTZ127 PVP126:PVR127 PXH126:PXJ127 PYZ126:PZB127 QAR126:QAT127 QCJ126:QCL127 QEB126:QED127 QFT126:QFV127 QHL126:QHN127 QJD126:QJF127 QKV126:QKX127 QMN126:QMP127 QOF126:QOH127 QPX126:QPZ127 QRP126:QRR127 QTH126:QTJ127 QUZ126:QVB127 QWR126:QWT127 QYJ126:QYL127 RAB126:RAD127 RBT126:RBV127 RDL126:RDN127 RFD126:RFF127 RGV126:RGX127 RIN126:RIP127 RKF126:RKH127 RLX126:RLZ127 RNP126:RNR127 RPH126:RPJ127 RQZ126:RRB127 RSR126:RST127 RUJ126:RUL127 RWB126:RWD127 RXT126:RXV127 RZL126:RZN127 SBD126:SBF127 SCV126:SCX127 SEN126:SEP127 SGF126:SGH127 SHX126:SHZ127 SJP126:SJR127 SLH126:SLJ127 SMZ126:SNB127 SOR126:SOT127 SQJ126:SQL127 SSB126:SSD127 STT126:STV127 SVL126:SVN127 SXD126:SXF127 SYV126:SYX127 TAN126:TAP127 TCF126:TCH127 TDX126:TDZ127 TFP126:TFR127 THH126:THJ127 TIZ126:TJB127 TKR126:TKT127 TMJ126:TML127 TOB126:TOD127 TPT126:TPV127 TRL126:TRN127 TTD126:TTF127 TUV126:TUX127 TWN126:TWP127 TYF126:TYH127 TZX126:TZZ127 UBP126:UBR127 UDH126:UDJ127 UEZ126:UFB127 UGR126:UGT127 UIJ126:UIL127 UKB126:UKD127 ULT126:ULV127 UNL126:UNN127 UPD126:UPF127 UQV126:UQX127 USN126:USP127 UUF126:UUH127 UVX126:UVZ127 UXP126:UXR127 UZH126:UZJ127 VAZ126:VBB127 VCR126:VCT127 VEJ126:VEL127 VGB126:VGD127 VHT126:VHV127 VJL126:VJN127 VLD126:VLF127 VMV126:VMX127 VON126:VOP127 VQF126:VQH127 VRX126:VRZ127 VTP126:VTR127 VVH126:VVJ127 VWZ126:VXB127 VYR126:VYT127 WAJ126:WAL127 WCB126:WCD127 WDT126:WDV127 WFL126:WFN127 WHD126:WHF127 WIV126:WIX127 WKN126:WKP127 WMF126:WMH127 WNX126:WNZ127 WPP126:WPR127 WRH126:WRJ127 WSZ126:WTB127 WUR126:WUT127 WWJ126:WWL127 WYB126:WYD127 WZT126:WZV127 XBL126:XBN127 XDD126:XDF127 XEV126:XEX127 G2:I468 H581:H590 H469:I469 H470:H578 I470:I626 I628:I643 G469:G643 G660:G672">
    <cfRule type="cellIs" dxfId="3575" priority="616" operator="between">
      <formula>14.5</formula>
      <formula>15</formula>
    </cfRule>
  </conditionalFormatting>
  <conditionalFormatting sqref="BH126:BH127 CZ126:CZ127 ER126:ER127 GJ126:GJ127 IB126:IB127 JT126:JT127 LL126:LL127 ND126:ND127 OV126:OV127 QN126:QN127 SF126:SF127 TX126:TX127 VP126:VP127 XH126:XH127 YZ126:YZ127 AAR126:AAR127 ACJ126:ACJ127 AEB126:AEB127 AFT126:AFT127 AHL126:AHL127 AJD126:AJD127 AKV126:AKV127 AMN126:AMN127 AOF126:AOF127 APX126:APX127 ARP126:ARP127 ATH126:ATH127 AUZ126:AUZ127 AWR126:AWR127 AYJ126:AYJ127 BAB126:BAB127 BBT126:BBT127 BDL126:BDL127 BFD126:BFD127 BGV126:BGV127 BIN126:BIN127 BKF126:BKF127 BLX126:BLX127 BNP126:BNP127 BPH126:BPH127 BQZ126:BQZ127 BSR126:BSR127 BUJ126:BUJ127 BWB126:BWB127 BXT126:BXT127 BZL126:BZL127 CBD126:CBD127 CCV126:CCV127 CEN126:CEN127 CGF126:CGF127 CHX126:CHX127 CJP126:CJP127 CLH126:CLH127 CMZ126:CMZ127 COR126:COR127 CQJ126:CQJ127 CSB126:CSB127 CTT126:CTT127 CVL126:CVL127 CXD126:CXD127 CYV126:CYV127 DAN126:DAN127 DCF126:DCF127 DDX126:DDX127 DFP126:DFP127 DHH126:DHH127 DIZ126:DIZ127 DKR126:DKR127 DMJ126:DMJ127 DOB126:DOB127 DPT126:DPT127 DRL126:DRL127 DTD126:DTD127 DUV126:DUV127 DWN126:DWN127 DYF126:DYF127 DZX126:DZX127 EBP126:EBP127 EDH126:EDH127 EEZ126:EEZ127 EGR126:EGR127 EIJ126:EIJ127 EKB126:EKB127 ELT126:ELT127 ENL126:ENL127 EPD126:EPD127 EQV126:EQV127 ESN126:ESN127 EUF126:EUF127 EVX126:EVX127 EXP126:EXP127 EZH126:EZH127 FAZ126:FAZ127 FCR126:FCR127 FEJ126:FEJ127 FGB126:FGB127 FHT126:FHT127 FJL126:FJL127 FLD126:FLD127 FMV126:FMV127 FON126:FON127 FQF126:FQF127 FRX126:FRX127 FTP126:FTP127 FVH126:FVH127 FWZ126:FWZ127 FYR126:FYR127 GAJ126:GAJ127 GCB126:GCB127 GDT126:GDT127 GFL126:GFL127 GHD126:GHD127 GIV126:GIV127 GKN126:GKN127 GMF126:GMF127 GNX126:GNX127 GPP126:GPP127 GRH126:GRH127 GSZ126:GSZ127 GUR126:GUR127 GWJ126:GWJ127 GYB126:GYB127 GZT126:GZT127 HBL126:HBL127 HDD126:HDD127 HEV126:HEV127 HGN126:HGN127 HIF126:HIF127 HJX126:HJX127 HLP126:HLP127 HNH126:HNH127 HOZ126:HOZ127 HQR126:HQR127 HSJ126:HSJ127 HUB126:HUB127 HVT126:HVT127 HXL126:HXL127 HZD126:HZD127 IAV126:IAV127 ICN126:ICN127 IEF126:IEF127 IFX126:IFX127 IHP126:IHP127 IJH126:IJH127 IKZ126:IKZ127 IMR126:IMR127 IOJ126:IOJ127 IQB126:IQB127 IRT126:IRT127 ITL126:ITL127 IVD126:IVD127 IWV126:IWV127 IYN126:IYN127 JAF126:JAF127 JBX126:JBX127 JDP126:JDP127 JFH126:JFH127 JGZ126:JGZ127 JIR126:JIR127 JKJ126:JKJ127 JMB126:JMB127 JNT126:JNT127 JPL126:JPL127 JRD126:JRD127 JSV126:JSV127 JUN126:JUN127 JWF126:JWF127 JXX126:JXX127 JZP126:JZP127 KBH126:KBH127 KCZ126:KCZ127 KER126:KER127 KGJ126:KGJ127 KIB126:KIB127 KJT126:KJT127 KLL126:KLL127 KND126:KND127 KOV126:KOV127 KQN126:KQN127 KSF126:KSF127 KTX126:KTX127 KVP126:KVP127 KXH126:KXH127 KYZ126:KYZ127 LAR126:LAR127 LCJ126:LCJ127 LEB126:LEB127 LFT126:LFT127 LHL126:LHL127 LJD126:LJD127 LKV126:LKV127 LMN126:LMN127 LOF126:LOF127 LPX126:LPX127 LRP126:LRP127 LTH126:LTH127 LUZ126:LUZ127 LWR126:LWR127 LYJ126:LYJ127 MAB126:MAB127 MBT126:MBT127 MDL126:MDL127 MFD126:MFD127 MGV126:MGV127 MIN126:MIN127 MKF126:MKF127 MLX126:MLX127 MNP126:MNP127 MPH126:MPH127 MQZ126:MQZ127 MSR126:MSR127 MUJ126:MUJ127 MWB126:MWB127 MXT126:MXT127 MZL126:MZL127 NBD126:NBD127 NCV126:NCV127 NEN126:NEN127 NGF126:NGF127 NHX126:NHX127 NJP126:NJP127 NLH126:NLH127 NMZ126:NMZ127 NOR126:NOR127 NQJ126:NQJ127 NSB126:NSB127 NTT126:NTT127 NVL126:NVL127 NXD126:NXD127 NYV126:NYV127 OAN126:OAN127 OCF126:OCF127 ODX126:ODX127 OFP126:OFP127 OHH126:OHH127 OIZ126:OIZ127 OKR126:OKR127 OMJ126:OMJ127 OOB126:OOB127 OPT126:OPT127 ORL126:ORL127 OTD126:OTD127 OUV126:OUV127 OWN126:OWN127 OYF126:OYF127 OZX126:OZX127 PBP126:PBP127 PDH126:PDH127 PEZ126:PEZ127 PGR126:PGR127 PIJ126:PIJ127 PKB126:PKB127 PLT126:PLT127 PNL126:PNL127 PPD126:PPD127 PQV126:PQV127 PSN126:PSN127 PUF126:PUF127 PVX126:PVX127 PXP126:PXP127 PZH126:PZH127 QAZ126:QAZ127 QCR126:QCR127 QEJ126:QEJ127 QGB126:QGB127 QHT126:QHT127 QJL126:QJL127 QLD126:QLD127 QMV126:QMV127 QON126:QON127 QQF126:QQF127 QRX126:QRX127 QTP126:QTP127 QVH126:QVH127 QWZ126:QWZ127 QYR126:QYR127 RAJ126:RAJ127 RCB126:RCB127 RDT126:RDT127 RFL126:RFL127 RHD126:RHD127 RIV126:RIV127 RKN126:RKN127 RMF126:RMF127 RNX126:RNX127 RPP126:RPP127 RRH126:RRH127 RSZ126:RSZ127 RUR126:RUR127 RWJ126:RWJ127 RYB126:RYB127 RZT126:RZT127 SBL126:SBL127 SDD126:SDD127 SEV126:SEV127 SGN126:SGN127 SIF126:SIF127 SJX126:SJX127 SLP126:SLP127 SNH126:SNH127 SOZ126:SOZ127 SQR126:SQR127 SSJ126:SSJ127 SUB126:SUB127 SVT126:SVT127 SXL126:SXL127 SZD126:SZD127 TAV126:TAV127 TCN126:TCN127 TEF126:TEF127 TFX126:TFX127 THP126:THP127 TJH126:TJH127 TKZ126:TKZ127 TMR126:TMR127 TOJ126:TOJ127 TQB126:TQB127 TRT126:TRT127 TTL126:TTL127 TVD126:TVD127 TWV126:TWV127 TYN126:TYN127 UAF126:UAF127 UBX126:UBX127 UDP126:UDP127 UFH126:UFH127 UGZ126:UGZ127 UIR126:UIR127 UKJ126:UKJ127 UMB126:UMB127 UNT126:UNT127 UPL126:UPL127 URD126:URD127 USV126:USV127 UUN126:UUN127 UWF126:UWF127 UXX126:UXX127 UZP126:UZP127 VBH126:VBH127 VCZ126:VCZ127 VER126:VER127 VGJ126:VGJ127 VIB126:VIB127 VJT126:VJT127 VLL126:VLL127 VND126:VND127 VOV126:VOV127 VQN126:VQN127 VSF126:VSF127 VTX126:VTX127 VVP126:VVP127 VXH126:VXH127 VYZ126:VYZ127 WAR126:WAR127 WCJ126:WCJ127 WEB126:WEB127 WFT126:WFT127 WHL126:WHL127 WJD126:WJD127 WKV126:WKV127 WMN126:WMN127 WOF126:WOF127 WPX126:WPX127 WRP126:WRP127 WTH126:WTH127 WUZ126:WUZ127 WWR126:WWR127 WYJ126:WYJ127 XAB126:XAB127 XBT126:XBT127 XDL126:XDL127 XFD126:XFD127">
    <cfRule type="cellIs" dxfId="3574" priority="623" operator="greaterThan">
      <formula>1</formula>
    </cfRule>
  </conditionalFormatting>
  <conditionalFormatting sqref="BL126:BL127 DD126:DD127 EV126:EV127 GN126:GN127 IF126:IF127 JX126:JX127 LP126:LP127 NH126:NH127 OZ126:OZ127 QR126:QR127 SJ126:SJ127 UB126:UB127 VT126:VT127 XL126:XL127 ZD126:ZD127 AAV126:AAV127 ACN126:ACN127 AEF126:AEF127 AFX126:AFX127 AHP126:AHP127 AJH126:AJH127 AKZ126:AKZ127 AMR126:AMR127 AOJ126:AOJ127 AQB126:AQB127 ART126:ART127 ATL126:ATL127 AVD126:AVD127 AWV126:AWV127 AYN126:AYN127 BAF126:BAF127 BBX126:BBX127 BDP126:BDP127 BFH126:BFH127 BGZ126:BGZ127 BIR126:BIR127 BKJ126:BKJ127 BMB126:BMB127 BNT126:BNT127 BPL126:BPL127 BRD126:BRD127 BSV126:BSV127 BUN126:BUN127 BWF126:BWF127 BXX126:BXX127 BZP126:BZP127 CBH126:CBH127 CCZ126:CCZ127 CER126:CER127 CGJ126:CGJ127 CIB126:CIB127 CJT126:CJT127 CLL126:CLL127 CND126:CND127 COV126:COV127 CQN126:CQN127 CSF126:CSF127 CTX126:CTX127 CVP126:CVP127 CXH126:CXH127 CYZ126:CYZ127 DAR126:DAR127 DCJ126:DCJ127 DEB126:DEB127 DFT126:DFT127 DHL126:DHL127 DJD126:DJD127 DKV126:DKV127 DMN126:DMN127 DOF126:DOF127 DPX126:DPX127 DRP126:DRP127 DTH126:DTH127 DUZ126:DUZ127 DWR126:DWR127 DYJ126:DYJ127 EAB126:EAB127 EBT126:EBT127 EDL126:EDL127 EFD126:EFD127 EGV126:EGV127 EIN126:EIN127 EKF126:EKF127 ELX126:ELX127 ENP126:ENP127 EPH126:EPH127 EQZ126:EQZ127 ESR126:ESR127 EUJ126:EUJ127 EWB126:EWB127 EXT126:EXT127 EZL126:EZL127 FBD126:FBD127 FCV126:FCV127 FEN126:FEN127 FGF126:FGF127 FHX126:FHX127 FJP126:FJP127 FLH126:FLH127 FMZ126:FMZ127 FOR126:FOR127 FQJ126:FQJ127 FSB126:FSB127 FTT126:FTT127 FVL126:FVL127 FXD126:FXD127 FYV126:FYV127 GAN126:GAN127 GCF126:GCF127 GDX126:GDX127 GFP126:GFP127 GHH126:GHH127 GIZ126:GIZ127 GKR126:GKR127 GMJ126:GMJ127 GOB126:GOB127 GPT126:GPT127 GRL126:GRL127 GTD126:GTD127 GUV126:GUV127 GWN126:GWN127 GYF126:GYF127 GZX126:GZX127 HBP126:HBP127 HDH126:HDH127 HEZ126:HEZ127 HGR126:HGR127 HIJ126:HIJ127 HKB126:HKB127 HLT126:HLT127 HNL126:HNL127 HPD126:HPD127 HQV126:HQV127 HSN126:HSN127 HUF126:HUF127 HVX126:HVX127 HXP126:HXP127 HZH126:HZH127 IAZ126:IAZ127 ICR126:ICR127 IEJ126:IEJ127 IGB126:IGB127 IHT126:IHT127 IJL126:IJL127 ILD126:ILD127 IMV126:IMV127 ION126:ION127 IQF126:IQF127 IRX126:IRX127 ITP126:ITP127 IVH126:IVH127 IWZ126:IWZ127 IYR126:IYR127 JAJ126:JAJ127 JCB126:JCB127 JDT126:JDT127 JFL126:JFL127 JHD126:JHD127 JIV126:JIV127 JKN126:JKN127 JMF126:JMF127 JNX126:JNX127 JPP126:JPP127 JRH126:JRH127 JSZ126:JSZ127 JUR126:JUR127 JWJ126:JWJ127 JYB126:JYB127 JZT126:JZT127 KBL126:KBL127 KDD126:KDD127 KEV126:KEV127 KGN126:KGN127 KIF126:KIF127 KJX126:KJX127 KLP126:KLP127 KNH126:KNH127 KOZ126:KOZ127 KQR126:KQR127 KSJ126:KSJ127 KUB126:KUB127 KVT126:KVT127 KXL126:KXL127 KZD126:KZD127 LAV126:LAV127 LCN126:LCN127 LEF126:LEF127 LFX126:LFX127 LHP126:LHP127 LJH126:LJH127 LKZ126:LKZ127 LMR126:LMR127 LOJ126:LOJ127 LQB126:LQB127 LRT126:LRT127 LTL126:LTL127 LVD126:LVD127 LWV126:LWV127 LYN126:LYN127 MAF126:MAF127 MBX126:MBX127 MDP126:MDP127 MFH126:MFH127 MGZ126:MGZ127 MIR126:MIR127 MKJ126:MKJ127 MMB126:MMB127 MNT126:MNT127 MPL126:MPL127 MRD126:MRD127 MSV126:MSV127 MUN126:MUN127 MWF126:MWF127 MXX126:MXX127 MZP126:MZP127 NBH126:NBH127 NCZ126:NCZ127 NER126:NER127 NGJ126:NGJ127 NIB126:NIB127 NJT126:NJT127 NLL126:NLL127 NND126:NND127 NOV126:NOV127 NQN126:NQN127 NSF126:NSF127 NTX126:NTX127 NVP126:NVP127 NXH126:NXH127 NYZ126:NYZ127 OAR126:OAR127 OCJ126:OCJ127 OEB126:OEB127 OFT126:OFT127 OHL126:OHL127 OJD126:OJD127 OKV126:OKV127 OMN126:OMN127 OOF126:OOF127 OPX126:OPX127 ORP126:ORP127 OTH126:OTH127 OUZ126:OUZ127 OWR126:OWR127 OYJ126:OYJ127 PAB126:PAB127 PBT126:PBT127 PDL126:PDL127 PFD126:PFD127 PGV126:PGV127 PIN126:PIN127 PKF126:PKF127 PLX126:PLX127 PNP126:PNP127 PPH126:PPH127 PQZ126:PQZ127 PSR126:PSR127 PUJ126:PUJ127 PWB126:PWB127 PXT126:PXT127 PZL126:PZL127 QBD126:QBD127 QCV126:QCV127 QEN126:QEN127 QGF126:QGF127 QHX126:QHX127 QJP126:QJP127 QLH126:QLH127 QMZ126:QMZ127 QOR126:QOR127 QQJ126:QQJ127 QSB126:QSB127 QTT126:QTT127 QVL126:QVL127 QXD126:QXD127 QYV126:QYV127 RAN126:RAN127 RCF126:RCF127 RDX126:RDX127 RFP126:RFP127 RHH126:RHH127 RIZ126:RIZ127 RKR126:RKR127 RMJ126:RMJ127 ROB126:ROB127 RPT126:RPT127 RRL126:RRL127 RTD126:RTD127 RUV126:RUV127 RWN126:RWN127 RYF126:RYF127 RZX126:RZX127 SBP126:SBP127 SDH126:SDH127 SEZ126:SEZ127 SGR126:SGR127 SIJ126:SIJ127 SKB126:SKB127 SLT126:SLT127 SNL126:SNL127 SPD126:SPD127 SQV126:SQV127 SSN126:SSN127 SUF126:SUF127 SVX126:SVX127 SXP126:SXP127 SZH126:SZH127 TAZ126:TAZ127 TCR126:TCR127 TEJ126:TEJ127 TGB126:TGB127 THT126:THT127 TJL126:TJL127 TLD126:TLD127 TMV126:TMV127 TON126:TON127 TQF126:TQF127 TRX126:TRX127 TTP126:TTP127 TVH126:TVH127 TWZ126:TWZ127 TYR126:TYR127 UAJ126:UAJ127 UCB126:UCB127 UDT126:UDT127 UFL126:UFL127 UHD126:UHD127 UIV126:UIV127 UKN126:UKN127 UMF126:UMF127 UNX126:UNX127 UPP126:UPP127 URH126:URH127 USZ126:USZ127 UUR126:UUR127 UWJ126:UWJ127 UYB126:UYB127 UZT126:UZT127 VBL126:VBL127 VDD126:VDD127 VEV126:VEV127 VGN126:VGN127 VIF126:VIF127 VJX126:VJX127 VLP126:VLP127 VNH126:VNH127 VOZ126:VOZ127 VQR126:VQR127 VSJ126:VSJ127 VUB126:VUB127 VVT126:VVT127 VXL126:VXL127 VZD126:VZD127 WAV126:WAV127 WCN126:WCN127 WEF126:WEF127 WFX126:WFX127 WHP126:WHP127 WJH126:WJH127 WKZ126:WKZ127 WMR126:WMR127 WOJ126:WOJ127 WQB126:WQB127 WRT126:WRT127 WTL126:WTL127 WVD126:WVD127 WWV126:WWV127 WYN126:WYN127 XAF126:XAF127 XBX126:XBX127 XDP126:XDP127">
    <cfRule type="cellIs" dxfId="3573" priority="617" operator="greaterThan">
      <formula>80</formula>
    </cfRule>
  </conditionalFormatting>
  <conditionalFormatting sqref="BQ126:BQ127 DI126:DI127 FA126:FA127 GS126:GS127 IK126:IK127 KC126:KC127 LU126:LU127 NM126:NM127 PE126:PE127 QW126:QW127 SO126:SO127 UG126:UG127 VY126:VY127 XQ126:XQ127 ZI126:ZI127 ABA126:ABA127 ACS126:ACS127 AEK126:AEK127 AGC126:AGC127 AHU126:AHU127 AJM126:AJM127 ALE126:ALE127 AMW126:AMW127 AOO126:AOO127 AQG126:AQG127 ARY126:ARY127 ATQ126:ATQ127 AVI126:AVI127 AXA126:AXA127 AYS126:AYS127 BAK126:BAK127 BCC126:BCC127 BDU126:BDU127 BFM126:BFM127 BHE126:BHE127 BIW126:BIW127 BKO126:BKO127 BMG126:BMG127 BNY126:BNY127 BPQ126:BPQ127 BRI126:BRI127 BTA126:BTA127 BUS126:BUS127 BWK126:BWK127 BYC126:BYC127 BZU126:BZU127 CBM126:CBM127 CDE126:CDE127 CEW126:CEW127 CGO126:CGO127 CIG126:CIG127 CJY126:CJY127 CLQ126:CLQ127 CNI126:CNI127 CPA126:CPA127 CQS126:CQS127 CSK126:CSK127 CUC126:CUC127 CVU126:CVU127 CXM126:CXM127 CZE126:CZE127 DAW126:DAW127 DCO126:DCO127 DEG126:DEG127 DFY126:DFY127 DHQ126:DHQ127 DJI126:DJI127 DLA126:DLA127 DMS126:DMS127 DOK126:DOK127 DQC126:DQC127 DRU126:DRU127 DTM126:DTM127 DVE126:DVE127 DWW126:DWW127 DYO126:DYO127 EAG126:EAG127 EBY126:EBY127 EDQ126:EDQ127 EFI126:EFI127 EHA126:EHA127 EIS126:EIS127 EKK126:EKK127 EMC126:EMC127 ENU126:ENU127 EPM126:EPM127 ERE126:ERE127 ESW126:ESW127 EUO126:EUO127 EWG126:EWG127 EXY126:EXY127 EZQ126:EZQ127 FBI126:FBI127 FDA126:FDA127 FES126:FES127 FGK126:FGK127 FIC126:FIC127 FJU126:FJU127 FLM126:FLM127 FNE126:FNE127 FOW126:FOW127 FQO126:FQO127 FSG126:FSG127 FTY126:FTY127 FVQ126:FVQ127 FXI126:FXI127 FZA126:FZA127 GAS126:GAS127 GCK126:GCK127 GEC126:GEC127 GFU126:GFU127 GHM126:GHM127 GJE126:GJE127 GKW126:GKW127 GMO126:GMO127 GOG126:GOG127 GPY126:GPY127 GRQ126:GRQ127 GTI126:GTI127 GVA126:GVA127 GWS126:GWS127 GYK126:GYK127 HAC126:HAC127 HBU126:HBU127 HDM126:HDM127 HFE126:HFE127 HGW126:HGW127 HIO126:HIO127 HKG126:HKG127 HLY126:HLY127 HNQ126:HNQ127 HPI126:HPI127 HRA126:HRA127 HSS126:HSS127 HUK126:HUK127 HWC126:HWC127 HXU126:HXU127 HZM126:HZM127 IBE126:IBE127 ICW126:ICW127 IEO126:IEO127 IGG126:IGG127 IHY126:IHY127 IJQ126:IJQ127 ILI126:ILI127 INA126:INA127 IOS126:IOS127 IQK126:IQK127 ISC126:ISC127 ITU126:ITU127 IVM126:IVM127 IXE126:IXE127 IYW126:IYW127 JAO126:JAO127 JCG126:JCG127 JDY126:JDY127 JFQ126:JFQ127 JHI126:JHI127 JJA126:JJA127 JKS126:JKS127 JMK126:JMK127 JOC126:JOC127 JPU126:JPU127 JRM126:JRM127 JTE126:JTE127 JUW126:JUW127 JWO126:JWO127 JYG126:JYG127 JZY126:JZY127 KBQ126:KBQ127 KDI126:KDI127 KFA126:KFA127 KGS126:KGS127 KIK126:KIK127 KKC126:KKC127 KLU126:KLU127 KNM126:KNM127 KPE126:KPE127 KQW126:KQW127 KSO126:KSO127 KUG126:KUG127 KVY126:KVY127 KXQ126:KXQ127 KZI126:KZI127 LBA126:LBA127 LCS126:LCS127 LEK126:LEK127 LGC126:LGC127 LHU126:LHU127 LJM126:LJM127 LLE126:LLE127 LMW126:LMW127 LOO126:LOO127 LQG126:LQG127 LRY126:LRY127 LTQ126:LTQ127 LVI126:LVI127 LXA126:LXA127 LYS126:LYS127 MAK126:MAK127 MCC126:MCC127 MDU126:MDU127 MFM126:MFM127 MHE126:MHE127 MIW126:MIW127 MKO126:MKO127 MMG126:MMG127 MNY126:MNY127 MPQ126:MPQ127 MRI126:MRI127 MTA126:MTA127 MUS126:MUS127 MWK126:MWK127 MYC126:MYC127 MZU126:MZU127 NBM126:NBM127 NDE126:NDE127 NEW126:NEW127 NGO126:NGO127 NIG126:NIG127 NJY126:NJY127 NLQ126:NLQ127 NNI126:NNI127 NPA126:NPA127 NQS126:NQS127 NSK126:NSK127 NUC126:NUC127 NVU126:NVU127 NXM126:NXM127 NZE126:NZE127 OAW126:OAW127 OCO126:OCO127 OEG126:OEG127 OFY126:OFY127 OHQ126:OHQ127 OJI126:OJI127 OLA126:OLA127 OMS126:OMS127 OOK126:OOK127 OQC126:OQC127 ORU126:ORU127 OTM126:OTM127 OVE126:OVE127 OWW126:OWW127 OYO126:OYO127 PAG126:PAG127 PBY126:PBY127 PDQ126:PDQ127 PFI126:PFI127 PHA126:PHA127 PIS126:PIS127 PKK126:PKK127 PMC126:PMC127 PNU126:PNU127 PPM126:PPM127 PRE126:PRE127 PSW126:PSW127 PUO126:PUO127 PWG126:PWG127 PXY126:PXY127 PZQ126:PZQ127 QBI126:QBI127 QDA126:QDA127 QES126:QES127 QGK126:QGK127 QIC126:QIC127 QJU126:QJU127 QLM126:QLM127 QNE126:QNE127 QOW126:QOW127 QQO126:QQO127 QSG126:QSG127 QTY126:QTY127 QVQ126:QVQ127 QXI126:QXI127 QZA126:QZA127 RAS126:RAS127 RCK126:RCK127 REC126:REC127 RFU126:RFU127 RHM126:RHM127 RJE126:RJE127 RKW126:RKW127 RMO126:RMO127 ROG126:ROG127 RPY126:RPY127 RRQ126:RRQ127 RTI126:RTI127 RVA126:RVA127 RWS126:RWS127 RYK126:RYK127 SAC126:SAC127 SBU126:SBU127 SDM126:SDM127 SFE126:SFE127 SGW126:SGW127 SIO126:SIO127 SKG126:SKG127 SLY126:SLY127 SNQ126:SNQ127 SPI126:SPI127 SRA126:SRA127 SSS126:SSS127 SUK126:SUK127 SWC126:SWC127 SXU126:SXU127 SZM126:SZM127 TBE126:TBE127 TCW126:TCW127 TEO126:TEO127 TGG126:TGG127 THY126:THY127 TJQ126:TJQ127 TLI126:TLI127 TNA126:TNA127 TOS126:TOS127 TQK126:TQK127 TSC126:TSC127 TTU126:TTU127 TVM126:TVM127 TXE126:TXE127 TYW126:TYW127 UAO126:UAO127 UCG126:UCG127 UDY126:UDY127 UFQ126:UFQ127 UHI126:UHI127 UJA126:UJA127 UKS126:UKS127 UMK126:UMK127 UOC126:UOC127 UPU126:UPU127 URM126:URM127 UTE126:UTE127 UUW126:UUW127 UWO126:UWO127 UYG126:UYG127 UZY126:UZY127 VBQ126:VBQ127 VDI126:VDI127 VFA126:VFA127 VGS126:VGS127 VIK126:VIK127 VKC126:VKC127 VLU126:VLU127 VNM126:VNM127 VPE126:VPE127 VQW126:VQW127 VSO126:VSO127 VUG126:VUG127 VVY126:VVY127 VXQ126:VXQ127 VZI126:VZI127 WBA126:WBA127 WCS126:WCS127 WEK126:WEK127 WGC126:WGC127 WHU126:WHU127 WJM126:WJM127 WLE126:WLE127 WMW126:WMW127 WOO126:WOO127 WQG126:WQG127 WRY126:WRY127 WTQ126:WTQ127 WVI126:WVI127 WXA126:WXA127 WYS126:WYS127 XAK126:XAK127 XCC126:XCC127 XDU126:XDU127">
    <cfRule type="cellIs" dxfId="3572" priority="618" operator="greaterThan">
      <formula>89</formula>
    </cfRule>
    <cfRule type="containsBlanks" dxfId="3571" priority="619">
      <formula>LEN(TRIM(BQ126))=0</formula>
    </cfRule>
    <cfRule type="cellIs" dxfId="3570" priority="622" operator="lessThan">
      <formula>88.5</formula>
    </cfRule>
  </conditionalFormatting>
  <conditionalFormatting sqref="BZ126:BZ127 DR126:DR127 FJ126:FJ127 HB126:HB127 IT126:IT127 KL126:KL127 MD126:MD127 NV126:NV127 PN126:PN127 RF126:RF127 SX126:SX127 UP126:UP127 WH126:WH127 XZ126:XZ127 ZR126:ZR127 ABJ126:ABJ127 ADB126:ADB127 AET126:AET127 AGL126:AGL127 AID126:AID127 AJV126:AJV127 ALN126:ALN127 ANF126:ANF127 AOX126:AOX127 AQP126:AQP127 ASH126:ASH127 ATZ126:ATZ127 AVR126:AVR127 AXJ126:AXJ127 AZB126:AZB127 BAT126:BAT127 BCL126:BCL127 BED126:BED127 BFV126:BFV127 BHN126:BHN127 BJF126:BJF127 BKX126:BKX127 BMP126:BMP127 BOH126:BOH127 BPZ126:BPZ127 BRR126:BRR127 BTJ126:BTJ127 BVB126:BVB127 BWT126:BWT127 BYL126:BYL127 CAD126:CAD127 CBV126:CBV127 CDN126:CDN127 CFF126:CFF127 CGX126:CGX127 CIP126:CIP127 CKH126:CKH127 CLZ126:CLZ127 CNR126:CNR127 CPJ126:CPJ127 CRB126:CRB127 CST126:CST127 CUL126:CUL127 CWD126:CWD127 CXV126:CXV127 CZN126:CZN127 DBF126:DBF127 DCX126:DCX127 DEP126:DEP127 DGH126:DGH127 DHZ126:DHZ127 DJR126:DJR127 DLJ126:DLJ127 DNB126:DNB127 DOT126:DOT127 DQL126:DQL127 DSD126:DSD127 DTV126:DTV127 DVN126:DVN127 DXF126:DXF127 DYX126:DYX127 EAP126:EAP127 ECH126:ECH127 EDZ126:EDZ127 EFR126:EFR127 EHJ126:EHJ127 EJB126:EJB127 EKT126:EKT127 EML126:EML127 EOD126:EOD127 EPV126:EPV127 ERN126:ERN127 ETF126:ETF127 EUX126:EUX127 EWP126:EWP127 EYH126:EYH127 EZZ126:EZZ127 FBR126:FBR127 FDJ126:FDJ127 FFB126:FFB127 FGT126:FGT127 FIL126:FIL127 FKD126:FKD127 FLV126:FLV127 FNN126:FNN127 FPF126:FPF127 FQX126:FQX127 FSP126:FSP127 FUH126:FUH127 FVZ126:FVZ127 FXR126:FXR127 FZJ126:FZJ127 GBB126:GBB127 GCT126:GCT127 GEL126:GEL127 GGD126:GGD127 GHV126:GHV127 GJN126:GJN127 GLF126:GLF127 GMX126:GMX127 GOP126:GOP127 GQH126:GQH127 GRZ126:GRZ127 GTR126:GTR127 GVJ126:GVJ127 GXB126:GXB127 GYT126:GYT127 HAL126:HAL127 HCD126:HCD127 HDV126:HDV127 HFN126:HFN127 HHF126:HHF127 HIX126:HIX127 HKP126:HKP127 HMH126:HMH127 HNZ126:HNZ127 HPR126:HPR127 HRJ126:HRJ127 HTB126:HTB127 HUT126:HUT127 HWL126:HWL127 HYD126:HYD127 HZV126:HZV127 IBN126:IBN127 IDF126:IDF127 IEX126:IEX127 IGP126:IGP127 IIH126:IIH127 IJZ126:IJZ127 ILR126:ILR127 INJ126:INJ127 IPB126:IPB127 IQT126:IQT127 ISL126:ISL127 IUD126:IUD127 IVV126:IVV127 IXN126:IXN127 IZF126:IZF127 JAX126:JAX127 JCP126:JCP127 JEH126:JEH127 JFZ126:JFZ127 JHR126:JHR127 JJJ126:JJJ127 JLB126:JLB127 JMT126:JMT127 JOL126:JOL127 JQD126:JQD127 JRV126:JRV127 JTN126:JTN127 JVF126:JVF127 JWX126:JWX127 JYP126:JYP127 KAH126:KAH127 KBZ126:KBZ127 KDR126:KDR127 KFJ126:KFJ127 KHB126:KHB127 KIT126:KIT127 KKL126:KKL127 KMD126:KMD127 KNV126:KNV127 KPN126:KPN127 KRF126:KRF127 KSX126:KSX127 KUP126:KUP127 KWH126:KWH127 KXZ126:KXZ127 KZR126:KZR127 LBJ126:LBJ127 LDB126:LDB127 LET126:LET127 LGL126:LGL127 LID126:LID127 LJV126:LJV127 LLN126:LLN127 LNF126:LNF127 LOX126:LOX127 LQP126:LQP127 LSH126:LSH127 LTZ126:LTZ127 LVR126:LVR127 LXJ126:LXJ127 LZB126:LZB127 MAT126:MAT127 MCL126:MCL127 MED126:MED127 MFV126:MFV127 MHN126:MHN127 MJF126:MJF127 MKX126:MKX127 MMP126:MMP127 MOH126:MOH127 MPZ126:MPZ127 MRR126:MRR127 MTJ126:MTJ127 MVB126:MVB127 MWT126:MWT127 MYL126:MYL127 NAD126:NAD127 NBV126:NBV127 NDN126:NDN127 NFF126:NFF127 NGX126:NGX127 NIP126:NIP127 NKH126:NKH127 NLZ126:NLZ127 NNR126:NNR127 NPJ126:NPJ127 NRB126:NRB127 NST126:NST127 NUL126:NUL127 NWD126:NWD127 NXV126:NXV127 NZN126:NZN127 OBF126:OBF127 OCX126:OCX127 OEP126:OEP127 OGH126:OGH127 OHZ126:OHZ127 OJR126:OJR127 OLJ126:OLJ127 ONB126:ONB127 OOT126:OOT127 OQL126:OQL127 OSD126:OSD127 OTV126:OTV127 OVN126:OVN127 OXF126:OXF127 OYX126:OYX127 PAP126:PAP127 PCH126:PCH127 PDZ126:PDZ127 PFR126:PFR127 PHJ126:PHJ127 PJB126:PJB127 PKT126:PKT127 PML126:PML127 POD126:POD127 PPV126:PPV127 PRN126:PRN127 PTF126:PTF127 PUX126:PUX127 PWP126:PWP127 PYH126:PYH127 PZZ126:PZZ127 QBR126:QBR127 QDJ126:QDJ127 QFB126:QFB127 QGT126:QGT127 QIL126:QIL127 QKD126:QKD127 QLV126:QLV127 QNN126:QNN127 QPF126:QPF127 QQX126:QQX127 QSP126:QSP127 QUH126:QUH127 QVZ126:QVZ127 QXR126:QXR127 QZJ126:QZJ127 RBB126:RBB127 RCT126:RCT127 REL126:REL127 RGD126:RGD127 RHV126:RHV127 RJN126:RJN127 RLF126:RLF127 RMX126:RMX127 ROP126:ROP127 RQH126:RQH127 RRZ126:RRZ127 RTR126:RTR127 RVJ126:RVJ127 RXB126:RXB127 RYT126:RYT127 SAL126:SAL127 SCD126:SCD127 SDV126:SDV127 SFN126:SFN127 SHF126:SHF127 SIX126:SIX127 SKP126:SKP127 SMH126:SMH127 SNZ126:SNZ127 SPR126:SPR127 SRJ126:SRJ127 STB126:STB127 SUT126:SUT127 SWL126:SWL127 SYD126:SYD127 SZV126:SZV127 TBN126:TBN127 TDF126:TDF127 TEX126:TEX127 TGP126:TGP127 TIH126:TIH127 TJZ126:TJZ127 TLR126:TLR127 TNJ126:TNJ127 TPB126:TPB127 TQT126:TQT127 TSL126:TSL127 TUD126:TUD127 TVV126:TVV127 TXN126:TXN127 TZF126:TZF127 UAX126:UAX127 UCP126:UCP127 UEH126:UEH127 UFZ126:UFZ127 UHR126:UHR127 UJJ126:UJJ127 ULB126:ULB127 UMT126:UMT127 UOL126:UOL127 UQD126:UQD127 URV126:URV127 UTN126:UTN127 UVF126:UVF127 UWX126:UWX127 UYP126:UYP127 VAH126:VAH127 VBZ126:VBZ127 VDR126:VDR127 VFJ126:VFJ127 VHB126:VHB127 VIT126:VIT127 VKL126:VKL127 VMD126:VMD127 VNV126:VNV127 VPN126:VPN127 VRF126:VRF127 VSX126:VSX127 VUP126:VUP127 VWH126:VWH127 VXZ126:VXZ127 VZR126:VZR127 WBJ126:WBJ127 WDB126:WDB127 WET126:WET127 WGL126:WGL127 WID126:WID127 WJV126:WJV127 WLN126:WLN127 WNF126:WNF127 WOX126:WOX127 WQP126:WQP127 WSH126:WSH127 WTZ126:WTZ127 WVR126:WVR127 WXJ126:WXJ127 WZB126:WZB127 XAT126:XAT127 XCL126:XCL127 XED126:XED127 BX2:BX52 DM2:DM52 FB2:FB52 GQ2:GQ52 IF2:IF52 JU2:JU52 LJ2:LJ52 MY2:MY52 ON2:ON52 QC2:QC52 RR2:RR52 TG2:TG52 UV2:UV52 WK2:WK52 XZ2:XZ52 ZO2:ZO52 ABD2:ABD52 ACS2:ACS52 AEH2:AEH52 AFW2:AFW52 AHL2:AHL52 AJA2:AJA52 AKP2:AKP52 AME2:AME52 ANT2:ANT52 API2:API52 AQX2:AQX52 ASM2:ASM52 AUB2:AUB52 AVQ2:AVQ52 AXF2:AXF52 AYU2:AYU52 BAJ2:BAJ52 BBY2:BBY52 BDN2:BDN52 BFC2:BFC52 BGR2:BGR52 BIG2:BIG52 BJV2:BJV52 BLK2:BLK52 BMZ2:BMZ52 BOO2:BOO52 BQD2:BQD52 BRS2:BRS52 BTH2:BTH52 BUW2:BUW52 BWL2:BWL52 BYA2:BYA52 BZP2:BZP52 CBE2:CBE52 CCT2:CCT52 CEI2:CEI52 CFX2:CFX52 CHM2:CHM52 CJB2:CJB52 CKQ2:CKQ52 CMF2:CMF52 CNU2:CNU52 CPJ2:CPJ52 CQY2:CQY52 CSN2:CSN52 CUC2:CUC52 CVR2:CVR52 CXG2:CXG52 CYV2:CYV52 DAK2:DAK52 DBZ2:DBZ52 DDO2:DDO52 DFD2:DFD52 DGS2:DGS52 DIH2:DIH52 DJW2:DJW52 DLL2:DLL52 DNA2:DNA52 DOP2:DOP52 DQE2:DQE52 DRT2:DRT52 DTI2:DTI52 DUX2:DUX52 DWM2:DWM52 DYB2:DYB52 DZQ2:DZQ52 EBF2:EBF52 ECU2:ECU52 EEJ2:EEJ52 EFY2:EFY52 EHN2:EHN52 EJC2:EJC52 EKR2:EKR52 EMG2:EMG52 ENV2:ENV52 EPK2:EPK52 EQZ2:EQZ52 ESO2:ESO52 EUD2:EUD52 EVS2:EVS52 EXH2:EXH52 EYW2:EYW52 FAL2:FAL52 FCA2:FCA52 FDP2:FDP52 FFE2:FFE52 FGT2:FGT52 FII2:FII52 FJX2:FJX52 FLM2:FLM52 FNB2:FNB52 FOQ2:FOQ52 FQF2:FQF52 FRU2:FRU52 FTJ2:FTJ52 FUY2:FUY52 FWN2:FWN52 FYC2:FYC52 FZR2:FZR52 GBG2:GBG52 GCV2:GCV52 GEK2:GEK52 GFZ2:GFZ52 GHO2:GHO52 GJD2:GJD52 GKS2:GKS52 GMH2:GMH52 GNW2:GNW52 GPL2:GPL52 GRA2:GRA52 GSP2:GSP52 GUE2:GUE52 GVT2:GVT52 GXI2:GXI52 GYX2:GYX52 HAM2:HAM52 HCB2:HCB52 HDQ2:HDQ52 HFF2:HFF52 HGU2:HGU52 HIJ2:HIJ52 HJY2:HJY52 HLN2:HLN52 HNC2:HNC52 HOR2:HOR52 HQG2:HQG52 HRV2:HRV52 HTK2:HTK52 HUZ2:HUZ52 HWO2:HWO52 HYD2:HYD52 HZS2:HZS52 IBH2:IBH52 ICW2:ICW52 IEL2:IEL52 IGA2:IGA52 IHP2:IHP52 IJE2:IJE52 IKT2:IKT52 IMI2:IMI52 INX2:INX52 IPM2:IPM52 IRB2:IRB52 ISQ2:ISQ52 IUF2:IUF52 IVU2:IVU52 IXJ2:IXJ52 IYY2:IYY52 JAN2:JAN52 JCC2:JCC52 JDR2:JDR52 JFG2:JFG52 JGV2:JGV52 JIK2:JIK52 JJZ2:JJZ52 JLO2:JLO52 JND2:JND52 JOS2:JOS52 JQH2:JQH52 JRW2:JRW52 JTL2:JTL52 JVA2:JVA52 JWP2:JWP52 JYE2:JYE52 JZT2:JZT52 KBI2:KBI52 KCX2:KCX52 KEM2:KEM52 KGB2:KGB52 KHQ2:KHQ52 KJF2:KJF52 KKU2:KKU52 KMJ2:KMJ52 KNY2:KNY52 KPN2:KPN52 KRC2:KRC52 KSR2:KSR52 KUG2:KUG52 KVV2:KVV52 KXK2:KXK52 KYZ2:KYZ52 LAO2:LAO52 LCD2:LCD52 LDS2:LDS52 LFH2:LFH52 LGW2:LGW52 LIL2:LIL52 LKA2:LKA52 LLP2:LLP52 LNE2:LNE52 LOT2:LOT52 LQI2:LQI52 LRX2:LRX52 LTM2:LTM52 LVB2:LVB52 LWQ2:LWQ52 LYF2:LYF52 LZU2:LZU52 MBJ2:MBJ52 MCY2:MCY52 MEN2:MEN52 MGC2:MGC52 MHR2:MHR52 MJG2:MJG52 MKV2:MKV52 MMK2:MMK52 MNZ2:MNZ52 MPO2:MPO52 MRD2:MRD52 MSS2:MSS52 MUH2:MUH52 MVW2:MVW52 MXL2:MXL52 MZA2:MZA52 NAP2:NAP52 NCE2:NCE52 NDT2:NDT52 NFI2:NFI52 NGX2:NGX52 NIM2:NIM52 NKB2:NKB52 NLQ2:NLQ52 NNF2:NNF52 NOU2:NOU52 NQJ2:NQJ52 NRY2:NRY52 NTN2:NTN52 NVC2:NVC52 NWR2:NWR52 NYG2:NYG52 NZV2:NZV52 OBK2:OBK52 OCZ2:OCZ52 OEO2:OEO52 OGD2:OGD52 OHS2:OHS52 OJH2:OJH52 OKW2:OKW52 OML2:OML52 OOA2:OOA52 OPP2:OPP52 ORE2:ORE52 OST2:OST52 OUI2:OUI52 OVX2:OVX52 OXM2:OXM52 OZB2:OZB52 PAQ2:PAQ52 PCF2:PCF52 PDU2:PDU52 PFJ2:PFJ52 PGY2:PGY52 PIN2:PIN52 PKC2:PKC52 PLR2:PLR52 PNG2:PNG52 POV2:POV52 PQK2:PQK52 PRZ2:PRZ52 PTO2:PTO52 PVD2:PVD52 PWS2:PWS52 PYH2:PYH52 PZW2:PZW52 QBL2:QBL52 QDA2:QDA52 QEP2:QEP52 QGE2:QGE52 QHT2:QHT52 QJI2:QJI52 QKX2:QKX52 QMM2:QMM52 QOB2:QOB52 QPQ2:QPQ52 QRF2:QRF52 QSU2:QSU52 QUJ2:QUJ52 QVY2:QVY52 QXN2:QXN52 QZC2:QZC52 RAR2:RAR52 RCG2:RCG52 RDV2:RDV52 RFK2:RFK52 RGZ2:RGZ52 RIO2:RIO52 RKD2:RKD52 RLS2:RLS52 RNH2:RNH52 ROW2:ROW52 RQL2:RQL52 RSA2:RSA52 RTP2:RTP52 RVE2:RVE52 RWT2:RWT52 RYI2:RYI52 RZX2:RZX52 SBM2:SBM52 SDB2:SDB52 SEQ2:SEQ52 SGF2:SGF52 SHU2:SHU52 SJJ2:SJJ52 SKY2:SKY52 SMN2:SMN52 SOC2:SOC52 SPR2:SPR52 SRG2:SRG52 SSV2:SSV52 SUK2:SUK52 SVZ2:SVZ52 SXO2:SXO52 SZD2:SZD52 TAS2:TAS52 TCH2:TCH52 TDW2:TDW52 TFL2:TFL52 THA2:THA52 TIP2:TIP52 TKE2:TKE52 TLT2:TLT52 TNI2:TNI52 TOX2:TOX52 TQM2:TQM52 TSB2:TSB52 TTQ2:TTQ52 TVF2:TVF52 TWU2:TWU52 TYJ2:TYJ52 TZY2:TZY52 UBN2:UBN52 UDC2:UDC52 UER2:UER52 UGG2:UGG52 UHV2:UHV52 UJK2:UJK52 UKZ2:UKZ52 UMO2:UMO52 UOD2:UOD52 UPS2:UPS52 URH2:URH52 USW2:USW52 UUL2:UUL52 UWA2:UWA52 UXP2:UXP52 UZE2:UZE52 VAT2:VAT52 VCI2:VCI52 VDX2:VDX52 VFM2:VFM52 VHB2:VHB52 VIQ2:VIQ52 VKF2:VKF52 VLU2:VLU52 VNJ2:VNJ52 VOY2:VOY52 VQN2:VQN52 VSC2:VSC52 VTR2:VTR52 VVG2:VVG52 VWV2:VWV52 VYK2:VYK52 VZZ2:VZZ52 WBO2:WBO52 WDD2:WDD52 WES2:WES52 WGH2:WGH52 WHW2:WHW52 WJL2:WJL52 WLA2:WLA52 WMP2:WMP52 WOE2:WOE52 WPT2:WPT52 WRI2:WRI52 WSX2:WSX52 WUM2:WUM52 WWB2:WWB52 WXQ2:WXQ52 WZF2:WZF52 XAU2:XAU52 XCJ2:XCJ52 XDY2:XDY52">
    <cfRule type="cellIs" dxfId="3569" priority="624" operator="greaterThan">
      <formula>1.5</formula>
    </cfRule>
  </conditionalFormatting>
  <conditionalFormatting sqref="BZ126:BZ127 DR126:DR127 FJ126:FJ127 HB126:HB127 IT126:IT127 KL126:KL127 MD126:MD127 NV126:NV127 PN126:PN127 RF126:RF127 SX126:SX127 UP126:UP127 WH126:WH127 XZ126:XZ127 ZR126:ZR127 ABJ126:ABJ127 ADB126:ADB127 AET126:AET127 AGL126:AGL127 AID126:AID127 AJV126:AJV127 ALN126:ALN127 ANF126:ANF127 AOX126:AOX127 AQP126:AQP127 ASH126:ASH127 ATZ126:ATZ127 AVR126:AVR127 AXJ126:AXJ127 AZB126:AZB127 BAT126:BAT127 BCL126:BCL127 BED126:BED127 BFV126:BFV127 BHN126:BHN127 BJF126:BJF127 BKX126:BKX127 BMP126:BMP127 BOH126:BOH127 BPZ126:BPZ127 BRR126:BRR127 BTJ126:BTJ127 BVB126:BVB127 BWT126:BWT127 BYL126:BYL127 CAD126:CAD127 CBV126:CBV127 CDN126:CDN127 CFF126:CFF127 CGX126:CGX127 CIP126:CIP127 CKH126:CKH127 CLZ126:CLZ127 CNR126:CNR127 CPJ126:CPJ127 CRB126:CRB127 CST126:CST127 CUL126:CUL127 CWD126:CWD127 CXV126:CXV127 CZN126:CZN127 DBF126:DBF127 DCX126:DCX127 DEP126:DEP127 DGH126:DGH127 DHZ126:DHZ127 DJR126:DJR127 DLJ126:DLJ127 DNB126:DNB127 DOT126:DOT127 DQL126:DQL127 DSD126:DSD127 DTV126:DTV127 DVN126:DVN127 DXF126:DXF127 DYX126:DYX127 EAP126:EAP127 ECH126:ECH127 EDZ126:EDZ127 EFR126:EFR127 EHJ126:EHJ127 EJB126:EJB127 EKT126:EKT127 EML126:EML127 EOD126:EOD127 EPV126:EPV127 ERN126:ERN127 ETF126:ETF127 EUX126:EUX127 EWP126:EWP127 EYH126:EYH127 EZZ126:EZZ127 FBR126:FBR127 FDJ126:FDJ127 FFB126:FFB127 FGT126:FGT127 FIL126:FIL127 FKD126:FKD127 FLV126:FLV127 FNN126:FNN127 FPF126:FPF127 FQX126:FQX127 FSP126:FSP127 FUH126:FUH127 FVZ126:FVZ127 FXR126:FXR127 FZJ126:FZJ127 GBB126:GBB127 GCT126:GCT127 GEL126:GEL127 GGD126:GGD127 GHV126:GHV127 GJN126:GJN127 GLF126:GLF127 GMX126:GMX127 GOP126:GOP127 GQH126:GQH127 GRZ126:GRZ127 GTR126:GTR127 GVJ126:GVJ127 GXB126:GXB127 GYT126:GYT127 HAL126:HAL127 HCD126:HCD127 HDV126:HDV127 HFN126:HFN127 HHF126:HHF127 HIX126:HIX127 HKP126:HKP127 HMH126:HMH127 HNZ126:HNZ127 HPR126:HPR127 HRJ126:HRJ127 HTB126:HTB127 HUT126:HUT127 HWL126:HWL127 HYD126:HYD127 HZV126:HZV127 IBN126:IBN127 IDF126:IDF127 IEX126:IEX127 IGP126:IGP127 IIH126:IIH127 IJZ126:IJZ127 ILR126:ILR127 INJ126:INJ127 IPB126:IPB127 IQT126:IQT127 ISL126:ISL127 IUD126:IUD127 IVV126:IVV127 IXN126:IXN127 IZF126:IZF127 JAX126:JAX127 JCP126:JCP127 JEH126:JEH127 JFZ126:JFZ127 JHR126:JHR127 JJJ126:JJJ127 JLB126:JLB127 JMT126:JMT127 JOL126:JOL127 JQD126:JQD127 JRV126:JRV127 JTN126:JTN127 JVF126:JVF127 JWX126:JWX127 JYP126:JYP127 KAH126:KAH127 KBZ126:KBZ127 KDR126:KDR127 KFJ126:KFJ127 KHB126:KHB127 KIT126:KIT127 KKL126:KKL127 KMD126:KMD127 KNV126:KNV127 KPN126:KPN127 KRF126:KRF127 KSX126:KSX127 KUP126:KUP127 KWH126:KWH127 KXZ126:KXZ127 KZR126:KZR127 LBJ126:LBJ127 LDB126:LDB127 LET126:LET127 LGL126:LGL127 LID126:LID127 LJV126:LJV127 LLN126:LLN127 LNF126:LNF127 LOX126:LOX127 LQP126:LQP127 LSH126:LSH127 LTZ126:LTZ127 LVR126:LVR127 LXJ126:LXJ127 LZB126:LZB127 MAT126:MAT127 MCL126:MCL127 MED126:MED127 MFV126:MFV127 MHN126:MHN127 MJF126:MJF127 MKX126:MKX127 MMP126:MMP127 MOH126:MOH127 MPZ126:MPZ127 MRR126:MRR127 MTJ126:MTJ127 MVB126:MVB127 MWT126:MWT127 MYL126:MYL127 NAD126:NAD127 NBV126:NBV127 NDN126:NDN127 NFF126:NFF127 NGX126:NGX127 NIP126:NIP127 NKH126:NKH127 NLZ126:NLZ127 NNR126:NNR127 NPJ126:NPJ127 NRB126:NRB127 NST126:NST127 NUL126:NUL127 NWD126:NWD127 NXV126:NXV127 NZN126:NZN127 OBF126:OBF127 OCX126:OCX127 OEP126:OEP127 OGH126:OGH127 OHZ126:OHZ127 OJR126:OJR127 OLJ126:OLJ127 ONB126:ONB127 OOT126:OOT127 OQL126:OQL127 OSD126:OSD127 OTV126:OTV127 OVN126:OVN127 OXF126:OXF127 OYX126:OYX127 PAP126:PAP127 PCH126:PCH127 PDZ126:PDZ127 PFR126:PFR127 PHJ126:PHJ127 PJB126:PJB127 PKT126:PKT127 PML126:PML127 POD126:POD127 PPV126:PPV127 PRN126:PRN127 PTF126:PTF127 PUX126:PUX127 PWP126:PWP127 PYH126:PYH127 PZZ126:PZZ127 QBR126:QBR127 QDJ126:QDJ127 QFB126:QFB127 QGT126:QGT127 QIL126:QIL127 QKD126:QKD127 QLV126:QLV127 QNN126:QNN127 QPF126:QPF127 QQX126:QQX127 QSP126:QSP127 QUH126:QUH127 QVZ126:QVZ127 QXR126:QXR127 QZJ126:QZJ127 RBB126:RBB127 RCT126:RCT127 REL126:REL127 RGD126:RGD127 RHV126:RHV127 RJN126:RJN127 RLF126:RLF127 RMX126:RMX127 ROP126:ROP127 RQH126:RQH127 RRZ126:RRZ127 RTR126:RTR127 RVJ126:RVJ127 RXB126:RXB127 RYT126:RYT127 SAL126:SAL127 SCD126:SCD127 SDV126:SDV127 SFN126:SFN127 SHF126:SHF127 SIX126:SIX127 SKP126:SKP127 SMH126:SMH127 SNZ126:SNZ127 SPR126:SPR127 SRJ126:SRJ127 STB126:STB127 SUT126:SUT127 SWL126:SWL127 SYD126:SYD127 SZV126:SZV127 TBN126:TBN127 TDF126:TDF127 TEX126:TEX127 TGP126:TGP127 TIH126:TIH127 TJZ126:TJZ127 TLR126:TLR127 TNJ126:TNJ127 TPB126:TPB127 TQT126:TQT127 TSL126:TSL127 TUD126:TUD127 TVV126:TVV127 TXN126:TXN127 TZF126:TZF127 UAX126:UAX127 UCP126:UCP127 UEH126:UEH127 UFZ126:UFZ127 UHR126:UHR127 UJJ126:UJJ127 ULB126:ULB127 UMT126:UMT127 UOL126:UOL127 UQD126:UQD127 URV126:URV127 UTN126:UTN127 UVF126:UVF127 UWX126:UWX127 UYP126:UYP127 VAH126:VAH127 VBZ126:VBZ127 VDR126:VDR127 VFJ126:VFJ127 VHB126:VHB127 VIT126:VIT127 VKL126:VKL127 VMD126:VMD127 VNV126:VNV127 VPN126:VPN127 VRF126:VRF127 VSX126:VSX127 VUP126:VUP127 VWH126:VWH127 VXZ126:VXZ127 VZR126:VZR127 WBJ126:WBJ127 WDB126:WDB127 WET126:WET127 WGL126:WGL127 WID126:WID127 WJV126:WJV127 WLN126:WLN127 WNF126:WNF127 WOX126:WOX127 WQP126:WQP127 WSH126:WSH127 WTZ126:WTZ127 WVR126:WVR127 WXJ126:WXJ127 WZB126:WZB127 XAT126:XAT127 XCL126:XCL127 XED126:XED127">
    <cfRule type="containsBlanks" dxfId="3568" priority="620">
      <formula>LEN(TRIM(BZ126))=0</formula>
    </cfRule>
    <cfRule type="cellIs" dxfId="3567" priority="621" operator="lessThan">
      <formula>1.5</formula>
    </cfRule>
  </conditionalFormatting>
  <conditionalFormatting sqref="T819">
    <cfRule type="cellIs" dxfId="3566" priority="30" stopIfTrue="1" operator="lessThan">
      <formula>90</formula>
    </cfRule>
  </conditionalFormatting>
  <conditionalFormatting sqref="T822">
    <cfRule type="cellIs" dxfId="3565" priority="29" stopIfTrue="1" operator="lessThan">
      <formula>90</formula>
    </cfRule>
  </conditionalFormatting>
  <conditionalFormatting sqref="T821">
    <cfRule type="cellIs" dxfId="3564" priority="28" stopIfTrue="1" operator="lessThan">
      <formula>90</formula>
    </cfRule>
  </conditionalFormatting>
  <conditionalFormatting sqref="T823">
    <cfRule type="cellIs" dxfId="3563" priority="27" stopIfTrue="1" operator="lessThan">
      <formula>90</formula>
    </cfRule>
  </conditionalFormatting>
  <conditionalFormatting sqref="T825">
    <cfRule type="cellIs" dxfId="3562" priority="26" stopIfTrue="1" operator="lessThan">
      <formula>90</formula>
    </cfRule>
  </conditionalFormatting>
  <conditionalFormatting sqref="T827">
    <cfRule type="cellIs" dxfId="3561" priority="25" stopIfTrue="1" operator="lessThan">
      <formula>90</formula>
    </cfRule>
  </conditionalFormatting>
  <conditionalFormatting sqref="T829">
    <cfRule type="cellIs" dxfId="3560" priority="24" stopIfTrue="1" operator="lessThan">
      <formula>90</formula>
    </cfRule>
  </conditionalFormatting>
  <conditionalFormatting sqref="O831">
    <cfRule type="cellIs" dxfId="3559" priority="21" stopIfTrue="1" operator="greaterThan">
      <formula>5</formula>
    </cfRule>
    <cfRule type="cellIs" dxfId="3558" priority="22" stopIfTrue="1" operator="between">
      <formula>2</formula>
      <formula>5</formula>
    </cfRule>
  </conditionalFormatting>
  <conditionalFormatting sqref="T831">
    <cfRule type="cellIs" dxfId="3557" priority="23" stopIfTrue="1" operator="lessThan">
      <formula>90</formula>
    </cfRule>
  </conditionalFormatting>
  <conditionalFormatting sqref="Y817:Y821">
    <cfRule type="cellIs" dxfId="3556" priority="18" operator="between">
      <formula>89</formula>
      <formula>90</formula>
    </cfRule>
  </conditionalFormatting>
  <conditionalFormatting sqref="Y817:Y821">
    <cfRule type="cellIs" dxfId="3555" priority="15" operator="lessThan">
      <formula>89</formula>
    </cfRule>
  </conditionalFormatting>
  <conditionalFormatting sqref="Z817:Z821">
    <cfRule type="cellIs" dxfId="3554" priority="20" stopIfTrue="1" operator="greaterThan">
      <formula>11</formula>
    </cfRule>
  </conditionalFormatting>
  <conditionalFormatting sqref="Y825:Y826">
    <cfRule type="cellIs" dxfId="3553" priority="12" operator="between">
      <formula>89</formula>
      <formula>90</formula>
    </cfRule>
  </conditionalFormatting>
  <conditionalFormatting sqref="Y825:Y826">
    <cfRule type="cellIs" dxfId="3552" priority="9" operator="lessThan">
      <formula>89</formula>
    </cfRule>
  </conditionalFormatting>
  <conditionalFormatting sqref="Z825:Z826">
    <cfRule type="cellIs" dxfId="3551" priority="14" stopIfTrue="1" operator="greaterThan">
      <formula>11</formula>
    </cfRule>
  </conditionalFormatting>
  <conditionalFormatting sqref="Y844:Y876">
    <cfRule type="cellIs" dxfId="3550" priority="5" operator="between">
      <formula>89</formula>
      <formula>90</formula>
    </cfRule>
  </conditionalFormatting>
  <conditionalFormatting sqref="Y844:Y876">
    <cfRule type="cellIs" dxfId="3549" priority="2" operator="lessThan">
      <formula>89</formula>
    </cfRule>
  </conditionalFormatting>
  <conditionalFormatting sqref="Z844:Z876">
    <cfRule type="cellIs" dxfId="3548" priority="7" stopIfTrue="1" operator="greaterThan">
      <formula>11</formula>
    </cfRule>
  </conditionalFormatting>
  <conditionalFormatting sqref="AA854:AA876">
    <cfRule type="cellIs" dxfId="3547" priority="6" stopIfTrue="1" operator="greaterThan">
      <formula>11</formula>
    </cfRule>
  </conditionalFormatting>
  <conditionalFormatting sqref="AA854:AA876">
    <cfRule type="cellIs" dxfId="3546" priority="3" stopIfTrue="1" operator="greaterThan">
      <formula>1000</formula>
    </cfRule>
    <cfRule type="cellIs" dxfId="3545" priority="4" stopIfTrue="1" operator="between">
      <formula>600</formula>
      <formula>1000</formula>
    </cfRule>
  </conditionalFormatting>
  <conditionalFormatting sqref="T877 T879:T882 T884:T888">
    <cfRule type="cellIs" dxfId="3544" priority="1" stopIfTrue="1" operator="lessThan">
      <formula>90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01229F9-6931-4575-918A-02FDDAC459EA}">
          <x14:formula1>
            <xm:f>'Liste D'!$P$2:$P$3</xm:f>
          </x14:formula1>
          <xm:sqref>AR175:AR508 AS510:AS574 AR509:AS509 AS415:AS508 AS715:AT880 AS1:AT1 AS656:AT663 AS647:AT654 AS645:AT645 AS628:AT643 AS609:AT626 AS577:AT607 AT415:AT574 AS665:AT707 AS710:AT713 AS881:AS887 AR510:AR1048576</xm:sqref>
        </x14:dataValidation>
        <x14:dataValidation type="list" allowBlank="1" showInputMessage="1" showErrorMessage="1" xr:uid="{4B2513B2-CA7A-4DD2-83DB-ED01B73C4F98}">
          <x14:formula1>
            <xm:f>'Liste D'!$A$2:$A$4</xm:f>
          </x14:formula1>
          <xm:sqref>E415:E483 E485 E487 E492 E497:E551 E656:E658</xm:sqref>
        </x14:dataValidation>
        <x14:dataValidation type="list" allowBlank="1" showInputMessage="1" showErrorMessage="1" xr:uid="{4618FCE9-C5DE-4C12-964D-E1D8FBA4672B}">
          <x14:formula1>
            <xm:f>'Liste D'!$T$2:$T$3</xm:f>
          </x14:formula1>
          <xm:sqref>AB450:AB469 AB776 AB778</xm:sqref>
        </x14:dataValidation>
        <x14:dataValidation type="list" allowBlank="1" showInputMessage="1" showErrorMessage="1" xr:uid="{B66DF395-4F93-4E83-BC7F-B63516FF53F3}">
          <x14:formula1>
            <xm:f>'Liste D'!$K$2:$K$10</xm:f>
          </x14:formula1>
          <xm:sqref>AN477 AN656:AN672 AN645:AN654 AN628:AN643 AN623:AN626 AN620 AN609:AN614 AN577:AN607 AN557 AN554:AN555 AN552 AN547:AN550 AN528:AN542 AN479:AN481 AN415:AN471 AN516:AN526 AN510 AN508 AN506 AN489 AN502:AN504 AN498:AN499 AN485:AN487 AN483 AN475 AN473 AN703 AN776 AN778 AN800:AN803 AN797:AN798 AN794 AN805</xm:sqref>
        </x14:dataValidation>
        <x14:dataValidation type="list" allowBlank="1" showInputMessage="1" showErrorMessage="1" xr:uid="{1B26B03E-7D64-4172-B3CD-DAD497F20644}">
          <x14:formula1>
            <xm:f>'Liste D'!$K$2:$K$18</xm:f>
          </x14:formula1>
          <xm:sqref>AN2:AN7 AN390:AN393 AN387:AN388 AN385 AN379 AN374:AN377 AN367:AN372 AN365 AN361:AN362 AN357 AN353 AN351 AN345:AN347 AN340:AN341 AN336:AN337 AN329 AN326:AN327 AN318:AN322 AN316 AN312 AN309:AN310 AN305 AN302 AN300 AN296 AN294 AN287:AN288 AN276:AN285 AN270 AN267 AN264 AN260 AN255 AN250:AN251 AN248 AN242 AN239 AN235:AN236 AN233 AN223 AN220 AN215 AN211:AN212 AN208 AN205 AN202 AN198:AN199 AN196 AN190 AN187:AN188 AN185 AN172 AN169 AN166:AN167 AN159 AN153 AN145 AN140 AN131 AN121:AN128 AN117 AN106 AN100:AN104 AN96:AN97 AN94 AN91:AN92 AN88:AN89 AN83:AN86 AN81 AN75:AN79 AN69:AN73 AN56:AN67 AN45:AN52 AN37:AN39 AN20:AN33 AN16:AN17 AN9:AN14</xm:sqref>
        </x14:dataValidation>
        <x14:dataValidation type="list" allowBlank="1" showInputMessage="1" showErrorMessage="1" xr:uid="{8979A3A2-9339-4BB6-81EB-71E522DC10F4}">
          <x14:formula1>
            <xm:f>'Liste D'!$A$2:$A$5</xm:f>
          </x14:formula1>
          <xm:sqref>E552:E655 E659:E888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AT649"/>
  <sheetViews>
    <sheetView tabSelected="1" zoomScale="70" zoomScaleNormal="70" workbookViewId="0">
      <pane xSplit="1" ySplit="1" topLeftCell="H630" activePane="bottomRight" state="frozen"/>
      <selection pane="bottomRight" activeCell="T648" sqref="T648:T649"/>
      <selection pane="bottomLeft"/>
      <selection pane="topRight"/>
    </sheetView>
  </sheetViews>
  <sheetFormatPr defaultColWidth="11.42578125" defaultRowHeight="15"/>
  <cols>
    <col min="1" max="1" width="14.7109375" customWidth="1"/>
    <col min="3" max="3" width="15.85546875" bestFit="1" customWidth="1"/>
    <col min="4" max="4" width="15.85546875" customWidth="1"/>
    <col min="5" max="6" width="16.28515625" customWidth="1"/>
    <col min="7" max="7" width="10.5703125" customWidth="1"/>
    <col min="8" max="8" width="9.85546875" customWidth="1"/>
    <col min="9" max="9" width="10" customWidth="1"/>
    <col min="10" max="10" width="11.85546875" customWidth="1"/>
    <col min="11" max="11" width="12" customWidth="1"/>
    <col min="12" max="12" width="10.7109375" customWidth="1"/>
    <col min="13" max="13" width="11.28515625" customWidth="1"/>
    <col min="19" max="19" width="12.140625" customWidth="1"/>
    <col min="20" max="20" width="11.28515625" customWidth="1"/>
    <col min="21" max="21" width="13" customWidth="1"/>
    <col min="22" max="22" width="14.85546875" customWidth="1"/>
    <col min="23" max="23" width="13.140625" customWidth="1"/>
    <col min="28" max="28" width="15" customWidth="1"/>
    <col min="29" max="29" width="12.85546875" customWidth="1"/>
    <col min="31" max="31" width="11.85546875" customWidth="1"/>
    <col min="33" max="33" width="11.42578125" style="14"/>
    <col min="38" max="38" width="19.42578125" customWidth="1"/>
    <col min="39" max="39" width="28.42578125" customWidth="1"/>
    <col min="40" max="40" width="31" customWidth="1"/>
    <col min="41" max="41" width="15.85546875" customWidth="1"/>
    <col min="45" max="45" width="20" customWidth="1"/>
    <col min="46" max="46" width="88.85546875" customWidth="1"/>
  </cols>
  <sheetData>
    <row r="1" spans="1:46" ht="44.25" customHeight="1">
      <c r="A1" s="207" t="s">
        <v>312</v>
      </c>
      <c r="B1" s="208" t="s">
        <v>313</v>
      </c>
      <c r="C1" s="207" t="s">
        <v>314</v>
      </c>
      <c r="D1" s="207" t="s">
        <v>1372</v>
      </c>
      <c r="E1" s="207" t="s">
        <v>315</v>
      </c>
      <c r="F1" s="209" t="s">
        <v>427</v>
      </c>
      <c r="G1" s="212" t="s">
        <v>450</v>
      </c>
      <c r="H1" s="210" t="s">
        <v>451</v>
      </c>
      <c r="I1" s="211" t="s">
        <v>452</v>
      </c>
      <c r="J1" s="212" t="s">
        <v>453</v>
      </c>
      <c r="K1" s="237" t="s">
        <v>454</v>
      </c>
      <c r="L1" s="212" t="s">
        <v>455</v>
      </c>
      <c r="M1" s="212" t="s">
        <v>456</v>
      </c>
      <c r="N1" s="212" t="s">
        <v>457</v>
      </c>
      <c r="O1" s="212" t="s">
        <v>458</v>
      </c>
      <c r="P1" s="212" t="s">
        <v>459</v>
      </c>
      <c r="Q1" s="212" t="s">
        <v>460</v>
      </c>
      <c r="R1" s="212" t="s">
        <v>461</v>
      </c>
      <c r="S1" s="212" t="s">
        <v>462</v>
      </c>
      <c r="T1" s="212" t="s">
        <v>463</v>
      </c>
      <c r="U1" s="212" t="s">
        <v>464</v>
      </c>
      <c r="V1" s="212" t="s">
        <v>433</v>
      </c>
      <c r="W1" s="212" t="s">
        <v>465</v>
      </c>
      <c r="X1" s="212" t="s">
        <v>466</v>
      </c>
      <c r="Y1" s="212" t="s">
        <v>434</v>
      </c>
      <c r="Z1" s="212" t="s">
        <v>435</v>
      </c>
      <c r="AA1" s="212" t="s">
        <v>436</v>
      </c>
      <c r="AB1" s="212" t="s">
        <v>467</v>
      </c>
      <c r="AC1" s="237" t="s">
        <v>468</v>
      </c>
      <c r="AD1" s="212" t="s">
        <v>437</v>
      </c>
      <c r="AE1" s="212" t="s">
        <v>469</v>
      </c>
      <c r="AF1" s="212" t="s">
        <v>439</v>
      </c>
      <c r="AG1" s="212" t="s">
        <v>440</v>
      </c>
      <c r="AH1" s="212" t="s">
        <v>441</v>
      </c>
      <c r="AI1" s="212" t="s">
        <v>442</v>
      </c>
      <c r="AJ1" s="211" t="s">
        <v>470</v>
      </c>
      <c r="AK1" s="236" t="s">
        <v>471</v>
      </c>
      <c r="AL1" s="211" t="s">
        <v>1373</v>
      </c>
      <c r="AM1" s="211" t="s">
        <v>406</v>
      </c>
      <c r="AN1" s="211" t="s">
        <v>1374</v>
      </c>
      <c r="AO1" s="211" t="s">
        <v>1375</v>
      </c>
      <c r="AP1" s="211" t="s">
        <v>475</v>
      </c>
      <c r="AQ1" s="211" t="s">
        <v>476</v>
      </c>
      <c r="AR1" s="211" t="s">
        <v>477</v>
      </c>
      <c r="AS1" s="241" t="s">
        <v>15</v>
      </c>
      <c r="AT1" s="211" t="s">
        <v>20</v>
      </c>
    </row>
    <row r="2" spans="1:46" ht="19.5">
      <c r="A2" s="23">
        <v>45293</v>
      </c>
      <c r="B2" s="22">
        <v>101</v>
      </c>
      <c r="C2" s="21">
        <v>0.45833333333333331</v>
      </c>
      <c r="D2" s="20">
        <v>2400021</v>
      </c>
      <c r="E2" s="20" t="s">
        <v>39</v>
      </c>
      <c r="F2" s="168" t="s">
        <v>55</v>
      </c>
      <c r="G2" s="864">
        <v>14.51</v>
      </c>
      <c r="H2" s="875"/>
      <c r="I2" s="875">
        <v>14.67</v>
      </c>
      <c r="J2" s="15">
        <v>0.64600000000000002</v>
      </c>
      <c r="K2" s="19">
        <v>10.33</v>
      </c>
      <c r="L2" s="618">
        <f>(K2/(100-G2))*100</f>
        <v>12.083284594689438</v>
      </c>
      <c r="M2" s="15"/>
      <c r="N2" s="15"/>
      <c r="O2" s="869">
        <v>3</v>
      </c>
      <c r="P2" s="869"/>
      <c r="Q2" s="870">
        <v>20</v>
      </c>
      <c r="R2" s="870">
        <v>57</v>
      </c>
      <c r="S2" s="870"/>
      <c r="T2" s="870">
        <f>SUM(PS[[#This Row],[G 150µ]:[G 63µ]])</f>
        <v>77</v>
      </c>
      <c r="U2" s="870">
        <v>16</v>
      </c>
      <c r="V2" s="622"/>
      <c r="W2" s="622"/>
      <c r="X2" s="622"/>
      <c r="Y2" s="18">
        <v>88.44</v>
      </c>
      <c r="Z2" s="18">
        <v>-0.32</v>
      </c>
      <c r="AA2" s="18">
        <v>10.74</v>
      </c>
      <c r="AB2" s="25"/>
      <c r="AC2" s="17"/>
      <c r="AD2" s="16">
        <v>86</v>
      </c>
      <c r="AE2" s="16">
        <v>63</v>
      </c>
      <c r="AF2" s="16">
        <v>17.7</v>
      </c>
      <c r="AG2" s="18">
        <v>179</v>
      </c>
      <c r="AH2" s="16">
        <v>1.37</v>
      </c>
      <c r="AI2" s="16">
        <v>44</v>
      </c>
      <c r="AJ2" s="24"/>
      <c r="AK2" s="24" t="s">
        <v>55</v>
      </c>
      <c r="AL2" s="24" t="s">
        <v>55</v>
      </c>
      <c r="AM2" s="26"/>
      <c r="AN2" s="24" t="s">
        <v>79</v>
      </c>
      <c r="AO2" s="24" t="s">
        <v>55</v>
      </c>
      <c r="AP2" s="24"/>
      <c r="AQ2" s="24" t="s">
        <v>55</v>
      </c>
      <c r="AR2" s="24" t="s">
        <v>55</v>
      </c>
      <c r="AS2" s="24" t="s">
        <v>32</v>
      </c>
      <c r="AT2" s="24" t="s">
        <v>1376</v>
      </c>
    </row>
    <row r="3" spans="1:46" ht="19.5">
      <c r="A3" s="23">
        <v>45293</v>
      </c>
      <c r="B3" s="22">
        <v>101</v>
      </c>
      <c r="C3" s="21">
        <v>0.6875</v>
      </c>
      <c r="D3" s="20">
        <v>2400038</v>
      </c>
      <c r="E3" s="20" t="s">
        <v>39</v>
      </c>
      <c r="F3" s="168" t="s">
        <v>55</v>
      </c>
      <c r="G3" s="864">
        <v>14.68</v>
      </c>
      <c r="H3" s="875"/>
      <c r="I3" s="875"/>
      <c r="J3" s="15">
        <v>0.63</v>
      </c>
      <c r="K3" s="19">
        <v>10.220000000000001</v>
      </c>
      <c r="L3" s="618">
        <f>(K3/(100-G3))*100</f>
        <v>11.978434130332866</v>
      </c>
      <c r="M3" s="15"/>
      <c r="N3" s="15"/>
      <c r="O3" s="869">
        <v>2</v>
      </c>
      <c r="P3" s="869"/>
      <c r="Q3" s="870">
        <v>26</v>
      </c>
      <c r="R3" s="870">
        <v>40</v>
      </c>
      <c r="S3" s="870"/>
      <c r="T3" s="870">
        <f>SUM(PS[[#This Row],[G 150µ]:[G 63µ]])</f>
        <v>66</v>
      </c>
      <c r="U3" s="870">
        <v>29</v>
      </c>
      <c r="V3" s="622"/>
      <c r="W3" s="622"/>
      <c r="X3" s="622"/>
      <c r="Y3" s="18">
        <v>88.5</v>
      </c>
      <c r="Z3" s="18">
        <v>-0.35</v>
      </c>
      <c r="AA3" s="18">
        <v>10.49</v>
      </c>
      <c r="AB3" s="25"/>
      <c r="AC3" s="17">
        <v>0.75</v>
      </c>
      <c r="AD3" s="16"/>
      <c r="AE3" s="16"/>
      <c r="AF3" s="16"/>
      <c r="AG3" s="18"/>
      <c r="AH3" s="16"/>
      <c r="AI3" s="16"/>
      <c r="AJ3" s="24"/>
      <c r="AK3" s="24" t="s">
        <v>55</v>
      </c>
      <c r="AL3" s="24" t="s">
        <v>55</v>
      </c>
      <c r="AM3" s="26"/>
      <c r="AN3" s="24" t="s">
        <v>79</v>
      </c>
      <c r="AO3" s="24" t="s">
        <v>55</v>
      </c>
      <c r="AP3" s="24"/>
      <c r="AQ3" s="24" t="s">
        <v>55</v>
      </c>
      <c r="AR3" s="24" t="s">
        <v>55</v>
      </c>
      <c r="AS3" s="24" t="s">
        <v>32</v>
      </c>
      <c r="AT3" s="24" t="s">
        <v>1377</v>
      </c>
    </row>
    <row r="4" spans="1:46" ht="19.5">
      <c r="A4" s="23">
        <v>45294</v>
      </c>
      <c r="B4" s="22">
        <v>101</v>
      </c>
      <c r="C4" s="21">
        <v>0.47916666666666669</v>
      </c>
      <c r="D4" s="20">
        <v>2400053</v>
      </c>
      <c r="E4" s="20" t="s">
        <v>39</v>
      </c>
      <c r="F4" s="168" t="s">
        <v>55</v>
      </c>
      <c r="G4" s="864">
        <v>14.45</v>
      </c>
      <c r="H4" s="875"/>
      <c r="I4" s="875">
        <v>14.69</v>
      </c>
      <c r="J4" s="15">
        <v>0.63600000000000001</v>
      </c>
      <c r="K4" s="19">
        <v>10.36</v>
      </c>
      <c r="L4" s="618">
        <f>(K4/(100-G4))*100</f>
        <v>12.109877264757451</v>
      </c>
      <c r="M4" s="15"/>
      <c r="N4" s="15"/>
      <c r="O4" s="869">
        <v>1.6</v>
      </c>
      <c r="P4" s="869"/>
      <c r="Q4" s="870">
        <v>20</v>
      </c>
      <c r="R4" s="870">
        <v>52</v>
      </c>
      <c r="S4" s="870"/>
      <c r="T4" s="870">
        <f>SUM(PS[[#This Row],[G 150µ]:[G 63µ]])</f>
        <v>72</v>
      </c>
      <c r="U4" s="870">
        <v>23</v>
      </c>
      <c r="V4" s="622">
        <v>26.96</v>
      </c>
      <c r="W4" s="622">
        <v>64.56</v>
      </c>
      <c r="X4" s="622">
        <v>10.06</v>
      </c>
      <c r="Y4" s="18">
        <v>88.67</v>
      </c>
      <c r="Z4" s="18">
        <v>-0.28999999999999998</v>
      </c>
      <c r="AA4" s="18">
        <v>10.31</v>
      </c>
      <c r="AB4" s="25">
        <v>650</v>
      </c>
      <c r="AC4" s="17"/>
      <c r="AD4" s="16">
        <v>82</v>
      </c>
      <c r="AE4" s="16">
        <v>67</v>
      </c>
      <c r="AF4" s="16">
        <v>18.2</v>
      </c>
      <c r="AG4" s="18">
        <v>183</v>
      </c>
      <c r="AH4" s="16">
        <v>1.22</v>
      </c>
      <c r="AI4" s="16">
        <v>47.6</v>
      </c>
      <c r="AJ4" s="24"/>
      <c r="AK4" s="24" t="s">
        <v>55</v>
      </c>
      <c r="AL4" s="24" t="s">
        <v>55</v>
      </c>
      <c r="AM4" s="26"/>
      <c r="AN4" s="24" t="s">
        <v>79</v>
      </c>
      <c r="AO4" s="24" t="s">
        <v>55</v>
      </c>
      <c r="AP4" s="24"/>
      <c r="AQ4" s="24" t="s">
        <v>55</v>
      </c>
      <c r="AR4" s="24" t="s">
        <v>55</v>
      </c>
      <c r="AS4" s="24" t="s">
        <v>32</v>
      </c>
      <c r="AT4" s="24" t="s">
        <v>1378</v>
      </c>
    </row>
    <row r="5" spans="1:46" ht="16.5" customHeight="1">
      <c r="A5" s="23">
        <v>45295</v>
      </c>
      <c r="B5" s="22">
        <v>101</v>
      </c>
      <c r="C5" s="21">
        <v>0.35416666666666669</v>
      </c>
      <c r="D5" s="20">
        <v>2400073</v>
      </c>
      <c r="E5" s="20" t="s">
        <v>39</v>
      </c>
      <c r="F5" s="168" t="s">
        <v>55</v>
      </c>
      <c r="G5" s="864">
        <v>14.4</v>
      </c>
      <c r="H5" s="875">
        <v>14.3</v>
      </c>
      <c r="I5" s="875">
        <v>14.69</v>
      </c>
      <c r="J5" s="15">
        <v>0.61899999999999999</v>
      </c>
      <c r="K5" s="19">
        <v>10.09</v>
      </c>
      <c r="L5" s="618">
        <f>(K5/(100-G5))*100</f>
        <v>11.787383177570094</v>
      </c>
      <c r="M5" s="15"/>
      <c r="N5" s="15"/>
      <c r="O5" s="869"/>
      <c r="P5" s="869"/>
      <c r="Q5" s="870"/>
      <c r="R5" s="870"/>
      <c r="S5" s="870"/>
      <c r="T5" s="870"/>
      <c r="U5" s="870"/>
      <c r="V5" s="622"/>
      <c r="W5" s="622"/>
      <c r="X5" s="622"/>
      <c r="Y5" s="18">
        <v>87.12</v>
      </c>
      <c r="Z5" s="18">
        <v>-0.27</v>
      </c>
      <c r="AA5" s="18">
        <v>10.15</v>
      </c>
      <c r="AB5" s="25"/>
      <c r="AC5" s="17"/>
      <c r="AD5" s="16">
        <v>94</v>
      </c>
      <c r="AE5" s="16">
        <v>67</v>
      </c>
      <c r="AF5" s="16">
        <v>18.2</v>
      </c>
      <c r="AG5" s="18">
        <v>210</v>
      </c>
      <c r="AH5" s="16">
        <v>1.4</v>
      </c>
      <c r="AI5" s="16">
        <v>47.8</v>
      </c>
      <c r="AJ5" s="24"/>
      <c r="AK5" s="24" t="s">
        <v>55</v>
      </c>
      <c r="AL5" s="24" t="s">
        <v>55</v>
      </c>
      <c r="AM5" s="26"/>
      <c r="AN5" s="24" t="s">
        <v>79</v>
      </c>
      <c r="AO5" s="24" t="s">
        <v>55</v>
      </c>
      <c r="AP5" s="24"/>
      <c r="AQ5" s="24" t="s">
        <v>55</v>
      </c>
      <c r="AR5" s="24" t="s">
        <v>55</v>
      </c>
      <c r="AS5" s="24" t="s">
        <v>32</v>
      </c>
      <c r="AT5" s="24" t="s">
        <v>1379</v>
      </c>
    </row>
    <row r="6" spans="1:46" ht="19.5">
      <c r="A6" s="23">
        <v>45295</v>
      </c>
      <c r="B6" s="22">
        <v>101</v>
      </c>
      <c r="C6" s="21">
        <v>0.35416666666666669</v>
      </c>
      <c r="D6" s="20">
        <v>2400072</v>
      </c>
      <c r="E6" s="20" t="s">
        <v>21</v>
      </c>
      <c r="F6" s="168" t="s">
        <v>55</v>
      </c>
      <c r="G6" s="864">
        <v>14.44</v>
      </c>
      <c r="H6" s="875"/>
      <c r="I6" s="875">
        <v>14.51</v>
      </c>
      <c r="J6" s="15"/>
      <c r="K6" s="19">
        <v>10.31</v>
      </c>
      <c r="L6" s="618">
        <f>(K6/(100-G6))*100</f>
        <v>12.05002337540907</v>
      </c>
      <c r="M6" s="15"/>
      <c r="N6" s="15"/>
      <c r="O6" s="869">
        <v>2</v>
      </c>
      <c r="P6" s="869"/>
      <c r="Q6" s="870">
        <v>15</v>
      </c>
      <c r="R6" s="870">
        <v>44</v>
      </c>
      <c r="S6" s="870"/>
      <c r="T6" s="870">
        <f>SUM(PS[[#This Row],[G 150µ]:[G 63µ]])</f>
        <v>59</v>
      </c>
      <c r="U6" s="870">
        <v>38</v>
      </c>
      <c r="V6" s="622"/>
      <c r="W6" s="622"/>
      <c r="X6" s="622"/>
      <c r="Y6" s="18">
        <v>87.91</v>
      </c>
      <c r="Z6" s="18">
        <v>-0.45</v>
      </c>
      <c r="AA6" s="18">
        <v>10.6</v>
      </c>
      <c r="AB6" s="25"/>
      <c r="AC6" s="17"/>
      <c r="AD6" s="16"/>
      <c r="AE6" s="16"/>
      <c r="AF6" s="16"/>
      <c r="AG6" s="18"/>
      <c r="AH6" s="16"/>
      <c r="AI6" s="16"/>
      <c r="AJ6" s="24"/>
      <c r="AK6" s="24"/>
      <c r="AL6" s="24"/>
      <c r="AM6" s="26"/>
      <c r="AN6" s="24" t="s">
        <v>79</v>
      </c>
      <c r="AO6" s="24"/>
      <c r="AP6" s="24"/>
      <c r="AQ6" s="24" t="s">
        <v>55</v>
      </c>
      <c r="AR6" s="24" t="s">
        <v>55</v>
      </c>
      <c r="AS6" s="24" t="s">
        <v>32</v>
      </c>
      <c r="AT6" s="24" t="s">
        <v>1380</v>
      </c>
    </row>
    <row r="7" spans="1:46" ht="19.5">
      <c r="A7" s="23">
        <v>45295</v>
      </c>
      <c r="B7" s="22">
        <v>101</v>
      </c>
      <c r="C7" s="21">
        <v>0.58333333333333337</v>
      </c>
      <c r="D7" s="20">
        <v>2400102</v>
      </c>
      <c r="E7" s="20" t="s">
        <v>39</v>
      </c>
      <c r="F7" s="168" t="s">
        <v>55</v>
      </c>
      <c r="G7" s="864">
        <v>14.32</v>
      </c>
      <c r="H7" s="875"/>
      <c r="I7" s="875"/>
      <c r="J7" s="15">
        <v>0.627</v>
      </c>
      <c r="K7" s="19">
        <v>10.06</v>
      </c>
      <c r="L7" s="618">
        <f>(K7/(100-G7))*100</f>
        <v>11.741363211951446</v>
      </c>
      <c r="M7" s="15">
        <v>387</v>
      </c>
      <c r="N7" s="15"/>
      <c r="O7" s="869">
        <v>1.3</v>
      </c>
      <c r="P7" s="869"/>
      <c r="Q7" s="870">
        <v>20</v>
      </c>
      <c r="R7" s="870">
        <v>50</v>
      </c>
      <c r="S7" s="870"/>
      <c r="T7" s="870">
        <f>SUM(PS[[#This Row],[G 150µ]:[G 63µ]])</f>
        <v>70</v>
      </c>
      <c r="U7" s="870">
        <v>26</v>
      </c>
      <c r="V7" s="622"/>
      <c r="W7" s="622"/>
      <c r="X7" s="622"/>
      <c r="Y7" s="18">
        <v>88.53</v>
      </c>
      <c r="Z7" s="18">
        <v>-0.34</v>
      </c>
      <c r="AA7" s="18">
        <v>10.39</v>
      </c>
      <c r="AB7" s="25">
        <v>642</v>
      </c>
      <c r="AC7" s="17"/>
      <c r="AD7" s="16"/>
      <c r="AE7" s="16"/>
      <c r="AF7" s="16"/>
      <c r="AG7" s="18"/>
      <c r="AH7" s="16"/>
      <c r="AI7" s="16"/>
      <c r="AJ7" s="24"/>
      <c r="AK7" s="24" t="s">
        <v>55</v>
      </c>
      <c r="AL7" s="24" t="s">
        <v>55</v>
      </c>
      <c r="AM7" s="26"/>
      <c r="AN7" s="24" t="s">
        <v>79</v>
      </c>
      <c r="AO7" s="24" t="s">
        <v>55</v>
      </c>
      <c r="AP7" s="24"/>
      <c r="AQ7" s="24" t="s">
        <v>55</v>
      </c>
      <c r="AR7" s="24" t="s">
        <v>55</v>
      </c>
      <c r="AS7" s="24" t="s">
        <v>32</v>
      </c>
      <c r="AT7" s="24" t="s">
        <v>1381</v>
      </c>
    </row>
    <row r="8" spans="1:46" ht="19.5">
      <c r="A8" s="23">
        <v>45295</v>
      </c>
      <c r="B8" s="22">
        <v>101</v>
      </c>
      <c r="C8" s="21">
        <v>0.29097222222222224</v>
      </c>
      <c r="D8" s="20">
        <v>2400099</v>
      </c>
      <c r="E8" s="20" t="s">
        <v>58</v>
      </c>
      <c r="F8" s="168" t="s">
        <v>55</v>
      </c>
      <c r="G8" s="864">
        <v>13.49</v>
      </c>
      <c r="H8" s="875"/>
      <c r="I8" s="875">
        <v>13.66</v>
      </c>
      <c r="J8" s="15">
        <v>0.55400000000000005</v>
      </c>
      <c r="K8" s="19">
        <v>10.6</v>
      </c>
      <c r="L8" s="618">
        <f>(K8/(100-G8))*100</f>
        <v>12.252918737718181</v>
      </c>
      <c r="M8" s="15"/>
      <c r="N8" s="15"/>
      <c r="O8" s="869">
        <v>1.3</v>
      </c>
      <c r="P8" s="869"/>
      <c r="Q8" s="870">
        <v>22</v>
      </c>
      <c r="R8" s="870">
        <v>49</v>
      </c>
      <c r="S8" s="870"/>
      <c r="T8" s="870">
        <f>SUM(PS[[#This Row],[G 150µ]:[G 63µ]])</f>
        <v>71</v>
      </c>
      <c r="U8" s="870">
        <v>25</v>
      </c>
      <c r="V8" s="622"/>
      <c r="W8" s="622"/>
      <c r="X8" s="622"/>
      <c r="Y8" s="18">
        <v>89.92</v>
      </c>
      <c r="Z8" s="18">
        <v>-0.39</v>
      </c>
      <c r="AA8" s="18">
        <v>10.050000000000001</v>
      </c>
      <c r="AB8" s="25">
        <v>520</v>
      </c>
      <c r="AC8" s="17">
        <v>0.61</v>
      </c>
      <c r="AD8" s="16"/>
      <c r="AE8" s="16"/>
      <c r="AF8" s="16"/>
      <c r="AG8" s="18"/>
      <c r="AH8" s="16"/>
      <c r="AI8" s="16"/>
      <c r="AJ8" s="24"/>
      <c r="AK8" s="24"/>
      <c r="AL8" s="24"/>
      <c r="AM8" s="26">
        <v>45272</v>
      </c>
      <c r="AN8" s="24"/>
      <c r="AO8" s="24" t="s">
        <v>55</v>
      </c>
      <c r="AP8" s="24" t="s">
        <v>55</v>
      </c>
      <c r="AQ8" s="24" t="s">
        <v>484</v>
      </c>
      <c r="AR8" s="24" t="s">
        <v>484</v>
      </c>
      <c r="AS8" s="24" t="s">
        <v>32</v>
      </c>
      <c r="AT8" s="24" t="s">
        <v>1382</v>
      </c>
    </row>
    <row r="9" spans="1:46" ht="19.5">
      <c r="A9" s="23">
        <v>45296</v>
      </c>
      <c r="B9" s="22">
        <v>101</v>
      </c>
      <c r="C9" s="21">
        <v>0.35416666666666669</v>
      </c>
      <c r="D9" s="20">
        <v>2400116</v>
      </c>
      <c r="E9" s="20" t="s">
        <v>21</v>
      </c>
      <c r="F9" s="168" t="s">
        <v>55</v>
      </c>
      <c r="G9" s="864">
        <v>14.5</v>
      </c>
      <c r="H9" s="875"/>
      <c r="I9" s="875"/>
      <c r="J9" s="15">
        <v>0.64300000000000002</v>
      </c>
      <c r="K9" s="19">
        <v>10.09</v>
      </c>
      <c r="L9" s="618">
        <f>(K9/(100-G9))*100</f>
        <v>11.801169590643275</v>
      </c>
      <c r="M9" s="15"/>
      <c r="N9" s="15"/>
      <c r="O9" s="869">
        <v>2</v>
      </c>
      <c r="P9" s="869"/>
      <c r="Q9" s="870">
        <v>25</v>
      </c>
      <c r="R9" s="870">
        <v>44</v>
      </c>
      <c r="S9" s="870"/>
      <c r="T9" s="870">
        <f>SUM(PS[[#This Row],[G 150µ]:[G 63µ]])</f>
        <v>69</v>
      </c>
      <c r="U9" s="870">
        <v>28</v>
      </c>
      <c r="V9" s="622"/>
      <c r="W9" s="622"/>
      <c r="X9" s="622"/>
      <c r="Y9" s="18">
        <v>87.69</v>
      </c>
      <c r="Z9" s="18">
        <v>-0.27</v>
      </c>
      <c r="AA9" s="18">
        <v>10.36</v>
      </c>
      <c r="AB9" s="25"/>
      <c r="AC9" s="17">
        <v>0.72</v>
      </c>
      <c r="AD9" s="16">
        <v>99</v>
      </c>
      <c r="AE9" s="16">
        <v>63</v>
      </c>
      <c r="AF9" s="16">
        <v>17.7</v>
      </c>
      <c r="AG9" s="18">
        <v>219</v>
      </c>
      <c r="AH9" s="16">
        <v>1.57</v>
      </c>
      <c r="AI9" s="16">
        <v>49</v>
      </c>
      <c r="AJ9" s="24"/>
      <c r="AK9" s="24"/>
      <c r="AL9" s="24"/>
      <c r="AM9" s="26"/>
      <c r="AN9" s="24" t="s">
        <v>101</v>
      </c>
      <c r="AO9" s="24"/>
      <c r="AP9" s="24"/>
      <c r="AQ9" s="24" t="s">
        <v>55</v>
      </c>
      <c r="AR9" s="24" t="s">
        <v>55</v>
      </c>
      <c r="AS9" s="24" t="s">
        <v>32</v>
      </c>
      <c r="AT9" s="24" t="s">
        <v>1383</v>
      </c>
    </row>
    <row r="10" spans="1:46" ht="19.5">
      <c r="A10" s="23">
        <v>45297</v>
      </c>
      <c r="B10" s="22">
        <v>101</v>
      </c>
      <c r="C10" s="21">
        <v>0.375</v>
      </c>
      <c r="D10" s="20">
        <v>2400142</v>
      </c>
      <c r="E10" s="20" t="s">
        <v>39</v>
      </c>
      <c r="F10" s="168" t="s">
        <v>55</v>
      </c>
      <c r="G10" s="864">
        <v>14.41</v>
      </c>
      <c r="H10" s="875"/>
      <c r="I10" s="875">
        <v>14.22</v>
      </c>
      <c r="J10" s="15">
        <v>0.64400000000000002</v>
      </c>
      <c r="K10" s="19">
        <v>10.07</v>
      </c>
      <c r="L10" s="618">
        <f>(K10/(100-G10))*100</f>
        <v>11.765393153405771</v>
      </c>
      <c r="M10" s="15"/>
      <c r="N10" s="15"/>
      <c r="O10" s="869">
        <v>4</v>
      </c>
      <c r="P10" s="869"/>
      <c r="Q10" s="870">
        <v>41.6</v>
      </c>
      <c r="R10" s="870">
        <v>33.4</v>
      </c>
      <c r="S10" s="870"/>
      <c r="T10" s="870">
        <f>SUM(PS[[#This Row],[G 150µ]:[G 63µ]])</f>
        <v>75</v>
      </c>
      <c r="U10" s="870">
        <v>19</v>
      </c>
      <c r="V10" s="622"/>
      <c r="W10" s="622"/>
      <c r="X10" s="622"/>
      <c r="Y10" s="18">
        <v>88.23</v>
      </c>
      <c r="Z10" s="18">
        <v>-0.31</v>
      </c>
      <c r="AA10" s="18">
        <v>10.55</v>
      </c>
      <c r="AB10" s="25"/>
      <c r="AC10" s="17"/>
      <c r="AD10" s="16">
        <v>95</v>
      </c>
      <c r="AE10" s="16">
        <v>86</v>
      </c>
      <c r="AF10" s="16">
        <v>20.6</v>
      </c>
      <c r="AG10" s="18">
        <v>250</v>
      </c>
      <c r="AH10" s="16">
        <v>1.1000000000000001</v>
      </c>
      <c r="AI10" s="16">
        <v>49.9</v>
      </c>
      <c r="AJ10" s="24"/>
      <c r="AK10" s="24" t="s">
        <v>55</v>
      </c>
      <c r="AL10" s="24" t="s">
        <v>55</v>
      </c>
      <c r="AM10" s="26"/>
      <c r="AN10" s="24" t="s">
        <v>79</v>
      </c>
      <c r="AO10" s="24" t="s">
        <v>55</v>
      </c>
      <c r="AP10" s="24"/>
      <c r="AQ10" s="24" t="s">
        <v>55</v>
      </c>
      <c r="AR10" s="24" t="s">
        <v>55</v>
      </c>
      <c r="AS10" s="24" t="s">
        <v>32</v>
      </c>
      <c r="AT10" s="24" t="s">
        <v>1384</v>
      </c>
    </row>
    <row r="11" spans="1:46" ht="19.5">
      <c r="A11" s="23">
        <v>45299</v>
      </c>
      <c r="B11" s="22">
        <v>101</v>
      </c>
      <c r="C11" s="21">
        <v>0.35416666666666669</v>
      </c>
      <c r="D11" s="20">
        <v>2400200</v>
      </c>
      <c r="E11" s="20" t="s">
        <v>39</v>
      </c>
      <c r="F11" s="168" t="s">
        <v>55</v>
      </c>
      <c r="G11" s="864">
        <v>14.61</v>
      </c>
      <c r="H11" s="875"/>
      <c r="I11" s="875">
        <v>14.2</v>
      </c>
      <c r="J11" s="15">
        <v>0.59599999999999997</v>
      </c>
      <c r="K11" s="19">
        <v>10.029999999999999</v>
      </c>
      <c r="L11" s="618">
        <f>(K11/(100-G11))*100</f>
        <v>11.746106101417027</v>
      </c>
      <c r="M11" s="15"/>
      <c r="N11" s="15"/>
      <c r="O11" s="869">
        <v>3.2</v>
      </c>
      <c r="P11" s="869"/>
      <c r="Q11" s="870">
        <v>38</v>
      </c>
      <c r="R11" s="870">
        <v>31</v>
      </c>
      <c r="S11" s="870"/>
      <c r="T11" s="870">
        <f>SUM(PS[[#This Row],[G 150µ]:[G 63µ]])</f>
        <v>69</v>
      </c>
      <c r="U11" s="870">
        <v>25</v>
      </c>
      <c r="V11" s="622"/>
      <c r="W11" s="622"/>
      <c r="X11" s="622"/>
      <c r="Y11" s="18">
        <v>87.79</v>
      </c>
      <c r="Z11" s="18">
        <v>0.38</v>
      </c>
      <c r="AA11" s="18">
        <v>10.75</v>
      </c>
      <c r="AB11" s="25"/>
      <c r="AC11" s="17">
        <v>0.79</v>
      </c>
      <c r="AD11" s="16">
        <v>104</v>
      </c>
      <c r="AE11" s="16">
        <v>85</v>
      </c>
      <c r="AF11" s="16">
        <v>20.5</v>
      </c>
      <c r="AG11" s="18">
        <v>280</v>
      </c>
      <c r="AH11" s="16">
        <v>1.22</v>
      </c>
      <c r="AI11" s="16">
        <v>50</v>
      </c>
      <c r="AJ11" s="24"/>
      <c r="AK11" s="24" t="s">
        <v>55</v>
      </c>
      <c r="AL11" s="24" t="s">
        <v>55</v>
      </c>
      <c r="AM11" s="26"/>
      <c r="AN11" s="24" t="s">
        <v>91</v>
      </c>
      <c r="AO11" s="24" t="s">
        <v>55</v>
      </c>
      <c r="AP11" s="24"/>
      <c r="AQ11" s="24" t="s">
        <v>55</v>
      </c>
      <c r="AR11" s="24" t="s">
        <v>55</v>
      </c>
      <c r="AS11" s="24" t="s">
        <v>32</v>
      </c>
      <c r="AT11" s="24" t="s">
        <v>1385</v>
      </c>
    </row>
    <row r="12" spans="1:46" ht="19.5">
      <c r="A12" s="23">
        <v>45300</v>
      </c>
      <c r="B12" s="22">
        <v>101</v>
      </c>
      <c r="C12" s="21">
        <v>0.35416666666666669</v>
      </c>
      <c r="D12" s="20">
        <v>2400219</v>
      </c>
      <c r="E12" s="20" t="s">
        <v>39</v>
      </c>
      <c r="F12" s="168" t="s">
        <v>55</v>
      </c>
      <c r="G12" s="864">
        <v>14.42</v>
      </c>
      <c r="H12" s="875">
        <v>14.6</v>
      </c>
      <c r="I12" s="875">
        <v>14.52</v>
      </c>
      <c r="J12" s="15"/>
      <c r="K12" s="19">
        <v>10.050000000000001</v>
      </c>
      <c r="L12" s="618">
        <f>(K12/(100-G12))*100</f>
        <v>11.743397990184622</v>
      </c>
      <c r="M12" s="15"/>
      <c r="N12" s="15"/>
      <c r="O12" s="869"/>
      <c r="P12" s="869"/>
      <c r="Q12" s="870"/>
      <c r="R12" s="870"/>
      <c r="S12" s="870"/>
      <c r="T12" s="870"/>
      <c r="U12" s="870"/>
      <c r="V12" s="622">
        <v>23.31</v>
      </c>
      <c r="W12" s="622">
        <v>89</v>
      </c>
      <c r="X12" s="622">
        <v>7.74</v>
      </c>
      <c r="Y12" s="18">
        <v>88.29</v>
      </c>
      <c r="Z12" s="18">
        <v>-0.38</v>
      </c>
      <c r="AA12" s="18">
        <v>10.69</v>
      </c>
      <c r="AB12" s="25"/>
      <c r="AC12" s="17"/>
      <c r="AD12" s="16">
        <v>92</v>
      </c>
      <c r="AE12" s="16">
        <v>82</v>
      </c>
      <c r="AF12" s="16">
        <v>20.2</v>
      </c>
      <c r="AG12" s="18">
        <v>230</v>
      </c>
      <c r="AH12" s="16">
        <v>1.1200000000000001</v>
      </c>
      <c r="AI12" s="16">
        <v>47</v>
      </c>
      <c r="AJ12" s="24"/>
      <c r="AK12" s="24" t="s">
        <v>55</v>
      </c>
      <c r="AL12" s="24" t="s">
        <v>55</v>
      </c>
      <c r="AM12" s="26"/>
      <c r="AN12" s="24" t="s">
        <v>79</v>
      </c>
      <c r="AO12" s="24" t="s">
        <v>55</v>
      </c>
      <c r="AP12" s="24"/>
      <c r="AQ12" s="24" t="s">
        <v>55</v>
      </c>
      <c r="AR12" s="24" t="s">
        <v>55</v>
      </c>
      <c r="AS12" s="24" t="s">
        <v>32</v>
      </c>
      <c r="AT12" s="24" t="s">
        <v>1386</v>
      </c>
    </row>
    <row r="13" spans="1:46" ht="19.5">
      <c r="A13" s="23">
        <v>45303</v>
      </c>
      <c r="B13" s="22">
        <v>101</v>
      </c>
      <c r="C13" s="21">
        <v>0.35416666666666669</v>
      </c>
      <c r="D13" s="20">
        <v>2400317</v>
      </c>
      <c r="E13" s="20" t="s">
        <v>21</v>
      </c>
      <c r="F13" s="168" t="s">
        <v>55</v>
      </c>
      <c r="G13" s="864">
        <v>14.6</v>
      </c>
      <c r="H13" s="875"/>
      <c r="I13" s="875">
        <v>14.41</v>
      </c>
      <c r="J13" s="15">
        <v>0.61799999999999999</v>
      </c>
      <c r="K13" s="19">
        <v>9.86</v>
      </c>
      <c r="L13" s="618">
        <f>(K13/(100-G13))*100</f>
        <v>11.545667447306791</v>
      </c>
      <c r="M13" s="15"/>
      <c r="N13" s="15"/>
      <c r="O13" s="869">
        <v>2.4</v>
      </c>
      <c r="P13" s="869"/>
      <c r="Q13" s="870">
        <v>29.8</v>
      </c>
      <c r="R13" s="870">
        <v>38</v>
      </c>
      <c r="S13" s="870"/>
      <c r="T13" s="870">
        <f>SUM(PS[[#This Row],[G 150µ]:[G 63µ]])</f>
        <v>67.8</v>
      </c>
      <c r="U13" s="870">
        <v>28</v>
      </c>
      <c r="V13" s="622"/>
      <c r="W13" s="622"/>
      <c r="X13" s="622"/>
      <c r="Y13" s="18">
        <v>90.03</v>
      </c>
      <c r="Z13" s="18">
        <v>-0.35</v>
      </c>
      <c r="AA13" s="18">
        <v>10.49</v>
      </c>
      <c r="AB13" s="25">
        <v>544</v>
      </c>
      <c r="AC13" s="17"/>
      <c r="AD13" s="16"/>
      <c r="AE13" s="16"/>
      <c r="AF13" s="16"/>
      <c r="AG13" s="18"/>
      <c r="AH13" s="16"/>
      <c r="AI13" s="16"/>
      <c r="AJ13" s="24"/>
      <c r="AK13" s="24"/>
      <c r="AL13" s="24"/>
      <c r="AM13" s="26"/>
      <c r="AN13" s="24" t="s">
        <v>85</v>
      </c>
      <c r="AO13" s="24"/>
      <c r="AP13" s="24"/>
      <c r="AQ13" s="24" t="s">
        <v>55</v>
      </c>
      <c r="AR13" s="24" t="s">
        <v>55</v>
      </c>
      <c r="AS13" s="24" t="s">
        <v>32</v>
      </c>
      <c r="AT13" s="1265" t="s">
        <v>1387</v>
      </c>
    </row>
    <row r="14" spans="1:46" ht="19.5">
      <c r="A14" s="23">
        <v>45303</v>
      </c>
      <c r="B14" s="22">
        <v>101</v>
      </c>
      <c r="C14" s="21">
        <v>0.35416666666666669</v>
      </c>
      <c r="D14" s="20">
        <v>2400318</v>
      </c>
      <c r="E14" s="20" t="s">
        <v>39</v>
      </c>
      <c r="F14" s="168" t="s">
        <v>55</v>
      </c>
      <c r="G14" s="864">
        <v>14.5</v>
      </c>
      <c r="H14" s="875">
        <v>14.65</v>
      </c>
      <c r="I14" s="875"/>
      <c r="J14" s="15">
        <v>0.63</v>
      </c>
      <c r="K14" s="19">
        <v>9.8800000000000008</v>
      </c>
      <c r="L14" s="618">
        <f>(K14/(100-G14))*100</f>
        <v>11.555555555555557</v>
      </c>
      <c r="M14" s="15"/>
      <c r="N14" s="15"/>
      <c r="O14" s="869">
        <v>2</v>
      </c>
      <c r="P14" s="869"/>
      <c r="Q14" s="870">
        <v>38.6</v>
      </c>
      <c r="R14" s="870">
        <v>35</v>
      </c>
      <c r="S14" s="870"/>
      <c r="T14" s="870">
        <f>SUM(PS[[#This Row],[G 150µ]:[G 63µ]])</f>
        <v>73.599999999999994</v>
      </c>
      <c r="U14" s="870">
        <v>23.6</v>
      </c>
      <c r="V14" s="622"/>
      <c r="W14" s="622"/>
      <c r="X14" s="622"/>
      <c r="Y14" s="18">
        <v>89.92</v>
      </c>
      <c r="Z14" s="18">
        <v>-0.49</v>
      </c>
      <c r="AA14" s="18">
        <v>10.64</v>
      </c>
      <c r="AB14" s="25">
        <v>580</v>
      </c>
      <c r="AC14" s="17"/>
      <c r="AD14" s="16"/>
      <c r="AE14" s="16"/>
      <c r="AF14" s="16"/>
      <c r="AG14" s="18"/>
      <c r="AH14" s="16"/>
      <c r="AI14" s="16"/>
      <c r="AJ14" s="24"/>
      <c r="AK14" s="24" t="s">
        <v>55</v>
      </c>
      <c r="AL14" s="24" t="s">
        <v>55</v>
      </c>
      <c r="AM14" s="26"/>
      <c r="AN14" s="24" t="s">
        <v>62</v>
      </c>
      <c r="AO14" s="24" t="s">
        <v>55</v>
      </c>
      <c r="AP14" s="24"/>
      <c r="AQ14" s="24" t="s">
        <v>55</v>
      </c>
      <c r="AR14" s="24" t="s">
        <v>55</v>
      </c>
      <c r="AS14" s="24" t="s">
        <v>32</v>
      </c>
      <c r="AT14" s="24" t="s">
        <v>1388</v>
      </c>
    </row>
    <row r="15" spans="1:46" ht="19.5">
      <c r="A15" s="23">
        <v>45303</v>
      </c>
      <c r="B15" s="22">
        <v>101</v>
      </c>
      <c r="C15" s="21">
        <v>0.41666666666666669</v>
      </c>
      <c r="D15" s="20">
        <v>2400326</v>
      </c>
      <c r="E15" s="20" t="s">
        <v>39</v>
      </c>
      <c r="F15" s="168" t="s">
        <v>55</v>
      </c>
      <c r="G15" s="864">
        <v>14.32</v>
      </c>
      <c r="H15" s="875"/>
      <c r="I15" s="875"/>
      <c r="J15" s="15"/>
      <c r="K15" s="19">
        <v>9.86</v>
      </c>
      <c r="L15" s="618">
        <f t="shared" ref="L15:L19" si="0">(K15/(100-G15))*100</f>
        <v>11.507936507936506</v>
      </c>
      <c r="M15" s="15"/>
      <c r="N15" s="15"/>
      <c r="O15" s="869"/>
      <c r="P15" s="869"/>
      <c r="Q15" s="870"/>
      <c r="R15" s="870"/>
      <c r="S15" s="870"/>
      <c r="T15" s="870"/>
      <c r="U15" s="870"/>
      <c r="V15" s="622"/>
      <c r="W15" s="622"/>
      <c r="X15" s="622"/>
      <c r="Y15" s="18">
        <v>89.64</v>
      </c>
      <c r="Z15" s="18">
        <v>-0.54</v>
      </c>
      <c r="AA15" s="18">
        <v>10.58</v>
      </c>
      <c r="AB15" s="25"/>
      <c r="AC15" s="17"/>
      <c r="AD15" s="16"/>
      <c r="AE15" s="16"/>
      <c r="AF15" s="16"/>
      <c r="AG15" s="18"/>
      <c r="AH15" s="16"/>
      <c r="AI15" s="16"/>
      <c r="AJ15" s="24"/>
      <c r="AK15" s="24" t="s">
        <v>55</v>
      </c>
      <c r="AL15" s="24" t="s">
        <v>55</v>
      </c>
      <c r="AM15" s="26"/>
      <c r="AN15" s="24"/>
      <c r="AO15" s="24" t="s">
        <v>55</v>
      </c>
      <c r="AP15" s="24"/>
      <c r="AQ15" s="24" t="s">
        <v>55</v>
      </c>
      <c r="AR15" s="24" t="s">
        <v>55</v>
      </c>
      <c r="AS15" s="24" t="s">
        <v>32</v>
      </c>
      <c r="AT15" s="24" t="s">
        <v>1389</v>
      </c>
    </row>
    <row r="16" spans="1:46" ht="19.5">
      <c r="A16" s="23">
        <v>45303</v>
      </c>
      <c r="B16" s="22">
        <v>101</v>
      </c>
      <c r="C16" s="21">
        <v>0.58333333333333337</v>
      </c>
      <c r="D16" s="20">
        <v>2400340</v>
      </c>
      <c r="E16" s="20" t="s">
        <v>70</v>
      </c>
      <c r="F16" s="168" t="s">
        <v>55</v>
      </c>
      <c r="G16" s="864">
        <v>14.22</v>
      </c>
      <c r="H16" s="875"/>
      <c r="I16" s="875">
        <v>14.46</v>
      </c>
      <c r="J16" s="15">
        <v>0.626</v>
      </c>
      <c r="K16" s="19">
        <v>10.89</v>
      </c>
      <c r="L16" s="618">
        <f t="shared" si="0"/>
        <v>12.695266961995804</v>
      </c>
      <c r="M16" s="15"/>
      <c r="N16" s="15"/>
      <c r="O16" s="869">
        <v>9.8000000000000007</v>
      </c>
      <c r="P16" s="869"/>
      <c r="Q16" s="870">
        <v>34.4</v>
      </c>
      <c r="R16" s="870">
        <v>40</v>
      </c>
      <c r="S16" s="870"/>
      <c r="T16" s="870">
        <f>SUM(PS[[#This Row],[G 150µ]:[G 63µ]])</f>
        <v>74.400000000000006</v>
      </c>
      <c r="U16" s="870">
        <v>14.8</v>
      </c>
      <c r="V16" s="622">
        <v>24.55</v>
      </c>
      <c r="W16" s="622">
        <v>98.4</v>
      </c>
      <c r="X16" s="622">
        <v>7.99</v>
      </c>
      <c r="Y16" s="18">
        <v>86.71</v>
      </c>
      <c r="Z16" s="18">
        <v>0.16</v>
      </c>
      <c r="AA16" s="18">
        <v>9.7899999999999991</v>
      </c>
      <c r="AB16" s="25"/>
      <c r="AC16" s="17"/>
      <c r="AD16" s="16">
        <v>105</v>
      </c>
      <c r="AE16" s="16">
        <v>47</v>
      </c>
      <c r="AF16" s="16">
        <v>15.3</v>
      </c>
      <c r="AG16" s="18">
        <v>184</v>
      </c>
      <c r="AH16" s="16">
        <v>2.23</v>
      </c>
      <c r="AI16" s="16">
        <v>43.2</v>
      </c>
      <c r="AJ16" s="24"/>
      <c r="AK16" s="24"/>
      <c r="AL16" s="24"/>
      <c r="AM16" s="26"/>
      <c r="AN16" s="24" t="s">
        <v>101</v>
      </c>
      <c r="AO16" s="24" t="s">
        <v>55</v>
      </c>
      <c r="AP16" s="24"/>
      <c r="AQ16" s="24" t="s">
        <v>55</v>
      </c>
      <c r="AR16" s="24" t="s">
        <v>55</v>
      </c>
      <c r="AS16" s="24" t="s">
        <v>32</v>
      </c>
      <c r="AT16" s="24" t="s">
        <v>1390</v>
      </c>
    </row>
    <row r="17" spans="1:46" ht="19.5">
      <c r="A17" s="23">
        <v>45306</v>
      </c>
      <c r="B17" s="22">
        <v>101</v>
      </c>
      <c r="C17" s="21">
        <v>0.39583333333333331</v>
      </c>
      <c r="D17" s="20">
        <v>2400397</v>
      </c>
      <c r="E17" s="20" t="s">
        <v>39</v>
      </c>
      <c r="F17" s="168" t="s">
        <v>55</v>
      </c>
      <c r="G17" s="864">
        <v>14.3</v>
      </c>
      <c r="H17" s="875">
        <v>14.32</v>
      </c>
      <c r="I17" s="875"/>
      <c r="J17" s="15">
        <v>0.61899999999999999</v>
      </c>
      <c r="K17" s="19">
        <v>10.33</v>
      </c>
      <c r="L17" s="618">
        <f t="shared" si="0"/>
        <v>12.053675612602099</v>
      </c>
      <c r="M17" s="15"/>
      <c r="N17" s="15"/>
      <c r="O17" s="869">
        <v>2.8</v>
      </c>
      <c r="P17" s="869"/>
      <c r="Q17" s="870">
        <v>16.600000000000001</v>
      </c>
      <c r="R17" s="870">
        <v>45.2</v>
      </c>
      <c r="S17" s="870"/>
      <c r="T17" s="870">
        <f>SUM(PS[[#This Row],[G 150µ]:[G 63µ]])</f>
        <v>61.800000000000004</v>
      </c>
      <c r="U17" s="870">
        <v>34.4</v>
      </c>
      <c r="V17" s="622"/>
      <c r="W17" s="622"/>
      <c r="X17" s="622"/>
      <c r="Y17" s="18">
        <v>89.24</v>
      </c>
      <c r="Z17" s="18">
        <v>-0.5</v>
      </c>
      <c r="AA17" s="18">
        <v>10.69</v>
      </c>
      <c r="AB17" s="25"/>
      <c r="AC17" s="17"/>
      <c r="AD17" s="16"/>
      <c r="AE17" s="16"/>
      <c r="AF17" s="16"/>
      <c r="AG17" s="18"/>
      <c r="AH17" s="16"/>
      <c r="AI17" s="16"/>
      <c r="AJ17" s="24"/>
      <c r="AK17" s="24" t="s">
        <v>55</v>
      </c>
      <c r="AL17" s="24" t="s">
        <v>55</v>
      </c>
      <c r="AM17" s="26"/>
      <c r="AN17" s="24" t="s">
        <v>85</v>
      </c>
      <c r="AO17" s="24" t="s">
        <v>55</v>
      </c>
      <c r="AP17" s="24"/>
      <c r="AQ17" s="24" t="s">
        <v>55</v>
      </c>
      <c r="AR17" s="24" t="s">
        <v>55</v>
      </c>
      <c r="AS17" s="24" t="s">
        <v>32</v>
      </c>
      <c r="AT17" s="24" t="s">
        <v>1391</v>
      </c>
    </row>
    <row r="18" spans="1:46" ht="19.5">
      <c r="A18" s="23">
        <v>45306</v>
      </c>
      <c r="B18" s="22">
        <v>101</v>
      </c>
      <c r="C18" s="21">
        <v>0.4375</v>
      </c>
      <c r="D18" s="20">
        <v>2400401</v>
      </c>
      <c r="E18" s="20" t="s">
        <v>39</v>
      </c>
      <c r="F18" s="168" t="s">
        <v>55</v>
      </c>
      <c r="G18" s="864">
        <v>14.3</v>
      </c>
      <c r="H18" s="875"/>
      <c r="I18" s="875"/>
      <c r="J18" s="15">
        <v>0.61099999999999999</v>
      </c>
      <c r="K18" s="19">
        <v>10.33</v>
      </c>
      <c r="L18" s="618">
        <f t="shared" si="0"/>
        <v>12.053675612602099</v>
      </c>
      <c r="M18" s="15"/>
      <c r="N18" s="15"/>
      <c r="O18" s="869">
        <v>3.4</v>
      </c>
      <c r="P18" s="869"/>
      <c r="Q18" s="870">
        <v>25.6</v>
      </c>
      <c r="R18" s="870">
        <v>41.6</v>
      </c>
      <c r="S18" s="870"/>
      <c r="T18" s="870">
        <f>SUM(PS[[#This Row],[G 150µ]:[G 63µ]])</f>
        <v>67.2</v>
      </c>
      <c r="U18" s="870">
        <v>26.8</v>
      </c>
      <c r="V18" s="622"/>
      <c r="W18" s="622"/>
      <c r="X18" s="622"/>
      <c r="Y18" s="18">
        <v>89.17</v>
      </c>
      <c r="Z18" s="18">
        <v>-0.86</v>
      </c>
      <c r="AA18" s="18">
        <v>10.58</v>
      </c>
      <c r="AB18" s="25"/>
      <c r="AC18" s="17"/>
      <c r="AD18" s="16">
        <v>87</v>
      </c>
      <c r="AE18" s="16">
        <v>84</v>
      </c>
      <c r="AF18" s="16">
        <v>20.399999999999999</v>
      </c>
      <c r="AG18" s="18">
        <v>230</v>
      </c>
      <c r="AH18" s="16">
        <v>1.04</v>
      </c>
      <c r="AI18" s="16">
        <v>50.8</v>
      </c>
      <c r="AJ18" s="24"/>
      <c r="AK18" s="24" t="s">
        <v>55</v>
      </c>
      <c r="AL18" s="24" t="s">
        <v>55</v>
      </c>
      <c r="AM18" s="26"/>
      <c r="AN18" s="24"/>
      <c r="AO18" s="24" t="s">
        <v>55</v>
      </c>
      <c r="AP18" s="24"/>
      <c r="AQ18" s="24" t="s">
        <v>55</v>
      </c>
      <c r="AR18" s="24" t="s">
        <v>55</v>
      </c>
      <c r="AS18" s="24" t="s">
        <v>32</v>
      </c>
      <c r="AT18" s="24" t="s">
        <v>1392</v>
      </c>
    </row>
    <row r="19" spans="1:46" ht="19.5">
      <c r="A19" s="23">
        <v>45306</v>
      </c>
      <c r="B19" s="22">
        <v>101</v>
      </c>
      <c r="C19" s="21">
        <v>0.47569444444444442</v>
      </c>
      <c r="D19" s="20">
        <v>2400419</v>
      </c>
      <c r="E19" s="20" t="s">
        <v>39</v>
      </c>
      <c r="F19" s="168" t="s">
        <v>55</v>
      </c>
      <c r="G19" s="864">
        <v>14.16</v>
      </c>
      <c r="H19" s="875"/>
      <c r="I19" s="875">
        <v>14.39</v>
      </c>
      <c r="J19" s="15">
        <v>0.59199999999999997</v>
      </c>
      <c r="K19" s="19">
        <v>10.26</v>
      </c>
      <c r="L19" s="618">
        <f t="shared" si="0"/>
        <v>11.9524697110904</v>
      </c>
      <c r="M19" s="15"/>
      <c r="N19" s="15"/>
      <c r="O19" s="869">
        <v>3</v>
      </c>
      <c r="P19" s="869"/>
      <c r="Q19" s="870">
        <v>35.200000000000003</v>
      </c>
      <c r="R19" s="870">
        <v>42.4</v>
      </c>
      <c r="S19" s="870"/>
      <c r="T19" s="870">
        <f>SUM(PS[[#This Row],[G 150µ]:[G 63µ]])</f>
        <v>77.599999999999994</v>
      </c>
      <c r="U19" s="870">
        <v>17.600000000000001</v>
      </c>
      <c r="V19" s="622"/>
      <c r="W19" s="622"/>
      <c r="X19" s="622"/>
      <c r="Y19" s="18">
        <v>88.69</v>
      </c>
      <c r="Z19" s="18">
        <v>-0.35</v>
      </c>
      <c r="AA19" s="18">
        <v>10.43</v>
      </c>
      <c r="AB19" s="25"/>
      <c r="AC19" s="17"/>
      <c r="AD19" s="16"/>
      <c r="AE19" s="16"/>
      <c r="AF19" s="16"/>
      <c r="AG19" s="18"/>
      <c r="AH19" s="16"/>
      <c r="AI19" s="16"/>
      <c r="AJ19" s="24"/>
      <c r="AK19" s="24" t="s">
        <v>55</v>
      </c>
      <c r="AL19" s="24" t="s">
        <v>55</v>
      </c>
      <c r="AM19" s="26"/>
      <c r="AN19" s="24"/>
      <c r="AO19" s="24" t="s">
        <v>55</v>
      </c>
      <c r="AP19" s="24"/>
      <c r="AQ19" s="24" t="s">
        <v>55</v>
      </c>
      <c r="AR19" s="24" t="s">
        <v>55</v>
      </c>
      <c r="AS19" s="24" t="s">
        <v>32</v>
      </c>
      <c r="AT19" s="24" t="s">
        <v>1393</v>
      </c>
    </row>
    <row r="20" spans="1:46" ht="19.5">
      <c r="A20" s="23">
        <v>45307</v>
      </c>
      <c r="B20" s="22">
        <v>101</v>
      </c>
      <c r="C20" s="21">
        <v>0.66666666666666663</v>
      </c>
      <c r="D20" s="20">
        <v>2400429</v>
      </c>
      <c r="E20" s="20" t="s">
        <v>39</v>
      </c>
      <c r="F20" s="168" t="s">
        <v>55</v>
      </c>
      <c r="G20" s="864">
        <v>14.07</v>
      </c>
      <c r="H20" s="875"/>
      <c r="I20" s="875">
        <v>14.2</v>
      </c>
      <c r="J20" s="15">
        <v>0.6</v>
      </c>
      <c r="K20" s="19">
        <v>11.12</v>
      </c>
      <c r="L20" s="618">
        <f>(K20/(100-G20))*100</f>
        <v>12.940765739555452</v>
      </c>
      <c r="M20" s="15"/>
      <c r="N20" s="15"/>
      <c r="O20" s="869">
        <v>2.4</v>
      </c>
      <c r="P20" s="869"/>
      <c r="Q20" s="870">
        <v>27</v>
      </c>
      <c r="R20" s="870">
        <v>44</v>
      </c>
      <c r="S20" s="870"/>
      <c r="T20" s="870">
        <f>SUM(PS[[#This Row],[G 150µ]:[G 63µ]])</f>
        <v>71</v>
      </c>
      <c r="U20" s="870">
        <v>25</v>
      </c>
      <c r="V20" s="622"/>
      <c r="W20" s="622"/>
      <c r="X20" s="622"/>
      <c r="Y20" s="18">
        <v>88.01</v>
      </c>
      <c r="Z20" s="18">
        <v>-0.21</v>
      </c>
      <c r="AA20" s="18">
        <v>10.27</v>
      </c>
      <c r="AB20" s="25"/>
      <c r="AC20" s="17"/>
      <c r="AD20" s="16"/>
      <c r="AE20" s="16"/>
      <c r="AF20" s="16"/>
      <c r="AG20" s="18"/>
      <c r="AH20" s="16"/>
      <c r="AI20" s="16"/>
      <c r="AJ20" s="24"/>
      <c r="AK20" s="24" t="s">
        <v>55</v>
      </c>
      <c r="AL20" s="24" t="s">
        <v>55</v>
      </c>
      <c r="AM20" s="26"/>
      <c r="AN20" s="24" t="s">
        <v>79</v>
      </c>
      <c r="AO20" s="24" t="s">
        <v>55</v>
      </c>
      <c r="AP20" s="24"/>
      <c r="AQ20" s="24" t="s">
        <v>55</v>
      </c>
      <c r="AR20" s="24" t="s">
        <v>55</v>
      </c>
      <c r="AS20" s="24" t="s">
        <v>32</v>
      </c>
      <c r="AT20" s="24" t="s">
        <v>1394</v>
      </c>
    </row>
    <row r="21" spans="1:46" ht="19.5">
      <c r="A21" s="23">
        <v>45308</v>
      </c>
      <c r="B21" s="22">
        <v>101</v>
      </c>
      <c r="C21" s="21">
        <v>0.35416666666666669</v>
      </c>
      <c r="D21" s="20">
        <v>2400444</v>
      </c>
      <c r="E21" s="20" t="s">
        <v>39</v>
      </c>
      <c r="F21" s="168" t="s">
        <v>55</v>
      </c>
      <c r="G21" s="864">
        <v>13.55</v>
      </c>
      <c r="H21" s="875"/>
      <c r="I21" s="875"/>
      <c r="J21" s="15"/>
      <c r="K21" s="19">
        <v>10.686999999999999</v>
      </c>
      <c r="L21" s="618">
        <f t="shared" ref="L21:L23" si="1">(K21/(100-G21))*100</f>
        <v>12.362058993637939</v>
      </c>
      <c r="M21" s="15"/>
      <c r="N21" s="15"/>
      <c r="O21" s="869">
        <v>3</v>
      </c>
      <c r="P21" s="869"/>
      <c r="Q21" s="870">
        <v>38.200000000000003</v>
      </c>
      <c r="R21" s="870">
        <v>38</v>
      </c>
      <c r="S21" s="870"/>
      <c r="T21" s="870">
        <f>SUM(PS[[#This Row],[G 150µ]:[G 63µ]])</f>
        <v>76.2</v>
      </c>
      <c r="U21" s="870">
        <v>20</v>
      </c>
      <c r="V21" s="622"/>
      <c r="W21" s="622"/>
      <c r="X21" s="622"/>
      <c r="Y21" s="18">
        <v>87.79</v>
      </c>
      <c r="Z21" s="18">
        <v>-0.28000000000000003</v>
      </c>
      <c r="AA21" s="18">
        <v>10.32</v>
      </c>
      <c r="AB21" s="25">
        <v>591</v>
      </c>
      <c r="AC21" s="17"/>
      <c r="AD21" s="16"/>
      <c r="AE21" s="16"/>
      <c r="AF21" s="16"/>
      <c r="AG21" s="18"/>
      <c r="AH21" s="16"/>
      <c r="AI21" s="16"/>
      <c r="AJ21" s="24"/>
      <c r="AK21" s="24" t="s">
        <v>55</v>
      </c>
      <c r="AL21" s="24" t="s">
        <v>55</v>
      </c>
      <c r="AM21" s="26"/>
      <c r="AN21" s="24" t="s">
        <v>79</v>
      </c>
      <c r="AO21" s="24" t="s">
        <v>55</v>
      </c>
      <c r="AP21" s="24"/>
      <c r="AQ21" s="24" t="s">
        <v>55</v>
      </c>
      <c r="AR21" s="24" t="s">
        <v>55</v>
      </c>
      <c r="AS21" s="24" t="s">
        <v>32</v>
      </c>
      <c r="AT21" s="24" t="s">
        <v>1395</v>
      </c>
    </row>
    <row r="22" spans="1:46" ht="19.5">
      <c r="A22" s="23">
        <v>45308</v>
      </c>
      <c r="B22" s="22">
        <v>101</v>
      </c>
      <c r="C22" s="21">
        <v>0.54166666666666663</v>
      </c>
      <c r="D22" s="20">
        <v>2400454</v>
      </c>
      <c r="E22" s="20" t="s">
        <v>21</v>
      </c>
      <c r="F22" s="168" t="s">
        <v>55</v>
      </c>
      <c r="G22" s="864">
        <v>14.2</v>
      </c>
      <c r="H22" s="875"/>
      <c r="I22" s="875"/>
      <c r="J22" s="15"/>
      <c r="K22" s="19">
        <v>10.41</v>
      </c>
      <c r="L22" s="618">
        <f t="shared" si="1"/>
        <v>12.132867132867133</v>
      </c>
      <c r="M22" s="15"/>
      <c r="N22" s="15"/>
      <c r="O22" s="869"/>
      <c r="P22" s="869"/>
      <c r="Q22" s="870"/>
      <c r="R22" s="870"/>
      <c r="S22" s="870"/>
      <c r="T22" s="870"/>
      <c r="U22" s="870"/>
      <c r="V22" s="622"/>
      <c r="W22" s="622"/>
      <c r="X22" s="622"/>
      <c r="Y22" s="18">
        <v>88.32</v>
      </c>
      <c r="Z22" s="18">
        <v>-0.19</v>
      </c>
      <c r="AA22" s="18">
        <v>10.28</v>
      </c>
      <c r="AB22" s="25"/>
      <c r="AC22" s="17"/>
      <c r="AD22" s="16"/>
      <c r="AE22" s="16"/>
      <c r="AF22" s="16"/>
      <c r="AG22" s="18"/>
      <c r="AH22" s="16"/>
      <c r="AI22" s="16"/>
      <c r="AJ22" s="24"/>
      <c r="AK22" s="24"/>
      <c r="AL22" s="24"/>
      <c r="AM22" s="26"/>
      <c r="AN22" s="24" t="s">
        <v>101</v>
      </c>
      <c r="AO22" s="24"/>
      <c r="AP22" s="24"/>
      <c r="AQ22" s="24" t="s">
        <v>55</v>
      </c>
      <c r="AR22" s="24" t="s">
        <v>55</v>
      </c>
      <c r="AS22" s="24" t="s">
        <v>32</v>
      </c>
      <c r="AT22" s="24" t="s">
        <v>1396</v>
      </c>
    </row>
    <row r="23" spans="1:46" ht="19.5">
      <c r="A23" s="23">
        <v>45308</v>
      </c>
      <c r="B23" s="22">
        <v>101</v>
      </c>
      <c r="C23" s="21">
        <v>0.54166666666666663</v>
      </c>
      <c r="D23" s="20">
        <v>2400457</v>
      </c>
      <c r="E23" s="20" t="s">
        <v>39</v>
      </c>
      <c r="F23" s="168" t="s">
        <v>55</v>
      </c>
      <c r="G23" s="864">
        <v>14.1</v>
      </c>
      <c r="H23" s="875"/>
      <c r="I23" s="875"/>
      <c r="J23" s="15"/>
      <c r="K23" s="19">
        <v>10.44</v>
      </c>
      <c r="L23" s="618">
        <f t="shared" si="1"/>
        <v>12.153667054714782</v>
      </c>
      <c r="M23" s="15"/>
      <c r="N23" s="15"/>
      <c r="O23" s="869"/>
      <c r="P23" s="869"/>
      <c r="Q23" s="870"/>
      <c r="R23" s="870"/>
      <c r="S23" s="870"/>
      <c r="T23" s="870"/>
      <c r="U23" s="870"/>
      <c r="V23" s="622"/>
      <c r="W23" s="622"/>
      <c r="X23" s="622"/>
      <c r="Y23" s="18">
        <v>88.08</v>
      </c>
      <c r="Z23" s="18">
        <v>-0.17</v>
      </c>
      <c r="AA23" s="18">
        <v>10.26</v>
      </c>
      <c r="AB23" s="25"/>
      <c r="AC23" s="17"/>
      <c r="AD23" s="16"/>
      <c r="AE23" s="16"/>
      <c r="AF23" s="16"/>
      <c r="AG23" s="18"/>
      <c r="AH23" s="16"/>
      <c r="AI23" s="16"/>
      <c r="AJ23" s="24"/>
      <c r="AK23" s="24" t="s">
        <v>55</v>
      </c>
      <c r="AL23" s="24" t="s">
        <v>55</v>
      </c>
      <c r="AM23" s="26"/>
      <c r="AN23" s="24" t="s">
        <v>79</v>
      </c>
      <c r="AO23" s="24" t="s">
        <v>55</v>
      </c>
      <c r="AP23" s="24"/>
      <c r="AQ23" s="24" t="s">
        <v>55</v>
      </c>
      <c r="AR23" s="24" t="s">
        <v>55</v>
      </c>
      <c r="AS23" s="24" t="s">
        <v>32</v>
      </c>
      <c r="AT23" s="24" t="s">
        <v>1397</v>
      </c>
    </row>
    <row r="24" spans="1:46" ht="19.5">
      <c r="A24" s="23">
        <v>45309</v>
      </c>
      <c r="B24" s="22">
        <v>101</v>
      </c>
      <c r="C24" s="21">
        <v>0.41666666666666669</v>
      </c>
      <c r="D24" s="20">
        <v>2400476</v>
      </c>
      <c r="E24" s="20" t="s">
        <v>39</v>
      </c>
      <c r="F24" s="168" t="s">
        <v>55</v>
      </c>
      <c r="G24" s="864">
        <v>13.99</v>
      </c>
      <c r="H24" s="875">
        <v>14.3</v>
      </c>
      <c r="I24" s="875">
        <v>14.09</v>
      </c>
      <c r="J24" s="15">
        <v>0.61</v>
      </c>
      <c r="K24" s="19">
        <v>10.39</v>
      </c>
      <c r="L24" s="618">
        <f>(K24/(100-G24))*100</f>
        <v>12.079990698755958</v>
      </c>
      <c r="M24" s="15"/>
      <c r="N24" s="15"/>
      <c r="O24" s="869">
        <v>2.8</v>
      </c>
      <c r="P24" s="869"/>
      <c r="Q24" s="870">
        <v>15.8</v>
      </c>
      <c r="R24" s="870">
        <v>52</v>
      </c>
      <c r="S24" s="870"/>
      <c r="T24" s="870">
        <f>SUM(PS[[#This Row],[G 150µ]:[G 63µ]])</f>
        <v>67.8</v>
      </c>
      <c r="U24" s="870">
        <v>28.8</v>
      </c>
      <c r="V24" s="622"/>
      <c r="W24" s="622"/>
      <c r="X24" s="622"/>
      <c r="Y24" s="18">
        <v>88.01</v>
      </c>
      <c r="Z24" s="18">
        <v>-0.22</v>
      </c>
      <c r="AA24" s="18">
        <v>10.35</v>
      </c>
      <c r="AB24" s="25"/>
      <c r="AC24" s="17">
        <v>0.8</v>
      </c>
      <c r="AD24" s="16">
        <v>97</v>
      </c>
      <c r="AE24" s="16">
        <v>58</v>
      </c>
      <c r="AF24" s="16">
        <v>17</v>
      </c>
      <c r="AG24" s="18">
        <v>201</v>
      </c>
      <c r="AH24" s="16">
        <v>1.67</v>
      </c>
      <c r="AI24" s="16">
        <v>48.7</v>
      </c>
      <c r="AJ24" s="24"/>
      <c r="AK24" s="24" t="s">
        <v>55</v>
      </c>
      <c r="AL24" s="24" t="s">
        <v>55</v>
      </c>
      <c r="AM24" s="26"/>
      <c r="AN24" s="24" t="s">
        <v>101</v>
      </c>
      <c r="AO24" s="24" t="s">
        <v>55</v>
      </c>
      <c r="AP24" s="24"/>
      <c r="AQ24" s="24" t="s">
        <v>55</v>
      </c>
      <c r="AR24" s="24" t="s">
        <v>55</v>
      </c>
      <c r="AS24" s="24" t="s">
        <v>32</v>
      </c>
      <c r="AT24" s="24" t="s">
        <v>1398</v>
      </c>
    </row>
    <row r="25" spans="1:46" ht="19.5">
      <c r="A25" s="23">
        <v>45310</v>
      </c>
      <c r="B25" s="22">
        <v>101</v>
      </c>
      <c r="C25" s="21">
        <v>0.35416666666666669</v>
      </c>
      <c r="D25" s="20">
        <v>2400501</v>
      </c>
      <c r="E25" s="20" t="s">
        <v>39</v>
      </c>
      <c r="F25" s="168" t="s">
        <v>55</v>
      </c>
      <c r="G25" s="864">
        <v>13.95</v>
      </c>
      <c r="H25" s="875">
        <v>13.74</v>
      </c>
      <c r="I25" s="875">
        <v>14.4</v>
      </c>
      <c r="J25" s="15">
        <v>0.59899999999999998</v>
      </c>
      <c r="K25" s="19">
        <v>10.98</v>
      </c>
      <c r="L25" s="618">
        <f>(K25/(100-G25))*100</f>
        <v>12.760023242300988</v>
      </c>
      <c r="M25" s="15"/>
      <c r="N25" s="15"/>
      <c r="O25" s="869">
        <v>3</v>
      </c>
      <c r="P25" s="869"/>
      <c r="Q25" s="870">
        <v>37.4</v>
      </c>
      <c r="R25" s="870">
        <v>44.8</v>
      </c>
      <c r="S25" s="870"/>
      <c r="T25" s="870">
        <f>SUM(PS[[#This Row],[G 150µ]:[G 63µ]])</f>
        <v>82.199999999999989</v>
      </c>
      <c r="U25" s="870">
        <v>14</v>
      </c>
      <c r="V25" s="622">
        <v>25.33</v>
      </c>
      <c r="W25" s="622">
        <v>98.42</v>
      </c>
      <c r="X25" s="622">
        <v>8.32</v>
      </c>
      <c r="Y25" s="18">
        <v>88</v>
      </c>
      <c r="Z25" s="18">
        <v>-0.28999999999999998</v>
      </c>
      <c r="AA25" s="18">
        <v>10.5</v>
      </c>
      <c r="AB25" s="25"/>
      <c r="AC25" s="17">
        <v>0.66</v>
      </c>
      <c r="AD25" s="16">
        <v>95</v>
      </c>
      <c r="AE25" s="16">
        <v>66</v>
      </c>
      <c r="AF25" s="16">
        <v>18.100000000000001</v>
      </c>
      <c r="AG25" s="18">
        <v>210</v>
      </c>
      <c r="AH25" s="16">
        <v>1.44</v>
      </c>
      <c r="AI25" s="16">
        <v>47.4</v>
      </c>
      <c r="AJ25" s="24"/>
      <c r="AK25" s="24" t="s">
        <v>55</v>
      </c>
      <c r="AL25" s="24" t="s">
        <v>55</v>
      </c>
      <c r="AM25" s="26"/>
      <c r="AN25" s="24" t="s">
        <v>79</v>
      </c>
      <c r="AO25" s="24" t="s">
        <v>55</v>
      </c>
      <c r="AP25" s="24"/>
      <c r="AQ25" s="24" t="s">
        <v>55</v>
      </c>
      <c r="AR25" s="24" t="s">
        <v>55</v>
      </c>
      <c r="AS25" s="24" t="s">
        <v>32</v>
      </c>
      <c r="AT25" s="24" t="s">
        <v>1399</v>
      </c>
    </row>
    <row r="26" spans="1:46" ht="19.5">
      <c r="A26" s="23">
        <v>45310</v>
      </c>
      <c r="B26" s="22">
        <v>101</v>
      </c>
      <c r="C26" s="21">
        <v>0.35416666666666669</v>
      </c>
      <c r="D26" s="20">
        <v>2400500</v>
      </c>
      <c r="E26" s="20" t="s">
        <v>21</v>
      </c>
      <c r="F26" s="168" t="s">
        <v>55</v>
      </c>
      <c r="G26" s="864">
        <v>14.2</v>
      </c>
      <c r="H26" s="875">
        <v>13.82</v>
      </c>
      <c r="I26" s="875">
        <v>14.5</v>
      </c>
      <c r="J26" s="15">
        <v>0.59099999999999997</v>
      </c>
      <c r="K26" s="19">
        <v>10.85</v>
      </c>
      <c r="L26" s="618">
        <f>(K26/(100-G26))*100</f>
        <v>12.645687645687644</v>
      </c>
      <c r="M26" s="15"/>
      <c r="N26" s="15"/>
      <c r="O26" s="869">
        <v>2.4</v>
      </c>
      <c r="P26" s="869"/>
      <c r="Q26" s="870">
        <v>43</v>
      </c>
      <c r="R26" s="870">
        <v>41</v>
      </c>
      <c r="S26" s="870"/>
      <c r="T26" s="870">
        <f>SUM(PS[[#This Row],[G 150µ]:[G 63µ]])</f>
        <v>84</v>
      </c>
      <c r="U26" s="870">
        <v>12</v>
      </c>
      <c r="V26" s="622"/>
      <c r="W26" s="622"/>
      <c r="X26" s="622"/>
      <c r="Y26" s="18">
        <v>88.5</v>
      </c>
      <c r="Z26" s="18">
        <v>-0.3</v>
      </c>
      <c r="AA26" s="18">
        <v>10.5</v>
      </c>
      <c r="AB26" s="25"/>
      <c r="AC26" s="17"/>
      <c r="AD26" s="16"/>
      <c r="AE26" s="16"/>
      <c r="AF26" s="16"/>
      <c r="AG26" s="18"/>
      <c r="AH26" s="16"/>
      <c r="AI26" s="16"/>
      <c r="AJ26" s="24"/>
      <c r="AK26" s="24"/>
      <c r="AL26" s="24"/>
      <c r="AM26" s="26"/>
      <c r="AN26" s="24" t="s">
        <v>79</v>
      </c>
      <c r="AO26" s="24"/>
      <c r="AP26" s="24"/>
      <c r="AQ26" s="24" t="s">
        <v>55</v>
      </c>
      <c r="AR26" s="24" t="s">
        <v>55</v>
      </c>
      <c r="AS26" s="24" t="s">
        <v>32</v>
      </c>
      <c r="AT26" s="24" t="s">
        <v>1400</v>
      </c>
    </row>
    <row r="27" spans="1:46" ht="19.5">
      <c r="A27" s="23">
        <v>45311</v>
      </c>
      <c r="B27" s="22">
        <v>101</v>
      </c>
      <c r="C27" s="21">
        <v>0.41666666666666669</v>
      </c>
      <c r="D27" s="20">
        <v>2400518</v>
      </c>
      <c r="E27" s="20" t="s">
        <v>21</v>
      </c>
      <c r="F27" s="168" t="s">
        <v>55</v>
      </c>
      <c r="G27" s="864">
        <v>13.89</v>
      </c>
      <c r="H27" s="875"/>
      <c r="I27" s="875"/>
      <c r="J27" s="15">
        <v>0.60799999999999998</v>
      </c>
      <c r="K27" s="19">
        <v>10.19</v>
      </c>
      <c r="L27" s="618">
        <f>(K27/(100-G27))*100</f>
        <v>11.833701080013935</v>
      </c>
      <c r="M27" s="15" t="s">
        <v>504</v>
      </c>
      <c r="N27" s="15"/>
      <c r="O27" s="869">
        <v>2.5</v>
      </c>
      <c r="P27" s="869"/>
      <c r="Q27" s="870">
        <v>44</v>
      </c>
      <c r="R27" s="870">
        <v>36</v>
      </c>
      <c r="S27" s="870"/>
      <c r="T27" s="870">
        <f>SUM(PS[[#This Row],[G 150µ]:[G 63µ]])</f>
        <v>80</v>
      </c>
      <c r="U27" s="870">
        <v>17</v>
      </c>
      <c r="V27" s="622"/>
      <c r="W27" s="622"/>
      <c r="X27" s="622"/>
      <c r="Y27" s="18">
        <v>88.55</v>
      </c>
      <c r="Z27" s="18">
        <v>-0.41</v>
      </c>
      <c r="AA27" s="18">
        <v>10.46</v>
      </c>
      <c r="AB27" s="25"/>
      <c r="AC27" s="17"/>
      <c r="AD27" s="16"/>
      <c r="AE27" s="16"/>
      <c r="AF27" s="16"/>
      <c r="AG27" s="18"/>
      <c r="AH27" s="16"/>
      <c r="AI27" s="16"/>
      <c r="AJ27" s="24"/>
      <c r="AK27" s="24"/>
      <c r="AL27" s="24"/>
      <c r="AM27" s="26"/>
      <c r="AN27" s="24" t="s">
        <v>85</v>
      </c>
      <c r="AO27" s="24"/>
      <c r="AP27" s="24"/>
      <c r="AQ27" s="24" t="s">
        <v>55</v>
      </c>
      <c r="AR27" s="24" t="s">
        <v>55</v>
      </c>
      <c r="AS27" s="24" t="s">
        <v>32</v>
      </c>
      <c r="AT27" s="24" t="s">
        <v>1401</v>
      </c>
    </row>
    <row r="28" spans="1:46" ht="19.5">
      <c r="A28" s="23">
        <v>45313</v>
      </c>
      <c r="B28" s="22">
        <v>101</v>
      </c>
      <c r="C28" s="21">
        <v>0.41666666666666669</v>
      </c>
      <c r="D28" s="20">
        <v>2400557</v>
      </c>
      <c r="E28" s="20" t="s">
        <v>39</v>
      </c>
      <c r="F28" s="168" t="s">
        <v>55</v>
      </c>
      <c r="G28" s="864">
        <v>13.97</v>
      </c>
      <c r="H28" s="875">
        <v>13.7</v>
      </c>
      <c r="I28" s="875">
        <v>13.73</v>
      </c>
      <c r="J28" s="15">
        <v>0.59799999999999998</v>
      </c>
      <c r="K28" s="19">
        <v>10.59</v>
      </c>
      <c r="L28" s="618">
        <f>(K28/(100-G28))*100</f>
        <v>12.309659421132164</v>
      </c>
      <c r="M28" s="15"/>
      <c r="N28" s="15"/>
      <c r="O28" s="869"/>
      <c r="P28" s="869"/>
      <c r="Q28" s="870"/>
      <c r="R28" s="870"/>
      <c r="S28" s="870"/>
      <c r="T28" s="870"/>
      <c r="U28" s="870"/>
      <c r="V28" s="622"/>
      <c r="W28" s="622"/>
      <c r="X28" s="622"/>
      <c r="Y28" s="18">
        <v>88.1</v>
      </c>
      <c r="Z28" s="18">
        <v>-0.23</v>
      </c>
      <c r="AA28" s="18">
        <v>10.45</v>
      </c>
      <c r="AB28" s="25">
        <v>612</v>
      </c>
      <c r="AC28" s="17">
        <v>0.83</v>
      </c>
      <c r="AD28" s="16"/>
      <c r="AE28" s="16"/>
      <c r="AF28" s="16"/>
      <c r="AG28" s="18"/>
      <c r="AH28" s="16"/>
      <c r="AI28" s="16"/>
      <c r="AJ28" s="24"/>
      <c r="AK28" s="24" t="s">
        <v>55</v>
      </c>
      <c r="AL28" s="24" t="s">
        <v>55</v>
      </c>
      <c r="AM28" s="26"/>
      <c r="AN28" s="24" t="s">
        <v>91</v>
      </c>
      <c r="AO28" s="24" t="s">
        <v>55</v>
      </c>
      <c r="AP28" s="24"/>
      <c r="AQ28" s="24" t="s">
        <v>55</v>
      </c>
      <c r="AR28" s="24" t="s">
        <v>55</v>
      </c>
      <c r="AS28" s="24" t="s">
        <v>32</v>
      </c>
      <c r="AT28" s="24" t="s">
        <v>1402</v>
      </c>
    </row>
    <row r="29" spans="1:46" ht="19.5">
      <c r="A29" s="23">
        <v>45314</v>
      </c>
      <c r="B29" s="22">
        <v>101</v>
      </c>
      <c r="C29" s="21">
        <v>0.35416666666666669</v>
      </c>
      <c r="D29" s="20">
        <v>2400573</v>
      </c>
      <c r="E29" s="20" t="s">
        <v>39</v>
      </c>
      <c r="F29" s="168" t="s">
        <v>55</v>
      </c>
      <c r="G29" s="864">
        <v>13.92</v>
      </c>
      <c r="H29" s="875">
        <v>13.89</v>
      </c>
      <c r="I29" s="875">
        <v>14.04</v>
      </c>
      <c r="J29" s="15">
        <v>0.58799999999999997</v>
      </c>
      <c r="K29" s="19">
        <v>10.64</v>
      </c>
      <c r="L29" s="618">
        <f t="shared" ref="L29:L34" si="2">(K29/(100-G29))*100</f>
        <v>12.360594795539035</v>
      </c>
      <c r="M29" s="15"/>
      <c r="N29" s="15"/>
      <c r="O29" s="869">
        <v>4.2</v>
      </c>
      <c r="P29" s="869"/>
      <c r="Q29" s="870">
        <v>53.4</v>
      </c>
      <c r="R29" s="870">
        <v>30.6</v>
      </c>
      <c r="S29" s="870"/>
      <c r="T29" s="870">
        <f>SUM(PS[[#This Row],[G 150µ]:[G 63µ]])</f>
        <v>84</v>
      </c>
      <c r="U29" s="870">
        <v>9.4</v>
      </c>
      <c r="V29" s="622"/>
      <c r="W29" s="622"/>
      <c r="X29" s="622"/>
      <c r="Y29" s="18">
        <v>87.93</v>
      </c>
      <c r="Z29" s="18">
        <v>-0.23</v>
      </c>
      <c r="AA29" s="18">
        <v>10.5</v>
      </c>
      <c r="AB29" s="25">
        <v>620</v>
      </c>
      <c r="AC29" s="17"/>
      <c r="AD29" s="16">
        <v>99</v>
      </c>
      <c r="AE29" s="16">
        <v>77</v>
      </c>
      <c r="AF29" s="16">
        <v>19.5</v>
      </c>
      <c r="AG29" s="18">
        <v>244</v>
      </c>
      <c r="AH29" s="16">
        <v>1.29</v>
      </c>
      <c r="AI29" s="16">
        <v>49.1</v>
      </c>
      <c r="AJ29" s="24"/>
      <c r="AK29" s="24" t="s">
        <v>55</v>
      </c>
      <c r="AL29" s="24" t="s">
        <v>55</v>
      </c>
      <c r="AM29" s="26"/>
      <c r="AN29" s="24" t="s">
        <v>79</v>
      </c>
      <c r="AO29" s="24" t="s">
        <v>55</v>
      </c>
      <c r="AP29" s="24"/>
      <c r="AQ29" s="24" t="s">
        <v>55</v>
      </c>
      <c r="AR29" s="24" t="s">
        <v>55</v>
      </c>
      <c r="AS29" s="24" t="s">
        <v>32</v>
      </c>
      <c r="AT29" s="24" t="s">
        <v>1403</v>
      </c>
    </row>
    <row r="30" spans="1:46" ht="19.5">
      <c r="A30" s="23">
        <v>45314</v>
      </c>
      <c r="B30" s="22">
        <v>101</v>
      </c>
      <c r="C30" s="21">
        <v>0.35416666666666669</v>
      </c>
      <c r="D30" s="20">
        <v>2400574</v>
      </c>
      <c r="E30" s="20" t="s">
        <v>21</v>
      </c>
      <c r="F30" s="168" t="s">
        <v>55</v>
      </c>
      <c r="G30" s="864">
        <v>14.8</v>
      </c>
      <c r="H30" s="875">
        <v>14.48</v>
      </c>
      <c r="I30" s="875">
        <v>14.59</v>
      </c>
      <c r="J30" s="15">
        <v>0.626</v>
      </c>
      <c r="K30" s="19">
        <v>10.33</v>
      </c>
      <c r="L30" s="618">
        <f t="shared" si="2"/>
        <v>12.124413145539906</v>
      </c>
      <c r="M30" s="15"/>
      <c r="N30" s="15"/>
      <c r="O30" s="869"/>
      <c r="P30" s="869"/>
      <c r="Q30" s="870"/>
      <c r="R30" s="870"/>
      <c r="S30" s="870"/>
      <c r="T30" s="870"/>
      <c r="U30" s="870"/>
      <c r="V30" s="622"/>
      <c r="W30" s="622"/>
      <c r="X30" s="622"/>
      <c r="Y30" s="18">
        <v>87.91</v>
      </c>
      <c r="Z30" s="18">
        <v>-0.28000000000000003</v>
      </c>
      <c r="AA30" s="18">
        <v>10.25</v>
      </c>
      <c r="AB30" s="25">
        <v>600</v>
      </c>
      <c r="AC30" s="17"/>
      <c r="AD30" s="16"/>
      <c r="AE30" s="16"/>
      <c r="AF30" s="16"/>
      <c r="AG30" s="18"/>
      <c r="AH30" s="16"/>
      <c r="AI30" s="16"/>
      <c r="AJ30" s="24"/>
      <c r="AK30" s="24"/>
      <c r="AL30" s="24"/>
      <c r="AM30" s="26"/>
      <c r="AN30" s="24" t="s">
        <v>79</v>
      </c>
      <c r="AO30" s="24"/>
      <c r="AP30" s="24"/>
      <c r="AQ30" s="24" t="s">
        <v>55</v>
      </c>
      <c r="AR30" s="24" t="s">
        <v>55</v>
      </c>
      <c r="AS30" s="24" t="s">
        <v>32</v>
      </c>
      <c r="AT30" s="24" t="s">
        <v>1404</v>
      </c>
    </row>
    <row r="31" spans="1:46" ht="19.5">
      <c r="A31" s="23">
        <v>45314</v>
      </c>
      <c r="B31" s="22">
        <v>101</v>
      </c>
      <c r="C31" s="21">
        <v>0.58333333333333337</v>
      </c>
      <c r="D31" s="20">
        <v>2400598</v>
      </c>
      <c r="E31" s="20" t="s">
        <v>39</v>
      </c>
      <c r="F31" s="168" t="s">
        <v>55</v>
      </c>
      <c r="G31" s="864">
        <v>14.4</v>
      </c>
      <c r="H31" s="875"/>
      <c r="I31" s="875"/>
      <c r="J31" s="15"/>
      <c r="K31" s="19">
        <v>10.68</v>
      </c>
      <c r="L31" s="618">
        <f t="shared" si="2"/>
        <v>12.476635514018692</v>
      </c>
      <c r="M31" s="15"/>
      <c r="N31" s="15"/>
      <c r="O31" s="869"/>
      <c r="P31" s="869"/>
      <c r="Q31" s="870"/>
      <c r="R31" s="870"/>
      <c r="S31" s="870"/>
      <c r="T31" s="870"/>
      <c r="U31" s="870"/>
      <c r="V31" s="622"/>
      <c r="W31" s="622"/>
      <c r="X31" s="622"/>
      <c r="Y31" s="18"/>
      <c r="Z31" s="18"/>
      <c r="AA31" s="18"/>
      <c r="AB31" s="25"/>
      <c r="AC31" s="17"/>
      <c r="AD31" s="16"/>
      <c r="AE31" s="16"/>
      <c r="AF31" s="16"/>
      <c r="AG31" s="18"/>
      <c r="AH31" s="16"/>
      <c r="AI31" s="16"/>
      <c r="AJ31" s="24"/>
      <c r="AK31" s="24" t="s">
        <v>55</v>
      </c>
      <c r="AL31" s="24" t="s">
        <v>55</v>
      </c>
      <c r="AM31" s="26"/>
      <c r="AN31" s="24" t="s">
        <v>79</v>
      </c>
      <c r="AO31" s="24" t="s">
        <v>55</v>
      </c>
      <c r="AP31" s="24"/>
      <c r="AQ31" s="24" t="s">
        <v>55</v>
      </c>
      <c r="AR31" s="24" t="s">
        <v>55</v>
      </c>
      <c r="AS31" s="24" t="s">
        <v>32</v>
      </c>
      <c r="AT31" s="24" t="s">
        <v>1405</v>
      </c>
    </row>
    <row r="32" spans="1:46" ht="19.5">
      <c r="A32" s="23">
        <v>45314</v>
      </c>
      <c r="B32" s="22">
        <v>101</v>
      </c>
      <c r="C32" s="21">
        <v>0.58333333333333337</v>
      </c>
      <c r="D32" s="20">
        <v>2400597</v>
      </c>
      <c r="E32" s="20" t="s">
        <v>21</v>
      </c>
      <c r="F32" s="168" t="s">
        <v>55</v>
      </c>
      <c r="G32" s="864">
        <v>14.6</v>
      </c>
      <c r="H32" s="875"/>
      <c r="I32" s="875"/>
      <c r="J32" s="15"/>
      <c r="K32" s="19">
        <v>10.17</v>
      </c>
      <c r="L32" s="618">
        <f t="shared" si="2"/>
        <v>11.908665105386417</v>
      </c>
      <c r="M32" s="15"/>
      <c r="N32" s="15"/>
      <c r="O32" s="869"/>
      <c r="P32" s="869"/>
      <c r="Q32" s="870"/>
      <c r="R32" s="870"/>
      <c r="S32" s="870"/>
      <c r="T32" s="870"/>
      <c r="U32" s="870"/>
      <c r="V32" s="622"/>
      <c r="W32" s="622"/>
      <c r="X32" s="622"/>
      <c r="Y32" s="18"/>
      <c r="Z32" s="18"/>
      <c r="AA32" s="18"/>
      <c r="AB32" s="25"/>
      <c r="AC32" s="17"/>
      <c r="AD32" s="16"/>
      <c r="AE32" s="16"/>
      <c r="AF32" s="16"/>
      <c r="AG32" s="18"/>
      <c r="AH32" s="16"/>
      <c r="AI32" s="16"/>
      <c r="AJ32" s="24"/>
      <c r="AK32" s="24"/>
      <c r="AL32" s="24"/>
      <c r="AM32" s="26"/>
      <c r="AN32" s="24" t="s">
        <v>79</v>
      </c>
      <c r="AO32" s="24"/>
      <c r="AP32" s="24"/>
      <c r="AQ32" s="24" t="s">
        <v>55</v>
      </c>
      <c r="AR32" s="24" t="s">
        <v>55</v>
      </c>
      <c r="AS32" s="24" t="s">
        <v>32</v>
      </c>
      <c r="AT32" s="24" t="s">
        <v>1406</v>
      </c>
    </row>
    <row r="33" spans="1:46" ht="19.5">
      <c r="A33" s="23">
        <v>45315</v>
      </c>
      <c r="B33" s="22">
        <v>101</v>
      </c>
      <c r="C33" s="21">
        <v>0.35416666666666669</v>
      </c>
      <c r="D33" s="20">
        <v>2400602</v>
      </c>
      <c r="E33" s="20" t="s">
        <v>39</v>
      </c>
      <c r="F33" s="168" t="s">
        <v>55</v>
      </c>
      <c r="G33" s="864">
        <v>14.4</v>
      </c>
      <c r="H33" s="875">
        <v>14.57</v>
      </c>
      <c r="I33" s="875">
        <v>14.51</v>
      </c>
      <c r="J33" s="15">
        <v>0.63200000000000001</v>
      </c>
      <c r="K33" s="19">
        <v>10.27</v>
      </c>
      <c r="L33" s="618">
        <f t="shared" si="2"/>
        <v>11.997663551401869</v>
      </c>
      <c r="M33" s="15"/>
      <c r="N33" s="15"/>
      <c r="O33" s="869">
        <v>2.2000000000000002</v>
      </c>
      <c r="P33" s="869"/>
      <c r="Q33" s="870">
        <v>31.4</v>
      </c>
      <c r="R33" s="870">
        <v>51.2</v>
      </c>
      <c r="S33" s="870"/>
      <c r="T33" s="870">
        <f>SUM(PS[[#This Row],[G 150µ]:[G 63µ]])</f>
        <v>82.6</v>
      </c>
      <c r="U33" s="870">
        <v>13.8</v>
      </c>
      <c r="V33" s="622"/>
      <c r="W33" s="622"/>
      <c r="X33" s="622"/>
      <c r="Y33" s="18">
        <v>90.28</v>
      </c>
      <c r="Z33" s="18">
        <v>-0.08</v>
      </c>
      <c r="AA33" s="18">
        <v>10.39</v>
      </c>
      <c r="AB33" s="25">
        <v>622</v>
      </c>
      <c r="AC33" s="17"/>
      <c r="AD33" s="16">
        <v>94</v>
      </c>
      <c r="AE33" s="16">
        <v>97</v>
      </c>
      <c r="AF33" s="16">
        <v>19.5</v>
      </c>
      <c r="AG33" s="18">
        <v>230</v>
      </c>
      <c r="AH33" s="16">
        <v>1.22</v>
      </c>
      <c r="AI33" s="16">
        <v>49</v>
      </c>
      <c r="AJ33" s="24"/>
      <c r="AK33" s="24" t="s">
        <v>55</v>
      </c>
      <c r="AL33" s="24" t="s">
        <v>55</v>
      </c>
      <c r="AM33" s="26"/>
      <c r="AN33" s="24" t="s">
        <v>79</v>
      </c>
      <c r="AO33" s="24" t="s">
        <v>55</v>
      </c>
      <c r="AP33" s="24"/>
      <c r="AQ33" s="24" t="s">
        <v>55</v>
      </c>
      <c r="AR33" s="24" t="s">
        <v>55</v>
      </c>
      <c r="AS33" s="24" t="s">
        <v>32</v>
      </c>
      <c r="AT33" s="24" t="s">
        <v>1407</v>
      </c>
    </row>
    <row r="34" spans="1:46" ht="19.5">
      <c r="A34" s="23">
        <v>45315</v>
      </c>
      <c r="B34" s="22">
        <v>101</v>
      </c>
      <c r="C34" s="21">
        <v>0.46875</v>
      </c>
      <c r="D34" s="20">
        <v>2400615</v>
      </c>
      <c r="E34" s="20" t="s">
        <v>39</v>
      </c>
      <c r="F34" s="168" t="s">
        <v>55</v>
      </c>
      <c r="G34" s="864">
        <v>14.09</v>
      </c>
      <c r="H34" s="875"/>
      <c r="I34" s="875"/>
      <c r="J34" s="15"/>
      <c r="K34" s="19">
        <v>10.49</v>
      </c>
      <c r="L34" s="618">
        <f t="shared" si="2"/>
        <v>12.210452799441276</v>
      </c>
      <c r="M34" s="15"/>
      <c r="N34" s="15"/>
      <c r="O34" s="869"/>
      <c r="P34" s="869"/>
      <c r="Q34" s="870"/>
      <c r="R34" s="870"/>
      <c r="S34" s="870"/>
      <c r="T34" s="870"/>
      <c r="U34" s="870"/>
      <c r="V34" s="622">
        <v>21.99</v>
      </c>
      <c r="W34" s="622">
        <v>98</v>
      </c>
      <c r="X34" s="622">
        <v>7.17</v>
      </c>
      <c r="Y34" s="18">
        <v>89.87</v>
      </c>
      <c r="Z34" s="18">
        <v>-0.04</v>
      </c>
      <c r="AA34" s="18">
        <v>10.24</v>
      </c>
      <c r="AB34" s="25"/>
      <c r="AC34" s="17"/>
      <c r="AD34" s="16"/>
      <c r="AE34" s="16"/>
      <c r="AF34" s="16"/>
      <c r="AG34" s="18"/>
      <c r="AH34" s="16"/>
      <c r="AI34" s="16"/>
      <c r="AJ34" s="24"/>
      <c r="AK34" s="24" t="s">
        <v>55</v>
      </c>
      <c r="AL34" s="24" t="s">
        <v>55</v>
      </c>
      <c r="AM34" s="26"/>
      <c r="AN34" s="24"/>
      <c r="AO34" s="24" t="s">
        <v>55</v>
      </c>
      <c r="AP34" s="24"/>
      <c r="AQ34" s="24" t="s">
        <v>55</v>
      </c>
      <c r="AR34" s="24" t="s">
        <v>55</v>
      </c>
      <c r="AS34" s="24" t="s">
        <v>32</v>
      </c>
      <c r="AT34" s="24" t="s">
        <v>1408</v>
      </c>
    </row>
    <row r="35" spans="1:46" ht="19.5">
      <c r="A35" s="23">
        <v>45315</v>
      </c>
      <c r="B35" s="22">
        <v>101</v>
      </c>
      <c r="C35" s="21">
        <v>0.66666666666666663</v>
      </c>
      <c r="D35" s="20">
        <v>2400630</v>
      </c>
      <c r="E35" s="20" t="s">
        <v>39</v>
      </c>
      <c r="F35" s="168" t="s">
        <v>55</v>
      </c>
      <c r="G35" s="864">
        <v>13.57</v>
      </c>
      <c r="H35" s="875"/>
      <c r="I35" s="875"/>
      <c r="J35" s="15"/>
      <c r="K35" s="19">
        <v>10.31</v>
      </c>
      <c r="L35" s="618">
        <f>(K35/(100-G35))*100</f>
        <v>11.928728450769409</v>
      </c>
      <c r="M35" s="15"/>
      <c r="N35" s="15"/>
      <c r="O35" s="869"/>
      <c r="P35" s="869"/>
      <c r="Q35" s="870"/>
      <c r="R35" s="870"/>
      <c r="S35" s="870"/>
      <c r="T35" s="870"/>
      <c r="U35" s="870"/>
      <c r="V35" s="622"/>
      <c r="W35" s="622"/>
      <c r="X35" s="622"/>
      <c r="Y35" s="18"/>
      <c r="Z35" s="18"/>
      <c r="AA35" s="18"/>
      <c r="AB35" s="25"/>
      <c r="AC35" s="17"/>
      <c r="AD35" s="16"/>
      <c r="AE35" s="16"/>
      <c r="AF35" s="16"/>
      <c r="AG35" s="18"/>
      <c r="AH35" s="16"/>
      <c r="AI35" s="16"/>
      <c r="AJ35" s="24"/>
      <c r="AK35" s="24" t="s">
        <v>55</v>
      </c>
      <c r="AL35" s="24" t="s">
        <v>55</v>
      </c>
      <c r="AM35" s="26"/>
      <c r="AN35" s="24"/>
      <c r="AO35" s="24" t="s">
        <v>55</v>
      </c>
      <c r="AP35" s="24"/>
      <c r="AQ35" s="24" t="s">
        <v>55</v>
      </c>
      <c r="AR35" s="24" t="s">
        <v>55</v>
      </c>
      <c r="AS35" s="24" t="s">
        <v>32</v>
      </c>
      <c r="AT35" s="1265" t="s">
        <v>1409</v>
      </c>
    </row>
    <row r="36" spans="1:46" ht="19.5">
      <c r="A36" s="23">
        <v>45316</v>
      </c>
      <c r="B36" s="22">
        <v>101</v>
      </c>
      <c r="C36" s="21">
        <v>0.41666666666666669</v>
      </c>
      <c r="D36" s="20">
        <v>2400632</v>
      </c>
      <c r="E36" s="20" t="s">
        <v>39</v>
      </c>
      <c r="F36" s="168" t="s">
        <v>55</v>
      </c>
      <c r="G36" s="864">
        <v>14.5</v>
      </c>
      <c r="H36" s="875">
        <v>14.29</v>
      </c>
      <c r="I36" s="875">
        <v>14.3</v>
      </c>
      <c r="J36" s="15">
        <v>0.629</v>
      </c>
      <c r="K36" s="19">
        <v>10.14</v>
      </c>
      <c r="L36" s="618">
        <f t="shared" ref="L36:L39" si="3">(K36/(100-G36))*100</f>
        <v>11.859649122807019</v>
      </c>
      <c r="M36" s="15"/>
      <c r="N36" s="15"/>
      <c r="O36" s="869">
        <v>1.2</v>
      </c>
      <c r="P36" s="869"/>
      <c r="Q36" s="870">
        <v>26.6</v>
      </c>
      <c r="R36" s="870">
        <v>39.799999999999997</v>
      </c>
      <c r="S36" s="870"/>
      <c r="T36" s="870">
        <f>SUM(PS[[#This Row],[G 150µ]:[G 63µ]])</f>
        <v>66.400000000000006</v>
      </c>
      <c r="U36" s="870">
        <v>30.8</v>
      </c>
      <c r="V36" s="622">
        <v>20.38</v>
      </c>
      <c r="W36" s="622">
        <v>99</v>
      </c>
      <c r="X36" s="622">
        <v>6.92</v>
      </c>
      <c r="Y36" s="18">
        <v>90.01</v>
      </c>
      <c r="Z36" s="18">
        <v>-0.19</v>
      </c>
      <c r="AA36" s="18">
        <v>10.42</v>
      </c>
      <c r="AB36" s="25">
        <v>602</v>
      </c>
      <c r="AC36" s="17">
        <v>0.62</v>
      </c>
      <c r="AD36" s="16"/>
      <c r="AE36" s="16"/>
      <c r="AF36" s="16"/>
      <c r="AG36" s="18"/>
      <c r="AH36" s="16"/>
      <c r="AI36" s="16"/>
      <c r="AJ36" s="24"/>
      <c r="AK36" s="24" t="s">
        <v>55</v>
      </c>
      <c r="AL36" s="24" t="s">
        <v>55</v>
      </c>
      <c r="AM36" s="26"/>
      <c r="AN36" s="24"/>
      <c r="AO36" s="24" t="s">
        <v>55</v>
      </c>
      <c r="AP36" s="24"/>
      <c r="AQ36" s="24" t="s">
        <v>55</v>
      </c>
      <c r="AR36" s="24" t="s">
        <v>55</v>
      </c>
      <c r="AS36" s="24" t="s">
        <v>32</v>
      </c>
      <c r="AT36" s="24" t="s">
        <v>1410</v>
      </c>
    </row>
    <row r="37" spans="1:46" ht="19.5">
      <c r="A37" s="23">
        <v>45320</v>
      </c>
      <c r="B37" s="22">
        <v>101</v>
      </c>
      <c r="C37" s="21">
        <v>0.41666666666666669</v>
      </c>
      <c r="D37" s="20">
        <v>2400716</v>
      </c>
      <c r="E37" s="20" t="s">
        <v>39</v>
      </c>
      <c r="F37" s="168" t="s">
        <v>55</v>
      </c>
      <c r="G37" s="864">
        <v>14.05</v>
      </c>
      <c r="H37" s="875">
        <v>13.84</v>
      </c>
      <c r="I37" s="875"/>
      <c r="J37" s="15"/>
      <c r="K37" s="19">
        <v>10.07</v>
      </c>
      <c r="L37" s="618">
        <f t="shared" si="3"/>
        <v>11.71611401977894</v>
      </c>
      <c r="M37" s="15"/>
      <c r="N37" s="15"/>
      <c r="O37" s="869">
        <v>2</v>
      </c>
      <c r="P37" s="869"/>
      <c r="Q37" s="870">
        <v>23.4</v>
      </c>
      <c r="R37" s="870">
        <v>44.6</v>
      </c>
      <c r="S37" s="870"/>
      <c r="T37" s="870">
        <f>SUM(PS[[#This Row],[G 150µ]:[G 63µ]])</f>
        <v>68</v>
      </c>
      <c r="U37" s="870">
        <v>27.6</v>
      </c>
      <c r="V37" s="622"/>
      <c r="W37" s="622"/>
      <c r="X37" s="622"/>
      <c r="Y37" s="18">
        <v>89.11</v>
      </c>
      <c r="Z37" s="18">
        <v>7.0000000000000007E-2</v>
      </c>
      <c r="AA37" s="18">
        <v>10.44</v>
      </c>
      <c r="AB37" s="25">
        <v>605</v>
      </c>
      <c r="AC37" s="17">
        <v>0.83</v>
      </c>
      <c r="AD37" s="16">
        <v>96</v>
      </c>
      <c r="AE37" s="16">
        <v>67</v>
      </c>
      <c r="AF37" s="16">
        <v>18.2</v>
      </c>
      <c r="AG37" s="18">
        <v>213</v>
      </c>
      <c r="AH37" s="16">
        <v>1.4</v>
      </c>
      <c r="AI37" s="16">
        <v>47.3</v>
      </c>
      <c r="AJ37" s="24"/>
      <c r="AK37" s="24" t="s">
        <v>55</v>
      </c>
      <c r="AL37" s="24" t="s">
        <v>55</v>
      </c>
      <c r="AM37" s="26"/>
      <c r="AN37" s="24" t="s">
        <v>91</v>
      </c>
      <c r="AO37" s="24" t="s">
        <v>55</v>
      </c>
      <c r="AP37" s="24"/>
      <c r="AQ37" s="24" t="s">
        <v>55</v>
      </c>
      <c r="AR37" s="24" t="s">
        <v>55</v>
      </c>
      <c r="AS37" s="24" t="s">
        <v>32</v>
      </c>
      <c r="AT37" s="24" t="s">
        <v>1411</v>
      </c>
    </row>
    <row r="38" spans="1:46" ht="19.5">
      <c r="A38" s="23">
        <v>45320</v>
      </c>
      <c r="B38" s="22">
        <v>101</v>
      </c>
      <c r="C38" s="21">
        <v>0.5</v>
      </c>
      <c r="D38" s="20">
        <v>2400730</v>
      </c>
      <c r="E38" s="20" t="s">
        <v>39</v>
      </c>
      <c r="F38" s="168" t="s">
        <v>55</v>
      </c>
      <c r="G38" s="864">
        <v>13.99</v>
      </c>
      <c r="H38" s="875"/>
      <c r="I38" s="875"/>
      <c r="J38" s="15"/>
      <c r="K38" s="19">
        <v>10.039999999999999</v>
      </c>
      <c r="L38" s="618">
        <f t="shared" si="3"/>
        <v>11.673061271945121</v>
      </c>
      <c r="M38" s="15"/>
      <c r="N38" s="15"/>
      <c r="O38" s="869">
        <v>3</v>
      </c>
      <c r="P38" s="869"/>
      <c r="Q38" s="870">
        <v>40</v>
      </c>
      <c r="R38" s="870">
        <v>34</v>
      </c>
      <c r="S38" s="870"/>
      <c r="T38" s="870">
        <f>SUM(PS[[#This Row],[G 150µ]:[G 63µ]])</f>
        <v>74</v>
      </c>
      <c r="U38" s="870">
        <v>21</v>
      </c>
      <c r="V38" s="622"/>
      <c r="W38" s="622"/>
      <c r="X38" s="622"/>
      <c r="Y38" s="18">
        <v>89.06</v>
      </c>
      <c r="Z38" s="18">
        <v>0.04</v>
      </c>
      <c r="AA38" s="18">
        <v>10.42</v>
      </c>
      <c r="AB38" s="25">
        <v>600</v>
      </c>
      <c r="AC38" s="17">
        <v>0.79</v>
      </c>
      <c r="AD38" s="16"/>
      <c r="AE38" s="16"/>
      <c r="AF38" s="16"/>
      <c r="AG38" s="18"/>
      <c r="AH38" s="16"/>
      <c r="AI38" s="16"/>
      <c r="AJ38" s="24"/>
      <c r="AK38" s="24" t="s">
        <v>55</v>
      </c>
      <c r="AL38" s="24" t="s">
        <v>55</v>
      </c>
      <c r="AM38" s="26"/>
      <c r="AN38" s="24" t="s">
        <v>91</v>
      </c>
      <c r="AO38" s="24" t="s">
        <v>55</v>
      </c>
      <c r="AP38" s="24"/>
      <c r="AQ38" s="24" t="s">
        <v>55</v>
      </c>
      <c r="AR38" s="24" t="s">
        <v>55</v>
      </c>
      <c r="AS38" s="24" t="s">
        <v>32</v>
      </c>
      <c r="AT38" s="24" t="s">
        <v>1412</v>
      </c>
    </row>
    <row r="39" spans="1:46" ht="19.5">
      <c r="A39" s="23">
        <v>45321</v>
      </c>
      <c r="B39" s="22">
        <v>101</v>
      </c>
      <c r="C39" s="21">
        <v>0.52083333333333337</v>
      </c>
      <c r="D39" s="20">
        <v>2400758</v>
      </c>
      <c r="E39" s="20" t="s">
        <v>39</v>
      </c>
      <c r="F39" s="168" t="s">
        <v>55</v>
      </c>
      <c r="G39" s="864">
        <v>14.03</v>
      </c>
      <c r="H39" s="875"/>
      <c r="I39" s="875">
        <v>14.06</v>
      </c>
      <c r="J39" s="15">
        <v>0.60499999999999998</v>
      </c>
      <c r="K39" s="19">
        <v>10.53</v>
      </c>
      <c r="L39" s="618">
        <f t="shared" si="3"/>
        <v>12.248458764685354</v>
      </c>
      <c r="M39" s="15"/>
      <c r="N39" s="15"/>
      <c r="O39" s="869">
        <v>3</v>
      </c>
      <c r="P39" s="869"/>
      <c r="Q39" s="870">
        <v>58.8</v>
      </c>
      <c r="R39" s="870">
        <v>28</v>
      </c>
      <c r="S39" s="870"/>
      <c r="T39" s="870">
        <f>SUM(PS[[#This Row],[G 150µ]:[G 63µ]])</f>
        <v>86.8</v>
      </c>
      <c r="U39" s="870">
        <v>11</v>
      </c>
      <c r="V39" s="622"/>
      <c r="W39" s="622"/>
      <c r="X39" s="622"/>
      <c r="Y39" s="18">
        <v>87.55</v>
      </c>
      <c r="Z39" s="18">
        <v>-0.28999999999999998</v>
      </c>
      <c r="AA39" s="18">
        <v>10.52</v>
      </c>
      <c r="AB39" s="25">
        <v>620</v>
      </c>
      <c r="AC39" s="17">
        <v>0.75</v>
      </c>
      <c r="AD39" s="16">
        <v>94</v>
      </c>
      <c r="AE39" s="16">
        <v>73</v>
      </c>
      <c r="AF39" s="16">
        <v>19</v>
      </c>
      <c r="AG39" s="18">
        <v>223</v>
      </c>
      <c r="AH39" s="16">
        <v>1.29</v>
      </c>
      <c r="AI39" s="16">
        <v>48.3</v>
      </c>
      <c r="AJ39" s="24"/>
      <c r="AK39" s="24" t="s">
        <v>55</v>
      </c>
      <c r="AL39" s="24" t="s">
        <v>55</v>
      </c>
      <c r="AM39" s="26"/>
      <c r="AN39" s="24" t="s">
        <v>91</v>
      </c>
      <c r="AO39" s="24" t="s">
        <v>55</v>
      </c>
      <c r="AP39" s="24"/>
      <c r="AQ39" s="24" t="s">
        <v>55</v>
      </c>
      <c r="AR39" s="24" t="s">
        <v>55</v>
      </c>
      <c r="AS39" s="24" t="s">
        <v>32</v>
      </c>
      <c r="AT39" s="24" t="s">
        <v>1413</v>
      </c>
    </row>
    <row r="40" spans="1:46" ht="19.5">
      <c r="A40" s="23">
        <v>45322</v>
      </c>
      <c r="B40" s="22">
        <v>101</v>
      </c>
      <c r="C40" s="21">
        <v>0.5</v>
      </c>
      <c r="D40" s="20">
        <v>2400804</v>
      </c>
      <c r="E40" s="20" t="s">
        <v>39</v>
      </c>
      <c r="F40" s="168" t="s">
        <v>55</v>
      </c>
      <c r="G40" s="864">
        <v>14.03</v>
      </c>
      <c r="H40" s="875"/>
      <c r="I40" s="875"/>
      <c r="J40" s="15"/>
      <c r="K40" s="19"/>
      <c r="L40" s="618"/>
      <c r="M40" s="15"/>
      <c r="N40" s="15"/>
      <c r="O40" s="869"/>
      <c r="P40" s="869"/>
      <c r="Q40" s="870"/>
      <c r="R40" s="870"/>
      <c r="S40" s="870"/>
      <c r="T40" s="870"/>
      <c r="U40" s="870"/>
      <c r="V40" s="622"/>
      <c r="W40" s="622"/>
      <c r="X40" s="622"/>
      <c r="Y40" s="18"/>
      <c r="Z40" s="18"/>
      <c r="AA40" s="18"/>
      <c r="AB40" s="25"/>
      <c r="AC40" s="17"/>
      <c r="AD40" s="16"/>
      <c r="AE40" s="16"/>
      <c r="AF40" s="16"/>
      <c r="AG40" s="18"/>
      <c r="AH40" s="16"/>
      <c r="AI40" s="16"/>
      <c r="AJ40" s="24"/>
      <c r="AK40" s="24" t="s">
        <v>55</v>
      </c>
      <c r="AL40" s="24" t="s">
        <v>55</v>
      </c>
      <c r="AM40" s="26"/>
      <c r="AN40" s="24"/>
      <c r="AO40" s="24" t="s">
        <v>55</v>
      </c>
      <c r="AP40" s="24"/>
      <c r="AQ40" s="24" t="s">
        <v>55</v>
      </c>
      <c r="AR40" s="24" t="s">
        <v>55</v>
      </c>
      <c r="AS40" s="24" t="s">
        <v>32</v>
      </c>
      <c r="AT40" s="24" t="s">
        <v>1414</v>
      </c>
    </row>
    <row r="41" spans="1:46" ht="19.5">
      <c r="A41" s="23">
        <v>45323</v>
      </c>
      <c r="B41" s="22">
        <v>102</v>
      </c>
      <c r="C41" s="21">
        <v>0.66666666666666663</v>
      </c>
      <c r="D41" s="20">
        <v>2400829</v>
      </c>
      <c r="E41" s="20" t="s">
        <v>39</v>
      </c>
      <c r="F41" s="168" t="s">
        <v>55</v>
      </c>
      <c r="G41" s="864">
        <v>14.42</v>
      </c>
      <c r="H41" s="875"/>
      <c r="I41" s="875">
        <v>14.48</v>
      </c>
      <c r="J41" s="15">
        <v>0.623</v>
      </c>
      <c r="K41" s="19">
        <v>10.14</v>
      </c>
      <c r="L41" s="618">
        <f t="shared" ref="L41:L42" si="4">(K41/(100-G41))*100</f>
        <v>11.84856274830568</v>
      </c>
      <c r="M41" s="15"/>
      <c r="N41" s="15"/>
      <c r="O41" s="869">
        <v>2.5</v>
      </c>
      <c r="P41" s="869"/>
      <c r="Q41" s="870">
        <v>40</v>
      </c>
      <c r="R41" s="870">
        <v>30</v>
      </c>
      <c r="S41" s="870"/>
      <c r="T41" s="870">
        <f>SUM(PS[[#This Row],[G 150µ]:[G 63µ]])</f>
        <v>70</v>
      </c>
      <c r="U41" s="870">
        <v>28</v>
      </c>
      <c r="V41" s="622"/>
      <c r="W41" s="622"/>
      <c r="X41" s="622"/>
      <c r="Y41" s="18">
        <v>90.26</v>
      </c>
      <c r="Z41" s="18">
        <v>-0.23</v>
      </c>
      <c r="AA41" s="18">
        <v>10.33</v>
      </c>
      <c r="AB41" s="25"/>
      <c r="AC41" s="17"/>
      <c r="AD41" s="16">
        <v>102</v>
      </c>
      <c r="AE41" s="16">
        <v>71</v>
      </c>
      <c r="AF41" s="16">
        <v>18.8</v>
      </c>
      <c r="AG41" s="18">
        <v>244</v>
      </c>
      <c r="AH41" s="16">
        <v>1.44</v>
      </c>
      <c r="AI41" s="16">
        <v>50.9</v>
      </c>
      <c r="AJ41" s="24"/>
      <c r="AK41" s="24" t="s">
        <v>55</v>
      </c>
      <c r="AL41" s="24" t="s">
        <v>55</v>
      </c>
      <c r="AM41" s="26"/>
      <c r="AN41" s="24"/>
      <c r="AO41" s="24" t="s">
        <v>55</v>
      </c>
      <c r="AP41" s="24"/>
      <c r="AQ41" s="24" t="s">
        <v>55</v>
      </c>
      <c r="AR41" s="24" t="s">
        <v>55</v>
      </c>
      <c r="AS41" s="24" t="s">
        <v>32</v>
      </c>
      <c r="AT41" s="24" t="s">
        <v>1415</v>
      </c>
    </row>
    <row r="42" spans="1:46" ht="19.5">
      <c r="A42" s="23">
        <v>45324</v>
      </c>
      <c r="B42" s="22">
        <v>102</v>
      </c>
      <c r="C42" s="21">
        <v>0.375</v>
      </c>
      <c r="D42" s="20">
        <v>2400834</v>
      </c>
      <c r="E42" s="20" t="s">
        <v>39</v>
      </c>
      <c r="F42" s="168" t="s">
        <v>55</v>
      </c>
      <c r="G42" s="864">
        <v>14.3</v>
      </c>
      <c r="H42" s="875"/>
      <c r="I42" s="875"/>
      <c r="J42" s="15">
        <v>0.61199999999999999</v>
      </c>
      <c r="K42" s="19">
        <v>10.26</v>
      </c>
      <c r="L42" s="618">
        <f t="shared" si="4"/>
        <v>11.971995332555425</v>
      </c>
      <c r="M42" s="15"/>
      <c r="N42" s="15"/>
      <c r="O42" s="869"/>
      <c r="P42" s="869"/>
      <c r="Q42" s="870"/>
      <c r="R42" s="870"/>
      <c r="S42" s="870"/>
      <c r="T42" s="870"/>
      <c r="U42" s="870"/>
      <c r="V42" s="622"/>
      <c r="W42" s="622"/>
      <c r="X42" s="622"/>
      <c r="Y42" s="18">
        <v>89.22</v>
      </c>
      <c r="Z42" s="18">
        <v>-0.35</v>
      </c>
      <c r="AA42" s="18">
        <v>10.24</v>
      </c>
      <c r="AB42" s="25"/>
      <c r="AC42" s="17"/>
      <c r="AD42" s="16"/>
      <c r="AE42" s="16"/>
      <c r="AF42" s="16"/>
      <c r="AG42" s="18"/>
      <c r="AH42" s="16"/>
      <c r="AI42" s="16"/>
      <c r="AJ42" s="24"/>
      <c r="AK42" s="24" t="s">
        <v>55</v>
      </c>
      <c r="AL42" s="24" t="s">
        <v>55</v>
      </c>
      <c r="AM42" s="26"/>
      <c r="AN42" s="24"/>
      <c r="AO42" s="24" t="s">
        <v>55</v>
      </c>
      <c r="AP42" s="24"/>
      <c r="AQ42" s="24" t="s">
        <v>55</v>
      </c>
      <c r="AR42" s="24" t="s">
        <v>55</v>
      </c>
      <c r="AS42" s="24" t="s">
        <v>32</v>
      </c>
      <c r="AT42" s="24" t="s">
        <v>1416</v>
      </c>
    </row>
    <row r="43" spans="1:46" ht="19.5">
      <c r="A43" s="23">
        <v>45324</v>
      </c>
      <c r="B43" s="22">
        <v>102</v>
      </c>
      <c r="C43" s="21">
        <v>0.45833333333333331</v>
      </c>
      <c r="D43" s="20">
        <v>2400850</v>
      </c>
      <c r="E43" s="20" t="s">
        <v>39</v>
      </c>
      <c r="F43" s="168" t="s">
        <v>55</v>
      </c>
      <c r="G43" s="864">
        <v>14.01</v>
      </c>
      <c r="H43" s="875"/>
      <c r="I43" s="875">
        <v>14.3</v>
      </c>
      <c r="J43" s="15">
        <v>0.58299999999999996</v>
      </c>
      <c r="K43" s="19">
        <v>10.09</v>
      </c>
      <c r="L43" s="618">
        <f>(K43/(100-G43))*100</f>
        <v>11.733922549133622</v>
      </c>
      <c r="M43" s="15"/>
      <c r="N43" s="15"/>
      <c r="O43" s="869">
        <v>1.4</v>
      </c>
      <c r="P43" s="869"/>
      <c r="Q43" s="870">
        <v>20.8</v>
      </c>
      <c r="R43" s="870">
        <v>45.6</v>
      </c>
      <c r="S43" s="870"/>
      <c r="T43" s="870">
        <f>SUM(PS[[#This Row],[G 150µ]:[G 63µ]])</f>
        <v>66.400000000000006</v>
      </c>
      <c r="U43" s="870">
        <v>31.2</v>
      </c>
      <c r="V43" s="622"/>
      <c r="W43" s="622"/>
      <c r="X43" s="622"/>
      <c r="Y43" s="18">
        <v>88.92</v>
      </c>
      <c r="Z43" s="18">
        <v>-0.41</v>
      </c>
      <c r="AA43" s="18">
        <v>10.220000000000001</v>
      </c>
      <c r="AB43" s="25"/>
      <c r="AC43" s="17"/>
      <c r="AD43" s="16">
        <v>95</v>
      </c>
      <c r="AE43" s="16">
        <v>68</v>
      </c>
      <c r="AF43" s="16">
        <v>18.399999999999999</v>
      </c>
      <c r="AG43" s="18">
        <v>219</v>
      </c>
      <c r="AH43" s="16">
        <v>1.4</v>
      </c>
      <c r="AI43" s="16">
        <v>49.8</v>
      </c>
      <c r="AJ43" s="24"/>
      <c r="AK43" s="24" t="s">
        <v>55</v>
      </c>
      <c r="AL43" s="24" t="s">
        <v>55</v>
      </c>
      <c r="AM43" s="26"/>
      <c r="AN43" s="24"/>
      <c r="AO43" s="24" t="s">
        <v>55</v>
      </c>
      <c r="AP43" s="24"/>
      <c r="AQ43" s="24" t="s">
        <v>55</v>
      </c>
      <c r="AR43" s="24" t="s">
        <v>55</v>
      </c>
      <c r="AS43" s="24" t="s">
        <v>32</v>
      </c>
      <c r="AT43" s="24" t="s">
        <v>1417</v>
      </c>
    </row>
    <row r="44" spans="1:46" ht="19.5">
      <c r="A44" s="23">
        <v>45327</v>
      </c>
      <c r="B44" s="22">
        <v>102</v>
      </c>
      <c r="C44" s="21">
        <v>0.375</v>
      </c>
      <c r="D44" s="20">
        <v>2400890</v>
      </c>
      <c r="E44" s="20" t="s">
        <v>39</v>
      </c>
      <c r="F44" s="168" t="s">
        <v>55</v>
      </c>
      <c r="G44" s="864">
        <v>14.4</v>
      </c>
      <c r="H44" s="875"/>
      <c r="I44" s="875"/>
      <c r="J44" s="15"/>
      <c r="K44" s="19">
        <v>10.08</v>
      </c>
      <c r="L44" s="618">
        <f>(K44/(100-G44))*100</f>
        <v>11.77570093457944</v>
      </c>
      <c r="M44" s="15"/>
      <c r="N44" s="15"/>
      <c r="O44" s="869">
        <v>1</v>
      </c>
      <c r="P44" s="869"/>
      <c r="Q44" s="870">
        <v>22</v>
      </c>
      <c r="R44" s="870">
        <v>45</v>
      </c>
      <c r="S44" s="870"/>
      <c r="T44" s="870">
        <f>SUM(PS[[#This Row],[G 150µ]:[G 63µ]])</f>
        <v>67</v>
      </c>
      <c r="U44" s="870">
        <v>30</v>
      </c>
      <c r="V44" s="622"/>
      <c r="W44" s="622"/>
      <c r="X44" s="622"/>
      <c r="Y44" s="18">
        <v>88.84</v>
      </c>
      <c r="Z44" s="18">
        <v>-0.23</v>
      </c>
      <c r="AA44" s="18">
        <v>10.33</v>
      </c>
      <c r="AB44" s="25"/>
      <c r="AC44" s="17"/>
      <c r="AD44" s="16"/>
      <c r="AE44" s="16"/>
      <c r="AF44" s="16"/>
      <c r="AG44" s="18"/>
      <c r="AH44" s="16"/>
      <c r="AI44" s="16"/>
      <c r="AJ44" s="24"/>
      <c r="AK44" s="24" t="s">
        <v>55</v>
      </c>
      <c r="AL44" s="24" t="s">
        <v>55</v>
      </c>
      <c r="AM44" s="26"/>
      <c r="AN44" s="24"/>
      <c r="AO44" s="24" t="s">
        <v>55</v>
      </c>
      <c r="AP44" s="24"/>
      <c r="AQ44" s="24" t="s">
        <v>55</v>
      </c>
      <c r="AR44" s="24" t="s">
        <v>55</v>
      </c>
      <c r="AS44" s="24" t="s">
        <v>32</v>
      </c>
      <c r="AT44" s="24" t="s">
        <v>1418</v>
      </c>
    </row>
    <row r="45" spans="1:46" ht="19.5">
      <c r="A45" s="23">
        <v>45328</v>
      </c>
      <c r="B45" s="22">
        <v>102</v>
      </c>
      <c r="C45" s="21">
        <v>0.41666666666666669</v>
      </c>
      <c r="D45" s="20">
        <v>2400930</v>
      </c>
      <c r="E45" s="20" t="s">
        <v>39</v>
      </c>
      <c r="F45" s="168" t="s">
        <v>55</v>
      </c>
      <c r="G45" s="864">
        <v>13.7</v>
      </c>
      <c r="H45" s="875"/>
      <c r="I45" s="875">
        <v>13.91</v>
      </c>
      <c r="J45" s="15"/>
      <c r="K45" s="19">
        <v>9.84</v>
      </c>
      <c r="L45" s="618">
        <f t="shared" ref="L45:L46" si="5">(K45/(100-G45))*100</f>
        <v>11.402085747392816</v>
      </c>
      <c r="M45" s="15"/>
      <c r="N45" s="15"/>
      <c r="O45" s="869">
        <v>2.8</v>
      </c>
      <c r="P45" s="869"/>
      <c r="Q45" s="870">
        <v>39</v>
      </c>
      <c r="R45" s="870">
        <v>36</v>
      </c>
      <c r="S45" s="870"/>
      <c r="T45" s="870">
        <f>SUM(PS[[#This Row],[G 150µ]:[G 63µ]])</f>
        <v>75</v>
      </c>
      <c r="U45" s="870">
        <v>21</v>
      </c>
      <c r="V45" s="622"/>
      <c r="W45" s="622"/>
      <c r="X45" s="622"/>
      <c r="Y45" s="18">
        <v>88.66</v>
      </c>
      <c r="Z45" s="18">
        <v>-0.08</v>
      </c>
      <c r="AA45" s="18">
        <v>10.08</v>
      </c>
      <c r="AB45" s="25"/>
      <c r="AC45" s="17">
        <v>0.8</v>
      </c>
      <c r="AD45" s="16">
        <v>114</v>
      </c>
      <c r="AE45" s="16">
        <v>60</v>
      </c>
      <c r="AF45" s="16">
        <v>17.2</v>
      </c>
      <c r="AG45" s="18">
        <v>248</v>
      </c>
      <c r="AH45" s="16">
        <v>1.9</v>
      </c>
      <c r="AI45" s="16">
        <v>40</v>
      </c>
      <c r="AJ45" s="24"/>
      <c r="AK45" s="24" t="s">
        <v>55</v>
      </c>
      <c r="AL45" s="24" t="s">
        <v>55</v>
      </c>
      <c r="AM45" s="26"/>
      <c r="AN45" s="24" t="s">
        <v>91</v>
      </c>
      <c r="AO45" s="24" t="s">
        <v>55</v>
      </c>
      <c r="AP45" s="24"/>
      <c r="AQ45" s="24" t="s">
        <v>55</v>
      </c>
      <c r="AR45" s="24" t="s">
        <v>55</v>
      </c>
      <c r="AS45" s="24" t="s">
        <v>32</v>
      </c>
      <c r="AT45" s="24" t="s">
        <v>1419</v>
      </c>
    </row>
    <row r="46" spans="1:46" ht="19.5">
      <c r="A46" s="23">
        <v>45328</v>
      </c>
      <c r="B46" s="22">
        <v>102</v>
      </c>
      <c r="C46" s="21">
        <v>0.41666666666666669</v>
      </c>
      <c r="D46" s="20">
        <v>2400931</v>
      </c>
      <c r="E46" s="20" t="s">
        <v>21</v>
      </c>
      <c r="F46" s="168" t="s">
        <v>55</v>
      </c>
      <c r="G46" s="864">
        <v>13.6</v>
      </c>
      <c r="H46" s="875"/>
      <c r="I46" s="875"/>
      <c r="J46" s="15"/>
      <c r="K46" s="19">
        <v>9.85</v>
      </c>
      <c r="L46" s="618">
        <f t="shared" si="5"/>
        <v>11.400462962962962</v>
      </c>
      <c r="M46" s="15"/>
      <c r="N46" s="15"/>
      <c r="O46" s="869">
        <v>3</v>
      </c>
      <c r="P46" s="869"/>
      <c r="Q46" s="870">
        <v>28</v>
      </c>
      <c r="R46" s="870">
        <v>40</v>
      </c>
      <c r="S46" s="870"/>
      <c r="T46" s="870">
        <f>SUM(PS[[#This Row],[G 150µ]:[G 63µ]])</f>
        <v>68</v>
      </c>
      <c r="U46" s="870">
        <v>28</v>
      </c>
      <c r="V46" s="622"/>
      <c r="W46" s="622"/>
      <c r="X46" s="622"/>
      <c r="Y46" s="18">
        <v>88.5</v>
      </c>
      <c r="Z46" s="18">
        <v>-0.1</v>
      </c>
      <c r="AA46" s="18">
        <v>10.23</v>
      </c>
      <c r="AB46" s="25"/>
      <c r="AC46" s="17">
        <v>0.75</v>
      </c>
      <c r="AD46" s="16"/>
      <c r="AE46" s="16"/>
      <c r="AF46" s="16"/>
      <c r="AG46" s="18"/>
      <c r="AH46" s="16"/>
      <c r="AI46" s="16"/>
      <c r="AJ46" s="24"/>
      <c r="AK46" s="24"/>
      <c r="AL46" s="24"/>
      <c r="AM46" s="26"/>
      <c r="AN46" s="24" t="s">
        <v>85</v>
      </c>
      <c r="AO46" s="24"/>
      <c r="AP46" s="24"/>
      <c r="AQ46" s="24" t="s">
        <v>55</v>
      </c>
      <c r="AR46" s="24" t="s">
        <v>55</v>
      </c>
      <c r="AS46" s="24" t="s">
        <v>32</v>
      </c>
      <c r="AT46" s="24" t="s">
        <v>1420</v>
      </c>
    </row>
    <row r="47" spans="1:46" ht="19.5">
      <c r="A47" s="23">
        <v>45329</v>
      </c>
      <c r="B47" s="22">
        <v>102</v>
      </c>
      <c r="C47" s="21">
        <v>0.54166666666666663</v>
      </c>
      <c r="D47" s="20">
        <v>2400960</v>
      </c>
      <c r="E47" s="20" t="s">
        <v>39</v>
      </c>
      <c r="F47" s="168" t="s">
        <v>55</v>
      </c>
      <c r="G47" s="864">
        <v>12.99</v>
      </c>
      <c r="H47" s="875"/>
      <c r="I47" s="875"/>
      <c r="J47" s="15"/>
      <c r="K47" s="19">
        <v>10.32</v>
      </c>
      <c r="L47" s="618">
        <f>(K47/(100-G47))*100</f>
        <v>11.8607056660154</v>
      </c>
      <c r="M47" s="15"/>
      <c r="N47" s="15"/>
      <c r="O47" s="869">
        <v>3</v>
      </c>
      <c r="P47" s="869"/>
      <c r="Q47" s="870">
        <v>30</v>
      </c>
      <c r="R47" s="870">
        <v>44</v>
      </c>
      <c r="S47" s="870"/>
      <c r="T47" s="870">
        <f>SUM(PS[[#This Row],[G 150µ]:[G 63µ]])</f>
        <v>74</v>
      </c>
      <c r="U47" s="870">
        <v>22</v>
      </c>
      <c r="V47" s="622"/>
      <c r="W47" s="622"/>
      <c r="X47" s="622"/>
      <c r="Y47" s="18">
        <v>88.76</v>
      </c>
      <c r="Z47" s="18">
        <v>0.03</v>
      </c>
      <c r="AA47" s="18">
        <v>9.65</v>
      </c>
      <c r="AB47" s="25"/>
      <c r="AC47" s="17"/>
      <c r="AD47" s="16"/>
      <c r="AE47" s="16"/>
      <c r="AF47" s="16"/>
      <c r="AG47" s="18"/>
      <c r="AH47" s="16"/>
      <c r="AI47" s="16"/>
      <c r="AJ47" s="24"/>
      <c r="AK47" s="24" t="s">
        <v>55</v>
      </c>
      <c r="AL47" s="24" t="s">
        <v>55</v>
      </c>
      <c r="AM47" s="26"/>
      <c r="AN47" s="24" t="s">
        <v>79</v>
      </c>
      <c r="AO47" s="24" t="s">
        <v>55</v>
      </c>
      <c r="AP47" s="24"/>
      <c r="AQ47" s="24" t="s">
        <v>55</v>
      </c>
      <c r="AR47" s="24" t="s">
        <v>55</v>
      </c>
      <c r="AS47" s="24" t="s">
        <v>32</v>
      </c>
      <c r="AT47" s="24" t="s">
        <v>1421</v>
      </c>
    </row>
    <row r="48" spans="1:46" ht="19.5">
      <c r="A48" s="23">
        <v>45331</v>
      </c>
      <c r="B48" s="22">
        <v>102</v>
      </c>
      <c r="C48" s="21">
        <v>0.4375</v>
      </c>
      <c r="D48" s="20">
        <v>2400993</v>
      </c>
      <c r="E48" s="20" t="s">
        <v>39</v>
      </c>
      <c r="F48" s="168" t="s">
        <v>55</v>
      </c>
      <c r="G48" s="864">
        <v>13.77</v>
      </c>
      <c r="H48" s="875"/>
      <c r="I48" s="875"/>
      <c r="J48" s="15"/>
      <c r="K48" s="19">
        <v>10.25</v>
      </c>
      <c r="L48" s="618">
        <f t="shared" ref="L48:L55" si="6">(K48/(100-G48))*100</f>
        <v>11.886814333758553</v>
      </c>
      <c r="M48" s="15"/>
      <c r="N48" s="15"/>
      <c r="O48" s="869">
        <v>1.8</v>
      </c>
      <c r="P48" s="869"/>
      <c r="Q48" s="870">
        <v>18.600000000000001</v>
      </c>
      <c r="R48" s="870">
        <v>56.6</v>
      </c>
      <c r="S48" s="870"/>
      <c r="T48" s="870">
        <f>SUM(PS[[#This Row],[G 150µ]:[G 63µ]])</f>
        <v>75.2</v>
      </c>
      <c r="U48" s="870">
        <v>22.6</v>
      </c>
      <c r="V48" s="622"/>
      <c r="W48" s="622"/>
      <c r="X48" s="622"/>
      <c r="Y48" s="18">
        <v>88.6</v>
      </c>
      <c r="Z48" s="18">
        <v>-0.08</v>
      </c>
      <c r="AA48" s="18">
        <v>10.029999999999999</v>
      </c>
      <c r="AB48" s="25"/>
      <c r="AC48" s="17">
        <v>0.72</v>
      </c>
      <c r="AD48" s="16"/>
      <c r="AE48" s="16"/>
      <c r="AF48" s="16"/>
      <c r="AG48" s="18"/>
      <c r="AH48" s="16"/>
      <c r="AI48" s="16"/>
      <c r="AJ48" s="24"/>
      <c r="AK48" s="24" t="s">
        <v>55</v>
      </c>
      <c r="AL48" s="24" t="s">
        <v>55</v>
      </c>
      <c r="AM48" s="26"/>
      <c r="AN48" s="24" t="s">
        <v>91</v>
      </c>
      <c r="AO48" s="24" t="s">
        <v>55</v>
      </c>
      <c r="AP48" s="24"/>
      <c r="AQ48" s="24" t="s">
        <v>55</v>
      </c>
      <c r="AR48" s="24" t="s">
        <v>55</v>
      </c>
      <c r="AS48" s="24" t="s">
        <v>32</v>
      </c>
      <c r="AT48" s="24" t="s">
        <v>1422</v>
      </c>
    </row>
    <row r="49" spans="1:46" ht="19.5">
      <c r="A49" s="23">
        <v>45331</v>
      </c>
      <c r="B49" s="22">
        <v>102</v>
      </c>
      <c r="C49" s="21">
        <v>0.4375</v>
      </c>
      <c r="D49" s="20">
        <v>2400994</v>
      </c>
      <c r="E49" s="20" t="s">
        <v>21</v>
      </c>
      <c r="F49" s="168" t="s">
        <v>55</v>
      </c>
      <c r="G49" s="864">
        <v>14.15</v>
      </c>
      <c r="H49" s="875"/>
      <c r="I49" s="875"/>
      <c r="J49" s="15">
        <v>0.51200000000000001</v>
      </c>
      <c r="K49" s="19">
        <v>9.9600000000000009</v>
      </c>
      <c r="L49" s="618">
        <f t="shared" si="6"/>
        <v>11.601630751310427</v>
      </c>
      <c r="M49" s="15"/>
      <c r="N49" s="15"/>
      <c r="O49" s="869">
        <v>2</v>
      </c>
      <c r="P49" s="869"/>
      <c r="Q49" s="870">
        <v>20</v>
      </c>
      <c r="R49" s="870">
        <v>55</v>
      </c>
      <c r="S49" s="870"/>
      <c r="T49" s="870">
        <f>SUM(PS[[#This Row],[G 150µ]:[G 63µ]])</f>
        <v>75</v>
      </c>
      <c r="U49" s="870">
        <v>23</v>
      </c>
      <c r="V49" s="622"/>
      <c r="W49" s="622"/>
      <c r="X49" s="622"/>
      <c r="Y49" s="18">
        <v>89.12</v>
      </c>
      <c r="Z49" s="18">
        <v>-0.14000000000000001</v>
      </c>
      <c r="AA49" s="18">
        <v>10.06</v>
      </c>
      <c r="AB49" s="25"/>
      <c r="AC49" s="17">
        <v>0.74</v>
      </c>
      <c r="AD49" s="16"/>
      <c r="AE49" s="16"/>
      <c r="AF49" s="16"/>
      <c r="AG49" s="18"/>
      <c r="AH49" s="16"/>
      <c r="AI49" s="16"/>
      <c r="AJ49" s="24"/>
      <c r="AK49" s="24"/>
      <c r="AL49" s="24"/>
      <c r="AM49" s="26"/>
      <c r="AN49" s="24" t="s">
        <v>85</v>
      </c>
      <c r="AO49" s="24"/>
      <c r="AP49" s="24"/>
      <c r="AQ49" s="24" t="s">
        <v>55</v>
      </c>
      <c r="AR49" s="24" t="s">
        <v>55</v>
      </c>
      <c r="AS49" s="24" t="s">
        <v>32</v>
      </c>
      <c r="AT49" s="24" t="s">
        <v>1423</v>
      </c>
    </row>
    <row r="50" spans="1:46" ht="21.75" customHeight="1">
      <c r="A50" s="23">
        <v>45332</v>
      </c>
      <c r="B50" s="22">
        <v>102</v>
      </c>
      <c r="C50" s="21">
        <v>0.41666666666666669</v>
      </c>
      <c r="D50" s="20">
        <v>2400995</v>
      </c>
      <c r="E50" s="20" t="s">
        <v>21</v>
      </c>
      <c r="F50" s="168" t="s">
        <v>55</v>
      </c>
      <c r="G50" s="864">
        <v>14.08</v>
      </c>
      <c r="H50" s="875">
        <v>14.14</v>
      </c>
      <c r="I50" s="875"/>
      <c r="J50" s="15"/>
      <c r="K50" s="19">
        <v>9.3000000000000007</v>
      </c>
      <c r="L50" s="618">
        <f t="shared" si="6"/>
        <v>10.824022346368716</v>
      </c>
      <c r="M50" s="15"/>
      <c r="N50" s="15"/>
      <c r="O50" s="869">
        <v>3.4</v>
      </c>
      <c r="P50" s="869"/>
      <c r="Q50" s="870">
        <v>25</v>
      </c>
      <c r="R50" s="870">
        <v>45</v>
      </c>
      <c r="S50" s="870"/>
      <c r="T50" s="870">
        <f>SUM(PS[[#This Row],[G 150µ]:[G 63µ]])</f>
        <v>70</v>
      </c>
      <c r="U50" s="870">
        <v>24.8</v>
      </c>
      <c r="V50" s="622">
        <v>20.21</v>
      </c>
      <c r="W50" s="622">
        <v>99.38</v>
      </c>
      <c r="X50" s="622">
        <v>7</v>
      </c>
      <c r="Y50" s="18">
        <v>88.07</v>
      </c>
      <c r="Z50" s="18">
        <v>0.04</v>
      </c>
      <c r="AA50" s="18">
        <v>9.5500000000000007</v>
      </c>
      <c r="AB50" s="25"/>
      <c r="AC50" s="17"/>
      <c r="AD50" s="16">
        <v>104</v>
      </c>
      <c r="AE50" s="16">
        <v>54</v>
      </c>
      <c r="AF50" s="16">
        <v>16.399999999999999</v>
      </c>
      <c r="AG50" s="18">
        <v>210</v>
      </c>
      <c r="AH50" s="16">
        <v>1.93</v>
      </c>
      <c r="AI50" s="16">
        <v>47</v>
      </c>
      <c r="AJ50" s="24"/>
      <c r="AK50" s="24"/>
      <c r="AL50" s="24"/>
      <c r="AM50" s="26"/>
      <c r="AN50" s="24" t="s">
        <v>85</v>
      </c>
      <c r="AO50" s="24"/>
      <c r="AP50" s="24"/>
      <c r="AQ50" s="24" t="s">
        <v>55</v>
      </c>
      <c r="AR50" s="24" t="s">
        <v>55</v>
      </c>
      <c r="AS50" s="24" t="s">
        <v>32</v>
      </c>
      <c r="AT50" s="24" t="s">
        <v>1424</v>
      </c>
    </row>
    <row r="51" spans="1:46" ht="19.5">
      <c r="A51" s="23">
        <v>45336</v>
      </c>
      <c r="B51" s="22">
        <v>102</v>
      </c>
      <c r="C51" s="21">
        <v>0.4375</v>
      </c>
      <c r="D51" s="20">
        <v>2401102</v>
      </c>
      <c r="E51" s="20" t="s">
        <v>39</v>
      </c>
      <c r="F51" s="168" t="s">
        <v>55</v>
      </c>
      <c r="G51" s="864">
        <v>14.4</v>
      </c>
      <c r="H51" s="875"/>
      <c r="I51" s="875"/>
      <c r="J51" s="15">
        <v>0.67700000000000005</v>
      </c>
      <c r="K51" s="19">
        <v>8.84</v>
      </c>
      <c r="L51" s="618">
        <f t="shared" si="6"/>
        <v>10.327102803738319</v>
      </c>
      <c r="M51" s="15"/>
      <c r="N51" s="15"/>
      <c r="O51" s="869"/>
      <c r="P51" s="869"/>
      <c r="Q51" s="870"/>
      <c r="R51" s="870"/>
      <c r="S51" s="870"/>
      <c r="T51" s="870"/>
      <c r="U51" s="870"/>
      <c r="V51" s="622"/>
      <c r="W51" s="622"/>
      <c r="X51" s="622"/>
      <c r="Y51" s="18">
        <v>90.28</v>
      </c>
      <c r="Z51" s="18">
        <v>-0.61</v>
      </c>
      <c r="AA51" s="18">
        <v>10.38</v>
      </c>
      <c r="AB51" s="25"/>
      <c r="AC51" s="17">
        <v>0.71</v>
      </c>
      <c r="AD51" s="16"/>
      <c r="AE51" s="16"/>
      <c r="AF51" s="16"/>
      <c r="AG51" s="18"/>
      <c r="AH51" s="16"/>
      <c r="AI51" s="16"/>
      <c r="AJ51" s="24"/>
      <c r="AK51" s="24" t="s">
        <v>55</v>
      </c>
      <c r="AL51" s="24" t="s">
        <v>55</v>
      </c>
      <c r="AM51" s="26"/>
      <c r="AN51" s="24" t="s">
        <v>91</v>
      </c>
      <c r="AO51" s="24" t="s">
        <v>55</v>
      </c>
      <c r="AP51" s="24"/>
      <c r="AQ51" s="24" t="s">
        <v>55</v>
      </c>
      <c r="AR51" s="24" t="s">
        <v>55</v>
      </c>
      <c r="AS51" s="24" t="s">
        <v>32</v>
      </c>
      <c r="AT51" s="24" t="s">
        <v>1425</v>
      </c>
    </row>
    <row r="52" spans="1:46" ht="21.75" customHeight="1">
      <c r="A52" s="23">
        <v>45336</v>
      </c>
      <c r="B52" s="22">
        <v>102</v>
      </c>
      <c r="C52" s="21">
        <v>0.4375</v>
      </c>
      <c r="D52" s="20">
        <v>2401103</v>
      </c>
      <c r="E52" s="20" t="s">
        <v>21</v>
      </c>
      <c r="F52" s="168" t="s">
        <v>55</v>
      </c>
      <c r="G52" s="864">
        <v>14.5</v>
      </c>
      <c r="H52" s="875">
        <v>14.3</v>
      </c>
      <c r="I52" s="875"/>
      <c r="J52" s="15">
        <v>0.68100000000000005</v>
      </c>
      <c r="K52" s="19">
        <v>9.06</v>
      </c>
      <c r="L52" s="618">
        <f t="shared" si="6"/>
        <v>10.596491228070176</v>
      </c>
      <c r="M52" s="15"/>
      <c r="N52" s="15"/>
      <c r="O52" s="869">
        <v>2.5</v>
      </c>
      <c r="P52" s="869"/>
      <c r="Q52" s="870">
        <v>28</v>
      </c>
      <c r="R52" s="870">
        <v>41</v>
      </c>
      <c r="S52" s="870"/>
      <c r="T52" s="870">
        <f>SUM(PS[[#This Row],[G 150µ]:[G 63µ]])</f>
        <v>69</v>
      </c>
      <c r="U52" s="870">
        <v>27</v>
      </c>
      <c r="V52" s="622"/>
      <c r="W52" s="622"/>
      <c r="X52" s="622"/>
      <c r="Y52" s="18">
        <v>89.95</v>
      </c>
      <c r="Z52" s="18">
        <v>-0.56000000000000005</v>
      </c>
      <c r="AA52" s="18">
        <v>10.28</v>
      </c>
      <c r="AB52" s="25"/>
      <c r="AC52" s="17">
        <v>0.87</v>
      </c>
      <c r="AD52" s="16">
        <v>102</v>
      </c>
      <c r="AE52" s="16">
        <v>52</v>
      </c>
      <c r="AF52" s="16">
        <v>16.2</v>
      </c>
      <c r="AG52" s="18">
        <v>203</v>
      </c>
      <c r="AH52" s="16">
        <v>1.96</v>
      </c>
      <c r="AI52" s="16">
        <v>52.3</v>
      </c>
      <c r="AJ52" s="24"/>
      <c r="AK52" s="24"/>
      <c r="AL52" s="24"/>
      <c r="AM52" s="26"/>
      <c r="AN52" s="24" t="s">
        <v>85</v>
      </c>
      <c r="AO52" s="24"/>
      <c r="AP52" s="24"/>
      <c r="AQ52" s="24" t="s">
        <v>55</v>
      </c>
      <c r="AR52" s="24" t="s">
        <v>55</v>
      </c>
      <c r="AS52" s="24" t="s">
        <v>32</v>
      </c>
      <c r="AT52" s="24" t="s">
        <v>1426</v>
      </c>
    </row>
    <row r="53" spans="1:46" ht="19.5">
      <c r="A53" s="23">
        <v>45337</v>
      </c>
      <c r="B53" s="22">
        <v>102</v>
      </c>
      <c r="C53" s="21">
        <v>0.375</v>
      </c>
      <c r="D53" s="20">
        <v>2401131</v>
      </c>
      <c r="E53" s="20" t="s">
        <v>39</v>
      </c>
      <c r="F53" s="168" t="s">
        <v>55</v>
      </c>
      <c r="G53" s="864">
        <v>14.38</v>
      </c>
      <c r="H53" s="875">
        <v>14.38</v>
      </c>
      <c r="I53" s="875">
        <v>14.3</v>
      </c>
      <c r="J53" s="15">
        <v>0.61899999999999999</v>
      </c>
      <c r="K53" s="19">
        <v>9.08</v>
      </c>
      <c r="L53" s="618">
        <f t="shared" si="6"/>
        <v>10.604998832048587</v>
      </c>
      <c r="M53" s="15"/>
      <c r="N53" s="15"/>
      <c r="O53" s="869">
        <v>2.2999999999999998</v>
      </c>
      <c r="P53" s="869"/>
      <c r="Q53" s="870">
        <v>25</v>
      </c>
      <c r="R53" s="870">
        <v>40</v>
      </c>
      <c r="S53" s="870"/>
      <c r="T53" s="870">
        <f>SUM(PS[[#This Row],[G 150µ]:[G 63µ]])</f>
        <v>65</v>
      </c>
      <c r="U53" s="870">
        <v>30</v>
      </c>
      <c r="V53" s="622"/>
      <c r="W53" s="622"/>
      <c r="X53" s="622"/>
      <c r="Y53" s="18">
        <v>90.89</v>
      </c>
      <c r="Z53" s="18">
        <v>-0.63</v>
      </c>
      <c r="AA53" s="18">
        <v>10.4</v>
      </c>
      <c r="AB53" s="25"/>
      <c r="AC53" s="17">
        <v>0.66</v>
      </c>
      <c r="AD53" s="16">
        <v>100</v>
      </c>
      <c r="AE53" s="16">
        <v>70</v>
      </c>
      <c r="AF53" s="16">
        <v>18.600000000000001</v>
      </c>
      <c r="AG53" s="18">
        <v>243</v>
      </c>
      <c r="AH53" s="16">
        <v>1.43</v>
      </c>
      <c r="AI53" s="16">
        <v>52.4</v>
      </c>
      <c r="AJ53" s="24"/>
      <c r="AK53" s="24" t="s">
        <v>55</v>
      </c>
      <c r="AL53" s="24" t="s">
        <v>55</v>
      </c>
      <c r="AM53" s="26"/>
      <c r="AN53" s="24"/>
      <c r="AO53" s="24" t="s">
        <v>55</v>
      </c>
      <c r="AP53" s="24"/>
      <c r="AQ53" s="24" t="s">
        <v>55</v>
      </c>
      <c r="AR53" s="24" t="s">
        <v>55</v>
      </c>
      <c r="AS53" s="24" t="s">
        <v>32</v>
      </c>
      <c r="AT53" s="24" t="s">
        <v>1427</v>
      </c>
    </row>
    <row r="54" spans="1:46" ht="19.5">
      <c r="A54" s="23">
        <v>45338</v>
      </c>
      <c r="B54" s="22">
        <v>102</v>
      </c>
      <c r="C54" s="21">
        <v>0.35416666666666669</v>
      </c>
      <c r="D54" s="20">
        <v>2401159</v>
      </c>
      <c r="E54" s="20" t="s">
        <v>21</v>
      </c>
      <c r="F54" s="168" t="s">
        <v>55</v>
      </c>
      <c r="G54" s="864">
        <v>14.59</v>
      </c>
      <c r="H54" s="875"/>
      <c r="I54" s="875"/>
      <c r="J54" s="15"/>
      <c r="K54" s="19">
        <v>9.41</v>
      </c>
      <c r="L54" s="618">
        <f t="shared" si="6"/>
        <v>11.017445264020607</v>
      </c>
      <c r="M54" s="15"/>
      <c r="N54" s="15"/>
      <c r="O54" s="869"/>
      <c r="P54" s="869"/>
      <c r="Q54" s="870"/>
      <c r="R54" s="870"/>
      <c r="S54" s="870"/>
      <c r="T54" s="870"/>
      <c r="U54" s="870"/>
      <c r="V54" s="622"/>
      <c r="W54" s="622"/>
      <c r="X54" s="622"/>
      <c r="Y54" s="18">
        <v>89.77</v>
      </c>
      <c r="Z54" s="18">
        <v>-0.48</v>
      </c>
      <c r="AA54" s="18">
        <v>10.34</v>
      </c>
      <c r="AB54" s="25"/>
      <c r="AC54" s="17"/>
      <c r="AD54" s="16"/>
      <c r="AE54" s="16"/>
      <c r="AF54" s="16"/>
      <c r="AG54" s="18"/>
      <c r="AH54" s="16"/>
      <c r="AI54" s="16"/>
      <c r="AJ54" s="24"/>
      <c r="AK54" s="24"/>
      <c r="AL54" s="24"/>
      <c r="AM54" s="26"/>
      <c r="AN54" s="24"/>
      <c r="AO54" s="24"/>
      <c r="AP54" s="24"/>
      <c r="AQ54" s="24" t="s">
        <v>55</v>
      </c>
      <c r="AR54" s="24" t="s">
        <v>55</v>
      </c>
      <c r="AS54" s="24" t="s">
        <v>32</v>
      </c>
      <c r="AT54" s="24" t="s">
        <v>1428</v>
      </c>
    </row>
    <row r="55" spans="1:46" ht="19.5">
      <c r="A55" s="23">
        <v>45338</v>
      </c>
      <c r="B55" s="22">
        <v>102</v>
      </c>
      <c r="C55" s="21">
        <v>0.41666666666666669</v>
      </c>
      <c r="D55" s="20">
        <v>2401161</v>
      </c>
      <c r="E55" s="20" t="s">
        <v>21</v>
      </c>
      <c r="F55" s="168" t="s">
        <v>55</v>
      </c>
      <c r="G55" s="864">
        <v>13.78</v>
      </c>
      <c r="H55" s="875"/>
      <c r="I55" s="875"/>
      <c r="J55" s="15"/>
      <c r="K55" s="19">
        <v>9.49</v>
      </c>
      <c r="L55" s="618">
        <f t="shared" si="6"/>
        <v>11.006726977499421</v>
      </c>
      <c r="M55" s="15">
        <v>354</v>
      </c>
      <c r="N55" s="15"/>
      <c r="O55" s="869"/>
      <c r="P55" s="869"/>
      <c r="Q55" s="870"/>
      <c r="R55" s="870"/>
      <c r="S55" s="870"/>
      <c r="T55" s="870"/>
      <c r="U55" s="870"/>
      <c r="V55" s="622"/>
      <c r="W55" s="622"/>
      <c r="X55" s="622"/>
      <c r="Y55" s="18">
        <v>89.73</v>
      </c>
      <c r="Z55" s="18">
        <v>-0.45</v>
      </c>
      <c r="AA55" s="18">
        <v>10.23</v>
      </c>
      <c r="AB55" s="25"/>
      <c r="AC55" s="17"/>
      <c r="AD55" s="16"/>
      <c r="AE55" s="16"/>
      <c r="AF55" s="16"/>
      <c r="AG55" s="18"/>
      <c r="AH55" s="16"/>
      <c r="AI55" s="16"/>
      <c r="AJ55" s="24"/>
      <c r="AK55" s="24"/>
      <c r="AL55" s="24"/>
      <c r="AM55" s="26"/>
      <c r="AN55" s="24"/>
      <c r="AO55" s="24"/>
      <c r="AP55" s="24"/>
      <c r="AQ55" s="24" t="s">
        <v>55</v>
      </c>
      <c r="AR55" s="24" t="s">
        <v>55</v>
      </c>
      <c r="AS55" s="24" t="s">
        <v>32</v>
      </c>
      <c r="AT55" s="24" t="s">
        <v>1429</v>
      </c>
    </row>
    <row r="56" spans="1:46" ht="19.5">
      <c r="A56" s="23">
        <v>45338</v>
      </c>
      <c r="B56" s="22">
        <v>102</v>
      </c>
      <c r="C56" s="21">
        <v>0.41666666666666669</v>
      </c>
      <c r="D56" s="20">
        <v>2401160</v>
      </c>
      <c r="E56" s="20" t="s">
        <v>39</v>
      </c>
      <c r="F56" s="168" t="s">
        <v>55</v>
      </c>
      <c r="G56" s="864">
        <v>14.57</v>
      </c>
      <c r="H56" s="875"/>
      <c r="I56" s="875"/>
      <c r="J56" s="15"/>
      <c r="K56" s="19">
        <v>9.57</v>
      </c>
      <c r="L56" s="618">
        <f>(K56/(100-G56))*100</f>
        <v>11.202153810136954</v>
      </c>
      <c r="M56" s="15"/>
      <c r="N56" s="15"/>
      <c r="O56" s="869">
        <v>3</v>
      </c>
      <c r="P56" s="869"/>
      <c r="Q56" s="870">
        <v>34</v>
      </c>
      <c r="R56" s="870">
        <v>44</v>
      </c>
      <c r="S56" s="870"/>
      <c r="T56" s="870">
        <f>SUM(PS[[#This Row],[G 150µ]:[G 63µ]])</f>
        <v>78</v>
      </c>
      <c r="U56" s="870">
        <v>18</v>
      </c>
      <c r="V56" s="622"/>
      <c r="W56" s="622"/>
      <c r="X56" s="622"/>
      <c r="Y56" s="18">
        <v>89.45</v>
      </c>
      <c r="Z56" s="18">
        <v>-0.37</v>
      </c>
      <c r="AA56" s="18">
        <v>10.06</v>
      </c>
      <c r="AB56" s="25"/>
      <c r="AC56" s="17"/>
      <c r="AD56" s="16"/>
      <c r="AE56" s="16"/>
      <c r="AF56" s="16"/>
      <c r="AG56" s="18"/>
      <c r="AH56" s="16"/>
      <c r="AI56" s="16"/>
      <c r="AJ56" s="24"/>
      <c r="AK56" s="24" t="s">
        <v>55</v>
      </c>
      <c r="AL56" s="24" t="s">
        <v>55</v>
      </c>
      <c r="AM56" s="26"/>
      <c r="AN56" s="24" t="s">
        <v>79</v>
      </c>
      <c r="AO56" s="24" t="s">
        <v>55</v>
      </c>
      <c r="AP56" s="24"/>
      <c r="AQ56" s="24" t="s">
        <v>55</v>
      </c>
      <c r="AR56" s="24" t="s">
        <v>55</v>
      </c>
      <c r="AS56" s="24" t="s">
        <v>32</v>
      </c>
      <c r="AT56" s="24" t="s">
        <v>1430</v>
      </c>
    </row>
    <row r="57" spans="1:46" ht="19.5">
      <c r="A57" s="23">
        <v>45339</v>
      </c>
      <c r="B57" s="22">
        <v>102</v>
      </c>
      <c r="C57" s="21">
        <v>0.41666666666666669</v>
      </c>
      <c r="D57" s="20">
        <v>2401195</v>
      </c>
      <c r="E57" s="20" t="s">
        <v>21</v>
      </c>
      <c r="F57" s="168" t="s">
        <v>55</v>
      </c>
      <c r="G57" s="864">
        <v>14.6</v>
      </c>
      <c r="H57" s="875">
        <v>14.3</v>
      </c>
      <c r="I57" s="875"/>
      <c r="J57" s="15"/>
      <c r="K57" s="19">
        <v>8.89</v>
      </c>
      <c r="L57" s="618">
        <f t="shared" ref="L57:L61" si="7">(K57/(100-G57))*100</f>
        <v>10.409836065573771</v>
      </c>
      <c r="M57" s="15"/>
      <c r="N57" s="15"/>
      <c r="O57" s="869">
        <v>3</v>
      </c>
      <c r="P57" s="869"/>
      <c r="Q57" s="870">
        <v>35</v>
      </c>
      <c r="R57" s="870">
        <v>46</v>
      </c>
      <c r="S57" s="870"/>
      <c r="T57" s="870">
        <f>SUM(PS[[#This Row],[G 150µ]:[G 63µ]])</f>
        <v>81</v>
      </c>
      <c r="U57" s="870">
        <v>15</v>
      </c>
      <c r="V57" s="622"/>
      <c r="W57" s="622"/>
      <c r="X57" s="622"/>
      <c r="Y57" s="18">
        <v>90.4</v>
      </c>
      <c r="Z57" s="18">
        <v>-0.68</v>
      </c>
      <c r="AA57" s="18">
        <v>10.1</v>
      </c>
      <c r="AB57" s="25"/>
      <c r="AC57" s="17">
        <v>0.8</v>
      </c>
      <c r="AD57" s="16">
        <v>81</v>
      </c>
      <c r="AE57" s="16">
        <v>63</v>
      </c>
      <c r="AF57" s="16">
        <v>17.7</v>
      </c>
      <c r="AG57" s="18">
        <v>188</v>
      </c>
      <c r="AH57" s="16">
        <v>1.29</v>
      </c>
      <c r="AI57" s="16">
        <v>45.2</v>
      </c>
      <c r="AJ57" s="24"/>
      <c r="AK57" s="24"/>
      <c r="AL57" s="24"/>
      <c r="AM57" s="26"/>
      <c r="AN57" s="24" t="s">
        <v>85</v>
      </c>
      <c r="AO57" s="24"/>
      <c r="AP57" s="24"/>
      <c r="AQ57" s="24" t="s">
        <v>55</v>
      </c>
      <c r="AR57" s="24" t="s">
        <v>55</v>
      </c>
      <c r="AS57" s="24" t="s">
        <v>32</v>
      </c>
      <c r="AT57" s="24" t="s">
        <v>1431</v>
      </c>
    </row>
    <row r="58" spans="1:46" ht="19.5">
      <c r="A58" s="23">
        <v>45341</v>
      </c>
      <c r="B58" s="22">
        <v>102</v>
      </c>
      <c r="C58" s="21">
        <v>0.41666666666666669</v>
      </c>
      <c r="D58" s="20">
        <v>2401230</v>
      </c>
      <c r="E58" s="20" t="s">
        <v>39</v>
      </c>
      <c r="F58" s="168" t="s">
        <v>55</v>
      </c>
      <c r="G58" s="864">
        <v>14.47</v>
      </c>
      <c r="H58" s="875"/>
      <c r="I58" s="875"/>
      <c r="J58" s="15"/>
      <c r="K58" s="19">
        <v>8.8699999999999992</v>
      </c>
      <c r="L58" s="618">
        <f t="shared" si="7"/>
        <v>10.370630188238044</v>
      </c>
      <c r="M58" s="15"/>
      <c r="N58" s="15"/>
      <c r="O58" s="869">
        <v>1</v>
      </c>
      <c r="P58" s="869"/>
      <c r="Q58" s="870">
        <v>17.8</v>
      </c>
      <c r="R58" s="870">
        <v>45.6</v>
      </c>
      <c r="S58" s="870"/>
      <c r="T58" s="870">
        <f>SUM(PS[[#This Row],[G 150µ]:[G 63µ]])</f>
        <v>63.400000000000006</v>
      </c>
      <c r="U58" s="870">
        <v>32.200000000000003</v>
      </c>
      <c r="V58" s="622"/>
      <c r="W58" s="622"/>
      <c r="X58" s="622"/>
      <c r="Y58" s="18">
        <v>91.28</v>
      </c>
      <c r="Z58" s="18">
        <v>-0.2</v>
      </c>
      <c r="AA58" s="18">
        <v>10.029999999999999</v>
      </c>
      <c r="AB58" s="25"/>
      <c r="AC58" s="17"/>
      <c r="AD58" s="16">
        <v>105</v>
      </c>
      <c r="AE58" s="16">
        <v>57</v>
      </c>
      <c r="AF58" s="16">
        <v>16.8</v>
      </c>
      <c r="AG58" s="18">
        <v>230</v>
      </c>
      <c r="AH58" s="16">
        <v>1.84</v>
      </c>
      <c r="AI58" s="16">
        <v>53.3</v>
      </c>
      <c r="AJ58" s="24"/>
      <c r="AK58" s="24" t="s">
        <v>55</v>
      </c>
      <c r="AL58" s="24" t="s">
        <v>55</v>
      </c>
      <c r="AM58" s="26"/>
      <c r="AN58" s="24" t="s">
        <v>101</v>
      </c>
      <c r="AO58" s="24" t="s">
        <v>55</v>
      </c>
      <c r="AP58" s="24"/>
      <c r="AQ58" s="24" t="s">
        <v>55</v>
      </c>
      <c r="AR58" s="24" t="s">
        <v>55</v>
      </c>
      <c r="AS58" s="24" t="s">
        <v>32</v>
      </c>
      <c r="AT58" s="24" t="s">
        <v>1432</v>
      </c>
    </row>
    <row r="59" spans="1:46" ht="19.5">
      <c r="A59" s="23">
        <v>45343</v>
      </c>
      <c r="B59" s="22">
        <v>102</v>
      </c>
      <c r="C59" s="21">
        <v>0.58333333333333337</v>
      </c>
      <c r="D59" s="20">
        <v>2401311</v>
      </c>
      <c r="E59" s="20" t="s">
        <v>21</v>
      </c>
      <c r="F59" s="168" t="s">
        <v>55</v>
      </c>
      <c r="G59" s="864">
        <v>14.9</v>
      </c>
      <c r="H59" s="875"/>
      <c r="I59" s="875">
        <v>14.9</v>
      </c>
      <c r="J59" s="15">
        <v>0.68700000000000006</v>
      </c>
      <c r="K59" s="19">
        <v>8.8000000000000007</v>
      </c>
      <c r="L59" s="618">
        <f t="shared" si="7"/>
        <v>10.340775558166863</v>
      </c>
      <c r="M59" s="15"/>
      <c r="N59" s="15"/>
      <c r="O59" s="869">
        <v>0.8</v>
      </c>
      <c r="P59" s="869"/>
      <c r="Q59" s="870">
        <v>45.2</v>
      </c>
      <c r="R59" s="870">
        <v>36.6</v>
      </c>
      <c r="S59" s="870"/>
      <c r="T59" s="870">
        <f>SUM(PS[[#This Row],[G 150µ]:[G 63µ]])</f>
        <v>81.800000000000011</v>
      </c>
      <c r="U59" s="870">
        <v>16</v>
      </c>
      <c r="V59" s="622"/>
      <c r="W59" s="622"/>
      <c r="X59" s="622"/>
      <c r="Y59" s="18">
        <v>89.18</v>
      </c>
      <c r="Z59" s="18">
        <v>-0.41</v>
      </c>
      <c r="AA59" s="18">
        <v>9.81</v>
      </c>
      <c r="AB59" s="25"/>
      <c r="AC59" s="17"/>
      <c r="AD59" s="16"/>
      <c r="AE59" s="16"/>
      <c r="AF59" s="16"/>
      <c r="AG59" s="18"/>
      <c r="AH59" s="16"/>
      <c r="AI59" s="16"/>
      <c r="AJ59" s="24"/>
      <c r="AK59" s="24"/>
      <c r="AL59" s="24"/>
      <c r="AM59" s="26"/>
      <c r="AN59" s="24" t="s">
        <v>62</v>
      </c>
      <c r="AO59" s="24"/>
      <c r="AP59" s="24"/>
      <c r="AQ59" s="24" t="s">
        <v>55</v>
      </c>
      <c r="AR59" s="24" t="s">
        <v>55</v>
      </c>
      <c r="AS59" s="24" t="s">
        <v>32</v>
      </c>
      <c r="AT59" s="24" t="s">
        <v>1433</v>
      </c>
    </row>
    <row r="60" spans="1:46" ht="19.5">
      <c r="A60" s="23">
        <v>45343</v>
      </c>
      <c r="B60" s="22">
        <v>102</v>
      </c>
      <c r="C60" s="21">
        <v>0.58333333333333337</v>
      </c>
      <c r="D60" s="20">
        <v>2401312</v>
      </c>
      <c r="E60" s="20" t="s">
        <v>39</v>
      </c>
      <c r="F60" s="168" t="s">
        <v>55</v>
      </c>
      <c r="G60" s="864">
        <v>14.95</v>
      </c>
      <c r="H60" s="875"/>
      <c r="I60" s="875">
        <v>14.9</v>
      </c>
      <c r="J60" s="15">
        <v>0.68799999999999994</v>
      </c>
      <c r="K60" s="19">
        <v>8.66</v>
      </c>
      <c r="L60" s="618">
        <f t="shared" si="7"/>
        <v>10.182245737801294</v>
      </c>
      <c r="M60" s="15"/>
      <c r="N60" s="15"/>
      <c r="O60" s="869">
        <v>1.2</v>
      </c>
      <c r="P60" s="869"/>
      <c r="Q60" s="870">
        <v>52</v>
      </c>
      <c r="R60" s="870">
        <v>29.2</v>
      </c>
      <c r="S60" s="870"/>
      <c r="T60" s="870">
        <f>SUM(PS[[#This Row],[G 150µ]:[G 63µ]])</f>
        <v>81.2</v>
      </c>
      <c r="U60" s="870">
        <v>16.399999999999999</v>
      </c>
      <c r="V60" s="622"/>
      <c r="W60" s="622"/>
      <c r="X60" s="622"/>
      <c r="Y60" s="18">
        <v>89.4</v>
      </c>
      <c r="Z60" s="18">
        <v>-0.51</v>
      </c>
      <c r="AA60" s="18">
        <v>9.7799999999999994</v>
      </c>
      <c r="AB60" s="25"/>
      <c r="AC60" s="17"/>
      <c r="AD60" s="16"/>
      <c r="AE60" s="16"/>
      <c r="AF60" s="16"/>
      <c r="AG60" s="18"/>
      <c r="AH60" s="16"/>
      <c r="AI60" s="16"/>
      <c r="AJ60" s="24"/>
      <c r="AK60" s="24" t="s">
        <v>55</v>
      </c>
      <c r="AL60" s="24" t="s">
        <v>55</v>
      </c>
      <c r="AM60" s="26"/>
      <c r="AN60" s="24" t="s">
        <v>62</v>
      </c>
      <c r="AO60" s="24" t="s">
        <v>55</v>
      </c>
      <c r="AP60" s="24"/>
      <c r="AQ60" s="24" t="s">
        <v>55</v>
      </c>
      <c r="AR60" s="24" t="s">
        <v>55</v>
      </c>
      <c r="AS60" s="24" t="s">
        <v>32</v>
      </c>
      <c r="AT60" s="24" t="s">
        <v>1434</v>
      </c>
    </row>
    <row r="61" spans="1:46" ht="19.5">
      <c r="A61" s="23">
        <v>45346</v>
      </c>
      <c r="B61" s="22">
        <v>102</v>
      </c>
      <c r="C61" s="21">
        <v>0.48958333333333331</v>
      </c>
      <c r="D61" s="20">
        <v>2401383</v>
      </c>
      <c r="E61" s="20" t="s">
        <v>21</v>
      </c>
      <c r="F61" s="168" t="s">
        <v>55</v>
      </c>
      <c r="G61" s="864">
        <v>14.85</v>
      </c>
      <c r="H61" s="875"/>
      <c r="I61" s="875">
        <v>14.73</v>
      </c>
      <c r="J61" s="15">
        <v>0.69</v>
      </c>
      <c r="K61" s="19">
        <v>9.16</v>
      </c>
      <c r="L61" s="618">
        <f t="shared" si="7"/>
        <v>10.757486788021138</v>
      </c>
      <c r="M61" s="15"/>
      <c r="N61" s="15"/>
      <c r="O61" s="869"/>
      <c r="P61" s="869"/>
      <c r="Q61" s="870"/>
      <c r="R61" s="870"/>
      <c r="S61" s="870"/>
      <c r="T61" s="870"/>
      <c r="U61" s="870"/>
      <c r="V61" s="622"/>
      <c r="W61" s="622"/>
      <c r="X61" s="622"/>
      <c r="Y61" s="18"/>
      <c r="Z61" s="18"/>
      <c r="AA61" s="18"/>
      <c r="AB61" s="25"/>
      <c r="AC61" s="17"/>
      <c r="AD61" s="16">
        <v>104</v>
      </c>
      <c r="AE61" s="16">
        <v>51</v>
      </c>
      <c r="AF61" s="16">
        <v>15.9</v>
      </c>
      <c r="AG61" s="18">
        <v>200</v>
      </c>
      <c r="AH61" s="16">
        <v>2.04</v>
      </c>
      <c r="AI61" s="16">
        <v>48.1</v>
      </c>
      <c r="AJ61" s="24"/>
      <c r="AK61" s="24"/>
      <c r="AL61" s="24"/>
      <c r="AM61" s="26"/>
      <c r="AN61" s="24" t="s">
        <v>101</v>
      </c>
      <c r="AO61" s="24"/>
      <c r="AP61" s="24"/>
      <c r="AQ61" s="24" t="s">
        <v>55</v>
      </c>
      <c r="AR61" s="24" t="s">
        <v>55</v>
      </c>
      <c r="AS61" s="24" t="s">
        <v>32</v>
      </c>
      <c r="AT61" s="24" t="s">
        <v>1435</v>
      </c>
    </row>
    <row r="62" spans="1:46" ht="19.5">
      <c r="A62" s="23">
        <v>45348</v>
      </c>
      <c r="B62" s="22">
        <v>102</v>
      </c>
      <c r="C62" s="21">
        <v>0.48958333333333331</v>
      </c>
      <c r="D62" s="20">
        <v>2401420</v>
      </c>
      <c r="E62" s="20" t="s">
        <v>39</v>
      </c>
      <c r="F62" s="168" t="s">
        <v>55</v>
      </c>
      <c r="G62" s="864">
        <v>14.61</v>
      </c>
      <c r="H62" s="875">
        <v>14.62</v>
      </c>
      <c r="I62" s="875"/>
      <c r="J62" s="15">
        <v>0.621</v>
      </c>
      <c r="K62" s="19">
        <v>8.9600000000000009</v>
      </c>
      <c r="L62" s="618">
        <f>(K62/(100-G62))*100</f>
        <v>10.493031970956787</v>
      </c>
      <c r="M62" s="15"/>
      <c r="N62" s="15"/>
      <c r="O62" s="869"/>
      <c r="P62" s="869"/>
      <c r="Q62" s="870"/>
      <c r="R62" s="870"/>
      <c r="S62" s="870"/>
      <c r="T62" s="870"/>
      <c r="U62" s="870"/>
      <c r="V62" s="622"/>
      <c r="W62" s="622"/>
      <c r="X62" s="622"/>
      <c r="Y62" s="18">
        <v>89.17</v>
      </c>
      <c r="Z62" s="18">
        <v>-0.34</v>
      </c>
      <c r="AA62" s="18">
        <v>10.11</v>
      </c>
      <c r="AB62" s="25"/>
      <c r="AC62" s="17"/>
      <c r="AD62" s="16">
        <v>112</v>
      </c>
      <c r="AE62" s="16">
        <v>58</v>
      </c>
      <c r="AF62" s="16">
        <v>17</v>
      </c>
      <c r="AG62" s="18">
        <v>237</v>
      </c>
      <c r="AH62" s="16">
        <v>1.93</v>
      </c>
      <c r="AI62" s="16">
        <v>49.8</v>
      </c>
      <c r="AJ62" s="24"/>
      <c r="AK62" s="24" t="s">
        <v>55</v>
      </c>
      <c r="AL62" s="24" t="s">
        <v>55</v>
      </c>
      <c r="AM62" s="26"/>
      <c r="AN62" s="24" t="s">
        <v>101</v>
      </c>
      <c r="AO62" s="24" t="s">
        <v>55</v>
      </c>
      <c r="AP62" s="24"/>
      <c r="AQ62" s="24" t="s">
        <v>55</v>
      </c>
      <c r="AR62" s="24" t="s">
        <v>55</v>
      </c>
      <c r="AS62" s="24" t="s">
        <v>32</v>
      </c>
      <c r="AT62" s="24" t="s">
        <v>1436</v>
      </c>
    </row>
    <row r="63" spans="1:46" ht="19.5">
      <c r="A63" s="23">
        <v>45352</v>
      </c>
      <c r="B63" s="22">
        <v>103</v>
      </c>
      <c r="C63" s="21">
        <v>0.45833333333333331</v>
      </c>
      <c r="D63" s="20">
        <v>2401512</v>
      </c>
      <c r="E63" s="20" t="s">
        <v>39</v>
      </c>
      <c r="F63" s="168" t="s">
        <v>55</v>
      </c>
      <c r="G63" s="864">
        <v>14.66</v>
      </c>
      <c r="H63" s="875"/>
      <c r="I63" s="875"/>
      <c r="J63" s="15">
        <v>0.67400000000000004</v>
      </c>
      <c r="K63" s="19">
        <v>9.59</v>
      </c>
      <c r="L63" s="618">
        <f t="shared" ref="L63:L64" si="8">(K63/(100-G63))*100</f>
        <v>11.23740332786501</v>
      </c>
      <c r="M63" s="15"/>
      <c r="N63" s="15"/>
      <c r="O63" s="869">
        <v>3</v>
      </c>
      <c r="P63" s="869"/>
      <c r="Q63" s="870">
        <v>45</v>
      </c>
      <c r="R63" s="870">
        <v>33</v>
      </c>
      <c r="S63" s="870"/>
      <c r="T63" s="870">
        <f>SUM(PS[[#This Row],[G 150µ]:[G 63µ]])</f>
        <v>78</v>
      </c>
      <c r="U63" s="870">
        <v>18</v>
      </c>
      <c r="V63" s="622"/>
      <c r="W63" s="622"/>
      <c r="X63" s="622"/>
      <c r="Y63" s="18">
        <v>89.2</v>
      </c>
      <c r="Z63" s="18">
        <v>-0.44</v>
      </c>
      <c r="AA63" s="18">
        <v>9.98</v>
      </c>
      <c r="AB63" s="25"/>
      <c r="AC63" s="17">
        <v>0.72</v>
      </c>
      <c r="AD63" s="16">
        <v>72</v>
      </c>
      <c r="AE63" s="16">
        <v>84</v>
      </c>
      <c r="AF63" s="16">
        <v>20.399999999999999</v>
      </c>
      <c r="AG63" s="18">
        <v>200</v>
      </c>
      <c r="AH63" s="16">
        <v>0.86</v>
      </c>
      <c r="AI63" s="16">
        <v>52.6</v>
      </c>
      <c r="AJ63" s="24"/>
      <c r="AK63" s="24" t="s">
        <v>55</v>
      </c>
      <c r="AL63" s="24" t="s">
        <v>55</v>
      </c>
      <c r="AM63" s="26"/>
      <c r="AN63" s="24" t="s">
        <v>62</v>
      </c>
      <c r="AO63" s="24" t="s">
        <v>55</v>
      </c>
      <c r="AP63" s="24"/>
      <c r="AQ63" s="24" t="s">
        <v>55</v>
      </c>
      <c r="AR63" s="24" t="s">
        <v>55</v>
      </c>
      <c r="AS63" s="24" t="s">
        <v>32</v>
      </c>
      <c r="AT63" s="24" t="s">
        <v>1437</v>
      </c>
    </row>
    <row r="64" spans="1:46" ht="19.5">
      <c r="A64" s="23">
        <v>45352</v>
      </c>
      <c r="B64" s="22">
        <v>103</v>
      </c>
      <c r="C64" s="21">
        <v>0.45833333333333331</v>
      </c>
      <c r="D64" s="20">
        <v>2401513</v>
      </c>
      <c r="E64" s="20" t="s">
        <v>21</v>
      </c>
      <c r="F64" s="168" t="s">
        <v>55</v>
      </c>
      <c r="G64" s="864">
        <v>14.9</v>
      </c>
      <c r="H64" s="875"/>
      <c r="I64" s="875">
        <v>14.9</v>
      </c>
      <c r="J64" s="15">
        <v>0.64600000000000002</v>
      </c>
      <c r="K64" s="19">
        <v>9.4700000000000006</v>
      </c>
      <c r="L64" s="618">
        <f t="shared" si="8"/>
        <v>11.128084606345476</v>
      </c>
      <c r="M64" s="15"/>
      <c r="N64" s="15"/>
      <c r="O64" s="869"/>
      <c r="P64" s="869"/>
      <c r="Q64" s="870"/>
      <c r="R64" s="870"/>
      <c r="S64" s="870"/>
      <c r="T64" s="870"/>
      <c r="U64" s="870"/>
      <c r="V64" s="622"/>
      <c r="W64" s="622"/>
      <c r="X64" s="622"/>
      <c r="Y64" s="18">
        <v>89.12</v>
      </c>
      <c r="Z64" s="18">
        <v>-0.44</v>
      </c>
      <c r="AA64" s="18">
        <v>10.06</v>
      </c>
      <c r="AB64" s="25"/>
      <c r="AC64" s="17"/>
      <c r="AD64" s="16"/>
      <c r="AE64" s="16"/>
      <c r="AF64" s="16"/>
      <c r="AG64" s="18"/>
      <c r="AH64" s="16"/>
      <c r="AI64" s="16"/>
      <c r="AJ64" s="24"/>
      <c r="AK64" s="24"/>
      <c r="AL64" s="24"/>
      <c r="AM64" s="26"/>
      <c r="AN64" s="24" t="s">
        <v>62</v>
      </c>
      <c r="AO64" s="24"/>
      <c r="AP64" s="24"/>
      <c r="AQ64" s="24" t="s">
        <v>55</v>
      </c>
      <c r="AR64" s="24" t="s">
        <v>55</v>
      </c>
      <c r="AS64" s="24" t="s">
        <v>32</v>
      </c>
      <c r="AT64" s="24" t="s">
        <v>1438</v>
      </c>
    </row>
    <row r="65" spans="1:46" ht="19.5">
      <c r="A65" s="23">
        <v>45353</v>
      </c>
      <c r="B65" s="22">
        <v>103</v>
      </c>
      <c r="C65" s="21">
        <v>0.41666666666666669</v>
      </c>
      <c r="D65" s="20">
        <v>2401532</v>
      </c>
      <c r="E65" s="20" t="s">
        <v>39</v>
      </c>
      <c r="F65" s="168" t="s">
        <v>55</v>
      </c>
      <c r="G65" s="864">
        <v>14.66</v>
      </c>
      <c r="H65" s="875"/>
      <c r="I65" s="875"/>
      <c r="J65" s="15">
        <v>0.68700000000000006</v>
      </c>
      <c r="K65" s="19">
        <v>9.15</v>
      </c>
      <c r="L65" s="618">
        <f>(K65/(100-G65))*100</f>
        <v>10.721818607921255</v>
      </c>
      <c r="M65" s="15"/>
      <c r="N65" s="15"/>
      <c r="O65" s="869">
        <v>1.8</v>
      </c>
      <c r="P65" s="869"/>
      <c r="Q65" s="870">
        <v>30.2</v>
      </c>
      <c r="R65" s="870">
        <v>45.2</v>
      </c>
      <c r="S65" s="870"/>
      <c r="T65" s="870">
        <f>SUM(Q65:R65)</f>
        <v>75.400000000000006</v>
      </c>
      <c r="U65" s="870">
        <v>20.6</v>
      </c>
      <c r="V65" s="622"/>
      <c r="W65" s="622"/>
      <c r="X65" s="622"/>
      <c r="Y65" s="18">
        <v>88.32</v>
      </c>
      <c r="Z65" s="18">
        <v>-0.34</v>
      </c>
      <c r="AA65" s="18">
        <v>9.99</v>
      </c>
      <c r="AB65" s="25"/>
      <c r="AC65" s="17"/>
      <c r="AD65" s="16">
        <v>94</v>
      </c>
      <c r="AE65" s="16">
        <v>70</v>
      </c>
      <c r="AF65" s="16">
        <v>18.600000000000001</v>
      </c>
      <c r="AG65" s="18">
        <v>230</v>
      </c>
      <c r="AH65" s="16">
        <v>1.34</v>
      </c>
      <c r="AI65" s="16">
        <v>53.1</v>
      </c>
      <c r="AJ65" s="24"/>
      <c r="AK65" s="24" t="s">
        <v>55</v>
      </c>
      <c r="AL65" s="24" t="s">
        <v>55</v>
      </c>
      <c r="AM65" s="26"/>
      <c r="AN65" s="24" t="s">
        <v>62</v>
      </c>
      <c r="AO65" s="24" t="s">
        <v>55</v>
      </c>
      <c r="AP65" s="24"/>
      <c r="AQ65" s="24" t="s">
        <v>55</v>
      </c>
      <c r="AR65" s="24" t="s">
        <v>55</v>
      </c>
      <c r="AS65" s="24" t="s">
        <v>32</v>
      </c>
      <c r="AT65" s="24" t="s">
        <v>1439</v>
      </c>
    </row>
    <row r="66" spans="1:46" ht="19.5">
      <c r="A66" s="23">
        <v>45355</v>
      </c>
      <c r="B66" s="22">
        <v>103</v>
      </c>
      <c r="C66" s="21">
        <v>0.35416666666666669</v>
      </c>
      <c r="D66" s="20">
        <v>2401555</v>
      </c>
      <c r="E66" s="20" t="s">
        <v>39</v>
      </c>
      <c r="F66" s="168" t="s">
        <v>55</v>
      </c>
      <c r="G66" s="864">
        <v>14.57</v>
      </c>
      <c r="H66" s="875"/>
      <c r="I66" s="875">
        <v>14.61</v>
      </c>
      <c r="J66" s="15">
        <v>0.68799999999999994</v>
      </c>
      <c r="K66" s="19">
        <v>9.74</v>
      </c>
      <c r="L66" s="618">
        <f t="shared" ref="L66:L67" si="9">(K66/(100-G66))*100</f>
        <v>11.401147138007724</v>
      </c>
      <c r="M66" s="15">
        <v>405</v>
      </c>
      <c r="N66" s="15"/>
      <c r="O66" s="869">
        <v>1.6</v>
      </c>
      <c r="P66" s="869"/>
      <c r="Q66" s="870">
        <v>25.6</v>
      </c>
      <c r="R66" s="870">
        <v>46</v>
      </c>
      <c r="S66" s="870"/>
      <c r="T66" s="870">
        <f>SUM(Q66:R66)</f>
        <v>71.599999999999994</v>
      </c>
      <c r="U66" s="870">
        <v>24</v>
      </c>
      <c r="V66" s="622"/>
      <c r="W66" s="622"/>
      <c r="X66" s="622"/>
      <c r="Y66" s="18">
        <v>89.19</v>
      </c>
      <c r="Z66" s="18">
        <v>-0.28999999999999998</v>
      </c>
      <c r="AA66" s="18">
        <v>9.9600000000000009</v>
      </c>
      <c r="AB66" s="25"/>
      <c r="AC66" s="17">
        <v>0.69</v>
      </c>
      <c r="AD66" s="16">
        <v>99</v>
      </c>
      <c r="AE66" s="16">
        <v>53</v>
      </c>
      <c r="AF66" s="16">
        <v>16.2</v>
      </c>
      <c r="AG66" s="18">
        <v>200</v>
      </c>
      <c r="AH66" s="16">
        <v>1.87</v>
      </c>
      <c r="AI66" s="16">
        <v>51.4</v>
      </c>
      <c r="AJ66" s="24"/>
      <c r="AK66" s="24" t="s">
        <v>55</v>
      </c>
      <c r="AL66" s="24" t="s">
        <v>55</v>
      </c>
      <c r="AM66" s="26"/>
      <c r="AN66" s="24" t="s">
        <v>101</v>
      </c>
      <c r="AO66" s="24" t="s">
        <v>55</v>
      </c>
      <c r="AP66" s="24"/>
      <c r="AQ66" s="24" t="s">
        <v>55</v>
      </c>
      <c r="AR66" s="24" t="s">
        <v>55</v>
      </c>
      <c r="AS66" s="24" t="s">
        <v>32</v>
      </c>
      <c r="AT66" s="24" t="s">
        <v>1440</v>
      </c>
    </row>
    <row r="67" spans="1:46" ht="19.5">
      <c r="A67" s="23">
        <v>45355</v>
      </c>
      <c r="B67" s="22">
        <v>103</v>
      </c>
      <c r="C67" s="21">
        <v>0.35416666666666669</v>
      </c>
      <c r="D67" s="20">
        <v>2401554</v>
      </c>
      <c r="E67" s="20" t="s">
        <v>21</v>
      </c>
      <c r="F67" s="168" t="s">
        <v>55</v>
      </c>
      <c r="G67" s="864">
        <v>14.3</v>
      </c>
      <c r="H67" s="875">
        <v>14</v>
      </c>
      <c r="I67" s="875">
        <v>14.2</v>
      </c>
      <c r="J67" s="15"/>
      <c r="K67" s="19">
        <v>10.1</v>
      </c>
      <c r="L67" s="618">
        <f t="shared" si="9"/>
        <v>11.785297549591597</v>
      </c>
      <c r="M67" s="15"/>
      <c r="N67" s="15"/>
      <c r="O67" s="869">
        <v>1.6</v>
      </c>
      <c r="P67" s="869"/>
      <c r="Q67" s="870">
        <v>50.4</v>
      </c>
      <c r="R67" s="870">
        <v>27.4</v>
      </c>
      <c r="S67" s="870"/>
      <c r="T67" s="870">
        <f>SUM(Q67:R67)</f>
        <v>77.8</v>
      </c>
      <c r="U67" s="870">
        <v>19</v>
      </c>
      <c r="V67" s="622"/>
      <c r="W67" s="622"/>
      <c r="X67" s="622"/>
      <c r="Y67" s="18">
        <v>88.79</v>
      </c>
      <c r="Z67" s="18">
        <v>-0.12</v>
      </c>
      <c r="AA67" s="18">
        <v>9.99</v>
      </c>
      <c r="AB67" s="25"/>
      <c r="AC67" s="17">
        <v>0.68</v>
      </c>
      <c r="AD67" s="16"/>
      <c r="AE67" s="16"/>
      <c r="AF67" s="16"/>
      <c r="AG67" s="18"/>
      <c r="AH67" s="16"/>
      <c r="AI67" s="16"/>
      <c r="AJ67" s="24"/>
      <c r="AK67" s="24"/>
      <c r="AL67" s="24"/>
      <c r="AM67" s="26"/>
      <c r="AN67" s="24" t="s">
        <v>85</v>
      </c>
      <c r="AO67" s="24"/>
      <c r="AP67" s="24"/>
      <c r="AQ67" s="24" t="s">
        <v>55</v>
      </c>
      <c r="AR67" s="24" t="s">
        <v>55</v>
      </c>
      <c r="AS67" s="24" t="s">
        <v>32</v>
      </c>
      <c r="AT67" s="24" t="s">
        <v>1441</v>
      </c>
    </row>
    <row r="68" spans="1:46" ht="19.5">
      <c r="A68" s="23">
        <v>45356</v>
      </c>
      <c r="B68" s="22">
        <v>103</v>
      </c>
      <c r="C68" s="21">
        <v>0.41666666666666669</v>
      </c>
      <c r="D68" s="20">
        <v>2401601</v>
      </c>
      <c r="E68" s="20" t="s">
        <v>39</v>
      </c>
      <c r="F68" s="168" t="s">
        <v>55</v>
      </c>
      <c r="G68" s="864">
        <v>13.9</v>
      </c>
      <c r="H68" s="875"/>
      <c r="I68" s="875"/>
      <c r="J68" s="15"/>
      <c r="K68" s="19">
        <v>10.31</v>
      </c>
      <c r="L68" s="618">
        <f>(K68/(100-G68))*100</f>
        <v>11.974448315911731</v>
      </c>
      <c r="M68" s="15"/>
      <c r="N68" s="15"/>
      <c r="O68" s="869"/>
      <c r="P68" s="869"/>
      <c r="Q68" s="870"/>
      <c r="R68" s="870"/>
      <c r="S68" s="870"/>
      <c r="T68" s="870"/>
      <c r="U68" s="870"/>
      <c r="V68" s="622"/>
      <c r="W68" s="622"/>
      <c r="X68" s="622"/>
      <c r="Y68" s="18"/>
      <c r="Z68" s="18"/>
      <c r="AA68" s="18"/>
      <c r="AB68" s="25"/>
      <c r="AC68" s="17">
        <v>0.64</v>
      </c>
      <c r="AD68" s="16">
        <v>96</v>
      </c>
      <c r="AE68" s="16">
        <v>74</v>
      </c>
      <c r="AF68" s="16">
        <v>19.100000000000001</v>
      </c>
      <c r="AG68" s="18">
        <v>240</v>
      </c>
      <c r="AH68" s="16">
        <v>1.3</v>
      </c>
      <c r="AI68" s="16">
        <v>49.5</v>
      </c>
      <c r="AJ68" s="24"/>
      <c r="AK68" s="24" t="s">
        <v>55</v>
      </c>
      <c r="AL68" s="24" t="s">
        <v>55</v>
      </c>
      <c r="AM68" s="26"/>
      <c r="AN68" s="24"/>
      <c r="AO68" s="24" t="s">
        <v>55</v>
      </c>
      <c r="AP68" s="24"/>
      <c r="AQ68" s="24" t="s">
        <v>55</v>
      </c>
      <c r="AR68" s="24" t="s">
        <v>55</v>
      </c>
      <c r="AS68" s="24" t="s">
        <v>32</v>
      </c>
      <c r="AT68" s="24" t="s">
        <v>1442</v>
      </c>
    </row>
    <row r="69" spans="1:46" ht="19.5">
      <c r="A69" s="23">
        <v>45357</v>
      </c>
      <c r="B69" s="22">
        <v>103</v>
      </c>
      <c r="C69" s="21">
        <v>0.35416666666666669</v>
      </c>
      <c r="D69" s="20">
        <v>2401626</v>
      </c>
      <c r="E69" s="20" t="s">
        <v>21</v>
      </c>
      <c r="F69" s="168" t="s">
        <v>55</v>
      </c>
      <c r="G69" s="864">
        <v>13.3</v>
      </c>
      <c r="H69" s="875">
        <v>13.23</v>
      </c>
      <c r="I69" s="875"/>
      <c r="J69" s="15"/>
      <c r="K69" s="19">
        <v>10.98</v>
      </c>
      <c r="L69" s="618">
        <f>(K69/(100-G69))*100</f>
        <v>12.664359861591695</v>
      </c>
      <c r="M69" s="15"/>
      <c r="N69" s="15"/>
      <c r="O69" s="869">
        <v>3</v>
      </c>
      <c r="P69" s="869"/>
      <c r="Q69" s="870">
        <v>29</v>
      </c>
      <c r="R69" s="870">
        <v>43</v>
      </c>
      <c r="S69" s="870"/>
      <c r="T69" s="870">
        <f>SUM(PS[[#This Row],[G 150µ]:[G 63µ]])</f>
        <v>72</v>
      </c>
      <c r="U69" s="870">
        <v>21.2</v>
      </c>
      <c r="V69" s="622"/>
      <c r="W69" s="622"/>
      <c r="X69" s="622"/>
      <c r="Y69" s="18">
        <v>88.41</v>
      </c>
      <c r="Z69" s="18">
        <v>0.24</v>
      </c>
      <c r="AA69" s="18">
        <v>10.56</v>
      </c>
      <c r="AB69" s="25">
        <v>687</v>
      </c>
      <c r="AC69" s="17"/>
      <c r="AD69" s="16"/>
      <c r="AE69" s="16"/>
      <c r="AF69" s="16"/>
      <c r="AG69" s="18"/>
      <c r="AH69" s="16"/>
      <c r="AI69" s="16"/>
      <c r="AJ69" s="24"/>
      <c r="AK69" s="24"/>
      <c r="AL69" s="24"/>
      <c r="AM69" s="26"/>
      <c r="AN69" s="24" t="s">
        <v>85</v>
      </c>
      <c r="AO69" s="24"/>
      <c r="AP69" s="24"/>
      <c r="AQ69" s="24" t="s">
        <v>55</v>
      </c>
      <c r="AR69" s="24" t="s">
        <v>55</v>
      </c>
      <c r="AS69" s="24" t="s">
        <v>32</v>
      </c>
      <c r="AT69" s="24" t="s">
        <v>1443</v>
      </c>
    </row>
    <row r="70" spans="1:46" ht="19.5">
      <c r="A70" s="23">
        <v>45357</v>
      </c>
      <c r="B70" s="22">
        <v>103</v>
      </c>
      <c r="C70" s="21">
        <v>0.39583333333333331</v>
      </c>
      <c r="D70" s="20">
        <v>2401632</v>
      </c>
      <c r="E70" s="20" t="s">
        <v>39</v>
      </c>
      <c r="F70" s="168" t="s">
        <v>55</v>
      </c>
      <c r="G70" s="864">
        <v>13.22</v>
      </c>
      <c r="H70" s="875"/>
      <c r="I70" s="875"/>
      <c r="J70" s="15"/>
      <c r="K70" s="19">
        <v>10.11</v>
      </c>
      <c r="L70" s="618">
        <f>(K70/(100-G70))*100</f>
        <v>11.650149804102327</v>
      </c>
      <c r="M70" s="15"/>
      <c r="N70" s="15"/>
      <c r="O70" s="869">
        <v>2</v>
      </c>
      <c r="P70" s="869"/>
      <c r="Q70" s="870">
        <v>17</v>
      </c>
      <c r="R70" s="870">
        <v>49</v>
      </c>
      <c r="S70" s="870"/>
      <c r="T70" s="870">
        <f>SUM(PS[[#This Row],[G 150µ]:[G 63µ]])</f>
        <v>66</v>
      </c>
      <c r="U70" s="870">
        <v>30</v>
      </c>
      <c r="V70" s="622"/>
      <c r="W70" s="622"/>
      <c r="X70" s="622"/>
      <c r="Y70" s="18">
        <v>90.11</v>
      </c>
      <c r="Z70" s="18">
        <v>-0.55000000000000004</v>
      </c>
      <c r="AA70" s="18">
        <v>10.72</v>
      </c>
      <c r="AB70" s="25">
        <v>614</v>
      </c>
      <c r="AC70" s="17"/>
      <c r="AD70" s="16"/>
      <c r="AE70" s="16"/>
      <c r="AF70" s="16"/>
      <c r="AG70" s="18"/>
      <c r="AH70" s="16"/>
      <c r="AI70" s="16"/>
      <c r="AJ70" s="24"/>
      <c r="AK70" s="24" t="s">
        <v>55</v>
      </c>
      <c r="AL70" s="24" t="s">
        <v>55</v>
      </c>
      <c r="AM70" s="26"/>
      <c r="AN70" s="24" t="s">
        <v>85</v>
      </c>
      <c r="AO70" s="24" t="s">
        <v>55</v>
      </c>
      <c r="AP70" s="24"/>
      <c r="AQ70" s="24" t="s">
        <v>55</v>
      </c>
      <c r="AR70" s="24" t="s">
        <v>55</v>
      </c>
      <c r="AS70" s="24" t="s">
        <v>32</v>
      </c>
      <c r="AT70" s="24" t="s">
        <v>1444</v>
      </c>
    </row>
    <row r="71" spans="1:46" ht="19.5">
      <c r="A71" s="23">
        <v>45358</v>
      </c>
      <c r="B71" s="22">
        <v>103</v>
      </c>
      <c r="C71" s="21">
        <v>0.41666666666666669</v>
      </c>
      <c r="D71" s="20">
        <v>2401669</v>
      </c>
      <c r="E71" s="20" t="s">
        <v>39</v>
      </c>
      <c r="F71" s="168" t="s">
        <v>55</v>
      </c>
      <c r="G71" s="864">
        <v>13.75</v>
      </c>
      <c r="H71" s="875"/>
      <c r="I71" s="875"/>
      <c r="J71" s="15"/>
      <c r="K71" s="19">
        <v>10.61</v>
      </c>
      <c r="L71" s="618">
        <f>(K71/(100-G71))*100</f>
        <v>12.301449275362318</v>
      </c>
      <c r="M71" s="15"/>
      <c r="N71" s="15"/>
      <c r="O71" s="869">
        <v>4</v>
      </c>
      <c r="P71" s="869"/>
      <c r="Q71" s="870">
        <v>17</v>
      </c>
      <c r="R71" s="870">
        <v>50</v>
      </c>
      <c r="S71" s="870"/>
      <c r="T71" s="870">
        <f>SUM(PS[[#This Row],[G 150µ]:[G 63µ]])</f>
        <v>67</v>
      </c>
      <c r="U71" s="870">
        <v>30</v>
      </c>
      <c r="V71" s="622"/>
      <c r="W71" s="622"/>
      <c r="X71" s="622"/>
      <c r="Y71" s="18">
        <v>87.4</v>
      </c>
      <c r="Z71" s="18">
        <v>-0.1</v>
      </c>
      <c r="AA71" s="18">
        <v>10.31</v>
      </c>
      <c r="AB71" s="25"/>
      <c r="AC71" s="17"/>
      <c r="AD71" s="16">
        <v>99</v>
      </c>
      <c r="AE71" s="16">
        <v>67</v>
      </c>
      <c r="AF71" s="16">
        <v>18.2</v>
      </c>
      <c r="AG71" s="18">
        <v>224</v>
      </c>
      <c r="AH71" s="16">
        <v>1.48</v>
      </c>
      <c r="AI71" s="16">
        <v>48.8</v>
      </c>
      <c r="AJ71" s="24"/>
      <c r="AK71" s="24" t="s">
        <v>55</v>
      </c>
      <c r="AL71" s="24" t="s">
        <v>55</v>
      </c>
      <c r="AM71" s="26"/>
      <c r="AN71" s="24" t="s">
        <v>85</v>
      </c>
      <c r="AO71" s="24" t="s">
        <v>55</v>
      </c>
      <c r="AP71" s="24"/>
      <c r="AQ71" s="24" t="s">
        <v>55</v>
      </c>
      <c r="AR71" s="24" t="s">
        <v>55</v>
      </c>
      <c r="AS71" s="24" t="s">
        <v>32</v>
      </c>
      <c r="AT71" s="24" t="s">
        <v>1445</v>
      </c>
    </row>
    <row r="72" spans="1:46" ht="19.5">
      <c r="A72" s="23">
        <v>45359</v>
      </c>
      <c r="B72" s="22">
        <v>103</v>
      </c>
      <c r="C72" s="21">
        <v>0.5</v>
      </c>
      <c r="D72" s="20">
        <v>2401707</v>
      </c>
      <c r="E72" s="20" t="s">
        <v>21</v>
      </c>
      <c r="F72" s="168" t="s">
        <v>55</v>
      </c>
      <c r="G72" s="864">
        <v>14.61</v>
      </c>
      <c r="H72" s="875"/>
      <c r="I72" s="875"/>
      <c r="J72" s="15">
        <v>0.68400000000000005</v>
      </c>
      <c r="K72" s="19">
        <v>10.1</v>
      </c>
      <c r="L72" s="618">
        <f>(K72/(100-G72))*100</f>
        <v>11.828082913690126</v>
      </c>
      <c r="M72" s="15"/>
      <c r="N72" s="15"/>
      <c r="O72" s="869">
        <v>1.5</v>
      </c>
      <c r="P72" s="869"/>
      <c r="Q72" s="870">
        <v>19</v>
      </c>
      <c r="R72" s="870">
        <v>50</v>
      </c>
      <c r="S72" s="870"/>
      <c r="T72" s="870">
        <f>SUM(PS[[#This Row],[G 150µ]:[G 63µ]])</f>
        <v>69</v>
      </c>
      <c r="U72" s="870">
        <v>29</v>
      </c>
      <c r="V72" s="622"/>
      <c r="W72" s="622"/>
      <c r="X72" s="622"/>
      <c r="Y72" s="18">
        <v>89.52</v>
      </c>
      <c r="Z72" s="18">
        <v>-0.2</v>
      </c>
      <c r="AA72" s="18">
        <v>9.73</v>
      </c>
      <c r="AB72" s="25">
        <v>600</v>
      </c>
      <c r="AC72" s="17"/>
      <c r="AD72" s="16"/>
      <c r="AE72" s="16"/>
      <c r="AF72" s="16"/>
      <c r="AG72" s="18"/>
      <c r="AH72" s="16"/>
      <c r="AI72" s="16"/>
      <c r="AJ72" s="24"/>
      <c r="AK72" s="24"/>
      <c r="AL72" s="24"/>
      <c r="AM72" s="26"/>
      <c r="AN72" s="24" t="s">
        <v>85</v>
      </c>
      <c r="AO72" s="24"/>
      <c r="AP72" s="24"/>
      <c r="AQ72" s="24" t="s">
        <v>55</v>
      </c>
      <c r="AR72" s="24" t="s">
        <v>55</v>
      </c>
      <c r="AS72" s="24" t="s">
        <v>32</v>
      </c>
      <c r="AT72" s="24" t="s">
        <v>1446</v>
      </c>
    </row>
    <row r="73" spans="1:46" ht="19.5">
      <c r="A73" s="23">
        <v>45363</v>
      </c>
      <c r="B73" s="22">
        <v>103</v>
      </c>
      <c r="C73" s="21">
        <v>0.39583333333333331</v>
      </c>
      <c r="D73" s="20">
        <v>2401799</v>
      </c>
      <c r="E73" s="20" t="s">
        <v>39</v>
      </c>
      <c r="F73" s="168" t="s">
        <v>55</v>
      </c>
      <c r="G73" s="864">
        <v>13.56</v>
      </c>
      <c r="H73" s="875"/>
      <c r="I73" s="875"/>
      <c r="J73" s="15"/>
      <c r="K73" s="19">
        <v>10.93</v>
      </c>
      <c r="L73" s="618">
        <f>(K73/(100-G73))*100</f>
        <v>12.644608977325312</v>
      </c>
      <c r="M73" s="15"/>
      <c r="N73" s="15"/>
      <c r="O73" s="869">
        <v>4.5999999999999996</v>
      </c>
      <c r="P73" s="869"/>
      <c r="Q73" s="870">
        <v>30</v>
      </c>
      <c r="R73" s="870">
        <v>50</v>
      </c>
      <c r="S73" s="870"/>
      <c r="T73" s="870">
        <f>SUM(PS[[#This Row],[G 150µ]:[G 63µ]])</f>
        <v>80</v>
      </c>
      <c r="U73" s="870">
        <v>13</v>
      </c>
      <c r="V73" s="622"/>
      <c r="W73" s="622"/>
      <c r="X73" s="622"/>
      <c r="Y73" s="18">
        <v>87.22</v>
      </c>
      <c r="Z73" s="18">
        <v>0.22</v>
      </c>
      <c r="AA73" s="18">
        <v>10.029999999999999</v>
      </c>
      <c r="AB73" s="25">
        <v>652</v>
      </c>
      <c r="AC73" s="17"/>
      <c r="AD73" s="16">
        <v>95</v>
      </c>
      <c r="AE73" s="16">
        <v>65</v>
      </c>
      <c r="AF73" s="16">
        <v>17.899999999999999</v>
      </c>
      <c r="AG73" s="18">
        <v>210</v>
      </c>
      <c r="AH73" s="16">
        <v>1.46</v>
      </c>
      <c r="AI73" s="16">
        <v>48</v>
      </c>
      <c r="AJ73" s="24"/>
      <c r="AK73" s="24" t="s">
        <v>55</v>
      </c>
      <c r="AL73" s="24" t="s">
        <v>55</v>
      </c>
      <c r="AM73" s="26"/>
      <c r="AN73" s="24" t="s">
        <v>85</v>
      </c>
      <c r="AO73" s="24" t="s">
        <v>55</v>
      </c>
      <c r="AP73" s="24"/>
      <c r="AQ73" s="24" t="s">
        <v>55</v>
      </c>
      <c r="AR73" s="24" t="s">
        <v>55</v>
      </c>
      <c r="AS73" s="24" t="s">
        <v>32</v>
      </c>
      <c r="AT73" s="24" t="s">
        <v>1447</v>
      </c>
    </row>
    <row r="74" spans="1:46" ht="19.5">
      <c r="A74" s="23">
        <v>45363</v>
      </c>
      <c r="B74" s="22">
        <v>103</v>
      </c>
      <c r="C74" s="21">
        <v>0.4375</v>
      </c>
      <c r="D74" s="20">
        <v>2401800</v>
      </c>
      <c r="E74" s="20" t="s">
        <v>39</v>
      </c>
      <c r="F74" s="168" t="s">
        <v>55</v>
      </c>
      <c r="G74" s="864">
        <v>13.44</v>
      </c>
      <c r="H74" s="875"/>
      <c r="I74" s="875"/>
      <c r="J74" s="15"/>
      <c r="K74" s="19">
        <v>10.85</v>
      </c>
      <c r="L74" s="618">
        <f t="shared" ref="L74:L77" si="10">(K74/(100-G74))*100</f>
        <v>12.534658040665434</v>
      </c>
      <c r="M74" s="15"/>
      <c r="N74" s="15"/>
      <c r="O74" s="869"/>
      <c r="P74" s="869"/>
      <c r="Q74" s="870"/>
      <c r="R74" s="870"/>
      <c r="S74" s="870"/>
      <c r="T74" s="870"/>
      <c r="U74" s="870"/>
      <c r="V74" s="622"/>
      <c r="W74" s="622"/>
      <c r="X74" s="622"/>
      <c r="Y74" s="18">
        <v>87.28</v>
      </c>
      <c r="Z74" s="18">
        <v>0.21</v>
      </c>
      <c r="AA74" s="18">
        <v>10.3</v>
      </c>
      <c r="AB74" s="25">
        <v>633</v>
      </c>
      <c r="AC74" s="17">
        <v>0.71</v>
      </c>
      <c r="AD74" s="16"/>
      <c r="AE74" s="16"/>
      <c r="AF74" s="16"/>
      <c r="AG74" s="18"/>
      <c r="AH74" s="16"/>
      <c r="AI74" s="16"/>
      <c r="AJ74" s="24"/>
      <c r="AK74" s="24" t="s">
        <v>55</v>
      </c>
      <c r="AL74" s="24" t="s">
        <v>55</v>
      </c>
      <c r="AM74" s="26"/>
      <c r="AN74" s="24"/>
      <c r="AO74" s="24" t="s">
        <v>55</v>
      </c>
      <c r="AP74" s="24"/>
      <c r="AQ74" s="24" t="s">
        <v>55</v>
      </c>
      <c r="AR74" s="24" t="s">
        <v>55</v>
      </c>
      <c r="AS74" s="24" t="s">
        <v>32</v>
      </c>
      <c r="AT74" s="24" t="s">
        <v>1448</v>
      </c>
    </row>
    <row r="75" spans="1:46" ht="19.5">
      <c r="A75" s="23">
        <v>45363</v>
      </c>
      <c r="B75" s="22">
        <v>103</v>
      </c>
      <c r="C75" s="21">
        <v>0.4375</v>
      </c>
      <c r="D75" s="20">
        <v>2401801</v>
      </c>
      <c r="E75" s="20" t="s">
        <v>21</v>
      </c>
      <c r="F75" s="168" t="s">
        <v>55</v>
      </c>
      <c r="G75" s="864">
        <v>13.35</v>
      </c>
      <c r="H75" s="875"/>
      <c r="I75" s="875"/>
      <c r="J75" s="15"/>
      <c r="K75" s="19">
        <v>10.86</v>
      </c>
      <c r="L75" s="618">
        <f t="shared" si="10"/>
        <v>12.533179457587995</v>
      </c>
      <c r="M75" s="15"/>
      <c r="N75" s="15"/>
      <c r="O75" s="869"/>
      <c r="P75" s="869"/>
      <c r="Q75" s="870"/>
      <c r="R75" s="870"/>
      <c r="S75" s="870"/>
      <c r="T75" s="870"/>
      <c r="U75" s="870"/>
      <c r="V75" s="622"/>
      <c r="W75" s="622"/>
      <c r="X75" s="622"/>
      <c r="Y75" s="18">
        <v>86.87</v>
      </c>
      <c r="Z75" s="18">
        <v>0.25</v>
      </c>
      <c r="AA75" s="18">
        <v>10.130000000000001</v>
      </c>
      <c r="AB75" s="25">
        <v>645</v>
      </c>
      <c r="AC75" s="17"/>
      <c r="AD75" s="16"/>
      <c r="AE75" s="16"/>
      <c r="AF75" s="16"/>
      <c r="AG75" s="18"/>
      <c r="AH75" s="16"/>
      <c r="AI75" s="16"/>
      <c r="AJ75" s="24"/>
      <c r="AK75" s="24"/>
      <c r="AL75" s="24"/>
      <c r="AM75" s="26"/>
      <c r="AN75" s="24" t="s">
        <v>79</v>
      </c>
      <c r="AO75" s="24"/>
      <c r="AP75" s="24"/>
      <c r="AQ75" s="24" t="s">
        <v>55</v>
      </c>
      <c r="AR75" s="24" t="s">
        <v>55</v>
      </c>
      <c r="AS75" s="24" t="s">
        <v>32</v>
      </c>
      <c r="AT75" s="24" t="s">
        <v>1449</v>
      </c>
    </row>
    <row r="76" spans="1:46" ht="19.5">
      <c r="A76" s="23">
        <v>45364</v>
      </c>
      <c r="B76" s="22">
        <v>103</v>
      </c>
      <c r="C76" s="21">
        <v>0.41666666666666669</v>
      </c>
      <c r="D76" s="20">
        <v>2401826</v>
      </c>
      <c r="E76" s="20" t="s">
        <v>39</v>
      </c>
      <c r="F76" s="168" t="s">
        <v>55</v>
      </c>
      <c r="G76" s="864">
        <v>13.45</v>
      </c>
      <c r="H76" s="875"/>
      <c r="I76" s="875"/>
      <c r="J76" s="15"/>
      <c r="K76" s="19">
        <v>11.11</v>
      </c>
      <c r="L76" s="618">
        <f t="shared" si="10"/>
        <v>12.836510687463893</v>
      </c>
      <c r="M76" s="15"/>
      <c r="N76" s="15"/>
      <c r="O76" s="869"/>
      <c r="P76" s="869"/>
      <c r="Q76" s="870"/>
      <c r="R76" s="870"/>
      <c r="S76" s="870"/>
      <c r="T76" s="870"/>
      <c r="U76" s="870"/>
      <c r="V76" s="622"/>
      <c r="W76" s="622"/>
      <c r="X76" s="622"/>
      <c r="Y76" s="18">
        <v>88.17</v>
      </c>
      <c r="Z76" s="18">
        <v>0.25</v>
      </c>
      <c r="AA76" s="18">
        <v>10.16</v>
      </c>
      <c r="AB76" s="25">
        <v>623</v>
      </c>
      <c r="AC76" s="17">
        <v>0.8</v>
      </c>
      <c r="AD76" s="16">
        <v>105</v>
      </c>
      <c r="AE76" s="16">
        <v>61</v>
      </c>
      <c r="AF76" s="16">
        <v>17.399999999999999</v>
      </c>
      <c r="AG76" s="18">
        <v>220</v>
      </c>
      <c r="AH76" s="16">
        <v>1.72</v>
      </c>
      <c r="AI76" s="16">
        <v>46.4</v>
      </c>
      <c r="AJ76" s="24"/>
      <c r="AK76" s="24" t="s">
        <v>55</v>
      </c>
      <c r="AL76" s="24" t="s">
        <v>55</v>
      </c>
      <c r="AM76" s="26"/>
      <c r="AN76" s="24" t="s">
        <v>91</v>
      </c>
      <c r="AO76" s="24" t="s">
        <v>55</v>
      </c>
      <c r="AP76" s="24"/>
      <c r="AQ76" s="24" t="s">
        <v>55</v>
      </c>
      <c r="AR76" s="24" t="s">
        <v>55</v>
      </c>
      <c r="AS76" s="24" t="s">
        <v>32</v>
      </c>
      <c r="AT76" s="24" t="s">
        <v>1450</v>
      </c>
    </row>
    <row r="77" spans="1:46" ht="19.5">
      <c r="A77" s="23">
        <v>45364</v>
      </c>
      <c r="B77" s="22">
        <v>103</v>
      </c>
      <c r="C77" s="21">
        <v>0.45833333333333331</v>
      </c>
      <c r="D77" s="20">
        <v>2401834</v>
      </c>
      <c r="E77" s="20" t="s">
        <v>39</v>
      </c>
      <c r="F77" s="168" t="s">
        <v>55</v>
      </c>
      <c r="G77" s="864">
        <v>13.04</v>
      </c>
      <c r="H77" s="875"/>
      <c r="I77" s="875">
        <v>13.14</v>
      </c>
      <c r="J77" s="15"/>
      <c r="K77" s="19">
        <v>10.86</v>
      </c>
      <c r="L77" s="618">
        <f t="shared" si="10"/>
        <v>12.4885004599816</v>
      </c>
      <c r="M77" s="15"/>
      <c r="N77" s="15"/>
      <c r="O77" s="869">
        <v>3.4</v>
      </c>
      <c r="P77" s="869"/>
      <c r="Q77" s="870">
        <v>24.6</v>
      </c>
      <c r="R77" s="870">
        <v>38</v>
      </c>
      <c r="S77" s="870"/>
      <c r="T77" s="870">
        <f>SUM(PS[[#This Row],[G 150µ]:[G 63µ]])</f>
        <v>62.6</v>
      </c>
      <c r="U77" s="870">
        <v>33.6</v>
      </c>
      <c r="V77" s="622"/>
      <c r="W77" s="622"/>
      <c r="X77" s="622"/>
      <c r="Y77" s="18">
        <v>87.53</v>
      </c>
      <c r="Z77" s="18">
        <v>0.28000000000000003</v>
      </c>
      <c r="AA77" s="18">
        <v>10.4</v>
      </c>
      <c r="AB77" s="25">
        <v>630</v>
      </c>
      <c r="AC77" s="17"/>
      <c r="AD77" s="16"/>
      <c r="AE77" s="16"/>
      <c r="AF77" s="16"/>
      <c r="AG77" s="18"/>
      <c r="AH77" s="16"/>
      <c r="AI77" s="16"/>
      <c r="AJ77" s="24"/>
      <c r="AK77" s="24" t="s">
        <v>55</v>
      </c>
      <c r="AL77" s="24" t="s">
        <v>55</v>
      </c>
      <c r="AM77" s="26"/>
      <c r="AN77" s="24" t="s">
        <v>85</v>
      </c>
      <c r="AO77" s="24" t="s">
        <v>55</v>
      </c>
      <c r="AP77" s="24"/>
      <c r="AQ77" s="24" t="s">
        <v>55</v>
      </c>
      <c r="AR77" s="24" t="s">
        <v>55</v>
      </c>
      <c r="AS77" s="24" t="s">
        <v>32</v>
      </c>
      <c r="AT77" s="24" t="s">
        <v>1451</v>
      </c>
    </row>
    <row r="78" spans="1:46" ht="22.5" customHeight="1">
      <c r="A78" s="23">
        <v>45367</v>
      </c>
      <c r="B78" s="22">
        <v>103</v>
      </c>
      <c r="C78" s="21">
        <v>0.39583333333333331</v>
      </c>
      <c r="D78" s="20">
        <v>2401893</v>
      </c>
      <c r="E78" s="20" t="s">
        <v>21</v>
      </c>
      <c r="F78" s="168" t="s">
        <v>55</v>
      </c>
      <c r="G78" s="864">
        <v>14.59</v>
      </c>
      <c r="H78" s="875"/>
      <c r="I78" s="875"/>
      <c r="J78" s="15">
        <v>0.65600000000000003</v>
      </c>
      <c r="K78" s="19">
        <v>8.76</v>
      </c>
      <c r="L78" s="618">
        <f>(K78/(100-G78))*100</f>
        <v>10.256410256410255</v>
      </c>
      <c r="M78" s="15"/>
      <c r="N78" s="15"/>
      <c r="O78" s="869">
        <v>2</v>
      </c>
      <c r="P78" s="869"/>
      <c r="Q78" s="870">
        <v>33</v>
      </c>
      <c r="R78" s="870">
        <v>38</v>
      </c>
      <c r="S78" s="870"/>
      <c r="T78" s="870">
        <f>SUM(PS[[#This Row],[G 150µ]:[G 63µ]])</f>
        <v>71</v>
      </c>
      <c r="U78" s="870">
        <v>26</v>
      </c>
      <c r="V78" s="622"/>
      <c r="W78" s="622"/>
      <c r="X78" s="622"/>
      <c r="Y78" s="18">
        <v>90.37</v>
      </c>
      <c r="Z78" s="18">
        <v>-0.4</v>
      </c>
      <c r="AA78" s="18">
        <v>9.89</v>
      </c>
      <c r="AB78" s="25">
        <v>600</v>
      </c>
      <c r="AC78" s="17"/>
      <c r="AD78" s="16"/>
      <c r="AE78" s="16"/>
      <c r="AF78" s="16"/>
      <c r="AG78" s="18"/>
      <c r="AH78" s="16"/>
      <c r="AI78" s="16"/>
      <c r="AJ78" s="24"/>
      <c r="AK78" s="24"/>
      <c r="AL78" s="24"/>
      <c r="AM78" s="26"/>
      <c r="AN78" s="24" t="s">
        <v>85</v>
      </c>
      <c r="AO78" s="24"/>
      <c r="AP78" s="24"/>
      <c r="AQ78" s="24" t="s">
        <v>55</v>
      </c>
      <c r="AR78" s="24" t="s">
        <v>55</v>
      </c>
      <c r="AS78" s="24" t="s">
        <v>32</v>
      </c>
      <c r="AT78" s="24" t="s">
        <v>1452</v>
      </c>
    </row>
    <row r="79" spans="1:46" ht="19.5">
      <c r="A79" s="23">
        <v>45369</v>
      </c>
      <c r="B79" s="22">
        <v>103</v>
      </c>
      <c r="C79" s="21">
        <v>0.53472222222222221</v>
      </c>
      <c r="D79" s="20">
        <v>2401942</v>
      </c>
      <c r="E79" s="20" t="s">
        <v>21</v>
      </c>
      <c r="F79" s="168" t="s">
        <v>55</v>
      </c>
      <c r="G79" s="864">
        <v>14.24</v>
      </c>
      <c r="H79" s="875"/>
      <c r="I79" s="875"/>
      <c r="J79" s="15"/>
      <c r="K79" s="19">
        <v>10.3</v>
      </c>
      <c r="L79" s="618">
        <f>(K79/(100-G79))*100</f>
        <v>12.01026119402985</v>
      </c>
      <c r="M79" s="15"/>
      <c r="N79" s="15"/>
      <c r="O79" s="869">
        <v>1.4</v>
      </c>
      <c r="P79" s="869"/>
      <c r="Q79" s="870">
        <v>30</v>
      </c>
      <c r="R79" s="870">
        <v>40</v>
      </c>
      <c r="S79" s="870"/>
      <c r="T79" s="870">
        <f>SUM(PS[[#This Row],[G 150µ]:[G 63µ]])</f>
        <v>70</v>
      </c>
      <c r="U79" s="870">
        <v>25</v>
      </c>
      <c r="V79" s="622"/>
      <c r="W79" s="622"/>
      <c r="X79" s="622"/>
      <c r="Y79" s="18">
        <v>88.22</v>
      </c>
      <c r="Z79" s="18">
        <v>-0.17</v>
      </c>
      <c r="AA79" s="18">
        <v>10.14</v>
      </c>
      <c r="AB79" s="25">
        <v>640</v>
      </c>
      <c r="AC79" s="17"/>
      <c r="AD79" s="16"/>
      <c r="AE79" s="16"/>
      <c r="AF79" s="16"/>
      <c r="AG79" s="18"/>
      <c r="AH79" s="16"/>
      <c r="AI79" s="16"/>
      <c r="AJ79" s="24"/>
      <c r="AK79" s="24"/>
      <c r="AL79" s="24"/>
      <c r="AM79" s="26"/>
      <c r="AN79" s="24" t="s">
        <v>79</v>
      </c>
      <c r="AO79" s="24"/>
      <c r="AP79" s="24"/>
      <c r="AQ79" s="24" t="s">
        <v>55</v>
      </c>
      <c r="AR79" s="24" t="s">
        <v>55</v>
      </c>
      <c r="AS79" s="24" t="s">
        <v>32</v>
      </c>
      <c r="AT79" s="24" t="s">
        <v>1453</v>
      </c>
    </row>
    <row r="80" spans="1:46" ht="19.5">
      <c r="A80" s="23">
        <v>45370</v>
      </c>
      <c r="B80" s="22">
        <v>103</v>
      </c>
      <c r="C80" s="21">
        <v>0.39583333333333331</v>
      </c>
      <c r="D80" s="20">
        <v>2401963</v>
      </c>
      <c r="E80" s="20" t="s">
        <v>39</v>
      </c>
      <c r="F80" s="168" t="s">
        <v>55</v>
      </c>
      <c r="G80" s="864">
        <v>13.85</v>
      </c>
      <c r="H80" s="875"/>
      <c r="I80" s="875"/>
      <c r="J80" s="15"/>
      <c r="K80" s="19">
        <v>9.9499999999999993</v>
      </c>
      <c r="L80" s="618">
        <f t="shared" ref="L80:L83" si="11">(K80/(100-G80))*100</f>
        <v>11.549622751015669</v>
      </c>
      <c r="M80" s="15"/>
      <c r="N80" s="15"/>
      <c r="O80" s="869"/>
      <c r="P80" s="869"/>
      <c r="Q80" s="870"/>
      <c r="R80" s="870"/>
      <c r="S80" s="870"/>
      <c r="T80" s="870"/>
      <c r="U80" s="870"/>
      <c r="V80" s="622"/>
      <c r="W80" s="622"/>
      <c r="X80" s="622"/>
      <c r="Y80" s="18">
        <v>88.7</v>
      </c>
      <c r="Z80" s="18">
        <v>-0.11</v>
      </c>
      <c r="AA80" s="18">
        <v>10.11</v>
      </c>
      <c r="AB80" s="25"/>
      <c r="AC80" s="17"/>
      <c r="AD80" s="16"/>
      <c r="AE80" s="16"/>
      <c r="AF80" s="16"/>
      <c r="AG80" s="18"/>
      <c r="AH80" s="16"/>
      <c r="AI80" s="16"/>
      <c r="AJ80" s="24"/>
      <c r="AK80" s="24" t="s">
        <v>55</v>
      </c>
      <c r="AL80" s="24" t="s">
        <v>55</v>
      </c>
      <c r="AM80" s="26"/>
      <c r="AN80" s="24"/>
      <c r="AO80" s="24" t="s">
        <v>55</v>
      </c>
      <c r="AP80" s="24"/>
      <c r="AQ80" s="24" t="s">
        <v>55</v>
      </c>
      <c r="AR80" s="24" t="s">
        <v>55</v>
      </c>
      <c r="AS80" s="24" t="s">
        <v>32</v>
      </c>
      <c r="AT80" s="24" t="s">
        <v>1454</v>
      </c>
    </row>
    <row r="81" spans="1:46" ht="19.5">
      <c r="A81" s="23">
        <v>45370</v>
      </c>
      <c r="B81" s="22">
        <v>103</v>
      </c>
      <c r="C81" s="21">
        <v>0.4375</v>
      </c>
      <c r="D81" s="20">
        <v>2401964</v>
      </c>
      <c r="E81" s="20" t="s">
        <v>39</v>
      </c>
      <c r="F81" s="168" t="s">
        <v>55</v>
      </c>
      <c r="G81" s="864">
        <v>14.03</v>
      </c>
      <c r="H81" s="875">
        <v>13.9</v>
      </c>
      <c r="I81" s="875"/>
      <c r="J81" s="15"/>
      <c r="K81" s="19">
        <v>9.74</v>
      </c>
      <c r="L81" s="618">
        <f t="shared" si="11"/>
        <v>11.329533558217983</v>
      </c>
      <c r="M81" s="15"/>
      <c r="N81" s="15"/>
      <c r="O81" s="869">
        <v>1</v>
      </c>
      <c r="P81" s="869"/>
      <c r="Q81" s="870">
        <v>30</v>
      </c>
      <c r="R81" s="870">
        <v>33.799999999999997</v>
      </c>
      <c r="S81" s="870"/>
      <c r="T81" s="870">
        <f>SUM(PS[[#This Row],[G 150µ]:[G 63µ]])</f>
        <v>63.8</v>
      </c>
      <c r="U81" s="870">
        <v>34.4</v>
      </c>
      <c r="V81" s="622">
        <v>20.14</v>
      </c>
      <c r="W81" s="622">
        <v>97</v>
      </c>
      <c r="X81" s="622">
        <v>6.56</v>
      </c>
      <c r="Y81" s="18">
        <v>88.73</v>
      </c>
      <c r="Z81" s="18">
        <v>-0.16</v>
      </c>
      <c r="AA81" s="18">
        <v>10.07</v>
      </c>
      <c r="AB81" s="25"/>
      <c r="AC81" s="17">
        <v>0.76</v>
      </c>
      <c r="AD81" s="16">
        <v>75</v>
      </c>
      <c r="AE81" s="16">
        <v>73</v>
      </c>
      <c r="AF81" s="16">
        <v>19</v>
      </c>
      <c r="AG81" s="18">
        <v>180</v>
      </c>
      <c r="AH81" s="16">
        <v>1.03</v>
      </c>
      <c r="AI81" s="16">
        <v>50.7</v>
      </c>
      <c r="AJ81" s="24"/>
      <c r="AK81" s="24" t="s">
        <v>55</v>
      </c>
      <c r="AL81" s="24" t="s">
        <v>55</v>
      </c>
      <c r="AM81" s="26"/>
      <c r="AN81" s="24" t="s">
        <v>91</v>
      </c>
      <c r="AO81" s="24" t="s">
        <v>55</v>
      </c>
      <c r="AP81" s="24"/>
      <c r="AQ81" s="24" t="s">
        <v>55</v>
      </c>
      <c r="AR81" s="24" t="s">
        <v>55</v>
      </c>
      <c r="AS81" s="24" t="s">
        <v>32</v>
      </c>
      <c r="AT81" s="24" t="s">
        <v>1455</v>
      </c>
    </row>
    <row r="82" spans="1:46" ht="19.5">
      <c r="A82" s="23">
        <v>45370</v>
      </c>
      <c r="B82" s="22">
        <v>103</v>
      </c>
      <c r="C82" s="21">
        <v>0.4375</v>
      </c>
      <c r="D82" s="20">
        <v>2401965</v>
      </c>
      <c r="E82" s="20" t="s">
        <v>21</v>
      </c>
      <c r="F82" s="168" t="s">
        <v>55</v>
      </c>
      <c r="G82" s="864">
        <v>13.25</v>
      </c>
      <c r="H82" s="875">
        <v>13.07</v>
      </c>
      <c r="I82" s="875">
        <v>13.05</v>
      </c>
      <c r="J82" s="15"/>
      <c r="K82" s="19">
        <v>9.1</v>
      </c>
      <c r="L82" s="618">
        <f t="shared" si="11"/>
        <v>10.489913544668587</v>
      </c>
      <c r="M82" s="15"/>
      <c r="N82" s="15"/>
      <c r="O82" s="869"/>
      <c r="P82" s="869"/>
      <c r="Q82" s="870"/>
      <c r="R82" s="870"/>
      <c r="S82" s="870"/>
      <c r="T82" s="870"/>
      <c r="U82" s="870"/>
      <c r="V82" s="622"/>
      <c r="W82" s="622"/>
      <c r="X82" s="622"/>
      <c r="Y82" s="18">
        <v>88.93</v>
      </c>
      <c r="Z82" s="18">
        <v>-0.12</v>
      </c>
      <c r="AA82" s="18">
        <v>9.7200000000000006</v>
      </c>
      <c r="AB82" s="25"/>
      <c r="AC82" s="17"/>
      <c r="AD82" s="16"/>
      <c r="AE82" s="16"/>
      <c r="AF82" s="16"/>
      <c r="AG82" s="18"/>
      <c r="AH82" s="16"/>
      <c r="AI82" s="16"/>
      <c r="AJ82" s="24"/>
      <c r="AK82" s="24"/>
      <c r="AL82" s="24"/>
      <c r="AM82" s="26"/>
      <c r="AN82" s="24"/>
      <c r="AO82" s="24"/>
      <c r="AP82" s="24"/>
      <c r="AQ82" s="24" t="s">
        <v>55</v>
      </c>
      <c r="AR82" s="24" t="s">
        <v>55</v>
      </c>
      <c r="AS82" s="24" t="s">
        <v>32</v>
      </c>
      <c r="AT82" s="24" t="s">
        <v>1456</v>
      </c>
    </row>
    <row r="83" spans="1:46" ht="19.5">
      <c r="A83" s="23">
        <v>45373</v>
      </c>
      <c r="B83" s="22">
        <v>103</v>
      </c>
      <c r="C83" s="21">
        <v>0.44097222222222221</v>
      </c>
      <c r="D83" s="20">
        <v>2402024</v>
      </c>
      <c r="E83" s="20" t="s">
        <v>39</v>
      </c>
      <c r="F83" s="168" t="s">
        <v>55</v>
      </c>
      <c r="G83" s="864">
        <v>13.82</v>
      </c>
      <c r="H83" s="875"/>
      <c r="I83" s="875"/>
      <c r="J83" s="15"/>
      <c r="K83" s="19">
        <v>9.2100000000000009</v>
      </c>
      <c r="L83" s="618">
        <f t="shared" si="11"/>
        <v>10.686934323508934</v>
      </c>
      <c r="M83" s="15"/>
      <c r="N83" s="15"/>
      <c r="O83" s="869">
        <v>3</v>
      </c>
      <c r="P83" s="869"/>
      <c r="Q83" s="870">
        <v>27</v>
      </c>
      <c r="R83" s="870">
        <v>34</v>
      </c>
      <c r="S83" s="870"/>
      <c r="T83" s="870">
        <f>SUM(PS[[#This Row],[G 150µ]:[G 63µ]])</f>
        <v>61</v>
      </c>
      <c r="U83" s="870">
        <v>35</v>
      </c>
      <c r="V83" s="622"/>
      <c r="W83" s="622"/>
      <c r="X83" s="622"/>
      <c r="Y83" s="18">
        <v>89.14</v>
      </c>
      <c r="Z83" s="18">
        <v>-0.36</v>
      </c>
      <c r="AA83" s="18">
        <v>10.18</v>
      </c>
      <c r="AB83" s="25">
        <v>588</v>
      </c>
      <c r="AC83" s="17">
        <v>0.7</v>
      </c>
      <c r="AD83" s="16">
        <v>91</v>
      </c>
      <c r="AE83" s="16">
        <v>59</v>
      </c>
      <c r="AF83" s="16">
        <v>17.100000000000001</v>
      </c>
      <c r="AG83" s="18">
        <v>190</v>
      </c>
      <c r="AH83" s="16">
        <v>1.54</v>
      </c>
      <c r="AI83" s="16">
        <v>46.1</v>
      </c>
      <c r="AJ83" s="24"/>
      <c r="AK83" s="24" t="s">
        <v>55</v>
      </c>
      <c r="AL83" s="24" t="s">
        <v>55</v>
      </c>
      <c r="AM83" s="26"/>
      <c r="AN83" s="24" t="s">
        <v>85</v>
      </c>
      <c r="AO83" s="24" t="s">
        <v>55</v>
      </c>
      <c r="AP83" s="24"/>
      <c r="AQ83" s="24" t="s">
        <v>55</v>
      </c>
      <c r="AR83" s="24" t="s">
        <v>55</v>
      </c>
      <c r="AS83" s="24" t="s">
        <v>32</v>
      </c>
      <c r="AT83" s="24" t="s">
        <v>1457</v>
      </c>
    </row>
    <row r="84" spans="1:46" ht="19.5">
      <c r="A84" s="23">
        <v>45376</v>
      </c>
      <c r="B84" s="22">
        <v>103</v>
      </c>
      <c r="C84" s="21">
        <v>0.39583333333333331</v>
      </c>
      <c r="D84" s="20">
        <v>2402081</v>
      </c>
      <c r="E84" s="20" t="s">
        <v>39</v>
      </c>
      <c r="F84" s="168" t="s">
        <v>55</v>
      </c>
      <c r="G84" s="864">
        <v>14.63</v>
      </c>
      <c r="H84" s="875"/>
      <c r="I84" s="875"/>
      <c r="J84" s="15">
        <v>0.66</v>
      </c>
      <c r="K84" s="19">
        <v>9.83</v>
      </c>
      <c r="L84" s="618">
        <f>(K84/(100-G84))*100</f>
        <v>11.514583577369098</v>
      </c>
      <c r="M84" s="15"/>
      <c r="N84" s="15"/>
      <c r="O84" s="869">
        <v>1.3</v>
      </c>
      <c r="P84" s="869"/>
      <c r="Q84" s="870">
        <v>30</v>
      </c>
      <c r="R84" s="870">
        <v>33</v>
      </c>
      <c r="S84" s="870"/>
      <c r="T84" s="870">
        <f>SUM(PS[[#This Row],[G 150µ]:[G 63µ]])</f>
        <v>63</v>
      </c>
      <c r="U84" s="870">
        <v>35</v>
      </c>
      <c r="V84" s="622"/>
      <c r="W84" s="622"/>
      <c r="X84" s="622"/>
      <c r="Y84" s="18">
        <v>90.08</v>
      </c>
      <c r="Z84" s="18">
        <v>-0.24</v>
      </c>
      <c r="AA84" s="18">
        <v>10.01</v>
      </c>
      <c r="AB84" s="25">
        <v>570</v>
      </c>
      <c r="AC84" s="17">
        <v>0.74</v>
      </c>
      <c r="AD84" s="16">
        <v>93</v>
      </c>
      <c r="AE84" s="16">
        <v>68</v>
      </c>
      <c r="AF84" s="16">
        <v>18.399999999999999</v>
      </c>
      <c r="AG84" s="18">
        <v>220</v>
      </c>
      <c r="AH84" s="16">
        <v>1.37</v>
      </c>
      <c r="AI84" s="16">
        <v>52.4</v>
      </c>
      <c r="AJ84" s="24"/>
      <c r="AK84" s="24" t="s">
        <v>55</v>
      </c>
      <c r="AL84" s="24" t="s">
        <v>55</v>
      </c>
      <c r="AM84" s="26"/>
      <c r="AN84" s="24" t="s">
        <v>91</v>
      </c>
      <c r="AO84" s="24" t="s">
        <v>55</v>
      </c>
      <c r="AP84" s="24"/>
      <c r="AQ84" s="24" t="s">
        <v>55</v>
      </c>
      <c r="AR84" s="24" t="s">
        <v>55</v>
      </c>
      <c r="AS84" s="24" t="s">
        <v>32</v>
      </c>
      <c r="AT84" s="24" t="s">
        <v>1458</v>
      </c>
    </row>
    <row r="85" spans="1:46" ht="19.5">
      <c r="A85" s="23">
        <v>45377</v>
      </c>
      <c r="B85" s="22">
        <v>103</v>
      </c>
      <c r="C85" s="21">
        <v>0.41666666666666669</v>
      </c>
      <c r="D85" s="20">
        <v>2402111</v>
      </c>
      <c r="E85" s="20" t="s">
        <v>39</v>
      </c>
      <c r="F85" s="168" t="s">
        <v>55</v>
      </c>
      <c r="G85" s="864">
        <v>14.74</v>
      </c>
      <c r="H85" s="875"/>
      <c r="I85" s="875">
        <v>14.5</v>
      </c>
      <c r="J85" s="15">
        <v>0.65</v>
      </c>
      <c r="K85" s="19">
        <v>9.41</v>
      </c>
      <c r="L85" s="618">
        <f>(K85/(100-G85))*100</f>
        <v>11.036828524513254</v>
      </c>
      <c r="M85" s="15"/>
      <c r="N85" s="15"/>
      <c r="O85" s="869"/>
      <c r="P85" s="869"/>
      <c r="Q85" s="870"/>
      <c r="R85" s="870"/>
      <c r="S85" s="870"/>
      <c r="T85" s="870"/>
      <c r="U85" s="870"/>
      <c r="V85" s="622">
        <v>21.49</v>
      </c>
      <c r="W85" s="622">
        <v>98.06</v>
      </c>
      <c r="X85" s="622">
        <v>7.31</v>
      </c>
      <c r="Y85" s="18">
        <v>90.3</v>
      </c>
      <c r="Z85" s="18">
        <v>-0.49</v>
      </c>
      <c r="AA85" s="18">
        <v>10.119999999999999</v>
      </c>
      <c r="AB85" s="25">
        <v>580</v>
      </c>
      <c r="AC85" s="17">
        <v>0.67</v>
      </c>
      <c r="AD85" s="16">
        <v>80</v>
      </c>
      <c r="AE85" s="16">
        <v>60</v>
      </c>
      <c r="AF85" s="16">
        <v>17</v>
      </c>
      <c r="AG85" s="18">
        <v>176</v>
      </c>
      <c r="AH85" s="16">
        <v>1.33</v>
      </c>
      <c r="AI85" s="16">
        <v>50.8</v>
      </c>
      <c r="AJ85" s="24"/>
      <c r="AK85" s="24" t="s">
        <v>55</v>
      </c>
      <c r="AL85" s="24" t="s">
        <v>55</v>
      </c>
      <c r="AM85" s="26"/>
      <c r="AN85" s="24" t="s">
        <v>62</v>
      </c>
      <c r="AO85" s="24" t="s">
        <v>55</v>
      </c>
      <c r="AP85" s="24"/>
      <c r="AQ85" s="24" t="s">
        <v>55</v>
      </c>
      <c r="AR85" s="24" t="s">
        <v>55</v>
      </c>
      <c r="AS85" s="24" t="s">
        <v>32</v>
      </c>
      <c r="AT85" s="24" t="s">
        <v>1459</v>
      </c>
    </row>
    <row r="86" spans="1:46" ht="19.5">
      <c r="A86" s="23">
        <v>45378</v>
      </c>
      <c r="B86" s="22">
        <v>103</v>
      </c>
      <c r="C86" s="21">
        <v>0.45833333333333331</v>
      </c>
      <c r="D86" s="20">
        <v>2402144</v>
      </c>
      <c r="E86" s="20" t="s">
        <v>21</v>
      </c>
      <c r="F86" s="168" t="s">
        <v>55</v>
      </c>
      <c r="G86" s="864">
        <v>14.91</v>
      </c>
      <c r="H86" s="875"/>
      <c r="I86" s="875"/>
      <c r="J86" s="15">
        <v>0.67400000000000004</v>
      </c>
      <c r="K86" s="19">
        <v>9.68</v>
      </c>
      <c r="L86" s="618">
        <f>(K86/(100-G86))*100</f>
        <v>11.376189916558936</v>
      </c>
      <c r="M86" s="15"/>
      <c r="N86" s="15"/>
      <c r="O86" s="869">
        <v>1.4</v>
      </c>
      <c r="P86" s="869"/>
      <c r="Q86" s="870">
        <v>26.4</v>
      </c>
      <c r="R86" s="870">
        <v>38.799999999999997</v>
      </c>
      <c r="S86" s="870"/>
      <c r="T86" s="870">
        <f>SUM(PS[[#This Row],[G 150µ]:[G 63µ]])</f>
        <v>65.199999999999989</v>
      </c>
      <c r="U86" s="870">
        <v>31</v>
      </c>
      <c r="V86" s="622"/>
      <c r="W86" s="622"/>
      <c r="X86" s="622"/>
      <c r="Y86" s="18">
        <v>90.33</v>
      </c>
      <c r="Z86" s="18">
        <v>-0.42</v>
      </c>
      <c r="AA86" s="18">
        <v>10.029999999999999</v>
      </c>
      <c r="AB86" s="25"/>
      <c r="AC86" s="17">
        <v>0.6</v>
      </c>
      <c r="AD86" s="16"/>
      <c r="AE86" s="16"/>
      <c r="AF86" s="16"/>
      <c r="AG86" s="18"/>
      <c r="AH86" s="16"/>
      <c r="AI86" s="16"/>
      <c r="AJ86" s="24"/>
      <c r="AK86" s="24"/>
      <c r="AL86" s="24"/>
      <c r="AM86" s="26"/>
      <c r="AN86" s="24" t="s">
        <v>62</v>
      </c>
      <c r="AO86" s="24"/>
      <c r="AP86" s="24"/>
      <c r="AQ86" s="24" t="s">
        <v>55</v>
      </c>
      <c r="AR86" s="24" t="s">
        <v>55</v>
      </c>
      <c r="AS86" s="24" t="s">
        <v>32</v>
      </c>
      <c r="AT86" s="24" t="s">
        <v>1460</v>
      </c>
    </row>
    <row r="87" spans="1:46" ht="19.5">
      <c r="A87" s="23">
        <v>45379</v>
      </c>
      <c r="B87" s="22">
        <v>103</v>
      </c>
      <c r="C87" s="21">
        <v>0.35416666666666669</v>
      </c>
      <c r="D87" s="20">
        <v>2402152</v>
      </c>
      <c r="E87" s="20" t="s">
        <v>39</v>
      </c>
      <c r="F87" s="168" t="s">
        <v>55</v>
      </c>
      <c r="G87" s="864">
        <v>14.6</v>
      </c>
      <c r="H87" s="875">
        <v>14.45</v>
      </c>
      <c r="I87" s="869">
        <v>14.69</v>
      </c>
      <c r="J87" s="15">
        <v>0.67400000000000004</v>
      </c>
      <c r="K87" s="19">
        <v>10.89</v>
      </c>
      <c r="L87" s="618">
        <f>(K87/(100-G87))*100</f>
        <v>12.751756440281032</v>
      </c>
      <c r="M87" s="15"/>
      <c r="N87" s="15"/>
      <c r="O87" s="869">
        <v>1.4</v>
      </c>
      <c r="P87" s="869"/>
      <c r="Q87" s="870">
        <v>10.8</v>
      </c>
      <c r="R87" s="870">
        <v>34.6</v>
      </c>
      <c r="S87" s="870"/>
      <c r="T87" s="870">
        <f>SUM(PS[[#This Row],[G 150µ]:[G 63µ]])</f>
        <v>45.400000000000006</v>
      </c>
      <c r="U87" s="870">
        <v>51.4</v>
      </c>
      <c r="V87" s="622"/>
      <c r="W87" s="622"/>
      <c r="X87" s="622"/>
      <c r="Y87" s="18">
        <v>89.5</v>
      </c>
      <c r="Z87" s="18">
        <v>-0.4</v>
      </c>
      <c r="AA87" s="18">
        <v>10.119999999999999</v>
      </c>
      <c r="AB87" s="25"/>
      <c r="AC87" s="17">
        <v>0.69</v>
      </c>
      <c r="AD87" s="16">
        <v>83</v>
      </c>
      <c r="AE87" s="16">
        <v>71</v>
      </c>
      <c r="AF87" s="16">
        <v>18.8</v>
      </c>
      <c r="AG87" s="18">
        <v>204</v>
      </c>
      <c r="AH87" s="16">
        <v>1.17</v>
      </c>
      <c r="AI87" s="16">
        <v>51.5</v>
      </c>
      <c r="AJ87" s="24"/>
      <c r="AK87" s="24" t="s">
        <v>55</v>
      </c>
      <c r="AL87" s="24" t="s">
        <v>55</v>
      </c>
      <c r="AM87" s="26"/>
      <c r="AN87" s="24"/>
      <c r="AO87" s="24" t="s">
        <v>55</v>
      </c>
      <c r="AP87" s="24"/>
      <c r="AQ87" s="24" t="s">
        <v>55</v>
      </c>
      <c r="AR87" s="24" t="s">
        <v>55</v>
      </c>
      <c r="AS87" s="24" t="s">
        <v>32</v>
      </c>
      <c r="AT87" s="24" t="s">
        <v>1461</v>
      </c>
    </row>
    <row r="88" spans="1:46" ht="19.5">
      <c r="A88" s="23">
        <v>45379</v>
      </c>
      <c r="B88" s="22">
        <v>103</v>
      </c>
      <c r="C88" s="21">
        <v>0.35416666666666669</v>
      </c>
      <c r="D88" s="20">
        <v>2402153</v>
      </c>
      <c r="E88" s="20" t="s">
        <v>21</v>
      </c>
      <c r="F88" s="168" t="s">
        <v>55</v>
      </c>
      <c r="G88" s="864">
        <v>14.9</v>
      </c>
      <c r="H88" s="875">
        <v>14.9</v>
      </c>
      <c r="I88" s="875">
        <v>14.8</v>
      </c>
      <c r="J88" s="15">
        <v>0.65</v>
      </c>
      <c r="K88" s="19">
        <v>9.1300000000000008</v>
      </c>
      <c r="L88" s="618">
        <f>(K88/(100-G88))*100</f>
        <v>10.728554641598121</v>
      </c>
      <c r="M88" s="15"/>
      <c r="N88" s="15"/>
      <c r="O88" s="869">
        <v>1</v>
      </c>
      <c r="P88" s="869"/>
      <c r="Q88" s="870">
        <v>8</v>
      </c>
      <c r="R88" s="870">
        <v>34</v>
      </c>
      <c r="S88" s="870"/>
      <c r="T88" s="870">
        <f>SUM(PS[[#This Row],[G 150µ]:[G 63µ]])</f>
        <v>42</v>
      </c>
      <c r="U88" s="870">
        <v>54.8</v>
      </c>
      <c r="V88" s="622">
        <v>17.66</v>
      </c>
      <c r="W88" s="622">
        <v>99.04</v>
      </c>
      <c r="X88" s="622">
        <v>6.0960000000000001</v>
      </c>
      <c r="Y88" s="18">
        <v>89.63</v>
      </c>
      <c r="Z88" s="18">
        <v>-0.36</v>
      </c>
      <c r="AA88" s="18">
        <v>9.8699999999999992</v>
      </c>
      <c r="AB88" s="25"/>
      <c r="AC88" s="17">
        <v>0.67</v>
      </c>
      <c r="AD88" s="16"/>
      <c r="AE88" s="16"/>
      <c r="AF88" s="16"/>
      <c r="AG88" s="18"/>
      <c r="AH88" s="16"/>
      <c r="AI88" s="16"/>
      <c r="AJ88" s="24"/>
      <c r="AK88" s="24"/>
      <c r="AL88" s="24"/>
      <c r="AM88" s="26"/>
      <c r="AN88" s="24" t="s">
        <v>62</v>
      </c>
      <c r="AO88" s="24"/>
      <c r="AP88" s="24"/>
      <c r="AQ88" s="24" t="s">
        <v>55</v>
      </c>
      <c r="AR88" s="24" t="s">
        <v>55</v>
      </c>
      <c r="AS88" s="24" t="s">
        <v>32</v>
      </c>
      <c r="AT88" s="24" t="s">
        <v>1462</v>
      </c>
    </row>
    <row r="89" spans="1:46" ht="19.5">
      <c r="A89" s="23">
        <v>45381</v>
      </c>
      <c r="B89" s="22">
        <v>103</v>
      </c>
      <c r="C89" s="21">
        <v>0.47916666666666669</v>
      </c>
      <c r="D89" s="20">
        <v>2402223</v>
      </c>
      <c r="E89" s="20" t="s">
        <v>21</v>
      </c>
      <c r="F89" s="168" t="s">
        <v>55</v>
      </c>
      <c r="G89" s="864">
        <v>14.9</v>
      </c>
      <c r="H89" s="875"/>
      <c r="I89" s="875"/>
      <c r="J89" s="15">
        <v>0.67400000000000004</v>
      </c>
      <c r="K89" s="19">
        <v>9.4</v>
      </c>
      <c r="L89" s="618">
        <f>(K89/(100-G89))*100</f>
        <v>11.045828437132785</v>
      </c>
      <c r="M89" s="15"/>
      <c r="N89" s="15"/>
      <c r="O89" s="869">
        <v>1.2</v>
      </c>
      <c r="P89" s="869"/>
      <c r="Q89" s="870">
        <v>10</v>
      </c>
      <c r="R89" s="870">
        <v>35</v>
      </c>
      <c r="S89" s="870"/>
      <c r="T89" s="870">
        <f>SUM(PS[[#This Row],[G 150µ]:[G 63µ]])</f>
        <v>45</v>
      </c>
      <c r="U89" s="870">
        <v>50.4</v>
      </c>
      <c r="V89" s="622"/>
      <c r="W89" s="622"/>
      <c r="X89" s="622"/>
      <c r="Y89" s="18">
        <v>90.12</v>
      </c>
      <c r="Z89" s="18">
        <v>-0.6</v>
      </c>
      <c r="AA89" s="18">
        <v>9.91</v>
      </c>
      <c r="AB89" s="25"/>
      <c r="AC89" s="17"/>
      <c r="AD89" s="16"/>
      <c r="AE89" s="16"/>
      <c r="AF89" s="16"/>
      <c r="AG89" s="18"/>
      <c r="AH89" s="16"/>
      <c r="AI89" s="16"/>
      <c r="AJ89" s="24"/>
      <c r="AK89" s="24"/>
      <c r="AL89" s="24"/>
      <c r="AM89" s="26"/>
      <c r="AN89" s="24" t="s">
        <v>62</v>
      </c>
      <c r="AO89" s="24"/>
      <c r="AP89" s="24"/>
      <c r="AQ89" s="24" t="s">
        <v>55</v>
      </c>
      <c r="AR89" s="24" t="s">
        <v>55</v>
      </c>
      <c r="AS89" s="24" t="s">
        <v>32</v>
      </c>
      <c r="AT89" s="24" t="s">
        <v>1463</v>
      </c>
    </row>
    <row r="90" spans="1:46" ht="19.5">
      <c r="A90" s="23">
        <v>45383</v>
      </c>
      <c r="B90" s="22">
        <v>104</v>
      </c>
      <c r="C90" s="21">
        <v>0.375</v>
      </c>
      <c r="D90" s="20">
        <v>2402248</v>
      </c>
      <c r="E90" s="20" t="s">
        <v>39</v>
      </c>
      <c r="F90" s="168" t="s">
        <v>55</v>
      </c>
      <c r="G90" s="864">
        <v>14.34</v>
      </c>
      <c r="H90" s="875">
        <v>14.5</v>
      </c>
      <c r="I90" s="875"/>
      <c r="J90" s="15"/>
      <c r="K90" s="19">
        <v>9.73</v>
      </c>
      <c r="L90" s="618">
        <f t="shared" ref="L90:L91" si="12">(K90/(100-G90))*100</f>
        <v>11.358860611720758</v>
      </c>
      <c r="M90" s="15"/>
      <c r="N90" s="15"/>
      <c r="O90" s="869">
        <v>2</v>
      </c>
      <c r="P90" s="869"/>
      <c r="Q90" s="870">
        <v>10</v>
      </c>
      <c r="R90" s="870">
        <v>39</v>
      </c>
      <c r="S90" s="870"/>
      <c r="T90" s="870">
        <f>SUM(PS[[#This Row],[G 150µ]:[G 63µ]])</f>
        <v>49</v>
      </c>
      <c r="U90" s="870">
        <v>48</v>
      </c>
      <c r="V90" s="622"/>
      <c r="W90" s="622"/>
      <c r="X90" s="622"/>
      <c r="Y90" s="18">
        <v>90.14</v>
      </c>
      <c r="Z90" s="18">
        <v>0.52</v>
      </c>
      <c r="AA90" s="18">
        <v>10.050000000000001</v>
      </c>
      <c r="AB90" s="25"/>
      <c r="AC90" s="17">
        <v>0.67</v>
      </c>
      <c r="AD90" s="16"/>
      <c r="AE90" s="16"/>
      <c r="AF90" s="16"/>
      <c r="AG90" s="18"/>
      <c r="AH90" s="16"/>
      <c r="AI90" s="16"/>
      <c r="AJ90" s="24"/>
      <c r="AK90" s="24" t="s">
        <v>55</v>
      </c>
      <c r="AL90" s="24" t="s">
        <v>55</v>
      </c>
      <c r="AM90" s="26"/>
      <c r="AN90" s="24"/>
      <c r="AO90" s="24" t="s">
        <v>55</v>
      </c>
      <c r="AP90" s="24"/>
      <c r="AQ90" s="24" t="s">
        <v>55</v>
      </c>
      <c r="AR90" s="24" t="s">
        <v>55</v>
      </c>
      <c r="AS90" s="24" t="s">
        <v>32</v>
      </c>
      <c r="AT90" s="24" t="s">
        <v>1464</v>
      </c>
    </row>
    <row r="91" spans="1:46" ht="19.5">
      <c r="A91" s="23">
        <v>45383</v>
      </c>
      <c r="B91" s="22">
        <v>104</v>
      </c>
      <c r="C91" s="21">
        <v>0.375</v>
      </c>
      <c r="D91" s="20">
        <v>2402247</v>
      </c>
      <c r="E91" s="20" t="s">
        <v>21</v>
      </c>
      <c r="F91" s="168" t="s">
        <v>55</v>
      </c>
      <c r="G91" s="864">
        <v>14.77</v>
      </c>
      <c r="H91" s="875"/>
      <c r="I91" s="875"/>
      <c r="J91" s="15">
        <v>0.67700000000000005</v>
      </c>
      <c r="K91" s="19">
        <v>8.15</v>
      </c>
      <c r="L91" s="618">
        <f t="shared" si="12"/>
        <v>9.5623606711251909</v>
      </c>
      <c r="M91" s="15"/>
      <c r="N91" s="15"/>
      <c r="O91" s="869">
        <v>1</v>
      </c>
      <c r="P91" s="869"/>
      <c r="Q91" s="870">
        <v>20</v>
      </c>
      <c r="R91" s="870">
        <v>30</v>
      </c>
      <c r="S91" s="870"/>
      <c r="T91" s="870">
        <f>SUM(PS[[#This Row],[G 150µ]:[G 63µ]])</f>
        <v>50</v>
      </c>
      <c r="U91" s="870">
        <v>46</v>
      </c>
      <c r="V91" s="622">
        <v>23</v>
      </c>
      <c r="W91" s="622">
        <v>98</v>
      </c>
      <c r="X91" s="622">
        <v>8.1</v>
      </c>
      <c r="Y91" s="18">
        <v>90.23</v>
      </c>
      <c r="Z91" s="18">
        <v>-0.79</v>
      </c>
      <c r="AA91" s="18">
        <v>10.39</v>
      </c>
      <c r="AB91" s="25"/>
      <c r="AC91" s="17">
        <v>0.79</v>
      </c>
      <c r="AD91" s="16"/>
      <c r="AE91" s="16"/>
      <c r="AF91" s="16"/>
      <c r="AG91" s="18"/>
      <c r="AH91" s="16"/>
      <c r="AI91" s="16"/>
      <c r="AJ91" s="24"/>
      <c r="AK91" s="24"/>
      <c r="AL91" s="24"/>
      <c r="AM91" s="26"/>
      <c r="AN91" s="24" t="s">
        <v>62</v>
      </c>
      <c r="AO91" s="24"/>
      <c r="AP91" s="24"/>
      <c r="AQ91" s="24" t="s">
        <v>55</v>
      </c>
      <c r="AR91" s="24" t="s">
        <v>55</v>
      </c>
      <c r="AS91" s="24" t="s">
        <v>32</v>
      </c>
      <c r="AT91" s="24" t="s">
        <v>1465</v>
      </c>
    </row>
    <row r="92" spans="1:46" ht="19.5">
      <c r="A92" s="23">
        <v>45383</v>
      </c>
      <c r="B92" s="22">
        <v>104</v>
      </c>
      <c r="C92" s="21">
        <v>0.5</v>
      </c>
      <c r="D92" s="20">
        <v>2402255</v>
      </c>
      <c r="E92" s="20" t="s">
        <v>39</v>
      </c>
      <c r="F92" s="168" t="s">
        <v>55</v>
      </c>
      <c r="G92" s="864">
        <v>14.71</v>
      </c>
      <c r="H92" s="875"/>
      <c r="I92" s="875"/>
      <c r="J92" s="15">
        <v>0.68</v>
      </c>
      <c r="K92" s="19">
        <v>9.32</v>
      </c>
      <c r="L92" s="618">
        <f>(K92/(100-G92))*100</f>
        <v>10.927424082541917</v>
      </c>
      <c r="M92" s="15"/>
      <c r="N92" s="15"/>
      <c r="O92" s="869"/>
      <c r="P92" s="869"/>
      <c r="Q92" s="870"/>
      <c r="R92" s="870"/>
      <c r="S92" s="870"/>
      <c r="T92" s="870"/>
      <c r="U92" s="870"/>
      <c r="V92" s="622"/>
      <c r="W92" s="622"/>
      <c r="X92" s="622"/>
      <c r="Y92" s="18"/>
      <c r="Z92" s="18"/>
      <c r="AA92" s="18"/>
      <c r="AB92" s="25"/>
      <c r="AC92" s="17"/>
      <c r="AD92" s="16">
        <v>82</v>
      </c>
      <c r="AE92" s="16">
        <v>64</v>
      </c>
      <c r="AF92" s="16">
        <v>17.8</v>
      </c>
      <c r="AG92" s="18">
        <v>190</v>
      </c>
      <c r="AH92" s="16">
        <v>1.28</v>
      </c>
      <c r="AI92" s="16">
        <v>50.7</v>
      </c>
      <c r="AJ92" s="24"/>
      <c r="AK92" s="24" t="s">
        <v>55</v>
      </c>
      <c r="AL92" s="24" t="s">
        <v>55</v>
      </c>
      <c r="AM92" s="26"/>
      <c r="AN92" s="24" t="s">
        <v>62</v>
      </c>
      <c r="AO92" s="24" t="s">
        <v>55</v>
      </c>
      <c r="AP92" s="24"/>
      <c r="AQ92" s="24" t="s">
        <v>55</v>
      </c>
      <c r="AR92" s="24" t="s">
        <v>55</v>
      </c>
      <c r="AS92" s="24" t="s">
        <v>32</v>
      </c>
      <c r="AT92" s="24" t="s">
        <v>1466</v>
      </c>
    </row>
    <row r="93" spans="1:46" ht="19.5">
      <c r="A93" s="23">
        <v>45384</v>
      </c>
      <c r="B93" s="22">
        <v>104</v>
      </c>
      <c r="C93" s="21">
        <v>0.38263888888888886</v>
      </c>
      <c r="D93" s="20">
        <v>2402262</v>
      </c>
      <c r="E93" s="20" t="s">
        <v>39</v>
      </c>
      <c r="F93" s="168" t="s">
        <v>55</v>
      </c>
      <c r="G93" s="864">
        <v>14.41</v>
      </c>
      <c r="H93" s="875">
        <v>14.04</v>
      </c>
      <c r="I93" s="875">
        <v>14.36</v>
      </c>
      <c r="J93" s="15"/>
      <c r="K93" s="19">
        <v>9.8699999999999992</v>
      </c>
      <c r="L93" s="618">
        <f>(K93/(100-G93))*100</f>
        <v>11.531720995443392</v>
      </c>
      <c r="M93" s="15"/>
      <c r="N93" s="15"/>
      <c r="O93" s="869">
        <v>0.8</v>
      </c>
      <c r="P93" s="869"/>
      <c r="Q93" s="870">
        <v>9</v>
      </c>
      <c r="R93" s="870">
        <v>40.200000000000003</v>
      </c>
      <c r="S93" s="870"/>
      <c r="T93" s="870">
        <f>SUM(PS[[#This Row],[G 150µ]:[G 63µ]])</f>
        <v>49.2</v>
      </c>
      <c r="U93" s="870">
        <v>48.8</v>
      </c>
      <c r="V93" s="622"/>
      <c r="W93" s="622"/>
      <c r="X93" s="622"/>
      <c r="Y93" s="18">
        <v>88.74</v>
      </c>
      <c r="Z93" s="18">
        <v>-0.42</v>
      </c>
      <c r="AA93" s="18">
        <v>10.3</v>
      </c>
      <c r="AB93" s="25">
        <v>650</v>
      </c>
      <c r="AC93" s="17"/>
      <c r="AD93" s="16">
        <v>79</v>
      </c>
      <c r="AE93" s="16">
        <v>61</v>
      </c>
      <c r="AF93" s="16">
        <v>17.399999999999999</v>
      </c>
      <c r="AG93" s="18">
        <v>177</v>
      </c>
      <c r="AH93" s="16">
        <v>1.3</v>
      </c>
      <c r="AI93" s="16">
        <v>52.9</v>
      </c>
      <c r="AJ93" s="24"/>
      <c r="AK93" s="24" t="s">
        <v>55</v>
      </c>
      <c r="AL93" s="24" t="s">
        <v>55</v>
      </c>
      <c r="AM93" s="26"/>
      <c r="AN93" s="24"/>
      <c r="AO93" s="24" t="s">
        <v>55</v>
      </c>
      <c r="AP93" s="24"/>
      <c r="AQ93" s="24" t="s">
        <v>55</v>
      </c>
      <c r="AR93" s="24" t="s">
        <v>55</v>
      </c>
      <c r="AS93" s="24" t="s">
        <v>32</v>
      </c>
      <c r="AT93" s="24" t="s">
        <v>1467</v>
      </c>
    </row>
    <row r="94" spans="1:46" ht="19.5">
      <c r="A94" s="23">
        <v>45384</v>
      </c>
      <c r="B94" s="22">
        <v>104</v>
      </c>
      <c r="C94" s="21">
        <v>0.39583333333333331</v>
      </c>
      <c r="D94" s="20">
        <v>2402281</v>
      </c>
      <c r="E94" s="20" t="s">
        <v>21</v>
      </c>
      <c r="F94" s="168" t="s">
        <v>55</v>
      </c>
      <c r="G94" s="864">
        <v>14.15</v>
      </c>
      <c r="H94" s="875">
        <v>14.23</v>
      </c>
      <c r="I94" s="875">
        <v>14.27</v>
      </c>
      <c r="J94" s="15"/>
      <c r="K94" s="19">
        <v>10</v>
      </c>
      <c r="L94" s="618">
        <f t="shared" ref="L94:L98" si="13">(K94/(100-G94))*100</f>
        <v>11.648223645894001</v>
      </c>
      <c r="M94" s="15"/>
      <c r="N94" s="15"/>
      <c r="O94" s="869">
        <v>1</v>
      </c>
      <c r="P94" s="869"/>
      <c r="Q94" s="870">
        <v>11.8</v>
      </c>
      <c r="R94" s="870">
        <v>47</v>
      </c>
      <c r="S94" s="870"/>
      <c r="T94" s="870">
        <f>SUM(PS[[#This Row],[G 150µ]:[G 63µ]])</f>
        <v>58.8</v>
      </c>
      <c r="U94" s="870">
        <v>38.4</v>
      </c>
      <c r="V94" s="622"/>
      <c r="W94" s="622"/>
      <c r="X94" s="622"/>
      <c r="Y94" s="18">
        <v>87.8</v>
      </c>
      <c r="Z94" s="18">
        <v>-0.28999999999999998</v>
      </c>
      <c r="AA94" s="18">
        <v>10.32</v>
      </c>
      <c r="AB94" s="25">
        <v>668</v>
      </c>
      <c r="AC94" s="17"/>
      <c r="AD94" s="16"/>
      <c r="AE94" s="16"/>
      <c r="AF94" s="16"/>
      <c r="AG94" s="18"/>
      <c r="AH94" s="16"/>
      <c r="AI94" s="16"/>
      <c r="AJ94" s="24"/>
      <c r="AK94" s="24"/>
      <c r="AL94" s="24"/>
      <c r="AM94" s="26"/>
      <c r="AN94" s="24" t="s">
        <v>85</v>
      </c>
      <c r="AO94" s="24"/>
      <c r="AP94" s="24"/>
      <c r="AQ94" s="24" t="s">
        <v>55</v>
      </c>
      <c r="AR94" s="24" t="s">
        <v>55</v>
      </c>
      <c r="AS94" s="24" t="s">
        <v>32</v>
      </c>
      <c r="AT94" s="24" t="s">
        <v>1468</v>
      </c>
    </row>
    <row r="95" spans="1:46" ht="19.5">
      <c r="A95" s="23">
        <v>45384</v>
      </c>
      <c r="B95" s="22">
        <v>104</v>
      </c>
      <c r="C95" s="21">
        <v>0.39583333333333331</v>
      </c>
      <c r="D95" s="20">
        <v>2402282</v>
      </c>
      <c r="E95" s="20" t="s">
        <v>39</v>
      </c>
      <c r="F95" s="168" t="s">
        <v>55</v>
      </c>
      <c r="G95" s="864">
        <v>14.22</v>
      </c>
      <c r="H95" s="875">
        <v>14.18</v>
      </c>
      <c r="I95" s="875">
        <v>14.3</v>
      </c>
      <c r="J95" s="15"/>
      <c r="K95" s="19">
        <v>9.74</v>
      </c>
      <c r="L95" s="618">
        <f t="shared" si="13"/>
        <v>11.354628118442529</v>
      </c>
      <c r="M95" s="15"/>
      <c r="N95" s="15"/>
      <c r="O95" s="869"/>
      <c r="P95" s="869"/>
      <c r="Q95" s="870"/>
      <c r="R95" s="870"/>
      <c r="S95" s="870"/>
      <c r="T95" s="870"/>
      <c r="U95" s="870"/>
      <c r="V95" s="622"/>
      <c r="W95" s="622"/>
      <c r="X95" s="622"/>
      <c r="Y95" s="18">
        <v>88.6</v>
      </c>
      <c r="Z95" s="18">
        <v>-0.39</v>
      </c>
      <c r="AA95" s="18">
        <v>10.17</v>
      </c>
      <c r="AB95" s="25">
        <v>640</v>
      </c>
      <c r="AC95" s="17"/>
      <c r="AD95" s="16"/>
      <c r="AE95" s="16"/>
      <c r="AF95" s="16"/>
      <c r="AG95" s="18"/>
      <c r="AH95" s="16"/>
      <c r="AI95" s="16"/>
      <c r="AJ95" s="24"/>
      <c r="AK95" s="24" t="s">
        <v>55</v>
      </c>
      <c r="AL95" s="24" t="s">
        <v>55</v>
      </c>
      <c r="AM95" s="26"/>
      <c r="AN95" s="24"/>
      <c r="AO95" s="24" t="s">
        <v>55</v>
      </c>
      <c r="AP95" s="24"/>
      <c r="AQ95" s="24" t="s">
        <v>55</v>
      </c>
      <c r="AR95" s="24" t="s">
        <v>55</v>
      </c>
      <c r="AS95" s="24" t="s">
        <v>32</v>
      </c>
      <c r="AT95" s="24" t="s">
        <v>1469</v>
      </c>
    </row>
    <row r="96" spans="1:46" ht="19.5">
      <c r="A96" s="23">
        <v>45385</v>
      </c>
      <c r="B96" s="22">
        <v>104</v>
      </c>
      <c r="C96" s="21">
        <v>0.39583333333333331</v>
      </c>
      <c r="D96" s="20">
        <v>2402300</v>
      </c>
      <c r="E96" s="20" t="s">
        <v>21</v>
      </c>
      <c r="F96" s="168" t="s">
        <v>55</v>
      </c>
      <c r="G96" s="864">
        <v>14.51</v>
      </c>
      <c r="H96" s="875">
        <v>14.4</v>
      </c>
      <c r="I96" s="875">
        <v>14.5</v>
      </c>
      <c r="J96" s="15"/>
      <c r="K96" s="19">
        <v>9.7799999999999994</v>
      </c>
      <c r="L96" s="618">
        <f t="shared" si="13"/>
        <v>11.439934495262603</v>
      </c>
      <c r="M96" s="15"/>
      <c r="N96" s="15"/>
      <c r="O96" s="869"/>
      <c r="P96" s="869"/>
      <c r="Q96" s="870"/>
      <c r="R96" s="870"/>
      <c r="S96" s="870"/>
      <c r="T96" s="870"/>
      <c r="U96" s="870"/>
      <c r="V96" s="622"/>
      <c r="W96" s="622"/>
      <c r="X96" s="622"/>
      <c r="Y96" s="18">
        <v>87.64</v>
      </c>
      <c r="Z96" s="18">
        <v>-0.32</v>
      </c>
      <c r="AA96" s="18">
        <v>10.11</v>
      </c>
      <c r="AB96" s="25"/>
      <c r="AC96" s="17"/>
      <c r="AD96" s="16">
        <v>76</v>
      </c>
      <c r="AE96" s="16">
        <v>66</v>
      </c>
      <c r="AF96" s="16">
        <v>18.100000000000001</v>
      </c>
      <c r="AG96" s="18">
        <v>180</v>
      </c>
      <c r="AH96" s="16">
        <v>1.1499999999999999</v>
      </c>
      <c r="AI96" s="16">
        <v>51.2</v>
      </c>
      <c r="AJ96" s="24"/>
      <c r="AK96" s="24"/>
      <c r="AL96" s="24"/>
      <c r="AM96" s="26"/>
      <c r="AN96" s="24" t="s">
        <v>79</v>
      </c>
      <c r="AO96" s="24"/>
      <c r="AP96" s="24"/>
      <c r="AQ96" s="24" t="s">
        <v>55</v>
      </c>
      <c r="AR96" s="24" t="s">
        <v>55</v>
      </c>
      <c r="AS96" s="24" t="s">
        <v>32</v>
      </c>
      <c r="AT96" s="24" t="s">
        <v>1470</v>
      </c>
    </row>
    <row r="97" spans="1:46" ht="19.5">
      <c r="A97" s="23">
        <v>45385</v>
      </c>
      <c r="B97" s="22">
        <v>104</v>
      </c>
      <c r="C97" s="21">
        <v>0.39583333333333331</v>
      </c>
      <c r="D97" s="20">
        <v>2402301</v>
      </c>
      <c r="E97" s="20" t="s">
        <v>39</v>
      </c>
      <c r="F97" s="168" t="s">
        <v>55</v>
      </c>
      <c r="G97" s="864">
        <v>14.1</v>
      </c>
      <c r="H97" s="875">
        <v>13.94</v>
      </c>
      <c r="I97" s="875">
        <v>13.86</v>
      </c>
      <c r="J97" s="15"/>
      <c r="K97" s="19">
        <v>9.76</v>
      </c>
      <c r="L97" s="618">
        <f t="shared" si="13"/>
        <v>11.362048894062863</v>
      </c>
      <c r="M97" s="15"/>
      <c r="N97" s="15"/>
      <c r="O97" s="869"/>
      <c r="P97" s="869"/>
      <c r="Q97" s="870"/>
      <c r="R97" s="870"/>
      <c r="S97" s="870"/>
      <c r="T97" s="870"/>
      <c r="U97" s="870"/>
      <c r="V97" s="622"/>
      <c r="W97" s="622"/>
      <c r="X97" s="622"/>
      <c r="Y97" s="18">
        <v>88.21</v>
      </c>
      <c r="Z97" s="18">
        <v>-0.47</v>
      </c>
      <c r="AA97" s="18">
        <v>10.210000000000001</v>
      </c>
      <c r="AB97" s="25"/>
      <c r="AC97" s="17"/>
      <c r="AD97" s="16"/>
      <c r="AE97" s="16"/>
      <c r="AF97" s="16"/>
      <c r="AG97" s="18"/>
      <c r="AH97" s="16"/>
      <c r="AI97" s="16"/>
      <c r="AJ97" s="24"/>
      <c r="AK97" s="24" t="s">
        <v>55</v>
      </c>
      <c r="AL97" s="24" t="s">
        <v>55</v>
      </c>
      <c r="AM97" s="26"/>
      <c r="AN97" s="24" t="s">
        <v>79</v>
      </c>
      <c r="AO97" s="24" t="s">
        <v>55</v>
      </c>
      <c r="AP97" s="24"/>
      <c r="AQ97" s="24" t="s">
        <v>55</v>
      </c>
      <c r="AR97" s="24" t="s">
        <v>55</v>
      </c>
      <c r="AS97" s="24" t="s">
        <v>32</v>
      </c>
      <c r="AT97" s="1265" t="s">
        <v>1471</v>
      </c>
    </row>
    <row r="98" spans="1:46" ht="19.5">
      <c r="A98" s="23">
        <v>45385</v>
      </c>
      <c r="B98" s="22">
        <v>104</v>
      </c>
      <c r="C98" s="21">
        <v>0.47916666666666669</v>
      </c>
      <c r="D98" s="20">
        <v>2402316</v>
      </c>
      <c r="E98" s="20" t="s">
        <v>39</v>
      </c>
      <c r="F98" s="168" t="s">
        <v>55</v>
      </c>
      <c r="G98" s="864">
        <v>14.2</v>
      </c>
      <c r="H98" s="875"/>
      <c r="I98" s="875"/>
      <c r="J98" s="15"/>
      <c r="K98" s="19">
        <v>9.81</v>
      </c>
      <c r="L98" s="618">
        <f t="shared" si="13"/>
        <v>11.433566433566435</v>
      </c>
      <c r="M98" s="15"/>
      <c r="N98" s="15"/>
      <c r="O98" s="869">
        <v>4</v>
      </c>
      <c r="P98" s="869"/>
      <c r="Q98" s="870">
        <v>31</v>
      </c>
      <c r="R98" s="870">
        <v>40</v>
      </c>
      <c r="S98" s="870"/>
      <c r="T98" s="870">
        <f>SUM(PS[[#This Row],[G 150µ]:[G 63µ]])</f>
        <v>71</v>
      </c>
      <c r="U98" s="870">
        <v>25</v>
      </c>
      <c r="V98" s="622"/>
      <c r="W98" s="622"/>
      <c r="X98" s="622"/>
      <c r="Y98" s="18">
        <v>88.5</v>
      </c>
      <c r="Z98" s="18">
        <v>-0.52</v>
      </c>
      <c r="AA98" s="18">
        <v>10.26</v>
      </c>
      <c r="AB98" s="25"/>
      <c r="AC98" s="17"/>
      <c r="AD98" s="16">
        <v>83</v>
      </c>
      <c r="AE98" s="16">
        <v>79</v>
      </c>
      <c r="AF98" s="16">
        <v>19.8</v>
      </c>
      <c r="AG98" s="18">
        <v>220</v>
      </c>
      <c r="AH98" s="16">
        <v>1.05</v>
      </c>
      <c r="AI98" s="16">
        <v>53.1</v>
      </c>
      <c r="AJ98" s="24"/>
      <c r="AK98" s="24" t="s">
        <v>55</v>
      </c>
      <c r="AL98" s="24" t="s">
        <v>55</v>
      </c>
      <c r="AM98" s="26"/>
      <c r="AN98" s="24"/>
      <c r="AO98" s="24" t="s">
        <v>55</v>
      </c>
      <c r="AP98" s="24"/>
      <c r="AQ98" s="24" t="s">
        <v>55</v>
      </c>
      <c r="AR98" s="24" t="s">
        <v>55</v>
      </c>
      <c r="AS98" s="24" t="s">
        <v>32</v>
      </c>
      <c r="AT98" s="24" t="s">
        <v>1472</v>
      </c>
    </row>
    <row r="99" spans="1:46" ht="19.5">
      <c r="A99" s="23">
        <v>45385</v>
      </c>
      <c r="B99" s="22">
        <v>104</v>
      </c>
      <c r="C99" s="21">
        <v>0.54166666666666663</v>
      </c>
      <c r="D99" s="20">
        <v>2402318</v>
      </c>
      <c r="E99" s="20" t="s">
        <v>39</v>
      </c>
      <c r="F99" s="168" t="s">
        <v>55</v>
      </c>
      <c r="G99" s="864">
        <v>14.2</v>
      </c>
      <c r="H99" s="875"/>
      <c r="I99" s="875"/>
      <c r="J99" s="15"/>
      <c r="K99" s="19">
        <v>10.27</v>
      </c>
      <c r="L99" s="618">
        <f>(K99/(100-G99))*100</f>
        <v>11.969696969696969</v>
      </c>
      <c r="M99" s="15"/>
      <c r="N99" s="15"/>
      <c r="O99" s="869"/>
      <c r="P99" s="869"/>
      <c r="Q99" s="870"/>
      <c r="R99" s="870"/>
      <c r="S99" s="870"/>
      <c r="T99" s="870"/>
      <c r="U99" s="870"/>
      <c r="V99" s="622"/>
      <c r="W99" s="622"/>
      <c r="X99" s="622"/>
      <c r="Y99" s="18"/>
      <c r="Z99" s="18"/>
      <c r="AA99" s="18"/>
      <c r="AB99" s="25"/>
      <c r="AC99" s="17"/>
      <c r="AD99" s="16"/>
      <c r="AE99" s="16"/>
      <c r="AF99" s="16"/>
      <c r="AG99" s="18"/>
      <c r="AH99" s="16"/>
      <c r="AI99" s="16"/>
      <c r="AJ99" s="24"/>
      <c r="AK99" s="24" t="s">
        <v>55</v>
      </c>
      <c r="AL99" s="24" t="s">
        <v>55</v>
      </c>
      <c r="AM99" s="26"/>
      <c r="AN99" s="24"/>
      <c r="AO99" s="24" t="s">
        <v>55</v>
      </c>
      <c r="AP99" s="24"/>
      <c r="AQ99" s="24" t="s">
        <v>55</v>
      </c>
      <c r="AR99" s="24" t="s">
        <v>55</v>
      </c>
      <c r="AS99" s="24" t="s">
        <v>32</v>
      </c>
      <c r="AT99" s="1265" t="s">
        <v>1473</v>
      </c>
    </row>
    <row r="100" spans="1:46" ht="19.5">
      <c r="A100" s="23">
        <v>45385</v>
      </c>
      <c r="B100" s="22">
        <v>104</v>
      </c>
      <c r="C100" s="21">
        <v>0.41666666666666669</v>
      </c>
      <c r="D100" s="20">
        <v>2402318</v>
      </c>
      <c r="E100" s="20" t="s">
        <v>39</v>
      </c>
      <c r="F100" s="168" t="s">
        <v>55</v>
      </c>
      <c r="G100" s="864">
        <v>14.4</v>
      </c>
      <c r="H100" s="875"/>
      <c r="I100" s="875">
        <v>14.5</v>
      </c>
      <c r="J100" s="15">
        <v>0.68700000000000006</v>
      </c>
      <c r="K100" s="19">
        <v>9.84</v>
      </c>
      <c r="L100" s="618">
        <f>(K100/(100-G100))*100</f>
        <v>11.495327102803738</v>
      </c>
      <c r="M100" s="15"/>
      <c r="N100" s="15"/>
      <c r="O100" s="869">
        <v>1.2</v>
      </c>
      <c r="P100" s="869"/>
      <c r="Q100" s="870">
        <v>21</v>
      </c>
      <c r="R100" s="870">
        <v>47.4</v>
      </c>
      <c r="S100" s="870"/>
      <c r="T100" s="870">
        <f>SUM(PS[[#This Row],[G 150µ]:[G 63µ]])</f>
        <v>68.400000000000006</v>
      </c>
      <c r="U100" s="870">
        <v>29</v>
      </c>
      <c r="V100" s="622">
        <v>22.38</v>
      </c>
      <c r="W100" s="622">
        <v>96</v>
      </c>
      <c r="X100" s="622">
        <v>7.59</v>
      </c>
      <c r="Y100" s="18">
        <v>87.47</v>
      </c>
      <c r="Z100" s="18">
        <v>-0.42</v>
      </c>
      <c r="AA100" s="18">
        <v>10.18</v>
      </c>
      <c r="AB100" s="25"/>
      <c r="AC100" s="17"/>
      <c r="AD100" s="16">
        <v>82</v>
      </c>
      <c r="AE100" s="16">
        <v>68</v>
      </c>
      <c r="AF100" s="16">
        <v>18.399999999999999</v>
      </c>
      <c r="AG100" s="18">
        <v>190</v>
      </c>
      <c r="AH100" s="16">
        <v>1.21</v>
      </c>
      <c r="AI100" s="16">
        <v>51.1</v>
      </c>
      <c r="AJ100" s="24"/>
      <c r="AK100" s="24" t="s">
        <v>55</v>
      </c>
      <c r="AL100" s="24" t="s">
        <v>55</v>
      </c>
      <c r="AM100" s="26"/>
      <c r="AN100" s="24" t="s">
        <v>79</v>
      </c>
      <c r="AO100" s="24" t="s">
        <v>55</v>
      </c>
      <c r="AP100" s="24"/>
      <c r="AQ100" s="24" t="s">
        <v>55</v>
      </c>
      <c r="AR100" s="24" t="s">
        <v>55</v>
      </c>
      <c r="AS100" s="24" t="s">
        <v>32</v>
      </c>
      <c r="AT100" s="24" t="s">
        <v>1474</v>
      </c>
    </row>
    <row r="101" spans="1:46" ht="19.5">
      <c r="A101" s="23">
        <v>45387</v>
      </c>
      <c r="B101" s="22">
        <v>104</v>
      </c>
      <c r="C101" s="21">
        <v>0.41666666666666669</v>
      </c>
      <c r="D101" s="20">
        <v>2402380</v>
      </c>
      <c r="E101" s="20" t="s">
        <v>39</v>
      </c>
      <c r="F101" s="168" t="s">
        <v>55</v>
      </c>
      <c r="G101" s="864">
        <v>14.38</v>
      </c>
      <c r="H101" s="875"/>
      <c r="I101" s="875">
        <v>14.38</v>
      </c>
      <c r="J101" s="15"/>
      <c r="K101" s="19">
        <v>9.99</v>
      </c>
      <c r="L101" s="618">
        <f>(K101/(100-G101))*100</f>
        <v>11.667834618079889</v>
      </c>
      <c r="M101" s="15"/>
      <c r="N101" s="15"/>
      <c r="O101" s="869">
        <v>0.6</v>
      </c>
      <c r="P101" s="869"/>
      <c r="Q101" s="870">
        <v>29.2</v>
      </c>
      <c r="R101" s="870">
        <v>46.4</v>
      </c>
      <c r="S101" s="870"/>
      <c r="T101" s="870">
        <f>SUM(PS[[#This Row],[G 150µ]:[G 63µ]])</f>
        <v>75.599999999999994</v>
      </c>
      <c r="U101" s="870">
        <v>22.22</v>
      </c>
      <c r="V101" s="622"/>
      <c r="W101" s="622"/>
      <c r="X101" s="622"/>
      <c r="Y101" s="18">
        <v>87.68</v>
      </c>
      <c r="Z101" s="18">
        <v>-0.12</v>
      </c>
      <c r="AA101" s="18">
        <v>10.18</v>
      </c>
      <c r="AB101" s="25">
        <v>580</v>
      </c>
      <c r="AC101" s="17"/>
      <c r="AD101" s="16">
        <v>75</v>
      </c>
      <c r="AE101" s="16">
        <v>68</v>
      </c>
      <c r="AF101" s="16">
        <v>18.399999999999999</v>
      </c>
      <c r="AG101" s="18">
        <v>173</v>
      </c>
      <c r="AH101" s="16">
        <v>1.1000000000000001</v>
      </c>
      <c r="AI101" s="16">
        <v>49.2</v>
      </c>
      <c r="AJ101" s="24"/>
      <c r="AK101" s="24" t="s">
        <v>55</v>
      </c>
      <c r="AL101" s="24" t="s">
        <v>55</v>
      </c>
      <c r="AM101" s="26"/>
      <c r="AN101" s="24" t="s">
        <v>79</v>
      </c>
      <c r="AO101" s="24" t="s">
        <v>55</v>
      </c>
      <c r="AP101" s="24"/>
      <c r="AQ101" s="24" t="s">
        <v>55</v>
      </c>
      <c r="AR101" s="24" t="s">
        <v>55</v>
      </c>
      <c r="AS101" s="24" t="s">
        <v>32</v>
      </c>
      <c r="AT101" s="24" t="s">
        <v>1475</v>
      </c>
    </row>
    <row r="102" spans="1:46" ht="19.5">
      <c r="A102" s="23">
        <v>45397</v>
      </c>
      <c r="B102" s="22">
        <v>104</v>
      </c>
      <c r="C102" s="21">
        <v>0.39583333333333331</v>
      </c>
      <c r="D102" s="20">
        <v>2402518</v>
      </c>
      <c r="E102" s="20" t="s">
        <v>39</v>
      </c>
      <c r="F102" s="168" t="s">
        <v>55</v>
      </c>
      <c r="G102" s="864">
        <v>14.5</v>
      </c>
      <c r="H102" s="875">
        <v>14</v>
      </c>
      <c r="I102" s="875">
        <v>14.7</v>
      </c>
      <c r="J102" s="15">
        <v>0.67400000000000004</v>
      </c>
      <c r="K102" s="19">
        <v>9.5299999999999994</v>
      </c>
      <c r="L102" s="618">
        <f t="shared" ref="L102:L116" si="14">(K102/(100-G102))*100</f>
        <v>11.146198830409356</v>
      </c>
      <c r="M102" s="15"/>
      <c r="N102" s="15"/>
      <c r="O102" s="869">
        <v>2</v>
      </c>
      <c r="P102" s="869"/>
      <c r="Q102" s="870">
        <v>19</v>
      </c>
      <c r="R102" s="870">
        <v>54.38</v>
      </c>
      <c r="S102" s="870"/>
      <c r="T102" s="870">
        <f>SUM(PS[[#This Row],[G 150µ]:[G 63µ]])</f>
        <v>73.38</v>
      </c>
      <c r="U102" s="870">
        <v>22.4</v>
      </c>
      <c r="V102" s="622"/>
      <c r="W102" s="622"/>
      <c r="X102" s="622"/>
      <c r="Y102" s="18">
        <v>88.52</v>
      </c>
      <c r="Z102" s="18">
        <v>-0.31</v>
      </c>
      <c r="AA102" s="18">
        <v>9.9</v>
      </c>
      <c r="AB102" s="25"/>
      <c r="AC102" s="17"/>
      <c r="AD102" s="16"/>
      <c r="AE102" s="16"/>
      <c r="AF102" s="16"/>
      <c r="AG102" s="18"/>
      <c r="AH102" s="16"/>
      <c r="AI102" s="16"/>
      <c r="AJ102" s="24"/>
      <c r="AK102" s="24"/>
      <c r="AL102" s="24" t="s">
        <v>55</v>
      </c>
      <c r="AM102" s="26"/>
      <c r="AN102" s="24" t="s">
        <v>79</v>
      </c>
      <c r="AO102" s="24" t="s">
        <v>55</v>
      </c>
      <c r="AP102" s="24"/>
      <c r="AQ102" s="24" t="s">
        <v>55</v>
      </c>
      <c r="AR102" s="24" t="s">
        <v>55</v>
      </c>
      <c r="AS102" s="24" t="s">
        <v>32</v>
      </c>
      <c r="AT102" s="24" t="s">
        <v>1476</v>
      </c>
    </row>
    <row r="103" spans="1:46" ht="19.5">
      <c r="A103" s="23">
        <v>45397</v>
      </c>
      <c r="B103" s="22">
        <v>104</v>
      </c>
      <c r="C103" s="21">
        <v>0.45833333333333331</v>
      </c>
      <c r="D103" s="20">
        <v>2402520</v>
      </c>
      <c r="E103" s="20" t="s">
        <v>39</v>
      </c>
      <c r="F103" s="168" t="s">
        <v>55</v>
      </c>
      <c r="G103" s="864">
        <v>14.6</v>
      </c>
      <c r="H103" s="875">
        <v>14.1</v>
      </c>
      <c r="I103" s="875">
        <v>14.8</v>
      </c>
      <c r="J103" s="15">
        <v>0.69099999999999995</v>
      </c>
      <c r="K103" s="19">
        <v>9.23</v>
      </c>
      <c r="L103" s="618">
        <f t="shared" si="14"/>
        <v>10.807962529274004</v>
      </c>
      <c r="M103" s="15"/>
      <c r="N103" s="15"/>
      <c r="O103" s="869">
        <v>1.4</v>
      </c>
      <c r="P103" s="869"/>
      <c r="Q103" s="870">
        <v>36</v>
      </c>
      <c r="R103" s="870">
        <v>41</v>
      </c>
      <c r="S103" s="870"/>
      <c r="T103" s="870">
        <f>SUM(PS[[#This Row],[G 150µ]:[G 63µ]])</f>
        <v>77</v>
      </c>
      <c r="U103" s="870">
        <v>21</v>
      </c>
      <c r="V103" s="622"/>
      <c r="W103" s="622"/>
      <c r="X103" s="622"/>
      <c r="Y103" s="18">
        <v>88.75</v>
      </c>
      <c r="Z103" s="18">
        <v>-0.38</v>
      </c>
      <c r="AA103" s="18">
        <v>10.050000000000001</v>
      </c>
      <c r="AB103" s="25"/>
      <c r="AC103" s="17">
        <v>0.63</v>
      </c>
      <c r="AD103" s="16">
        <v>72</v>
      </c>
      <c r="AE103" s="16">
        <v>61</v>
      </c>
      <c r="AF103" s="16">
        <v>17.399999999999999</v>
      </c>
      <c r="AG103" s="18">
        <v>150</v>
      </c>
      <c r="AH103" s="16">
        <v>1.18</v>
      </c>
      <c r="AI103" s="16">
        <v>46.4</v>
      </c>
      <c r="AJ103" s="24"/>
      <c r="AK103" s="24"/>
      <c r="AL103" s="24" t="s">
        <v>55</v>
      </c>
      <c r="AM103" s="26"/>
      <c r="AN103" s="24" t="s">
        <v>79</v>
      </c>
      <c r="AO103" s="24" t="s">
        <v>55</v>
      </c>
      <c r="AP103" s="24"/>
      <c r="AQ103" s="24" t="s">
        <v>55</v>
      </c>
      <c r="AR103" s="24" t="s">
        <v>55</v>
      </c>
      <c r="AS103" s="24" t="s">
        <v>32</v>
      </c>
      <c r="AT103" s="24" t="s">
        <v>1477</v>
      </c>
    </row>
    <row r="104" spans="1:46" ht="19.5">
      <c r="A104" s="23">
        <v>45398</v>
      </c>
      <c r="B104" s="22">
        <v>104</v>
      </c>
      <c r="C104" s="21">
        <v>0.41666666666666669</v>
      </c>
      <c r="D104" s="20">
        <v>2402556</v>
      </c>
      <c r="E104" s="20" t="s">
        <v>39</v>
      </c>
      <c r="F104" s="168" t="s">
        <v>55</v>
      </c>
      <c r="G104" s="864">
        <v>14.4</v>
      </c>
      <c r="H104" s="875"/>
      <c r="I104" s="875">
        <v>14.43</v>
      </c>
      <c r="J104" s="15"/>
      <c r="K104" s="19">
        <v>9.41</v>
      </c>
      <c r="L104" s="618">
        <f t="shared" si="14"/>
        <v>10.99299065420561</v>
      </c>
      <c r="M104" s="15"/>
      <c r="N104" s="15"/>
      <c r="O104" s="869"/>
      <c r="P104" s="869"/>
      <c r="Q104" s="870"/>
      <c r="R104" s="870"/>
      <c r="S104" s="870"/>
      <c r="T104" s="870"/>
      <c r="U104" s="870"/>
      <c r="V104" s="622"/>
      <c r="W104" s="622"/>
      <c r="X104" s="622"/>
      <c r="Y104" s="18">
        <v>88.48</v>
      </c>
      <c r="Z104" s="18">
        <v>-0.27</v>
      </c>
      <c r="AA104" s="18">
        <v>9.98</v>
      </c>
      <c r="AB104" s="25"/>
      <c r="AC104" s="17">
        <v>0.65</v>
      </c>
      <c r="AD104" s="16">
        <v>82</v>
      </c>
      <c r="AE104" s="16">
        <v>71</v>
      </c>
      <c r="AF104" s="16">
        <v>18.8</v>
      </c>
      <c r="AG104" s="18">
        <v>210</v>
      </c>
      <c r="AH104" s="16">
        <v>1.1499999999999999</v>
      </c>
      <c r="AI104" s="16">
        <v>54.36</v>
      </c>
      <c r="AJ104" s="24"/>
      <c r="AK104" s="24" t="s">
        <v>55</v>
      </c>
      <c r="AL104" s="24" t="s">
        <v>55</v>
      </c>
      <c r="AM104" s="26"/>
      <c r="AN104" s="24" t="s">
        <v>79</v>
      </c>
      <c r="AO104" s="24" t="s">
        <v>55</v>
      </c>
      <c r="AP104" s="24"/>
      <c r="AQ104" s="24" t="s">
        <v>55</v>
      </c>
      <c r="AR104" s="24" t="s">
        <v>55</v>
      </c>
      <c r="AS104" s="24" t="s">
        <v>32</v>
      </c>
      <c r="AT104" s="24" t="s">
        <v>1478</v>
      </c>
    </row>
    <row r="105" spans="1:46" ht="19.5">
      <c r="A105" s="23">
        <v>45398</v>
      </c>
      <c r="B105" s="22">
        <v>104</v>
      </c>
      <c r="C105" s="21">
        <v>0.41666666666666669</v>
      </c>
      <c r="D105" s="20">
        <v>2402555</v>
      </c>
      <c r="E105" s="20" t="s">
        <v>21</v>
      </c>
      <c r="F105" s="168" t="s">
        <v>55</v>
      </c>
      <c r="G105" s="864">
        <v>14.4</v>
      </c>
      <c r="H105" s="875">
        <v>13.9</v>
      </c>
      <c r="I105" s="875">
        <v>14.36</v>
      </c>
      <c r="J105" s="15"/>
      <c r="K105" s="19">
        <v>9.36</v>
      </c>
      <c r="L105" s="618">
        <f t="shared" si="14"/>
        <v>10.934579439252337</v>
      </c>
      <c r="M105" s="15"/>
      <c r="N105" s="15"/>
      <c r="O105" s="869"/>
      <c r="P105" s="869"/>
      <c r="Q105" s="870"/>
      <c r="R105" s="870"/>
      <c r="S105" s="870"/>
      <c r="T105" s="870"/>
      <c r="U105" s="870"/>
      <c r="V105" s="622">
        <v>20.58</v>
      </c>
      <c r="W105" s="622">
        <v>94</v>
      </c>
      <c r="X105" s="622">
        <v>7.72</v>
      </c>
      <c r="Y105" s="18">
        <v>88.58</v>
      </c>
      <c r="Z105" s="18">
        <v>-0.28000000000000003</v>
      </c>
      <c r="AA105" s="18">
        <v>9.84</v>
      </c>
      <c r="AB105" s="25"/>
      <c r="AC105" s="17"/>
      <c r="AD105" s="16"/>
      <c r="AE105" s="16"/>
      <c r="AF105" s="16"/>
      <c r="AG105" s="18"/>
      <c r="AH105" s="16"/>
      <c r="AI105" s="16"/>
      <c r="AJ105" s="24"/>
      <c r="AK105" s="24"/>
      <c r="AL105" s="24"/>
      <c r="AM105" s="26"/>
      <c r="AN105" s="24"/>
      <c r="AO105" s="24"/>
      <c r="AP105" s="24"/>
      <c r="AQ105" s="24" t="s">
        <v>55</v>
      </c>
      <c r="AR105" s="24" t="s">
        <v>55</v>
      </c>
      <c r="AS105" s="24" t="s">
        <v>32</v>
      </c>
      <c r="AT105" s="24" t="s">
        <v>1479</v>
      </c>
    </row>
    <row r="106" spans="1:46" ht="19.5">
      <c r="A106" s="23">
        <v>45398</v>
      </c>
      <c r="B106" s="22">
        <v>104</v>
      </c>
      <c r="C106" s="21">
        <v>0.58333333333333337</v>
      </c>
      <c r="D106" s="20">
        <v>2402570</v>
      </c>
      <c r="E106" s="20" t="s">
        <v>39</v>
      </c>
      <c r="F106" s="168" t="s">
        <v>55</v>
      </c>
      <c r="G106" s="864">
        <v>14.4</v>
      </c>
      <c r="H106" s="875">
        <v>14.01</v>
      </c>
      <c r="I106" s="875"/>
      <c r="J106" s="15"/>
      <c r="K106" s="19">
        <v>9.2100000000000009</v>
      </c>
      <c r="L106" s="618">
        <f t="shared" si="14"/>
        <v>10.759345794392525</v>
      </c>
      <c r="M106" s="15"/>
      <c r="N106" s="15"/>
      <c r="O106" s="869">
        <v>1.2</v>
      </c>
      <c r="P106" s="869"/>
      <c r="Q106" s="870">
        <v>10.6</v>
      </c>
      <c r="R106" s="870">
        <v>41.4</v>
      </c>
      <c r="S106" s="870"/>
      <c r="T106" s="870">
        <f>SUM(PS[[#This Row],[G 150µ]:[G 63µ]])</f>
        <v>52</v>
      </c>
      <c r="U106" s="870">
        <v>45.8</v>
      </c>
      <c r="V106" s="622"/>
      <c r="W106" s="622"/>
      <c r="X106" s="622"/>
      <c r="Y106" s="18"/>
      <c r="Z106" s="18"/>
      <c r="AA106" s="18"/>
      <c r="AB106" s="25"/>
      <c r="AC106" s="17"/>
      <c r="AD106" s="16"/>
      <c r="AE106" s="16"/>
      <c r="AF106" s="16"/>
      <c r="AG106" s="18"/>
      <c r="AH106" s="16"/>
      <c r="AI106" s="16"/>
      <c r="AJ106" s="24"/>
      <c r="AK106" s="24" t="s">
        <v>55</v>
      </c>
      <c r="AL106" s="24" t="s">
        <v>55</v>
      </c>
      <c r="AM106" s="26"/>
      <c r="AN106" s="24" t="s">
        <v>79</v>
      </c>
      <c r="AO106" s="24" t="s">
        <v>55</v>
      </c>
      <c r="AP106" s="24"/>
      <c r="AQ106" s="24" t="s">
        <v>55</v>
      </c>
      <c r="AR106" s="24" t="s">
        <v>55</v>
      </c>
      <c r="AS106" s="24" t="s">
        <v>32</v>
      </c>
      <c r="AT106" s="24" t="s">
        <v>1480</v>
      </c>
    </row>
    <row r="107" spans="1:46" ht="19.5">
      <c r="A107" s="23">
        <v>45398</v>
      </c>
      <c r="B107" s="22">
        <v>104</v>
      </c>
      <c r="C107" s="21">
        <v>0.58333333333333337</v>
      </c>
      <c r="D107" s="20">
        <v>2402569</v>
      </c>
      <c r="E107" s="20" t="s">
        <v>21</v>
      </c>
      <c r="F107" s="168" t="s">
        <v>55</v>
      </c>
      <c r="G107" s="864">
        <v>14.2</v>
      </c>
      <c r="H107" s="875"/>
      <c r="I107" s="875"/>
      <c r="J107" s="15"/>
      <c r="K107" s="19">
        <v>9.56</v>
      </c>
      <c r="L107" s="618">
        <f t="shared" si="14"/>
        <v>11.142191142191143</v>
      </c>
      <c r="M107" s="15"/>
      <c r="N107" s="15"/>
      <c r="O107" s="869"/>
      <c r="P107" s="869"/>
      <c r="Q107" s="870"/>
      <c r="R107" s="870"/>
      <c r="S107" s="870"/>
      <c r="T107" s="870"/>
      <c r="U107" s="870"/>
      <c r="V107" s="622"/>
      <c r="W107" s="622"/>
      <c r="X107" s="622"/>
      <c r="Y107" s="18"/>
      <c r="Z107" s="18"/>
      <c r="AA107" s="18"/>
      <c r="AB107" s="25"/>
      <c r="AC107" s="17"/>
      <c r="AD107" s="16"/>
      <c r="AE107" s="16"/>
      <c r="AF107" s="16"/>
      <c r="AG107" s="18"/>
      <c r="AH107" s="16"/>
      <c r="AI107" s="16"/>
      <c r="AJ107" s="24"/>
      <c r="AK107" s="24"/>
      <c r="AL107" s="24"/>
      <c r="AM107" s="26"/>
      <c r="AN107" s="24"/>
      <c r="AO107" s="24"/>
      <c r="AP107" s="24"/>
      <c r="AQ107" s="24" t="s">
        <v>55</v>
      </c>
      <c r="AR107" s="24" t="s">
        <v>55</v>
      </c>
      <c r="AS107" s="24" t="s">
        <v>32</v>
      </c>
      <c r="AT107" s="24" t="s">
        <v>1481</v>
      </c>
    </row>
    <row r="108" spans="1:46" ht="19.5">
      <c r="A108" s="23">
        <v>45399</v>
      </c>
      <c r="B108" s="22">
        <v>104</v>
      </c>
      <c r="C108" s="21">
        <v>0.39583333333333331</v>
      </c>
      <c r="D108" s="20">
        <v>2402590</v>
      </c>
      <c r="E108" s="20" t="s">
        <v>39</v>
      </c>
      <c r="F108" s="168" t="s">
        <v>55</v>
      </c>
      <c r="G108" s="864">
        <v>14</v>
      </c>
      <c r="H108" s="875"/>
      <c r="I108" s="875"/>
      <c r="J108" s="15"/>
      <c r="K108" s="19">
        <v>9.34</v>
      </c>
      <c r="L108" s="618">
        <f t="shared" si="14"/>
        <v>10.86046511627907</v>
      </c>
      <c r="M108" s="15"/>
      <c r="N108" s="15"/>
      <c r="O108" s="869"/>
      <c r="P108" s="869"/>
      <c r="Q108" s="870"/>
      <c r="R108" s="870"/>
      <c r="S108" s="870"/>
      <c r="T108" s="870"/>
      <c r="U108" s="870"/>
      <c r="V108" s="622"/>
      <c r="W108" s="622"/>
      <c r="X108" s="622"/>
      <c r="Y108" s="18">
        <v>89.04</v>
      </c>
      <c r="Z108" s="18">
        <v>-1.4</v>
      </c>
      <c r="AA108" s="18">
        <v>10.24</v>
      </c>
      <c r="AB108" s="25"/>
      <c r="AC108" s="17"/>
      <c r="AD108" s="16"/>
      <c r="AE108" s="16"/>
      <c r="AF108" s="16"/>
      <c r="AG108" s="18"/>
      <c r="AH108" s="16"/>
      <c r="AI108" s="16"/>
      <c r="AJ108" s="24"/>
      <c r="AK108" s="24"/>
      <c r="AL108" s="24" t="s">
        <v>55</v>
      </c>
      <c r="AM108" s="26"/>
      <c r="AN108" s="24"/>
      <c r="AO108" s="24" t="s">
        <v>55</v>
      </c>
      <c r="AP108" s="24"/>
      <c r="AQ108" s="24" t="s">
        <v>55</v>
      </c>
      <c r="AR108" s="24" t="s">
        <v>55</v>
      </c>
      <c r="AS108" s="24" t="s">
        <v>32</v>
      </c>
      <c r="AT108" s="24" t="s">
        <v>1482</v>
      </c>
    </row>
    <row r="109" spans="1:46" ht="19.5">
      <c r="A109" s="23">
        <v>45399</v>
      </c>
      <c r="B109" s="22">
        <v>104</v>
      </c>
      <c r="C109" s="21">
        <v>0.46527777777777779</v>
      </c>
      <c r="D109" s="20">
        <v>2402596</v>
      </c>
      <c r="E109" s="20" t="s">
        <v>39</v>
      </c>
      <c r="F109" s="168" t="s">
        <v>55</v>
      </c>
      <c r="G109" s="864">
        <v>14.2</v>
      </c>
      <c r="H109" s="875"/>
      <c r="I109" s="875"/>
      <c r="J109" s="15"/>
      <c r="K109" s="19">
        <v>9.25</v>
      </c>
      <c r="L109" s="618">
        <f t="shared" si="14"/>
        <v>10.780885780885781</v>
      </c>
      <c r="M109" s="15"/>
      <c r="N109" s="15"/>
      <c r="O109" s="869">
        <v>1</v>
      </c>
      <c r="P109" s="869"/>
      <c r="Q109" s="870">
        <v>22</v>
      </c>
      <c r="R109" s="870">
        <v>39.4</v>
      </c>
      <c r="S109" s="870"/>
      <c r="T109" s="870">
        <f>SUM(PS[[#This Row],[G 150µ]:[G 63µ]])</f>
        <v>61.4</v>
      </c>
      <c r="U109" s="870">
        <v>40</v>
      </c>
      <c r="V109" s="622"/>
      <c r="W109" s="622"/>
      <c r="X109" s="622"/>
      <c r="Y109" s="18">
        <v>89.64</v>
      </c>
      <c r="Z109" s="18">
        <v>-0.4</v>
      </c>
      <c r="AA109" s="18">
        <v>10</v>
      </c>
      <c r="AB109" s="25"/>
      <c r="AC109" s="17">
        <v>0.56999999999999995</v>
      </c>
      <c r="AD109" s="16"/>
      <c r="AE109" s="16"/>
      <c r="AF109" s="16"/>
      <c r="AG109" s="18"/>
      <c r="AH109" s="16"/>
      <c r="AI109" s="16"/>
      <c r="AJ109" s="24"/>
      <c r="AK109" s="24" t="s">
        <v>55</v>
      </c>
      <c r="AL109" s="24" t="s">
        <v>55</v>
      </c>
      <c r="AM109" s="26"/>
      <c r="AN109" s="24"/>
      <c r="AO109" s="24" t="s">
        <v>55</v>
      </c>
      <c r="AP109" s="24"/>
      <c r="AQ109" s="24" t="s">
        <v>55</v>
      </c>
      <c r="AR109" s="24" t="s">
        <v>55</v>
      </c>
      <c r="AS109" s="24" t="s">
        <v>32</v>
      </c>
      <c r="AT109" s="24" t="s">
        <v>1483</v>
      </c>
    </row>
    <row r="110" spans="1:46" ht="19.5">
      <c r="A110" s="23">
        <v>45399</v>
      </c>
      <c r="B110" s="22">
        <v>104</v>
      </c>
      <c r="C110" s="21">
        <v>0.46527777777777779</v>
      </c>
      <c r="D110" s="20">
        <v>2402597</v>
      </c>
      <c r="E110" s="20" t="s">
        <v>21</v>
      </c>
      <c r="F110" s="168" t="s">
        <v>55</v>
      </c>
      <c r="G110" s="864">
        <v>14.07</v>
      </c>
      <c r="H110" s="875"/>
      <c r="I110" s="875"/>
      <c r="J110" s="15"/>
      <c r="K110" s="19">
        <v>9.14</v>
      </c>
      <c r="L110" s="618">
        <f t="shared" si="14"/>
        <v>10.636564645641801</v>
      </c>
      <c r="M110" s="15"/>
      <c r="N110" s="15"/>
      <c r="O110" s="869"/>
      <c r="P110" s="869"/>
      <c r="Q110" s="870"/>
      <c r="R110" s="870"/>
      <c r="S110" s="870"/>
      <c r="T110" s="870"/>
      <c r="U110" s="870"/>
      <c r="V110" s="622"/>
      <c r="W110" s="622"/>
      <c r="X110" s="622"/>
      <c r="Y110" s="18">
        <v>90.43</v>
      </c>
      <c r="Z110" s="18">
        <v>-0.44</v>
      </c>
      <c r="AA110" s="18">
        <v>9.85</v>
      </c>
      <c r="AB110" s="25"/>
      <c r="AC110" s="17"/>
      <c r="AD110" s="16"/>
      <c r="AE110" s="16"/>
      <c r="AF110" s="16"/>
      <c r="AG110" s="18"/>
      <c r="AH110" s="16"/>
      <c r="AI110" s="16"/>
      <c r="AJ110" s="24"/>
      <c r="AK110" s="24"/>
      <c r="AL110" s="24"/>
      <c r="AM110" s="26"/>
      <c r="AN110" s="24"/>
      <c r="AO110" s="24"/>
      <c r="AP110" s="24"/>
      <c r="AQ110" s="24" t="s">
        <v>55</v>
      </c>
      <c r="AR110" s="24" t="s">
        <v>55</v>
      </c>
      <c r="AS110" s="24" t="s">
        <v>32</v>
      </c>
      <c r="AT110" s="24" t="s">
        <v>1484</v>
      </c>
    </row>
    <row r="111" spans="1:46" ht="19.5">
      <c r="A111" s="23">
        <v>45400</v>
      </c>
      <c r="B111" s="22">
        <v>104</v>
      </c>
      <c r="C111" s="21">
        <v>0.47916666666666669</v>
      </c>
      <c r="D111" s="20">
        <v>2402630</v>
      </c>
      <c r="E111" s="20" t="s">
        <v>39</v>
      </c>
      <c r="F111" s="168" t="s">
        <v>55</v>
      </c>
      <c r="G111" s="864">
        <v>14.09</v>
      </c>
      <c r="H111" s="875"/>
      <c r="I111" s="875"/>
      <c r="J111" s="15"/>
      <c r="K111" s="19">
        <v>9.91</v>
      </c>
      <c r="L111" s="618">
        <f t="shared" si="14"/>
        <v>11.535327668490281</v>
      </c>
      <c r="M111" s="15"/>
      <c r="N111" s="15"/>
      <c r="O111" s="869">
        <v>1.3</v>
      </c>
      <c r="P111" s="869"/>
      <c r="Q111" s="870">
        <v>10</v>
      </c>
      <c r="R111" s="870">
        <v>40</v>
      </c>
      <c r="S111" s="870"/>
      <c r="T111" s="870">
        <f>SUM(PS[[#This Row],[G 150µ]:[G 63µ]])</f>
        <v>50</v>
      </c>
      <c r="U111" s="870">
        <v>46</v>
      </c>
      <c r="V111" s="622"/>
      <c r="W111" s="622"/>
      <c r="X111" s="622"/>
      <c r="Y111" s="18">
        <v>89.51</v>
      </c>
      <c r="Z111" s="18">
        <v>-0.48</v>
      </c>
      <c r="AA111" s="18">
        <v>10.07</v>
      </c>
      <c r="AB111" s="25">
        <v>504</v>
      </c>
      <c r="AC111" s="17">
        <v>0.54</v>
      </c>
      <c r="AD111" s="16"/>
      <c r="AE111" s="16"/>
      <c r="AF111" s="16"/>
      <c r="AG111" s="18"/>
      <c r="AH111" s="16"/>
      <c r="AI111" s="16"/>
      <c r="AJ111" s="24"/>
      <c r="AK111" s="24" t="s">
        <v>55</v>
      </c>
      <c r="AL111" s="24" t="s">
        <v>55</v>
      </c>
      <c r="AM111" s="26"/>
      <c r="AN111" s="24"/>
      <c r="AO111" s="24" t="s">
        <v>55</v>
      </c>
      <c r="AP111" s="24"/>
      <c r="AQ111" s="24" t="s">
        <v>55</v>
      </c>
      <c r="AR111" s="24" t="s">
        <v>55</v>
      </c>
      <c r="AS111" s="24" t="s">
        <v>32</v>
      </c>
      <c r="AT111" s="24" t="s">
        <v>1485</v>
      </c>
    </row>
    <row r="112" spans="1:46" ht="19.5">
      <c r="A112" s="23">
        <v>45401</v>
      </c>
      <c r="B112" s="22">
        <v>104</v>
      </c>
      <c r="C112" s="21">
        <v>0.45833333333333331</v>
      </c>
      <c r="D112" s="20">
        <v>2402648</v>
      </c>
      <c r="E112" s="20" t="s">
        <v>39</v>
      </c>
      <c r="F112" s="168" t="s">
        <v>55</v>
      </c>
      <c r="G112" s="864">
        <v>14.06</v>
      </c>
      <c r="H112" s="875"/>
      <c r="I112" s="875">
        <v>13.98</v>
      </c>
      <c r="J112" s="15"/>
      <c r="K112" s="19">
        <v>9.9700000000000006</v>
      </c>
      <c r="L112" s="618">
        <f t="shared" si="14"/>
        <v>11.601117058412848</v>
      </c>
      <c r="M112" s="15"/>
      <c r="N112" s="15"/>
      <c r="O112" s="869">
        <v>0.74</v>
      </c>
      <c r="P112" s="869"/>
      <c r="Q112" s="870">
        <v>8.9</v>
      </c>
      <c r="R112" s="870">
        <v>40.6</v>
      </c>
      <c r="S112" s="870"/>
      <c r="T112" s="870">
        <f>SUM(PS[[#This Row],[G 150µ]:[G 63µ]])</f>
        <v>49.5</v>
      </c>
      <c r="U112" s="870">
        <v>50.1</v>
      </c>
      <c r="V112" s="622">
        <v>19.63</v>
      </c>
      <c r="W112" s="622">
        <v>98.55</v>
      </c>
      <c r="X112" s="622">
        <v>6.93</v>
      </c>
      <c r="Y112" s="18">
        <v>88.69</v>
      </c>
      <c r="Z112" s="18">
        <v>-0.33</v>
      </c>
      <c r="AA112" s="18">
        <v>10.24</v>
      </c>
      <c r="AB112" s="25">
        <v>523</v>
      </c>
      <c r="AC112" s="17"/>
      <c r="AD112" s="16">
        <v>79</v>
      </c>
      <c r="AE112" s="16">
        <v>83</v>
      </c>
      <c r="AF112" s="16">
        <v>20.3</v>
      </c>
      <c r="AG112" s="18">
        <v>218</v>
      </c>
      <c r="AH112" s="16">
        <v>0.95</v>
      </c>
      <c r="AI112" s="16">
        <v>53.4</v>
      </c>
      <c r="AJ112" s="24"/>
      <c r="AK112" s="24" t="s">
        <v>55</v>
      </c>
      <c r="AL112" s="24" t="s">
        <v>55</v>
      </c>
      <c r="AM112" s="26"/>
      <c r="AN112" s="24"/>
      <c r="AO112" s="24" t="s">
        <v>55</v>
      </c>
      <c r="AP112" s="24"/>
      <c r="AQ112" s="24" t="s">
        <v>55</v>
      </c>
      <c r="AR112" s="24" t="s">
        <v>55</v>
      </c>
      <c r="AS112" s="24" t="s">
        <v>32</v>
      </c>
      <c r="AT112" s="24" t="s">
        <v>1486</v>
      </c>
    </row>
    <row r="113" spans="1:46" ht="19.5">
      <c r="A113" s="23">
        <v>45402</v>
      </c>
      <c r="B113" s="22">
        <v>104</v>
      </c>
      <c r="C113" s="21">
        <v>0.375</v>
      </c>
      <c r="D113" s="20">
        <v>2402669</v>
      </c>
      <c r="E113" s="20" t="s">
        <v>39</v>
      </c>
      <c r="F113" s="168" t="s">
        <v>55</v>
      </c>
      <c r="G113" s="864">
        <v>14.02</v>
      </c>
      <c r="H113" s="875"/>
      <c r="I113" s="875">
        <v>14.2</v>
      </c>
      <c r="J113" s="15"/>
      <c r="K113" s="19">
        <v>9.81</v>
      </c>
      <c r="L113" s="618">
        <f t="shared" si="14"/>
        <v>11.409630146545709</v>
      </c>
      <c r="M113" s="15"/>
      <c r="N113" s="15"/>
      <c r="O113" s="869">
        <v>1</v>
      </c>
      <c r="P113" s="869"/>
      <c r="Q113" s="870">
        <v>22</v>
      </c>
      <c r="R113" s="870">
        <v>40</v>
      </c>
      <c r="S113" s="870"/>
      <c r="T113" s="870">
        <f>SUM(PS[[#This Row],[G 150µ]:[G 63µ]])</f>
        <v>62</v>
      </c>
      <c r="U113" s="870">
        <v>40</v>
      </c>
      <c r="V113" s="622"/>
      <c r="W113" s="622"/>
      <c r="X113" s="622"/>
      <c r="Y113" s="18">
        <v>89.4</v>
      </c>
      <c r="Z113" s="18">
        <v>-0.35</v>
      </c>
      <c r="AA113" s="18">
        <v>9.82</v>
      </c>
      <c r="AB113" s="25"/>
      <c r="AC113" s="17"/>
      <c r="AD113" s="16"/>
      <c r="AE113" s="16"/>
      <c r="AF113" s="16"/>
      <c r="AG113" s="18"/>
      <c r="AH113" s="16"/>
      <c r="AI113" s="16"/>
      <c r="AJ113" s="24"/>
      <c r="AK113" s="24" t="s">
        <v>55</v>
      </c>
      <c r="AL113" s="24" t="s">
        <v>55</v>
      </c>
      <c r="AM113" s="26"/>
      <c r="AN113" s="24"/>
      <c r="AO113" s="24" t="s">
        <v>55</v>
      </c>
      <c r="AP113" s="24"/>
      <c r="AQ113" s="24" t="s">
        <v>55</v>
      </c>
      <c r="AR113" s="24" t="s">
        <v>55</v>
      </c>
      <c r="AS113" s="24" t="s">
        <v>32</v>
      </c>
      <c r="AT113" s="24" t="s">
        <v>1487</v>
      </c>
    </row>
    <row r="114" spans="1:46" ht="19.5">
      <c r="A114" s="23">
        <v>45402</v>
      </c>
      <c r="B114" s="22">
        <v>104</v>
      </c>
      <c r="C114" s="21">
        <v>0.45833333333333331</v>
      </c>
      <c r="D114" s="20">
        <v>2402670</v>
      </c>
      <c r="E114" s="20" t="s">
        <v>39</v>
      </c>
      <c r="F114" s="168" t="s">
        <v>55</v>
      </c>
      <c r="G114" s="864">
        <v>13.89</v>
      </c>
      <c r="H114" s="875"/>
      <c r="I114" s="875">
        <v>14</v>
      </c>
      <c r="J114" s="15"/>
      <c r="K114" s="19">
        <v>9.89</v>
      </c>
      <c r="L114" s="618">
        <f t="shared" si="14"/>
        <v>11.485309487864361</v>
      </c>
      <c r="M114" s="15"/>
      <c r="N114" s="15"/>
      <c r="O114" s="869"/>
      <c r="P114" s="869"/>
      <c r="Q114" s="870"/>
      <c r="R114" s="870"/>
      <c r="S114" s="870"/>
      <c r="T114" s="870"/>
      <c r="U114" s="870"/>
      <c r="V114" s="622"/>
      <c r="W114" s="622"/>
      <c r="X114" s="622"/>
      <c r="Y114" s="18">
        <v>89.24</v>
      </c>
      <c r="Z114" s="18">
        <v>-0.33</v>
      </c>
      <c r="AA114" s="18">
        <v>9.61</v>
      </c>
      <c r="AB114" s="25"/>
      <c r="AC114" s="17"/>
      <c r="AD114" s="16"/>
      <c r="AE114" s="16"/>
      <c r="AF114" s="16"/>
      <c r="AG114" s="18"/>
      <c r="AH114" s="16"/>
      <c r="AI114" s="16"/>
      <c r="AJ114" s="24"/>
      <c r="AK114" s="24" t="s">
        <v>55</v>
      </c>
      <c r="AL114" s="24" t="s">
        <v>55</v>
      </c>
      <c r="AM114" s="26"/>
      <c r="AN114" s="24"/>
      <c r="AO114" s="24" t="s">
        <v>55</v>
      </c>
      <c r="AP114" s="24"/>
      <c r="AQ114" s="24" t="s">
        <v>55</v>
      </c>
      <c r="AR114" s="24" t="s">
        <v>55</v>
      </c>
      <c r="AS114" s="24" t="s">
        <v>32</v>
      </c>
      <c r="AT114" s="24" t="s">
        <v>1488</v>
      </c>
    </row>
    <row r="115" spans="1:46" ht="19.5">
      <c r="A115" s="23">
        <v>45402</v>
      </c>
      <c r="B115" s="22">
        <v>104</v>
      </c>
      <c r="C115" s="21">
        <v>0.45833333333333331</v>
      </c>
      <c r="D115" s="20">
        <v>2402671</v>
      </c>
      <c r="E115" s="20" t="s">
        <v>21</v>
      </c>
      <c r="F115" s="168" t="s">
        <v>55</v>
      </c>
      <c r="G115" s="864">
        <v>13.7</v>
      </c>
      <c r="H115" s="875"/>
      <c r="I115" s="875">
        <v>13.6</v>
      </c>
      <c r="J115" s="15"/>
      <c r="K115" s="19">
        <v>10.47</v>
      </c>
      <c r="L115" s="618">
        <f t="shared" si="14"/>
        <v>12.132097334878331</v>
      </c>
      <c r="M115" s="15"/>
      <c r="N115" s="15"/>
      <c r="O115" s="869">
        <v>2</v>
      </c>
      <c r="P115" s="869"/>
      <c r="Q115" s="870">
        <v>20</v>
      </c>
      <c r="R115" s="870">
        <v>54.38</v>
      </c>
      <c r="S115" s="870"/>
      <c r="T115" s="870">
        <f>SUM(PS[[#This Row],[G 150µ]:[G 63µ]])</f>
        <v>74.38</v>
      </c>
      <c r="U115" s="870">
        <v>22.4</v>
      </c>
      <c r="V115" s="622"/>
      <c r="W115" s="622"/>
      <c r="X115" s="622"/>
      <c r="Y115" s="18">
        <v>89.2</v>
      </c>
      <c r="Z115" s="18">
        <v>-0.3</v>
      </c>
      <c r="AA115" s="18">
        <v>9.82</v>
      </c>
      <c r="AB115" s="25"/>
      <c r="AC115" s="17"/>
      <c r="AD115" s="16"/>
      <c r="AE115" s="16"/>
      <c r="AF115" s="16"/>
      <c r="AG115" s="18"/>
      <c r="AH115" s="16"/>
      <c r="AI115" s="16"/>
      <c r="AJ115" s="24"/>
      <c r="AK115" s="24"/>
      <c r="AL115" s="24"/>
      <c r="AM115" s="26"/>
      <c r="AN115" s="24"/>
      <c r="AO115" s="24"/>
      <c r="AP115" s="24"/>
      <c r="AQ115" s="24" t="s">
        <v>55</v>
      </c>
      <c r="AR115" s="24" t="s">
        <v>55</v>
      </c>
      <c r="AS115" s="24" t="s">
        <v>32</v>
      </c>
      <c r="AT115" s="24" t="s">
        <v>1489</v>
      </c>
    </row>
    <row r="116" spans="1:46" ht="19.5">
      <c r="A116" s="23">
        <v>45404</v>
      </c>
      <c r="B116" s="22">
        <v>104</v>
      </c>
      <c r="C116" s="21">
        <v>0.45833333333333331</v>
      </c>
      <c r="D116" s="20">
        <v>2402705</v>
      </c>
      <c r="E116" s="20" t="s">
        <v>39</v>
      </c>
      <c r="F116" s="168" t="s">
        <v>55</v>
      </c>
      <c r="G116" s="864">
        <v>13.54</v>
      </c>
      <c r="H116" s="875"/>
      <c r="I116" s="875"/>
      <c r="J116" s="15"/>
      <c r="K116" s="19">
        <v>9.74</v>
      </c>
      <c r="L116" s="618">
        <f t="shared" si="14"/>
        <v>11.265325005783021</v>
      </c>
      <c r="M116" s="15"/>
      <c r="N116" s="15"/>
      <c r="O116" s="869">
        <v>0.6</v>
      </c>
      <c r="P116" s="869"/>
      <c r="Q116" s="870">
        <v>16.600000000000001</v>
      </c>
      <c r="R116" s="870">
        <v>45.8</v>
      </c>
      <c r="S116" s="870"/>
      <c r="T116" s="870">
        <f>SUM(PS[[#This Row],[G 150µ]:[G 63µ]])</f>
        <v>62.4</v>
      </c>
      <c r="U116" s="870">
        <v>35.799999999999997</v>
      </c>
      <c r="V116" s="622"/>
      <c r="W116" s="622"/>
      <c r="X116" s="622"/>
      <c r="Y116" s="18">
        <v>88.56</v>
      </c>
      <c r="Z116" s="18">
        <v>-0.41</v>
      </c>
      <c r="AA116" s="18">
        <v>10.08</v>
      </c>
      <c r="AB116" s="25"/>
      <c r="AC116" s="17"/>
      <c r="AD116" s="16"/>
      <c r="AE116" s="16"/>
      <c r="AF116" s="16"/>
      <c r="AG116" s="18"/>
      <c r="AH116" s="16"/>
      <c r="AI116" s="16"/>
      <c r="AJ116" s="24"/>
      <c r="AK116" s="24" t="s">
        <v>55</v>
      </c>
      <c r="AL116" s="24" t="s">
        <v>55</v>
      </c>
      <c r="AM116" s="26"/>
      <c r="AN116" s="24"/>
      <c r="AO116" s="24" t="s">
        <v>55</v>
      </c>
      <c r="AP116" s="24"/>
      <c r="AQ116" s="24" t="s">
        <v>55</v>
      </c>
      <c r="AR116" s="24" t="s">
        <v>55</v>
      </c>
      <c r="AS116" s="24" t="s">
        <v>32</v>
      </c>
      <c r="AT116" s="24" t="s">
        <v>1490</v>
      </c>
    </row>
    <row r="117" spans="1:46" ht="19.5">
      <c r="A117" s="23">
        <v>45405</v>
      </c>
      <c r="B117" s="22">
        <v>104</v>
      </c>
      <c r="C117" s="21">
        <v>0.4375</v>
      </c>
      <c r="D117" s="20">
        <v>2402725</v>
      </c>
      <c r="E117" s="20" t="s">
        <v>39</v>
      </c>
      <c r="F117" s="168" t="s">
        <v>55</v>
      </c>
      <c r="G117" s="864">
        <v>14.48</v>
      </c>
      <c r="H117" s="875"/>
      <c r="I117" s="875"/>
      <c r="J117" s="15"/>
      <c r="K117" s="19">
        <v>9.5500000000000007</v>
      </c>
      <c r="L117" s="618">
        <f>(K117/(100-G117))*100</f>
        <v>11.166978484565016</v>
      </c>
      <c r="M117" s="15"/>
      <c r="N117" s="15"/>
      <c r="O117" s="869">
        <v>1.4</v>
      </c>
      <c r="P117" s="869"/>
      <c r="Q117" s="870">
        <v>10.6</v>
      </c>
      <c r="R117" s="870">
        <v>48.4</v>
      </c>
      <c r="S117" s="870"/>
      <c r="T117" s="870">
        <f>SUM(PS[[#This Row],[G 150µ]:[G 63µ]])</f>
        <v>59</v>
      </c>
      <c r="U117" s="870">
        <v>39</v>
      </c>
      <c r="V117" s="622"/>
      <c r="W117" s="622"/>
      <c r="X117" s="622"/>
      <c r="Y117" s="18">
        <v>88.47</v>
      </c>
      <c r="Z117" s="18">
        <v>-0.35</v>
      </c>
      <c r="AA117" s="18">
        <v>9.9700000000000006</v>
      </c>
      <c r="AB117" s="25"/>
      <c r="AC117" s="17"/>
      <c r="AD117" s="16"/>
      <c r="AE117" s="16"/>
      <c r="AF117" s="16"/>
      <c r="AG117" s="18"/>
      <c r="AH117" s="16"/>
      <c r="AI117" s="16"/>
      <c r="AJ117" s="24"/>
      <c r="AK117" s="24" t="s">
        <v>55</v>
      </c>
      <c r="AL117" s="24" t="s">
        <v>55</v>
      </c>
      <c r="AM117" s="26"/>
      <c r="AN117" s="24" t="s">
        <v>79</v>
      </c>
      <c r="AO117" s="24" t="s">
        <v>55</v>
      </c>
      <c r="AP117" s="24"/>
      <c r="AQ117" s="24" t="s">
        <v>55</v>
      </c>
      <c r="AR117" s="24" t="s">
        <v>55</v>
      </c>
      <c r="AS117" s="24" t="s">
        <v>32</v>
      </c>
      <c r="AT117" s="24" t="s">
        <v>1491</v>
      </c>
    </row>
    <row r="118" spans="1:46" ht="19.5">
      <c r="A118" s="23">
        <v>45405</v>
      </c>
      <c r="B118" s="22">
        <v>104</v>
      </c>
      <c r="C118" s="21">
        <v>0.47916666666666669</v>
      </c>
      <c r="D118" s="20">
        <v>2402732</v>
      </c>
      <c r="E118" s="20" t="s">
        <v>39</v>
      </c>
      <c r="F118" s="168" t="s">
        <v>55</v>
      </c>
      <c r="G118" s="864">
        <v>14.34</v>
      </c>
      <c r="H118" s="875"/>
      <c r="I118" s="875">
        <v>14.32</v>
      </c>
      <c r="J118" s="15"/>
      <c r="K118" s="19">
        <v>9.51</v>
      </c>
      <c r="L118" s="618">
        <f>(K118/(100-G118))*100</f>
        <v>11.102031286481438</v>
      </c>
      <c r="M118" s="15"/>
      <c r="N118" s="15"/>
      <c r="O118" s="869">
        <v>1</v>
      </c>
      <c r="P118" s="869"/>
      <c r="Q118" s="870">
        <v>6.8</v>
      </c>
      <c r="R118" s="870">
        <v>42</v>
      </c>
      <c r="S118" s="870"/>
      <c r="T118" s="870">
        <f>SUM(PS[[#This Row],[G 150µ]:[G 63µ]])</f>
        <v>48.8</v>
      </c>
      <c r="U118" s="870">
        <v>49.4</v>
      </c>
      <c r="V118" s="622"/>
      <c r="W118" s="622"/>
      <c r="X118" s="622"/>
      <c r="Y118" s="18">
        <v>88.9</v>
      </c>
      <c r="Z118" s="18">
        <v>-0.34</v>
      </c>
      <c r="AA118" s="18">
        <v>9.84</v>
      </c>
      <c r="AB118" s="25"/>
      <c r="AC118" s="17"/>
      <c r="AD118" s="16">
        <v>99</v>
      </c>
      <c r="AE118" s="16">
        <v>60</v>
      </c>
      <c r="AF118" s="16">
        <v>17.2</v>
      </c>
      <c r="AG118" s="18">
        <v>220</v>
      </c>
      <c r="AH118" s="16">
        <v>1.6</v>
      </c>
      <c r="AI118" s="16">
        <v>52.6</v>
      </c>
      <c r="AJ118" s="24"/>
      <c r="AK118" s="24" t="s">
        <v>55</v>
      </c>
      <c r="AL118" s="24" t="s">
        <v>55</v>
      </c>
      <c r="AM118" s="26"/>
      <c r="AN118" s="24"/>
      <c r="AO118" s="24" t="s">
        <v>55</v>
      </c>
      <c r="AP118" s="24"/>
      <c r="AQ118" s="24" t="s">
        <v>55</v>
      </c>
      <c r="AR118" s="24" t="s">
        <v>55</v>
      </c>
      <c r="AS118" s="24" t="s">
        <v>32</v>
      </c>
      <c r="AT118" s="24" t="s">
        <v>1492</v>
      </c>
    </row>
    <row r="119" spans="1:46" ht="19.5">
      <c r="A119" s="23">
        <v>45405</v>
      </c>
      <c r="B119" s="22">
        <v>104</v>
      </c>
      <c r="C119" s="21">
        <v>0.47916666666666669</v>
      </c>
      <c r="D119" s="20">
        <v>2402733</v>
      </c>
      <c r="E119" s="20" t="s">
        <v>21</v>
      </c>
      <c r="F119" s="168" t="s">
        <v>55</v>
      </c>
      <c r="G119" s="864">
        <v>14.29</v>
      </c>
      <c r="H119" s="875"/>
      <c r="I119" s="875"/>
      <c r="J119" s="15"/>
      <c r="K119" s="19">
        <v>9.66</v>
      </c>
      <c r="L119" s="618">
        <f>(K119/(100-G119))*100</f>
        <v>11.270563528176408</v>
      </c>
      <c r="M119" s="15"/>
      <c r="N119" s="15"/>
      <c r="O119" s="869"/>
      <c r="P119" s="869"/>
      <c r="Q119" s="870"/>
      <c r="R119" s="870"/>
      <c r="S119" s="870"/>
      <c r="T119" s="870"/>
      <c r="U119" s="870"/>
      <c r="V119" s="622"/>
      <c r="W119" s="622"/>
      <c r="X119" s="622"/>
      <c r="Y119" s="18">
        <v>88.65</v>
      </c>
      <c r="Z119" s="18">
        <v>-0.35</v>
      </c>
      <c r="AA119" s="18">
        <v>9.9</v>
      </c>
      <c r="AB119" s="25"/>
      <c r="AC119" s="17"/>
      <c r="AD119" s="16"/>
      <c r="AE119" s="16"/>
      <c r="AF119" s="16"/>
      <c r="AG119" s="18"/>
      <c r="AH119" s="16"/>
      <c r="AI119" s="16"/>
      <c r="AJ119" s="24"/>
      <c r="AK119" s="24"/>
      <c r="AL119" s="24"/>
      <c r="AM119" s="26"/>
      <c r="AN119" s="24"/>
      <c r="AO119" s="24"/>
      <c r="AP119" s="24"/>
      <c r="AQ119" s="24" t="s">
        <v>55</v>
      </c>
      <c r="AR119" s="24" t="s">
        <v>55</v>
      </c>
      <c r="AS119" s="24" t="s">
        <v>32</v>
      </c>
      <c r="AT119" s="24" t="s">
        <v>1493</v>
      </c>
    </row>
    <row r="120" spans="1:46" ht="19.5">
      <c r="A120" s="23">
        <v>45406</v>
      </c>
      <c r="B120" s="22">
        <v>104</v>
      </c>
      <c r="C120" s="21">
        <v>0.45833333333333331</v>
      </c>
      <c r="D120" s="20">
        <v>2402752</v>
      </c>
      <c r="E120" s="20" t="s">
        <v>39</v>
      </c>
      <c r="F120" s="168" t="s">
        <v>55</v>
      </c>
      <c r="G120" s="864">
        <v>14.49</v>
      </c>
      <c r="H120" s="875">
        <v>14.35</v>
      </c>
      <c r="I120" s="875">
        <v>14.52</v>
      </c>
      <c r="J120" s="15">
        <v>0.65100000000000002</v>
      </c>
      <c r="K120" s="19">
        <v>9.8000000000000007</v>
      </c>
      <c r="L120" s="618">
        <f>(K120/(100-G120))*100</f>
        <v>11.460647877441236</v>
      </c>
      <c r="M120" s="15"/>
      <c r="N120" s="15"/>
      <c r="O120" s="869">
        <v>1.2</v>
      </c>
      <c r="P120" s="869"/>
      <c r="Q120" s="870">
        <v>40</v>
      </c>
      <c r="R120" s="870">
        <v>35.200000000000003</v>
      </c>
      <c r="S120" s="870"/>
      <c r="T120" s="870">
        <f>SUM(PS[[#This Row],[G 150µ]:[G 63µ]])</f>
        <v>75.2</v>
      </c>
      <c r="U120" s="870">
        <v>21.4</v>
      </c>
      <c r="V120" s="622">
        <v>21.33</v>
      </c>
      <c r="W120" s="622">
        <v>98.18</v>
      </c>
      <c r="X120" s="622">
        <v>7.45</v>
      </c>
      <c r="Y120" s="18">
        <v>89.05</v>
      </c>
      <c r="Z120" s="18">
        <v>-0.45</v>
      </c>
      <c r="AA120" s="18">
        <v>10.029999999999999</v>
      </c>
      <c r="AB120" s="25"/>
      <c r="AC120" s="17"/>
      <c r="AD120" s="16"/>
      <c r="AE120" s="16"/>
      <c r="AF120" s="16"/>
      <c r="AG120" s="18"/>
      <c r="AH120" s="16"/>
      <c r="AI120" s="16"/>
      <c r="AJ120" s="24"/>
      <c r="AK120" s="24" t="s">
        <v>55</v>
      </c>
      <c r="AL120" s="24" t="s">
        <v>55</v>
      </c>
      <c r="AM120" s="26"/>
      <c r="AN120" s="24"/>
      <c r="AO120" s="24" t="s">
        <v>55</v>
      </c>
      <c r="AP120" s="24"/>
      <c r="AQ120" s="24" t="s">
        <v>55</v>
      </c>
      <c r="AR120" s="24" t="s">
        <v>55</v>
      </c>
      <c r="AS120" s="24" t="s">
        <v>32</v>
      </c>
      <c r="AT120" s="24" t="s">
        <v>1494</v>
      </c>
    </row>
    <row r="121" spans="1:46" ht="19.5">
      <c r="A121" s="23">
        <v>45407</v>
      </c>
      <c r="B121" s="22">
        <v>104</v>
      </c>
      <c r="C121" s="21">
        <v>0.48958333333333331</v>
      </c>
      <c r="D121" s="20">
        <v>2402776</v>
      </c>
      <c r="E121" s="20" t="s">
        <v>39</v>
      </c>
      <c r="F121" s="168" t="s">
        <v>55</v>
      </c>
      <c r="G121" s="864">
        <v>14.44</v>
      </c>
      <c r="H121" s="875"/>
      <c r="I121" s="875"/>
      <c r="J121" s="15"/>
      <c r="K121" s="19">
        <v>9.8000000000000007</v>
      </c>
      <c r="L121" s="618">
        <f>(K121/(100-G121))*100</f>
        <v>11.453950444132772</v>
      </c>
      <c r="M121" s="15"/>
      <c r="N121" s="15"/>
      <c r="O121" s="869">
        <v>1.2</v>
      </c>
      <c r="P121" s="869"/>
      <c r="Q121" s="870">
        <v>19</v>
      </c>
      <c r="R121" s="870">
        <v>44.2</v>
      </c>
      <c r="S121" s="870"/>
      <c r="T121" s="870">
        <f>SUM(PS[[#This Row],[G 150µ]:[G 63µ]])</f>
        <v>63.2</v>
      </c>
      <c r="U121" s="870">
        <v>33.6</v>
      </c>
      <c r="V121" s="622">
        <v>19.59</v>
      </c>
      <c r="W121" s="622">
        <v>97.84</v>
      </c>
      <c r="X121" s="622">
        <v>7</v>
      </c>
      <c r="Y121" s="18">
        <v>88.25</v>
      </c>
      <c r="Z121" s="18">
        <v>-0.42</v>
      </c>
      <c r="AA121" s="18">
        <v>10.050000000000001</v>
      </c>
      <c r="AB121" s="25"/>
      <c r="AC121" s="17">
        <v>0.67</v>
      </c>
      <c r="AD121" s="16">
        <v>115</v>
      </c>
      <c r="AE121" s="16">
        <v>53</v>
      </c>
      <c r="AF121" s="16">
        <v>16.2</v>
      </c>
      <c r="AG121" s="18">
        <v>240</v>
      </c>
      <c r="AH121" s="16">
        <v>2.17</v>
      </c>
      <c r="AI121" s="16">
        <v>52.1</v>
      </c>
      <c r="AJ121" s="24"/>
      <c r="AK121" s="24" t="s">
        <v>55</v>
      </c>
      <c r="AL121" s="24" t="s">
        <v>55</v>
      </c>
      <c r="AM121" s="26"/>
      <c r="AN121" s="24" t="s">
        <v>101</v>
      </c>
      <c r="AO121" s="24" t="s">
        <v>55</v>
      </c>
      <c r="AP121" s="24"/>
      <c r="AQ121" s="24" t="s">
        <v>55</v>
      </c>
      <c r="AR121" s="24" t="s">
        <v>55</v>
      </c>
      <c r="AS121" s="24" t="s">
        <v>32</v>
      </c>
      <c r="AT121" s="24" t="s">
        <v>1495</v>
      </c>
    </row>
    <row r="122" spans="1:46" ht="19.5">
      <c r="A122" s="23">
        <v>45408</v>
      </c>
      <c r="B122" s="22">
        <v>104</v>
      </c>
      <c r="C122" s="21">
        <v>0.45833333333333331</v>
      </c>
      <c r="D122" s="20">
        <v>2402798</v>
      </c>
      <c r="E122" s="20" t="s">
        <v>39</v>
      </c>
      <c r="F122" s="168" t="s">
        <v>55</v>
      </c>
      <c r="G122" s="864">
        <v>14.5</v>
      </c>
      <c r="H122" s="875">
        <v>14.33</v>
      </c>
      <c r="I122" s="875">
        <v>14.7</v>
      </c>
      <c r="J122" s="15">
        <v>0.64700000000000002</v>
      </c>
      <c r="K122" s="19">
        <v>9.61</v>
      </c>
      <c r="L122" s="618">
        <f>(K122/(100-G122))*100</f>
        <v>11.239766081871345</v>
      </c>
      <c r="M122" s="15"/>
      <c r="N122" s="15"/>
      <c r="O122" s="869">
        <v>1</v>
      </c>
      <c r="P122" s="869"/>
      <c r="Q122" s="870">
        <v>13</v>
      </c>
      <c r="R122" s="870">
        <v>48.2</v>
      </c>
      <c r="S122" s="870"/>
      <c r="T122" s="870">
        <f>SUM(PS[[#This Row],[G 150µ]:[G 63µ]])</f>
        <v>61.2</v>
      </c>
      <c r="U122" s="870">
        <v>37.200000000000003</v>
      </c>
      <c r="V122" s="622"/>
      <c r="W122" s="622"/>
      <c r="X122" s="622"/>
      <c r="Y122" s="18">
        <v>90.01</v>
      </c>
      <c r="Z122" s="18">
        <v>-0.56999999999999995</v>
      </c>
      <c r="AA122" s="18">
        <v>10.220000000000001</v>
      </c>
      <c r="AB122" s="25"/>
      <c r="AC122" s="17"/>
      <c r="AD122" s="16">
        <v>85</v>
      </c>
      <c r="AE122" s="16">
        <v>77</v>
      </c>
      <c r="AF122" s="16">
        <v>19.5</v>
      </c>
      <c r="AG122" s="18">
        <v>230</v>
      </c>
      <c r="AH122" s="16">
        <v>1.1000000000000001</v>
      </c>
      <c r="AI122" s="16">
        <v>53.8</v>
      </c>
      <c r="AJ122" s="24"/>
      <c r="AK122" s="24" t="s">
        <v>55</v>
      </c>
      <c r="AL122" s="24" t="s">
        <v>55</v>
      </c>
      <c r="AM122" s="26"/>
      <c r="AN122" s="24" t="s">
        <v>62</v>
      </c>
      <c r="AO122" s="24" t="s">
        <v>55</v>
      </c>
      <c r="AP122" s="24"/>
      <c r="AQ122" s="24" t="s">
        <v>55</v>
      </c>
      <c r="AR122" s="24" t="s">
        <v>55</v>
      </c>
      <c r="AS122" s="24" t="s">
        <v>32</v>
      </c>
      <c r="AT122" s="24" t="s">
        <v>1496</v>
      </c>
    </row>
    <row r="123" spans="1:46" ht="19.5">
      <c r="A123" s="23">
        <v>45408</v>
      </c>
      <c r="B123" s="22">
        <v>104</v>
      </c>
      <c r="C123" s="21">
        <v>0.60416666666666663</v>
      </c>
      <c r="D123" s="20">
        <v>2402803</v>
      </c>
      <c r="E123" s="20" t="s">
        <v>39</v>
      </c>
      <c r="F123" s="168" t="s">
        <v>55</v>
      </c>
      <c r="G123" s="864">
        <v>14.6</v>
      </c>
      <c r="H123" s="875"/>
      <c r="I123" s="875"/>
      <c r="J123" s="15">
        <v>0.65600000000000003</v>
      </c>
      <c r="K123" s="19">
        <v>9.66</v>
      </c>
      <c r="L123" s="618">
        <f t="shared" ref="L123:L125" si="15">(K123/(100-G123))*100</f>
        <v>11.311475409836065</v>
      </c>
      <c r="M123" s="15"/>
      <c r="N123" s="15"/>
      <c r="O123" s="869"/>
      <c r="P123" s="869"/>
      <c r="Q123" s="870"/>
      <c r="R123" s="870"/>
      <c r="S123" s="870"/>
      <c r="T123" s="870"/>
      <c r="U123" s="870"/>
      <c r="V123" s="622"/>
      <c r="W123" s="622"/>
      <c r="X123" s="622"/>
      <c r="Y123" s="18">
        <v>90.39</v>
      </c>
      <c r="Z123" s="18">
        <v>-0.56000000000000005</v>
      </c>
      <c r="AA123" s="18">
        <v>10.41</v>
      </c>
      <c r="AB123" s="25"/>
      <c r="AC123" s="17"/>
      <c r="AD123" s="16"/>
      <c r="AE123" s="16"/>
      <c r="AF123" s="16"/>
      <c r="AG123" s="18"/>
      <c r="AH123" s="16"/>
      <c r="AI123" s="16"/>
      <c r="AJ123" s="24"/>
      <c r="AK123" s="24" t="s">
        <v>55</v>
      </c>
      <c r="AL123" s="24" t="s">
        <v>55</v>
      </c>
      <c r="AM123" s="26"/>
      <c r="AN123" s="24" t="s">
        <v>62</v>
      </c>
      <c r="AO123" s="24" t="s">
        <v>55</v>
      </c>
      <c r="AP123" s="24"/>
      <c r="AQ123" s="24" t="s">
        <v>55</v>
      </c>
      <c r="AR123" s="24" t="s">
        <v>55</v>
      </c>
      <c r="AS123" s="24" t="s">
        <v>32</v>
      </c>
      <c r="AT123" s="24" t="s">
        <v>1497</v>
      </c>
    </row>
    <row r="124" spans="1:46" ht="19.5">
      <c r="A124" s="23">
        <v>45408</v>
      </c>
      <c r="B124" s="22">
        <v>104</v>
      </c>
      <c r="C124" s="21">
        <v>0.60416666666666663</v>
      </c>
      <c r="D124" s="20">
        <v>2402804</v>
      </c>
      <c r="E124" s="20" t="s">
        <v>21</v>
      </c>
      <c r="F124" s="168" t="s">
        <v>55</v>
      </c>
      <c r="G124" s="864">
        <v>14.8</v>
      </c>
      <c r="H124" s="875"/>
      <c r="I124" s="875"/>
      <c r="J124" s="15">
        <v>0.65400000000000003</v>
      </c>
      <c r="K124" s="19">
        <v>9.7899999999999991</v>
      </c>
      <c r="L124" s="618">
        <f t="shared" si="15"/>
        <v>11.490610328638496</v>
      </c>
      <c r="M124" s="15"/>
      <c r="N124" s="15"/>
      <c r="O124" s="869"/>
      <c r="P124" s="869"/>
      <c r="Q124" s="870"/>
      <c r="R124" s="870"/>
      <c r="S124" s="870"/>
      <c r="T124" s="870"/>
      <c r="U124" s="870"/>
      <c r="V124" s="622"/>
      <c r="W124" s="622"/>
      <c r="X124" s="622"/>
      <c r="Y124" s="18">
        <v>90.52</v>
      </c>
      <c r="Z124" s="18">
        <v>-0.49</v>
      </c>
      <c r="AA124" s="18">
        <v>10.07</v>
      </c>
      <c r="AB124" s="25"/>
      <c r="AC124" s="17"/>
      <c r="AD124" s="16"/>
      <c r="AE124" s="16"/>
      <c r="AF124" s="16"/>
      <c r="AG124" s="18"/>
      <c r="AH124" s="16"/>
      <c r="AI124" s="16"/>
      <c r="AJ124" s="24"/>
      <c r="AK124" s="24"/>
      <c r="AL124" s="24"/>
      <c r="AM124" s="26"/>
      <c r="AN124" s="24" t="s">
        <v>62</v>
      </c>
      <c r="AO124" s="24"/>
      <c r="AP124" s="24"/>
      <c r="AQ124" s="24" t="s">
        <v>55</v>
      </c>
      <c r="AR124" s="24" t="s">
        <v>55</v>
      </c>
      <c r="AS124" s="24" t="s">
        <v>32</v>
      </c>
      <c r="AT124" s="24" t="s">
        <v>1498</v>
      </c>
    </row>
    <row r="125" spans="1:46" ht="19.5">
      <c r="A125" s="23">
        <v>45411</v>
      </c>
      <c r="B125" s="22">
        <v>104</v>
      </c>
      <c r="C125" s="21">
        <v>0.41666666666666669</v>
      </c>
      <c r="D125" s="20">
        <v>2402855</v>
      </c>
      <c r="E125" s="20" t="s">
        <v>39</v>
      </c>
      <c r="F125" s="168" t="s">
        <v>55</v>
      </c>
      <c r="G125" s="864">
        <v>14.59</v>
      </c>
      <c r="H125" s="875">
        <v>14.37</v>
      </c>
      <c r="I125" s="875">
        <v>14.25</v>
      </c>
      <c r="J125" s="15">
        <v>0.67400000000000004</v>
      </c>
      <c r="K125" s="19">
        <v>9.68</v>
      </c>
      <c r="L125" s="618">
        <f t="shared" si="15"/>
        <v>11.33356749795106</v>
      </c>
      <c r="M125" s="15"/>
      <c r="N125" s="15"/>
      <c r="O125" s="869">
        <v>1</v>
      </c>
      <c r="P125" s="869"/>
      <c r="Q125" s="870">
        <v>10.199999999999999</v>
      </c>
      <c r="R125" s="870">
        <v>47.2</v>
      </c>
      <c r="S125" s="870"/>
      <c r="T125" s="870">
        <f>SUM(PS[[#This Row],[G 150µ]:[G 63µ]])</f>
        <v>57.400000000000006</v>
      </c>
      <c r="U125" s="870">
        <v>40</v>
      </c>
      <c r="V125" s="622"/>
      <c r="W125" s="622"/>
      <c r="X125" s="622"/>
      <c r="Y125" s="18">
        <v>89.05</v>
      </c>
      <c r="Z125" s="18">
        <v>-0.4</v>
      </c>
      <c r="AA125" s="18">
        <v>10.09</v>
      </c>
      <c r="AB125" s="25"/>
      <c r="AC125" s="17">
        <v>0.68</v>
      </c>
      <c r="AD125" s="16">
        <v>96</v>
      </c>
      <c r="AE125" s="16">
        <v>78</v>
      </c>
      <c r="AF125" s="16">
        <v>19.7</v>
      </c>
      <c r="AG125" s="18">
        <v>260</v>
      </c>
      <c r="AH125" s="16">
        <v>1.23</v>
      </c>
      <c r="AI125" s="16">
        <v>55.6</v>
      </c>
      <c r="AJ125" s="24"/>
      <c r="AK125" s="24" t="s">
        <v>55</v>
      </c>
      <c r="AL125" s="24" t="s">
        <v>55</v>
      </c>
      <c r="AM125" s="26"/>
      <c r="AN125" s="24" t="s">
        <v>62</v>
      </c>
      <c r="AO125" s="24" t="s">
        <v>55</v>
      </c>
      <c r="AP125" s="24"/>
      <c r="AQ125" s="24" t="s">
        <v>55</v>
      </c>
      <c r="AR125" s="24" t="s">
        <v>55</v>
      </c>
      <c r="AS125" s="24" t="s">
        <v>32</v>
      </c>
      <c r="AT125" s="24" t="s">
        <v>1499</v>
      </c>
    </row>
    <row r="126" spans="1:46" ht="19.5">
      <c r="A126" s="23">
        <v>45412</v>
      </c>
      <c r="B126" s="22">
        <v>104</v>
      </c>
      <c r="C126" s="21">
        <v>0.42708333333333331</v>
      </c>
      <c r="D126" s="20">
        <v>2402876</v>
      </c>
      <c r="E126" s="20" t="s">
        <v>39</v>
      </c>
      <c r="F126" s="168" t="s">
        <v>55</v>
      </c>
      <c r="G126" s="864">
        <v>14.5</v>
      </c>
      <c r="H126" s="875"/>
      <c r="I126" s="875">
        <v>14.32</v>
      </c>
      <c r="J126" s="15"/>
      <c r="K126" s="19">
        <v>9.4600000000000009</v>
      </c>
      <c r="L126" s="618">
        <f>(K126/(100-G126))*100</f>
        <v>11.064327485380119</v>
      </c>
      <c r="M126" s="15"/>
      <c r="N126" s="15"/>
      <c r="O126" s="869">
        <v>1</v>
      </c>
      <c r="P126" s="869"/>
      <c r="Q126" s="870">
        <v>12.2</v>
      </c>
      <c r="R126" s="870">
        <v>48.7</v>
      </c>
      <c r="S126" s="870"/>
      <c r="T126" s="870">
        <f>SUM(PS[[#This Row],[G 150µ]:[G 63µ]])</f>
        <v>60.900000000000006</v>
      </c>
      <c r="U126" s="870">
        <v>38.5</v>
      </c>
      <c r="V126" s="622">
        <v>21.22</v>
      </c>
      <c r="W126" s="622">
        <v>98</v>
      </c>
      <c r="X126" s="622">
        <v>7.39</v>
      </c>
      <c r="Y126" s="18">
        <v>88.81</v>
      </c>
      <c r="Z126" s="18">
        <v>-0.5</v>
      </c>
      <c r="AA126" s="18">
        <v>10.27</v>
      </c>
      <c r="AB126" s="25"/>
      <c r="AC126" s="17"/>
      <c r="AD126" s="16"/>
      <c r="AE126" s="16"/>
      <c r="AF126" s="16"/>
      <c r="AG126" s="18"/>
      <c r="AH126" s="16"/>
      <c r="AI126" s="16"/>
      <c r="AJ126" s="24"/>
      <c r="AK126" s="24" t="s">
        <v>55</v>
      </c>
      <c r="AL126" s="24" t="s">
        <v>55</v>
      </c>
      <c r="AM126" s="26"/>
      <c r="AN126" s="24" t="s">
        <v>62</v>
      </c>
      <c r="AO126" s="24" t="s">
        <v>55</v>
      </c>
      <c r="AP126" s="24"/>
      <c r="AQ126" s="24" t="s">
        <v>55</v>
      </c>
      <c r="AR126" s="24" t="s">
        <v>55</v>
      </c>
      <c r="AS126" s="24" t="s">
        <v>32</v>
      </c>
      <c r="AT126" s="24" t="s">
        <v>1500</v>
      </c>
    </row>
    <row r="127" spans="1:46" ht="19.5">
      <c r="A127" s="23">
        <v>45412</v>
      </c>
      <c r="B127" s="22">
        <v>104</v>
      </c>
      <c r="C127" s="21">
        <v>0.54166666666666663</v>
      </c>
      <c r="D127" s="20">
        <v>2402880</v>
      </c>
      <c r="E127" s="20" t="s">
        <v>21</v>
      </c>
      <c r="F127" s="168" t="s">
        <v>55</v>
      </c>
      <c r="G127" s="864">
        <v>13.8</v>
      </c>
      <c r="H127" s="875"/>
      <c r="I127" s="875"/>
      <c r="J127" s="15"/>
      <c r="K127" s="19">
        <v>9.33</v>
      </c>
      <c r="L127" s="618">
        <f t="shared" ref="L127" si="16">(K127/(100-G127))*100</f>
        <v>10.82366589327146</v>
      </c>
      <c r="M127" s="15"/>
      <c r="N127" s="15"/>
      <c r="O127" s="869"/>
      <c r="P127" s="869"/>
      <c r="Q127" s="870"/>
      <c r="R127" s="870"/>
      <c r="S127" s="870"/>
      <c r="T127" s="870"/>
      <c r="U127" s="870"/>
      <c r="V127" s="622"/>
      <c r="W127" s="622"/>
      <c r="X127" s="622"/>
      <c r="Y127" s="18">
        <v>87.89</v>
      </c>
      <c r="Z127" s="18">
        <v>-0.98</v>
      </c>
      <c r="AA127" s="18">
        <v>10.33</v>
      </c>
      <c r="AB127" s="25"/>
      <c r="AC127" s="17"/>
      <c r="AD127" s="16"/>
      <c r="AE127" s="16"/>
      <c r="AF127" s="16"/>
      <c r="AG127" s="18"/>
      <c r="AH127" s="16"/>
      <c r="AI127" s="16"/>
      <c r="AJ127" s="24"/>
      <c r="AK127" s="24"/>
      <c r="AL127" s="24"/>
      <c r="AM127" s="26"/>
      <c r="AN127" s="24" t="s">
        <v>79</v>
      </c>
      <c r="AO127" s="24"/>
      <c r="AP127" s="24"/>
      <c r="AQ127" s="24" t="s">
        <v>55</v>
      </c>
      <c r="AR127" s="24" t="s">
        <v>55</v>
      </c>
      <c r="AS127" s="24" t="s">
        <v>32</v>
      </c>
      <c r="AT127" s="24" t="s">
        <v>1501</v>
      </c>
    </row>
    <row r="128" spans="1:46" ht="19.5">
      <c r="A128" s="619">
        <v>45415</v>
      </c>
      <c r="B128" s="616">
        <v>105</v>
      </c>
      <c r="C128" s="620">
        <v>0.5</v>
      </c>
      <c r="D128" s="617">
        <v>2402932</v>
      </c>
      <c r="E128" s="617" t="s">
        <v>39</v>
      </c>
      <c r="F128" s="621" t="s">
        <v>55</v>
      </c>
      <c r="G128" s="864">
        <v>14.23</v>
      </c>
      <c r="H128" s="875"/>
      <c r="I128" s="869">
        <v>14.25</v>
      </c>
      <c r="J128" s="24"/>
      <c r="K128" s="19">
        <v>9.9</v>
      </c>
      <c r="L128" s="618">
        <f t="shared" ref="L128:L129" si="17">(K128/(100-G128))*100</f>
        <v>11.542497376705143</v>
      </c>
      <c r="M128" s="24"/>
      <c r="N128" s="24"/>
      <c r="O128" s="869">
        <v>1</v>
      </c>
      <c r="P128" s="869"/>
      <c r="Q128" s="870">
        <v>8.6</v>
      </c>
      <c r="R128" s="870">
        <v>40.200000000000003</v>
      </c>
      <c r="S128" s="870"/>
      <c r="T128" s="870">
        <f>SUM(PS[[#This Row],[G 150µ]:[G 63µ]])</f>
        <v>48.800000000000004</v>
      </c>
      <c r="U128" s="870">
        <v>50.4</v>
      </c>
      <c r="V128" s="622"/>
      <c r="W128" s="622"/>
      <c r="X128" s="622"/>
      <c r="Y128" s="18">
        <v>87.88</v>
      </c>
      <c r="Z128" s="18">
        <v>-0.05</v>
      </c>
      <c r="AA128" s="18">
        <v>10.09</v>
      </c>
      <c r="AB128" s="25"/>
      <c r="AC128" s="17"/>
      <c r="AD128" s="16">
        <v>106</v>
      </c>
      <c r="AE128" s="16">
        <v>68</v>
      </c>
      <c r="AF128" s="16">
        <v>18.399999999999999</v>
      </c>
      <c r="AG128" s="18">
        <v>250</v>
      </c>
      <c r="AH128" s="16">
        <v>1.5</v>
      </c>
      <c r="AI128" s="16">
        <v>50.1</v>
      </c>
      <c r="AJ128" s="24"/>
      <c r="AK128" s="24" t="s">
        <v>55</v>
      </c>
      <c r="AL128" s="24" t="s">
        <v>55</v>
      </c>
      <c r="AM128" s="26"/>
      <c r="AN128" s="24" t="s">
        <v>79</v>
      </c>
      <c r="AO128" s="24" t="s">
        <v>55</v>
      </c>
      <c r="AP128" s="24"/>
      <c r="AQ128" s="24" t="s">
        <v>55</v>
      </c>
      <c r="AR128" s="24" t="s">
        <v>55</v>
      </c>
      <c r="AS128" s="24" t="s">
        <v>32</v>
      </c>
      <c r="AT128" s="24" t="s">
        <v>1502</v>
      </c>
    </row>
    <row r="129" spans="1:46" ht="19.5">
      <c r="A129" s="619">
        <v>45415</v>
      </c>
      <c r="B129" s="616">
        <v>105</v>
      </c>
      <c r="C129" s="620">
        <v>0.5</v>
      </c>
      <c r="D129" s="617">
        <v>2402931</v>
      </c>
      <c r="E129" s="617" t="s">
        <v>21</v>
      </c>
      <c r="F129" s="621" t="s">
        <v>55</v>
      </c>
      <c r="G129" s="864">
        <v>14.37</v>
      </c>
      <c r="H129" s="875"/>
      <c r="I129" s="869">
        <v>14.33</v>
      </c>
      <c r="J129" s="24"/>
      <c r="K129" s="19">
        <v>9.66</v>
      </c>
      <c r="L129" s="618">
        <f t="shared" si="17"/>
        <v>11.281093074856944</v>
      </c>
      <c r="M129" s="24"/>
      <c r="N129" s="24"/>
      <c r="O129" s="869"/>
      <c r="P129" s="869"/>
      <c r="Q129" s="870"/>
      <c r="R129" s="870"/>
      <c r="S129" s="870"/>
      <c r="T129" s="870"/>
      <c r="U129" s="870"/>
      <c r="V129" s="622">
        <v>20.68</v>
      </c>
      <c r="W129" s="622">
        <v>99</v>
      </c>
      <c r="X129" s="622">
        <v>7.71</v>
      </c>
      <c r="Y129" s="18">
        <v>88.17</v>
      </c>
      <c r="Z129" s="18">
        <v>-7.0000000000000007E-2</v>
      </c>
      <c r="AA129" s="18">
        <v>9.8800000000000008</v>
      </c>
      <c r="AB129" s="25"/>
      <c r="AC129" s="17">
        <v>0.7</v>
      </c>
      <c r="AD129" s="16"/>
      <c r="AE129" s="16"/>
      <c r="AF129" s="16"/>
      <c r="AG129" s="18"/>
      <c r="AH129" s="16"/>
      <c r="AI129" s="16"/>
      <c r="AJ129" s="24"/>
      <c r="AK129" s="24"/>
      <c r="AL129" s="24"/>
      <c r="AM129" s="26"/>
      <c r="AN129" s="24" t="s">
        <v>79</v>
      </c>
      <c r="AO129" s="24"/>
      <c r="AP129" s="24"/>
      <c r="AQ129" s="24" t="s">
        <v>55</v>
      </c>
      <c r="AR129" s="24" t="s">
        <v>55</v>
      </c>
      <c r="AS129" s="24" t="s">
        <v>32</v>
      </c>
      <c r="AT129" s="24" t="s">
        <v>1503</v>
      </c>
    </row>
    <row r="130" spans="1:46" ht="19.5">
      <c r="A130" s="619">
        <v>45418</v>
      </c>
      <c r="B130" s="616">
        <v>105</v>
      </c>
      <c r="C130" s="620">
        <v>0.4375</v>
      </c>
      <c r="D130" s="617">
        <v>2402972</v>
      </c>
      <c r="E130" s="617" t="s">
        <v>39</v>
      </c>
      <c r="F130" s="621" t="s">
        <v>55</v>
      </c>
      <c r="G130" s="864">
        <v>14.4</v>
      </c>
      <c r="H130" s="875">
        <v>14.7</v>
      </c>
      <c r="I130" s="869">
        <v>14.23</v>
      </c>
      <c r="J130" s="24"/>
      <c r="K130" s="19">
        <v>9.74</v>
      </c>
      <c r="L130" s="618">
        <f>(K130/(100-G130))*100</f>
        <v>11.378504672897197</v>
      </c>
      <c r="M130" s="24"/>
      <c r="N130" s="24"/>
      <c r="O130" s="869">
        <v>2</v>
      </c>
      <c r="P130" s="869"/>
      <c r="Q130" s="870">
        <v>30</v>
      </c>
      <c r="R130" s="870">
        <v>39.200000000000003</v>
      </c>
      <c r="S130" s="870"/>
      <c r="T130" s="870">
        <f>SUM(PS[[#This Row],[G 150µ]:[G 63µ]])</f>
        <v>69.2</v>
      </c>
      <c r="U130" s="870">
        <v>25.6</v>
      </c>
      <c r="V130" s="622"/>
      <c r="W130" s="622"/>
      <c r="X130" s="622"/>
      <c r="Y130" s="18">
        <v>88.48</v>
      </c>
      <c r="Z130" s="18">
        <v>-0.47</v>
      </c>
      <c r="AA130" s="18">
        <v>10.119999999999999</v>
      </c>
      <c r="AB130" s="25"/>
      <c r="AC130" s="17">
        <v>0.64</v>
      </c>
      <c r="AD130" s="16">
        <v>93</v>
      </c>
      <c r="AE130" s="16">
        <v>64</v>
      </c>
      <c r="AF130" s="16">
        <v>17.8</v>
      </c>
      <c r="AG130" s="18">
        <v>220</v>
      </c>
      <c r="AH130" s="16">
        <v>1.45</v>
      </c>
      <c r="AI130" s="16">
        <v>54.4</v>
      </c>
      <c r="AJ130" s="24"/>
      <c r="AK130" s="24" t="s">
        <v>55</v>
      </c>
      <c r="AL130" s="24" t="s">
        <v>55</v>
      </c>
      <c r="AM130" s="26"/>
      <c r="AN130" s="24" t="s">
        <v>79</v>
      </c>
      <c r="AO130" s="24" t="s">
        <v>55</v>
      </c>
      <c r="AP130" s="24"/>
      <c r="AQ130" s="24" t="s">
        <v>55</v>
      </c>
      <c r="AR130" s="24" t="s">
        <v>55</v>
      </c>
      <c r="AS130" s="24" t="s">
        <v>32</v>
      </c>
      <c r="AT130" s="24" t="s">
        <v>1504</v>
      </c>
    </row>
    <row r="131" spans="1:46" ht="19.5">
      <c r="A131" s="619">
        <v>45419</v>
      </c>
      <c r="B131" s="616">
        <v>105</v>
      </c>
      <c r="C131" s="620">
        <v>0.41666666666666669</v>
      </c>
      <c r="D131" s="617">
        <v>2402997</v>
      </c>
      <c r="E131" s="617" t="s">
        <v>39</v>
      </c>
      <c r="F131" s="621" t="s">
        <v>55</v>
      </c>
      <c r="G131" s="864">
        <v>14.33</v>
      </c>
      <c r="H131" s="875">
        <v>13.84</v>
      </c>
      <c r="I131" s="869">
        <v>14.34</v>
      </c>
      <c r="J131" s="24"/>
      <c r="K131" s="19">
        <v>10.29</v>
      </c>
      <c r="L131" s="618">
        <f t="shared" ref="L131:L137" si="18">(K131/(100-G131))*100</f>
        <v>12.011205789657989</v>
      </c>
      <c r="M131" s="24"/>
      <c r="N131" s="24"/>
      <c r="O131" s="869"/>
      <c r="P131" s="869"/>
      <c r="Q131" s="870"/>
      <c r="R131" s="870"/>
      <c r="S131" s="870"/>
      <c r="T131" s="870"/>
      <c r="U131" s="870"/>
      <c r="V131" s="622"/>
      <c r="W131" s="622"/>
      <c r="X131" s="622"/>
      <c r="Y131" s="18">
        <v>88.07</v>
      </c>
      <c r="Z131" s="18">
        <v>-0.49</v>
      </c>
      <c r="AA131" s="18">
        <v>10.38</v>
      </c>
      <c r="AB131" s="25"/>
      <c r="AC131" s="17"/>
      <c r="AD131" s="16"/>
      <c r="AE131" s="16"/>
      <c r="AF131" s="16"/>
      <c r="AG131" s="18"/>
      <c r="AH131" s="16"/>
      <c r="AI131" s="16"/>
      <c r="AJ131" s="24"/>
      <c r="AK131" s="24" t="s">
        <v>55</v>
      </c>
      <c r="AL131" s="24" t="s">
        <v>55</v>
      </c>
      <c r="AM131" s="26"/>
      <c r="AN131" s="24" t="s">
        <v>79</v>
      </c>
      <c r="AO131" s="24" t="s">
        <v>55</v>
      </c>
      <c r="AP131" s="24"/>
      <c r="AQ131" s="24" t="s">
        <v>55</v>
      </c>
      <c r="AR131" s="24" t="s">
        <v>55</v>
      </c>
      <c r="AS131" s="24" t="s">
        <v>32</v>
      </c>
      <c r="AT131" s="24" t="s">
        <v>1505</v>
      </c>
    </row>
    <row r="132" spans="1:46" ht="19.5">
      <c r="A132" s="619">
        <v>45419</v>
      </c>
      <c r="B132" s="616">
        <v>105</v>
      </c>
      <c r="C132" s="620">
        <v>0.41666666666666669</v>
      </c>
      <c r="D132" s="617">
        <v>2402999</v>
      </c>
      <c r="E132" s="617" t="s">
        <v>21</v>
      </c>
      <c r="F132" s="621" t="s">
        <v>55</v>
      </c>
      <c r="G132" s="864">
        <v>14.49</v>
      </c>
      <c r="H132" s="875">
        <v>14.5</v>
      </c>
      <c r="I132" s="869">
        <v>14.22</v>
      </c>
      <c r="J132" s="24"/>
      <c r="K132" s="19">
        <v>8.94</v>
      </c>
      <c r="L132" s="618">
        <f t="shared" si="18"/>
        <v>10.454917553502513</v>
      </c>
      <c r="M132" s="24"/>
      <c r="N132" s="24"/>
      <c r="O132" s="869">
        <v>1.2</v>
      </c>
      <c r="P132" s="869"/>
      <c r="Q132" s="870">
        <v>31.4</v>
      </c>
      <c r="R132" s="870">
        <v>44.8</v>
      </c>
      <c r="S132" s="870"/>
      <c r="T132" s="870">
        <f>SUM(PS[[#This Row],[G 150µ]:[G 63µ]])</f>
        <v>76.199999999999989</v>
      </c>
      <c r="U132" s="870">
        <v>21.6</v>
      </c>
      <c r="V132" s="622"/>
      <c r="W132" s="622"/>
      <c r="X132" s="622"/>
      <c r="Y132" s="18">
        <v>88.09</v>
      </c>
      <c r="Z132" s="18">
        <v>-0.43</v>
      </c>
      <c r="AA132" s="18">
        <v>10.11</v>
      </c>
      <c r="AB132" s="25"/>
      <c r="AC132" s="17"/>
      <c r="AD132" s="16"/>
      <c r="AE132" s="16"/>
      <c r="AF132" s="16"/>
      <c r="AG132" s="18"/>
      <c r="AH132" s="16"/>
      <c r="AI132" s="16"/>
      <c r="AJ132" s="24"/>
      <c r="AK132" s="24"/>
      <c r="AL132" s="24"/>
      <c r="AM132" s="26"/>
      <c r="AN132" s="24" t="s">
        <v>79</v>
      </c>
      <c r="AO132" s="24"/>
      <c r="AP132" s="24"/>
      <c r="AQ132" s="24" t="s">
        <v>55</v>
      </c>
      <c r="AR132" s="24" t="s">
        <v>55</v>
      </c>
      <c r="AS132" s="24" t="s">
        <v>32</v>
      </c>
      <c r="AT132" s="24" t="s">
        <v>1506</v>
      </c>
    </row>
    <row r="133" spans="1:46" ht="19.5">
      <c r="A133" s="619">
        <v>45419</v>
      </c>
      <c r="B133" s="616">
        <v>105</v>
      </c>
      <c r="C133" s="620">
        <v>0.4375</v>
      </c>
      <c r="D133" s="617">
        <v>2402998</v>
      </c>
      <c r="E133" s="617" t="s">
        <v>39</v>
      </c>
      <c r="F133" s="621" t="s">
        <v>55</v>
      </c>
      <c r="G133" s="864">
        <v>14.37</v>
      </c>
      <c r="H133" s="875">
        <v>13.97</v>
      </c>
      <c r="I133" s="869">
        <v>14.25</v>
      </c>
      <c r="J133" s="24"/>
      <c r="K133" s="19">
        <v>10.119999999999999</v>
      </c>
      <c r="L133" s="618">
        <f t="shared" si="18"/>
        <v>11.818287983183463</v>
      </c>
      <c r="M133" s="24"/>
      <c r="N133" s="24"/>
      <c r="O133" s="869">
        <v>1</v>
      </c>
      <c r="P133" s="869"/>
      <c r="Q133" s="870">
        <v>12.6</v>
      </c>
      <c r="R133" s="870">
        <v>48</v>
      </c>
      <c r="S133" s="870"/>
      <c r="T133" s="870">
        <f>SUM(PS[[#This Row],[G 150µ]:[G 63µ]])</f>
        <v>60.6</v>
      </c>
      <c r="U133" s="870">
        <v>37.4</v>
      </c>
      <c r="V133" s="622"/>
      <c r="W133" s="622"/>
      <c r="X133" s="622"/>
      <c r="Y133" s="18">
        <v>88.36</v>
      </c>
      <c r="Z133" s="18">
        <v>-0.57999999999999996</v>
      </c>
      <c r="AA133" s="18">
        <v>9.8109999999999999</v>
      </c>
      <c r="AB133" s="25"/>
      <c r="AC133" s="17"/>
      <c r="AD133" s="16">
        <v>85</v>
      </c>
      <c r="AE133" s="16">
        <v>81</v>
      </c>
      <c r="AF133" s="16">
        <v>20</v>
      </c>
      <c r="AG133" s="18">
        <v>230</v>
      </c>
      <c r="AH133" s="16">
        <v>1.05</v>
      </c>
      <c r="AI133" s="16">
        <v>53.9</v>
      </c>
      <c r="AJ133" s="24"/>
      <c r="AK133" s="24" t="s">
        <v>55</v>
      </c>
      <c r="AL133" s="24" t="s">
        <v>55</v>
      </c>
      <c r="AM133" s="26"/>
      <c r="AN133" s="24" t="s">
        <v>79</v>
      </c>
      <c r="AO133" s="24" t="s">
        <v>55</v>
      </c>
      <c r="AP133" s="24"/>
      <c r="AQ133" s="24" t="s">
        <v>55</v>
      </c>
      <c r="AR133" s="24" t="s">
        <v>55</v>
      </c>
      <c r="AS133" s="24" t="s">
        <v>32</v>
      </c>
      <c r="AT133" s="24" t="s">
        <v>1507</v>
      </c>
    </row>
    <row r="134" spans="1:46" ht="19.5">
      <c r="A134" s="619">
        <v>45420</v>
      </c>
      <c r="B134" s="616">
        <v>105</v>
      </c>
      <c r="C134" s="620">
        <v>0.375</v>
      </c>
      <c r="D134" s="617">
        <v>2403021</v>
      </c>
      <c r="E134" s="617" t="s">
        <v>21</v>
      </c>
      <c r="F134" s="621" t="s">
        <v>55</v>
      </c>
      <c r="G134" s="864">
        <v>14.1</v>
      </c>
      <c r="H134" s="875"/>
      <c r="I134" s="869"/>
      <c r="J134" s="24"/>
      <c r="K134" s="19">
        <v>10.06</v>
      </c>
      <c r="L134" s="618">
        <f t="shared" si="18"/>
        <v>11.711292200232828</v>
      </c>
      <c r="M134" s="24"/>
      <c r="N134" s="24"/>
      <c r="O134" s="869"/>
      <c r="P134" s="869"/>
      <c r="Q134" s="870"/>
      <c r="R134" s="870"/>
      <c r="S134" s="870"/>
      <c r="T134" s="870"/>
      <c r="U134" s="870"/>
      <c r="V134" s="622"/>
      <c r="W134" s="622"/>
      <c r="X134" s="622"/>
      <c r="Y134" s="18">
        <v>88.51</v>
      </c>
      <c r="Z134" s="18">
        <v>-0.27</v>
      </c>
      <c r="AA134" s="18">
        <v>9.9</v>
      </c>
      <c r="AB134" s="25"/>
      <c r="AC134" s="17"/>
      <c r="AD134" s="16"/>
      <c r="AE134" s="16"/>
      <c r="AF134" s="16"/>
      <c r="AG134" s="18"/>
      <c r="AH134" s="16"/>
      <c r="AI134" s="16"/>
      <c r="AJ134" s="24"/>
      <c r="AK134" s="24"/>
      <c r="AL134" s="24"/>
      <c r="AM134" s="26"/>
      <c r="AN134" s="24" t="s">
        <v>79</v>
      </c>
      <c r="AO134" s="24"/>
      <c r="AP134" s="24"/>
      <c r="AQ134" s="24" t="s">
        <v>55</v>
      </c>
      <c r="AR134" s="24" t="s">
        <v>55</v>
      </c>
      <c r="AS134" s="24" t="s">
        <v>32</v>
      </c>
      <c r="AT134" s="24" t="s">
        <v>1508</v>
      </c>
    </row>
    <row r="135" spans="1:46" ht="19.5">
      <c r="A135" s="619">
        <v>45420</v>
      </c>
      <c r="B135" s="616">
        <v>105</v>
      </c>
      <c r="C135" s="620">
        <v>0.375</v>
      </c>
      <c r="D135" s="617">
        <v>2403022</v>
      </c>
      <c r="E135" s="617" t="s">
        <v>39</v>
      </c>
      <c r="F135" s="621" t="s">
        <v>55</v>
      </c>
      <c r="G135" s="864">
        <v>14.02</v>
      </c>
      <c r="H135" s="875">
        <v>13.7</v>
      </c>
      <c r="I135" s="869"/>
      <c r="J135" s="24"/>
      <c r="K135" s="19">
        <v>9.35</v>
      </c>
      <c r="L135" s="618">
        <f t="shared" si="18"/>
        <v>10.874622005117468</v>
      </c>
      <c r="M135" s="24"/>
      <c r="N135" s="24"/>
      <c r="O135" s="869"/>
      <c r="P135" s="869"/>
      <c r="Q135" s="870"/>
      <c r="R135" s="870"/>
      <c r="S135" s="870"/>
      <c r="T135" s="870"/>
      <c r="U135" s="870"/>
      <c r="V135" s="622"/>
      <c r="W135" s="622"/>
      <c r="X135" s="622"/>
      <c r="Y135" s="18">
        <v>88.6</v>
      </c>
      <c r="Z135" s="18">
        <v>-0.36</v>
      </c>
      <c r="AA135" s="18">
        <v>9.93</v>
      </c>
      <c r="AB135" s="25"/>
      <c r="AC135" s="17"/>
      <c r="AD135" s="16"/>
      <c r="AE135" s="16"/>
      <c r="AF135" s="16"/>
      <c r="AG135" s="18"/>
      <c r="AH135" s="16"/>
      <c r="AI135" s="16"/>
      <c r="AJ135" s="24"/>
      <c r="AK135" s="24" t="s">
        <v>55</v>
      </c>
      <c r="AL135" s="24" t="s">
        <v>55</v>
      </c>
      <c r="AM135" s="26"/>
      <c r="AN135" s="24" t="s">
        <v>79</v>
      </c>
      <c r="AO135" s="24" t="s">
        <v>55</v>
      </c>
      <c r="AP135" s="24"/>
      <c r="AQ135" s="24" t="s">
        <v>55</v>
      </c>
      <c r="AR135" s="24" t="s">
        <v>55</v>
      </c>
      <c r="AS135" s="24" t="s">
        <v>32</v>
      </c>
      <c r="AT135" s="24" t="s">
        <v>1509</v>
      </c>
    </row>
    <row r="136" spans="1:46" ht="19.5">
      <c r="A136" s="619">
        <v>45420</v>
      </c>
      <c r="B136" s="616">
        <v>105</v>
      </c>
      <c r="C136" s="620">
        <v>0.45833333333333331</v>
      </c>
      <c r="D136" s="617">
        <v>2403033</v>
      </c>
      <c r="E136" s="617" t="s">
        <v>39</v>
      </c>
      <c r="F136" s="621" t="s">
        <v>55</v>
      </c>
      <c r="G136" s="864">
        <v>14.01</v>
      </c>
      <c r="H136" s="875"/>
      <c r="I136" s="869"/>
      <c r="J136" s="24"/>
      <c r="K136" s="19">
        <v>9.4499999999999993</v>
      </c>
      <c r="L136" s="618">
        <f t="shared" si="18"/>
        <v>10.989649959297592</v>
      </c>
      <c r="M136" s="24"/>
      <c r="N136" s="24"/>
      <c r="O136" s="869">
        <v>2</v>
      </c>
      <c r="P136" s="869"/>
      <c r="Q136" s="870">
        <v>21</v>
      </c>
      <c r="R136" s="870">
        <v>47</v>
      </c>
      <c r="S136" s="870"/>
      <c r="T136" s="870">
        <f>SUM(PS[[#This Row],[G 150µ]:[G 63µ]])</f>
        <v>68</v>
      </c>
      <c r="U136" s="870">
        <v>29</v>
      </c>
      <c r="V136" s="622"/>
      <c r="W136" s="622"/>
      <c r="X136" s="622"/>
      <c r="Y136" s="18">
        <v>89</v>
      </c>
      <c r="Z136" s="18">
        <v>-0.31</v>
      </c>
      <c r="AA136" s="18">
        <v>9.77</v>
      </c>
      <c r="AB136" s="25"/>
      <c r="AC136" s="17"/>
      <c r="AD136" s="16"/>
      <c r="AE136" s="16"/>
      <c r="AF136" s="16"/>
      <c r="AG136" s="18"/>
      <c r="AH136" s="16"/>
      <c r="AI136" s="16"/>
      <c r="AJ136" s="24"/>
      <c r="AK136" s="24" t="s">
        <v>55</v>
      </c>
      <c r="AL136" s="24" t="s">
        <v>55</v>
      </c>
      <c r="AM136" s="26"/>
      <c r="AN136" s="24" t="s">
        <v>85</v>
      </c>
      <c r="AO136" s="24" t="s">
        <v>55</v>
      </c>
      <c r="AP136" s="24"/>
      <c r="AQ136" s="24" t="s">
        <v>55</v>
      </c>
      <c r="AR136" s="24" t="s">
        <v>55</v>
      </c>
      <c r="AS136" s="24" t="s">
        <v>32</v>
      </c>
      <c r="AT136" s="24" t="s">
        <v>1510</v>
      </c>
    </row>
    <row r="137" spans="1:46" ht="19.5">
      <c r="A137" s="619">
        <v>45420</v>
      </c>
      <c r="B137" s="616">
        <v>105</v>
      </c>
      <c r="C137" s="620">
        <v>0.58333333333333337</v>
      </c>
      <c r="D137" s="617">
        <v>2403044</v>
      </c>
      <c r="E137" s="617" t="s">
        <v>39</v>
      </c>
      <c r="F137" s="621" t="s">
        <v>55</v>
      </c>
      <c r="G137" s="864">
        <v>14.25</v>
      </c>
      <c r="H137" s="875"/>
      <c r="I137" s="869"/>
      <c r="J137" s="24"/>
      <c r="K137" s="19">
        <v>9.4499999999999993</v>
      </c>
      <c r="L137" s="618">
        <f t="shared" si="18"/>
        <v>11.020408163265305</v>
      </c>
      <c r="M137" s="24"/>
      <c r="N137" s="24"/>
      <c r="O137" s="869"/>
      <c r="P137" s="869"/>
      <c r="Q137" s="870"/>
      <c r="R137" s="870"/>
      <c r="S137" s="870"/>
      <c r="T137" s="870"/>
      <c r="U137" s="870"/>
      <c r="V137" s="622">
        <v>18.78</v>
      </c>
      <c r="W137" s="622">
        <v>99</v>
      </c>
      <c r="X137" s="622">
        <v>7.28</v>
      </c>
      <c r="Y137" s="18">
        <v>87.88</v>
      </c>
      <c r="Z137" s="18">
        <v>-7.0000000000000007E-2</v>
      </c>
      <c r="AA137" s="18">
        <v>9.77</v>
      </c>
      <c r="AB137" s="25"/>
      <c r="AC137" s="17"/>
      <c r="AD137" s="16">
        <v>84</v>
      </c>
      <c r="AE137" s="16">
        <v>70</v>
      </c>
      <c r="AF137" s="16">
        <v>18.600000000000001</v>
      </c>
      <c r="AG137" s="18">
        <v>210</v>
      </c>
      <c r="AH137" s="16">
        <v>1.2</v>
      </c>
      <c r="AI137" s="16">
        <v>50</v>
      </c>
      <c r="AJ137" s="24"/>
      <c r="AK137" s="24" t="s">
        <v>55</v>
      </c>
      <c r="AL137" s="24" t="s">
        <v>55</v>
      </c>
      <c r="AM137" s="26"/>
      <c r="AN137" s="24" t="s">
        <v>79</v>
      </c>
      <c r="AO137" s="24" t="s">
        <v>55</v>
      </c>
      <c r="AP137" s="24"/>
      <c r="AQ137" s="24" t="s">
        <v>55</v>
      </c>
      <c r="AR137" s="24" t="s">
        <v>55</v>
      </c>
      <c r="AS137" s="24" t="s">
        <v>32</v>
      </c>
      <c r="AT137" s="24" t="s">
        <v>1511</v>
      </c>
    </row>
    <row r="138" spans="1:46" ht="19.5">
      <c r="A138" s="619">
        <v>45421</v>
      </c>
      <c r="B138" s="616">
        <v>105</v>
      </c>
      <c r="C138" s="620">
        <v>0.375</v>
      </c>
      <c r="D138" s="617">
        <v>2403059</v>
      </c>
      <c r="E138" s="617" t="s">
        <v>21</v>
      </c>
      <c r="F138" s="621" t="s">
        <v>55</v>
      </c>
      <c r="G138" s="864">
        <v>14.04</v>
      </c>
      <c r="H138" s="869">
        <v>13.81</v>
      </c>
      <c r="I138" s="869">
        <v>13.96</v>
      </c>
      <c r="J138" s="24"/>
      <c r="K138" s="19">
        <v>10.29</v>
      </c>
      <c r="L138" s="618">
        <f>(K138/(100-G138))*100</f>
        <v>11.970684039087946</v>
      </c>
      <c r="M138" s="24"/>
      <c r="N138" s="24"/>
      <c r="O138" s="869">
        <v>1</v>
      </c>
      <c r="P138" s="869"/>
      <c r="Q138" s="870">
        <v>15.8</v>
      </c>
      <c r="R138" s="870">
        <v>47.2</v>
      </c>
      <c r="S138" s="870"/>
      <c r="T138" s="870">
        <f>SUM(PS[[#This Row],[G 150µ]:[G 63µ]])</f>
        <v>63</v>
      </c>
      <c r="U138" s="870">
        <v>35.799999999999997</v>
      </c>
      <c r="V138" s="622"/>
      <c r="W138" s="622"/>
      <c r="X138" s="622"/>
      <c r="Y138" s="18">
        <v>88.47</v>
      </c>
      <c r="Z138" s="18">
        <v>-0.06</v>
      </c>
      <c r="AA138" s="18">
        <v>9.9499999999999993</v>
      </c>
      <c r="AB138" s="25"/>
      <c r="AC138" s="17"/>
      <c r="AD138" s="16"/>
      <c r="AE138" s="16"/>
      <c r="AF138" s="16"/>
      <c r="AG138" s="18"/>
      <c r="AH138" s="16"/>
      <c r="AI138" s="16"/>
      <c r="AJ138" s="24"/>
      <c r="AK138" s="24"/>
      <c r="AL138" s="24"/>
      <c r="AM138" s="26"/>
      <c r="AN138" s="24" t="s">
        <v>79</v>
      </c>
      <c r="AO138" s="24"/>
      <c r="AP138" s="24"/>
      <c r="AQ138" s="24" t="s">
        <v>55</v>
      </c>
      <c r="AR138" s="24" t="s">
        <v>55</v>
      </c>
      <c r="AS138" s="24" t="s">
        <v>32</v>
      </c>
      <c r="AT138" s="24" t="s">
        <v>1512</v>
      </c>
    </row>
    <row r="139" spans="1:46" ht="19.5">
      <c r="A139" s="619">
        <v>45421</v>
      </c>
      <c r="B139" s="616">
        <v>105</v>
      </c>
      <c r="C139" s="620">
        <v>0.375</v>
      </c>
      <c r="D139" s="617">
        <v>2403062</v>
      </c>
      <c r="E139" s="617" t="s">
        <v>39</v>
      </c>
      <c r="F139" s="621" t="s">
        <v>55</v>
      </c>
      <c r="G139" s="864">
        <v>14.02</v>
      </c>
      <c r="H139" s="875"/>
      <c r="I139" s="869">
        <v>14</v>
      </c>
      <c r="J139" s="24"/>
      <c r="K139" s="19">
        <v>9.4600000000000009</v>
      </c>
      <c r="L139" s="618">
        <f>(K139/(100-G139))*100</f>
        <v>11.00255873458944</v>
      </c>
      <c r="M139" s="24"/>
      <c r="N139" s="24"/>
      <c r="O139" s="869">
        <v>1</v>
      </c>
      <c r="P139" s="869"/>
      <c r="Q139" s="870">
        <v>21.2</v>
      </c>
      <c r="R139" s="870">
        <v>51.6</v>
      </c>
      <c r="S139" s="870"/>
      <c r="T139" s="870">
        <f>SUM(PS[[#This Row],[G 150µ]:[G 63µ]])</f>
        <v>72.8</v>
      </c>
      <c r="U139" s="870">
        <v>24.8</v>
      </c>
      <c r="V139" s="622"/>
      <c r="W139" s="622"/>
      <c r="X139" s="622"/>
      <c r="Y139" s="18">
        <v>88.58</v>
      </c>
      <c r="Z139" s="18">
        <v>-0.16</v>
      </c>
      <c r="AA139" s="18">
        <v>9.93</v>
      </c>
      <c r="AB139" s="25"/>
      <c r="AC139" s="17"/>
      <c r="AD139" s="16"/>
      <c r="AE139" s="16"/>
      <c r="AF139" s="16"/>
      <c r="AG139" s="18"/>
      <c r="AH139" s="16"/>
      <c r="AI139" s="16"/>
      <c r="AJ139" s="24"/>
      <c r="AK139" s="24" t="s">
        <v>55</v>
      </c>
      <c r="AL139" s="24" t="s">
        <v>55</v>
      </c>
      <c r="AM139" s="26"/>
      <c r="AN139" s="24" t="s">
        <v>79</v>
      </c>
      <c r="AO139" s="24" t="s">
        <v>55</v>
      </c>
      <c r="AP139" s="24"/>
      <c r="AQ139" s="24" t="s">
        <v>55</v>
      </c>
      <c r="AR139" s="24" t="s">
        <v>55</v>
      </c>
      <c r="AS139" s="24" t="s">
        <v>32</v>
      </c>
      <c r="AT139" s="24" t="s">
        <v>1513</v>
      </c>
    </row>
    <row r="140" spans="1:46" ht="19.5">
      <c r="A140" s="619">
        <v>45421</v>
      </c>
      <c r="B140" s="616">
        <v>105</v>
      </c>
      <c r="C140" s="620">
        <v>0.375</v>
      </c>
      <c r="D140" s="617">
        <v>2403062</v>
      </c>
      <c r="E140" s="617" t="s">
        <v>39</v>
      </c>
      <c r="F140" s="621" t="s">
        <v>55</v>
      </c>
      <c r="G140" s="864">
        <v>14.02</v>
      </c>
      <c r="H140" s="875"/>
      <c r="I140" s="869">
        <v>14.23</v>
      </c>
      <c r="J140" s="24"/>
      <c r="K140" s="19">
        <v>9.4600000000000009</v>
      </c>
      <c r="L140" s="618">
        <f>(K140/(100-G140))*100</f>
        <v>11.00255873458944</v>
      </c>
      <c r="M140" s="24"/>
      <c r="N140" s="24"/>
      <c r="O140" s="869"/>
      <c r="P140" s="869"/>
      <c r="Q140" s="870"/>
      <c r="R140" s="870"/>
      <c r="S140" s="870"/>
      <c r="T140" s="870"/>
      <c r="U140" s="870"/>
      <c r="V140" s="622"/>
      <c r="W140" s="622"/>
      <c r="X140" s="622"/>
      <c r="Y140" s="18">
        <v>88.58</v>
      </c>
      <c r="Z140" s="18">
        <v>-0.16</v>
      </c>
      <c r="AA140" s="18">
        <v>9.93</v>
      </c>
      <c r="AB140" s="25"/>
      <c r="AC140" s="17">
        <v>0.73</v>
      </c>
      <c r="AD140" s="16"/>
      <c r="AE140" s="16"/>
      <c r="AF140" s="16"/>
      <c r="AG140" s="18"/>
      <c r="AH140" s="16"/>
      <c r="AI140" s="16"/>
      <c r="AJ140" s="24"/>
      <c r="AK140" s="24" t="s">
        <v>55</v>
      </c>
      <c r="AL140" s="24" t="s">
        <v>55</v>
      </c>
      <c r="AM140" s="26"/>
      <c r="AN140" s="24" t="s">
        <v>91</v>
      </c>
      <c r="AO140" s="24" t="s">
        <v>55</v>
      </c>
      <c r="AP140" s="24"/>
      <c r="AQ140" s="24" t="s">
        <v>55</v>
      </c>
      <c r="AR140" s="24" t="s">
        <v>55</v>
      </c>
      <c r="AS140" s="24" t="s">
        <v>32</v>
      </c>
      <c r="AT140" s="24" t="s">
        <v>1514</v>
      </c>
    </row>
    <row r="141" spans="1:46" ht="19.5">
      <c r="A141" s="619">
        <v>45421</v>
      </c>
      <c r="B141" s="616">
        <v>105</v>
      </c>
      <c r="C141" s="620">
        <v>0.58333333333333337</v>
      </c>
      <c r="D141" s="617">
        <v>2403081</v>
      </c>
      <c r="E141" s="617" t="s">
        <v>39</v>
      </c>
      <c r="F141" s="621" t="s">
        <v>55</v>
      </c>
      <c r="G141" s="864">
        <v>13.22</v>
      </c>
      <c r="H141" s="875"/>
      <c r="I141" s="869"/>
      <c r="J141" s="24"/>
      <c r="K141" s="19">
        <v>10.45</v>
      </c>
      <c r="L141" s="618">
        <f>(K141/(100-G141))*100</f>
        <v>12.041945148651761</v>
      </c>
      <c r="M141" s="24"/>
      <c r="N141" s="24"/>
      <c r="O141" s="869"/>
      <c r="P141" s="869"/>
      <c r="Q141" s="870"/>
      <c r="R141" s="870"/>
      <c r="S141" s="870"/>
      <c r="T141" s="870"/>
      <c r="U141" s="870"/>
      <c r="V141" s="622"/>
      <c r="W141" s="622"/>
      <c r="X141" s="622"/>
      <c r="Y141" s="18">
        <v>87.39</v>
      </c>
      <c r="Z141" s="18">
        <v>0.01</v>
      </c>
      <c r="AA141" s="18">
        <v>9.8699999999999992</v>
      </c>
      <c r="AB141" s="25"/>
      <c r="AC141" s="17">
        <v>0.73</v>
      </c>
      <c r="AD141" s="16"/>
      <c r="AE141" s="16"/>
      <c r="AF141" s="16"/>
      <c r="AG141" s="18"/>
      <c r="AH141" s="16"/>
      <c r="AI141" s="16"/>
      <c r="AJ141" s="24"/>
      <c r="AK141" s="24" t="s">
        <v>55</v>
      </c>
      <c r="AL141" s="24" t="s">
        <v>55</v>
      </c>
      <c r="AM141" s="26"/>
      <c r="AN141" s="24" t="s">
        <v>79</v>
      </c>
      <c r="AO141" s="24" t="s">
        <v>55</v>
      </c>
      <c r="AP141" s="24"/>
      <c r="AQ141" s="24" t="s">
        <v>55</v>
      </c>
      <c r="AR141" s="24" t="s">
        <v>55</v>
      </c>
      <c r="AS141" s="24" t="s">
        <v>32</v>
      </c>
      <c r="AT141" s="24" t="s">
        <v>1515</v>
      </c>
    </row>
    <row r="142" spans="1:46" ht="19.5">
      <c r="A142" s="619">
        <v>45422</v>
      </c>
      <c r="B142" s="616">
        <v>105</v>
      </c>
      <c r="C142" s="620">
        <v>0.375</v>
      </c>
      <c r="D142" s="617">
        <v>2403104</v>
      </c>
      <c r="E142" s="617" t="s">
        <v>39</v>
      </c>
      <c r="F142" s="621" t="s">
        <v>55</v>
      </c>
      <c r="G142" s="864">
        <v>13.94</v>
      </c>
      <c r="H142" s="875"/>
      <c r="I142" s="869">
        <v>14.23</v>
      </c>
      <c r="J142" s="24"/>
      <c r="K142" s="19">
        <v>10.96</v>
      </c>
      <c r="L142" s="618">
        <f>(K142/(100-G142))*100</f>
        <v>12.735300952823611</v>
      </c>
      <c r="M142" s="24"/>
      <c r="N142" s="24"/>
      <c r="O142" s="869">
        <v>1.2</v>
      </c>
      <c r="P142" s="869"/>
      <c r="Q142" s="870">
        <v>43</v>
      </c>
      <c r="R142" s="870">
        <v>39</v>
      </c>
      <c r="S142" s="870"/>
      <c r="T142" s="870">
        <f>SUM(PS[[#This Row],[G 150µ]:[G 63µ]])</f>
        <v>82</v>
      </c>
      <c r="U142" s="870">
        <v>15.2</v>
      </c>
      <c r="V142" s="622">
        <v>22.21</v>
      </c>
      <c r="W142" s="622">
        <v>98</v>
      </c>
      <c r="X142" s="622">
        <v>8.26</v>
      </c>
      <c r="Y142" s="18">
        <v>87.94</v>
      </c>
      <c r="Z142" s="18">
        <v>-0.25</v>
      </c>
      <c r="AA142" s="18">
        <v>9.82</v>
      </c>
      <c r="AB142" s="25"/>
      <c r="AC142" s="17"/>
      <c r="AD142" s="16">
        <v>104</v>
      </c>
      <c r="AE142" s="16">
        <v>57</v>
      </c>
      <c r="AF142" s="16">
        <v>16.8</v>
      </c>
      <c r="AG142" s="18">
        <v>226</v>
      </c>
      <c r="AH142" s="16">
        <v>1.82</v>
      </c>
      <c r="AI142" s="16">
        <v>53</v>
      </c>
      <c r="AJ142" s="24"/>
      <c r="AK142" s="24" t="s">
        <v>55</v>
      </c>
      <c r="AL142" s="24" t="s">
        <v>55</v>
      </c>
      <c r="AM142" s="26"/>
      <c r="AN142" s="24" t="s">
        <v>101</v>
      </c>
      <c r="AO142" s="24" t="s">
        <v>55</v>
      </c>
      <c r="AP142" s="24"/>
      <c r="AQ142" s="24" t="s">
        <v>55</v>
      </c>
      <c r="AR142" s="24" t="s">
        <v>55</v>
      </c>
      <c r="AS142" s="24" t="s">
        <v>32</v>
      </c>
      <c r="AT142" s="24" t="s">
        <v>1516</v>
      </c>
    </row>
    <row r="143" spans="1:46" ht="19.5">
      <c r="A143" s="619">
        <v>45422</v>
      </c>
      <c r="B143" s="616">
        <v>105</v>
      </c>
      <c r="C143" s="620">
        <v>0.375</v>
      </c>
      <c r="D143" s="617">
        <v>2403105</v>
      </c>
      <c r="E143" s="617" t="s">
        <v>21</v>
      </c>
      <c r="F143" s="621" t="s">
        <v>55</v>
      </c>
      <c r="G143" s="864">
        <v>14.11</v>
      </c>
      <c r="H143" s="875"/>
      <c r="I143" s="869">
        <v>14.13</v>
      </c>
      <c r="J143" s="24"/>
      <c r="K143" s="19">
        <v>10.41</v>
      </c>
      <c r="L143" s="618">
        <f t="shared" ref="L143" si="19">(K143/(100-G143))*100</f>
        <v>12.120153684945862</v>
      </c>
      <c r="M143" s="24"/>
      <c r="N143" s="24"/>
      <c r="O143" s="869">
        <v>1</v>
      </c>
      <c r="P143" s="869"/>
      <c r="Q143" s="870">
        <v>24.2</v>
      </c>
      <c r="R143" s="870">
        <v>49.4</v>
      </c>
      <c r="S143" s="870"/>
      <c r="T143" s="870">
        <f>SUM(PS[[#This Row],[G 150µ]:[G 63µ]])</f>
        <v>73.599999999999994</v>
      </c>
      <c r="U143" s="870">
        <v>24.2</v>
      </c>
      <c r="V143" s="622"/>
      <c r="W143" s="622"/>
      <c r="X143" s="622"/>
      <c r="Y143" s="18">
        <v>89.36</v>
      </c>
      <c r="Z143" s="18">
        <v>-0.26</v>
      </c>
      <c r="AA143" s="18">
        <v>9.66</v>
      </c>
      <c r="AB143" s="25"/>
      <c r="AC143" s="17"/>
      <c r="AD143" s="16"/>
      <c r="AE143" s="16"/>
      <c r="AF143" s="16"/>
      <c r="AG143" s="18"/>
      <c r="AH143" s="16"/>
      <c r="AI143" s="16"/>
      <c r="AJ143" s="24"/>
      <c r="AK143" s="24"/>
      <c r="AL143" s="24"/>
      <c r="AM143" s="26"/>
      <c r="AN143" s="24" t="s">
        <v>79</v>
      </c>
      <c r="AO143" s="24"/>
      <c r="AP143" s="24"/>
      <c r="AQ143" s="24" t="s">
        <v>55</v>
      </c>
      <c r="AR143" s="24" t="s">
        <v>55</v>
      </c>
      <c r="AS143" s="24" t="s">
        <v>32</v>
      </c>
      <c r="AT143" s="24" t="s">
        <v>1517</v>
      </c>
    </row>
    <row r="144" spans="1:46" ht="19.5">
      <c r="A144" s="619">
        <v>45422</v>
      </c>
      <c r="B144" s="616">
        <v>105</v>
      </c>
      <c r="C144" s="620">
        <v>0.58333333333333337</v>
      </c>
      <c r="D144" s="617">
        <v>2403120</v>
      </c>
      <c r="E144" s="617" t="s">
        <v>21</v>
      </c>
      <c r="F144" s="621" t="s">
        <v>55</v>
      </c>
      <c r="G144" s="864">
        <v>14.28</v>
      </c>
      <c r="H144" s="875"/>
      <c r="I144" s="869"/>
      <c r="J144" s="24"/>
      <c r="K144" s="19">
        <v>10.98</v>
      </c>
      <c r="L144" s="618">
        <f>(K144/(100-G144))*100</f>
        <v>12.809146056929539</v>
      </c>
      <c r="M144" s="24"/>
      <c r="N144" s="24"/>
      <c r="O144" s="869"/>
      <c r="P144" s="869"/>
      <c r="Q144" s="870"/>
      <c r="R144" s="870"/>
      <c r="S144" s="870"/>
      <c r="T144" s="870"/>
      <c r="U144" s="870"/>
      <c r="V144" s="622"/>
      <c r="W144" s="622"/>
      <c r="X144" s="622"/>
      <c r="Y144" s="18">
        <v>88.68</v>
      </c>
      <c r="Z144" s="18">
        <v>-0.22</v>
      </c>
      <c r="AA144" s="18">
        <v>10</v>
      </c>
      <c r="AB144" s="25"/>
      <c r="AC144" s="17"/>
      <c r="AD144" s="16"/>
      <c r="AE144" s="16"/>
      <c r="AF144" s="16"/>
      <c r="AG144" s="18"/>
      <c r="AH144" s="16"/>
      <c r="AI144" s="16"/>
      <c r="AJ144" s="24"/>
      <c r="AK144" s="24"/>
      <c r="AL144" s="24"/>
      <c r="AM144" s="26"/>
      <c r="AN144" s="24" t="s">
        <v>79</v>
      </c>
      <c r="AO144" s="24"/>
      <c r="AP144" s="24"/>
      <c r="AQ144" s="24" t="s">
        <v>55</v>
      </c>
      <c r="AR144" s="24" t="s">
        <v>55</v>
      </c>
      <c r="AS144" s="24" t="s">
        <v>32</v>
      </c>
      <c r="AT144" s="24" t="s">
        <v>1518</v>
      </c>
    </row>
    <row r="145" spans="1:46" ht="19.5">
      <c r="A145" s="619">
        <v>45422</v>
      </c>
      <c r="B145" s="616">
        <v>105</v>
      </c>
      <c r="C145" s="620">
        <v>0.58333333333333337</v>
      </c>
      <c r="D145" s="617">
        <v>2403121</v>
      </c>
      <c r="E145" s="617" t="s">
        <v>39</v>
      </c>
      <c r="F145" s="621" t="s">
        <v>55</v>
      </c>
      <c r="G145" s="864">
        <v>14.08</v>
      </c>
      <c r="H145" s="875"/>
      <c r="I145" s="869"/>
      <c r="J145" s="24"/>
      <c r="K145" s="19">
        <v>10.64</v>
      </c>
      <c r="L145" s="618">
        <f>(K145/(100-G145))*100</f>
        <v>12.383612662942273</v>
      </c>
      <c r="M145" s="24"/>
      <c r="N145" s="24"/>
      <c r="O145" s="869"/>
      <c r="P145" s="869"/>
      <c r="Q145" s="870"/>
      <c r="R145" s="870"/>
      <c r="S145" s="870"/>
      <c r="T145" s="870"/>
      <c r="U145" s="870"/>
      <c r="V145" s="622"/>
      <c r="W145" s="622"/>
      <c r="X145" s="622"/>
      <c r="Y145" s="18">
        <v>89.22</v>
      </c>
      <c r="Z145" s="18">
        <v>-0.28999999999999998</v>
      </c>
      <c r="AA145" s="18">
        <v>10.02</v>
      </c>
      <c r="AB145" s="25"/>
      <c r="AC145" s="17"/>
      <c r="AD145" s="16"/>
      <c r="AE145" s="16"/>
      <c r="AF145" s="16"/>
      <c r="AG145" s="18"/>
      <c r="AH145" s="16"/>
      <c r="AI145" s="16"/>
      <c r="AJ145" s="24"/>
      <c r="AK145" s="24" t="s">
        <v>55</v>
      </c>
      <c r="AL145" s="24" t="s">
        <v>55</v>
      </c>
      <c r="AM145" s="26"/>
      <c r="AN145" s="24" t="s">
        <v>79</v>
      </c>
      <c r="AO145" s="24" t="s">
        <v>55</v>
      </c>
      <c r="AP145" s="24"/>
      <c r="AQ145" s="24" t="s">
        <v>55</v>
      </c>
      <c r="AR145" s="24" t="s">
        <v>55</v>
      </c>
      <c r="AS145" s="24" t="s">
        <v>32</v>
      </c>
      <c r="AT145" s="24" t="s">
        <v>1519</v>
      </c>
    </row>
    <row r="146" spans="1:46" ht="19.5">
      <c r="A146" s="619">
        <v>45426</v>
      </c>
      <c r="B146" s="616">
        <v>105</v>
      </c>
      <c r="C146" s="620">
        <v>0.5</v>
      </c>
      <c r="D146" s="617">
        <v>2403192</v>
      </c>
      <c r="E146" s="617" t="s">
        <v>21</v>
      </c>
      <c r="F146" s="621" t="s">
        <v>55</v>
      </c>
      <c r="G146" s="864">
        <v>13.81</v>
      </c>
      <c r="H146" s="875">
        <v>13.6</v>
      </c>
      <c r="I146" s="869">
        <v>13.75</v>
      </c>
      <c r="J146" s="24"/>
      <c r="K146" s="19">
        <v>10.119999999999999</v>
      </c>
      <c r="L146" s="618">
        <f>(K146/(100-G146))*100</f>
        <v>11.741501334261514</v>
      </c>
      <c r="M146" s="24"/>
      <c r="N146" s="24"/>
      <c r="O146" s="869"/>
      <c r="P146" s="869"/>
      <c r="Q146" s="870"/>
      <c r="R146" s="870"/>
      <c r="S146" s="870"/>
      <c r="T146" s="870"/>
      <c r="U146" s="870"/>
      <c r="V146" s="622"/>
      <c r="W146" s="622"/>
      <c r="X146" s="622"/>
      <c r="Y146" s="18">
        <v>90.15</v>
      </c>
      <c r="Z146" s="18">
        <v>-0.38</v>
      </c>
      <c r="AA146" s="18">
        <v>10.09</v>
      </c>
      <c r="AB146" s="25"/>
      <c r="AC146" s="17"/>
      <c r="AD146" s="16"/>
      <c r="AE146" s="16"/>
      <c r="AF146" s="16"/>
      <c r="AG146" s="18"/>
      <c r="AH146" s="16"/>
      <c r="AI146" s="16"/>
      <c r="AJ146" s="24"/>
      <c r="AK146" s="24"/>
      <c r="AL146" s="24"/>
      <c r="AM146" s="26"/>
      <c r="AN146" s="24"/>
      <c r="AO146" s="24"/>
      <c r="AP146" s="24"/>
      <c r="AQ146" s="24" t="s">
        <v>55</v>
      </c>
      <c r="AR146" s="24" t="s">
        <v>55</v>
      </c>
      <c r="AS146" s="24" t="s">
        <v>32</v>
      </c>
      <c r="AT146" s="24" t="s">
        <v>1520</v>
      </c>
    </row>
    <row r="147" spans="1:46" ht="19.5">
      <c r="A147" s="619">
        <v>45426</v>
      </c>
      <c r="B147" s="616">
        <v>105</v>
      </c>
      <c r="C147" s="620">
        <v>0.58333333333333337</v>
      </c>
      <c r="D147" s="617">
        <v>2403195</v>
      </c>
      <c r="E147" s="617" t="s">
        <v>21</v>
      </c>
      <c r="F147" s="621" t="s">
        <v>55</v>
      </c>
      <c r="G147" s="864">
        <v>13.92</v>
      </c>
      <c r="H147" s="875"/>
      <c r="I147" s="869"/>
      <c r="J147" s="24"/>
      <c r="K147" s="19">
        <v>10.3</v>
      </c>
      <c r="L147" s="618">
        <f>(K147/(100-G147))*100</f>
        <v>11.96561338289963</v>
      </c>
      <c r="M147" s="24"/>
      <c r="N147" s="24"/>
      <c r="O147" s="869">
        <v>0.8</v>
      </c>
      <c r="P147" s="869"/>
      <c r="Q147" s="870">
        <v>13.3</v>
      </c>
      <c r="R147" s="870">
        <v>40.6</v>
      </c>
      <c r="S147" s="870"/>
      <c r="T147" s="870">
        <f>SUM(PS[[#This Row],[G 150µ]:[G 63µ]])</f>
        <v>53.900000000000006</v>
      </c>
      <c r="U147" s="870">
        <v>44.4</v>
      </c>
      <c r="V147" s="622">
        <v>21</v>
      </c>
      <c r="W147" s="622">
        <v>97</v>
      </c>
      <c r="X147" s="622">
        <v>9.8800000000000008</v>
      </c>
      <c r="Y147" s="18">
        <v>90.03</v>
      </c>
      <c r="Z147" s="18">
        <v>-0.43</v>
      </c>
      <c r="AA147" s="18">
        <v>10.130000000000001</v>
      </c>
      <c r="AB147" s="25"/>
      <c r="AC147" s="17"/>
      <c r="AD147" s="16">
        <v>78</v>
      </c>
      <c r="AE147" s="16">
        <v>85</v>
      </c>
      <c r="AF147" s="16">
        <v>20.5</v>
      </c>
      <c r="AG147" s="18">
        <v>230</v>
      </c>
      <c r="AH147" s="16">
        <v>0.92</v>
      </c>
      <c r="AI147" s="16">
        <v>55.9</v>
      </c>
      <c r="AJ147" s="24"/>
      <c r="AK147" s="24"/>
      <c r="AL147" s="24"/>
      <c r="AM147" s="26"/>
      <c r="AN147" s="24"/>
      <c r="AO147" s="24"/>
      <c r="AP147" s="24"/>
      <c r="AQ147" s="24" t="s">
        <v>55</v>
      </c>
      <c r="AR147" s="24" t="s">
        <v>55</v>
      </c>
      <c r="AS147" s="24" t="s">
        <v>32</v>
      </c>
      <c r="AT147" s="24" t="s">
        <v>1521</v>
      </c>
    </row>
    <row r="148" spans="1:46" ht="19.5">
      <c r="A148" s="619">
        <v>45426</v>
      </c>
      <c r="B148" s="616">
        <v>105</v>
      </c>
      <c r="C148" s="620">
        <v>0.58333333333333337</v>
      </c>
      <c r="D148" s="617">
        <v>2403194</v>
      </c>
      <c r="E148" s="617" t="s">
        <v>39</v>
      </c>
      <c r="F148" s="621" t="s">
        <v>55</v>
      </c>
      <c r="G148" s="864">
        <v>13.9</v>
      </c>
      <c r="H148" s="875"/>
      <c r="I148" s="869"/>
      <c r="J148" s="24"/>
      <c r="K148" s="19">
        <v>10.42</v>
      </c>
      <c r="L148" s="618">
        <f>(K148/(100-G148))*100</f>
        <v>12.102206736353079</v>
      </c>
      <c r="M148" s="24"/>
      <c r="N148" s="24"/>
      <c r="O148" s="869"/>
      <c r="P148" s="869"/>
      <c r="Q148" s="870"/>
      <c r="R148" s="870"/>
      <c r="S148" s="870"/>
      <c r="T148" s="870"/>
      <c r="U148" s="870"/>
      <c r="V148" s="622"/>
      <c r="W148" s="622"/>
      <c r="X148" s="622"/>
      <c r="Y148" s="18">
        <v>89.91</v>
      </c>
      <c r="Z148" s="18">
        <v>-0.41</v>
      </c>
      <c r="AA148" s="18">
        <v>10.11</v>
      </c>
      <c r="AB148" s="25"/>
      <c r="AC148" s="17"/>
      <c r="AD148" s="16"/>
      <c r="AE148" s="16"/>
      <c r="AF148" s="16"/>
      <c r="AG148" s="18"/>
      <c r="AH148" s="16"/>
      <c r="AI148" s="16"/>
      <c r="AJ148" s="24"/>
      <c r="AK148" s="24" t="s">
        <v>55</v>
      </c>
      <c r="AL148" s="24" t="s">
        <v>55</v>
      </c>
      <c r="AM148" s="26"/>
      <c r="AN148" s="24"/>
      <c r="AO148" s="24" t="s">
        <v>55</v>
      </c>
      <c r="AP148" s="24"/>
      <c r="AQ148" s="24" t="s">
        <v>55</v>
      </c>
      <c r="AR148" s="24" t="s">
        <v>55</v>
      </c>
      <c r="AS148" s="24" t="s">
        <v>32</v>
      </c>
      <c r="AT148" s="24" t="s">
        <v>1522</v>
      </c>
    </row>
    <row r="149" spans="1:46" ht="19.5">
      <c r="A149" s="619">
        <v>45427</v>
      </c>
      <c r="B149" s="616">
        <v>105</v>
      </c>
      <c r="C149" s="620">
        <v>0.41666666666666669</v>
      </c>
      <c r="D149" s="617">
        <v>2403220</v>
      </c>
      <c r="E149" s="617" t="s">
        <v>39</v>
      </c>
      <c r="F149" s="621" t="s">
        <v>55</v>
      </c>
      <c r="G149" s="864">
        <v>13.85</v>
      </c>
      <c r="H149" s="869">
        <v>13.79</v>
      </c>
      <c r="I149" s="869">
        <v>13.6</v>
      </c>
      <c r="J149" s="24"/>
      <c r="K149" s="19">
        <v>10.44</v>
      </c>
      <c r="L149" s="618">
        <f>(K149/(100-G149))*100</f>
        <v>12.118398142774229</v>
      </c>
      <c r="M149" s="24"/>
      <c r="N149" s="24"/>
      <c r="O149" s="869">
        <v>1</v>
      </c>
      <c r="P149" s="869"/>
      <c r="Q149" s="870">
        <v>9</v>
      </c>
      <c r="R149" s="870">
        <v>50.4</v>
      </c>
      <c r="S149" s="870"/>
      <c r="T149" s="870">
        <f>SUM(PS[[#This Row],[G 150µ]:[G 63µ]])</f>
        <v>59.4</v>
      </c>
      <c r="U149" s="870">
        <v>40</v>
      </c>
      <c r="V149" s="622"/>
      <c r="W149" s="622"/>
      <c r="X149" s="622"/>
      <c r="Y149" s="18">
        <v>88.02</v>
      </c>
      <c r="Z149" s="18">
        <v>-0.22</v>
      </c>
      <c r="AA149" s="18">
        <v>10.199999999999999</v>
      </c>
      <c r="AB149" s="25"/>
      <c r="AC149" s="17"/>
      <c r="AD149" s="16">
        <v>99</v>
      </c>
      <c r="AE149" s="16">
        <v>61</v>
      </c>
      <c r="AF149" s="16">
        <v>17.399999999999999</v>
      </c>
      <c r="AG149" s="18">
        <v>230</v>
      </c>
      <c r="AH149" s="16">
        <v>1.62</v>
      </c>
      <c r="AI149" s="16">
        <v>54</v>
      </c>
      <c r="AJ149" s="24"/>
      <c r="AK149" s="24" t="s">
        <v>55</v>
      </c>
      <c r="AL149" s="24" t="s">
        <v>55</v>
      </c>
      <c r="AM149" s="26"/>
      <c r="AN149" s="24" t="s">
        <v>101</v>
      </c>
      <c r="AO149" s="24" t="s">
        <v>55</v>
      </c>
      <c r="AP149" s="24"/>
      <c r="AQ149" s="24" t="s">
        <v>55</v>
      </c>
      <c r="AR149" s="24" t="s">
        <v>55</v>
      </c>
      <c r="AS149" s="24" t="s">
        <v>32</v>
      </c>
      <c r="AT149" s="24" t="s">
        <v>1523</v>
      </c>
    </row>
    <row r="150" spans="1:46" ht="19.5">
      <c r="A150" s="619">
        <v>45427</v>
      </c>
      <c r="B150" s="616">
        <v>105</v>
      </c>
      <c r="C150" s="620">
        <v>0.41666666666666669</v>
      </c>
      <c r="D150" s="617">
        <v>2403221</v>
      </c>
      <c r="E150" s="617" t="s">
        <v>21</v>
      </c>
      <c r="F150" s="621" t="s">
        <v>55</v>
      </c>
      <c r="G150" s="864">
        <v>13.85</v>
      </c>
      <c r="H150" s="869">
        <v>13.92</v>
      </c>
      <c r="I150" s="869">
        <v>13.75</v>
      </c>
      <c r="J150" s="24"/>
      <c r="K150" s="19">
        <v>10.37</v>
      </c>
      <c r="L150" s="618">
        <f>(K150/(100-G150))*100</f>
        <v>12.037144515380149</v>
      </c>
      <c r="M150" s="24"/>
      <c r="N150" s="24"/>
      <c r="O150" s="869"/>
      <c r="P150" s="869"/>
      <c r="Q150" s="870"/>
      <c r="R150" s="870"/>
      <c r="S150" s="870"/>
      <c r="T150" s="870"/>
      <c r="U150" s="870"/>
      <c r="V150" s="622"/>
      <c r="W150" s="622"/>
      <c r="X150" s="622"/>
      <c r="Y150" s="18">
        <v>88.58</v>
      </c>
      <c r="Z150" s="18">
        <v>-0.26</v>
      </c>
      <c r="AA150" s="18">
        <v>10.16</v>
      </c>
      <c r="AB150" s="25"/>
      <c r="AC150" s="17"/>
      <c r="AD150" s="16"/>
      <c r="AE150" s="16"/>
      <c r="AF150" s="16"/>
      <c r="AG150" s="18"/>
      <c r="AH150" s="16"/>
      <c r="AI150" s="16"/>
      <c r="AJ150" s="24"/>
      <c r="AK150" s="24"/>
      <c r="AL150" s="24"/>
      <c r="AM150" s="26"/>
      <c r="AN150" s="24" t="s">
        <v>79</v>
      </c>
      <c r="AO150" s="24"/>
      <c r="AP150" s="24"/>
      <c r="AQ150" s="24" t="s">
        <v>55</v>
      </c>
      <c r="AR150" s="24" t="s">
        <v>55</v>
      </c>
      <c r="AS150" s="24" t="s">
        <v>32</v>
      </c>
      <c r="AT150" s="24" t="s">
        <v>1524</v>
      </c>
    </row>
    <row r="151" spans="1:46" ht="19.5">
      <c r="A151" s="619">
        <v>45429</v>
      </c>
      <c r="B151" s="616">
        <v>105</v>
      </c>
      <c r="C151" s="620">
        <v>0.5</v>
      </c>
      <c r="D151" s="617">
        <v>2402364</v>
      </c>
      <c r="E151" s="617" t="s">
        <v>39</v>
      </c>
      <c r="F151" s="621" t="s">
        <v>55</v>
      </c>
      <c r="G151" s="864">
        <v>13.9</v>
      </c>
      <c r="H151" s="875"/>
      <c r="I151" s="869">
        <v>14</v>
      </c>
      <c r="J151" s="24"/>
      <c r="K151" s="19">
        <v>10.26</v>
      </c>
      <c r="L151" s="618">
        <f>(K151/(100-G151))*100</f>
        <v>11.91637630662021</v>
      </c>
      <c r="M151" s="24"/>
      <c r="N151" s="24"/>
      <c r="O151" s="869">
        <v>1.2</v>
      </c>
      <c r="P151" s="869"/>
      <c r="Q151" s="870">
        <v>10</v>
      </c>
      <c r="R151" s="870">
        <v>49</v>
      </c>
      <c r="S151" s="870"/>
      <c r="T151" s="870">
        <f>SUM(PS[[#This Row],[G 150µ]:[G 63µ]])</f>
        <v>59</v>
      </c>
      <c r="U151" s="870">
        <v>39.4</v>
      </c>
      <c r="V151" s="622"/>
      <c r="W151" s="622"/>
      <c r="X151" s="622"/>
      <c r="Y151" s="18">
        <v>89.1</v>
      </c>
      <c r="Z151" s="18">
        <v>-0.27</v>
      </c>
      <c r="AA151" s="18">
        <v>10.1</v>
      </c>
      <c r="AB151" s="25"/>
      <c r="AC151" s="17"/>
      <c r="AD151" s="16">
        <v>84</v>
      </c>
      <c r="AE151" s="16">
        <v>79</v>
      </c>
      <c r="AF151" s="16">
        <v>19.8</v>
      </c>
      <c r="AG151" s="18">
        <v>218</v>
      </c>
      <c r="AH151" s="16">
        <v>1.06</v>
      </c>
      <c r="AI151" s="16">
        <v>51.2</v>
      </c>
      <c r="AJ151" s="24"/>
      <c r="AK151" s="24" t="s">
        <v>55</v>
      </c>
      <c r="AL151" s="24" t="s">
        <v>55</v>
      </c>
      <c r="AM151" s="26"/>
      <c r="AN151" s="24" t="s">
        <v>79</v>
      </c>
      <c r="AO151" s="24" t="s">
        <v>55</v>
      </c>
      <c r="AP151" s="24"/>
      <c r="AQ151" s="24" t="s">
        <v>55</v>
      </c>
      <c r="AR151" s="24" t="s">
        <v>55</v>
      </c>
      <c r="AS151" s="24" t="s">
        <v>32</v>
      </c>
      <c r="AT151" s="24" t="s">
        <v>1525</v>
      </c>
    </row>
    <row r="152" spans="1:46" ht="19.5">
      <c r="A152" s="619">
        <v>45432</v>
      </c>
      <c r="B152" s="616">
        <v>105</v>
      </c>
      <c r="C152" s="620">
        <v>0.375</v>
      </c>
      <c r="D152" s="617">
        <v>2403299</v>
      </c>
      <c r="E152" s="617" t="s">
        <v>39</v>
      </c>
      <c r="F152" s="621" t="s">
        <v>55</v>
      </c>
      <c r="G152" s="864">
        <v>14.2</v>
      </c>
      <c r="H152" s="875"/>
      <c r="I152" s="869">
        <v>13.8</v>
      </c>
      <c r="J152" s="24"/>
      <c r="K152" s="19">
        <v>9.9700000000000006</v>
      </c>
      <c r="L152" s="618">
        <f>(K152/(100-G152))*100</f>
        <v>11.620046620046622</v>
      </c>
      <c r="M152" s="24"/>
      <c r="N152" s="24"/>
      <c r="O152" s="869">
        <v>1</v>
      </c>
      <c r="P152" s="869"/>
      <c r="Q152" s="870">
        <v>10.199999999999999</v>
      </c>
      <c r="R152" s="870">
        <v>42</v>
      </c>
      <c r="S152" s="870"/>
      <c r="T152" s="870">
        <f>SUM(PS[[#This Row],[G 150µ]:[G 63µ]])</f>
        <v>52.2</v>
      </c>
      <c r="U152" s="870">
        <v>47</v>
      </c>
      <c r="V152" s="622"/>
      <c r="W152" s="622"/>
      <c r="X152" s="622"/>
      <c r="Y152" s="18">
        <v>89.41</v>
      </c>
      <c r="Z152" s="18">
        <v>-0.3</v>
      </c>
      <c r="AA152" s="18">
        <v>10.38</v>
      </c>
      <c r="AB152" s="25"/>
      <c r="AC152" s="17"/>
      <c r="AD152" s="16">
        <v>93</v>
      </c>
      <c r="AE152" s="16">
        <v>75</v>
      </c>
      <c r="AF152" s="16">
        <v>19.3</v>
      </c>
      <c r="AG152" s="18">
        <v>240</v>
      </c>
      <c r="AH152" s="16">
        <v>1.24</v>
      </c>
      <c r="AI152" s="16">
        <v>54.8</v>
      </c>
      <c r="AJ152" s="24"/>
      <c r="AK152" s="24" t="s">
        <v>55</v>
      </c>
      <c r="AL152" s="24" t="s">
        <v>55</v>
      </c>
      <c r="AM152" s="26"/>
      <c r="AN152" s="24" t="s">
        <v>79</v>
      </c>
      <c r="AO152" s="24" t="s">
        <v>55</v>
      </c>
      <c r="AP152" s="24"/>
      <c r="AQ152" s="24" t="s">
        <v>55</v>
      </c>
      <c r="AR152" s="24" t="s">
        <v>55</v>
      </c>
      <c r="AS152" s="24" t="s">
        <v>32</v>
      </c>
      <c r="AT152" s="24" t="s">
        <v>1526</v>
      </c>
    </row>
    <row r="153" spans="1:46" ht="19.5">
      <c r="A153" s="619">
        <v>45433</v>
      </c>
      <c r="B153" s="616">
        <v>105</v>
      </c>
      <c r="C153" s="620">
        <v>0.4375</v>
      </c>
      <c r="D153" s="617">
        <v>2403341</v>
      </c>
      <c r="E153" s="617" t="s">
        <v>21</v>
      </c>
      <c r="F153" s="621" t="s">
        <v>55</v>
      </c>
      <c r="G153" s="864">
        <v>13.8</v>
      </c>
      <c r="H153" s="875"/>
      <c r="I153" s="869">
        <v>13.77</v>
      </c>
      <c r="J153" s="24"/>
      <c r="K153" s="19">
        <v>9.76</v>
      </c>
      <c r="L153" s="618">
        <f>(K153/(100-G153))*100</f>
        <v>11.322505800464036</v>
      </c>
      <c r="M153" s="24"/>
      <c r="N153" s="24"/>
      <c r="O153" s="869">
        <v>1.6</v>
      </c>
      <c r="P153" s="869"/>
      <c r="Q153" s="870">
        <v>11.4</v>
      </c>
      <c r="R153" s="870">
        <v>49</v>
      </c>
      <c r="S153" s="870"/>
      <c r="T153" s="870">
        <f>SUM(PS[[#This Row],[G 150µ]:[G 63µ]])</f>
        <v>60.4</v>
      </c>
      <c r="U153" s="870">
        <v>37</v>
      </c>
      <c r="V153" s="622">
        <v>20.6</v>
      </c>
      <c r="W153" s="622">
        <v>99</v>
      </c>
      <c r="X153" s="622">
        <v>6.84</v>
      </c>
      <c r="Y153" s="18">
        <v>88.78</v>
      </c>
      <c r="Z153" s="18">
        <v>-0.22</v>
      </c>
      <c r="AA153" s="18">
        <v>9.35</v>
      </c>
      <c r="AB153" s="25"/>
      <c r="AC153" s="17"/>
      <c r="AD153" s="16">
        <v>86</v>
      </c>
      <c r="AE153" s="16">
        <v>62</v>
      </c>
      <c r="AF153" s="16">
        <v>17.5</v>
      </c>
      <c r="AG153" s="18">
        <v>200</v>
      </c>
      <c r="AH153" s="16">
        <v>1.39</v>
      </c>
      <c r="AI153" s="16">
        <v>54.5</v>
      </c>
      <c r="AJ153" s="24"/>
      <c r="AK153" s="24"/>
      <c r="AL153" s="24"/>
      <c r="AM153" s="26"/>
      <c r="AN153" s="24" t="s">
        <v>85</v>
      </c>
      <c r="AO153" s="24"/>
      <c r="AP153" s="24"/>
      <c r="AQ153" s="24" t="s">
        <v>55</v>
      </c>
      <c r="AR153" s="24" t="s">
        <v>55</v>
      </c>
      <c r="AS153" s="24" t="s">
        <v>32</v>
      </c>
      <c r="AT153" s="24" t="s">
        <v>1527</v>
      </c>
    </row>
    <row r="154" spans="1:46" ht="19.5">
      <c r="A154" s="619">
        <v>45435</v>
      </c>
      <c r="B154" s="616">
        <v>105</v>
      </c>
      <c r="C154" s="620">
        <v>0.4375</v>
      </c>
      <c r="D154" s="617">
        <v>2403364</v>
      </c>
      <c r="E154" s="617" t="s">
        <v>39</v>
      </c>
      <c r="F154" s="621" t="s">
        <v>55</v>
      </c>
      <c r="G154" s="864">
        <v>14.2</v>
      </c>
      <c r="H154" s="875">
        <v>13.9</v>
      </c>
      <c r="I154" s="869">
        <v>14.1</v>
      </c>
      <c r="J154" s="24"/>
      <c r="K154" s="19">
        <v>9.6999999999999993</v>
      </c>
      <c r="L154" s="618">
        <f>(K154/(100-G154))*100</f>
        <v>11.305361305361306</v>
      </c>
      <c r="M154" s="24"/>
      <c r="N154" s="24"/>
      <c r="O154" s="869">
        <v>2</v>
      </c>
      <c r="P154" s="869"/>
      <c r="Q154" s="870">
        <v>20.6</v>
      </c>
      <c r="R154" s="870">
        <v>52</v>
      </c>
      <c r="S154" s="870"/>
      <c r="T154" s="870">
        <f>SUM(PS[[#This Row],[G 150µ]:[G 63µ]])</f>
        <v>72.599999999999994</v>
      </c>
      <c r="U154" s="870">
        <v>24.8</v>
      </c>
      <c r="V154" s="622"/>
      <c r="W154" s="622"/>
      <c r="X154" s="622"/>
      <c r="Y154" s="18">
        <v>89.03</v>
      </c>
      <c r="Z154" s="18">
        <v>-0.51</v>
      </c>
      <c r="AA154" s="18">
        <v>10.3</v>
      </c>
      <c r="AB154" s="25"/>
      <c r="AC154" s="17">
        <v>0.69</v>
      </c>
      <c r="AD154" s="16">
        <v>94</v>
      </c>
      <c r="AE154" s="16">
        <v>52</v>
      </c>
      <c r="AF154" s="16">
        <v>16</v>
      </c>
      <c r="AG154" s="18">
        <v>190</v>
      </c>
      <c r="AH154" s="16">
        <v>1.8</v>
      </c>
      <c r="AI154" s="16">
        <v>52.6</v>
      </c>
      <c r="AJ154" s="24"/>
      <c r="AK154" s="24" t="s">
        <v>55</v>
      </c>
      <c r="AL154" s="24" t="s">
        <v>55</v>
      </c>
      <c r="AM154" s="26"/>
      <c r="AN154" s="24" t="s">
        <v>101</v>
      </c>
      <c r="AO154" s="24" t="s">
        <v>55</v>
      </c>
      <c r="AP154" s="24"/>
      <c r="AQ154" s="24" t="s">
        <v>55</v>
      </c>
      <c r="AR154" s="24" t="s">
        <v>55</v>
      </c>
      <c r="AS154" s="24" t="s">
        <v>32</v>
      </c>
      <c r="AT154" s="24" t="s">
        <v>1528</v>
      </c>
    </row>
    <row r="155" spans="1:46" ht="19.5">
      <c r="A155" s="619">
        <v>45435</v>
      </c>
      <c r="B155" s="616">
        <v>105</v>
      </c>
      <c r="C155" s="620">
        <v>0.45833333333333331</v>
      </c>
      <c r="D155" s="617">
        <v>2403366</v>
      </c>
      <c r="E155" s="617" t="s">
        <v>39</v>
      </c>
      <c r="F155" s="621" t="s">
        <v>55</v>
      </c>
      <c r="G155" s="864">
        <v>14.15</v>
      </c>
      <c r="H155" s="875"/>
      <c r="I155" s="869">
        <v>14.14</v>
      </c>
      <c r="J155" s="24"/>
      <c r="K155" s="19">
        <v>9.35</v>
      </c>
      <c r="L155" s="618">
        <f>(K155/(100-G155))*100</f>
        <v>10.891089108910892</v>
      </c>
      <c r="M155" s="24"/>
      <c r="N155" s="24"/>
      <c r="O155" s="869">
        <v>1.8</v>
      </c>
      <c r="P155" s="869"/>
      <c r="Q155" s="870">
        <v>20</v>
      </c>
      <c r="R155" s="870">
        <v>50</v>
      </c>
      <c r="S155" s="870"/>
      <c r="T155" s="870">
        <f>SUM(PS[[#This Row],[G 150µ]:[G 63µ]])</f>
        <v>70</v>
      </c>
      <c r="U155" s="870">
        <v>28</v>
      </c>
      <c r="V155" s="622"/>
      <c r="W155" s="622"/>
      <c r="X155" s="622"/>
      <c r="Y155" s="18">
        <v>89.47</v>
      </c>
      <c r="Z155" s="18">
        <v>-0.6</v>
      </c>
      <c r="AA155" s="18">
        <v>10.119999999999999</v>
      </c>
      <c r="AB155" s="25"/>
      <c r="AC155" s="17"/>
      <c r="AD155" s="16"/>
      <c r="AE155" s="16"/>
      <c r="AF155" s="16"/>
      <c r="AG155" s="18"/>
      <c r="AH155" s="16"/>
      <c r="AI155" s="16"/>
      <c r="AJ155" s="24"/>
      <c r="AK155" s="24" t="s">
        <v>55</v>
      </c>
      <c r="AL155" s="24" t="s">
        <v>55</v>
      </c>
      <c r="AM155" s="26"/>
      <c r="AN155" s="24" t="s">
        <v>85</v>
      </c>
      <c r="AO155" s="24" t="s">
        <v>55</v>
      </c>
      <c r="AP155" s="24"/>
      <c r="AQ155" s="24" t="s">
        <v>55</v>
      </c>
      <c r="AR155" s="24" t="s">
        <v>55</v>
      </c>
      <c r="AS155" s="24" t="s">
        <v>32</v>
      </c>
      <c r="AT155" s="24" t="s">
        <v>1529</v>
      </c>
    </row>
    <row r="156" spans="1:46" ht="19.5">
      <c r="A156" s="619">
        <v>45439</v>
      </c>
      <c r="B156" s="616">
        <v>105</v>
      </c>
      <c r="C156" s="620">
        <v>0.4375</v>
      </c>
      <c r="D156" s="617">
        <v>2403428</v>
      </c>
      <c r="E156" s="617" t="s">
        <v>39</v>
      </c>
      <c r="F156" s="621" t="s">
        <v>55</v>
      </c>
      <c r="G156" s="864">
        <v>13.77</v>
      </c>
      <c r="H156" s="869">
        <v>13.87</v>
      </c>
      <c r="I156" s="869">
        <v>13.72</v>
      </c>
      <c r="J156" s="24"/>
      <c r="K156" s="19">
        <v>9.69</v>
      </c>
      <c r="L156" s="618">
        <f>(K156/(100-G156))*100</f>
        <v>11.237388379914181</v>
      </c>
      <c r="M156" s="24"/>
      <c r="N156" s="24"/>
      <c r="O156" s="869">
        <v>1</v>
      </c>
      <c r="P156" s="869"/>
      <c r="Q156" s="870">
        <v>22</v>
      </c>
      <c r="R156" s="870">
        <v>48</v>
      </c>
      <c r="S156" s="870"/>
      <c r="T156" s="870">
        <f>SUM(PS[[#This Row],[G 150µ]:[G 63µ]])</f>
        <v>70</v>
      </c>
      <c r="U156" s="870">
        <v>27</v>
      </c>
      <c r="V156" s="622"/>
      <c r="W156" s="622"/>
      <c r="X156" s="622"/>
      <c r="Y156" s="18">
        <v>89.22</v>
      </c>
      <c r="Z156" s="18">
        <v>0.34</v>
      </c>
      <c r="AA156" s="18">
        <v>10.31</v>
      </c>
      <c r="AB156" s="25"/>
      <c r="AC156" s="17">
        <v>0.73</v>
      </c>
      <c r="AD156" s="16">
        <v>87</v>
      </c>
      <c r="AE156" s="16">
        <v>69</v>
      </c>
      <c r="AF156" s="16">
        <v>18.5</v>
      </c>
      <c r="AG156" s="18">
        <v>220</v>
      </c>
      <c r="AH156" s="16">
        <v>1.26</v>
      </c>
      <c r="AI156" s="16">
        <v>56.2</v>
      </c>
      <c r="AJ156" s="24"/>
      <c r="AK156" s="24" t="s">
        <v>55</v>
      </c>
      <c r="AL156" s="24" t="s">
        <v>55</v>
      </c>
      <c r="AM156" s="26"/>
      <c r="AN156" s="24" t="s">
        <v>79</v>
      </c>
      <c r="AO156" s="24" t="s">
        <v>55</v>
      </c>
      <c r="AP156" s="24"/>
      <c r="AQ156" s="24" t="s">
        <v>55</v>
      </c>
      <c r="AR156" s="24" t="s">
        <v>55</v>
      </c>
      <c r="AS156" s="24" t="s">
        <v>32</v>
      </c>
      <c r="AT156" s="24" t="s">
        <v>1530</v>
      </c>
    </row>
    <row r="157" spans="1:46" ht="19.5">
      <c r="A157" s="619">
        <v>45440</v>
      </c>
      <c r="B157" s="616">
        <v>105</v>
      </c>
      <c r="C157" s="620">
        <v>0.5</v>
      </c>
      <c r="D157" s="617">
        <v>2403468</v>
      </c>
      <c r="E157" s="617" t="s">
        <v>39</v>
      </c>
      <c r="F157" s="621" t="s">
        <v>55</v>
      </c>
      <c r="G157" s="864">
        <v>14.2</v>
      </c>
      <c r="H157" s="875"/>
      <c r="I157" s="869"/>
      <c r="J157" s="24"/>
      <c r="K157" s="19">
        <v>9.7200000000000006</v>
      </c>
      <c r="L157" s="618">
        <f>(K157/(100-G157))*100</f>
        <v>11.32867132867133</v>
      </c>
      <c r="M157" s="24"/>
      <c r="N157" s="24"/>
      <c r="O157" s="869">
        <v>1.2</v>
      </c>
      <c r="P157" s="869"/>
      <c r="Q157" s="870">
        <v>10</v>
      </c>
      <c r="R157" s="870">
        <v>43</v>
      </c>
      <c r="S157" s="870"/>
      <c r="T157" s="870">
        <f>SUM(PS[[#This Row],[G 150µ]:[G 63µ]])</f>
        <v>53</v>
      </c>
      <c r="U157" s="870">
        <v>44</v>
      </c>
      <c r="V157" s="622"/>
      <c r="W157" s="622"/>
      <c r="X157" s="622"/>
      <c r="Y157" s="18">
        <v>89.22</v>
      </c>
      <c r="Z157" s="18">
        <v>-0.39</v>
      </c>
      <c r="AA157" s="18">
        <v>10.210000000000001</v>
      </c>
      <c r="AB157" s="25"/>
      <c r="AC157" s="17"/>
      <c r="AD157" s="16"/>
      <c r="AE157" s="16"/>
      <c r="AF157" s="16"/>
      <c r="AG157" s="18"/>
      <c r="AH157" s="16"/>
      <c r="AI157" s="16"/>
      <c r="AJ157" s="24"/>
      <c r="AK157" s="24" t="s">
        <v>55</v>
      </c>
      <c r="AL157" s="24" t="s">
        <v>55</v>
      </c>
      <c r="AM157" s="26"/>
      <c r="AN157" s="24" t="s">
        <v>79</v>
      </c>
      <c r="AO157" s="24" t="s">
        <v>55</v>
      </c>
      <c r="AP157" s="24"/>
      <c r="AQ157" s="24" t="s">
        <v>55</v>
      </c>
      <c r="AR157" s="24" t="s">
        <v>55</v>
      </c>
      <c r="AS157" s="24" t="s">
        <v>32</v>
      </c>
      <c r="AT157" s="1265" t="s">
        <v>1531</v>
      </c>
    </row>
    <row r="158" spans="1:46" ht="19.5">
      <c r="A158" s="619">
        <v>45441</v>
      </c>
      <c r="B158" s="616">
        <v>105</v>
      </c>
      <c r="C158" s="620">
        <v>0.5</v>
      </c>
      <c r="D158" s="617">
        <v>2403487</v>
      </c>
      <c r="E158" s="617" t="s">
        <v>39</v>
      </c>
      <c r="F158" s="621" t="s">
        <v>55</v>
      </c>
      <c r="G158" s="864">
        <v>13.95</v>
      </c>
      <c r="H158" s="875"/>
      <c r="I158" s="869">
        <v>14.07</v>
      </c>
      <c r="J158" s="24"/>
      <c r="K158" s="19">
        <v>9.6</v>
      </c>
      <c r="L158" s="618">
        <f>(K158/(100-G158))*100</f>
        <v>11.15630447414294</v>
      </c>
      <c r="M158" s="24"/>
      <c r="N158" s="24"/>
      <c r="O158" s="869">
        <v>1.2</v>
      </c>
      <c r="P158" s="869"/>
      <c r="Q158" s="870">
        <v>19</v>
      </c>
      <c r="R158" s="870">
        <v>44</v>
      </c>
      <c r="S158" s="870"/>
      <c r="T158" s="870">
        <f>SUM(PS[[#This Row],[G 150µ]:[G 63µ]])</f>
        <v>63</v>
      </c>
      <c r="U158" s="870">
        <v>35</v>
      </c>
      <c r="V158" s="622"/>
      <c r="W158" s="622"/>
      <c r="X158" s="622"/>
      <c r="Y158" s="18">
        <v>89.43</v>
      </c>
      <c r="Z158" s="18">
        <v>-0.47</v>
      </c>
      <c r="AA158" s="18">
        <v>10.199999999999999</v>
      </c>
      <c r="AB158" s="25"/>
      <c r="AC158" s="17">
        <v>0.8</v>
      </c>
      <c r="AD158" s="16">
        <v>89</v>
      </c>
      <c r="AE158" s="16">
        <v>58</v>
      </c>
      <c r="AF158" s="16">
        <v>17</v>
      </c>
      <c r="AG158" s="18">
        <v>200</v>
      </c>
      <c r="AH158" s="16">
        <v>1.53</v>
      </c>
      <c r="AI158" s="16">
        <v>53.8</v>
      </c>
      <c r="AJ158" s="24"/>
      <c r="AK158" s="24" t="s">
        <v>55</v>
      </c>
      <c r="AL158" s="24" t="s">
        <v>55</v>
      </c>
      <c r="AM158" s="26"/>
      <c r="AN158" s="24" t="s">
        <v>101</v>
      </c>
      <c r="AO158" s="24" t="s">
        <v>55</v>
      </c>
      <c r="AP158" s="24"/>
      <c r="AQ158" s="24" t="s">
        <v>55</v>
      </c>
      <c r="AR158" s="24" t="s">
        <v>55</v>
      </c>
      <c r="AS158" s="24" t="s">
        <v>32</v>
      </c>
      <c r="AT158" s="24" t="s">
        <v>1532</v>
      </c>
    </row>
    <row r="159" spans="1:46" ht="19.5">
      <c r="A159" s="619">
        <v>45442</v>
      </c>
      <c r="B159" s="616">
        <v>105</v>
      </c>
      <c r="C159" s="620">
        <v>0.42708333333333331</v>
      </c>
      <c r="D159" s="617">
        <v>2403510</v>
      </c>
      <c r="E159" s="617" t="s">
        <v>39</v>
      </c>
      <c r="F159" s="621" t="s">
        <v>55</v>
      </c>
      <c r="G159" s="864">
        <v>13.95</v>
      </c>
      <c r="H159" s="875">
        <v>13.8</v>
      </c>
      <c r="I159" s="869"/>
      <c r="J159" s="24"/>
      <c r="K159" s="19">
        <v>9.51</v>
      </c>
      <c r="L159" s="618">
        <f>(K159/(100-G159))*100</f>
        <v>11.05171411969785</v>
      </c>
      <c r="M159" s="24"/>
      <c r="N159" s="24"/>
      <c r="O159" s="869">
        <v>2</v>
      </c>
      <c r="P159" s="869"/>
      <c r="Q159" s="870">
        <v>25</v>
      </c>
      <c r="R159" s="870">
        <v>41</v>
      </c>
      <c r="S159" s="870"/>
      <c r="T159" s="870">
        <f>SUM(PS[[#This Row],[G 150µ]:[G 63µ]])</f>
        <v>66</v>
      </c>
      <c r="U159" s="870">
        <v>31</v>
      </c>
      <c r="V159" s="622"/>
      <c r="W159" s="622"/>
      <c r="X159" s="622"/>
      <c r="Y159" s="18">
        <v>89.17</v>
      </c>
      <c r="Z159" s="18">
        <v>-0.46</v>
      </c>
      <c r="AA159" s="18">
        <v>10.25</v>
      </c>
      <c r="AB159" s="25"/>
      <c r="AC159" s="17">
        <v>0.78</v>
      </c>
      <c r="AD159" s="16"/>
      <c r="AE159" s="16"/>
      <c r="AF159" s="16"/>
      <c r="AG159" s="18"/>
      <c r="AH159" s="16"/>
      <c r="AI159" s="16"/>
      <c r="AJ159" s="24"/>
      <c r="AK159" s="24" t="s">
        <v>55</v>
      </c>
      <c r="AL159" s="24" t="s">
        <v>55</v>
      </c>
      <c r="AM159" s="26"/>
      <c r="AN159" s="24" t="s">
        <v>91</v>
      </c>
      <c r="AO159" s="24" t="s">
        <v>55</v>
      </c>
      <c r="AP159" s="24"/>
      <c r="AQ159" s="24" t="s">
        <v>55</v>
      </c>
      <c r="AR159" s="24" t="s">
        <v>55</v>
      </c>
      <c r="AS159" s="24" t="s">
        <v>32</v>
      </c>
      <c r="AT159" s="24" t="s">
        <v>1533</v>
      </c>
    </row>
    <row r="160" spans="1:46" ht="19.5">
      <c r="A160" s="619">
        <v>45443</v>
      </c>
      <c r="B160" s="616">
        <v>105</v>
      </c>
      <c r="C160" s="620">
        <v>0.35416666666666669</v>
      </c>
      <c r="D160" s="617">
        <v>2403521</v>
      </c>
      <c r="E160" s="617" t="s">
        <v>21</v>
      </c>
      <c r="F160" s="621" t="s">
        <v>55</v>
      </c>
      <c r="G160" s="864">
        <v>14.49</v>
      </c>
      <c r="H160" s="869">
        <v>14.39</v>
      </c>
      <c r="I160" s="869">
        <v>14.29</v>
      </c>
      <c r="J160" s="24"/>
      <c r="K160" s="19">
        <v>9.43</v>
      </c>
      <c r="L160" s="618">
        <f>(K160/(100-G160))*100</f>
        <v>11.027949947374575</v>
      </c>
      <c r="M160" s="24"/>
      <c r="N160" s="24"/>
      <c r="O160" s="869">
        <v>1</v>
      </c>
      <c r="P160" s="869"/>
      <c r="Q160" s="870">
        <v>10</v>
      </c>
      <c r="R160" s="870">
        <v>44</v>
      </c>
      <c r="S160" s="870"/>
      <c r="T160" s="870">
        <f>SUM(PS[[#This Row],[G 150µ]:[G 63µ]])</f>
        <v>54</v>
      </c>
      <c r="U160" s="870">
        <v>43</v>
      </c>
      <c r="V160" s="622">
        <v>18.47</v>
      </c>
      <c r="W160" s="622">
        <v>99</v>
      </c>
      <c r="X160" s="622">
        <v>6.2</v>
      </c>
      <c r="Y160" s="18">
        <v>89.2</v>
      </c>
      <c r="Z160" s="18">
        <v>-0.45</v>
      </c>
      <c r="AA160" s="18">
        <v>10.050000000000001</v>
      </c>
      <c r="AB160" s="25"/>
      <c r="AC160" s="17">
        <v>0.74</v>
      </c>
      <c r="AD160" s="16">
        <v>100</v>
      </c>
      <c r="AE160" s="16">
        <v>54</v>
      </c>
      <c r="AF160" s="16">
        <v>16.399999999999999</v>
      </c>
      <c r="AG160" s="18">
        <v>210</v>
      </c>
      <c r="AH160" s="16">
        <v>1.85</v>
      </c>
      <c r="AI160" s="16">
        <v>54.5</v>
      </c>
      <c r="AJ160" s="24"/>
      <c r="AK160" s="24"/>
      <c r="AL160" s="24"/>
      <c r="AM160" s="26"/>
      <c r="AN160" s="24" t="s">
        <v>101</v>
      </c>
      <c r="AO160" s="24"/>
      <c r="AP160" s="24"/>
      <c r="AQ160" s="24" t="s">
        <v>55</v>
      </c>
      <c r="AR160" s="24" t="s">
        <v>55</v>
      </c>
      <c r="AS160" s="24" t="s">
        <v>32</v>
      </c>
      <c r="AT160" s="24" t="s">
        <v>1534</v>
      </c>
    </row>
    <row r="161" spans="1:46" ht="19.5">
      <c r="A161" s="619">
        <v>45444</v>
      </c>
      <c r="B161" s="616">
        <v>106</v>
      </c>
      <c r="C161" s="620">
        <v>0.4236111111111111</v>
      </c>
      <c r="D161" s="617">
        <v>2403555</v>
      </c>
      <c r="E161" s="617" t="s">
        <v>39</v>
      </c>
      <c r="F161" s="621" t="s">
        <v>55</v>
      </c>
      <c r="G161" s="864">
        <v>14.3</v>
      </c>
      <c r="H161" s="875"/>
      <c r="I161" s="869">
        <v>14.09</v>
      </c>
      <c r="J161" s="24"/>
      <c r="K161" s="19">
        <v>9.83</v>
      </c>
      <c r="L161" s="618">
        <f>(K161/(100-G161))*100</f>
        <v>11.470245040840139</v>
      </c>
      <c r="M161" s="24"/>
      <c r="N161" s="24"/>
      <c r="O161" s="869"/>
      <c r="P161" s="869"/>
      <c r="Q161" s="870"/>
      <c r="R161" s="870"/>
      <c r="S161" s="870"/>
      <c r="T161" s="870"/>
      <c r="U161" s="870"/>
      <c r="V161" s="622"/>
      <c r="W161" s="622"/>
      <c r="X161" s="622"/>
      <c r="Y161" s="18">
        <v>88.93</v>
      </c>
      <c r="Z161" s="18">
        <v>-0.49</v>
      </c>
      <c r="AA161" s="18">
        <v>10.09</v>
      </c>
      <c r="AB161" s="25"/>
      <c r="AC161" s="17"/>
      <c r="AD161" s="16">
        <v>106</v>
      </c>
      <c r="AE161" s="16">
        <v>44</v>
      </c>
      <c r="AF161" s="16">
        <v>14.8</v>
      </c>
      <c r="AG161" s="18">
        <v>190</v>
      </c>
      <c r="AH161" s="16">
        <v>2.4</v>
      </c>
      <c r="AI161" s="16">
        <v>51.9</v>
      </c>
      <c r="AJ161" s="24"/>
      <c r="AK161" s="24" t="s">
        <v>55</v>
      </c>
      <c r="AL161" s="24" t="s">
        <v>55</v>
      </c>
      <c r="AM161" s="26"/>
      <c r="AN161" s="24" t="s">
        <v>101</v>
      </c>
      <c r="AO161" s="24" t="s">
        <v>55</v>
      </c>
      <c r="AP161" s="24"/>
      <c r="AQ161" s="24" t="s">
        <v>55</v>
      </c>
      <c r="AR161" s="24" t="s">
        <v>55</v>
      </c>
      <c r="AS161" s="24" t="s">
        <v>32</v>
      </c>
      <c r="AT161" s="24" t="s">
        <v>1535</v>
      </c>
    </row>
    <row r="162" spans="1:46" ht="19.5">
      <c r="A162" s="619">
        <v>45445</v>
      </c>
      <c r="B162" s="616">
        <v>106</v>
      </c>
      <c r="C162" s="620">
        <v>0.45833333333333331</v>
      </c>
      <c r="D162" s="617">
        <v>2403572</v>
      </c>
      <c r="E162" s="617" t="s">
        <v>21</v>
      </c>
      <c r="F162" s="621" t="s">
        <v>55</v>
      </c>
      <c r="G162" s="864">
        <v>14.31</v>
      </c>
      <c r="H162" s="875"/>
      <c r="I162" s="869"/>
      <c r="J162" s="24"/>
      <c r="K162" s="19">
        <v>9.59</v>
      </c>
      <c r="L162" s="618">
        <f>(K162/(100-G162))*100</f>
        <v>11.191504259540203</v>
      </c>
      <c r="M162" s="24"/>
      <c r="N162" s="24"/>
      <c r="O162" s="869"/>
      <c r="P162" s="869"/>
      <c r="Q162" s="870"/>
      <c r="R162" s="870"/>
      <c r="S162" s="870"/>
      <c r="T162" s="870"/>
      <c r="U162" s="870"/>
      <c r="V162" s="622"/>
      <c r="W162" s="622"/>
      <c r="X162" s="622"/>
      <c r="Y162" s="18">
        <v>88.79</v>
      </c>
      <c r="Z162" s="18">
        <v>-0.48</v>
      </c>
      <c r="AA162" s="18">
        <v>9.7799999999999994</v>
      </c>
      <c r="AB162" s="25"/>
      <c r="AC162" s="17">
        <v>0.63</v>
      </c>
      <c r="AD162" s="16"/>
      <c r="AE162" s="16"/>
      <c r="AF162" s="16"/>
      <c r="AG162" s="18"/>
      <c r="AH162" s="16"/>
      <c r="AI162" s="16"/>
      <c r="AJ162" s="24"/>
      <c r="AK162" s="24"/>
      <c r="AL162" s="24"/>
      <c r="AM162" s="26"/>
      <c r="AN162" s="24" t="s">
        <v>79</v>
      </c>
      <c r="AO162" s="24"/>
      <c r="AP162" s="24"/>
      <c r="AQ162" s="24" t="s">
        <v>55</v>
      </c>
      <c r="AR162" s="24" t="s">
        <v>55</v>
      </c>
      <c r="AS162" s="24" t="s">
        <v>32</v>
      </c>
      <c r="AT162" s="24" t="s">
        <v>1536</v>
      </c>
    </row>
    <row r="163" spans="1:46" ht="19.5">
      <c r="A163" s="619">
        <v>45446</v>
      </c>
      <c r="B163" s="616">
        <v>106</v>
      </c>
      <c r="C163" s="620">
        <v>0.45833333333333331</v>
      </c>
      <c r="D163" s="617">
        <v>2403584</v>
      </c>
      <c r="E163" s="617" t="s">
        <v>39</v>
      </c>
      <c r="F163" s="621" t="s">
        <v>55</v>
      </c>
      <c r="G163" s="864">
        <v>14.08</v>
      </c>
      <c r="H163" s="875"/>
      <c r="I163" s="869">
        <v>14.04</v>
      </c>
      <c r="J163" s="24"/>
      <c r="K163" s="19">
        <v>9.6</v>
      </c>
      <c r="L163" s="618">
        <f>(K163/(100-G163))*100</f>
        <v>11.173184357541899</v>
      </c>
      <c r="M163" s="24"/>
      <c r="N163" s="24"/>
      <c r="O163" s="869">
        <v>1</v>
      </c>
      <c r="P163" s="869"/>
      <c r="Q163" s="870">
        <v>10</v>
      </c>
      <c r="R163" s="870">
        <v>37</v>
      </c>
      <c r="S163" s="870"/>
      <c r="T163" s="870">
        <f>SUM(PS[[#This Row],[G 150µ]:[G 63µ]])</f>
        <v>47</v>
      </c>
      <c r="U163" s="870">
        <v>50</v>
      </c>
      <c r="V163" s="622"/>
      <c r="W163" s="622"/>
      <c r="X163" s="622"/>
      <c r="Y163" s="18">
        <v>90.08</v>
      </c>
      <c r="Z163" s="18">
        <v>-0.38</v>
      </c>
      <c r="AA163" s="18">
        <v>9.7799999999999994</v>
      </c>
      <c r="AB163" s="25"/>
      <c r="AC163" s="17"/>
      <c r="AD163" s="16">
        <v>105</v>
      </c>
      <c r="AE163" s="16">
        <v>54</v>
      </c>
      <c r="AF163" s="16">
        <v>16.399999999999999</v>
      </c>
      <c r="AG163" s="18">
        <v>230</v>
      </c>
      <c r="AH163" s="16">
        <v>1.94</v>
      </c>
      <c r="AI163" s="16">
        <v>57.2</v>
      </c>
      <c r="AJ163" s="24"/>
      <c r="AK163" s="24" t="s">
        <v>55</v>
      </c>
      <c r="AL163" s="24" t="s">
        <v>55</v>
      </c>
      <c r="AM163" s="26"/>
      <c r="AN163" s="24" t="s">
        <v>101</v>
      </c>
      <c r="AO163" s="24" t="s">
        <v>55</v>
      </c>
      <c r="AP163" s="24"/>
      <c r="AQ163" s="24" t="s">
        <v>55</v>
      </c>
      <c r="AR163" s="24" t="s">
        <v>55</v>
      </c>
      <c r="AS163" s="24" t="s">
        <v>32</v>
      </c>
      <c r="AT163" s="24" t="s">
        <v>1537</v>
      </c>
    </row>
    <row r="164" spans="1:46" ht="19.5">
      <c r="A164" s="619">
        <v>45446</v>
      </c>
      <c r="B164" s="616">
        <v>106</v>
      </c>
      <c r="C164" s="620">
        <v>0.5</v>
      </c>
      <c r="D164" s="617">
        <v>2403588</v>
      </c>
      <c r="E164" s="617" t="s">
        <v>39</v>
      </c>
      <c r="F164" s="621" t="s">
        <v>55</v>
      </c>
      <c r="G164" s="864">
        <v>13.84</v>
      </c>
      <c r="H164" s="875"/>
      <c r="I164" s="869">
        <v>14.09</v>
      </c>
      <c r="J164" s="24"/>
      <c r="K164" s="19">
        <v>9.57</v>
      </c>
      <c r="L164" s="618">
        <f>(K164/(100-G164))*100</f>
        <v>11.107242339832869</v>
      </c>
      <c r="M164" s="24"/>
      <c r="N164" s="24"/>
      <c r="O164" s="869">
        <v>0.8</v>
      </c>
      <c r="P164" s="869"/>
      <c r="Q164" s="870">
        <v>6.8</v>
      </c>
      <c r="R164" s="870">
        <v>41</v>
      </c>
      <c r="S164" s="870"/>
      <c r="T164" s="870">
        <f>SUM(PS[[#This Row],[G 150µ]:[G 63µ]])</f>
        <v>47.8</v>
      </c>
      <c r="U164" s="870">
        <v>50</v>
      </c>
      <c r="V164" s="622"/>
      <c r="W164" s="622"/>
      <c r="X164" s="622"/>
      <c r="Y164" s="18">
        <v>90.42</v>
      </c>
      <c r="Z164" s="18">
        <v>-0.52</v>
      </c>
      <c r="AA164" s="18">
        <v>9.66</v>
      </c>
      <c r="AB164" s="25"/>
      <c r="AC164" s="17">
        <v>0.61</v>
      </c>
      <c r="AD164" s="16"/>
      <c r="AE164" s="16"/>
      <c r="AF164" s="16"/>
      <c r="AG164" s="18"/>
      <c r="AH164" s="16"/>
      <c r="AI164" s="16"/>
      <c r="AJ164" s="24"/>
      <c r="AK164" s="24" t="s">
        <v>55</v>
      </c>
      <c r="AL164" s="24" t="s">
        <v>55</v>
      </c>
      <c r="AM164" s="26"/>
      <c r="AN164" s="24"/>
      <c r="AO164" s="24" t="s">
        <v>55</v>
      </c>
      <c r="AP164" s="24"/>
      <c r="AQ164" s="24" t="s">
        <v>55</v>
      </c>
      <c r="AR164" s="24" t="s">
        <v>55</v>
      </c>
      <c r="AS164" s="24" t="s">
        <v>32</v>
      </c>
      <c r="AT164" s="24" t="s">
        <v>1538</v>
      </c>
    </row>
    <row r="165" spans="1:46" ht="19.5">
      <c r="A165" s="619">
        <v>45447</v>
      </c>
      <c r="B165" s="616">
        <v>106</v>
      </c>
      <c r="C165" s="620">
        <v>0.44444444444444442</v>
      </c>
      <c r="D165" s="617">
        <v>2403609</v>
      </c>
      <c r="E165" s="617" t="s">
        <v>39</v>
      </c>
      <c r="F165" s="621" t="s">
        <v>55</v>
      </c>
      <c r="G165" s="864">
        <v>14.01</v>
      </c>
      <c r="H165" s="869">
        <v>13.77</v>
      </c>
      <c r="I165" s="869">
        <v>13.89</v>
      </c>
      <c r="J165" s="24"/>
      <c r="K165" s="19">
        <v>9.61</v>
      </c>
      <c r="L165" s="618">
        <f>(K165/(100-G165))*100</f>
        <v>11.1757181067566</v>
      </c>
      <c r="M165" s="24"/>
      <c r="N165" s="24"/>
      <c r="O165" s="869">
        <v>0.6</v>
      </c>
      <c r="P165" s="869"/>
      <c r="Q165" s="870">
        <v>6.8</v>
      </c>
      <c r="R165" s="870">
        <v>38.4</v>
      </c>
      <c r="S165" s="870"/>
      <c r="T165" s="870">
        <f>SUM(PS[[#This Row],[G 150µ]:[G 63µ]])</f>
        <v>45.199999999999996</v>
      </c>
      <c r="U165" s="870">
        <v>53.7</v>
      </c>
      <c r="V165" s="622">
        <v>18.239999999999998</v>
      </c>
      <c r="W165" s="622">
        <v>98</v>
      </c>
      <c r="X165" s="622">
        <v>6.58</v>
      </c>
      <c r="Y165" s="18">
        <v>90.17</v>
      </c>
      <c r="Z165" s="18">
        <v>-0.2</v>
      </c>
      <c r="AA165" s="18">
        <v>9.9700000000000006</v>
      </c>
      <c r="AB165" s="25"/>
      <c r="AC165" s="17">
        <v>0.64</v>
      </c>
      <c r="AD165" s="16">
        <v>97</v>
      </c>
      <c r="AE165" s="16">
        <v>55</v>
      </c>
      <c r="AF165" s="16">
        <v>16.5</v>
      </c>
      <c r="AG165" s="18">
        <v>210</v>
      </c>
      <c r="AH165" s="16">
        <v>1.76</v>
      </c>
      <c r="AI165" s="16">
        <v>53.2</v>
      </c>
      <c r="AJ165" s="24"/>
      <c r="AK165" s="24" t="s">
        <v>55</v>
      </c>
      <c r="AL165" s="24" t="s">
        <v>55</v>
      </c>
      <c r="AM165" s="26"/>
      <c r="AN165" s="24" t="s">
        <v>101</v>
      </c>
      <c r="AO165" s="24" t="s">
        <v>55</v>
      </c>
      <c r="AP165" s="24"/>
      <c r="AQ165" s="24" t="s">
        <v>55</v>
      </c>
      <c r="AR165" s="24" t="s">
        <v>55</v>
      </c>
      <c r="AS165" s="24" t="s">
        <v>32</v>
      </c>
      <c r="AT165" s="24" t="s">
        <v>1539</v>
      </c>
    </row>
    <row r="166" spans="1:46" ht="19.5">
      <c r="A166" s="619">
        <v>45447</v>
      </c>
      <c r="B166" s="616">
        <v>106</v>
      </c>
      <c r="C166" s="620">
        <v>0.47916666666666669</v>
      </c>
      <c r="D166" s="617">
        <v>2403612</v>
      </c>
      <c r="E166" s="617" t="s">
        <v>21</v>
      </c>
      <c r="F166" s="621" t="s">
        <v>55</v>
      </c>
      <c r="G166" s="864">
        <v>14.08</v>
      </c>
      <c r="H166" s="875"/>
      <c r="I166" s="869">
        <v>13.82</v>
      </c>
      <c r="J166" s="24"/>
      <c r="K166" s="19">
        <v>9.61</v>
      </c>
      <c r="L166" s="618">
        <f>(K166/(100-G166))*100</f>
        <v>11.18482309124767</v>
      </c>
      <c r="M166" s="24"/>
      <c r="N166" s="24"/>
      <c r="O166" s="869">
        <v>1.2</v>
      </c>
      <c r="P166" s="869"/>
      <c r="Q166" s="870">
        <v>12</v>
      </c>
      <c r="R166" s="870">
        <v>50.2</v>
      </c>
      <c r="S166" s="870"/>
      <c r="T166" s="870">
        <f>SUM(PS[[#This Row],[G 150µ]:[G 63µ]])</f>
        <v>62.2</v>
      </c>
      <c r="U166" s="870">
        <v>36.6</v>
      </c>
      <c r="V166" s="622"/>
      <c r="W166" s="622"/>
      <c r="X166" s="622"/>
      <c r="Y166" s="18">
        <v>89.57</v>
      </c>
      <c r="Z166" s="18">
        <v>-0.09</v>
      </c>
      <c r="AA166" s="18">
        <v>10.07</v>
      </c>
      <c r="AB166" s="25"/>
      <c r="AC166" s="17"/>
      <c r="AD166" s="16"/>
      <c r="AE166" s="16"/>
      <c r="AF166" s="16"/>
      <c r="AG166" s="18"/>
      <c r="AH166" s="16"/>
      <c r="AI166" s="16"/>
      <c r="AJ166" s="24"/>
      <c r="AK166" s="24"/>
      <c r="AL166" s="24"/>
      <c r="AM166" s="26"/>
      <c r="AN166" s="24"/>
      <c r="AO166" s="24"/>
      <c r="AP166" s="24"/>
      <c r="AQ166" s="24" t="s">
        <v>55</v>
      </c>
      <c r="AR166" s="24" t="s">
        <v>55</v>
      </c>
      <c r="AS166" s="24" t="s">
        <v>32</v>
      </c>
      <c r="AT166" s="24" t="s">
        <v>1540</v>
      </c>
    </row>
    <row r="167" spans="1:46" ht="19.5">
      <c r="A167" s="619">
        <v>45448</v>
      </c>
      <c r="B167" s="616">
        <v>106</v>
      </c>
      <c r="C167" s="620">
        <v>0.35416666666666669</v>
      </c>
      <c r="D167" s="617">
        <v>2403624</v>
      </c>
      <c r="E167" s="617" t="s">
        <v>21</v>
      </c>
      <c r="F167" s="621" t="s">
        <v>55</v>
      </c>
      <c r="G167" s="864">
        <v>11.92</v>
      </c>
      <c r="H167" s="869">
        <v>11.57</v>
      </c>
      <c r="I167" s="869">
        <v>11.92</v>
      </c>
      <c r="J167" s="24"/>
      <c r="K167" s="19">
        <v>10.87</v>
      </c>
      <c r="L167" s="618">
        <f>(K167/(100-G167))*100</f>
        <v>12.341053587647592</v>
      </c>
      <c r="M167" s="24"/>
      <c r="N167" s="24"/>
      <c r="O167" s="869"/>
      <c r="P167" s="869"/>
      <c r="Q167" s="870"/>
      <c r="R167" s="870"/>
      <c r="S167" s="870"/>
      <c r="T167" s="870"/>
      <c r="U167" s="870"/>
      <c r="V167" s="622"/>
      <c r="W167" s="622"/>
      <c r="X167" s="622"/>
      <c r="Y167" s="18">
        <v>87.87</v>
      </c>
      <c r="Z167" s="18">
        <v>-0.06</v>
      </c>
      <c r="AA167" s="18">
        <v>10.39</v>
      </c>
      <c r="AB167" s="25"/>
      <c r="AC167" s="17"/>
      <c r="AD167" s="16"/>
      <c r="AE167" s="16"/>
      <c r="AF167" s="16"/>
      <c r="AG167" s="18"/>
      <c r="AH167" s="16"/>
      <c r="AI167" s="16"/>
      <c r="AJ167" s="24"/>
      <c r="AK167" s="24"/>
      <c r="AL167" s="24"/>
      <c r="AM167" s="26"/>
      <c r="AN167" s="24" t="s">
        <v>73</v>
      </c>
      <c r="AO167" s="24"/>
      <c r="AP167" s="24"/>
      <c r="AQ167" s="24" t="s">
        <v>55</v>
      </c>
      <c r="AR167" s="24" t="s">
        <v>55</v>
      </c>
      <c r="AS167" s="24" t="s">
        <v>32</v>
      </c>
      <c r="AT167" s="24" t="s">
        <v>1541</v>
      </c>
    </row>
    <row r="168" spans="1:46" ht="19.5">
      <c r="A168" s="619">
        <v>45448</v>
      </c>
      <c r="B168" s="616">
        <v>106</v>
      </c>
      <c r="C168" s="620">
        <v>0.5</v>
      </c>
      <c r="D168" s="617">
        <v>2403639</v>
      </c>
      <c r="E168" s="617" t="s">
        <v>21</v>
      </c>
      <c r="F168" s="621" t="s">
        <v>55</v>
      </c>
      <c r="G168" s="864">
        <v>12.7</v>
      </c>
      <c r="H168" s="875"/>
      <c r="I168" s="869">
        <v>12.69</v>
      </c>
      <c r="J168" s="24"/>
      <c r="K168" s="19">
        <v>10.87</v>
      </c>
      <c r="L168" s="618">
        <f>(K168/(100-G168))*100</f>
        <v>12.451317296678122</v>
      </c>
      <c r="M168" s="24"/>
      <c r="N168" s="24"/>
      <c r="O168" s="869"/>
      <c r="P168" s="869"/>
      <c r="Q168" s="870"/>
      <c r="R168" s="870"/>
      <c r="S168" s="870"/>
      <c r="T168" s="870"/>
      <c r="U168" s="870"/>
      <c r="V168" s="622"/>
      <c r="W168" s="622"/>
      <c r="X168" s="622"/>
      <c r="Y168" s="18">
        <v>87.87</v>
      </c>
      <c r="Z168" s="18">
        <v>-0.06</v>
      </c>
      <c r="AA168" s="18">
        <v>10.39</v>
      </c>
      <c r="AB168" s="25"/>
      <c r="AC168" s="17">
        <v>0.71</v>
      </c>
      <c r="AD168" s="16"/>
      <c r="AE168" s="16"/>
      <c r="AF168" s="16"/>
      <c r="AG168" s="18"/>
      <c r="AH168" s="16"/>
      <c r="AI168" s="16"/>
      <c r="AJ168" s="24"/>
      <c r="AK168" s="24"/>
      <c r="AL168" s="24"/>
      <c r="AM168" s="26"/>
      <c r="AN168" s="24" t="s">
        <v>73</v>
      </c>
      <c r="AO168" s="24"/>
      <c r="AP168" s="24"/>
      <c r="AQ168" s="24" t="s">
        <v>55</v>
      </c>
      <c r="AR168" s="24" t="s">
        <v>55</v>
      </c>
      <c r="AS168" s="24" t="s">
        <v>32</v>
      </c>
      <c r="AT168" s="24" t="s">
        <v>1542</v>
      </c>
    </row>
    <row r="169" spans="1:46" ht="19.5">
      <c r="A169" s="619">
        <v>45449</v>
      </c>
      <c r="B169" s="616">
        <v>106</v>
      </c>
      <c r="C169" s="620">
        <v>0.44791666666666669</v>
      </c>
      <c r="D169" s="617">
        <v>2403660</v>
      </c>
      <c r="E169" s="617" t="s">
        <v>39</v>
      </c>
      <c r="F169" s="621" t="s">
        <v>55</v>
      </c>
      <c r="G169" s="864">
        <v>13.98</v>
      </c>
      <c r="H169" s="875"/>
      <c r="I169" s="869">
        <v>13.71</v>
      </c>
      <c r="J169" s="24"/>
      <c r="K169" s="19">
        <v>10.76</v>
      </c>
      <c r="L169" s="618">
        <f>(K169/(100-G169))*100</f>
        <v>12.508718902580796</v>
      </c>
      <c r="M169" s="24"/>
      <c r="N169" s="24"/>
      <c r="O169" s="869">
        <v>0.6</v>
      </c>
      <c r="P169" s="869"/>
      <c r="Q169" s="870">
        <v>3.4</v>
      </c>
      <c r="R169" s="870">
        <v>30.4</v>
      </c>
      <c r="S169" s="870"/>
      <c r="T169" s="870">
        <f>SUM(PS[[#This Row],[G 150µ]:[G 63µ]])</f>
        <v>33.799999999999997</v>
      </c>
      <c r="U169" s="870">
        <v>65.2</v>
      </c>
      <c r="V169" s="622"/>
      <c r="W169" s="622"/>
      <c r="X169" s="622"/>
      <c r="Y169" s="18">
        <v>89.01</v>
      </c>
      <c r="Z169" s="18">
        <v>0</v>
      </c>
      <c r="AA169" s="18">
        <v>10.26</v>
      </c>
      <c r="AB169" s="25"/>
      <c r="AC169" s="17">
        <v>0.7</v>
      </c>
      <c r="AD169" s="16"/>
      <c r="AE169" s="16"/>
      <c r="AF169" s="16"/>
      <c r="AG169" s="18"/>
      <c r="AH169" s="16"/>
      <c r="AI169" s="16"/>
      <c r="AJ169" s="24"/>
      <c r="AK169" s="24" t="s">
        <v>55</v>
      </c>
      <c r="AL169" s="24" t="s">
        <v>55</v>
      </c>
      <c r="AM169" s="26"/>
      <c r="AN169" s="24" t="s">
        <v>79</v>
      </c>
      <c r="AO169" s="24" t="s">
        <v>55</v>
      </c>
      <c r="AP169" s="24"/>
      <c r="AQ169" s="24" t="s">
        <v>55</v>
      </c>
      <c r="AR169" s="24" t="s">
        <v>55</v>
      </c>
      <c r="AS169" s="24" t="s">
        <v>32</v>
      </c>
      <c r="AT169" s="24" t="s">
        <v>1543</v>
      </c>
    </row>
    <row r="170" spans="1:46" ht="19.5">
      <c r="A170" s="619">
        <v>45450</v>
      </c>
      <c r="B170" s="616">
        <v>106</v>
      </c>
      <c r="C170" s="620">
        <v>0.43402777777777779</v>
      </c>
      <c r="D170" s="617">
        <v>2403694</v>
      </c>
      <c r="E170" s="617" t="s">
        <v>39</v>
      </c>
      <c r="F170" s="621" t="s">
        <v>55</v>
      </c>
      <c r="G170" s="864">
        <v>13.99</v>
      </c>
      <c r="H170" s="869">
        <v>13.87</v>
      </c>
      <c r="I170" s="869">
        <v>13.79</v>
      </c>
      <c r="J170" s="24">
        <v>0.59299999999999997</v>
      </c>
      <c r="K170" s="19">
        <v>10.73</v>
      </c>
      <c r="L170" s="618">
        <f>(K170/(100-G170))*100</f>
        <v>12.475293570515056</v>
      </c>
      <c r="M170" s="24"/>
      <c r="N170" s="24"/>
      <c r="O170" s="869">
        <v>1.6</v>
      </c>
      <c r="P170" s="869"/>
      <c r="Q170" s="870">
        <v>15.4</v>
      </c>
      <c r="R170" s="870">
        <v>43.6</v>
      </c>
      <c r="S170" s="870"/>
      <c r="T170" s="870">
        <f>SUM(PS[[#This Row],[G 150µ]:[G 63µ]])</f>
        <v>59</v>
      </c>
      <c r="U170" s="870">
        <v>38.799999999999997</v>
      </c>
      <c r="V170" s="622"/>
      <c r="W170" s="622"/>
      <c r="X170" s="622"/>
      <c r="Y170" s="18">
        <v>89.11</v>
      </c>
      <c r="Z170" s="18">
        <v>-0.42</v>
      </c>
      <c r="AA170" s="18">
        <v>10.59</v>
      </c>
      <c r="AB170" s="25">
        <v>620</v>
      </c>
      <c r="AC170" s="17"/>
      <c r="AD170" s="16">
        <v>99</v>
      </c>
      <c r="AE170" s="16">
        <v>64</v>
      </c>
      <c r="AF170" s="16">
        <v>17.8</v>
      </c>
      <c r="AG170" s="18">
        <v>230</v>
      </c>
      <c r="AH170" s="16">
        <v>1.55</v>
      </c>
      <c r="AI170" s="16">
        <v>52.6</v>
      </c>
      <c r="AJ170" s="24"/>
      <c r="AK170" s="24" t="s">
        <v>55</v>
      </c>
      <c r="AL170" s="24" t="s">
        <v>55</v>
      </c>
      <c r="AM170" s="26"/>
      <c r="AN170" s="24" t="s">
        <v>79</v>
      </c>
      <c r="AO170" s="24" t="s">
        <v>55</v>
      </c>
      <c r="AP170" s="24"/>
      <c r="AQ170" s="24" t="s">
        <v>55</v>
      </c>
      <c r="AR170" s="24" t="s">
        <v>55</v>
      </c>
      <c r="AS170" s="24" t="s">
        <v>32</v>
      </c>
      <c r="AT170" s="24" t="s">
        <v>1544</v>
      </c>
    </row>
    <row r="171" spans="1:46" ht="19.5">
      <c r="A171" s="619">
        <v>45450</v>
      </c>
      <c r="B171" s="616">
        <v>106</v>
      </c>
      <c r="C171" s="620">
        <v>0.54166666666666663</v>
      </c>
      <c r="D171" s="617">
        <v>2403700</v>
      </c>
      <c r="E171" s="617" t="s">
        <v>21</v>
      </c>
      <c r="F171" s="621" t="s">
        <v>55</v>
      </c>
      <c r="G171" s="864">
        <v>13.81</v>
      </c>
      <c r="H171" s="875"/>
      <c r="I171" s="869"/>
      <c r="J171" s="24"/>
      <c r="K171" s="19">
        <v>10.64</v>
      </c>
      <c r="L171" s="618">
        <f>(K171/(100-G171))*100</f>
        <v>12.344819584638591</v>
      </c>
      <c r="M171" s="24"/>
      <c r="N171" s="24"/>
      <c r="O171" s="869"/>
      <c r="P171" s="869"/>
      <c r="Q171" s="870"/>
      <c r="R171" s="870"/>
      <c r="S171" s="870"/>
      <c r="T171" s="870"/>
      <c r="U171" s="870"/>
      <c r="V171" s="622"/>
      <c r="W171" s="622"/>
      <c r="X171" s="622"/>
      <c r="Y171" s="18">
        <v>89.09</v>
      </c>
      <c r="Z171" s="18">
        <v>-0.19</v>
      </c>
      <c r="AA171" s="18">
        <v>10.46</v>
      </c>
      <c r="AB171" s="25"/>
      <c r="AC171" s="17">
        <v>0.78</v>
      </c>
      <c r="AD171" s="16"/>
      <c r="AE171" s="16"/>
      <c r="AF171" s="16"/>
      <c r="AG171" s="18"/>
      <c r="AH171" s="16"/>
      <c r="AI171" s="16"/>
      <c r="AJ171" s="24"/>
      <c r="AK171" s="24"/>
      <c r="AL171" s="24"/>
      <c r="AM171" s="26"/>
      <c r="AN171" s="24" t="s">
        <v>79</v>
      </c>
      <c r="AO171" s="24"/>
      <c r="AP171" s="24"/>
      <c r="AQ171" s="24" t="s">
        <v>55</v>
      </c>
      <c r="AR171" s="24" t="s">
        <v>55</v>
      </c>
      <c r="AS171" s="24" t="s">
        <v>32</v>
      </c>
      <c r="AT171" s="24" t="s">
        <v>1545</v>
      </c>
    </row>
    <row r="172" spans="1:46" ht="19.5">
      <c r="A172" s="619">
        <v>45454</v>
      </c>
      <c r="B172" s="616">
        <v>106</v>
      </c>
      <c r="C172" s="620">
        <v>0.41666666666666669</v>
      </c>
      <c r="D172" s="617">
        <v>2403812</v>
      </c>
      <c r="E172" s="617" t="s">
        <v>39</v>
      </c>
      <c r="F172" s="621" t="s">
        <v>55</v>
      </c>
      <c r="G172" s="864">
        <v>14</v>
      </c>
      <c r="H172" s="875"/>
      <c r="I172" s="869">
        <v>13.8</v>
      </c>
      <c r="J172" s="24"/>
      <c r="K172" s="19">
        <v>10.55</v>
      </c>
      <c r="L172" s="618">
        <f t="shared" ref="L172:L173" si="20">(K172/(100-G172))*100</f>
        <v>12.267441860465118</v>
      </c>
      <c r="M172" s="24"/>
      <c r="N172" s="24"/>
      <c r="O172" s="869"/>
      <c r="P172" s="869"/>
      <c r="Q172" s="870"/>
      <c r="R172" s="870"/>
      <c r="S172" s="870"/>
      <c r="T172" s="870"/>
      <c r="U172" s="870"/>
      <c r="V172" s="622"/>
      <c r="W172" s="622"/>
      <c r="X172" s="622"/>
      <c r="Y172" s="18">
        <v>89.3</v>
      </c>
      <c r="Z172" s="18">
        <v>-0.34</v>
      </c>
      <c r="AA172" s="18">
        <v>10.38</v>
      </c>
      <c r="AB172" s="25"/>
      <c r="AC172" s="17"/>
      <c r="AD172" s="16"/>
      <c r="AE172" s="16"/>
      <c r="AF172" s="16"/>
      <c r="AG172" s="18"/>
      <c r="AH172" s="16"/>
      <c r="AI172" s="16"/>
      <c r="AJ172" s="24"/>
      <c r="AK172" s="24" t="s">
        <v>55</v>
      </c>
      <c r="AL172" s="24" t="s">
        <v>55</v>
      </c>
      <c r="AM172" s="26"/>
      <c r="AN172" s="24" t="s">
        <v>79</v>
      </c>
      <c r="AO172" s="24" t="s">
        <v>55</v>
      </c>
      <c r="AP172" s="24"/>
      <c r="AQ172" s="24" t="s">
        <v>55</v>
      </c>
      <c r="AR172" s="24" t="s">
        <v>55</v>
      </c>
      <c r="AS172" s="24" t="s">
        <v>32</v>
      </c>
      <c r="AT172" s="24" t="s">
        <v>1546</v>
      </c>
    </row>
    <row r="173" spans="1:46" ht="19.5">
      <c r="A173" s="619">
        <v>45454</v>
      </c>
      <c r="B173" s="616">
        <v>106</v>
      </c>
      <c r="C173" s="620">
        <v>0.41666666666666669</v>
      </c>
      <c r="D173" s="617">
        <v>2403811</v>
      </c>
      <c r="E173" s="617" t="s">
        <v>21</v>
      </c>
      <c r="F173" s="621" t="s">
        <v>55</v>
      </c>
      <c r="G173" s="864">
        <v>14.06</v>
      </c>
      <c r="H173" s="875"/>
      <c r="I173" s="869">
        <v>13.82</v>
      </c>
      <c r="J173" s="24"/>
      <c r="K173" s="19">
        <v>10.8</v>
      </c>
      <c r="L173" s="618">
        <f t="shared" si="20"/>
        <v>12.566907144519435</v>
      </c>
      <c r="M173" s="24"/>
      <c r="N173" s="24"/>
      <c r="O173" s="869"/>
      <c r="P173" s="869"/>
      <c r="Q173" s="870"/>
      <c r="R173" s="870"/>
      <c r="S173" s="870"/>
      <c r="T173" s="870"/>
      <c r="U173" s="870"/>
      <c r="V173" s="622"/>
      <c r="W173" s="622"/>
      <c r="X173" s="622"/>
      <c r="Y173" s="18">
        <v>89.24</v>
      </c>
      <c r="Z173" s="18">
        <v>-0.32</v>
      </c>
      <c r="AA173" s="18">
        <v>10.42</v>
      </c>
      <c r="AB173" s="25"/>
      <c r="AC173" s="17"/>
      <c r="AD173" s="16"/>
      <c r="AE173" s="16"/>
      <c r="AF173" s="16"/>
      <c r="AG173" s="18"/>
      <c r="AH173" s="16"/>
      <c r="AI173" s="16"/>
      <c r="AJ173" s="24"/>
      <c r="AK173" s="24"/>
      <c r="AL173" s="24"/>
      <c r="AM173" s="26"/>
      <c r="AN173" s="24" t="s">
        <v>79</v>
      </c>
      <c r="AO173" s="24"/>
      <c r="AP173" s="24"/>
      <c r="AQ173" s="24" t="s">
        <v>55</v>
      </c>
      <c r="AR173" s="24" t="s">
        <v>55</v>
      </c>
      <c r="AS173" s="24" t="s">
        <v>32</v>
      </c>
      <c r="AT173" s="24" t="s">
        <v>1547</v>
      </c>
    </row>
    <row r="174" spans="1:46" ht="19.5">
      <c r="A174" s="619">
        <v>45454</v>
      </c>
      <c r="B174" s="616">
        <v>106</v>
      </c>
      <c r="C174" s="620">
        <v>0.4375</v>
      </c>
      <c r="D174" s="617">
        <v>2403827</v>
      </c>
      <c r="E174" s="617" t="s">
        <v>39</v>
      </c>
      <c r="F174" s="621" t="s">
        <v>55</v>
      </c>
      <c r="G174" s="864">
        <v>14</v>
      </c>
      <c r="H174" s="875"/>
      <c r="I174" s="869">
        <v>14.1</v>
      </c>
      <c r="J174" s="24"/>
      <c r="K174" s="19">
        <v>10.76</v>
      </c>
      <c r="L174" s="618">
        <f>(K174/(100-G174))*100</f>
        <v>12.511627906976743</v>
      </c>
      <c r="M174" s="24"/>
      <c r="N174" s="24"/>
      <c r="O174" s="869">
        <v>1</v>
      </c>
      <c r="P174" s="869"/>
      <c r="Q174" s="870">
        <v>9.4</v>
      </c>
      <c r="R174" s="870">
        <v>37</v>
      </c>
      <c r="S174" s="870"/>
      <c r="T174" s="870">
        <f>SUM(PS[[#This Row],[G 150µ]:[G 63µ]])</f>
        <v>46.4</v>
      </c>
      <c r="U174" s="870">
        <v>49.6</v>
      </c>
      <c r="V174" s="622"/>
      <c r="W174" s="622"/>
      <c r="X174" s="622"/>
      <c r="Y174" s="18">
        <v>88.92</v>
      </c>
      <c r="Z174" s="18">
        <v>-0.28000000000000003</v>
      </c>
      <c r="AA174" s="18">
        <v>10.37</v>
      </c>
      <c r="AB174" s="25"/>
      <c r="AC174" s="17">
        <v>0.78</v>
      </c>
      <c r="AD174" s="16">
        <v>97</v>
      </c>
      <c r="AE174" s="16">
        <v>79</v>
      </c>
      <c r="AF174" s="16">
        <v>19.8</v>
      </c>
      <c r="AG174" s="18">
        <v>250</v>
      </c>
      <c r="AH174" s="16">
        <v>1.23</v>
      </c>
      <c r="AI174" s="16">
        <v>51.2</v>
      </c>
      <c r="AJ174" s="24"/>
      <c r="AK174" s="24" t="s">
        <v>55</v>
      </c>
      <c r="AL174" s="24" t="s">
        <v>55</v>
      </c>
      <c r="AM174" s="26"/>
      <c r="AN174" s="24" t="s">
        <v>79</v>
      </c>
      <c r="AO174" s="24" t="s">
        <v>55</v>
      </c>
      <c r="AP174" s="24"/>
      <c r="AQ174" s="24" t="s">
        <v>55</v>
      </c>
      <c r="AR174" s="24" t="s">
        <v>55</v>
      </c>
      <c r="AS174" s="24" t="s">
        <v>32</v>
      </c>
      <c r="AT174" s="24" t="s">
        <v>1548</v>
      </c>
    </row>
    <row r="175" spans="1:46" ht="19.5">
      <c r="A175" s="619">
        <v>45455</v>
      </c>
      <c r="B175" s="616">
        <v>106</v>
      </c>
      <c r="C175" s="620">
        <v>0.52083333333333337</v>
      </c>
      <c r="D175" s="617">
        <v>2403853</v>
      </c>
      <c r="E175" s="617" t="s">
        <v>21</v>
      </c>
      <c r="F175" s="621" t="s">
        <v>55</v>
      </c>
      <c r="G175" s="864">
        <v>13.9</v>
      </c>
      <c r="H175" s="875"/>
      <c r="I175" s="869"/>
      <c r="J175" s="24"/>
      <c r="K175" s="19">
        <v>10.74</v>
      </c>
      <c r="L175" s="618">
        <f>(K175/(100-G175))*100</f>
        <v>12.473867595818817</v>
      </c>
      <c r="M175" s="24"/>
      <c r="N175" s="24"/>
      <c r="O175" s="869"/>
      <c r="P175" s="869"/>
      <c r="Q175" s="870"/>
      <c r="R175" s="870"/>
      <c r="S175" s="870"/>
      <c r="T175" s="870"/>
      <c r="U175" s="870"/>
      <c r="V175" s="622"/>
      <c r="W175" s="622"/>
      <c r="X175" s="622"/>
      <c r="Y175" s="18">
        <v>88.58</v>
      </c>
      <c r="Z175" s="18">
        <v>-0.26</v>
      </c>
      <c r="AA175" s="18">
        <v>10.67</v>
      </c>
      <c r="AB175" s="25">
        <v>633</v>
      </c>
      <c r="AC175" s="17"/>
      <c r="AD175" s="16">
        <v>105</v>
      </c>
      <c r="AE175" s="16">
        <v>81</v>
      </c>
      <c r="AF175" s="16">
        <v>20</v>
      </c>
      <c r="AG175" s="18">
        <v>280</v>
      </c>
      <c r="AH175" s="16">
        <v>1.3</v>
      </c>
      <c r="AI175" s="16">
        <v>51.9</v>
      </c>
      <c r="AJ175" s="24"/>
      <c r="AK175" s="24"/>
      <c r="AL175" s="24"/>
      <c r="AM175" s="26"/>
      <c r="AN175" s="24" t="s">
        <v>79</v>
      </c>
      <c r="AO175" s="24"/>
      <c r="AP175" s="24"/>
      <c r="AQ175" s="24" t="s">
        <v>55</v>
      </c>
      <c r="AR175" s="24" t="s">
        <v>55</v>
      </c>
      <c r="AS175" s="24" t="s">
        <v>32</v>
      </c>
      <c r="AT175" s="24" t="s">
        <v>1549</v>
      </c>
    </row>
    <row r="176" spans="1:46" ht="19.5">
      <c r="A176" s="619">
        <v>45456</v>
      </c>
      <c r="B176" s="616">
        <v>106</v>
      </c>
      <c r="C176" s="620">
        <v>0.45833333333333331</v>
      </c>
      <c r="D176" s="617">
        <v>2403870</v>
      </c>
      <c r="E176" s="617" t="s">
        <v>39</v>
      </c>
      <c r="F176" s="621" t="s">
        <v>55</v>
      </c>
      <c r="G176" s="864">
        <v>13.56</v>
      </c>
      <c r="H176" s="875"/>
      <c r="I176" s="869">
        <v>13.46</v>
      </c>
      <c r="J176" s="24"/>
      <c r="K176" s="19">
        <v>11.29</v>
      </c>
      <c r="L176" s="618">
        <f>(K176/(100-G176))*100</f>
        <v>13.061082832022212</v>
      </c>
      <c r="M176" s="24"/>
      <c r="N176" s="24"/>
      <c r="O176" s="869">
        <v>0.4</v>
      </c>
      <c r="P176" s="869"/>
      <c r="Q176" s="870">
        <v>4.8</v>
      </c>
      <c r="R176" s="870">
        <v>40.6</v>
      </c>
      <c r="S176" s="870"/>
      <c r="T176" s="870">
        <f>SUM(PS[[#This Row],[G 150µ]:[G 63µ]])</f>
        <v>45.4</v>
      </c>
      <c r="U176" s="870">
        <v>53.4</v>
      </c>
      <c r="V176" s="622"/>
      <c r="W176" s="622"/>
      <c r="X176" s="622"/>
      <c r="Y176" s="18">
        <v>88.58</v>
      </c>
      <c r="Z176" s="18">
        <v>-0.48</v>
      </c>
      <c r="AA176" s="18">
        <v>10.82</v>
      </c>
      <c r="AB176" s="25"/>
      <c r="AC176" s="17">
        <v>0.76</v>
      </c>
      <c r="AD176" s="16">
        <v>95</v>
      </c>
      <c r="AE176" s="16">
        <v>81</v>
      </c>
      <c r="AF176" s="16">
        <v>20</v>
      </c>
      <c r="AG176" s="18">
        <v>250</v>
      </c>
      <c r="AH176" s="16">
        <v>1.17</v>
      </c>
      <c r="AI176" s="16">
        <v>51.6</v>
      </c>
      <c r="AJ176" s="24"/>
      <c r="AK176" s="24" t="s">
        <v>55</v>
      </c>
      <c r="AL176" s="24" t="s">
        <v>55</v>
      </c>
      <c r="AM176" s="26"/>
      <c r="AN176" s="24" t="s">
        <v>91</v>
      </c>
      <c r="AO176" s="24" t="s">
        <v>55</v>
      </c>
      <c r="AP176" s="24"/>
      <c r="AQ176" s="24" t="s">
        <v>55</v>
      </c>
      <c r="AR176" s="24" t="s">
        <v>55</v>
      </c>
      <c r="AS176" s="24" t="s">
        <v>32</v>
      </c>
      <c r="AT176" s="24" t="s">
        <v>1550</v>
      </c>
    </row>
    <row r="177" spans="1:46" ht="19.5">
      <c r="A177" s="619">
        <v>45462</v>
      </c>
      <c r="B177" s="616">
        <v>106</v>
      </c>
      <c r="C177" s="620">
        <v>0.4375</v>
      </c>
      <c r="D177" s="617">
        <v>2403925</v>
      </c>
      <c r="E177" s="617" t="s">
        <v>39</v>
      </c>
      <c r="F177" s="621" t="s">
        <v>55</v>
      </c>
      <c r="G177" s="864">
        <v>13.76</v>
      </c>
      <c r="H177" s="869"/>
      <c r="I177" s="869">
        <v>13.73</v>
      </c>
      <c r="J177" s="24"/>
      <c r="K177" s="19">
        <v>10.62</v>
      </c>
      <c r="L177" s="618">
        <f>(K177/(100-G177))*100</f>
        <v>12.314471243042671</v>
      </c>
      <c r="M177" s="24"/>
      <c r="N177" s="24"/>
      <c r="O177" s="869">
        <v>1.6</v>
      </c>
      <c r="P177" s="869"/>
      <c r="Q177" s="870">
        <v>12.6</v>
      </c>
      <c r="R177" s="870">
        <v>42</v>
      </c>
      <c r="S177" s="870"/>
      <c r="T177" s="870">
        <f>SUM(PS[[#This Row],[G 150µ]:[G 63µ]])</f>
        <v>54.6</v>
      </c>
      <c r="U177" s="870">
        <v>42.6</v>
      </c>
      <c r="V177" s="622">
        <v>23.33</v>
      </c>
      <c r="W177" s="622">
        <v>97</v>
      </c>
      <c r="X177" s="622">
        <v>7.28</v>
      </c>
      <c r="Y177" s="18">
        <v>88.97</v>
      </c>
      <c r="Z177" s="18">
        <v>-0.41</v>
      </c>
      <c r="AA177" s="18">
        <v>10.16</v>
      </c>
      <c r="AB177" s="25">
        <v>640</v>
      </c>
      <c r="AC177" s="17"/>
      <c r="AD177" s="16">
        <v>95</v>
      </c>
      <c r="AE177" s="16">
        <v>80</v>
      </c>
      <c r="AF177" s="16">
        <v>19.899999999999999</v>
      </c>
      <c r="AG177" s="18">
        <v>260</v>
      </c>
      <c r="AH177" s="16">
        <v>1.19</v>
      </c>
      <c r="AI177" s="16">
        <v>53.8</v>
      </c>
      <c r="AJ177" s="24"/>
      <c r="AK177" s="24" t="s">
        <v>55</v>
      </c>
      <c r="AL177" s="24" t="s">
        <v>55</v>
      </c>
      <c r="AM177" s="26"/>
      <c r="AN177" s="24" t="s">
        <v>79</v>
      </c>
      <c r="AO177" s="24" t="s">
        <v>55</v>
      </c>
      <c r="AP177" s="24"/>
      <c r="AQ177" s="24" t="s">
        <v>55</v>
      </c>
      <c r="AR177" s="24" t="s">
        <v>55</v>
      </c>
      <c r="AS177" s="24" t="s">
        <v>32</v>
      </c>
      <c r="AT177" s="24" t="s">
        <v>1551</v>
      </c>
    </row>
    <row r="178" spans="1:46" ht="19.5">
      <c r="A178" s="619">
        <v>45463</v>
      </c>
      <c r="B178" s="616">
        <v>106</v>
      </c>
      <c r="C178" s="620"/>
      <c r="D178" s="617">
        <v>2403943</v>
      </c>
      <c r="E178" s="617" t="s">
        <v>39</v>
      </c>
      <c r="F178" s="621" t="s">
        <v>55</v>
      </c>
      <c r="G178" s="864">
        <v>14.09</v>
      </c>
      <c r="H178" s="869">
        <v>13.79</v>
      </c>
      <c r="I178" s="869">
        <v>13.6</v>
      </c>
      <c r="J178" s="24"/>
      <c r="K178" s="19">
        <v>9.44</v>
      </c>
      <c r="L178" s="618">
        <f>(K178/(100-G178))*100</f>
        <v>10.98824351065068</v>
      </c>
      <c r="M178" s="24"/>
      <c r="N178" s="24"/>
      <c r="O178" s="869">
        <v>0.6</v>
      </c>
      <c r="P178" s="869"/>
      <c r="Q178" s="870">
        <v>7.4</v>
      </c>
      <c r="R178" s="870">
        <v>40.799999999999997</v>
      </c>
      <c r="S178" s="870"/>
      <c r="T178" s="870">
        <f>SUM(PS[[#This Row],[G 150µ]:[G 63µ]])</f>
        <v>48.199999999999996</v>
      </c>
      <c r="U178" s="870">
        <v>48.4</v>
      </c>
      <c r="V178" s="622"/>
      <c r="W178" s="622"/>
      <c r="X178" s="622"/>
      <c r="Y178" s="18">
        <v>88.98</v>
      </c>
      <c r="Z178" s="18">
        <v>-0.26</v>
      </c>
      <c r="AA178" s="18">
        <v>9.98</v>
      </c>
      <c r="AB178" s="25"/>
      <c r="AC178" s="17"/>
      <c r="AD178" s="16">
        <v>82</v>
      </c>
      <c r="AE178" s="16">
        <v>77</v>
      </c>
      <c r="AF178" s="16">
        <v>19.5</v>
      </c>
      <c r="AG178" s="18">
        <v>212</v>
      </c>
      <c r="AH178" s="16">
        <v>1.06</v>
      </c>
      <c r="AI178" s="16">
        <v>52.5</v>
      </c>
      <c r="AJ178" s="24"/>
      <c r="AK178" s="24" t="s">
        <v>55</v>
      </c>
      <c r="AL178" s="24" t="s">
        <v>55</v>
      </c>
      <c r="AM178" s="26"/>
      <c r="AN178" s="24" t="s">
        <v>79</v>
      </c>
      <c r="AO178" s="24" t="s">
        <v>55</v>
      </c>
      <c r="AP178" s="24"/>
      <c r="AQ178" s="24" t="s">
        <v>55</v>
      </c>
      <c r="AR178" s="24" t="s">
        <v>55</v>
      </c>
      <c r="AS178" s="24" t="s">
        <v>32</v>
      </c>
      <c r="AT178" s="24" t="s">
        <v>1552</v>
      </c>
    </row>
    <row r="179" spans="1:46" ht="19.5">
      <c r="A179" s="619">
        <v>45464</v>
      </c>
      <c r="B179" s="616">
        <v>106</v>
      </c>
      <c r="C179" s="620">
        <v>0.375</v>
      </c>
      <c r="D179" s="617">
        <v>2403968</v>
      </c>
      <c r="E179" s="617" t="s">
        <v>39</v>
      </c>
      <c r="F179" s="621" t="s">
        <v>55</v>
      </c>
      <c r="G179" s="864">
        <v>14.4</v>
      </c>
      <c r="H179" s="869"/>
      <c r="I179" s="869">
        <v>13.8</v>
      </c>
      <c r="J179" s="24"/>
      <c r="K179" s="19">
        <v>9.5</v>
      </c>
      <c r="L179" s="618">
        <f t="shared" ref="L179:L181" si="21">(K179/(100-G179))*100</f>
        <v>11.098130841121497</v>
      </c>
      <c r="M179" s="24"/>
      <c r="N179" s="24"/>
      <c r="O179" s="869"/>
      <c r="P179" s="869"/>
      <c r="Q179" s="870"/>
      <c r="R179" s="870"/>
      <c r="S179" s="870"/>
      <c r="T179" s="870"/>
      <c r="U179" s="870"/>
      <c r="V179" s="622"/>
      <c r="W179" s="622"/>
      <c r="X179" s="622"/>
      <c r="Y179" s="18">
        <v>88.79</v>
      </c>
      <c r="Z179" s="18">
        <v>-0.45</v>
      </c>
      <c r="AA179" s="18">
        <v>9.86</v>
      </c>
      <c r="AB179" s="25"/>
      <c r="AC179" s="17"/>
      <c r="AD179" s="16"/>
      <c r="AE179" s="16"/>
      <c r="AF179" s="16"/>
      <c r="AG179" s="18"/>
      <c r="AH179" s="16"/>
      <c r="AI179" s="16"/>
      <c r="AJ179" s="24"/>
      <c r="AK179" s="24" t="s">
        <v>55</v>
      </c>
      <c r="AL179" s="24" t="s">
        <v>55</v>
      </c>
      <c r="AM179" s="26"/>
      <c r="AN179" s="24" t="s">
        <v>79</v>
      </c>
      <c r="AO179" s="24" t="s">
        <v>55</v>
      </c>
      <c r="AP179" s="24"/>
      <c r="AQ179" s="24" t="s">
        <v>55</v>
      </c>
      <c r="AR179" s="24" t="s">
        <v>55</v>
      </c>
      <c r="AS179" s="24" t="s">
        <v>32</v>
      </c>
      <c r="AT179" s="24" t="s">
        <v>1553</v>
      </c>
    </row>
    <row r="180" spans="1:46" ht="19.5">
      <c r="A180" s="619">
        <v>45464</v>
      </c>
      <c r="B180" s="616">
        <v>106</v>
      </c>
      <c r="C180" s="620">
        <v>0.41666666666666669</v>
      </c>
      <c r="D180" s="617">
        <v>2403969</v>
      </c>
      <c r="E180" s="617" t="s">
        <v>39</v>
      </c>
      <c r="F180" s="621" t="s">
        <v>55</v>
      </c>
      <c r="G180" s="864">
        <v>14.13</v>
      </c>
      <c r="H180" s="869">
        <v>13.73</v>
      </c>
      <c r="I180" s="869"/>
      <c r="J180" s="24"/>
      <c r="K180" s="19">
        <v>9.57</v>
      </c>
      <c r="L180" s="618">
        <f t="shared" si="21"/>
        <v>11.144753697449634</v>
      </c>
      <c r="M180" s="24"/>
      <c r="N180" s="24"/>
      <c r="O180" s="869">
        <v>1.4</v>
      </c>
      <c r="P180" s="869"/>
      <c r="Q180" s="870">
        <v>9</v>
      </c>
      <c r="R180" s="870">
        <v>51.4</v>
      </c>
      <c r="S180" s="870"/>
      <c r="T180" s="870">
        <f>SUM(PS[[#This Row],[G 150µ]:[G 63µ]])</f>
        <v>60.4</v>
      </c>
      <c r="U180" s="870">
        <v>36.799999999999997</v>
      </c>
      <c r="V180" s="622"/>
      <c r="W180" s="622"/>
      <c r="X180" s="622"/>
      <c r="Y180" s="18">
        <v>88.76</v>
      </c>
      <c r="Z180" s="18">
        <v>-0.46</v>
      </c>
      <c r="AA180" s="18">
        <v>9.8000000000000007</v>
      </c>
      <c r="AB180" s="25"/>
      <c r="AC180" s="17"/>
      <c r="AD180" s="16">
        <v>85</v>
      </c>
      <c r="AE180" s="16">
        <v>60</v>
      </c>
      <c r="AF180" s="16">
        <v>17.2</v>
      </c>
      <c r="AG180" s="18">
        <v>190</v>
      </c>
      <c r="AH180" s="16">
        <v>1.42</v>
      </c>
      <c r="AI180" s="16">
        <v>53.6</v>
      </c>
      <c r="AJ180" s="24"/>
      <c r="AK180" s="24" t="s">
        <v>55</v>
      </c>
      <c r="AL180" s="24" t="s">
        <v>55</v>
      </c>
      <c r="AM180" s="26"/>
      <c r="AN180" s="24" t="s">
        <v>79</v>
      </c>
      <c r="AO180" s="24" t="s">
        <v>55</v>
      </c>
      <c r="AP180" s="24"/>
      <c r="AQ180" s="24" t="s">
        <v>55</v>
      </c>
      <c r="AR180" s="24" t="s">
        <v>55</v>
      </c>
      <c r="AS180" s="24" t="s">
        <v>32</v>
      </c>
      <c r="AT180" s="24" t="s">
        <v>1554</v>
      </c>
    </row>
    <row r="181" spans="1:46" ht="19.5">
      <c r="A181" s="619">
        <v>45464</v>
      </c>
      <c r="B181" s="616">
        <v>106</v>
      </c>
      <c r="C181" s="620">
        <v>0.375</v>
      </c>
      <c r="D181" s="617">
        <v>2403970</v>
      </c>
      <c r="E181" s="617" t="s">
        <v>21</v>
      </c>
      <c r="F181" s="621" t="s">
        <v>55</v>
      </c>
      <c r="G181" s="864">
        <v>13.84</v>
      </c>
      <c r="H181" s="869"/>
      <c r="I181" s="869"/>
      <c r="J181" s="24"/>
      <c r="K181" s="19">
        <v>9.8699999999999992</v>
      </c>
      <c r="L181" s="618">
        <f t="shared" si="21"/>
        <v>11.455431754874651</v>
      </c>
      <c r="M181" s="24"/>
      <c r="N181" s="24"/>
      <c r="O181" s="869"/>
      <c r="P181" s="869"/>
      <c r="Q181" s="870"/>
      <c r="R181" s="870"/>
      <c r="S181" s="870"/>
      <c r="T181" s="870"/>
      <c r="U181" s="870"/>
      <c r="V181" s="622"/>
      <c r="W181" s="622"/>
      <c r="X181" s="622"/>
      <c r="Y181" s="18">
        <v>88.61</v>
      </c>
      <c r="Z181" s="18">
        <v>-0.48</v>
      </c>
      <c r="AA181" s="18">
        <v>9.91</v>
      </c>
      <c r="AB181" s="25"/>
      <c r="AC181" s="17"/>
      <c r="AD181" s="16"/>
      <c r="AE181" s="16"/>
      <c r="AF181" s="16"/>
      <c r="AG181" s="18"/>
      <c r="AH181" s="16"/>
      <c r="AI181" s="16"/>
      <c r="AJ181" s="24"/>
      <c r="AK181" s="24"/>
      <c r="AL181" s="24"/>
      <c r="AM181" s="26"/>
      <c r="AN181" s="24" t="s">
        <v>79</v>
      </c>
      <c r="AO181" s="24"/>
      <c r="AP181" s="24"/>
      <c r="AQ181" s="24" t="s">
        <v>55</v>
      </c>
      <c r="AR181" s="24" t="s">
        <v>55</v>
      </c>
      <c r="AS181" s="24" t="s">
        <v>32</v>
      </c>
      <c r="AT181" s="24" t="s">
        <v>1555</v>
      </c>
    </row>
    <row r="182" spans="1:46" ht="19.5">
      <c r="A182" s="619">
        <v>45467</v>
      </c>
      <c r="B182" s="616">
        <v>106</v>
      </c>
      <c r="C182" s="620">
        <v>0.54166666666666663</v>
      </c>
      <c r="D182" s="617">
        <v>2404021</v>
      </c>
      <c r="E182" s="617" t="s">
        <v>39</v>
      </c>
      <c r="F182" s="621" t="s">
        <v>55</v>
      </c>
      <c r="G182" s="864">
        <v>13.16</v>
      </c>
      <c r="H182" s="869"/>
      <c r="I182" s="869">
        <v>13.1</v>
      </c>
      <c r="J182" s="24"/>
      <c r="K182" s="19">
        <v>11.33</v>
      </c>
      <c r="L182" s="618">
        <f>(K182/(100-G182))*100</f>
        <v>13.046982957162598</v>
      </c>
      <c r="M182" s="24"/>
      <c r="N182" s="24"/>
      <c r="O182" s="869"/>
      <c r="P182" s="869"/>
      <c r="Q182" s="870"/>
      <c r="R182" s="870"/>
      <c r="S182" s="870"/>
      <c r="T182" s="870"/>
      <c r="U182" s="870"/>
      <c r="V182" s="622">
        <v>27.92</v>
      </c>
      <c r="W182" s="622">
        <v>89</v>
      </c>
      <c r="X182" s="622">
        <v>9</v>
      </c>
      <c r="Y182" s="18">
        <v>88.06</v>
      </c>
      <c r="Z182" s="18">
        <v>0</v>
      </c>
      <c r="AA182" s="18">
        <v>11</v>
      </c>
      <c r="AB182" s="25"/>
      <c r="AC182" s="17"/>
      <c r="AD182" s="16">
        <v>87</v>
      </c>
      <c r="AE182" s="16">
        <v>76</v>
      </c>
      <c r="AF182" s="16">
        <v>19.399999999999999</v>
      </c>
      <c r="AG182" s="18">
        <v>211</v>
      </c>
      <c r="AH182" s="16">
        <v>1.1399999999999999</v>
      </c>
      <c r="AI182" s="16">
        <v>48.6</v>
      </c>
      <c r="AJ182" s="24"/>
      <c r="AK182" s="24" t="s">
        <v>55</v>
      </c>
      <c r="AL182" s="24" t="s">
        <v>55</v>
      </c>
      <c r="AM182" s="26"/>
      <c r="AN182" s="24" t="s">
        <v>79</v>
      </c>
      <c r="AO182" s="24" t="s">
        <v>55</v>
      </c>
      <c r="AP182" s="24"/>
      <c r="AQ182" s="24" t="s">
        <v>55</v>
      </c>
      <c r="AR182" s="24" t="s">
        <v>55</v>
      </c>
      <c r="AS182" s="24" t="s">
        <v>32</v>
      </c>
      <c r="AT182" s="24" t="s">
        <v>1556</v>
      </c>
    </row>
    <row r="183" spans="1:46" ht="19.5">
      <c r="A183" s="619">
        <v>45468</v>
      </c>
      <c r="B183" s="616">
        <v>106</v>
      </c>
      <c r="C183" s="620">
        <v>0.54166666666666663</v>
      </c>
      <c r="D183" s="617">
        <v>2404043</v>
      </c>
      <c r="E183" s="617" t="s">
        <v>21</v>
      </c>
      <c r="F183" s="621" t="s">
        <v>55</v>
      </c>
      <c r="G183" s="864">
        <v>13.284000000000001</v>
      </c>
      <c r="H183" s="869"/>
      <c r="I183" s="869"/>
      <c r="J183" s="24"/>
      <c r="K183" s="19">
        <v>10.975</v>
      </c>
      <c r="L183" s="618">
        <f>(K183/(100-G183))*100</f>
        <v>12.656257207435766</v>
      </c>
      <c r="M183" s="24"/>
      <c r="N183" s="24"/>
      <c r="O183" s="869"/>
      <c r="P183" s="869"/>
      <c r="Q183" s="870"/>
      <c r="R183" s="870"/>
      <c r="S183" s="870"/>
      <c r="T183" s="870"/>
      <c r="U183" s="870"/>
      <c r="V183" s="622"/>
      <c r="W183" s="622"/>
      <c r="X183" s="622"/>
      <c r="Y183" s="18">
        <v>89.74</v>
      </c>
      <c r="Z183" s="18">
        <v>-0.57999999999999996</v>
      </c>
      <c r="AA183" s="18">
        <v>10.119999999999999</v>
      </c>
      <c r="AB183" s="25"/>
      <c r="AC183" s="17">
        <v>0.66</v>
      </c>
      <c r="AD183" s="16"/>
      <c r="AE183" s="16"/>
      <c r="AF183" s="16"/>
      <c r="AG183" s="18"/>
      <c r="AH183" s="16"/>
      <c r="AI183" s="16"/>
      <c r="AJ183" s="24"/>
      <c r="AK183" s="24"/>
      <c r="AL183" s="24"/>
      <c r="AM183" s="26"/>
      <c r="AN183" s="24" t="s">
        <v>79</v>
      </c>
      <c r="AO183" s="24"/>
      <c r="AP183" s="24"/>
      <c r="AQ183" s="24" t="s">
        <v>55</v>
      </c>
      <c r="AR183" s="24" t="s">
        <v>55</v>
      </c>
      <c r="AS183" s="24" t="s">
        <v>32</v>
      </c>
      <c r="AT183" s="24" t="s">
        <v>1557</v>
      </c>
    </row>
    <row r="184" spans="1:46" ht="19.5">
      <c r="A184" s="619">
        <v>45469</v>
      </c>
      <c r="B184" s="616">
        <v>106</v>
      </c>
      <c r="C184" s="620">
        <v>0.41666666666666669</v>
      </c>
      <c r="D184" s="617">
        <v>2404060</v>
      </c>
      <c r="E184" s="617" t="s">
        <v>21</v>
      </c>
      <c r="F184" s="621" t="s">
        <v>55</v>
      </c>
      <c r="G184" s="864">
        <v>14.25</v>
      </c>
      <c r="H184" s="869">
        <v>13.77</v>
      </c>
      <c r="I184" s="869">
        <v>13.9</v>
      </c>
      <c r="J184" s="24"/>
      <c r="K184" s="19">
        <v>11.86</v>
      </c>
      <c r="L184" s="618">
        <f>(K184/(100-G184))*100</f>
        <v>13.830903790087461</v>
      </c>
      <c r="M184" s="24"/>
      <c r="N184" s="24"/>
      <c r="O184" s="869">
        <v>2.4</v>
      </c>
      <c r="P184" s="869"/>
      <c r="Q184" s="870">
        <v>17.600000000000001</v>
      </c>
      <c r="R184" s="870">
        <v>49.8</v>
      </c>
      <c r="S184" s="870"/>
      <c r="T184" s="870">
        <f>SUM(PS[[#This Row],[G 150µ]:[G 63µ]])</f>
        <v>67.400000000000006</v>
      </c>
      <c r="U184" s="870">
        <v>29</v>
      </c>
      <c r="V184" s="622"/>
      <c r="W184" s="622"/>
      <c r="X184" s="622"/>
      <c r="Y184" s="18">
        <v>88.45</v>
      </c>
      <c r="Z184" s="18">
        <v>-0.97</v>
      </c>
      <c r="AA184" s="18">
        <v>10.95</v>
      </c>
      <c r="AB184" s="25"/>
      <c r="AC184" s="17">
        <v>0.71</v>
      </c>
      <c r="AD184" s="16">
        <v>112</v>
      </c>
      <c r="AE184" s="16">
        <v>47</v>
      </c>
      <c r="AF184" s="16">
        <v>15.3</v>
      </c>
      <c r="AG184" s="18">
        <v>202</v>
      </c>
      <c r="AH184" s="16">
        <v>2.38</v>
      </c>
      <c r="AI184" s="16">
        <v>47.3</v>
      </c>
      <c r="AJ184" s="24"/>
      <c r="AK184" s="24"/>
      <c r="AL184" s="24"/>
      <c r="AM184" s="26"/>
      <c r="AN184" s="24" t="s">
        <v>101</v>
      </c>
      <c r="AO184" s="24"/>
      <c r="AP184" s="24"/>
      <c r="AQ184" s="24" t="s">
        <v>55</v>
      </c>
      <c r="AR184" s="24" t="s">
        <v>55</v>
      </c>
      <c r="AS184" s="24" t="s">
        <v>32</v>
      </c>
      <c r="AT184" s="24" t="s">
        <v>1558</v>
      </c>
    </row>
    <row r="185" spans="1:46" ht="19.5">
      <c r="A185" s="619">
        <v>45470</v>
      </c>
      <c r="B185" s="616">
        <v>106</v>
      </c>
      <c r="C185" s="620">
        <v>0.33333333333333331</v>
      </c>
      <c r="D185" s="617">
        <v>2404090</v>
      </c>
      <c r="E185" s="617" t="s">
        <v>39</v>
      </c>
      <c r="F185" s="621" t="s">
        <v>55</v>
      </c>
      <c r="G185" s="864">
        <v>14.085000000000001</v>
      </c>
      <c r="H185" s="869"/>
      <c r="I185" s="869">
        <v>14.05</v>
      </c>
      <c r="J185" s="24"/>
      <c r="K185" s="19">
        <v>14.085000000000001</v>
      </c>
      <c r="L185" s="618">
        <f t="shared" ref="L185:L187" si="22">(K185/(100-G185))*100</f>
        <v>16.394110458010829</v>
      </c>
      <c r="M185" s="24"/>
      <c r="N185" s="24"/>
      <c r="O185" s="869"/>
      <c r="P185" s="869"/>
      <c r="Q185" s="870"/>
      <c r="R185" s="870"/>
      <c r="S185" s="870"/>
      <c r="T185" s="870"/>
      <c r="U185" s="870"/>
      <c r="V185" s="622"/>
      <c r="W185" s="622"/>
      <c r="X185" s="622"/>
      <c r="Y185" s="18">
        <v>88.36</v>
      </c>
      <c r="Z185" s="18">
        <v>-0.13</v>
      </c>
      <c r="AA185" s="18">
        <v>10.210000000000001</v>
      </c>
      <c r="AB185" s="25"/>
      <c r="AC185" s="17"/>
      <c r="AD185" s="16"/>
      <c r="AE185" s="16"/>
      <c r="AF185" s="16"/>
      <c r="AG185" s="18"/>
      <c r="AH185" s="16"/>
      <c r="AI185" s="16"/>
      <c r="AJ185" s="24"/>
      <c r="AK185" s="24" t="s">
        <v>55</v>
      </c>
      <c r="AL185" s="24" t="s">
        <v>55</v>
      </c>
      <c r="AM185" s="26"/>
      <c r="AN185" s="24" t="s">
        <v>79</v>
      </c>
      <c r="AO185" s="24" t="s">
        <v>55</v>
      </c>
      <c r="AP185" s="24"/>
      <c r="AQ185" s="24" t="s">
        <v>55</v>
      </c>
      <c r="AR185" s="24" t="s">
        <v>55</v>
      </c>
      <c r="AS185" s="24" t="s">
        <v>32</v>
      </c>
      <c r="AT185" s="24" t="s">
        <v>1559</v>
      </c>
    </row>
    <row r="186" spans="1:46" ht="19.5">
      <c r="A186" s="619">
        <v>45470</v>
      </c>
      <c r="B186" s="616">
        <v>106</v>
      </c>
      <c r="C186" s="620">
        <v>0.5</v>
      </c>
      <c r="D186" s="617">
        <v>2404098</v>
      </c>
      <c r="E186" s="617" t="s">
        <v>39</v>
      </c>
      <c r="F186" s="621" t="s">
        <v>55</v>
      </c>
      <c r="G186" s="864">
        <v>14.151999999999999</v>
      </c>
      <c r="H186" s="869"/>
      <c r="I186" s="869"/>
      <c r="J186" s="24"/>
      <c r="K186" s="19">
        <v>14.151999999999999</v>
      </c>
      <c r="L186" s="618">
        <f t="shared" si="22"/>
        <v>16.484950144441338</v>
      </c>
      <c r="M186" s="24"/>
      <c r="N186" s="24"/>
      <c r="O186" s="869">
        <v>2.1</v>
      </c>
      <c r="P186" s="869"/>
      <c r="Q186" s="870">
        <v>17</v>
      </c>
      <c r="R186" s="870">
        <v>51</v>
      </c>
      <c r="S186" s="870"/>
      <c r="T186" s="870">
        <f>SUM(PS[[#This Row],[G 150µ]:[G 63µ]])</f>
        <v>68</v>
      </c>
      <c r="U186" s="870">
        <v>32</v>
      </c>
      <c r="V186" s="622"/>
      <c r="W186" s="622"/>
      <c r="X186" s="622"/>
      <c r="Y186" s="18">
        <v>88</v>
      </c>
      <c r="Z186" s="18">
        <v>0</v>
      </c>
      <c r="AA186" s="18">
        <v>11</v>
      </c>
      <c r="AB186" s="25"/>
      <c r="AC186" s="17"/>
      <c r="AD186" s="16">
        <v>104</v>
      </c>
      <c r="AE186" s="16">
        <v>70</v>
      </c>
      <c r="AF186" s="16">
        <v>18.600000000000001</v>
      </c>
      <c r="AG186" s="18">
        <v>250</v>
      </c>
      <c r="AH186" s="16">
        <v>1.49</v>
      </c>
      <c r="AI186" s="16">
        <v>52.7</v>
      </c>
      <c r="AJ186" s="24"/>
      <c r="AK186" s="24" t="s">
        <v>55</v>
      </c>
      <c r="AL186" s="24" t="s">
        <v>55</v>
      </c>
      <c r="AM186" s="26"/>
      <c r="AN186" s="24" t="s">
        <v>79</v>
      </c>
      <c r="AO186" s="24" t="s">
        <v>55</v>
      </c>
      <c r="AP186" s="24"/>
      <c r="AQ186" s="24" t="s">
        <v>55</v>
      </c>
      <c r="AR186" s="24" t="s">
        <v>55</v>
      </c>
      <c r="AS186" s="24" t="s">
        <v>32</v>
      </c>
      <c r="AT186" s="24" t="s">
        <v>1560</v>
      </c>
    </row>
    <row r="187" spans="1:46" ht="19.5">
      <c r="A187" s="619">
        <v>45470</v>
      </c>
      <c r="B187" s="616">
        <v>106</v>
      </c>
      <c r="C187" s="620">
        <v>0.5</v>
      </c>
      <c r="D187" s="617">
        <v>2404099</v>
      </c>
      <c r="E187" s="617" t="s">
        <v>21</v>
      </c>
      <c r="F187" s="621" t="s">
        <v>55</v>
      </c>
      <c r="G187" s="864">
        <v>13.957000000000001</v>
      </c>
      <c r="H187" s="869"/>
      <c r="I187" s="869"/>
      <c r="J187" s="24"/>
      <c r="K187" s="19">
        <v>13.957000000000001</v>
      </c>
      <c r="L187" s="618">
        <f t="shared" si="22"/>
        <v>16.22095928779796</v>
      </c>
      <c r="M187" s="24"/>
      <c r="N187" s="24"/>
      <c r="O187" s="869"/>
      <c r="P187" s="869"/>
      <c r="Q187" s="870"/>
      <c r="R187" s="870"/>
      <c r="S187" s="870"/>
      <c r="T187" s="870"/>
      <c r="U187" s="870"/>
      <c r="V187" s="622"/>
      <c r="W187" s="622"/>
      <c r="X187" s="622"/>
      <c r="Y187" s="18">
        <v>87.53</v>
      </c>
      <c r="Z187" s="18">
        <v>-0.2</v>
      </c>
      <c r="AA187" s="18">
        <v>10.55</v>
      </c>
      <c r="AB187" s="25"/>
      <c r="AC187" s="17"/>
      <c r="AD187" s="16"/>
      <c r="AE187" s="16"/>
      <c r="AF187" s="16"/>
      <c r="AG187" s="18"/>
      <c r="AH187" s="16"/>
      <c r="AI187" s="16"/>
      <c r="AJ187" s="24"/>
      <c r="AK187" s="24"/>
      <c r="AL187" s="24"/>
      <c r="AM187" s="26"/>
      <c r="AN187" s="24" t="s">
        <v>79</v>
      </c>
      <c r="AO187" s="24"/>
      <c r="AP187" s="24"/>
      <c r="AQ187" s="24" t="s">
        <v>55</v>
      </c>
      <c r="AR187" s="24" t="s">
        <v>55</v>
      </c>
      <c r="AS187" s="24" t="s">
        <v>32</v>
      </c>
      <c r="AT187" s="24" t="s">
        <v>1561</v>
      </c>
    </row>
    <row r="188" spans="1:46" ht="19.5">
      <c r="A188" s="619">
        <v>45471</v>
      </c>
      <c r="B188" s="616">
        <v>106</v>
      </c>
      <c r="C188" s="620">
        <v>0.52083333333333337</v>
      </c>
      <c r="D188" s="617">
        <v>2404118</v>
      </c>
      <c r="E188" s="617" t="s">
        <v>21</v>
      </c>
      <c r="F188" s="621" t="s">
        <v>55</v>
      </c>
      <c r="G188" s="864">
        <v>14.24</v>
      </c>
      <c r="H188" s="869"/>
      <c r="I188" s="869"/>
      <c r="J188" s="24"/>
      <c r="K188" s="19">
        <v>10.76</v>
      </c>
      <c r="L188" s="618">
        <f>(K188/(100-G188))*100</f>
        <v>12.546641791044774</v>
      </c>
      <c r="M188" s="24"/>
      <c r="N188" s="24"/>
      <c r="O188" s="869"/>
      <c r="P188" s="869"/>
      <c r="Q188" s="870"/>
      <c r="R188" s="870"/>
      <c r="S188" s="870"/>
      <c r="T188" s="870"/>
      <c r="U188" s="870"/>
      <c r="V188" s="622"/>
      <c r="W188" s="622"/>
      <c r="X188" s="622"/>
      <c r="Y188" s="18">
        <v>87.59</v>
      </c>
      <c r="Z188" s="18">
        <v>-0.28999999999999998</v>
      </c>
      <c r="AA188" s="18">
        <v>10.33</v>
      </c>
      <c r="AB188" s="25"/>
      <c r="AC188" s="17">
        <v>0.86</v>
      </c>
      <c r="AD188" s="16"/>
      <c r="AE188" s="16"/>
      <c r="AF188" s="16"/>
      <c r="AG188" s="18"/>
      <c r="AH188" s="16"/>
      <c r="AI188" s="16"/>
      <c r="AJ188" s="24"/>
      <c r="AK188" s="24"/>
      <c r="AL188" s="24"/>
      <c r="AM188" s="26"/>
      <c r="AN188" s="24" t="s">
        <v>79</v>
      </c>
      <c r="AO188" s="24"/>
      <c r="AP188" s="24"/>
      <c r="AQ188" s="24" t="s">
        <v>55</v>
      </c>
      <c r="AR188" s="24" t="s">
        <v>55</v>
      </c>
      <c r="AS188" s="24" t="s">
        <v>32</v>
      </c>
      <c r="AT188" s="24" t="s">
        <v>1562</v>
      </c>
    </row>
    <row r="189" spans="1:46" ht="19.5">
      <c r="A189" s="619">
        <v>45471</v>
      </c>
      <c r="B189" s="616">
        <v>106</v>
      </c>
      <c r="C189" s="620">
        <v>0.52083333333333337</v>
      </c>
      <c r="D189" s="617">
        <v>2404119</v>
      </c>
      <c r="E189" s="617" t="s">
        <v>39</v>
      </c>
      <c r="F189" s="621" t="s">
        <v>55</v>
      </c>
      <c r="G189" s="864">
        <v>14.29</v>
      </c>
      <c r="H189" s="869"/>
      <c r="I189" s="869"/>
      <c r="J189" s="24"/>
      <c r="K189" s="19">
        <v>11</v>
      </c>
      <c r="L189" s="618">
        <f>(K189/(100-G189))*100</f>
        <v>12.833975032084938</v>
      </c>
      <c r="M189" s="24"/>
      <c r="N189" s="24"/>
      <c r="O189" s="869">
        <v>1.4</v>
      </c>
      <c r="P189" s="869"/>
      <c r="Q189" s="870">
        <v>9</v>
      </c>
      <c r="R189" s="870">
        <v>50</v>
      </c>
      <c r="S189" s="870"/>
      <c r="T189" s="870">
        <f>SUM(PS[[#This Row],[G 150µ]:[G 63µ]])</f>
        <v>59</v>
      </c>
      <c r="U189" s="870">
        <v>36</v>
      </c>
      <c r="V189" s="622"/>
      <c r="W189" s="622"/>
      <c r="X189" s="622"/>
      <c r="Y189" s="18">
        <v>87.23</v>
      </c>
      <c r="Z189" s="18">
        <v>-0.12</v>
      </c>
      <c r="AA189" s="18">
        <v>10.130000000000001</v>
      </c>
      <c r="AB189" s="25"/>
      <c r="AC189" s="17">
        <v>0.9</v>
      </c>
      <c r="AD189" s="16">
        <v>110</v>
      </c>
      <c r="AE189" s="16">
        <v>66</v>
      </c>
      <c r="AF189" s="16">
        <v>18.100000000000001</v>
      </c>
      <c r="AG189" s="18">
        <v>252</v>
      </c>
      <c r="AH189" s="16">
        <v>1.66</v>
      </c>
      <c r="AI189" s="16">
        <v>50.8</v>
      </c>
      <c r="AJ189" s="24"/>
      <c r="AK189" s="24" t="s">
        <v>55</v>
      </c>
      <c r="AL189" s="24" t="s">
        <v>55</v>
      </c>
      <c r="AM189" s="26"/>
      <c r="AN189" s="24" t="s">
        <v>79</v>
      </c>
      <c r="AO189" s="24" t="s">
        <v>55</v>
      </c>
      <c r="AP189" s="24"/>
      <c r="AQ189" s="24" t="s">
        <v>55</v>
      </c>
      <c r="AR189" s="24" t="s">
        <v>55</v>
      </c>
      <c r="AS189" s="24" t="s">
        <v>32</v>
      </c>
      <c r="AT189" s="24" t="s">
        <v>1563</v>
      </c>
    </row>
    <row r="190" spans="1:46" ht="19.5">
      <c r="A190" s="619">
        <v>45474</v>
      </c>
      <c r="B190" s="616">
        <v>107</v>
      </c>
      <c r="C190" s="620">
        <v>0.47916666666666669</v>
      </c>
      <c r="D190" s="617">
        <v>2404164</v>
      </c>
      <c r="E190" s="617" t="s">
        <v>39</v>
      </c>
      <c r="F190" s="621" t="s">
        <v>55</v>
      </c>
      <c r="G190" s="864">
        <v>13.85</v>
      </c>
      <c r="H190" s="869">
        <v>13.62</v>
      </c>
      <c r="I190" s="869">
        <v>13.7</v>
      </c>
      <c r="J190" s="24"/>
      <c r="K190" s="19">
        <v>10.26</v>
      </c>
      <c r="L190" s="618">
        <f t="shared" ref="L190:L191" si="23">(K190/(100-G190))*100</f>
        <v>11.909460243760881</v>
      </c>
      <c r="M190" s="24"/>
      <c r="N190" s="24"/>
      <c r="O190" s="869"/>
      <c r="P190" s="869"/>
      <c r="Q190" s="870"/>
      <c r="R190" s="870"/>
      <c r="S190" s="870"/>
      <c r="T190" s="870"/>
      <c r="U190" s="870"/>
      <c r="V190" s="622"/>
      <c r="W190" s="622"/>
      <c r="X190" s="622"/>
      <c r="Y190" s="18">
        <v>88.65</v>
      </c>
      <c r="Z190" s="18">
        <v>-0.99</v>
      </c>
      <c r="AA190" s="18">
        <v>9.86</v>
      </c>
      <c r="AB190" s="25"/>
      <c r="AC190" s="17"/>
      <c r="AD190" s="16"/>
      <c r="AE190" s="16"/>
      <c r="AF190" s="16"/>
      <c r="AG190" s="18"/>
      <c r="AH190" s="16"/>
      <c r="AI190" s="16"/>
      <c r="AJ190" s="24"/>
      <c r="AK190" s="24" t="s">
        <v>55</v>
      </c>
      <c r="AL190" s="24" t="s">
        <v>55</v>
      </c>
      <c r="AM190" s="26"/>
      <c r="AN190" s="24" t="s">
        <v>79</v>
      </c>
      <c r="AO190" s="24" t="s">
        <v>55</v>
      </c>
      <c r="AP190" s="24"/>
      <c r="AQ190" s="24" t="s">
        <v>55</v>
      </c>
      <c r="AR190" s="24" t="s">
        <v>55</v>
      </c>
      <c r="AS190" s="24" t="s">
        <v>32</v>
      </c>
      <c r="AT190" s="24" t="s">
        <v>1564</v>
      </c>
    </row>
    <row r="191" spans="1:46" ht="19.5">
      <c r="A191" s="619">
        <v>45474</v>
      </c>
      <c r="B191" s="616">
        <v>107</v>
      </c>
      <c r="C191" s="620">
        <v>0.5</v>
      </c>
      <c r="D191" s="617">
        <v>2404173</v>
      </c>
      <c r="E191" s="617" t="s">
        <v>39</v>
      </c>
      <c r="F191" s="621" t="s">
        <v>55</v>
      </c>
      <c r="G191" s="864">
        <v>13.95</v>
      </c>
      <c r="H191" s="869"/>
      <c r="I191" s="869"/>
      <c r="J191" s="24"/>
      <c r="K191" s="19">
        <v>10.26</v>
      </c>
      <c r="L191" s="618">
        <f t="shared" si="23"/>
        <v>11.923300406740267</v>
      </c>
      <c r="M191" s="24"/>
      <c r="N191" s="24"/>
      <c r="O191" s="869">
        <v>0.8</v>
      </c>
      <c r="P191" s="869"/>
      <c r="Q191" s="870">
        <v>10.6</v>
      </c>
      <c r="R191" s="870">
        <v>44.4</v>
      </c>
      <c r="S191" s="870"/>
      <c r="T191" s="870">
        <f>SUM(PS[[#This Row],[G 150µ]:[G 63µ]])</f>
        <v>55</v>
      </c>
      <c r="U191" s="870">
        <v>43.4</v>
      </c>
      <c r="V191" s="622"/>
      <c r="W191" s="622"/>
      <c r="X191" s="622"/>
      <c r="Y191" s="18">
        <v>87.8</v>
      </c>
      <c r="Z191" s="18">
        <v>-0.21</v>
      </c>
      <c r="AA191" s="18">
        <v>9.83</v>
      </c>
      <c r="AB191" s="25"/>
      <c r="AC191" s="17"/>
      <c r="AD191" s="16"/>
      <c r="AE191" s="16"/>
      <c r="AF191" s="16"/>
      <c r="AG191" s="18"/>
      <c r="AH191" s="16"/>
      <c r="AI191" s="16"/>
      <c r="AJ191" s="24"/>
      <c r="AK191" s="24" t="s">
        <v>55</v>
      </c>
      <c r="AL191" s="24" t="s">
        <v>55</v>
      </c>
      <c r="AM191" s="26"/>
      <c r="AN191" s="24" t="s">
        <v>79</v>
      </c>
      <c r="AO191" s="24" t="s">
        <v>55</v>
      </c>
      <c r="AP191" s="24"/>
      <c r="AQ191" s="24" t="s">
        <v>55</v>
      </c>
      <c r="AR191" s="24" t="s">
        <v>55</v>
      </c>
      <c r="AS191" s="24" t="s">
        <v>32</v>
      </c>
      <c r="AT191" s="24" t="s">
        <v>1565</v>
      </c>
    </row>
    <row r="192" spans="1:46" ht="19.5">
      <c r="A192" s="619">
        <v>45475</v>
      </c>
      <c r="B192" s="616">
        <v>107</v>
      </c>
      <c r="C192" s="620">
        <v>0.5</v>
      </c>
      <c r="D192" s="617">
        <v>2404188</v>
      </c>
      <c r="E192" s="617" t="s">
        <v>39</v>
      </c>
      <c r="F192" s="621" t="s">
        <v>55</v>
      </c>
      <c r="G192" s="864">
        <v>13.77</v>
      </c>
      <c r="H192" s="869"/>
      <c r="I192" s="869"/>
      <c r="J192" s="24"/>
      <c r="K192" s="19">
        <v>10.53</v>
      </c>
      <c r="L192" s="618">
        <f>(K192/(100-G192))*100</f>
        <v>12.211527310680736</v>
      </c>
      <c r="M192" s="24"/>
      <c r="N192" s="24"/>
      <c r="O192" s="869">
        <v>0.4</v>
      </c>
      <c r="P192" s="869"/>
      <c r="Q192" s="870">
        <v>5.8</v>
      </c>
      <c r="R192" s="870">
        <v>38.6</v>
      </c>
      <c r="S192" s="870"/>
      <c r="T192" s="870">
        <f>SUM(PS[[#This Row],[G 150µ]:[G 63µ]])</f>
        <v>44.4</v>
      </c>
      <c r="U192" s="870">
        <v>55</v>
      </c>
      <c r="V192" s="622"/>
      <c r="W192" s="622"/>
      <c r="X192" s="622"/>
      <c r="Y192" s="18">
        <v>87.75</v>
      </c>
      <c r="Z192" s="18">
        <v>-0.08</v>
      </c>
      <c r="AA192" s="18">
        <v>9.9499999999999993</v>
      </c>
      <c r="AB192" s="25"/>
      <c r="AC192" s="17"/>
      <c r="AD192" s="16"/>
      <c r="AE192" s="16"/>
      <c r="AF192" s="16"/>
      <c r="AG192" s="18"/>
      <c r="AH192" s="16"/>
      <c r="AI192" s="16"/>
      <c r="AJ192" s="24"/>
      <c r="AK192" s="24" t="s">
        <v>55</v>
      </c>
      <c r="AL192" s="24" t="s">
        <v>55</v>
      </c>
      <c r="AM192" s="26"/>
      <c r="AN192" s="24" t="s">
        <v>79</v>
      </c>
      <c r="AO192" s="24" t="s">
        <v>55</v>
      </c>
      <c r="AP192" s="24"/>
      <c r="AQ192" s="24" t="s">
        <v>55</v>
      </c>
      <c r="AR192" s="24" t="s">
        <v>55</v>
      </c>
      <c r="AS192" s="24" t="s">
        <v>32</v>
      </c>
      <c r="AT192" s="24" t="s">
        <v>1566</v>
      </c>
    </row>
    <row r="193" spans="1:46" ht="19.5">
      <c r="A193" s="619">
        <v>45475</v>
      </c>
      <c r="B193" s="616">
        <v>106</v>
      </c>
      <c r="C193" s="620">
        <v>0.54166666666666663</v>
      </c>
      <c r="D193" s="617">
        <v>2404196</v>
      </c>
      <c r="E193" s="617" t="s">
        <v>21</v>
      </c>
      <c r="F193" s="621" t="s">
        <v>55</v>
      </c>
      <c r="G193" s="864">
        <v>13.32</v>
      </c>
      <c r="H193" s="869"/>
      <c r="I193" s="869"/>
      <c r="J193" s="24"/>
      <c r="K193" s="19">
        <v>9.75</v>
      </c>
      <c r="L193" s="618">
        <f t="shared" ref="L193:L197" si="24">(K193/(100-G193))*100</f>
        <v>11.248269497000461</v>
      </c>
      <c r="M193" s="24"/>
      <c r="N193" s="24"/>
      <c r="O193" s="869"/>
      <c r="P193" s="869"/>
      <c r="Q193" s="870"/>
      <c r="R193" s="870"/>
      <c r="S193" s="870"/>
      <c r="T193" s="870"/>
      <c r="U193" s="870"/>
      <c r="V193" s="622"/>
      <c r="W193" s="622"/>
      <c r="X193" s="622"/>
      <c r="Y193" s="18">
        <v>87.52</v>
      </c>
      <c r="Z193" s="18">
        <v>-0.13</v>
      </c>
      <c r="AA193" s="18">
        <v>9.7899999999999991</v>
      </c>
      <c r="AB193" s="25"/>
      <c r="AC193" s="17">
        <v>0.85</v>
      </c>
      <c r="AD193" s="16"/>
      <c r="AE193" s="16"/>
      <c r="AF193" s="16"/>
      <c r="AG193" s="18"/>
      <c r="AH193" s="16"/>
      <c r="AI193" s="16"/>
      <c r="AJ193" s="24"/>
      <c r="AK193" s="24"/>
      <c r="AL193" s="24"/>
      <c r="AM193" s="26"/>
      <c r="AN193" s="24" t="s">
        <v>91</v>
      </c>
      <c r="AO193" s="24"/>
      <c r="AP193" s="24"/>
      <c r="AQ193" s="24" t="s">
        <v>55</v>
      </c>
      <c r="AR193" s="24" t="s">
        <v>55</v>
      </c>
      <c r="AS193" s="24" t="s">
        <v>32</v>
      </c>
      <c r="AT193" s="24" t="s">
        <v>1567</v>
      </c>
    </row>
    <row r="194" spans="1:46" ht="19.5">
      <c r="A194" s="619">
        <v>45475</v>
      </c>
      <c r="B194" s="616">
        <v>106</v>
      </c>
      <c r="C194" s="620">
        <v>0.54166666666666663</v>
      </c>
      <c r="D194" s="617">
        <v>2404193</v>
      </c>
      <c r="E194" s="617" t="s">
        <v>39</v>
      </c>
      <c r="F194" s="621" t="s">
        <v>55</v>
      </c>
      <c r="G194" s="864">
        <v>13.85</v>
      </c>
      <c r="H194" s="869"/>
      <c r="I194" s="869"/>
      <c r="J194" s="24"/>
      <c r="K194" s="19">
        <v>10.29</v>
      </c>
      <c r="L194" s="618">
        <f t="shared" si="24"/>
        <v>11.944283226929771</v>
      </c>
      <c r="M194" s="24"/>
      <c r="N194" s="24"/>
      <c r="O194" s="869"/>
      <c r="P194" s="869"/>
      <c r="Q194" s="870"/>
      <c r="R194" s="870"/>
      <c r="S194" s="870"/>
      <c r="T194" s="870"/>
      <c r="U194" s="870"/>
      <c r="V194" s="622"/>
      <c r="W194" s="622"/>
      <c r="X194" s="622"/>
      <c r="Y194" s="18">
        <v>87.45</v>
      </c>
      <c r="Z194" s="18">
        <v>-0.14000000000000001</v>
      </c>
      <c r="AA194" s="18">
        <v>9.98</v>
      </c>
      <c r="AB194" s="25"/>
      <c r="AC194" s="17">
        <v>0.8</v>
      </c>
      <c r="AD194" s="16">
        <v>104</v>
      </c>
      <c r="AE194" s="16">
        <v>79</v>
      </c>
      <c r="AF194" s="16">
        <v>19.8</v>
      </c>
      <c r="AG194" s="18">
        <v>280</v>
      </c>
      <c r="AH194" s="16">
        <v>1.32</v>
      </c>
      <c r="AI194" s="16">
        <v>54.4</v>
      </c>
      <c r="AJ194" s="24"/>
      <c r="AK194" s="24" t="s">
        <v>55</v>
      </c>
      <c r="AL194" s="24" t="s">
        <v>55</v>
      </c>
      <c r="AM194" s="26"/>
      <c r="AN194" s="24" t="s">
        <v>91</v>
      </c>
      <c r="AO194" s="24" t="s">
        <v>55</v>
      </c>
      <c r="AP194" s="24"/>
      <c r="AQ194" s="24" t="s">
        <v>55</v>
      </c>
      <c r="AR194" s="24" t="s">
        <v>55</v>
      </c>
      <c r="AS194" s="24" t="s">
        <v>32</v>
      </c>
      <c r="AT194" s="24" t="s">
        <v>1568</v>
      </c>
    </row>
    <row r="195" spans="1:46" ht="19.5">
      <c r="A195" s="619">
        <v>45477</v>
      </c>
      <c r="B195" s="616">
        <v>106</v>
      </c>
      <c r="C195" s="620">
        <v>0.52083333333333337</v>
      </c>
      <c r="D195" s="617">
        <v>2404232</v>
      </c>
      <c r="E195" s="617" t="s">
        <v>39</v>
      </c>
      <c r="F195" s="621" t="s">
        <v>55</v>
      </c>
      <c r="G195" s="864">
        <v>13.6</v>
      </c>
      <c r="H195" s="869"/>
      <c r="I195" s="869">
        <v>13.4</v>
      </c>
      <c r="J195" s="24"/>
      <c r="K195" s="19">
        <v>9.77</v>
      </c>
      <c r="L195" s="618">
        <f t="shared" si="24"/>
        <v>11.30787037037037</v>
      </c>
      <c r="M195" s="24"/>
      <c r="N195" s="24"/>
      <c r="O195" s="869">
        <v>0.7</v>
      </c>
      <c r="P195" s="869"/>
      <c r="Q195" s="870">
        <v>12</v>
      </c>
      <c r="R195" s="870">
        <v>40</v>
      </c>
      <c r="S195" s="870"/>
      <c r="T195" s="870">
        <f>SUM(PS[[#This Row],[G 150µ]:[G 63µ]])</f>
        <v>52</v>
      </c>
      <c r="U195" s="870">
        <v>48</v>
      </c>
      <c r="V195" s="622"/>
      <c r="W195" s="622"/>
      <c r="X195" s="622"/>
      <c r="Y195" s="18">
        <v>87.75</v>
      </c>
      <c r="Z195" s="18">
        <v>-0.25</v>
      </c>
      <c r="AA195" s="18">
        <v>10</v>
      </c>
      <c r="AB195" s="25"/>
      <c r="AC195" s="17">
        <v>0.74</v>
      </c>
      <c r="AD195" s="16">
        <v>94</v>
      </c>
      <c r="AE195" s="16">
        <v>78</v>
      </c>
      <c r="AF195" s="16">
        <v>19.7</v>
      </c>
      <c r="AG195" s="18">
        <v>250</v>
      </c>
      <c r="AH195" s="16">
        <v>1.21</v>
      </c>
      <c r="AI195" s="16">
        <v>53.1</v>
      </c>
      <c r="AJ195" s="24"/>
      <c r="AK195" s="24" t="s">
        <v>55</v>
      </c>
      <c r="AL195" s="24" t="s">
        <v>55</v>
      </c>
      <c r="AM195" s="26"/>
      <c r="AN195" s="24" t="s">
        <v>79</v>
      </c>
      <c r="AO195" s="24" t="s">
        <v>55</v>
      </c>
      <c r="AP195" s="24"/>
      <c r="AQ195" s="24" t="s">
        <v>55</v>
      </c>
      <c r="AR195" s="24" t="s">
        <v>55</v>
      </c>
      <c r="AS195" s="24" t="s">
        <v>32</v>
      </c>
      <c r="AT195" s="24" t="s">
        <v>1569</v>
      </c>
    </row>
    <row r="196" spans="1:46" ht="19.5">
      <c r="A196" s="619">
        <v>45478</v>
      </c>
      <c r="B196" s="616">
        <v>106</v>
      </c>
      <c r="C196" s="620">
        <v>0.41666666666666669</v>
      </c>
      <c r="D196" s="617">
        <v>2404249</v>
      </c>
      <c r="E196" s="617" t="s">
        <v>39</v>
      </c>
      <c r="F196" s="621" t="s">
        <v>55</v>
      </c>
      <c r="G196" s="864">
        <v>14.5</v>
      </c>
      <c r="H196" s="869">
        <v>14.2</v>
      </c>
      <c r="I196" s="869">
        <v>14.2</v>
      </c>
      <c r="J196" s="24">
        <v>0.65900000000000003</v>
      </c>
      <c r="K196" s="19">
        <v>9.8800000000000008</v>
      </c>
      <c r="L196" s="618">
        <f t="shared" si="24"/>
        <v>11.555555555555557</v>
      </c>
      <c r="M196" s="24"/>
      <c r="N196" s="24"/>
      <c r="O196" s="869">
        <v>1</v>
      </c>
      <c r="P196" s="869"/>
      <c r="Q196" s="870">
        <v>14.8</v>
      </c>
      <c r="R196" s="870">
        <v>54.4</v>
      </c>
      <c r="S196" s="870"/>
      <c r="T196" s="870">
        <f>SUM(PS[[#This Row],[G 150µ]:[G 63µ]])</f>
        <v>69.2</v>
      </c>
      <c r="U196" s="870">
        <v>28.6</v>
      </c>
      <c r="V196" s="622"/>
      <c r="W196" s="622"/>
      <c r="X196" s="622"/>
      <c r="Y196" s="18">
        <v>89.33</v>
      </c>
      <c r="Z196" s="18">
        <v>-0.28000000000000003</v>
      </c>
      <c r="AA196" s="18">
        <v>9.9499999999999993</v>
      </c>
      <c r="AB196" s="25"/>
      <c r="AC196" s="17"/>
      <c r="AD196" s="16">
        <v>104</v>
      </c>
      <c r="AE196" s="16">
        <v>62</v>
      </c>
      <c r="AF196" s="16">
        <v>17.5</v>
      </c>
      <c r="AG196" s="18">
        <v>240</v>
      </c>
      <c r="AH196" s="16">
        <v>1.68</v>
      </c>
      <c r="AI196" s="16">
        <v>52.6</v>
      </c>
      <c r="AJ196" s="24"/>
      <c r="AK196" s="24" t="s">
        <v>55</v>
      </c>
      <c r="AL196" s="24" t="s">
        <v>55</v>
      </c>
      <c r="AM196" s="26"/>
      <c r="AN196" s="24" t="s">
        <v>101</v>
      </c>
      <c r="AO196" s="24" t="s">
        <v>55</v>
      </c>
      <c r="AP196" s="24"/>
      <c r="AQ196" s="24" t="s">
        <v>55</v>
      </c>
      <c r="AR196" s="24" t="s">
        <v>55</v>
      </c>
      <c r="AS196" s="24" t="s">
        <v>32</v>
      </c>
      <c r="AT196" s="24" t="s">
        <v>1570</v>
      </c>
    </row>
    <row r="197" spans="1:46" ht="19.5">
      <c r="A197" s="619">
        <v>45481</v>
      </c>
      <c r="B197" s="616">
        <v>107</v>
      </c>
      <c r="C197" s="620">
        <v>0.375</v>
      </c>
      <c r="D197" s="617">
        <v>240285</v>
      </c>
      <c r="E197" s="617" t="s">
        <v>39</v>
      </c>
      <c r="F197" s="621" t="s">
        <v>55</v>
      </c>
      <c r="G197" s="864">
        <v>14.5</v>
      </c>
      <c r="H197" s="869"/>
      <c r="I197" s="869">
        <v>14.18</v>
      </c>
      <c r="J197" s="24"/>
      <c r="K197" s="19">
        <v>10.11</v>
      </c>
      <c r="L197" s="618">
        <f t="shared" si="24"/>
        <v>11.82456140350877</v>
      </c>
      <c r="M197" s="24"/>
      <c r="N197" s="24"/>
      <c r="O197" s="869">
        <v>1.2</v>
      </c>
      <c r="P197" s="869"/>
      <c r="Q197" s="870">
        <v>26.8</v>
      </c>
      <c r="R197" s="870">
        <v>40.4</v>
      </c>
      <c r="S197" s="870"/>
      <c r="T197" s="870">
        <f>SUM(PS[[#This Row],[G 150µ]:[G 63µ]])</f>
        <v>67.2</v>
      </c>
      <c r="U197" s="870">
        <v>31.4</v>
      </c>
      <c r="V197" s="622"/>
      <c r="W197" s="622"/>
      <c r="X197" s="622"/>
      <c r="Y197" s="18">
        <v>89.75</v>
      </c>
      <c r="Z197" s="18">
        <v>-0.38</v>
      </c>
      <c r="AA197" s="18">
        <v>9.94</v>
      </c>
      <c r="AB197" s="25"/>
      <c r="AC197" s="17">
        <v>0.73</v>
      </c>
      <c r="AD197" s="16">
        <v>101</v>
      </c>
      <c r="AE197" s="16">
        <v>65</v>
      </c>
      <c r="AF197" s="16">
        <v>17.899999999999999</v>
      </c>
      <c r="AG197" s="18">
        <v>240</v>
      </c>
      <c r="AH197" s="16">
        <v>1.55</v>
      </c>
      <c r="AI197" s="16">
        <v>52.9</v>
      </c>
      <c r="AJ197" s="24"/>
      <c r="AK197" s="24" t="s">
        <v>55</v>
      </c>
      <c r="AL197" s="24" t="s">
        <v>55</v>
      </c>
      <c r="AM197" s="26"/>
      <c r="AN197" s="24" t="s">
        <v>101</v>
      </c>
      <c r="AO197" s="24" t="s">
        <v>55</v>
      </c>
      <c r="AP197" s="24"/>
      <c r="AQ197" s="24" t="s">
        <v>55</v>
      </c>
      <c r="AR197" s="24" t="s">
        <v>55</v>
      </c>
      <c r="AS197" s="24" t="s">
        <v>32</v>
      </c>
      <c r="AT197" s="24" t="s">
        <v>1571</v>
      </c>
    </row>
    <row r="198" spans="1:46" ht="19.5">
      <c r="A198" s="619">
        <v>45482</v>
      </c>
      <c r="B198" s="616">
        <v>107</v>
      </c>
      <c r="C198" s="620">
        <v>0.375</v>
      </c>
      <c r="D198" s="617">
        <v>2404334</v>
      </c>
      <c r="E198" s="617" t="s">
        <v>39</v>
      </c>
      <c r="F198" s="621" t="s">
        <v>55</v>
      </c>
      <c r="G198" s="864">
        <v>14.08</v>
      </c>
      <c r="H198" s="869"/>
      <c r="I198" s="869">
        <v>13.7</v>
      </c>
      <c r="J198" s="24"/>
      <c r="K198" s="19">
        <v>10.68</v>
      </c>
      <c r="L198" s="618">
        <f>(K198/(100-G198))*100</f>
        <v>12.430167597765362</v>
      </c>
      <c r="M198" s="24"/>
      <c r="N198" s="24"/>
      <c r="O198" s="869">
        <v>1</v>
      </c>
      <c r="P198" s="869"/>
      <c r="Q198" s="870">
        <v>6.4</v>
      </c>
      <c r="R198" s="870">
        <v>41</v>
      </c>
      <c r="S198" s="870"/>
      <c r="T198" s="870">
        <f>SUM(PS[[#This Row],[G 150µ]:[G 63µ]])</f>
        <v>47.4</v>
      </c>
      <c r="U198" s="870">
        <v>50</v>
      </c>
      <c r="V198" s="622">
        <v>24.03</v>
      </c>
      <c r="W198" s="622">
        <v>98</v>
      </c>
      <c r="X198" s="622">
        <v>8.25</v>
      </c>
      <c r="Y198" s="18">
        <v>88.45</v>
      </c>
      <c r="Z198" s="18">
        <v>-0.22</v>
      </c>
      <c r="AA198" s="18">
        <v>10.25</v>
      </c>
      <c r="AB198" s="25"/>
      <c r="AC198" s="17"/>
      <c r="AD198" s="16">
        <v>117</v>
      </c>
      <c r="AE198" s="16">
        <v>69</v>
      </c>
      <c r="AF198" s="16">
        <v>18.5</v>
      </c>
      <c r="AG198" s="18">
        <v>290</v>
      </c>
      <c r="AH198" s="16">
        <v>1.7</v>
      </c>
      <c r="AI198" s="16">
        <v>53.4</v>
      </c>
      <c r="AJ198" s="24"/>
      <c r="AK198" s="24" t="s">
        <v>55</v>
      </c>
      <c r="AL198" s="24" t="s">
        <v>55</v>
      </c>
      <c r="AM198" s="26"/>
      <c r="AN198" s="24" t="s">
        <v>101</v>
      </c>
      <c r="AO198" s="24" t="s">
        <v>55</v>
      </c>
      <c r="AP198" s="24"/>
      <c r="AQ198" s="24" t="s">
        <v>55</v>
      </c>
      <c r="AR198" s="24" t="s">
        <v>55</v>
      </c>
      <c r="AS198" s="24" t="s">
        <v>32</v>
      </c>
      <c r="AT198" s="24" t="s">
        <v>1572</v>
      </c>
    </row>
    <row r="199" spans="1:46" ht="19.5">
      <c r="A199" s="619">
        <v>45485</v>
      </c>
      <c r="B199" s="616">
        <v>107</v>
      </c>
      <c r="C199" s="620">
        <v>0.47916666666666669</v>
      </c>
      <c r="D199" s="617">
        <v>2404368</v>
      </c>
      <c r="E199" s="617" t="s">
        <v>21</v>
      </c>
      <c r="F199" s="621" t="s">
        <v>55</v>
      </c>
      <c r="G199" s="864">
        <v>14.3</v>
      </c>
      <c r="H199" s="869"/>
      <c r="I199" s="869"/>
      <c r="J199" s="24"/>
      <c r="K199" s="19">
        <v>9.98</v>
      </c>
      <c r="L199" s="618">
        <f t="shared" ref="L199:L200" si="25">(K199/(100-G199))*100</f>
        <v>11.645274212368728</v>
      </c>
      <c r="M199" s="24"/>
      <c r="N199" s="24"/>
      <c r="O199" s="869"/>
      <c r="P199" s="869"/>
      <c r="Q199" s="870"/>
      <c r="R199" s="870"/>
      <c r="S199" s="870"/>
      <c r="T199" s="870"/>
      <c r="U199" s="870"/>
      <c r="V199" s="622"/>
      <c r="W199" s="622"/>
      <c r="X199" s="622"/>
      <c r="Y199" s="18">
        <v>89.41</v>
      </c>
      <c r="Z199" s="18">
        <v>-0.28999999999999998</v>
      </c>
      <c r="AA199" s="18">
        <v>9.7200000000000006</v>
      </c>
      <c r="AB199" s="25"/>
      <c r="AC199" s="17"/>
      <c r="AD199" s="16"/>
      <c r="AE199" s="16"/>
      <c r="AF199" s="16"/>
      <c r="AG199" s="18"/>
      <c r="AH199" s="16"/>
      <c r="AI199" s="16"/>
      <c r="AJ199" s="24"/>
      <c r="AK199" s="24"/>
      <c r="AL199" s="24"/>
      <c r="AM199" s="26"/>
      <c r="AN199" s="24" t="s">
        <v>79</v>
      </c>
      <c r="AO199" s="24"/>
      <c r="AP199" s="24"/>
      <c r="AQ199" s="24" t="s">
        <v>55</v>
      </c>
      <c r="AR199" s="24" t="s">
        <v>55</v>
      </c>
      <c r="AS199" s="24" t="s">
        <v>32</v>
      </c>
      <c r="AT199" s="24" t="s">
        <v>1573</v>
      </c>
    </row>
    <row r="200" spans="1:46" ht="19.5">
      <c r="A200" s="619">
        <v>45485</v>
      </c>
      <c r="B200" s="616">
        <v>107</v>
      </c>
      <c r="C200" s="620">
        <v>0.47916666666666669</v>
      </c>
      <c r="D200" s="617">
        <v>2404367</v>
      </c>
      <c r="E200" s="617" t="s">
        <v>39</v>
      </c>
      <c r="F200" s="621" t="s">
        <v>55</v>
      </c>
      <c r="G200" s="864">
        <v>14.1</v>
      </c>
      <c r="H200" s="869"/>
      <c r="I200" s="869">
        <v>13.9</v>
      </c>
      <c r="J200" s="24"/>
      <c r="K200" s="19">
        <v>10.49</v>
      </c>
      <c r="L200" s="618">
        <f t="shared" si="25"/>
        <v>12.211874272409778</v>
      </c>
      <c r="M200" s="24"/>
      <c r="N200" s="24"/>
      <c r="O200" s="869">
        <v>1</v>
      </c>
      <c r="P200" s="869"/>
      <c r="Q200" s="870">
        <v>4.4000000000000004</v>
      </c>
      <c r="R200" s="870">
        <v>35.6</v>
      </c>
      <c r="S200" s="870"/>
      <c r="T200" s="870">
        <f>SUM(PS[[#This Row],[G 150µ]:[G 63µ]])</f>
        <v>40</v>
      </c>
      <c r="U200" s="870">
        <v>58.4</v>
      </c>
      <c r="V200" s="622"/>
      <c r="W200" s="622"/>
      <c r="X200" s="622"/>
      <c r="Y200" s="18">
        <v>87.86</v>
      </c>
      <c r="Z200" s="18">
        <v>-0.22</v>
      </c>
      <c r="AA200" s="18">
        <v>9.7899999999999991</v>
      </c>
      <c r="AB200" s="25"/>
      <c r="AC200" s="17">
        <v>0.84</v>
      </c>
      <c r="AD200" s="16">
        <v>122</v>
      </c>
      <c r="AE200" s="16">
        <v>71</v>
      </c>
      <c r="AF200" s="16">
        <v>18.8</v>
      </c>
      <c r="AG200" s="18">
        <v>300</v>
      </c>
      <c r="AH200" s="16">
        <v>1.72</v>
      </c>
      <c r="AI200" s="16">
        <v>52.7</v>
      </c>
      <c r="AJ200" s="24"/>
      <c r="AK200" s="24" t="s">
        <v>55</v>
      </c>
      <c r="AL200" s="24" t="s">
        <v>55</v>
      </c>
      <c r="AM200" s="26"/>
      <c r="AN200" s="24" t="s">
        <v>101</v>
      </c>
      <c r="AO200" s="24" t="s">
        <v>55</v>
      </c>
      <c r="AP200" s="24"/>
      <c r="AQ200" s="24" t="s">
        <v>55</v>
      </c>
      <c r="AR200" s="24" t="s">
        <v>55</v>
      </c>
      <c r="AS200" s="24" t="s">
        <v>32</v>
      </c>
      <c r="AT200" s="24" t="s">
        <v>1574</v>
      </c>
    </row>
    <row r="201" spans="1:46" ht="19.5">
      <c r="A201" s="619">
        <v>45485</v>
      </c>
      <c r="B201" s="616">
        <v>107</v>
      </c>
      <c r="C201" s="620">
        <v>0.54166666666666663</v>
      </c>
      <c r="D201" s="617">
        <v>2404374</v>
      </c>
      <c r="E201" s="617" t="s">
        <v>39</v>
      </c>
      <c r="F201" s="621" t="s">
        <v>55</v>
      </c>
      <c r="G201" s="864">
        <v>13.98</v>
      </c>
      <c r="H201" s="869"/>
      <c r="I201" s="869"/>
      <c r="J201" s="24"/>
      <c r="K201" s="19">
        <v>10.35</v>
      </c>
      <c r="L201" s="618">
        <f>(K201/(100-G201))*100</f>
        <v>12.032085561497325</v>
      </c>
      <c r="M201" s="24"/>
      <c r="N201" s="24"/>
      <c r="O201" s="869"/>
      <c r="P201" s="869"/>
      <c r="Q201" s="870"/>
      <c r="R201" s="870"/>
      <c r="S201" s="870"/>
      <c r="T201" s="870"/>
      <c r="U201" s="870"/>
      <c r="V201" s="622"/>
      <c r="W201" s="622"/>
      <c r="X201" s="622"/>
      <c r="Y201" s="18"/>
      <c r="Z201" s="18"/>
      <c r="AA201" s="18"/>
      <c r="AB201" s="25"/>
      <c r="AC201" s="17"/>
      <c r="AD201" s="16"/>
      <c r="AE201" s="16"/>
      <c r="AF201" s="16"/>
      <c r="AG201" s="18"/>
      <c r="AH201" s="16"/>
      <c r="AI201" s="16"/>
      <c r="AJ201" s="24"/>
      <c r="AK201" s="24" t="s">
        <v>55</v>
      </c>
      <c r="AL201" s="24" t="s">
        <v>55</v>
      </c>
      <c r="AM201" s="26"/>
      <c r="AN201" s="24" t="s">
        <v>101</v>
      </c>
      <c r="AO201" s="24" t="s">
        <v>55</v>
      </c>
      <c r="AP201" s="24"/>
      <c r="AQ201" s="24" t="s">
        <v>55</v>
      </c>
      <c r="AR201" s="24" t="s">
        <v>55</v>
      </c>
      <c r="AS201" s="24" t="s">
        <v>32</v>
      </c>
      <c r="AT201" s="24" t="s">
        <v>1575</v>
      </c>
    </row>
    <row r="202" spans="1:46" ht="19.5">
      <c r="A202" s="619">
        <v>45488</v>
      </c>
      <c r="B202" s="616">
        <v>107</v>
      </c>
      <c r="C202" s="620">
        <v>0.41666666666666669</v>
      </c>
      <c r="D202" s="617">
        <v>2404418</v>
      </c>
      <c r="E202" s="617" t="s">
        <v>39</v>
      </c>
      <c r="F202" s="621" t="s">
        <v>55</v>
      </c>
      <c r="G202" s="864">
        <v>14.4</v>
      </c>
      <c r="H202" s="869"/>
      <c r="I202" s="869">
        <v>14</v>
      </c>
      <c r="J202" s="24"/>
      <c r="K202" s="19">
        <v>9.51</v>
      </c>
      <c r="L202" s="618">
        <f>(K202/(100-G202))*100</f>
        <v>11.109813084112149</v>
      </c>
      <c r="M202" s="24"/>
      <c r="N202" s="24"/>
      <c r="O202" s="869">
        <v>1.2</v>
      </c>
      <c r="P202" s="869"/>
      <c r="Q202" s="870">
        <v>12</v>
      </c>
      <c r="R202" s="870">
        <v>44.2</v>
      </c>
      <c r="S202" s="870"/>
      <c r="T202" s="870">
        <f>SUM(PS[[#This Row],[G 150µ]:[G 63µ]])</f>
        <v>56.2</v>
      </c>
      <c r="U202" s="870">
        <v>42</v>
      </c>
      <c r="V202" s="622"/>
      <c r="W202" s="622"/>
      <c r="X202" s="622"/>
      <c r="Y202" s="18">
        <v>89.47</v>
      </c>
      <c r="Z202" s="18">
        <v>-0.59</v>
      </c>
      <c r="AA202" s="18">
        <v>9.74</v>
      </c>
      <c r="AB202" s="25"/>
      <c r="AC202" s="17"/>
      <c r="AD202" s="16">
        <v>113</v>
      </c>
      <c r="AE202" s="16">
        <v>54</v>
      </c>
      <c r="AF202" s="16">
        <v>16.399999999999999</v>
      </c>
      <c r="AG202" s="18">
        <v>220</v>
      </c>
      <c r="AH202" s="16">
        <v>2.09</v>
      </c>
      <c r="AI202" s="16">
        <v>47.1</v>
      </c>
      <c r="AJ202" s="24"/>
      <c r="AK202" s="24" t="s">
        <v>55</v>
      </c>
      <c r="AL202" s="24" t="s">
        <v>55</v>
      </c>
      <c r="AM202" s="26"/>
      <c r="AN202" s="24" t="s">
        <v>101</v>
      </c>
      <c r="AO202" s="24" t="s">
        <v>55</v>
      </c>
      <c r="AP202" s="24"/>
      <c r="AQ202" s="24" t="s">
        <v>55</v>
      </c>
      <c r="AR202" s="24" t="s">
        <v>55</v>
      </c>
      <c r="AS202" s="24" t="s">
        <v>32</v>
      </c>
      <c r="AT202" s="24" t="s">
        <v>1576</v>
      </c>
    </row>
    <row r="203" spans="1:46" ht="19.5">
      <c r="A203" s="619">
        <v>45488</v>
      </c>
      <c r="B203" s="616">
        <v>107</v>
      </c>
      <c r="C203" s="620">
        <v>0.5</v>
      </c>
      <c r="D203" s="617">
        <v>2404424</v>
      </c>
      <c r="E203" s="617" t="s">
        <v>39</v>
      </c>
      <c r="F203" s="621" t="s">
        <v>55</v>
      </c>
      <c r="G203" s="864">
        <v>14.5</v>
      </c>
      <c r="H203" s="869"/>
      <c r="I203" s="869"/>
      <c r="J203" s="24">
        <v>0.65200000000000002</v>
      </c>
      <c r="K203" s="19">
        <v>9.66</v>
      </c>
      <c r="L203" s="618">
        <f>(K203/(100-G203))*100</f>
        <v>11.298245614035087</v>
      </c>
      <c r="M203" s="24"/>
      <c r="N203" s="24"/>
      <c r="O203" s="869"/>
      <c r="P203" s="869"/>
      <c r="Q203" s="870"/>
      <c r="R203" s="870"/>
      <c r="S203" s="870"/>
      <c r="T203" s="870"/>
      <c r="U203" s="870"/>
      <c r="V203" s="622"/>
      <c r="W203" s="622"/>
      <c r="X203" s="622"/>
      <c r="Y203" s="18"/>
      <c r="Z203" s="18"/>
      <c r="AA203" s="18"/>
      <c r="AB203" s="25"/>
      <c r="AC203" s="17"/>
      <c r="AD203" s="16"/>
      <c r="AE203" s="16"/>
      <c r="AF203" s="16"/>
      <c r="AG203" s="18"/>
      <c r="AH203" s="16"/>
      <c r="AI203" s="16"/>
      <c r="AJ203" s="24"/>
      <c r="AK203" s="24" t="s">
        <v>55</v>
      </c>
      <c r="AL203" s="24" t="s">
        <v>55</v>
      </c>
      <c r="AM203" s="26"/>
      <c r="AN203" s="24" t="s">
        <v>62</v>
      </c>
      <c r="AO203" s="24" t="s">
        <v>55</v>
      </c>
      <c r="AP203" s="24"/>
      <c r="AQ203" s="24" t="s">
        <v>55</v>
      </c>
      <c r="AR203" s="24" t="s">
        <v>55</v>
      </c>
      <c r="AS203" s="24" t="s">
        <v>32</v>
      </c>
      <c r="AT203" s="24" t="s">
        <v>1577</v>
      </c>
    </row>
    <row r="204" spans="1:46" ht="19.5">
      <c r="A204" s="619">
        <v>45489</v>
      </c>
      <c r="B204" s="616">
        <v>107</v>
      </c>
      <c r="C204" s="620">
        <v>0.41666666666666669</v>
      </c>
      <c r="D204" s="617">
        <v>2404460</v>
      </c>
      <c r="E204" s="617" t="s">
        <v>39</v>
      </c>
      <c r="F204" s="621" t="s">
        <v>55</v>
      </c>
      <c r="G204" s="864">
        <v>13.63</v>
      </c>
      <c r="H204" s="869">
        <v>13.4</v>
      </c>
      <c r="I204" s="869">
        <v>13.3</v>
      </c>
      <c r="J204" s="24"/>
      <c r="K204" s="19">
        <v>10.84</v>
      </c>
      <c r="L204" s="618">
        <f>(K204/(100-G204))*100</f>
        <v>12.550654162324882</v>
      </c>
      <c r="M204" s="24"/>
      <c r="N204" s="24"/>
      <c r="O204" s="869"/>
      <c r="P204" s="869"/>
      <c r="Q204" s="870"/>
      <c r="R204" s="870"/>
      <c r="S204" s="870"/>
      <c r="T204" s="870"/>
      <c r="U204" s="870"/>
      <c r="V204" s="622"/>
      <c r="W204" s="622"/>
      <c r="X204" s="622"/>
      <c r="Y204" s="18">
        <v>88.5</v>
      </c>
      <c r="Z204" s="18">
        <v>-0.1</v>
      </c>
      <c r="AA204" s="18">
        <v>9.9</v>
      </c>
      <c r="AB204" s="25"/>
      <c r="AC204" s="17">
        <v>0.8</v>
      </c>
      <c r="AD204" s="16">
        <v>91</v>
      </c>
      <c r="AE204" s="16">
        <v>85</v>
      </c>
      <c r="AF204" s="16">
        <v>20.5</v>
      </c>
      <c r="AG204" s="18">
        <v>240</v>
      </c>
      <c r="AH204" s="16">
        <v>1.07</v>
      </c>
      <c r="AI204" s="16">
        <v>50.1</v>
      </c>
      <c r="AJ204" s="24"/>
      <c r="AK204" s="24" t="s">
        <v>55</v>
      </c>
      <c r="AL204" s="24" t="s">
        <v>55</v>
      </c>
      <c r="AM204" s="26"/>
      <c r="AN204" s="24" t="s">
        <v>91</v>
      </c>
      <c r="AO204" s="24" t="s">
        <v>55</v>
      </c>
      <c r="AP204" s="24"/>
      <c r="AQ204" s="24" t="s">
        <v>55</v>
      </c>
      <c r="AR204" s="24" t="s">
        <v>55</v>
      </c>
      <c r="AS204" s="24" t="s">
        <v>32</v>
      </c>
      <c r="AT204" s="24" t="s">
        <v>1578</v>
      </c>
    </row>
    <row r="205" spans="1:46" ht="19.5">
      <c r="A205" s="619">
        <v>45490</v>
      </c>
      <c r="B205" s="616">
        <v>107</v>
      </c>
      <c r="C205" s="620">
        <v>0.45833333333333331</v>
      </c>
      <c r="D205" s="617">
        <v>2404489</v>
      </c>
      <c r="E205" s="617" t="s">
        <v>39</v>
      </c>
      <c r="F205" s="621" t="s">
        <v>55</v>
      </c>
      <c r="G205" s="864">
        <v>13.7</v>
      </c>
      <c r="H205" s="869"/>
      <c r="I205" s="869">
        <v>13.6</v>
      </c>
      <c r="J205" s="24"/>
      <c r="K205" s="19">
        <v>11.39</v>
      </c>
      <c r="L205" s="618">
        <f>(K205/(100-G205))*100</f>
        <v>13.198146002317499</v>
      </c>
      <c r="M205" s="24"/>
      <c r="N205" s="24"/>
      <c r="O205" s="869">
        <v>1.9</v>
      </c>
      <c r="P205" s="869"/>
      <c r="Q205" s="870">
        <v>45</v>
      </c>
      <c r="R205" s="870">
        <v>36</v>
      </c>
      <c r="S205" s="870">
        <v>12</v>
      </c>
      <c r="T205" s="870">
        <f>SUM(PS[[#This Row],[G 150µ]:[G 63µ]])</f>
        <v>93</v>
      </c>
      <c r="U205" s="870">
        <v>3</v>
      </c>
      <c r="V205" s="622">
        <v>23.01</v>
      </c>
      <c r="W205" s="622">
        <v>97</v>
      </c>
      <c r="X205" s="622">
        <v>7.68</v>
      </c>
      <c r="Y205" s="18">
        <v>87.84</v>
      </c>
      <c r="Z205" s="18">
        <v>-0.14000000000000001</v>
      </c>
      <c r="AA205" s="18">
        <v>10.14</v>
      </c>
      <c r="AB205" s="25"/>
      <c r="AC205" s="17"/>
      <c r="AD205" s="16"/>
      <c r="AE205" s="16"/>
      <c r="AF205" s="16"/>
      <c r="AG205" s="18"/>
      <c r="AH205" s="16"/>
      <c r="AI205" s="16"/>
      <c r="AJ205" s="24"/>
      <c r="AK205" s="24" t="s">
        <v>55</v>
      </c>
      <c r="AL205" s="24" t="s">
        <v>55</v>
      </c>
      <c r="AM205" s="26"/>
      <c r="AN205" s="24" t="s">
        <v>79</v>
      </c>
      <c r="AO205" s="24" t="s">
        <v>55</v>
      </c>
      <c r="AP205" s="24"/>
      <c r="AQ205" s="24" t="s">
        <v>55</v>
      </c>
      <c r="AR205" s="24" t="s">
        <v>55</v>
      </c>
      <c r="AS205" s="24" t="s">
        <v>32</v>
      </c>
      <c r="AT205" s="1265" t="s">
        <v>1579</v>
      </c>
    </row>
    <row r="206" spans="1:46" ht="19.5">
      <c r="A206" s="619">
        <v>45490</v>
      </c>
      <c r="B206" s="616">
        <v>107</v>
      </c>
      <c r="C206" s="620">
        <v>0.5</v>
      </c>
      <c r="D206" s="617">
        <v>2404496</v>
      </c>
      <c r="E206" s="617" t="s">
        <v>39</v>
      </c>
      <c r="F206" s="621" t="s">
        <v>55</v>
      </c>
      <c r="G206" s="864">
        <v>13.7</v>
      </c>
      <c r="H206" s="869"/>
      <c r="I206" s="869"/>
      <c r="J206" s="24"/>
      <c r="K206" s="19">
        <v>11.39</v>
      </c>
      <c r="L206" s="618">
        <f>(K206/(100-G206))*100</f>
        <v>13.198146002317499</v>
      </c>
      <c r="M206" s="24"/>
      <c r="N206" s="24"/>
      <c r="O206" s="869"/>
      <c r="P206" s="869"/>
      <c r="Q206" s="870"/>
      <c r="R206" s="870"/>
      <c r="S206" s="870"/>
      <c r="T206" s="870"/>
      <c r="U206" s="870"/>
      <c r="V206" s="622"/>
      <c r="W206" s="622"/>
      <c r="X206" s="622"/>
      <c r="Y206" s="18">
        <v>88</v>
      </c>
      <c r="Z206" s="18">
        <v>-0.26</v>
      </c>
      <c r="AA206" s="18">
        <v>9.81</v>
      </c>
      <c r="AB206" s="25"/>
      <c r="AC206" s="17"/>
      <c r="AD206" s="16"/>
      <c r="AE206" s="16"/>
      <c r="AF206" s="16"/>
      <c r="AG206" s="18"/>
      <c r="AH206" s="16"/>
      <c r="AI206" s="16"/>
      <c r="AJ206" s="24"/>
      <c r="AK206" s="24" t="s">
        <v>55</v>
      </c>
      <c r="AL206" s="24" t="s">
        <v>55</v>
      </c>
      <c r="AM206" s="26"/>
      <c r="AN206" s="24" t="s">
        <v>79</v>
      </c>
      <c r="AO206" s="24" t="s">
        <v>55</v>
      </c>
      <c r="AP206" s="24"/>
      <c r="AQ206" s="24" t="s">
        <v>55</v>
      </c>
      <c r="AR206" s="24" t="s">
        <v>55</v>
      </c>
      <c r="AS206" s="24" t="s">
        <v>32</v>
      </c>
      <c r="AT206" s="24" t="s">
        <v>1580</v>
      </c>
    </row>
    <row r="207" spans="1:46" ht="19.5">
      <c r="A207" s="619">
        <v>45491</v>
      </c>
      <c r="B207" s="616">
        <v>107</v>
      </c>
      <c r="C207" s="620">
        <v>0.51736111111111116</v>
      </c>
      <c r="D207" s="617">
        <v>2404519</v>
      </c>
      <c r="E207" s="617" t="s">
        <v>21</v>
      </c>
      <c r="F207" s="621" t="s">
        <v>55</v>
      </c>
      <c r="G207" s="864">
        <v>13.7</v>
      </c>
      <c r="H207" s="869"/>
      <c r="I207" s="869"/>
      <c r="J207" s="24"/>
      <c r="K207" s="19">
        <v>10.8</v>
      </c>
      <c r="L207" s="618">
        <f t="shared" ref="L207:L210" si="26">(K207/(100-G207))*100</f>
        <v>12.514484356894556</v>
      </c>
      <c r="M207" s="24"/>
      <c r="N207" s="24"/>
      <c r="O207" s="869"/>
      <c r="P207" s="869"/>
      <c r="Q207" s="870"/>
      <c r="R207" s="870"/>
      <c r="S207" s="870"/>
      <c r="T207" s="870"/>
      <c r="U207" s="870"/>
      <c r="V207" s="622"/>
      <c r="W207" s="622"/>
      <c r="X207" s="622"/>
      <c r="Y207" s="18">
        <v>87.3</v>
      </c>
      <c r="Z207" s="18">
        <v>-0.19</v>
      </c>
      <c r="AA207" s="18">
        <v>10.44</v>
      </c>
      <c r="AB207" s="25"/>
      <c r="AC207" s="17"/>
      <c r="AD207" s="16"/>
      <c r="AE207" s="16"/>
      <c r="AF207" s="16"/>
      <c r="AG207" s="18"/>
      <c r="AH207" s="16"/>
      <c r="AI207" s="16"/>
      <c r="AJ207" s="24"/>
      <c r="AK207" s="24"/>
      <c r="AL207" s="24"/>
      <c r="AM207" s="26"/>
      <c r="AN207" s="24" t="s">
        <v>79</v>
      </c>
      <c r="AO207" s="24"/>
      <c r="AP207" s="24"/>
      <c r="AQ207" s="24" t="s">
        <v>55</v>
      </c>
      <c r="AR207" s="24" t="s">
        <v>55</v>
      </c>
      <c r="AS207" s="24" t="s">
        <v>32</v>
      </c>
      <c r="AT207" s="24" t="s">
        <v>1581</v>
      </c>
    </row>
    <row r="208" spans="1:46" ht="19.5">
      <c r="A208" s="619">
        <v>45491</v>
      </c>
      <c r="B208" s="616">
        <v>107</v>
      </c>
      <c r="C208" s="620">
        <v>0.51736111111111116</v>
      </c>
      <c r="D208" s="617">
        <v>2404520</v>
      </c>
      <c r="E208" s="617" t="s">
        <v>39</v>
      </c>
      <c r="F208" s="621" t="s">
        <v>55</v>
      </c>
      <c r="G208" s="864">
        <v>13.67</v>
      </c>
      <c r="H208" s="869"/>
      <c r="I208" s="869"/>
      <c r="J208" s="24">
        <v>0.65700000000000003</v>
      </c>
      <c r="K208" s="19">
        <v>11.05</v>
      </c>
      <c r="L208" s="618">
        <f t="shared" si="26"/>
        <v>12.799721996988303</v>
      </c>
      <c r="M208" s="24"/>
      <c r="N208" s="24"/>
      <c r="O208" s="869">
        <v>2</v>
      </c>
      <c r="P208" s="869"/>
      <c r="Q208" s="870">
        <v>35</v>
      </c>
      <c r="R208" s="870">
        <v>48</v>
      </c>
      <c r="S208" s="870">
        <v>10</v>
      </c>
      <c r="T208" s="870">
        <f>SUM(PS[[#This Row],[G 150µ]:[G 63µ]])</f>
        <v>93</v>
      </c>
      <c r="U208" s="870">
        <v>5</v>
      </c>
      <c r="V208" s="622"/>
      <c r="W208" s="622"/>
      <c r="X208" s="622"/>
      <c r="Y208" s="18">
        <v>87.2</v>
      </c>
      <c r="Z208" s="18">
        <v>0.14000000000000001</v>
      </c>
      <c r="AA208" s="18">
        <v>10.130000000000001</v>
      </c>
      <c r="AB208" s="25"/>
      <c r="AC208" s="17">
        <v>0.76</v>
      </c>
      <c r="AD208" s="16">
        <v>100</v>
      </c>
      <c r="AE208" s="16">
        <v>63</v>
      </c>
      <c r="AF208" s="16">
        <v>17.7</v>
      </c>
      <c r="AG208" s="18">
        <v>230</v>
      </c>
      <c r="AH208" s="16">
        <v>1.5</v>
      </c>
      <c r="AI208" s="16">
        <v>52.1</v>
      </c>
      <c r="AJ208" s="24"/>
      <c r="AK208" s="24" t="s">
        <v>55</v>
      </c>
      <c r="AL208" s="24" t="s">
        <v>55</v>
      </c>
      <c r="AM208" s="26"/>
      <c r="AN208" s="24" t="s">
        <v>101</v>
      </c>
      <c r="AO208" s="24" t="s">
        <v>55</v>
      </c>
      <c r="AP208" s="24"/>
      <c r="AQ208" s="24" t="s">
        <v>55</v>
      </c>
      <c r="AR208" s="24" t="s">
        <v>55</v>
      </c>
      <c r="AS208" s="24" t="s">
        <v>32</v>
      </c>
      <c r="AT208" s="24" t="s">
        <v>1582</v>
      </c>
    </row>
    <row r="209" spans="1:46" ht="19.5">
      <c r="A209" s="619">
        <v>45492</v>
      </c>
      <c r="B209" s="616">
        <v>107</v>
      </c>
      <c r="C209" s="620">
        <v>0.4375</v>
      </c>
      <c r="D209" s="617">
        <v>2404541</v>
      </c>
      <c r="E209" s="617" t="s">
        <v>39</v>
      </c>
      <c r="F209" s="621" t="s">
        <v>55</v>
      </c>
      <c r="G209" s="864">
        <v>13.44</v>
      </c>
      <c r="H209" s="869"/>
      <c r="I209" s="869">
        <v>13.3</v>
      </c>
      <c r="J209" s="24"/>
      <c r="K209" s="19">
        <v>10.92</v>
      </c>
      <c r="L209" s="618">
        <f t="shared" si="26"/>
        <v>12.615526802218113</v>
      </c>
      <c r="M209" s="24"/>
      <c r="N209" s="24"/>
      <c r="O209" s="869">
        <v>1.8</v>
      </c>
      <c r="P209" s="869"/>
      <c r="Q209" s="870">
        <v>39.799999999999997</v>
      </c>
      <c r="R209" s="870">
        <v>39</v>
      </c>
      <c r="S209" s="870">
        <v>14</v>
      </c>
      <c r="T209" s="870">
        <f>SUM(PS[[#This Row],[G 150µ]:[G 63µ]])</f>
        <v>92.8</v>
      </c>
      <c r="U209" s="870">
        <v>3</v>
      </c>
      <c r="V209" s="622"/>
      <c r="W209" s="622"/>
      <c r="X209" s="622"/>
      <c r="Y209" s="18">
        <v>87.46</v>
      </c>
      <c r="Z209" s="18">
        <v>-0.28000000000000003</v>
      </c>
      <c r="AA209" s="18">
        <v>9.7799999999999994</v>
      </c>
      <c r="AB209" s="25"/>
      <c r="AC209" s="17"/>
      <c r="AD209" s="16"/>
      <c r="AE209" s="16"/>
      <c r="AF209" s="16"/>
      <c r="AG209" s="18"/>
      <c r="AH209" s="16"/>
      <c r="AI209" s="16"/>
      <c r="AJ209" s="24"/>
      <c r="AK209" s="24" t="s">
        <v>55</v>
      </c>
      <c r="AL209" s="24" t="s">
        <v>55</v>
      </c>
      <c r="AM209" s="26"/>
      <c r="AN209" s="24" t="s">
        <v>79</v>
      </c>
      <c r="AO209" s="24" t="s">
        <v>55</v>
      </c>
      <c r="AP209" s="24"/>
      <c r="AQ209" s="24" t="s">
        <v>55</v>
      </c>
      <c r="AR209" s="24" t="s">
        <v>55</v>
      </c>
      <c r="AS209" s="24" t="s">
        <v>32</v>
      </c>
      <c r="AT209" s="24" t="s">
        <v>1583</v>
      </c>
    </row>
    <row r="210" spans="1:46" ht="19.5">
      <c r="A210" s="619">
        <v>45492</v>
      </c>
      <c r="B210" s="616">
        <v>107</v>
      </c>
      <c r="C210" s="620">
        <v>0.47916666666666669</v>
      </c>
      <c r="D210" s="617">
        <v>2404542</v>
      </c>
      <c r="E210" s="617" t="s">
        <v>39</v>
      </c>
      <c r="F210" s="621" t="s">
        <v>55</v>
      </c>
      <c r="G210" s="864">
        <v>13.6</v>
      </c>
      <c r="H210" s="869"/>
      <c r="I210" s="869">
        <v>13.34</v>
      </c>
      <c r="J210" s="24"/>
      <c r="K210" s="19">
        <v>11.02</v>
      </c>
      <c r="L210" s="618">
        <f t="shared" si="26"/>
        <v>12.75462962962963</v>
      </c>
      <c r="M210" s="24"/>
      <c r="N210" s="24"/>
      <c r="O210" s="869">
        <v>1.6</v>
      </c>
      <c r="P210" s="869"/>
      <c r="Q210" s="870">
        <v>31</v>
      </c>
      <c r="R210" s="870">
        <v>38.799999999999997</v>
      </c>
      <c r="S210" s="870">
        <v>22</v>
      </c>
      <c r="T210" s="870">
        <f>SUM(PS[[#This Row],[G 150µ]:[G 63µ]])</f>
        <v>91.8</v>
      </c>
      <c r="U210" s="870">
        <v>5</v>
      </c>
      <c r="V210" s="622">
        <v>20.63</v>
      </c>
      <c r="W210" s="622">
        <v>96</v>
      </c>
      <c r="X210" s="622">
        <v>7.11</v>
      </c>
      <c r="Y210" s="18">
        <v>87.94</v>
      </c>
      <c r="Z210" s="18">
        <v>-0.27</v>
      </c>
      <c r="AA210" s="18">
        <v>10.09</v>
      </c>
      <c r="AB210" s="25"/>
      <c r="AC210" s="17"/>
      <c r="AD210" s="16">
        <v>115</v>
      </c>
      <c r="AE210" s="16">
        <v>65</v>
      </c>
      <c r="AF210" s="16">
        <v>17.899999999999999</v>
      </c>
      <c r="AG210" s="18">
        <v>260</v>
      </c>
      <c r="AH210" s="16">
        <v>1.77</v>
      </c>
      <c r="AI210" s="16">
        <v>51.6</v>
      </c>
      <c r="AJ210" s="24"/>
      <c r="AK210" s="24" t="s">
        <v>55</v>
      </c>
      <c r="AL210" s="24" t="s">
        <v>55</v>
      </c>
      <c r="AM210" s="26"/>
      <c r="AN210" s="24" t="s">
        <v>101</v>
      </c>
      <c r="AO210" s="24" t="s">
        <v>55</v>
      </c>
      <c r="AP210" s="24"/>
      <c r="AQ210" s="24" t="s">
        <v>55</v>
      </c>
      <c r="AR210" s="24" t="s">
        <v>55</v>
      </c>
      <c r="AS210" s="24" t="s">
        <v>32</v>
      </c>
      <c r="AT210" s="24" t="s">
        <v>1584</v>
      </c>
    </row>
    <row r="211" spans="1:46" ht="19.5">
      <c r="A211" s="619">
        <v>45495</v>
      </c>
      <c r="B211" s="616">
        <v>107</v>
      </c>
      <c r="C211" s="620">
        <v>0.45833333333333331</v>
      </c>
      <c r="D211" s="617">
        <v>2404617</v>
      </c>
      <c r="E211" s="617" t="s">
        <v>39</v>
      </c>
      <c r="F211" s="621" t="s">
        <v>55</v>
      </c>
      <c r="G211" s="864">
        <v>13.41</v>
      </c>
      <c r="H211" s="869"/>
      <c r="I211" s="869"/>
      <c r="J211" s="24"/>
      <c r="K211" s="19">
        <v>11.7</v>
      </c>
      <c r="L211" s="618">
        <f>(K211/(100-G211))*100</f>
        <v>13.511952881395079</v>
      </c>
      <c r="M211" s="24"/>
      <c r="N211" s="24"/>
      <c r="O211" s="869">
        <v>1</v>
      </c>
      <c r="P211" s="869"/>
      <c r="Q211" s="870">
        <v>46</v>
      </c>
      <c r="R211" s="870">
        <v>30</v>
      </c>
      <c r="S211" s="870">
        <v>19</v>
      </c>
      <c r="T211" s="870">
        <f>SUM(PS[[#This Row],[G 150µ]:[G 63µ]])</f>
        <v>95</v>
      </c>
      <c r="U211" s="870">
        <v>4</v>
      </c>
      <c r="V211" s="622"/>
      <c r="W211" s="622"/>
      <c r="X211" s="622"/>
      <c r="Y211" s="18">
        <v>88.81</v>
      </c>
      <c r="Z211" s="18">
        <v>-0.3</v>
      </c>
      <c r="AA211" s="18">
        <v>10.34</v>
      </c>
      <c r="AB211" s="25"/>
      <c r="AC211" s="17"/>
      <c r="AD211" s="16"/>
      <c r="AE211" s="16"/>
      <c r="AF211" s="16"/>
      <c r="AG211" s="18"/>
      <c r="AH211" s="16"/>
      <c r="AI211" s="16"/>
      <c r="AJ211" s="24"/>
      <c r="AK211" s="24" t="s">
        <v>55</v>
      </c>
      <c r="AL211" s="24" t="s">
        <v>55</v>
      </c>
      <c r="AM211" s="26"/>
      <c r="AN211" s="24" t="s">
        <v>79</v>
      </c>
      <c r="AO211" s="24" t="s">
        <v>55</v>
      </c>
      <c r="AP211" s="24"/>
      <c r="AQ211" s="24" t="s">
        <v>55</v>
      </c>
      <c r="AR211" s="24" t="s">
        <v>55</v>
      </c>
      <c r="AS211" s="24" t="s">
        <v>32</v>
      </c>
      <c r="AT211" s="24" t="s">
        <v>1585</v>
      </c>
    </row>
    <row r="212" spans="1:46" ht="19.5">
      <c r="A212" s="619">
        <v>45497</v>
      </c>
      <c r="B212" s="616">
        <v>107</v>
      </c>
      <c r="C212" s="620">
        <v>0.4375</v>
      </c>
      <c r="D212" s="617">
        <v>2404670</v>
      </c>
      <c r="E212" s="617" t="s">
        <v>39</v>
      </c>
      <c r="F212" s="621" t="s">
        <v>55</v>
      </c>
      <c r="G212" s="864">
        <v>13.7</v>
      </c>
      <c r="H212" s="869"/>
      <c r="I212" s="869">
        <v>13.43</v>
      </c>
      <c r="J212" s="24"/>
      <c r="K212" s="19">
        <v>11.07</v>
      </c>
      <c r="L212" s="618">
        <f>(K212/(100-G212))*100</f>
        <v>12.82734646581692</v>
      </c>
      <c r="M212" s="24"/>
      <c r="N212" s="24"/>
      <c r="O212" s="869">
        <v>1.4</v>
      </c>
      <c r="P212" s="869"/>
      <c r="Q212" s="870">
        <v>46.4</v>
      </c>
      <c r="R212" s="870">
        <v>33.200000000000003</v>
      </c>
      <c r="S212" s="870">
        <v>17</v>
      </c>
      <c r="T212" s="870">
        <f>SUM(PS[[#This Row],[G 150µ]:[G 63µ]])</f>
        <v>96.6</v>
      </c>
      <c r="U212" s="870">
        <v>1</v>
      </c>
      <c r="V212" s="622"/>
      <c r="W212" s="622"/>
      <c r="X212" s="622"/>
      <c r="Y212" s="18">
        <v>88.84</v>
      </c>
      <c r="Z212" s="18">
        <v>-0.18</v>
      </c>
      <c r="AA212" s="18">
        <v>10.49</v>
      </c>
      <c r="AB212" s="25"/>
      <c r="AC212" s="17"/>
      <c r="AD212" s="16">
        <v>110</v>
      </c>
      <c r="AE212" s="16">
        <v>56</v>
      </c>
      <c r="AF212" s="16">
        <v>16.7</v>
      </c>
      <c r="AG212" s="18">
        <v>220</v>
      </c>
      <c r="AH212" s="16">
        <v>1.9</v>
      </c>
      <c r="AI212" s="16">
        <v>46.9</v>
      </c>
      <c r="AJ212" s="24"/>
      <c r="AK212" s="24" t="s">
        <v>55</v>
      </c>
      <c r="AL212" s="24" t="s">
        <v>55</v>
      </c>
      <c r="AM212" s="26"/>
      <c r="AN212" s="24" t="s">
        <v>101</v>
      </c>
      <c r="AO212" s="24" t="s">
        <v>55</v>
      </c>
      <c r="AP212" s="24"/>
      <c r="AQ212" s="24" t="s">
        <v>55</v>
      </c>
      <c r="AR212" s="24" t="s">
        <v>55</v>
      </c>
      <c r="AS212" s="24" t="s">
        <v>32</v>
      </c>
      <c r="AT212" s="24" t="s">
        <v>1586</v>
      </c>
    </row>
    <row r="213" spans="1:46" ht="19.5">
      <c r="A213" s="619">
        <v>45499</v>
      </c>
      <c r="B213" s="616">
        <v>107</v>
      </c>
      <c r="C213" s="620">
        <v>0.41666666666666669</v>
      </c>
      <c r="D213" s="617">
        <v>2404720</v>
      </c>
      <c r="E213" s="617" t="s">
        <v>39</v>
      </c>
      <c r="F213" s="621" t="s">
        <v>55</v>
      </c>
      <c r="G213" s="864">
        <v>13.8</v>
      </c>
      <c r="H213" s="869"/>
      <c r="I213" s="869"/>
      <c r="J213" s="24">
        <v>0.622</v>
      </c>
      <c r="K213" s="19">
        <v>11.37</v>
      </c>
      <c r="L213" s="618">
        <f t="shared" ref="L213:L214" si="27">(K213/(100-G213))*100</f>
        <v>13.190255220417631</v>
      </c>
      <c r="M213" s="24"/>
      <c r="N213" s="24"/>
      <c r="O213" s="869"/>
      <c r="P213" s="869"/>
      <c r="Q213" s="870"/>
      <c r="R213" s="870"/>
      <c r="S213" s="870"/>
      <c r="T213" s="870"/>
      <c r="U213" s="870"/>
      <c r="V213" s="622"/>
      <c r="W213" s="622"/>
      <c r="X213" s="622"/>
      <c r="Y213" s="18">
        <v>88.77</v>
      </c>
      <c r="Z213" s="18">
        <v>-0.14000000000000001</v>
      </c>
      <c r="AA213" s="18">
        <v>10.210000000000001</v>
      </c>
      <c r="AB213" s="25"/>
      <c r="AC213" s="17"/>
      <c r="AD213" s="16"/>
      <c r="AE213" s="16"/>
      <c r="AF213" s="16"/>
      <c r="AG213" s="18"/>
      <c r="AH213" s="16"/>
      <c r="AI213" s="16"/>
      <c r="AJ213" s="24"/>
      <c r="AK213" s="24" t="s">
        <v>55</v>
      </c>
      <c r="AL213" s="24" t="s">
        <v>55</v>
      </c>
      <c r="AM213" s="26"/>
      <c r="AN213" s="24" t="s">
        <v>79</v>
      </c>
      <c r="AO213" s="24" t="s">
        <v>55</v>
      </c>
      <c r="AP213" s="24"/>
      <c r="AQ213" s="24" t="s">
        <v>55</v>
      </c>
      <c r="AR213" s="24" t="s">
        <v>55</v>
      </c>
      <c r="AS213" s="24" t="s">
        <v>32</v>
      </c>
      <c r="AT213" s="24" t="s">
        <v>1587</v>
      </c>
    </row>
    <row r="214" spans="1:46" ht="19.5">
      <c r="A214" s="619">
        <v>45499</v>
      </c>
      <c r="B214" s="616">
        <v>107</v>
      </c>
      <c r="C214" s="620">
        <v>0.47916666666666669</v>
      </c>
      <c r="D214" s="617">
        <v>2404726</v>
      </c>
      <c r="E214" s="617" t="s">
        <v>39</v>
      </c>
      <c r="F214" s="621" t="s">
        <v>55</v>
      </c>
      <c r="G214" s="864">
        <v>14.3</v>
      </c>
      <c r="H214" s="869"/>
      <c r="I214" s="869"/>
      <c r="J214" s="24"/>
      <c r="K214" s="19">
        <v>11.43</v>
      </c>
      <c r="L214" s="618">
        <f t="shared" si="27"/>
        <v>13.337222870478413</v>
      </c>
      <c r="M214" s="24"/>
      <c r="N214" s="24"/>
      <c r="O214" s="869"/>
      <c r="P214" s="869"/>
      <c r="Q214" s="870"/>
      <c r="R214" s="870"/>
      <c r="S214" s="870"/>
      <c r="T214" s="870"/>
      <c r="U214" s="870"/>
      <c r="V214" s="622"/>
      <c r="W214" s="622"/>
      <c r="X214" s="622"/>
      <c r="Y214" s="18">
        <v>88.9</v>
      </c>
      <c r="Z214" s="18">
        <v>-0.11</v>
      </c>
      <c r="AA214" s="18">
        <v>10.220000000000001</v>
      </c>
      <c r="AB214" s="25"/>
      <c r="AC214" s="17"/>
      <c r="AD214" s="16"/>
      <c r="AE214" s="16"/>
      <c r="AF214" s="16"/>
      <c r="AG214" s="18"/>
      <c r="AH214" s="16"/>
      <c r="AI214" s="16"/>
      <c r="AJ214" s="24"/>
      <c r="AK214" s="24" t="s">
        <v>55</v>
      </c>
      <c r="AL214" s="24" t="s">
        <v>55</v>
      </c>
      <c r="AM214" s="26"/>
      <c r="AN214" s="24" t="s">
        <v>79</v>
      </c>
      <c r="AO214" s="24" t="s">
        <v>55</v>
      </c>
      <c r="AP214" s="24"/>
      <c r="AQ214" s="24" t="s">
        <v>55</v>
      </c>
      <c r="AR214" s="24" t="s">
        <v>55</v>
      </c>
      <c r="AS214" s="24" t="s">
        <v>32</v>
      </c>
      <c r="AT214" s="24" t="s">
        <v>1588</v>
      </c>
    </row>
    <row r="215" spans="1:46" ht="19.5">
      <c r="A215" s="619">
        <v>45502</v>
      </c>
      <c r="B215" s="616">
        <v>107</v>
      </c>
      <c r="C215" s="620">
        <v>0.45833333333333331</v>
      </c>
      <c r="D215" s="617">
        <v>2404765</v>
      </c>
      <c r="E215" s="617" t="s">
        <v>39</v>
      </c>
      <c r="F215" s="621" t="s">
        <v>55</v>
      </c>
      <c r="G215" s="864">
        <v>14.1</v>
      </c>
      <c r="H215" s="869">
        <v>13.92</v>
      </c>
      <c r="I215" s="869">
        <v>13.8</v>
      </c>
      <c r="J215" s="24"/>
      <c r="K215" s="19">
        <v>11.69</v>
      </c>
      <c r="L215" s="618">
        <f>(K215/(100-G215))*100</f>
        <v>13.608847497089638</v>
      </c>
      <c r="M215" s="24"/>
      <c r="N215" s="24"/>
      <c r="O215" s="869"/>
      <c r="P215" s="869"/>
      <c r="Q215" s="870"/>
      <c r="R215" s="870"/>
      <c r="S215" s="870"/>
      <c r="T215" s="870"/>
      <c r="U215" s="870"/>
      <c r="V215" s="622"/>
      <c r="W215" s="622"/>
      <c r="X215" s="622"/>
      <c r="Y215" s="18">
        <v>88.91</v>
      </c>
      <c r="Z215" s="18">
        <v>-0.19</v>
      </c>
      <c r="AA215" s="18">
        <v>10.16</v>
      </c>
      <c r="AB215" s="25"/>
      <c r="AC215" s="17">
        <v>0.78</v>
      </c>
      <c r="AD215" s="16"/>
      <c r="AE215" s="16"/>
      <c r="AF215" s="16"/>
      <c r="AG215" s="18"/>
      <c r="AH215" s="16"/>
      <c r="AI215" s="16"/>
      <c r="AJ215" s="24"/>
      <c r="AK215" s="24" t="s">
        <v>55</v>
      </c>
      <c r="AL215" s="24" t="s">
        <v>55</v>
      </c>
      <c r="AM215" s="26"/>
      <c r="AN215" s="24" t="s">
        <v>79</v>
      </c>
      <c r="AO215" s="24" t="s">
        <v>55</v>
      </c>
      <c r="AP215" s="24"/>
      <c r="AQ215" s="24" t="s">
        <v>55</v>
      </c>
      <c r="AR215" s="24" t="s">
        <v>55</v>
      </c>
      <c r="AS215" s="24" t="s">
        <v>32</v>
      </c>
      <c r="AT215" s="24" t="s">
        <v>1589</v>
      </c>
    </row>
    <row r="216" spans="1:46" ht="19.5">
      <c r="A216" s="619">
        <v>45505</v>
      </c>
      <c r="B216" s="616">
        <v>108</v>
      </c>
      <c r="C216" s="620">
        <v>0.47916666666666669</v>
      </c>
      <c r="D216" s="617">
        <v>2404840</v>
      </c>
      <c r="E216" s="617" t="s">
        <v>39</v>
      </c>
      <c r="F216" s="621" t="s">
        <v>55</v>
      </c>
      <c r="G216" s="864">
        <v>13.59</v>
      </c>
      <c r="H216" s="869"/>
      <c r="I216" s="869"/>
      <c r="J216" s="24"/>
      <c r="K216" s="19">
        <v>11.03</v>
      </c>
      <c r="L216" s="618">
        <f>(K216/(100-G216))*100</f>
        <v>12.76472630482583</v>
      </c>
      <c r="M216" s="24"/>
      <c r="N216" s="24"/>
      <c r="O216" s="869">
        <v>1.5</v>
      </c>
      <c r="P216" s="869"/>
      <c r="Q216" s="870">
        <v>40</v>
      </c>
      <c r="R216" s="870">
        <v>44</v>
      </c>
      <c r="S216" s="870">
        <v>11</v>
      </c>
      <c r="T216" s="870">
        <f>SUM(PS[[#This Row],[G 150µ]:[G 63µ]])</f>
        <v>95</v>
      </c>
      <c r="U216" s="870">
        <v>2</v>
      </c>
      <c r="V216" s="622"/>
      <c r="W216" s="622"/>
      <c r="X216" s="622"/>
      <c r="Y216" s="18">
        <v>88.46</v>
      </c>
      <c r="Z216" s="18">
        <v>-0.39</v>
      </c>
      <c r="AA216" s="18">
        <v>11.13</v>
      </c>
      <c r="AB216" s="25"/>
      <c r="AC216" s="17">
        <v>0.89</v>
      </c>
      <c r="AD216" s="16"/>
      <c r="AE216" s="16"/>
      <c r="AF216" s="16"/>
      <c r="AG216" s="18"/>
      <c r="AH216" s="16"/>
      <c r="AI216" s="16"/>
      <c r="AJ216" s="24"/>
      <c r="AK216" s="24" t="s">
        <v>55</v>
      </c>
      <c r="AL216" s="24" t="s">
        <v>55</v>
      </c>
      <c r="AM216" s="26"/>
      <c r="AN216" s="24" t="s">
        <v>79</v>
      </c>
      <c r="AO216" s="24" t="s">
        <v>55</v>
      </c>
      <c r="AP216" s="24"/>
      <c r="AQ216" s="24" t="s">
        <v>55</v>
      </c>
      <c r="AR216" s="24" t="s">
        <v>55</v>
      </c>
      <c r="AS216" s="24" t="s">
        <v>32</v>
      </c>
      <c r="AT216" s="24" t="s">
        <v>1590</v>
      </c>
    </row>
    <row r="217" spans="1:46" ht="19.5">
      <c r="A217" s="619">
        <v>45510</v>
      </c>
      <c r="B217" s="616">
        <v>108</v>
      </c>
      <c r="C217" s="620">
        <v>0.45833333333333331</v>
      </c>
      <c r="D217" s="617">
        <v>2404943</v>
      </c>
      <c r="E217" s="617" t="s">
        <v>39</v>
      </c>
      <c r="F217" s="621" t="s">
        <v>55</v>
      </c>
      <c r="G217" s="864">
        <v>12.07</v>
      </c>
      <c r="H217" s="869">
        <v>12.04</v>
      </c>
      <c r="I217" s="869"/>
      <c r="J217" s="24"/>
      <c r="K217" s="19">
        <v>11.14</v>
      </c>
      <c r="L217" s="618">
        <f>(K217/(100-G217))*100</f>
        <v>12.669168656886159</v>
      </c>
      <c r="M217" s="24"/>
      <c r="N217" s="24"/>
      <c r="O217" s="869">
        <v>1.4</v>
      </c>
      <c r="P217" s="869"/>
      <c r="Q217" s="870">
        <v>47</v>
      </c>
      <c r="R217" s="870">
        <v>32</v>
      </c>
      <c r="S217" s="870">
        <v>15</v>
      </c>
      <c r="T217" s="870">
        <f>SUM(PS[[#This Row],[G 150µ]:[G 63µ]])</f>
        <v>94</v>
      </c>
      <c r="U217" s="870">
        <v>3</v>
      </c>
      <c r="V217" s="622"/>
      <c r="W217" s="622"/>
      <c r="X217" s="622"/>
      <c r="Y217" s="18">
        <v>87.5</v>
      </c>
      <c r="Z217" s="18">
        <v>-0.32</v>
      </c>
      <c r="AA217" s="18">
        <v>11.24</v>
      </c>
      <c r="AB217" s="25"/>
      <c r="AC217" s="17"/>
      <c r="AD217" s="16">
        <v>96</v>
      </c>
      <c r="AE217" s="16">
        <v>62</v>
      </c>
      <c r="AF217" s="16">
        <v>17.5</v>
      </c>
      <c r="AG217" s="18">
        <v>210</v>
      </c>
      <c r="AH217" s="16">
        <v>1.5</v>
      </c>
      <c r="AI217" s="16">
        <v>47.9</v>
      </c>
      <c r="AJ217" s="24"/>
      <c r="AK217" s="24" t="s">
        <v>55</v>
      </c>
      <c r="AL217" s="24" t="s">
        <v>55</v>
      </c>
      <c r="AM217" s="26"/>
      <c r="AN217" s="24" t="s">
        <v>101</v>
      </c>
      <c r="AO217" s="24" t="s">
        <v>55</v>
      </c>
      <c r="AP217" s="24"/>
      <c r="AQ217" s="24" t="s">
        <v>55</v>
      </c>
      <c r="AR217" s="24" t="s">
        <v>55</v>
      </c>
      <c r="AS217" s="24" t="s">
        <v>32</v>
      </c>
      <c r="AT217" s="24" t="s">
        <v>1591</v>
      </c>
    </row>
    <row r="218" spans="1:46" ht="19.5">
      <c r="A218" s="619">
        <v>45512</v>
      </c>
      <c r="B218" s="616">
        <v>108</v>
      </c>
      <c r="C218" s="620">
        <v>0.45833333333333331</v>
      </c>
      <c r="D218" s="617">
        <v>2404993</v>
      </c>
      <c r="E218" s="617" t="s">
        <v>21</v>
      </c>
      <c r="F218" s="621" t="s">
        <v>55</v>
      </c>
      <c r="G218" s="864">
        <v>13.08</v>
      </c>
      <c r="H218" s="869"/>
      <c r="I218" s="869">
        <v>13.21</v>
      </c>
      <c r="J218" s="24"/>
      <c r="K218" s="19">
        <v>10.77</v>
      </c>
      <c r="L218" s="618">
        <f>(K218/(100-G218))*100</f>
        <v>12.390704095720203</v>
      </c>
      <c r="M218" s="24"/>
      <c r="N218" s="24"/>
      <c r="O218" s="869"/>
      <c r="P218" s="869"/>
      <c r="Q218" s="870"/>
      <c r="R218" s="870"/>
      <c r="S218" s="870"/>
      <c r="T218" s="870"/>
      <c r="U218" s="870"/>
      <c r="V218" s="622"/>
      <c r="W218" s="622"/>
      <c r="X218" s="622"/>
      <c r="Y218" s="18">
        <v>87.42</v>
      </c>
      <c r="Z218" s="18">
        <v>-0.65</v>
      </c>
      <c r="AA218" s="18">
        <v>11.33</v>
      </c>
      <c r="AB218" s="25"/>
      <c r="AC218" s="17">
        <v>0.76</v>
      </c>
      <c r="AD218" s="16"/>
      <c r="AE218" s="16"/>
      <c r="AF218" s="16"/>
      <c r="AG218" s="18"/>
      <c r="AH218" s="16"/>
      <c r="AI218" s="16"/>
      <c r="AJ218" s="24"/>
      <c r="AK218" s="24"/>
      <c r="AL218" s="24"/>
      <c r="AM218" s="26"/>
      <c r="AN218" s="24" t="s">
        <v>79</v>
      </c>
      <c r="AO218" s="24"/>
      <c r="AP218" s="24"/>
      <c r="AQ218" s="24" t="s">
        <v>55</v>
      </c>
      <c r="AR218" s="24" t="s">
        <v>55</v>
      </c>
      <c r="AS218" s="24" t="s">
        <v>32</v>
      </c>
      <c r="AT218" s="24" t="s">
        <v>1592</v>
      </c>
    </row>
    <row r="219" spans="1:46" ht="19.5">
      <c r="A219" s="619">
        <v>45512</v>
      </c>
      <c r="B219" s="616">
        <v>108</v>
      </c>
      <c r="C219" s="620">
        <v>0.45833333333333331</v>
      </c>
      <c r="D219" s="617">
        <v>2404994</v>
      </c>
      <c r="E219" s="617" t="s">
        <v>39</v>
      </c>
      <c r="F219" s="621" t="s">
        <v>55</v>
      </c>
      <c r="G219" s="864">
        <v>13.1</v>
      </c>
      <c r="H219" s="869"/>
      <c r="I219" s="869">
        <v>13.15</v>
      </c>
      <c r="J219" s="24">
        <v>0.63900000000000001</v>
      </c>
      <c r="K219" s="19">
        <v>10.31</v>
      </c>
      <c r="L219" s="618">
        <f>(K219/(100-G219))*100</f>
        <v>11.864211737629459</v>
      </c>
      <c r="M219" s="24"/>
      <c r="N219" s="24"/>
      <c r="O219" s="869"/>
      <c r="P219" s="869"/>
      <c r="Q219" s="870"/>
      <c r="R219" s="870"/>
      <c r="S219" s="870"/>
      <c r="T219" s="870"/>
      <c r="U219" s="870"/>
      <c r="V219" s="622"/>
      <c r="W219" s="622"/>
      <c r="X219" s="622"/>
      <c r="Y219" s="18">
        <v>88.97</v>
      </c>
      <c r="Z219" s="18">
        <v>-0.92</v>
      </c>
      <c r="AA219" s="18">
        <v>10.35</v>
      </c>
      <c r="AB219" s="25"/>
      <c r="AC219" s="17">
        <v>0.79</v>
      </c>
      <c r="AD219" s="16">
        <v>114</v>
      </c>
      <c r="AE219" s="16">
        <v>56</v>
      </c>
      <c r="AF219" s="16">
        <v>16.7</v>
      </c>
      <c r="AG219" s="18">
        <v>240</v>
      </c>
      <c r="AH219" s="16">
        <v>2.04</v>
      </c>
      <c r="AI219" s="16">
        <v>51.8</v>
      </c>
      <c r="AJ219" s="24"/>
      <c r="AK219" s="24" t="s">
        <v>55</v>
      </c>
      <c r="AL219" s="24" t="s">
        <v>55</v>
      </c>
      <c r="AM219" s="26"/>
      <c r="AN219" s="24" t="s">
        <v>101</v>
      </c>
      <c r="AO219" s="24" t="s">
        <v>55</v>
      </c>
      <c r="AP219" s="24"/>
      <c r="AQ219" s="24" t="s">
        <v>55</v>
      </c>
      <c r="AR219" s="24" t="s">
        <v>55</v>
      </c>
      <c r="AS219" s="24" t="s">
        <v>32</v>
      </c>
      <c r="AT219" s="1265" t="s">
        <v>1593</v>
      </c>
    </row>
    <row r="220" spans="1:46" ht="19.5">
      <c r="A220" s="619">
        <v>45513</v>
      </c>
      <c r="B220" s="616">
        <v>108</v>
      </c>
      <c r="C220" s="620">
        <v>0.4375</v>
      </c>
      <c r="D220" s="617">
        <v>2405016</v>
      </c>
      <c r="E220" s="617" t="s">
        <v>39</v>
      </c>
      <c r="F220" s="621" t="s">
        <v>55</v>
      </c>
      <c r="G220" s="864">
        <v>12.79</v>
      </c>
      <c r="H220" s="869">
        <v>12.6</v>
      </c>
      <c r="I220" s="869">
        <v>12.7</v>
      </c>
      <c r="J220" s="24"/>
      <c r="K220" s="19">
        <v>11</v>
      </c>
      <c r="L220" s="618">
        <f>(K220/(100-G220))*100</f>
        <v>12.61323242747391</v>
      </c>
      <c r="M220" s="24"/>
      <c r="N220" s="24"/>
      <c r="O220" s="869">
        <v>1.3</v>
      </c>
      <c r="P220" s="869"/>
      <c r="Q220" s="870">
        <v>32</v>
      </c>
      <c r="R220" s="870">
        <v>39</v>
      </c>
      <c r="S220" s="870">
        <v>21</v>
      </c>
      <c r="T220" s="870">
        <f>SUM(PS[[#This Row],[G 150µ]:[G 63µ]])</f>
        <v>92</v>
      </c>
      <c r="U220" s="870">
        <v>5</v>
      </c>
      <c r="V220" s="622"/>
      <c r="W220" s="622"/>
      <c r="X220" s="622"/>
      <c r="Y220" s="18">
        <v>87.96</v>
      </c>
      <c r="Z220" s="18">
        <v>-0.56999999999999995</v>
      </c>
      <c r="AA220" s="18">
        <v>11.7</v>
      </c>
      <c r="AB220" s="25"/>
      <c r="AC220" s="17"/>
      <c r="AD220" s="16">
        <v>102</v>
      </c>
      <c r="AE220" s="16">
        <v>65</v>
      </c>
      <c r="AF220" s="16">
        <v>17.899999999999999</v>
      </c>
      <c r="AG220" s="18">
        <v>230</v>
      </c>
      <c r="AH220" s="16">
        <v>1.57</v>
      </c>
      <c r="AI220" s="16">
        <v>51.2</v>
      </c>
      <c r="AJ220" s="24"/>
      <c r="AK220" s="24" t="s">
        <v>55</v>
      </c>
      <c r="AL220" s="24" t="s">
        <v>55</v>
      </c>
      <c r="AM220" s="26"/>
      <c r="AN220" s="24" t="s">
        <v>101</v>
      </c>
      <c r="AO220" s="24" t="s">
        <v>55</v>
      </c>
      <c r="AP220" s="24"/>
      <c r="AQ220" s="24" t="s">
        <v>55</v>
      </c>
      <c r="AR220" s="24" t="s">
        <v>55</v>
      </c>
      <c r="AS220" s="24" t="s">
        <v>32</v>
      </c>
      <c r="AT220" s="24" t="s">
        <v>1594</v>
      </c>
    </row>
    <row r="221" spans="1:46" ht="19.5">
      <c r="A221" s="619">
        <v>45517</v>
      </c>
      <c r="B221" s="616">
        <v>108</v>
      </c>
      <c r="C221" s="620">
        <v>0.4375</v>
      </c>
      <c r="D221" s="617">
        <v>2405089</v>
      </c>
      <c r="E221" s="617" t="s">
        <v>1595</v>
      </c>
      <c r="F221" s="621" t="s">
        <v>55</v>
      </c>
      <c r="G221" s="864">
        <v>13.03</v>
      </c>
      <c r="H221" s="869">
        <v>12.8</v>
      </c>
      <c r="I221" s="869">
        <v>13.05</v>
      </c>
      <c r="J221" s="24"/>
      <c r="K221" s="19">
        <v>12.3</v>
      </c>
      <c r="L221" s="618">
        <f>(K221/(100-G221))*100</f>
        <v>14.142807864780959</v>
      </c>
      <c r="M221" s="24"/>
      <c r="N221" s="24"/>
      <c r="O221" s="869">
        <v>1.5</v>
      </c>
      <c r="P221" s="869"/>
      <c r="Q221" s="870">
        <v>34</v>
      </c>
      <c r="R221" s="870">
        <v>42</v>
      </c>
      <c r="S221" s="870">
        <v>11</v>
      </c>
      <c r="T221" s="870">
        <f>SUM(PS[[#This Row],[G 150µ]:[G 63µ]])</f>
        <v>87</v>
      </c>
      <c r="U221" s="870">
        <v>10</v>
      </c>
      <c r="V221" s="622"/>
      <c r="W221" s="622"/>
      <c r="X221" s="622"/>
      <c r="Y221" s="18">
        <v>89.24</v>
      </c>
      <c r="Z221" s="18">
        <v>-0.23</v>
      </c>
      <c r="AA221" s="18">
        <v>10.79</v>
      </c>
      <c r="AB221" s="25"/>
      <c r="AC221" s="17">
        <v>0.66</v>
      </c>
      <c r="AD221" s="16">
        <v>100</v>
      </c>
      <c r="AE221" s="16">
        <v>83</v>
      </c>
      <c r="AF221" s="16">
        <v>20.3</v>
      </c>
      <c r="AG221" s="18">
        <v>280</v>
      </c>
      <c r="AH221" s="16">
        <v>1.2</v>
      </c>
      <c r="AI221" s="16">
        <v>54.6</v>
      </c>
      <c r="AJ221" s="24"/>
      <c r="AK221" s="24"/>
      <c r="AL221" s="24"/>
      <c r="AM221" s="26"/>
      <c r="AN221" s="24" t="s">
        <v>79</v>
      </c>
      <c r="AO221" s="24"/>
      <c r="AP221" s="24"/>
      <c r="AQ221" s="24" t="s">
        <v>55</v>
      </c>
      <c r="AR221" s="24" t="s">
        <v>55</v>
      </c>
      <c r="AS221" s="24" t="s">
        <v>32</v>
      </c>
      <c r="AT221" s="1265" t="s">
        <v>1596</v>
      </c>
    </row>
    <row r="222" spans="1:46" ht="19.5">
      <c r="A222" s="619">
        <v>45518</v>
      </c>
      <c r="B222" s="616">
        <v>108</v>
      </c>
      <c r="C222" s="620">
        <v>0.42708333333333331</v>
      </c>
      <c r="D222" s="617">
        <v>2405124</v>
      </c>
      <c r="E222" s="617" t="s">
        <v>39</v>
      </c>
      <c r="F222" s="621" t="s">
        <v>55</v>
      </c>
      <c r="G222" s="864">
        <v>12.79</v>
      </c>
      <c r="H222" s="869"/>
      <c r="I222" s="869">
        <v>12.75</v>
      </c>
      <c r="J222" s="24">
        <v>0.60099999999999998</v>
      </c>
      <c r="K222" s="19">
        <v>12.27</v>
      </c>
      <c r="L222" s="618">
        <f>(K222/(100-G222))*100</f>
        <v>14.069487444100446</v>
      </c>
      <c r="M222" s="24"/>
      <c r="N222" s="24"/>
      <c r="O222" s="869">
        <v>1.2</v>
      </c>
      <c r="P222" s="869"/>
      <c r="Q222" s="870">
        <v>45</v>
      </c>
      <c r="R222" s="870">
        <v>30</v>
      </c>
      <c r="S222" s="870">
        <v>15</v>
      </c>
      <c r="T222" s="870">
        <f>SUM(PS[[#This Row],[G 150µ]:[G 63µ]])</f>
        <v>90</v>
      </c>
      <c r="U222" s="870">
        <v>7</v>
      </c>
      <c r="V222" s="622">
        <v>20.2</v>
      </c>
      <c r="W222" s="622">
        <v>97</v>
      </c>
      <c r="X222" s="622">
        <v>7.25</v>
      </c>
      <c r="Y222" s="18">
        <v>88.94</v>
      </c>
      <c r="Z222" s="18">
        <v>-0.48</v>
      </c>
      <c r="AA222" s="18">
        <v>11.49</v>
      </c>
      <c r="AB222" s="25"/>
      <c r="AC222" s="17"/>
      <c r="AD222" s="16"/>
      <c r="AE222" s="16"/>
      <c r="AF222" s="16"/>
      <c r="AG222" s="18"/>
      <c r="AH222" s="16"/>
      <c r="AI222" s="16"/>
      <c r="AJ222" s="24"/>
      <c r="AK222" s="24" t="s">
        <v>55</v>
      </c>
      <c r="AL222" s="24" t="s">
        <v>55</v>
      </c>
      <c r="AM222" s="26"/>
      <c r="AN222" s="24" t="s">
        <v>79</v>
      </c>
      <c r="AO222" s="24" t="s">
        <v>55</v>
      </c>
      <c r="AP222" s="24"/>
      <c r="AQ222" s="24" t="s">
        <v>55</v>
      </c>
      <c r="AR222" s="24" t="s">
        <v>55</v>
      </c>
      <c r="AS222" s="24" t="s">
        <v>32</v>
      </c>
      <c r="AT222" s="24" t="s">
        <v>1597</v>
      </c>
    </row>
    <row r="223" spans="1:46" ht="19.5">
      <c r="A223" s="619">
        <v>45519</v>
      </c>
      <c r="B223" s="616">
        <v>108</v>
      </c>
      <c r="C223" s="620">
        <v>0.45833333333333331</v>
      </c>
      <c r="D223" s="617">
        <v>2405156</v>
      </c>
      <c r="E223" s="617" t="s">
        <v>39</v>
      </c>
      <c r="F223" s="621" t="s">
        <v>55</v>
      </c>
      <c r="G223" s="864">
        <v>12.5</v>
      </c>
      <c r="H223" s="869"/>
      <c r="I223" s="869"/>
      <c r="J223" s="24"/>
      <c r="K223" s="19">
        <v>11.93</v>
      </c>
      <c r="L223" s="618">
        <f>(K223/(100-G223))*100</f>
        <v>13.634285714285713</v>
      </c>
      <c r="M223" s="24"/>
      <c r="N223" s="24"/>
      <c r="O223" s="869"/>
      <c r="P223" s="869"/>
      <c r="Q223" s="870"/>
      <c r="R223" s="870"/>
      <c r="S223" s="870"/>
      <c r="T223" s="870"/>
      <c r="U223" s="870"/>
      <c r="V223" s="622"/>
      <c r="W223" s="622"/>
      <c r="X223" s="622"/>
      <c r="Y223" s="18">
        <v>88.91</v>
      </c>
      <c r="Z223" s="18">
        <v>-0.56000000000000005</v>
      </c>
      <c r="AA223" s="18">
        <v>11.07</v>
      </c>
      <c r="AB223" s="25"/>
      <c r="AC223" s="17">
        <v>0.74</v>
      </c>
      <c r="AD223" s="16"/>
      <c r="AE223" s="16"/>
      <c r="AF223" s="16"/>
      <c r="AG223" s="18"/>
      <c r="AH223" s="16"/>
      <c r="AI223" s="16"/>
      <c r="AJ223" s="24"/>
      <c r="AK223" s="24" t="s">
        <v>55</v>
      </c>
      <c r="AL223" s="24" t="s">
        <v>55</v>
      </c>
      <c r="AM223" s="26"/>
      <c r="AN223" s="24" t="s">
        <v>79</v>
      </c>
      <c r="AO223" s="24" t="s">
        <v>55</v>
      </c>
      <c r="AP223" s="24"/>
      <c r="AQ223" s="24" t="s">
        <v>55</v>
      </c>
      <c r="AR223" s="24" t="s">
        <v>55</v>
      </c>
      <c r="AS223" s="24" t="s">
        <v>32</v>
      </c>
      <c r="AT223" s="24" t="s">
        <v>1598</v>
      </c>
    </row>
    <row r="224" spans="1:46" ht="19.5">
      <c r="A224" s="619">
        <v>45521</v>
      </c>
      <c r="B224" s="616">
        <v>108</v>
      </c>
      <c r="C224" s="620">
        <v>0.47916666666666669</v>
      </c>
      <c r="D224" s="617">
        <v>2405223</v>
      </c>
      <c r="E224" s="617" t="s">
        <v>39</v>
      </c>
      <c r="F224" s="621" t="s">
        <v>55</v>
      </c>
      <c r="G224" s="864">
        <v>12.7</v>
      </c>
      <c r="H224" s="869"/>
      <c r="I224" s="869"/>
      <c r="J224" s="24"/>
      <c r="K224" s="19">
        <v>11.88</v>
      </c>
      <c r="L224" s="618">
        <f>(K224/(100-G224))*100</f>
        <v>13.608247422680414</v>
      </c>
      <c r="M224" s="24"/>
      <c r="N224" s="24"/>
      <c r="O224" s="869"/>
      <c r="P224" s="869"/>
      <c r="Q224" s="870"/>
      <c r="R224" s="870"/>
      <c r="S224" s="870"/>
      <c r="T224" s="870"/>
      <c r="U224" s="870"/>
      <c r="V224" s="622"/>
      <c r="W224" s="622"/>
      <c r="X224" s="622"/>
      <c r="Y224" s="18">
        <v>88.31</v>
      </c>
      <c r="Z224" s="18">
        <v>-0.44</v>
      </c>
      <c r="AA224" s="18">
        <v>11.48</v>
      </c>
      <c r="AB224" s="25"/>
      <c r="AC224" s="17"/>
      <c r="AD224" s="16"/>
      <c r="AE224" s="16"/>
      <c r="AF224" s="16"/>
      <c r="AG224" s="18"/>
      <c r="AH224" s="16"/>
      <c r="AI224" s="16"/>
      <c r="AJ224" s="24"/>
      <c r="AK224" s="24" t="s">
        <v>55</v>
      </c>
      <c r="AL224" s="24" t="s">
        <v>55</v>
      </c>
      <c r="AM224" s="26"/>
      <c r="AN224" s="24" t="s">
        <v>79</v>
      </c>
      <c r="AO224" s="24" t="s">
        <v>55</v>
      </c>
      <c r="AP224" s="24"/>
      <c r="AQ224" s="24" t="s">
        <v>55</v>
      </c>
      <c r="AR224" s="24" t="s">
        <v>55</v>
      </c>
      <c r="AS224" s="24" t="s">
        <v>32</v>
      </c>
      <c r="AT224" s="24" t="s">
        <v>1599</v>
      </c>
    </row>
    <row r="225" spans="1:46" ht="19.5">
      <c r="A225" s="619">
        <v>45523</v>
      </c>
      <c r="B225" s="616">
        <v>108</v>
      </c>
      <c r="C225" s="620">
        <v>0.49027777777777776</v>
      </c>
      <c r="D225" s="617">
        <v>2405263</v>
      </c>
      <c r="E225" s="617" t="s">
        <v>21</v>
      </c>
      <c r="F225" s="621" t="s">
        <v>55</v>
      </c>
      <c r="G225" s="864">
        <v>12.9</v>
      </c>
      <c r="H225" s="869"/>
      <c r="I225" s="869"/>
      <c r="J225" s="24"/>
      <c r="K225" s="19">
        <v>11.08</v>
      </c>
      <c r="L225" s="618">
        <f t="shared" ref="L225" si="28">(K225/(100-G225))*100</f>
        <v>12.721010332950634</v>
      </c>
      <c r="M225" s="24"/>
      <c r="N225" s="24"/>
      <c r="O225" s="869"/>
      <c r="P225" s="869"/>
      <c r="Q225" s="870"/>
      <c r="R225" s="870"/>
      <c r="S225" s="870"/>
      <c r="T225" s="870"/>
      <c r="U225" s="870"/>
      <c r="V225" s="622"/>
      <c r="W225" s="622"/>
      <c r="X225" s="622"/>
      <c r="Y225" s="18">
        <v>88.82</v>
      </c>
      <c r="Z225" s="18">
        <v>-0.67</v>
      </c>
      <c r="AA225" s="18">
        <v>11.54</v>
      </c>
      <c r="AB225" s="25"/>
      <c r="AC225" s="17">
        <v>0.79</v>
      </c>
      <c r="AD225" s="16"/>
      <c r="AE225" s="16"/>
      <c r="AF225" s="16"/>
      <c r="AG225" s="18"/>
      <c r="AH225" s="16"/>
      <c r="AI225" s="16"/>
      <c r="AJ225" s="24"/>
      <c r="AK225" s="24"/>
      <c r="AL225" s="24"/>
      <c r="AM225" s="26"/>
      <c r="AN225" s="24" t="s">
        <v>79</v>
      </c>
      <c r="AO225" s="24"/>
      <c r="AP225" s="24"/>
      <c r="AQ225" s="24" t="s">
        <v>55</v>
      </c>
      <c r="AR225" s="24" t="s">
        <v>55</v>
      </c>
      <c r="AS225" s="24" t="s">
        <v>32</v>
      </c>
      <c r="AT225" s="24" t="s">
        <v>1600</v>
      </c>
    </row>
    <row r="226" spans="1:46" ht="19.5">
      <c r="A226" s="619">
        <v>45526</v>
      </c>
      <c r="B226" s="616">
        <v>108</v>
      </c>
      <c r="C226" s="620">
        <v>0.47916666666666669</v>
      </c>
      <c r="D226" s="617">
        <v>2405359</v>
      </c>
      <c r="E226" s="617" t="s">
        <v>39</v>
      </c>
      <c r="F226" s="621" t="s">
        <v>55</v>
      </c>
      <c r="G226" s="864">
        <v>12.1</v>
      </c>
      <c r="H226" s="869"/>
      <c r="I226" s="869">
        <v>12.3</v>
      </c>
      <c r="J226" s="24"/>
      <c r="K226" s="19">
        <v>10.53</v>
      </c>
      <c r="L226" s="618">
        <f>(K226/(100-G226))*100</f>
        <v>11.97952218430034</v>
      </c>
      <c r="M226" s="24"/>
      <c r="N226" s="24"/>
      <c r="O226" s="869">
        <v>1.2</v>
      </c>
      <c r="P226" s="869"/>
      <c r="Q226" s="870">
        <v>48</v>
      </c>
      <c r="R226" s="870">
        <v>32</v>
      </c>
      <c r="S226" s="870">
        <v>15</v>
      </c>
      <c r="T226" s="870">
        <f>SUM(PS[[#This Row],[G 150µ]:[G 63µ]])</f>
        <v>95</v>
      </c>
      <c r="U226" s="870">
        <v>2</v>
      </c>
      <c r="V226" s="622"/>
      <c r="W226" s="622"/>
      <c r="X226" s="622"/>
      <c r="Y226" s="18">
        <v>89.35</v>
      </c>
      <c r="Z226" s="18">
        <v>-0.45</v>
      </c>
      <c r="AA226" s="18">
        <v>11.52</v>
      </c>
      <c r="AB226" s="25"/>
      <c r="AC226" s="17"/>
      <c r="AD226" s="16">
        <v>109</v>
      </c>
      <c r="AE226" s="16">
        <v>60</v>
      </c>
      <c r="AF226" s="16">
        <v>17.2</v>
      </c>
      <c r="AG226" s="18">
        <v>240</v>
      </c>
      <c r="AH226" s="16">
        <v>1.82</v>
      </c>
      <c r="AI226" s="16">
        <v>49.1</v>
      </c>
      <c r="AJ226" s="24"/>
      <c r="AK226" s="24" t="s">
        <v>55</v>
      </c>
      <c r="AL226" s="24" t="s">
        <v>55</v>
      </c>
      <c r="AM226" s="26"/>
      <c r="AN226" s="24" t="s">
        <v>73</v>
      </c>
      <c r="AO226" s="24" t="s">
        <v>55</v>
      </c>
      <c r="AP226" s="24"/>
      <c r="AQ226" s="24" t="s">
        <v>55</v>
      </c>
      <c r="AR226" s="24" t="s">
        <v>55</v>
      </c>
      <c r="AS226" s="24" t="s">
        <v>32</v>
      </c>
      <c r="AT226" s="24" t="s">
        <v>1601</v>
      </c>
    </row>
    <row r="227" spans="1:46" ht="19.5">
      <c r="A227" s="619">
        <v>45530</v>
      </c>
      <c r="B227" s="616">
        <v>108</v>
      </c>
      <c r="C227" s="620">
        <v>0.5</v>
      </c>
      <c r="D227" s="617">
        <v>2405449</v>
      </c>
      <c r="E227" s="617" t="s">
        <v>39</v>
      </c>
      <c r="F227" s="621" t="s">
        <v>55</v>
      </c>
      <c r="G227" s="864">
        <v>12.66</v>
      </c>
      <c r="H227" s="869"/>
      <c r="I227" s="869"/>
      <c r="J227" s="24"/>
      <c r="K227" s="19">
        <v>10.67</v>
      </c>
      <c r="L227" s="618">
        <f>(K227/(100-G227))*100</f>
        <v>12.216624685138539</v>
      </c>
      <c r="M227" s="24"/>
      <c r="N227" s="24"/>
      <c r="O227" s="869"/>
      <c r="P227" s="869"/>
      <c r="Q227" s="870"/>
      <c r="R227" s="870"/>
      <c r="S227" s="870"/>
      <c r="T227" s="870"/>
      <c r="U227" s="870"/>
      <c r="V227" s="622"/>
      <c r="W227" s="622"/>
      <c r="X227" s="622"/>
      <c r="Y227" s="18">
        <v>88.77</v>
      </c>
      <c r="Z227" s="18">
        <v>-0.14000000000000001</v>
      </c>
      <c r="AA227" s="18">
        <v>10.210000000000001</v>
      </c>
      <c r="AB227" s="25"/>
      <c r="AC227" s="17">
        <v>0.72</v>
      </c>
      <c r="AD227" s="16"/>
      <c r="AE227" s="16"/>
      <c r="AF227" s="16"/>
      <c r="AG227" s="18"/>
      <c r="AH227" s="16"/>
      <c r="AI227" s="16"/>
      <c r="AJ227" s="24"/>
      <c r="AK227" s="24" t="s">
        <v>55</v>
      </c>
      <c r="AL227" s="24" t="s">
        <v>55</v>
      </c>
      <c r="AM227" s="26"/>
      <c r="AN227" s="24" t="s">
        <v>73</v>
      </c>
      <c r="AO227" s="24" t="s">
        <v>55</v>
      </c>
      <c r="AP227" s="24"/>
      <c r="AQ227" s="24" t="s">
        <v>55</v>
      </c>
      <c r="AR227" s="24" t="s">
        <v>55</v>
      </c>
      <c r="AS227" s="24" t="s">
        <v>32</v>
      </c>
      <c r="AT227" s="24" t="s">
        <v>1602</v>
      </c>
    </row>
    <row r="228" spans="1:46" ht="19.5">
      <c r="A228" s="619">
        <v>45533</v>
      </c>
      <c r="B228" s="616">
        <v>108</v>
      </c>
      <c r="C228" s="620">
        <v>0.45833333333333331</v>
      </c>
      <c r="D228" s="617">
        <v>2405522</v>
      </c>
      <c r="E228" s="617" t="s">
        <v>39</v>
      </c>
      <c r="F228" s="621" t="s">
        <v>55</v>
      </c>
      <c r="G228" s="864">
        <v>13.5</v>
      </c>
      <c r="H228" s="869"/>
      <c r="I228" s="869"/>
      <c r="J228" s="24"/>
      <c r="K228" s="19">
        <v>11.14</v>
      </c>
      <c r="L228" s="618">
        <f>(K228/(100-G228))*100</f>
        <v>12.878612716763008</v>
      </c>
      <c r="M228" s="24"/>
      <c r="N228" s="24"/>
      <c r="O228" s="869"/>
      <c r="P228" s="869"/>
      <c r="Q228" s="870"/>
      <c r="R228" s="870"/>
      <c r="S228" s="870"/>
      <c r="T228" s="870"/>
      <c r="U228" s="870"/>
      <c r="V228" s="622"/>
      <c r="W228" s="622"/>
      <c r="X228" s="622"/>
      <c r="Y228" s="18">
        <v>88.16</v>
      </c>
      <c r="Z228" s="18">
        <v>-0.59</v>
      </c>
      <c r="AA228" s="18">
        <v>11.17</v>
      </c>
      <c r="AB228" s="25"/>
      <c r="AC228" s="17"/>
      <c r="AD228" s="16">
        <v>105</v>
      </c>
      <c r="AE228" s="16">
        <v>66</v>
      </c>
      <c r="AF228" s="16">
        <v>18.100000000000001</v>
      </c>
      <c r="AG228" s="18">
        <v>250</v>
      </c>
      <c r="AH228" s="16">
        <v>1.59</v>
      </c>
      <c r="AI228" s="16">
        <v>51.9</v>
      </c>
      <c r="AJ228" s="24"/>
      <c r="AK228" s="24" t="s">
        <v>55</v>
      </c>
      <c r="AL228" s="24" t="s">
        <v>55</v>
      </c>
      <c r="AM228" s="26"/>
      <c r="AN228" s="24" t="s">
        <v>79</v>
      </c>
      <c r="AO228" s="24" t="s">
        <v>55</v>
      </c>
      <c r="AP228" s="24"/>
      <c r="AQ228" s="24" t="s">
        <v>55</v>
      </c>
      <c r="AR228" s="24" t="s">
        <v>55</v>
      </c>
      <c r="AS228" s="24" t="s">
        <v>32</v>
      </c>
      <c r="AT228" s="24" t="s">
        <v>1603</v>
      </c>
    </row>
    <row r="229" spans="1:46" ht="19.5">
      <c r="A229" s="619">
        <v>45533</v>
      </c>
      <c r="B229" s="616">
        <v>108</v>
      </c>
      <c r="C229" s="620">
        <v>0.5625</v>
      </c>
      <c r="D229" s="617">
        <v>2405528</v>
      </c>
      <c r="E229" s="617" t="s">
        <v>39</v>
      </c>
      <c r="F229" s="621" t="s">
        <v>55</v>
      </c>
      <c r="G229" s="864">
        <v>13.08</v>
      </c>
      <c r="H229" s="869"/>
      <c r="I229" s="869"/>
      <c r="J229" s="24"/>
      <c r="K229" s="19">
        <v>11.01</v>
      </c>
      <c r="L229" s="618">
        <f>(K229/(100-G229))*100</f>
        <v>12.666820064427059</v>
      </c>
      <c r="M229" s="24"/>
      <c r="N229" s="24"/>
      <c r="O229" s="869"/>
      <c r="P229" s="869"/>
      <c r="Q229" s="870"/>
      <c r="R229" s="870"/>
      <c r="S229" s="870"/>
      <c r="T229" s="870"/>
      <c r="U229" s="870"/>
      <c r="V229" s="622"/>
      <c r="W229" s="622"/>
      <c r="X229" s="622"/>
      <c r="Y229" s="18">
        <v>88.34</v>
      </c>
      <c r="Z229" s="18">
        <v>-0.94</v>
      </c>
      <c r="AA229" s="18">
        <v>10.98</v>
      </c>
      <c r="AB229" s="25"/>
      <c r="AC229" s="17"/>
      <c r="AD229" s="16"/>
      <c r="AE229" s="16"/>
      <c r="AF229" s="16"/>
      <c r="AG229" s="18"/>
      <c r="AH229" s="16"/>
      <c r="AI229" s="16"/>
      <c r="AJ229" s="24"/>
      <c r="AK229" s="24" t="s">
        <v>55</v>
      </c>
      <c r="AL229" s="24" t="s">
        <v>55</v>
      </c>
      <c r="AM229" s="26"/>
      <c r="AN229" s="24" t="s">
        <v>79</v>
      </c>
      <c r="AO229" s="24" t="s">
        <v>55</v>
      </c>
      <c r="AP229" s="24"/>
      <c r="AQ229" s="24" t="s">
        <v>55</v>
      </c>
      <c r="AR229" s="24" t="s">
        <v>55</v>
      </c>
      <c r="AS229" s="24" t="s">
        <v>32</v>
      </c>
      <c r="AT229" s="24" t="s">
        <v>1604</v>
      </c>
    </row>
    <row r="230" spans="1:46" ht="19.5">
      <c r="A230" s="619">
        <v>45534</v>
      </c>
      <c r="B230" s="616">
        <v>108</v>
      </c>
      <c r="C230" s="620">
        <v>0.375</v>
      </c>
      <c r="D230" s="617">
        <v>2405539</v>
      </c>
      <c r="E230" s="617" t="s">
        <v>39</v>
      </c>
      <c r="F230" s="621" t="s">
        <v>55</v>
      </c>
      <c r="G230" s="864">
        <v>13.55</v>
      </c>
      <c r="H230" s="869"/>
      <c r="I230" s="869"/>
      <c r="J230" s="24"/>
      <c r="K230" s="19">
        <v>10.82</v>
      </c>
      <c r="L230" s="618">
        <f>(K230/(100-G230))*100</f>
        <v>12.515905147484094</v>
      </c>
      <c r="M230" s="24"/>
      <c r="N230" s="24"/>
      <c r="O230" s="869">
        <v>1.26</v>
      </c>
      <c r="P230" s="869"/>
      <c r="Q230" s="870">
        <v>53</v>
      </c>
      <c r="R230" s="870">
        <v>33.9</v>
      </c>
      <c r="S230" s="870">
        <v>8.4</v>
      </c>
      <c r="T230" s="870">
        <f>SUM(PS[[#This Row],[G 150µ]:[G 63µ]])</f>
        <v>95.300000000000011</v>
      </c>
      <c r="U230" s="870">
        <v>2</v>
      </c>
      <c r="V230" s="622"/>
      <c r="W230" s="622"/>
      <c r="X230" s="622"/>
      <c r="Y230" s="18">
        <v>87.86</v>
      </c>
      <c r="Z230" s="18">
        <v>-0.26</v>
      </c>
      <c r="AA230" s="18">
        <v>10.69</v>
      </c>
      <c r="AB230" s="25"/>
      <c r="AC230" s="17"/>
      <c r="AD230" s="16"/>
      <c r="AE230" s="16"/>
      <c r="AF230" s="16"/>
      <c r="AG230" s="18"/>
      <c r="AH230" s="16"/>
      <c r="AI230" s="16"/>
      <c r="AJ230" s="24"/>
      <c r="AK230" s="24" t="s">
        <v>55</v>
      </c>
      <c r="AL230" s="24" t="s">
        <v>55</v>
      </c>
      <c r="AM230" s="26"/>
      <c r="AN230" s="24" t="s">
        <v>85</v>
      </c>
      <c r="AO230" s="24" t="s">
        <v>55</v>
      </c>
      <c r="AP230" s="24"/>
      <c r="AQ230" s="24" t="s">
        <v>55</v>
      </c>
      <c r="AR230" s="24" t="s">
        <v>55</v>
      </c>
      <c r="AS230" s="24" t="s">
        <v>32</v>
      </c>
      <c r="AT230" s="24" t="s">
        <v>1605</v>
      </c>
    </row>
    <row r="231" spans="1:46" ht="19.5">
      <c r="A231" s="619">
        <v>45534</v>
      </c>
      <c r="B231" s="616">
        <v>108</v>
      </c>
      <c r="C231" s="620">
        <v>0.55208333333333337</v>
      </c>
      <c r="D231" s="617">
        <v>2405559</v>
      </c>
      <c r="E231" s="617" t="s">
        <v>39</v>
      </c>
      <c r="F231" s="621" t="s">
        <v>55</v>
      </c>
      <c r="G231" s="864">
        <v>13.5</v>
      </c>
      <c r="H231" s="869"/>
      <c r="I231" s="869"/>
      <c r="J231" s="24"/>
      <c r="K231" s="19">
        <v>10.82</v>
      </c>
      <c r="L231" s="618">
        <f>(K231/(100-G231))*100</f>
        <v>12.508670520231213</v>
      </c>
      <c r="M231" s="24"/>
      <c r="N231" s="24"/>
      <c r="O231" s="869"/>
      <c r="P231" s="869"/>
      <c r="Q231" s="870"/>
      <c r="R231" s="870"/>
      <c r="S231" s="870"/>
      <c r="T231" s="870"/>
      <c r="U231" s="870"/>
      <c r="V231" s="622"/>
      <c r="W231" s="622"/>
      <c r="X231" s="622"/>
      <c r="Y231" s="18">
        <v>86.66</v>
      </c>
      <c r="Z231" s="18">
        <v>7.0000000000000007E-2</v>
      </c>
      <c r="AA231" s="18">
        <v>10.55</v>
      </c>
      <c r="AB231" s="25"/>
      <c r="AC231" s="17">
        <v>0.74</v>
      </c>
      <c r="AD231" s="16"/>
      <c r="AE231" s="16"/>
      <c r="AF231" s="16"/>
      <c r="AG231" s="18"/>
      <c r="AH231" s="16"/>
      <c r="AI231" s="16"/>
      <c r="AJ231" s="24"/>
      <c r="AK231" s="24" t="s">
        <v>55</v>
      </c>
      <c r="AL231" s="24" t="s">
        <v>55</v>
      </c>
      <c r="AM231" s="26"/>
      <c r="AN231" s="24" t="s">
        <v>79</v>
      </c>
      <c r="AO231" s="24" t="s">
        <v>55</v>
      </c>
      <c r="AP231" s="24"/>
      <c r="AQ231" s="24" t="s">
        <v>55</v>
      </c>
      <c r="AR231" s="24" t="s">
        <v>55</v>
      </c>
      <c r="AS231" s="24" t="s">
        <v>32</v>
      </c>
      <c r="AT231" s="24" t="s">
        <v>1606</v>
      </c>
    </row>
    <row r="232" spans="1:46" ht="19.5">
      <c r="A232" s="619">
        <v>45536</v>
      </c>
      <c r="B232" s="616">
        <v>109</v>
      </c>
      <c r="C232" s="620">
        <v>0.4375</v>
      </c>
      <c r="D232" s="617">
        <v>2405601</v>
      </c>
      <c r="E232" s="617" t="s">
        <v>39</v>
      </c>
      <c r="F232" s="621" t="s">
        <v>55</v>
      </c>
      <c r="G232" s="864">
        <v>13.22</v>
      </c>
      <c r="H232" s="869"/>
      <c r="I232" s="869"/>
      <c r="J232" s="24"/>
      <c r="K232" s="19">
        <v>10.98</v>
      </c>
      <c r="L232" s="618">
        <f>(K232/(100-G232))*100</f>
        <v>12.652684950449414</v>
      </c>
      <c r="M232" s="24"/>
      <c r="N232" s="24"/>
      <c r="O232" s="869"/>
      <c r="P232" s="869"/>
      <c r="Q232" s="870"/>
      <c r="R232" s="870"/>
      <c r="S232" s="870"/>
      <c r="T232" s="870"/>
      <c r="U232" s="870"/>
      <c r="V232" s="622"/>
      <c r="W232" s="622"/>
      <c r="X232" s="622"/>
      <c r="Y232" s="18">
        <v>88.64</v>
      </c>
      <c r="Z232" s="18">
        <v>-0.44</v>
      </c>
      <c r="AA232" s="18">
        <v>10.53</v>
      </c>
      <c r="AB232" s="25"/>
      <c r="AC232" s="17">
        <v>0.71</v>
      </c>
      <c r="AD232" s="16"/>
      <c r="AE232" s="16"/>
      <c r="AF232" s="16"/>
      <c r="AG232" s="18"/>
      <c r="AH232" s="16"/>
      <c r="AI232" s="16"/>
      <c r="AJ232" s="24"/>
      <c r="AK232" s="24" t="s">
        <v>55</v>
      </c>
      <c r="AL232" s="24" t="s">
        <v>55</v>
      </c>
      <c r="AM232" s="26"/>
      <c r="AN232" s="24" t="s">
        <v>79</v>
      </c>
      <c r="AO232" s="24" t="s">
        <v>55</v>
      </c>
      <c r="AP232" s="24"/>
      <c r="AQ232" s="24" t="s">
        <v>55</v>
      </c>
      <c r="AR232" s="24" t="s">
        <v>55</v>
      </c>
      <c r="AS232" s="24" t="s">
        <v>32</v>
      </c>
      <c r="AT232" s="24" t="s">
        <v>1607</v>
      </c>
    </row>
    <row r="233" spans="1:46" ht="19.5">
      <c r="A233" s="619">
        <v>45537</v>
      </c>
      <c r="B233" s="616">
        <v>109</v>
      </c>
      <c r="C233" s="620">
        <v>0.45833333333333331</v>
      </c>
      <c r="D233" s="617">
        <v>2405622</v>
      </c>
      <c r="E233" s="617" t="s">
        <v>39</v>
      </c>
      <c r="F233" s="621" t="s">
        <v>55</v>
      </c>
      <c r="G233" s="864">
        <v>13.7</v>
      </c>
      <c r="H233" s="869"/>
      <c r="I233" s="869"/>
      <c r="J233" s="24"/>
      <c r="K233" s="19">
        <v>10.54</v>
      </c>
      <c r="L233" s="618">
        <f>(K233/(100-G233))*100</f>
        <v>12.213209733487833</v>
      </c>
      <c r="M233" s="24"/>
      <c r="N233" s="24"/>
      <c r="O233" s="869">
        <v>1.5</v>
      </c>
      <c r="P233" s="869"/>
      <c r="Q233" s="870">
        <v>46</v>
      </c>
      <c r="R233" s="870">
        <v>33</v>
      </c>
      <c r="S233" s="870">
        <v>10</v>
      </c>
      <c r="T233" s="870">
        <f>SUM(PS[[#This Row],[G 150µ]:[G 63µ]])</f>
        <v>89</v>
      </c>
      <c r="U233" s="870">
        <v>9</v>
      </c>
      <c r="V233" s="622"/>
      <c r="W233" s="622"/>
      <c r="X233" s="622"/>
      <c r="Y233" s="18">
        <v>89</v>
      </c>
      <c r="Z233" s="18">
        <v>-0.52</v>
      </c>
      <c r="AA233" s="18">
        <v>10.119999999999999</v>
      </c>
      <c r="AB233" s="25"/>
      <c r="AC233" s="17">
        <v>0.77</v>
      </c>
      <c r="AD233" s="16"/>
      <c r="AE233" s="16"/>
      <c r="AF233" s="16"/>
      <c r="AG233" s="18"/>
      <c r="AH233" s="16"/>
      <c r="AI233" s="16"/>
      <c r="AJ233" s="24"/>
      <c r="AK233" s="24" t="s">
        <v>55</v>
      </c>
      <c r="AL233" s="24" t="s">
        <v>55</v>
      </c>
      <c r="AM233" s="26"/>
      <c r="AN233" s="24" t="s">
        <v>79</v>
      </c>
      <c r="AO233" s="24" t="s">
        <v>55</v>
      </c>
      <c r="AP233" s="24"/>
      <c r="AQ233" s="24" t="s">
        <v>55</v>
      </c>
      <c r="AR233" s="24" t="s">
        <v>55</v>
      </c>
      <c r="AS233" s="24" t="s">
        <v>32</v>
      </c>
      <c r="AT233" s="24" t="s">
        <v>1608</v>
      </c>
    </row>
    <row r="234" spans="1:46" ht="19.5">
      <c r="A234" s="619">
        <v>45538</v>
      </c>
      <c r="B234" s="616">
        <v>109</v>
      </c>
      <c r="C234" s="620">
        <v>0.39583333333333331</v>
      </c>
      <c r="D234" s="617">
        <v>2405667</v>
      </c>
      <c r="E234" s="617" t="s">
        <v>39</v>
      </c>
      <c r="F234" s="621" t="s">
        <v>55</v>
      </c>
      <c r="G234" s="864">
        <v>13.3</v>
      </c>
      <c r="H234" s="869">
        <v>13.1</v>
      </c>
      <c r="I234" s="869">
        <v>13.2</v>
      </c>
      <c r="J234" s="24"/>
      <c r="K234" s="19">
        <v>10.73</v>
      </c>
      <c r="L234" s="618">
        <f>(K234/(100-G234))*100</f>
        <v>12.376009227220299</v>
      </c>
      <c r="M234" s="24"/>
      <c r="N234" s="24"/>
      <c r="O234" s="869"/>
      <c r="P234" s="869"/>
      <c r="Q234" s="870"/>
      <c r="R234" s="870"/>
      <c r="S234" s="870"/>
      <c r="T234" s="870"/>
      <c r="U234" s="870"/>
      <c r="V234" s="622">
        <v>20.54</v>
      </c>
      <c r="W234" s="622">
        <v>96</v>
      </c>
      <c r="X234" s="622">
        <v>6.79</v>
      </c>
      <c r="Y234" s="18">
        <v>88.07</v>
      </c>
      <c r="Z234" s="18">
        <v>-0.34</v>
      </c>
      <c r="AA234" s="18">
        <v>10.14</v>
      </c>
      <c r="AB234" s="25"/>
      <c r="AC234" s="17"/>
      <c r="AD234" s="16">
        <v>73</v>
      </c>
      <c r="AE234" s="16">
        <v>81</v>
      </c>
      <c r="AF234" s="16">
        <v>20</v>
      </c>
      <c r="AG234" s="18">
        <v>170</v>
      </c>
      <c r="AH234" s="16">
        <v>0.9</v>
      </c>
      <c r="AI234" s="16">
        <v>42.3</v>
      </c>
      <c r="AJ234" s="24"/>
      <c r="AK234" s="24" t="s">
        <v>55</v>
      </c>
      <c r="AL234" s="24" t="s">
        <v>55</v>
      </c>
      <c r="AM234" s="26"/>
      <c r="AN234" s="24" t="s">
        <v>79</v>
      </c>
      <c r="AO234" s="24" t="s">
        <v>55</v>
      </c>
      <c r="AP234" s="24"/>
      <c r="AQ234" s="24" t="s">
        <v>55</v>
      </c>
      <c r="AR234" s="24" t="s">
        <v>55</v>
      </c>
      <c r="AS234" s="24" t="s">
        <v>32</v>
      </c>
      <c r="AT234" s="24" t="s">
        <v>1609</v>
      </c>
    </row>
    <row r="235" spans="1:46" ht="19.5">
      <c r="A235" s="619">
        <v>45538</v>
      </c>
      <c r="B235" s="616">
        <v>109</v>
      </c>
      <c r="C235" s="620">
        <v>0.5</v>
      </c>
      <c r="D235" s="617">
        <v>2405677</v>
      </c>
      <c r="E235" s="617" t="s">
        <v>39</v>
      </c>
      <c r="F235" s="621" t="s">
        <v>55</v>
      </c>
      <c r="G235" s="864">
        <v>12.65</v>
      </c>
      <c r="H235" s="869"/>
      <c r="I235" s="869"/>
      <c r="J235" s="24"/>
      <c r="K235" s="19">
        <v>10.74</v>
      </c>
      <c r="L235" s="618">
        <f>(K235/(100-G235))*100</f>
        <v>12.295363480251861</v>
      </c>
      <c r="M235" s="24"/>
      <c r="N235" s="24"/>
      <c r="O235" s="869"/>
      <c r="P235" s="869"/>
      <c r="Q235" s="870"/>
      <c r="R235" s="870"/>
      <c r="S235" s="870"/>
      <c r="T235" s="870"/>
      <c r="U235" s="870"/>
      <c r="V235" s="622"/>
      <c r="W235" s="622"/>
      <c r="X235" s="622"/>
      <c r="Y235" s="18">
        <v>88.7</v>
      </c>
      <c r="Z235" s="18">
        <v>-0.48</v>
      </c>
      <c r="AA235" s="18">
        <v>10.08</v>
      </c>
      <c r="AB235" s="25"/>
      <c r="AC235" s="17"/>
      <c r="AD235" s="16"/>
      <c r="AE235" s="16"/>
      <c r="AF235" s="16"/>
      <c r="AG235" s="18"/>
      <c r="AH235" s="16"/>
      <c r="AI235" s="16"/>
      <c r="AJ235" s="24"/>
      <c r="AK235" s="24" t="s">
        <v>55</v>
      </c>
      <c r="AL235" s="24" t="s">
        <v>55</v>
      </c>
      <c r="AM235" s="26"/>
      <c r="AN235" s="24" t="s">
        <v>79</v>
      </c>
      <c r="AO235" s="24" t="s">
        <v>55</v>
      </c>
      <c r="AP235" s="24"/>
      <c r="AQ235" s="24" t="s">
        <v>55</v>
      </c>
      <c r="AR235" s="24" t="s">
        <v>55</v>
      </c>
      <c r="AS235" s="24" t="s">
        <v>32</v>
      </c>
      <c r="AT235" s="24" t="s">
        <v>1610</v>
      </c>
    </row>
    <row r="236" spans="1:46" ht="19.5">
      <c r="A236" s="619">
        <v>45539</v>
      </c>
      <c r="B236" s="616">
        <v>109</v>
      </c>
      <c r="C236" s="620">
        <v>0.39583333333333331</v>
      </c>
      <c r="D236" s="617">
        <v>2405691</v>
      </c>
      <c r="E236" s="617" t="s">
        <v>39</v>
      </c>
      <c r="F236" s="621" t="s">
        <v>55</v>
      </c>
      <c r="G236" s="864">
        <v>13.22</v>
      </c>
      <c r="H236" s="869"/>
      <c r="I236" s="869">
        <v>13.07</v>
      </c>
      <c r="J236" s="24"/>
      <c r="K236" s="19">
        <v>10.67</v>
      </c>
      <c r="L236" s="618">
        <f>(K236/(100-G236))*100</f>
        <v>12.295459783360222</v>
      </c>
      <c r="M236" s="24"/>
      <c r="N236" s="24"/>
      <c r="O236" s="869"/>
      <c r="P236" s="869"/>
      <c r="Q236" s="870"/>
      <c r="R236" s="870"/>
      <c r="S236" s="870"/>
      <c r="T236" s="870"/>
      <c r="U236" s="870"/>
      <c r="V236" s="622"/>
      <c r="W236" s="622"/>
      <c r="X236" s="622"/>
      <c r="Y236" s="18">
        <v>87.5</v>
      </c>
      <c r="Z236" s="18">
        <v>-0.48</v>
      </c>
      <c r="AA236" s="18">
        <v>10.27</v>
      </c>
      <c r="AB236" s="25"/>
      <c r="AC236" s="17">
        <v>0.77</v>
      </c>
      <c r="AD236" s="16">
        <v>87</v>
      </c>
      <c r="AE236" s="16">
        <v>70</v>
      </c>
      <c r="AF236" s="16">
        <v>18.600000000000001</v>
      </c>
      <c r="AG236" s="18">
        <v>200</v>
      </c>
      <c r="AH236" s="16">
        <v>1.24</v>
      </c>
      <c r="AI236" s="16">
        <v>47.9</v>
      </c>
      <c r="AJ236" s="24"/>
      <c r="AK236" s="24" t="s">
        <v>55</v>
      </c>
      <c r="AL236" s="24" t="s">
        <v>55</v>
      </c>
      <c r="AM236" s="26"/>
      <c r="AN236" s="24" t="s">
        <v>79</v>
      </c>
      <c r="AO236" s="24" t="s">
        <v>55</v>
      </c>
      <c r="AP236" s="24"/>
      <c r="AQ236" s="24" t="s">
        <v>55</v>
      </c>
      <c r="AR236" s="24" t="s">
        <v>55</v>
      </c>
      <c r="AS236" s="24" t="s">
        <v>32</v>
      </c>
      <c r="AT236" s="24" t="s">
        <v>1611</v>
      </c>
    </row>
    <row r="237" spans="1:46" ht="19.5">
      <c r="A237" s="619">
        <v>45540</v>
      </c>
      <c r="B237" s="616">
        <v>109</v>
      </c>
      <c r="C237" s="620">
        <v>0.39583333333333331</v>
      </c>
      <c r="D237" s="617">
        <v>2405741</v>
      </c>
      <c r="E237" s="617" t="s">
        <v>39</v>
      </c>
      <c r="F237" s="621" t="s">
        <v>55</v>
      </c>
      <c r="G237" s="864">
        <v>13.6</v>
      </c>
      <c r="H237" s="869"/>
      <c r="I237" s="869"/>
      <c r="J237" s="24"/>
      <c r="K237" s="19">
        <v>11.24</v>
      </c>
      <c r="L237" s="618">
        <f>(K237/(100-G237))*100</f>
        <v>13.00925925925926</v>
      </c>
      <c r="M237" s="24"/>
      <c r="N237" s="24"/>
      <c r="O237" s="869"/>
      <c r="P237" s="869"/>
      <c r="Q237" s="870"/>
      <c r="R237" s="870"/>
      <c r="S237" s="870"/>
      <c r="T237" s="870"/>
      <c r="U237" s="870"/>
      <c r="V237" s="622"/>
      <c r="W237" s="622"/>
      <c r="X237" s="622"/>
      <c r="Y237" s="18">
        <v>88.14</v>
      </c>
      <c r="Z237" s="18">
        <v>-0.15</v>
      </c>
      <c r="AA237" s="18">
        <v>9.65</v>
      </c>
      <c r="AB237" s="25"/>
      <c r="AC237" s="17">
        <v>0.75</v>
      </c>
      <c r="AD237" s="16"/>
      <c r="AE237" s="16"/>
      <c r="AF237" s="16"/>
      <c r="AG237" s="18"/>
      <c r="AH237" s="16"/>
      <c r="AI237" s="16"/>
      <c r="AJ237" s="24"/>
      <c r="AK237" s="24" t="s">
        <v>55</v>
      </c>
      <c r="AL237" s="24" t="s">
        <v>55</v>
      </c>
      <c r="AM237" s="26"/>
      <c r="AN237" s="24" t="s">
        <v>79</v>
      </c>
      <c r="AO237" s="24" t="s">
        <v>55</v>
      </c>
      <c r="AP237" s="24"/>
      <c r="AQ237" s="24" t="s">
        <v>55</v>
      </c>
      <c r="AR237" s="24" t="s">
        <v>55</v>
      </c>
      <c r="AS237" s="24" t="s">
        <v>32</v>
      </c>
      <c r="AT237" s="24" t="s">
        <v>1612</v>
      </c>
    </row>
    <row r="238" spans="1:46" ht="19.5">
      <c r="A238" s="619">
        <v>45541</v>
      </c>
      <c r="B238" s="616">
        <v>109</v>
      </c>
      <c r="C238" s="620">
        <v>0.5</v>
      </c>
      <c r="D238" s="617">
        <v>2405776</v>
      </c>
      <c r="E238" s="617" t="s">
        <v>39</v>
      </c>
      <c r="F238" s="621" t="s">
        <v>55</v>
      </c>
      <c r="G238" s="864">
        <v>13.1</v>
      </c>
      <c r="H238" s="869"/>
      <c r="I238" s="869">
        <v>13.3</v>
      </c>
      <c r="J238" s="24"/>
      <c r="K238" s="19">
        <v>10.73</v>
      </c>
      <c r="L238" s="618">
        <f>(K238/(100-G238))*100</f>
        <v>12.347525891829688</v>
      </c>
      <c r="M238" s="24"/>
      <c r="N238" s="24"/>
      <c r="O238" s="869">
        <v>1.8</v>
      </c>
      <c r="P238" s="869"/>
      <c r="Q238" s="870">
        <v>41</v>
      </c>
      <c r="R238" s="870">
        <v>40</v>
      </c>
      <c r="S238" s="870">
        <v>12</v>
      </c>
      <c r="T238" s="870">
        <f>SUM(Q238:S238)</f>
        <v>93</v>
      </c>
      <c r="U238" s="870">
        <v>3</v>
      </c>
      <c r="V238" s="622"/>
      <c r="W238" s="622"/>
      <c r="X238" s="622"/>
      <c r="Y238" s="18">
        <v>88.37</v>
      </c>
      <c r="Z238" s="18">
        <v>-0.34</v>
      </c>
      <c r="AA238" s="18">
        <v>10.29</v>
      </c>
      <c r="AB238" s="25"/>
      <c r="AC238" s="17"/>
      <c r="AD238" s="16"/>
      <c r="AE238" s="16"/>
      <c r="AF238" s="16"/>
      <c r="AG238" s="18"/>
      <c r="AH238" s="16"/>
      <c r="AI238" s="16"/>
      <c r="AJ238" s="24"/>
      <c r="AK238" s="24" t="s">
        <v>55</v>
      </c>
      <c r="AL238" s="24" t="s">
        <v>55</v>
      </c>
      <c r="AM238" s="26"/>
      <c r="AN238" s="24" t="s">
        <v>79</v>
      </c>
      <c r="AO238" s="24" t="s">
        <v>55</v>
      </c>
      <c r="AP238" s="24"/>
      <c r="AQ238" s="24" t="s">
        <v>55</v>
      </c>
      <c r="AR238" s="24" t="s">
        <v>55</v>
      </c>
      <c r="AS238" s="24" t="s">
        <v>32</v>
      </c>
      <c r="AT238" s="24" t="s">
        <v>1613</v>
      </c>
    </row>
    <row r="239" spans="1:46" ht="19.5">
      <c r="A239" s="619">
        <v>45544</v>
      </c>
      <c r="B239" s="616">
        <v>109</v>
      </c>
      <c r="C239" s="620">
        <v>0.4375</v>
      </c>
      <c r="D239" s="617">
        <v>2405850</v>
      </c>
      <c r="E239" s="617" t="s">
        <v>39</v>
      </c>
      <c r="F239" s="621" t="s">
        <v>55</v>
      </c>
      <c r="G239" s="864">
        <v>13.41</v>
      </c>
      <c r="H239" s="869"/>
      <c r="I239" s="869"/>
      <c r="J239" s="24"/>
      <c r="K239" s="19">
        <v>10.9</v>
      </c>
      <c r="L239" s="618">
        <f>(K239/(100-G239))*100</f>
        <v>12.588058667282596</v>
      </c>
      <c r="M239" s="24"/>
      <c r="N239" s="24"/>
      <c r="O239" s="869"/>
      <c r="P239" s="869"/>
      <c r="Q239" s="870"/>
      <c r="R239" s="870"/>
      <c r="S239" s="870"/>
      <c r="T239" s="870"/>
      <c r="U239" s="870"/>
      <c r="V239" s="622"/>
      <c r="W239" s="622"/>
      <c r="X239" s="622"/>
      <c r="Y239" s="18"/>
      <c r="Z239" s="18"/>
      <c r="AA239" s="18"/>
      <c r="AB239" s="25"/>
      <c r="AC239" s="17"/>
      <c r="AD239" s="16"/>
      <c r="AE239" s="16"/>
      <c r="AF239" s="16"/>
      <c r="AG239" s="18"/>
      <c r="AH239" s="16"/>
      <c r="AI239" s="16"/>
      <c r="AJ239" s="24"/>
      <c r="AK239" s="24" t="s">
        <v>55</v>
      </c>
      <c r="AL239" s="24" t="s">
        <v>55</v>
      </c>
      <c r="AM239" s="26"/>
      <c r="AN239" s="24" t="s">
        <v>79</v>
      </c>
      <c r="AO239" s="24" t="s">
        <v>55</v>
      </c>
      <c r="AP239" s="24"/>
      <c r="AQ239" s="24" t="s">
        <v>55</v>
      </c>
      <c r="AR239" s="24" t="s">
        <v>55</v>
      </c>
      <c r="AS239" s="24" t="s">
        <v>32</v>
      </c>
      <c r="AT239" s="24" t="s">
        <v>1614</v>
      </c>
    </row>
    <row r="240" spans="1:46" ht="19.5">
      <c r="A240" s="619">
        <v>45546</v>
      </c>
      <c r="B240" s="616">
        <v>109</v>
      </c>
      <c r="C240" s="620">
        <v>0.375</v>
      </c>
      <c r="D240" s="617">
        <v>2405914</v>
      </c>
      <c r="E240" s="617" t="s">
        <v>39</v>
      </c>
      <c r="F240" s="621" t="s">
        <v>55</v>
      </c>
      <c r="G240" s="864">
        <v>13.12</v>
      </c>
      <c r="H240" s="869"/>
      <c r="I240" s="869"/>
      <c r="J240" s="24"/>
      <c r="K240" s="19">
        <v>11.67</v>
      </c>
      <c r="L240" s="618">
        <f>(K240/(100-G240))*100</f>
        <v>13.432320441988951</v>
      </c>
      <c r="M240" s="24"/>
      <c r="N240" s="24"/>
      <c r="O240" s="869">
        <v>1.5</v>
      </c>
      <c r="P240" s="869"/>
      <c r="Q240" s="870">
        <v>45</v>
      </c>
      <c r="R240" s="870">
        <v>32</v>
      </c>
      <c r="S240" s="870">
        <v>11</v>
      </c>
      <c r="T240" s="870">
        <f>SUM(PS[[#This Row],[G 150µ]:[G 63µ]])</f>
        <v>88</v>
      </c>
      <c r="U240" s="870">
        <v>9</v>
      </c>
      <c r="V240" s="622"/>
      <c r="W240" s="622"/>
      <c r="X240" s="622"/>
      <c r="Y240" s="18">
        <v>87.19</v>
      </c>
      <c r="Z240" s="18">
        <v>-0.13</v>
      </c>
      <c r="AA240" s="18">
        <v>10.55</v>
      </c>
      <c r="AB240" s="25"/>
      <c r="AC240" s="17">
        <v>0.77</v>
      </c>
      <c r="AD240" s="16"/>
      <c r="AE240" s="16"/>
      <c r="AF240" s="16"/>
      <c r="AG240" s="18"/>
      <c r="AH240" s="16"/>
      <c r="AI240" s="16"/>
      <c r="AJ240" s="24"/>
      <c r="AK240" s="24" t="s">
        <v>55</v>
      </c>
      <c r="AL240" s="24" t="s">
        <v>55</v>
      </c>
      <c r="AM240" s="26"/>
      <c r="AN240" s="24" t="s">
        <v>79</v>
      </c>
      <c r="AO240" s="24" t="s">
        <v>55</v>
      </c>
      <c r="AP240" s="24"/>
      <c r="AQ240" s="24" t="s">
        <v>55</v>
      </c>
      <c r="AR240" s="24" t="s">
        <v>55</v>
      </c>
      <c r="AS240" s="24" t="s">
        <v>32</v>
      </c>
      <c r="AT240" s="24" t="s">
        <v>1615</v>
      </c>
    </row>
    <row r="241" spans="1:46" ht="19.5">
      <c r="A241" s="619">
        <v>45547</v>
      </c>
      <c r="B241" s="616">
        <v>109</v>
      </c>
      <c r="C241" s="620">
        <v>0.45833333333333331</v>
      </c>
      <c r="D241" s="617">
        <v>2405936</v>
      </c>
      <c r="E241" s="617" t="s">
        <v>39</v>
      </c>
      <c r="F241" s="621" t="s">
        <v>55</v>
      </c>
      <c r="G241" s="864">
        <v>13.27</v>
      </c>
      <c r="H241" s="869"/>
      <c r="I241" s="869"/>
      <c r="J241" s="24"/>
      <c r="K241" s="19">
        <v>11.41</v>
      </c>
      <c r="L241" s="618">
        <f>(K241/(100-G241))*100</f>
        <v>13.155770782889425</v>
      </c>
      <c r="M241" s="24"/>
      <c r="N241" s="24"/>
      <c r="O241" s="869">
        <v>2</v>
      </c>
      <c r="P241" s="869">
        <v>49</v>
      </c>
      <c r="Q241" s="870">
        <v>32.659999999999997</v>
      </c>
      <c r="R241" s="870">
        <v>12.44</v>
      </c>
      <c r="S241" s="870">
        <v>2.12</v>
      </c>
      <c r="T241" s="870">
        <f>SUM(PS[[#This Row],[G 180µ]:[G 63µ]])</f>
        <v>96.22</v>
      </c>
      <c r="U241" s="870">
        <v>0.5</v>
      </c>
      <c r="V241" s="622"/>
      <c r="W241" s="622"/>
      <c r="X241" s="622"/>
      <c r="Y241" s="18">
        <v>87.36</v>
      </c>
      <c r="Z241" s="18">
        <v>-0.23</v>
      </c>
      <c r="AA241" s="18">
        <v>10.76</v>
      </c>
      <c r="AB241" s="25"/>
      <c r="AC241" s="17"/>
      <c r="AD241" s="16"/>
      <c r="AE241" s="16"/>
      <c r="AF241" s="16"/>
      <c r="AG241" s="18"/>
      <c r="AH241" s="16"/>
      <c r="AI241" s="16"/>
      <c r="AJ241" s="24"/>
      <c r="AK241" s="24" t="s">
        <v>55</v>
      </c>
      <c r="AL241" s="24" t="s">
        <v>55</v>
      </c>
      <c r="AM241" s="26"/>
      <c r="AN241" s="24" t="s">
        <v>79</v>
      </c>
      <c r="AO241" s="24" t="s">
        <v>55</v>
      </c>
      <c r="AP241" s="24"/>
      <c r="AQ241" s="24" t="s">
        <v>55</v>
      </c>
      <c r="AR241" s="24" t="s">
        <v>55</v>
      </c>
      <c r="AS241" s="24" t="s">
        <v>32</v>
      </c>
      <c r="AT241" s="24" t="s">
        <v>1616</v>
      </c>
    </row>
    <row r="242" spans="1:46" ht="19.5">
      <c r="A242" s="619">
        <v>45548</v>
      </c>
      <c r="B242" s="616">
        <v>109</v>
      </c>
      <c r="C242" s="620">
        <v>0.58333333333333337</v>
      </c>
      <c r="D242" s="617">
        <v>2405601</v>
      </c>
      <c r="E242" s="617" t="s">
        <v>39</v>
      </c>
      <c r="F242" s="621" t="s">
        <v>55</v>
      </c>
      <c r="G242" s="864">
        <v>13.42</v>
      </c>
      <c r="H242" s="869"/>
      <c r="I242" s="869"/>
      <c r="J242" s="24"/>
      <c r="K242" s="19">
        <v>12.26</v>
      </c>
      <c r="L242" s="618">
        <f>(K242/(100-G242))*100</f>
        <v>14.160314160314162</v>
      </c>
      <c r="M242" s="24"/>
      <c r="N242" s="24"/>
      <c r="O242" s="869"/>
      <c r="P242" s="869"/>
      <c r="Q242" s="870"/>
      <c r="R242" s="870"/>
      <c r="S242" s="870"/>
      <c r="T242" s="870"/>
      <c r="U242" s="870"/>
      <c r="V242" s="622"/>
      <c r="W242" s="622"/>
      <c r="X242" s="622"/>
      <c r="Y242" s="18">
        <v>87.74</v>
      </c>
      <c r="Z242" s="18">
        <v>-0.36</v>
      </c>
      <c r="AA242" s="18">
        <v>10.31</v>
      </c>
      <c r="AB242" s="25"/>
      <c r="AC242" s="17"/>
      <c r="AD242" s="16"/>
      <c r="AE242" s="16"/>
      <c r="AF242" s="16"/>
      <c r="AG242" s="18"/>
      <c r="AH242" s="16"/>
      <c r="AI242" s="16"/>
      <c r="AJ242" s="24"/>
      <c r="AK242" s="24" t="s">
        <v>55</v>
      </c>
      <c r="AL242" s="24" t="s">
        <v>55</v>
      </c>
      <c r="AM242" s="26"/>
      <c r="AN242" s="24" t="s">
        <v>79</v>
      </c>
      <c r="AO242" s="24" t="s">
        <v>55</v>
      </c>
      <c r="AP242" s="24"/>
      <c r="AQ242" s="24" t="s">
        <v>55</v>
      </c>
      <c r="AR242" s="24" t="s">
        <v>55</v>
      </c>
      <c r="AS242" s="24" t="s">
        <v>32</v>
      </c>
      <c r="AT242" s="24" t="s">
        <v>1617</v>
      </c>
    </row>
    <row r="243" spans="1:46" ht="19.5">
      <c r="A243" s="619">
        <v>45548</v>
      </c>
      <c r="B243" s="616">
        <v>109</v>
      </c>
      <c r="C243" s="620">
        <v>0.58333333333333337</v>
      </c>
      <c r="D243" s="617">
        <v>2405602</v>
      </c>
      <c r="E243" s="617" t="s">
        <v>21</v>
      </c>
      <c r="F243" s="621" t="s">
        <v>55</v>
      </c>
      <c r="G243" s="864">
        <v>13.53</v>
      </c>
      <c r="H243" s="869"/>
      <c r="I243" s="869"/>
      <c r="J243" s="24"/>
      <c r="K243" s="19">
        <v>11.28</v>
      </c>
      <c r="L243" s="618">
        <f>(K243/(100-G243))*100</f>
        <v>13.044986700589799</v>
      </c>
      <c r="M243" s="24"/>
      <c r="N243" s="24"/>
      <c r="O243" s="869">
        <v>4.4000000000000004</v>
      </c>
      <c r="P243" s="869">
        <v>50.02</v>
      </c>
      <c r="Q243" s="870">
        <v>35.200000000000003</v>
      </c>
      <c r="R243" s="870">
        <v>6.14</v>
      </c>
      <c r="S243" s="870">
        <v>1.6</v>
      </c>
      <c r="T243" s="870">
        <f>SUM(PS[[#This Row],[G 180µ]:[G 63µ]])</f>
        <v>92.96</v>
      </c>
      <c r="U243" s="870">
        <v>0.5</v>
      </c>
      <c r="V243" s="622"/>
      <c r="W243" s="622"/>
      <c r="X243" s="622"/>
      <c r="Y243" s="18">
        <v>87.27</v>
      </c>
      <c r="Z243" s="18">
        <v>-0.28000000000000003</v>
      </c>
      <c r="AA243" s="18">
        <v>10.45</v>
      </c>
      <c r="AB243" s="25"/>
      <c r="AC243" s="17">
        <v>0.82</v>
      </c>
      <c r="AD243" s="16"/>
      <c r="AE243" s="16"/>
      <c r="AF243" s="16"/>
      <c r="AG243" s="18"/>
      <c r="AH243" s="16"/>
      <c r="AI243" s="16"/>
      <c r="AJ243" s="24"/>
      <c r="AK243" s="24"/>
      <c r="AL243" s="24"/>
      <c r="AM243" s="26"/>
      <c r="AN243" s="24" t="s">
        <v>85</v>
      </c>
      <c r="AO243" s="24"/>
      <c r="AP243" s="24"/>
      <c r="AQ243" s="24" t="s">
        <v>55</v>
      </c>
      <c r="AR243" s="24" t="s">
        <v>55</v>
      </c>
      <c r="AS243" s="24" t="s">
        <v>32</v>
      </c>
      <c r="AT243" s="24" t="s">
        <v>1618</v>
      </c>
    </row>
    <row r="244" spans="1:46" ht="19.5">
      <c r="A244" s="619">
        <v>45551</v>
      </c>
      <c r="B244" s="616">
        <v>109</v>
      </c>
      <c r="C244" s="620">
        <v>0.39583333333333331</v>
      </c>
      <c r="D244" s="617">
        <v>2406077</v>
      </c>
      <c r="E244" s="617" t="s">
        <v>39</v>
      </c>
      <c r="F244" s="621" t="s">
        <v>55</v>
      </c>
      <c r="G244" s="864">
        <v>13.2</v>
      </c>
      <c r="H244" s="869"/>
      <c r="I244" s="869"/>
      <c r="J244" s="24"/>
      <c r="K244" s="19">
        <v>11.15</v>
      </c>
      <c r="L244" s="618">
        <f>(K244/(100-G244))*100</f>
        <v>12.845622119815669</v>
      </c>
      <c r="M244" s="24"/>
      <c r="N244" s="24"/>
      <c r="O244" s="869"/>
      <c r="P244" s="869"/>
      <c r="Q244" s="870"/>
      <c r="R244" s="870"/>
      <c r="S244" s="870"/>
      <c r="T244" s="870"/>
      <c r="U244" s="870"/>
      <c r="V244" s="622"/>
      <c r="W244" s="622"/>
      <c r="X244" s="622"/>
      <c r="Y244" s="18">
        <v>87.83</v>
      </c>
      <c r="Z244" s="18">
        <v>-0.11</v>
      </c>
      <c r="AA244" s="18">
        <v>10.93</v>
      </c>
      <c r="AB244" s="25"/>
      <c r="AC244" s="17"/>
      <c r="AD244" s="16"/>
      <c r="AE244" s="16"/>
      <c r="AF244" s="16"/>
      <c r="AG244" s="18"/>
      <c r="AH244" s="16"/>
      <c r="AI244" s="16"/>
      <c r="AJ244" s="24"/>
      <c r="AK244" s="24" t="s">
        <v>55</v>
      </c>
      <c r="AL244" s="24" t="s">
        <v>55</v>
      </c>
      <c r="AM244" s="26"/>
      <c r="AN244" s="24" t="s">
        <v>79</v>
      </c>
      <c r="AO244" s="24" t="s">
        <v>55</v>
      </c>
      <c r="AP244" s="24"/>
      <c r="AQ244" s="24" t="s">
        <v>55</v>
      </c>
      <c r="AR244" s="24" t="s">
        <v>55</v>
      </c>
      <c r="AS244" s="24" t="s">
        <v>32</v>
      </c>
      <c r="AT244" s="1265" t="s">
        <v>1619</v>
      </c>
    </row>
    <row r="245" spans="1:46" ht="19.5">
      <c r="A245" s="619">
        <v>45551</v>
      </c>
      <c r="B245" s="616">
        <v>109</v>
      </c>
      <c r="C245" s="620">
        <v>0.58333333333333337</v>
      </c>
      <c r="D245" s="617">
        <v>2406089</v>
      </c>
      <c r="E245" s="617" t="s">
        <v>39</v>
      </c>
      <c r="F245" s="621" t="s">
        <v>55</v>
      </c>
      <c r="G245" s="864">
        <v>13.18</v>
      </c>
      <c r="H245" s="869"/>
      <c r="I245" s="869"/>
      <c r="J245" s="24"/>
      <c r="K245" s="19">
        <v>10.98</v>
      </c>
      <c r="L245" s="618">
        <f>(K245/(100-G245))*100</f>
        <v>12.646855563234279</v>
      </c>
      <c r="M245" s="24"/>
      <c r="N245" s="24"/>
      <c r="O245" s="869"/>
      <c r="P245" s="869"/>
      <c r="Q245" s="870"/>
      <c r="R245" s="870"/>
      <c r="S245" s="870"/>
      <c r="T245" s="870"/>
      <c r="U245" s="870"/>
      <c r="V245" s="622"/>
      <c r="W245" s="622"/>
      <c r="X245" s="622"/>
      <c r="Y245" s="18">
        <v>87.04</v>
      </c>
      <c r="Z245" s="18">
        <v>-0.11</v>
      </c>
      <c r="AA245" s="18">
        <v>10.82</v>
      </c>
      <c r="AB245" s="25"/>
      <c r="AC245" s="17"/>
      <c r="AD245" s="16"/>
      <c r="AE245" s="16"/>
      <c r="AF245" s="16"/>
      <c r="AG245" s="18"/>
      <c r="AH245" s="16"/>
      <c r="AI245" s="16"/>
      <c r="AJ245" s="24"/>
      <c r="AK245" s="24" t="s">
        <v>55</v>
      </c>
      <c r="AL245" s="24" t="s">
        <v>55</v>
      </c>
      <c r="AM245" s="26"/>
      <c r="AN245" s="24" t="s">
        <v>79</v>
      </c>
      <c r="AO245" s="24" t="s">
        <v>55</v>
      </c>
      <c r="AP245" s="24"/>
      <c r="AQ245" s="24" t="s">
        <v>55</v>
      </c>
      <c r="AR245" s="24" t="s">
        <v>55</v>
      </c>
      <c r="AS245" s="24" t="s">
        <v>32</v>
      </c>
      <c r="AT245" s="24" t="s">
        <v>1620</v>
      </c>
    </row>
    <row r="246" spans="1:46" ht="19.5">
      <c r="A246" s="619">
        <v>45552</v>
      </c>
      <c r="B246" s="616">
        <v>109</v>
      </c>
      <c r="C246" s="620">
        <v>0.54861111111111116</v>
      </c>
      <c r="D246" s="617">
        <v>2406121</v>
      </c>
      <c r="E246" s="617" t="s">
        <v>39</v>
      </c>
      <c r="F246" s="621" t="s">
        <v>55</v>
      </c>
      <c r="G246" s="864">
        <v>14.2</v>
      </c>
      <c r="H246" s="869"/>
      <c r="I246" s="869"/>
      <c r="J246" s="24"/>
      <c r="K246" s="19">
        <v>10.67</v>
      </c>
      <c r="L246" s="618">
        <f>(K246/(100-G246))*100</f>
        <v>12.435897435897436</v>
      </c>
      <c r="M246" s="24"/>
      <c r="N246" s="24"/>
      <c r="O246" s="869"/>
      <c r="P246" s="869"/>
      <c r="Q246" s="870"/>
      <c r="R246" s="870"/>
      <c r="S246" s="870"/>
      <c r="T246" s="870"/>
      <c r="U246" s="870"/>
      <c r="V246" s="622"/>
      <c r="W246" s="622"/>
      <c r="X246" s="622"/>
      <c r="Y246" s="18">
        <v>88</v>
      </c>
      <c r="Z246" s="18">
        <v>-0.04</v>
      </c>
      <c r="AA246" s="18">
        <v>10.09</v>
      </c>
      <c r="AB246" s="25"/>
      <c r="AC246" s="17">
        <v>0.79</v>
      </c>
      <c r="AD246" s="16"/>
      <c r="AE246" s="16"/>
      <c r="AF246" s="16"/>
      <c r="AG246" s="18"/>
      <c r="AH246" s="16"/>
      <c r="AI246" s="16"/>
      <c r="AJ246" s="24"/>
      <c r="AK246" s="24" t="s">
        <v>55</v>
      </c>
      <c r="AL246" s="24" t="s">
        <v>55</v>
      </c>
      <c r="AM246" s="26"/>
      <c r="AN246" s="24" t="s">
        <v>85</v>
      </c>
      <c r="AO246" s="24" t="s">
        <v>55</v>
      </c>
      <c r="AP246" s="24"/>
      <c r="AQ246" s="24" t="s">
        <v>55</v>
      </c>
      <c r="AR246" s="24" t="s">
        <v>55</v>
      </c>
      <c r="AS246" s="24" t="s">
        <v>32</v>
      </c>
      <c r="AT246" s="24" t="s">
        <v>1621</v>
      </c>
    </row>
    <row r="247" spans="1:46" ht="19.5">
      <c r="A247" s="619">
        <v>45553</v>
      </c>
      <c r="B247" s="616">
        <v>109</v>
      </c>
      <c r="C247" s="620">
        <v>0.38194444444444442</v>
      </c>
      <c r="D247" s="617">
        <v>2406155</v>
      </c>
      <c r="E247" s="617" t="s">
        <v>39</v>
      </c>
      <c r="F247" s="621" t="s">
        <v>55</v>
      </c>
      <c r="G247" s="864">
        <v>13.87</v>
      </c>
      <c r="H247" s="869">
        <v>13.6</v>
      </c>
      <c r="I247" s="869">
        <v>13.78</v>
      </c>
      <c r="J247" s="24"/>
      <c r="K247" s="19">
        <v>11.16</v>
      </c>
      <c r="L247" s="618">
        <f>(K247/(100-G247))*100</f>
        <v>12.957157784743991</v>
      </c>
      <c r="M247" s="24"/>
      <c r="N247" s="24"/>
      <c r="O247" s="869">
        <v>2.9</v>
      </c>
      <c r="P247" s="869">
        <v>45</v>
      </c>
      <c r="Q247" s="870">
        <v>33</v>
      </c>
      <c r="R247" s="870">
        <v>10</v>
      </c>
      <c r="S247" s="870">
        <v>4</v>
      </c>
      <c r="T247" s="870">
        <f>SUM(PS[[#This Row],[G 180µ]:[G 63µ]])</f>
        <v>92</v>
      </c>
      <c r="U247" s="870">
        <v>2</v>
      </c>
      <c r="V247" s="622"/>
      <c r="W247" s="622"/>
      <c r="X247" s="622"/>
      <c r="Y247" s="18">
        <v>87.67</v>
      </c>
      <c r="Z247" s="18">
        <v>-0.25</v>
      </c>
      <c r="AA247" s="18">
        <v>10.29</v>
      </c>
      <c r="AB247" s="25"/>
      <c r="AC247" s="17"/>
      <c r="AD247" s="16">
        <v>111</v>
      </c>
      <c r="AE247" s="16">
        <v>69</v>
      </c>
      <c r="AF247" s="16">
        <v>12.5</v>
      </c>
      <c r="AG247" s="18">
        <v>260</v>
      </c>
      <c r="AH247" s="16">
        <v>1.61</v>
      </c>
      <c r="AI247" s="16">
        <v>50.5</v>
      </c>
      <c r="AJ247" s="24"/>
      <c r="AK247" s="24" t="s">
        <v>55</v>
      </c>
      <c r="AL247" s="24" t="s">
        <v>55</v>
      </c>
      <c r="AM247" s="26"/>
      <c r="AN247" s="24" t="s">
        <v>101</v>
      </c>
      <c r="AO247" s="24" t="s">
        <v>55</v>
      </c>
      <c r="AP247" s="24"/>
      <c r="AQ247" s="24" t="s">
        <v>55</v>
      </c>
      <c r="AR247" s="24" t="s">
        <v>55</v>
      </c>
      <c r="AS247" s="24" t="s">
        <v>32</v>
      </c>
      <c r="AT247" s="24" t="s">
        <v>1622</v>
      </c>
    </row>
    <row r="248" spans="1:46" ht="19.5">
      <c r="A248" s="619">
        <v>45554</v>
      </c>
      <c r="B248" s="616">
        <v>109</v>
      </c>
      <c r="C248" s="620">
        <v>0.41666666666666669</v>
      </c>
      <c r="D248" s="617">
        <v>2406183</v>
      </c>
      <c r="E248" s="617" t="s">
        <v>21</v>
      </c>
      <c r="F248" s="621" t="s">
        <v>55</v>
      </c>
      <c r="G248" s="864">
        <v>14.2</v>
      </c>
      <c r="H248" s="869"/>
      <c r="I248" s="869"/>
      <c r="J248" s="24"/>
      <c r="K248" s="19">
        <v>10.91</v>
      </c>
      <c r="L248" s="618">
        <f t="shared" ref="L248:L252" si="29">(K248/(100-G248))*100</f>
        <v>12.715617715617716</v>
      </c>
      <c r="M248" s="24"/>
      <c r="N248" s="24"/>
      <c r="O248" s="869"/>
      <c r="P248" s="869"/>
      <c r="Q248" s="870"/>
      <c r="R248" s="870"/>
      <c r="S248" s="870"/>
      <c r="T248" s="870"/>
      <c r="U248" s="870"/>
      <c r="V248" s="622"/>
      <c r="W248" s="622"/>
      <c r="X248" s="622"/>
      <c r="Y248" s="18">
        <v>88.62</v>
      </c>
      <c r="Z248" s="18">
        <v>-0.23</v>
      </c>
      <c r="AA248" s="18">
        <v>9.83</v>
      </c>
      <c r="AB248" s="25"/>
      <c r="AC248" s="17"/>
      <c r="AD248" s="16"/>
      <c r="AE248" s="16"/>
      <c r="AF248" s="16"/>
      <c r="AG248" s="18"/>
      <c r="AH248" s="16"/>
      <c r="AI248" s="16"/>
      <c r="AJ248" s="24"/>
      <c r="AK248" s="24"/>
      <c r="AL248" s="24"/>
      <c r="AM248" s="26"/>
      <c r="AN248" s="24" t="s">
        <v>79</v>
      </c>
      <c r="AO248" s="24"/>
      <c r="AP248" s="24"/>
      <c r="AQ248" s="24" t="s">
        <v>55</v>
      </c>
      <c r="AR248" s="24" t="s">
        <v>55</v>
      </c>
      <c r="AS248" s="24" t="s">
        <v>32</v>
      </c>
      <c r="AT248" s="24" t="s">
        <v>1623</v>
      </c>
    </row>
    <row r="249" spans="1:46" ht="19.5">
      <c r="A249" s="619">
        <v>45554</v>
      </c>
      <c r="B249" s="616">
        <v>109</v>
      </c>
      <c r="C249" s="620">
        <v>0.41666666666666669</v>
      </c>
      <c r="D249" s="617">
        <v>2406184</v>
      </c>
      <c r="E249" s="617" t="s">
        <v>39</v>
      </c>
      <c r="F249" s="621" t="s">
        <v>55</v>
      </c>
      <c r="G249" s="864">
        <v>13.95</v>
      </c>
      <c r="H249" s="869">
        <v>13.76</v>
      </c>
      <c r="I249" s="869">
        <v>13.7</v>
      </c>
      <c r="J249" s="24"/>
      <c r="K249" s="19">
        <v>11.5</v>
      </c>
      <c r="L249" s="618">
        <f t="shared" si="29"/>
        <v>13.364323067983729</v>
      </c>
      <c r="M249" s="24"/>
      <c r="N249" s="24"/>
      <c r="O249" s="869">
        <v>3</v>
      </c>
      <c r="P249" s="869">
        <v>43</v>
      </c>
      <c r="Q249" s="870">
        <v>23</v>
      </c>
      <c r="R249" s="870">
        <v>19</v>
      </c>
      <c r="S249" s="870">
        <v>9</v>
      </c>
      <c r="T249" s="870">
        <f>SUM(PS[[#This Row],[G 180µ]:[G 63µ]])</f>
        <v>94</v>
      </c>
      <c r="U249" s="870">
        <v>2</v>
      </c>
      <c r="V249" s="622"/>
      <c r="W249" s="622"/>
      <c r="X249" s="622"/>
      <c r="Y249" s="18">
        <v>87.37</v>
      </c>
      <c r="Z249" s="18">
        <v>-0.16</v>
      </c>
      <c r="AA249" s="18">
        <v>10.01</v>
      </c>
      <c r="AB249" s="25"/>
      <c r="AC249" s="17"/>
      <c r="AD249" s="16">
        <v>99</v>
      </c>
      <c r="AE249" s="16">
        <v>73</v>
      </c>
      <c r="AF249" s="16">
        <v>19</v>
      </c>
      <c r="AG249" s="18">
        <v>250</v>
      </c>
      <c r="AH249" s="16">
        <v>1.36</v>
      </c>
      <c r="AI249" s="16">
        <v>52.4</v>
      </c>
      <c r="AJ249" s="24"/>
      <c r="AK249" s="24" t="s">
        <v>55</v>
      </c>
      <c r="AL249" s="24" t="s">
        <v>55</v>
      </c>
      <c r="AM249" s="26"/>
      <c r="AN249" s="24" t="s">
        <v>85</v>
      </c>
      <c r="AO249" s="24" t="s">
        <v>55</v>
      </c>
      <c r="AP249" s="24"/>
      <c r="AQ249" s="24" t="s">
        <v>55</v>
      </c>
      <c r="AR249" s="24" t="s">
        <v>55</v>
      </c>
      <c r="AS249" s="24" t="s">
        <v>32</v>
      </c>
      <c r="AT249" s="24" t="s">
        <v>1624</v>
      </c>
    </row>
    <row r="250" spans="1:46" ht="19.5">
      <c r="A250" s="619">
        <v>45555</v>
      </c>
      <c r="B250" s="616">
        <v>109</v>
      </c>
      <c r="C250" s="620">
        <v>0.40625</v>
      </c>
      <c r="D250" s="617">
        <v>2406221</v>
      </c>
      <c r="E250" s="617" t="s">
        <v>39</v>
      </c>
      <c r="F250" s="621" t="s">
        <v>55</v>
      </c>
      <c r="G250" s="864">
        <v>13.79</v>
      </c>
      <c r="H250" s="869">
        <v>13.6</v>
      </c>
      <c r="I250" s="869">
        <v>13.68</v>
      </c>
      <c r="J250" s="24"/>
      <c r="K250" s="19">
        <v>12.13</v>
      </c>
      <c r="L250" s="618">
        <f t="shared" si="29"/>
        <v>14.0702934694351</v>
      </c>
      <c r="M250" s="24"/>
      <c r="N250" s="24"/>
      <c r="O250" s="869"/>
      <c r="P250" s="869"/>
      <c r="Q250" s="870"/>
      <c r="R250" s="870"/>
      <c r="S250" s="870"/>
      <c r="T250" s="870"/>
      <c r="U250" s="870"/>
      <c r="V250" s="622"/>
      <c r="W250" s="622"/>
      <c r="X250" s="622"/>
      <c r="Y250" s="18">
        <v>87.17</v>
      </c>
      <c r="Z250" s="18">
        <v>-0.04</v>
      </c>
      <c r="AA250" s="18">
        <v>10.5</v>
      </c>
      <c r="AB250" s="25"/>
      <c r="AC250" s="17">
        <v>0.86</v>
      </c>
      <c r="AD250" s="16">
        <v>103</v>
      </c>
      <c r="AE250" s="16">
        <v>80</v>
      </c>
      <c r="AF250" s="16">
        <v>19.899999999999999</v>
      </c>
      <c r="AG250" s="18">
        <v>280</v>
      </c>
      <c r="AH250" s="16">
        <v>1.29</v>
      </c>
      <c r="AI250" s="16">
        <v>53.4</v>
      </c>
      <c r="AJ250" s="24"/>
      <c r="AK250" s="24" t="s">
        <v>55</v>
      </c>
      <c r="AL250" s="24" t="s">
        <v>55</v>
      </c>
      <c r="AM250" s="26"/>
      <c r="AN250" s="24" t="s">
        <v>79</v>
      </c>
      <c r="AO250" s="24" t="s">
        <v>55</v>
      </c>
      <c r="AP250" s="24"/>
      <c r="AQ250" s="24" t="s">
        <v>55</v>
      </c>
      <c r="AR250" s="24" t="s">
        <v>55</v>
      </c>
      <c r="AS250" s="24" t="s">
        <v>32</v>
      </c>
      <c r="AT250" s="24" t="s">
        <v>1625</v>
      </c>
    </row>
    <row r="251" spans="1:46" ht="19.5">
      <c r="A251" s="619">
        <v>45558</v>
      </c>
      <c r="B251" s="616">
        <v>109</v>
      </c>
      <c r="C251" s="620">
        <v>0.39583333333333331</v>
      </c>
      <c r="D251" s="617">
        <v>2406286</v>
      </c>
      <c r="E251" s="617" t="s">
        <v>39</v>
      </c>
      <c r="F251" s="621" t="s">
        <v>55</v>
      </c>
      <c r="G251" s="864">
        <v>13.7</v>
      </c>
      <c r="H251" s="869"/>
      <c r="I251" s="869">
        <v>13.55</v>
      </c>
      <c r="J251" s="24"/>
      <c r="K251" s="19">
        <v>10.89</v>
      </c>
      <c r="L251" s="618">
        <f t="shared" si="29"/>
        <v>12.618771726535345</v>
      </c>
      <c r="M251" s="24"/>
      <c r="N251" s="24"/>
      <c r="O251" s="869"/>
      <c r="P251" s="869"/>
      <c r="Q251" s="870"/>
      <c r="R251" s="870"/>
      <c r="S251" s="870"/>
      <c r="T251" s="870"/>
      <c r="U251" s="870"/>
      <c r="V251" s="622"/>
      <c r="W251" s="622"/>
      <c r="X251" s="622"/>
      <c r="Y251" s="18">
        <v>87</v>
      </c>
      <c r="Z251" s="18">
        <v>-0.28000000000000003</v>
      </c>
      <c r="AA251" s="18">
        <v>10.85</v>
      </c>
      <c r="AB251" s="25"/>
      <c r="AC251" s="17"/>
      <c r="AD251" s="16">
        <v>102</v>
      </c>
      <c r="AE251" s="16">
        <v>70</v>
      </c>
      <c r="AF251" s="16">
        <v>18.600000000000001</v>
      </c>
      <c r="AG251" s="18">
        <v>240</v>
      </c>
      <c r="AH251" s="16">
        <v>1.46</v>
      </c>
      <c r="AI251" s="16">
        <v>50.2</v>
      </c>
      <c r="AJ251" s="24"/>
      <c r="AK251" s="24" t="s">
        <v>55</v>
      </c>
      <c r="AL251" s="24" t="s">
        <v>55</v>
      </c>
      <c r="AM251" s="26"/>
      <c r="AN251" s="24" t="s">
        <v>79</v>
      </c>
      <c r="AO251" s="24" t="s">
        <v>55</v>
      </c>
      <c r="AP251" s="24"/>
      <c r="AQ251" s="24" t="s">
        <v>55</v>
      </c>
      <c r="AR251" s="24" t="s">
        <v>55</v>
      </c>
      <c r="AS251" s="24" t="s">
        <v>32</v>
      </c>
      <c r="AT251" s="24" t="s">
        <v>1626</v>
      </c>
    </row>
    <row r="252" spans="1:46" ht="19.5">
      <c r="A252" s="619">
        <v>45559</v>
      </c>
      <c r="B252" s="616">
        <v>109</v>
      </c>
      <c r="C252" s="620">
        <v>0.39583333333333331</v>
      </c>
      <c r="D252" s="617">
        <v>2406316</v>
      </c>
      <c r="E252" s="617" t="s">
        <v>39</v>
      </c>
      <c r="F252" s="621" t="s">
        <v>55</v>
      </c>
      <c r="G252" s="864">
        <v>13.08</v>
      </c>
      <c r="H252" s="869">
        <v>13.18</v>
      </c>
      <c r="I252" s="869">
        <v>13.05</v>
      </c>
      <c r="J252" s="24"/>
      <c r="K252" s="19">
        <v>11.2</v>
      </c>
      <c r="L252" s="618">
        <f t="shared" si="29"/>
        <v>12.885411872986655</v>
      </c>
      <c r="M252" s="24"/>
      <c r="N252" s="24"/>
      <c r="O252" s="869"/>
      <c r="P252" s="869"/>
      <c r="Q252" s="870"/>
      <c r="R252" s="870"/>
      <c r="S252" s="870"/>
      <c r="T252" s="870"/>
      <c r="U252" s="870"/>
      <c r="V252" s="622">
        <v>20.54</v>
      </c>
      <c r="W252" s="622">
        <v>88.93</v>
      </c>
      <c r="X252" s="622">
        <v>6.75</v>
      </c>
      <c r="Y252" s="18">
        <v>87.8</v>
      </c>
      <c r="Z252" s="18">
        <v>-0.1</v>
      </c>
      <c r="AA252" s="18">
        <v>11.05</v>
      </c>
      <c r="AB252" s="25"/>
      <c r="AC252" s="17"/>
      <c r="AD252" s="16"/>
      <c r="AE252" s="16"/>
      <c r="AF252" s="16"/>
      <c r="AG252" s="18"/>
      <c r="AH252" s="16"/>
      <c r="AI252" s="16"/>
      <c r="AJ252" s="24"/>
      <c r="AK252" s="24" t="s">
        <v>55</v>
      </c>
      <c r="AL252" s="24" t="s">
        <v>55</v>
      </c>
      <c r="AM252" s="26"/>
      <c r="AN252" s="24" t="s">
        <v>79</v>
      </c>
      <c r="AO252" s="24" t="s">
        <v>55</v>
      </c>
      <c r="AP252" s="24"/>
      <c r="AQ252" s="24" t="s">
        <v>55</v>
      </c>
      <c r="AR252" s="24" t="s">
        <v>55</v>
      </c>
      <c r="AS252" s="24" t="s">
        <v>32</v>
      </c>
      <c r="AT252" s="24" t="s">
        <v>1627</v>
      </c>
    </row>
    <row r="253" spans="1:46" ht="19.5">
      <c r="A253" s="619">
        <v>45560</v>
      </c>
      <c r="B253" s="616">
        <v>109</v>
      </c>
      <c r="C253" s="620">
        <v>0.4375</v>
      </c>
      <c r="D253" s="617">
        <v>2405357</v>
      </c>
      <c r="E253" s="617" t="s">
        <v>39</v>
      </c>
      <c r="F253" s="621" t="s">
        <v>55</v>
      </c>
      <c r="G253" s="864">
        <v>13.13</v>
      </c>
      <c r="H253" s="869"/>
      <c r="I253" s="869">
        <v>13.05</v>
      </c>
      <c r="J253" s="24"/>
      <c r="K253" s="19">
        <v>11.28</v>
      </c>
      <c r="L253" s="618">
        <f>(K253/(100-G253))*100</f>
        <v>12.984919995395416</v>
      </c>
      <c r="M253" s="24"/>
      <c r="N253" s="24"/>
      <c r="O253" s="869">
        <v>2</v>
      </c>
      <c r="P253" s="869">
        <v>45</v>
      </c>
      <c r="Q253" s="870">
        <v>24</v>
      </c>
      <c r="R253" s="870">
        <v>20</v>
      </c>
      <c r="S253" s="870">
        <v>4</v>
      </c>
      <c r="T253" s="870">
        <f>SUM(PS[[#This Row],[G 180µ]:[G 63µ]])</f>
        <v>93</v>
      </c>
      <c r="U253" s="870">
        <v>3</v>
      </c>
      <c r="V253" s="622"/>
      <c r="W253" s="622"/>
      <c r="X253" s="622"/>
      <c r="Y253" s="18">
        <v>87.58</v>
      </c>
      <c r="Z253" s="18">
        <v>-0.13</v>
      </c>
      <c r="AA253" s="18">
        <v>11.13</v>
      </c>
      <c r="AB253" s="25"/>
      <c r="AC253" s="17"/>
      <c r="AD253" s="16">
        <v>101</v>
      </c>
      <c r="AE253" s="16">
        <v>76</v>
      </c>
      <c r="AF253" s="16">
        <v>19.399999999999999</v>
      </c>
      <c r="AG253" s="18">
        <v>240</v>
      </c>
      <c r="AH253" s="16">
        <v>1.33</v>
      </c>
      <c r="AI253" s="16">
        <v>47</v>
      </c>
      <c r="AJ253" s="24"/>
      <c r="AK253" s="24" t="s">
        <v>55</v>
      </c>
      <c r="AL253" s="24" t="s">
        <v>55</v>
      </c>
      <c r="AM253" s="26"/>
      <c r="AN253" s="24" t="s">
        <v>79</v>
      </c>
      <c r="AO253" s="24" t="s">
        <v>55</v>
      </c>
      <c r="AP253" s="24"/>
      <c r="AQ253" s="24" t="s">
        <v>55</v>
      </c>
      <c r="AR253" s="24" t="s">
        <v>55</v>
      </c>
      <c r="AS253" s="24" t="s">
        <v>32</v>
      </c>
      <c r="AT253" s="24" t="s">
        <v>1628</v>
      </c>
    </row>
    <row r="254" spans="1:46" ht="19.5">
      <c r="A254" s="619">
        <v>45561</v>
      </c>
      <c r="B254" s="616">
        <v>109</v>
      </c>
      <c r="C254" s="620">
        <v>0.54166666666666663</v>
      </c>
      <c r="D254" s="617">
        <v>2406390</v>
      </c>
      <c r="E254" s="617" t="s">
        <v>39</v>
      </c>
      <c r="F254" s="621" t="s">
        <v>55</v>
      </c>
      <c r="G254" s="864">
        <v>13</v>
      </c>
      <c r="H254" s="869"/>
      <c r="I254" s="869"/>
      <c r="J254" s="24"/>
      <c r="K254" s="19">
        <v>11</v>
      </c>
      <c r="L254" s="618">
        <f>(K254/(100-G254))*100</f>
        <v>12.643678160919542</v>
      </c>
      <c r="M254" s="24"/>
      <c r="N254" s="24"/>
      <c r="O254" s="869"/>
      <c r="P254" s="869"/>
      <c r="Q254" s="870"/>
      <c r="R254" s="870"/>
      <c r="S254" s="870"/>
      <c r="T254" s="870"/>
      <c r="U254" s="870"/>
      <c r="V254" s="622"/>
      <c r="W254" s="622"/>
      <c r="X254" s="622"/>
      <c r="Y254" s="18">
        <v>87.64</v>
      </c>
      <c r="Z254" s="18">
        <v>-0.11</v>
      </c>
      <c r="AA254" s="18">
        <v>11.45</v>
      </c>
      <c r="AB254" s="25"/>
      <c r="AC254" s="17">
        <v>0.82</v>
      </c>
      <c r="AD254" s="16">
        <v>90</v>
      </c>
      <c r="AE254" s="16">
        <v>73</v>
      </c>
      <c r="AF254" s="16">
        <v>19</v>
      </c>
      <c r="AG254" s="18">
        <v>220</v>
      </c>
      <c r="AH254" s="16">
        <v>1.22</v>
      </c>
      <c r="AI254" s="16">
        <v>49.6</v>
      </c>
      <c r="AJ254" s="24"/>
      <c r="AK254" s="24" t="s">
        <v>55</v>
      </c>
      <c r="AL254" s="24" t="s">
        <v>55</v>
      </c>
      <c r="AM254" s="26"/>
      <c r="AN254" s="24" t="s">
        <v>85</v>
      </c>
      <c r="AO254" s="24" t="s">
        <v>55</v>
      </c>
      <c r="AP254" s="24"/>
      <c r="AQ254" s="24" t="s">
        <v>55</v>
      </c>
      <c r="AR254" s="24" t="s">
        <v>55</v>
      </c>
      <c r="AS254" s="24" t="s">
        <v>32</v>
      </c>
      <c r="AT254" s="24" t="s">
        <v>1629</v>
      </c>
    </row>
    <row r="255" spans="1:46" ht="19.5">
      <c r="A255" s="619">
        <v>45562</v>
      </c>
      <c r="B255" s="616">
        <v>109</v>
      </c>
      <c r="C255" s="620">
        <v>0.38541666666666669</v>
      </c>
      <c r="D255" s="617">
        <v>2406418</v>
      </c>
      <c r="E255" s="617" t="s">
        <v>39</v>
      </c>
      <c r="F255" s="621" t="s">
        <v>55</v>
      </c>
      <c r="G255" s="864">
        <v>13</v>
      </c>
      <c r="H255" s="869"/>
      <c r="I255" s="869"/>
      <c r="J255" s="24"/>
      <c r="K255" s="19">
        <v>12.03</v>
      </c>
      <c r="L255" s="618">
        <f t="shared" ref="L255" si="30">(K255/(100-G255))*100</f>
        <v>13.82758620689655</v>
      </c>
      <c r="M255" s="24"/>
      <c r="N255" s="24"/>
      <c r="O255" s="869">
        <v>10</v>
      </c>
      <c r="P255" s="869">
        <v>41</v>
      </c>
      <c r="Q255" s="870">
        <v>17</v>
      </c>
      <c r="R255" s="870">
        <v>20</v>
      </c>
      <c r="S255" s="870">
        <v>8</v>
      </c>
      <c r="T255" s="870">
        <f>SUM(PS[[#This Row],[G 180µ]:[G 63µ]])</f>
        <v>86</v>
      </c>
      <c r="U255" s="870">
        <v>2</v>
      </c>
      <c r="V255" s="622"/>
      <c r="W255" s="622"/>
      <c r="X255" s="622"/>
      <c r="Y255" s="18">
        <v>84.86</v>
      </c>
      <c r="Z255" s="18">
        <v>0.54</v>
      </c>
      <c r="AA255" s="18">
        <v>10.9</v>
      </c>
      <c r="AB255" s="25"/>
      <c r="AC255" s="17">
        <v>1</v>
      </c>
      <c r="AD255" s="16">
        <v>110</v>
      </c>
      <c r="AE255" s="16">
        <v>39</v>
      </c>
      <c r="AF255" s="16">
        <v>13.9</v>
      </c>
      <c r="AG255" s="18">
        <v>150</v>
      </c>
      <c r="AH255" s="16">
        <v>2.82</v>
      </c>
      <c r="AI255" s="16">
        <v>0</v>
      </c>
      <c r="AJ255" s="24"/>
      <c r="AK255" s="24" t="s">
        <v>55</v>
      </c>
      <c r="AL255" s="24" t="s">
        <v>55</v>
      </c>
      <c r="AM255" s="26"/>
      <c r="AN255" s="24" t="s">
        <v>79</v>
      </c>
      <c r="AO255" s="24" t="s">
        <v>55</v>
      </c>
      <c r="AP255" s="24"/>
      <c r="AQ255" s="24" t="s">
        <v>55</v>
      </c>
      <c r="AR255" s="24" t="s">
        <v>55</v>
      </c>
      <c r="AS255" s="24" t="s">
        <v>32</v>
      </c>
      <c r="AT255" s="24" t="s">
        <v>1630</v>
      </c>
    </row>
    <row r="256" spans="1:46" ht="19.5">
      <c r="A256" s="619">
        <v>45566</v>
      </c>
      <c r="B256" s="616">
        <v>110</v>
      </c>
      <c r="C256" s="620">
        <v>0.41666666666666669</v>
      </c>
      <c r="D256" s="617">
        <v>2406501</v>
      </c>
      <c r="E256" s="617" t="s">
        <v>39</v>
      </c>
      <c r="F256" s="621" t="s">
        <v>55</v>
      </c>
      <c r="G256" s="864">
        <v>13.5</v>
      </c>
      <c r="H256" s="869"/>
      <c r="I256" s="869"/>
      <c r="J256" s="24"/>
      <c r="K256" s="19">
        <v>10.6</v>
      </c>
      <c r="L256" s="618">
        <f>(K256/(100-G256))*100</f>
        <v>12.254335260115607</v>
      </c>
      <c r="M256" s="24"/>
      <c r="N256" s="24"/>
      <c r="O256" s="869">
        <v>1.5</v>
      </c>
      <c r="P256" s="869">
        <v>25</v>
      </c>
      <c r="Q256" s="870">
        <v>12.6</v>
      </c>
      <c r="R256" s="870">
        <v>39</v>
      </c>
      <c r="S256" s="870">
        <v>14</v>
      </c>
      <c r="T256" s="870">
        <f>SUM(PS[[#This Row],[G 180µ]:[G 63µ]])</f>
        <v>90.6</v>
      </c>
      <c r="U256" s="870">
        <v>6</v>
      </c>
      <c r="V256" s="622"/>
      <c r="W256" s="622"/>
      <c r="X256" s="622"/>
      <c r="Y256" s="18">
        <v>86.65</v>
      </c>
      <c r="Z256" s="18">
        <v>-0.02</v>
      </c>
      <c r="AA256" s="18">
        <v>11.17</v>
      </c>
      <c r="AB256" s="25"/>
      <c r="AC256" s="17">
        <v>0.83</v>
      </c>
      <c r="AD256" s="16">
        <v>101</v>
      </c>
      <c r="AE256" s="16">
        <v>62</v>
      </c>
      <c r="AF256" s="16">
        <v>17.5</v>
      </c>
      <c r="AG256" s="18">
        <v>220</v>
      </c>
      <c r="AH256" s="16">
        <v>1.63</v>
      </c>
      <c r="AI256" s="16">
        <v>48.9</v>
      </c>
      <c r="AJ256" s="24"/>
      <c r="AK256" s="24" t="s">
        <v>55</v>
      </c>
      <c r="AL256" s="24" t="s">
        <v>55</v>
      </c>
      <c r="AM256" s="26"/>
      <c r="AN256" s="24" t="s">
        <v>79</v>
      </c>
      <c r="AO256" s="24" t="s">
        <v>55</v>
      </c>
      <c r="AP256" s="24"/>
      <c r="AQ256" s="24" t="s">
        <v>55</v>
      </c>
      <c r="AR256" s="24" t="s">
        <v>55</v>
      </c>
      <c r="AS256" s="24" t="s">
        <v>32</v>
      </c>
      <c r="AT256" s="24" t="s">
        <v>1631</v>
      </c>
    </row>
    <row r="257" spans="1:46" ht="19.5">
      <c r="A257" s="619">
        <v>45567</v>
      </c>
      <c r="B257" s="616">
        <v>110</v>
      </c>
      <c r="C257" s="620">
        <v>0.38541666666666669</v>
      </c>
      <c r="D257" s="617">
        <v>2406540</v>
      </c>
      <c r="E257" s="617" t="s">
        <v>39</v>
      </c>
      <c r="F257" s="621" t="s">
        <v>55</v>
      </c>
      <c r="G257" s="864">
        <v>13.6</v>
      </c>
      <c r="H257" s="869"/>
      <c r="I257" s="869">
        <v>13.58</v>
      </c>
      <c r="J257" s="24"/>
      <c r="K257" s="19">
        <v>10.94</v>
      </c>
      <c r="L257" s="618">
        <f>(K257/(100-G257))*100</f>
        <v>12.662037037037036</v>
      </c>
      <c r="M257" s="24"/>
      <c r="N257" s="24"/>
      <c r="O257" s="869">
        <v>1.3</v>
      </c>
      <c r="P257" s="869">
        <v>13</v>
      </c>
      <c r="Q257" s="870">
        <v>16</v>
      </c>
      <c r="R257" s="870">
        <v>35</v>
      </c>
      <c r="S257" s="870">
        <v>18</v>
      </c>
      <c r="T257" s="870">
        <f>SUM(PS[[#This Row],[G 180µ]:[G 63µ]])</f>
        <v>82</v>
      </c>
      <c r="U257" s="870">
        <v>15</v>
      </c>
      <c r="V257" s="622"/>
      <c r="W257" s="622"/>
      <c r="X257" s="622"/>
      <c r="Y257" s="18">
        <v>88.17</v>
      </c>
      <c r="Z257" s="18">
        <v>-0.45</v>
      </c>
      <c r="AA257" s="18">
        <v>11.29</v>
      </c>
      <c r="AB257" s="25"/>
      <c r="AC257" s="17"/>
      <c r="AD257" s="16">
        <v>89</v>
      </c>
      <c r="AE257" s="16">
        <v>64</v>
      </c>
      <c r="AF257" s="16">
        <v>17.8</v>
      </c>
      <c r="AG257" s="18">
        <v>190</v>
      </c>
      <c r="AH257" s="16">
        <v>1.39</v>
      </c>
      <c r="AI257" s="16">
        <v>45.9</v>
      </c>
      <c r="AJ257" s="24"/>
      <c r="AK257" s="24" t="s">
        <v>55</v>
      </c>
      <c r="AL257" s="24" t="s">
        <v>55</v>
      </c>
      <c r="AM257" s="26"/>
      <c r="AN257" s="24" t="s">
        <v>85</v>
      </c>
      <c r="AO257" s="24" t="s">
        <v>55</v>
      </c>
      <c r="AP257" s="24"/>
      <c r="AQ257" s="24" t="s">
        <v>55</v>
      </c>
      <c r="AR257" s="24" t="s">
        <v>55</v>
      </c>
      <c r="AS257" s="24" t="s">
        <v>32</v>
      </c>
      <c r="AT257" s="24" t="s">
        <v>1632</v>
      </c>
    </row>
    <row r="258" spans="1:46" ht="19.5">
      <c r="A258" s="619">
        <v>45568</v>
      </c>
      <c r="B258" s="616">
        <v>110</v>
      </c>
      <c r="C258" s="620">
        <v>0.4375</v>
      </c>
      <c r="D258" s="617">
        <v>2406583</v>
      </c>
      <c r="E258" s="617" t="s">
        <v>39</v>
      </c>
      <c r="F258" s="621" t="s">
        <v>55</v>
      </c>
      <c r="G258" s="864">
        <v>13.6</v>
      </c>
      <c r="H258" s="869"/>
      <c r="I258" s="869"/>
      <c r="J258" s="24"/>
      <c r="K258" s="19">
        <v>10.6</v>
      </c>
      <c r="L258" s="618">
        <f>(K258/(100-G258))*100</f>
        <v>12.268518518518517</v>
      </c>
      <c r="M258" s="24"/>
      <c r="N258" s="24"/>
      <c r="O258" s="869"/>
      <c r="P258" s="869"/>
      <c r="Q258" s="870"/>
      <c r="R258" s="870"/>
      <c r="S258" s="870"/>
      <c r="T258" s="870"/>
      <c r="U258" s="870"/>
      <c r="V258" s="622"/>
      <c r="W258" s="622"/>
      <c r="X258" s="622"/>
      <c r="Y258" s="18">
        <v>89.12</v>
      </c>
      <c r="Z258" s="18">
        <v>-0.57999999999999996</v>
      </c>
      <c r="AA258" s="18">
        <v>11.54</v>
      </c>
      <c r="AB258" s="25"/>
      <c r="AC258" s="17"/>
      <c r="AD258" s="16"/>
      <c r="AE258" s="16"/>
      <c r="AF258" s="16"/>
      <c r="AG258" s="18"/>
      <c r="AH258" s="16"/>
      <c r="AI258" s="16"/>
      <c r="AJ258" s="24"/>
      <c r="AK258" s="24" t="s">
        <v>55</v>
      </c>
      <c r="AL258" s="24" t="s">
        <v>55</v>
      </c>
      <c r="AM258" s="26"/>
      <c r="AN258" s="24" t="s">
        <v>85</v>
      </c>
      <c r="AO258" s="24" t="s">
        <v>55</v>
      </c>
      <c r="AP258" s="24"/>
      <c r="AQ258" s="24" t="s">
        <v>55</v>
      </c>
      <c r="AR258" s="24" t="s">
        <v>55</v>
      </c>
      <c r="AS258" s="24" t="s">
        <v>32</v>
      </c>
      <c r="AT258" s="24" t="s">
        <v>1633</v>
      </c>
    </row>
    <row r="259" spans="1:46" ht="19.5">
      <c r="A259" s="619">
        <v>45569</v>
      </c>
      <c r="B259" s="616">
        <v>110</v>
      </c>
      <c r="C259" s="620">
        <v>0.41666666666666669</v>
      </c>
      <c r="D259" s="617">
        <v>2406614</v>
      </c>
      <c r="E259" s="617" t="s">
        <v>39</v>
      </c>
      <c r="F259" s="621" t="s">
        <v>55</v>
      </c>
      <c r="G259" s="864">
        <v>13.22</v>
      </c>
      <c r="H259" s="869"/>
      <c r="I259" s="869"/>
      <c r="J259" s="24"/>
      <c r="K259" s="19">
        <v>10.84</v>
      </c>
      <c r="L259" s="618">
        <f>(K259/(100-G259))*100</f>
        <v>12.491357455634938</v>
      </c>
      <c r="M259" s="24"/>
      <c r="N259" s="24"/>
      <c r="O259" s="869">
        <v>1.2</v>
      </c>
      <c r="P259" s="869">
        <v>11</v>
      </c>
      <c r="Q259" s="870">
        <v>13</v>
      </c>
      <c r="R259" s="870">
        <v>33</v>
      </c>
      <c r="S259" s="870">
        <v>30</v>
      </c>
      <c r="T259" s="870">
        <f>SUM(PS[[#This Row],[G 180µ]:[G 63µ]])</f>
        <v>87</v>
      </c>
      <c r="U259" s="870">
        <v>10</v>
      </c>
      <c r="V259" s="622"/>
      <c r="W259" s="622"/>
      <c r="X259" s="622"/>
      <c r="Y259" s="18">
        <v>90.39</v>
      </c>
      <c r="Z259" s="18">
        <v>-0.34</v>
      </c>
      <c r="AA259" s="18">
        <v>11.53</v>
      </c>
      <c r="AB259" s="25"/>
      <c r="AC259" s="17"/>
      <c r="AD259" s="16">
        <v>100</v>
      </c>
      <c r="AE259" s="16">
        <v>83</v>
      </c>
      <c r="AF259" s="16">
        <v>20.3</v>
      </c>
      <c r="AG259" s="18">
        <v>270</v>
      </c>
      <c r="AH259" s="16">
        <v>1.2</v>
      </c>
      <c r="AI259" s="16">
        <v>54.4</v>
      </c>
      <c r="AJ259" s="24"/>
      <c r="AK259" s="24" t="s">
        <v>55</v>
      </c>
      <c r="AL259" s="24" t="s">
        <v>55</v>
      </c>
      <c r="AM259" s="26"/>
      <c r="AN259" s="24" t="s">
        <v>85</v>
      </c>
      <c r="AO259" s="24" t="s">
        <v>55</v>
      </c>
      <c r="AP259" s="24"/>
      <c r="AQ259" s="24" t="s">
        <v>55</v>
      </c>
      <c r="AR259" s="24" t="s">
        <v>55</v>
      </c>
      <c r="AS259" s="24" t="s">
        <v>32</v>
      </c>
      <c r="AT259" s="24" t="s">
        <v>1634</v>
      </c>
    </row>
    <row r="260" spans="1:46" ht="19.5">
      <c r="A260" s="619">
        <v>45572</v>
      </c>
      <c r="B260" s="616">
        <v>110</v>
      </c>
      <c r="C260" s="620">
        <v>0.41666666666666669</v>
      </c>
      <c r="D260" s="617">
        <v>2406715</v>
      </c>
      <c r="E260" s="617" t="s">
        <v>39</v>
      </c>
      <c r="F260" s="621" t="s">
        <v>55</v>
      </c>
      <c r="G260" s="864">
        <v>13.34</v>
      </c>
      <c r="H260" s="869"/>
      <c r="I260" s="869">
        <v>13.3</v>
      </c>
      <c r="J260" s="24"/>
      <c r="K260" s="19">
        <v>11.14</v>
      </c>
      <c r="L260" s="618">
        <f>(K260/(100-G260))*100</f>
        <v>12.854834987306718</v>
      </c>
      <c r="M260" s="24"/>
      <c r="N260" s="24"/>
      <c r="O260" s="869">
        <v>1.4</v>
      </c>
      <c r="P260" s="869">
        <v>33</v>
      </c>
      <c r="Q260" s="870">
        <v>20</v>
      </c>
      <c r="R260" s="870">
        <v>25</v>
      </c>
      <c r="S260" s="870">
        <v>10</v>
      </c>
      <c r="T260" s="870">
        <f>SUM(PS[[#This Row],[G 180µ]:[G 63µ]])</f>
        <v>88</v>
      </c>
      <c r="U260" s="870">
        <v>9</v>
      </c>
      <c r="V260" s="622"/>
      <c r="W260" s="622"/>
      <c r="X260" s="622"/>
      <c r="Y260" s="18">
        <v>90.15</v>
      </c>
      <c r="Z260" s="18">
        <v>-0.64</v>
      </c>
      <c r="AA260" s="18">
        <v>11.61</v>
      </c>
      <c r="AB260" s="25"/>
      <c r="AC260" s="17"/>
      <c r="AD260" s="16">
        <v>103</v>
      </c>
      <c r="AE260" s="16">
        <v>73</v>
      </c>
      <c r="AF260" s="16">
        <v>19</v>
      </c>
      <c r="AG260" s="18">
        <v>250</v>
      </c>
      <c r="AH260" s="16">
        <v>1.41</v>
      </c>
      <c r="AI260" s="16">
        <v>49.1</v>
      </c>
      <c r="AJ260" s="24"/>
      <c r="AK260" s="24" t="s">
        <v>55</v>
      </c>
      <c r="AL260" s="24" t="s">
        <v>55</v>
      </c>
      <c r="AM260" s="26"/>
      <c r="AN260" s="24" t="s">
        <v>85</v>
      </c>
      <c r="AO260" s="24" t="s">
        <v>55</v>
      </c>
      <c r="AP260" s="24"/>
      <c r="AQ260" s="24" t="s">
        <v>55</v>
      </c>
      <c r="AR260" s="24" t="s">
        <v>55</v>
      </c>
      <c r="AS260" s="24" t="s">
        <v>32</v>
      </c>
      <c r="AT260" s="24" t="s">
        <v>1635</v>
      </c>
    </row>
    <row r="261" spans="1:46" ht="19.5">
      <c r="A261" s="619">
        <v>45573</v>
      </c>
      <c r="B261" s="616">
        <v>110</v>
      </c>
      <c r="C261" s="620">
        <v>0.41666666666666669</v>
      </c>
      <c r="D261" s="617">
        <v>2406754</v>
      </c>
      <c r="E261" s="617" t="s">
        <v>21</v>
      </c>
      <c r="F261" s="621" t="s">
        <v>55</v>
      </c>
      <c r="G261" s="864">
        <v>13</v>
      </c>
      <c r="H261" s="869"/>
      <c r="I261" s="869">
        <v>12.9</v>
      </c>
      <c r="J261" s="24"/>
      <c r="K261" s="19">
        <v>11.08</v>
      </c>
      <c r="L261" s="618">
        <f t="shared" ref="L261:L264" si="31">(K261/(100-G261))*100</f>
        <v>12.735632183908047</v>
      </c>
      <c r="M261" s="24"/>
      <c r="N261" s="24"/>
      <c r="O261" s="869"/>
      <c r="P261" s="869"/>
      <c r="Q261" s="870"/>
      <c r="R261" s="870"/>
      <c r="S261" s="870"/>
      <c r="T261" s="870"/>
      <c r="U261" s="870"/>
      <c r="V261" s="622"/>
      <c r="W261" s="622"/>
      <c r="X261" s="622"/>
      <c r="Y261" s="18">
        <v>89.79</v>
      </c>
      <c r="Z261" s="18">
        <v>-0.72</v>
      </c>
      <c r="AA261" s="18">
        <v>11.98</v>
      </c>
      <c r="AB261" s="25"/>
      <c r="AC261" s="17"/>
      <c r="AD261" s="16"/>
      <c r="AE261" s="16"/>
      <c r="AF261" s="16"/>
      <c r="AG261" s="18"/>
      <c r="AH261" s="16"/>
      <c r="AI261" s="16"/>
      <c r="AJ261" s="24"/>
      <c r="AK261" s="24"/>
      <c r="AL261" s="24"/>
      <c r="AM261" s="26"/>
      <c r="AN261" s="24"/>
      <c r="AO261" s="24"/>
      <c r="AP261" s="24"/>
      <c r="AQ261" s="24" t="s">
        <v>55</v>
      </c>
      <c r="AR261" s="24" t="s">
        <v>55</v>
      </c>
      <c r="AS261" s="24" t="s">
        <v>32</v>
      </c>
      <c r="AT261" s="24" t="s">
        <v>1636</v>
      </c>
    </row>
    <row r="262" spans="1:46" ht="19.5">
      <c r="A262" s="619">
        <v>45573</v>
      </c>
      <c r="B262" s="616">
        <v>110</v>
      </c>
      <c r="C262" s="620">
        <v>0.41666666666666669</v>
      </c>
      <c r="D262" s="617">
        <v>2406755</v>
      </c>
      <c r="E262" s="617" t="s">
        <v>39</v>
      </c>
      <c r="F262" s="621" t="s">
        <v>55</v>
      </c>
      <c r="G262" s="864">
        <v>13.46</v>
      </c>
      <c r="H262" s="869"/>
      <c r="I262" s="869"/>
      <c r="J262" s="24"/>
      <c r="K262" s="19">
        <v>10.98</v>
      </c>
      <c r="L262" s="618">
        <f t="shared" si="31"/>
        <v>12.687774439565521</v>
      </c>
      <c r="M262" s="24"/>
      <c r="N262" s="24"/>
      <c r="O262" s="869">
        <v>1.66</v>
      </c>
      <c r="P262" s="869">
        <v>55.5</v>
      </c>
      <c r="Q262" s="870">
        <v>19.600000000000001</v>
      </c>
      <c r="R262" s="870">
        <v>9.52</v>
      </c>
      <c r="S262" s="870">
        <v>9.34</v>
      </c>
      <c r="T262" s="870">
        <f>SUM(PS[[#This Row],[G 180µ]:[G 63µ]])</f>
        <v>93.96</v>
      </c>
      <c r="U262" s="870">
        <v>1.06</v>
      </c>
      <c r="V262" s="622"/>
      <c r="W262" s="622"/>
      <c r="X262" s="622"/>
      <c r="Y262" s="18">
        <v>90.34</v>
      </c>
      <c r="Z262" s="18">
        <v>-0.83</v>
      </c>
      <c r="AA262" s="18">
        <v>11.76</v>
      </c>
      <c r="AB262" s="25"/>
      <c r="AC262" s="17"/>
      <c r="AD262" s="16"/>
      <c r="AE262" s="16"/>
      <c r="AF262" s="16"/>
      <c r="AG262" s="18"/>
      <c r="AH262" s="16"/>
      <c r="AI262" s="16"/>
      <c r="AJ262" s="24"/>
      <c r="AK262" s="24" t="s">
        <v>55</v>
      </c>
      <c r="AL262" s="24" t="s">
        <v>55</v>
      </c>
      <c r="AM262" s="26"/>
      <c r="AN262" s="24" t="s">
        <v>85</v>
      </c>
      <c r="AO262" s="24" t="s">
        <v>55</v>
      </c>
      <c r="AP262" s="24"/>
      <c r="AQ262" s="24" t="s">
        <v>55</v>
      </c>
      <c r="AR262" s="24" t="s">
        <v>55</v>
      </c>
      <c r="AS262" s="24" t="s">
        <v>32</v>
      </c>
      <c r="AT262" s="24" t="s">
        <v>1637</v>
      </c>
    </row>
    <row r="263" spans="1:46" ht="19.5">
      <c r="A263" s="619">
        <v>45573</v>
      </c>
      <c r="B263" s="616">
        <v>110</v>
      </c>
      <c r="C263" s="620">
        <v>0.45833333333333331</v>
      </c>
      <c r="D263" s="617">
        <v>2406767</v>
      </c>
      <c r="E263" s="617" t="s">
        <v>39</v>
      </c>
      <c r="F263" s="621" t="s">
        <v>55</v>
      </c>
      <c r="G263" s="864">
        <v>13.41</v>
      </c>
      <c r="H263" s="869"/>
      <c r="I263" s="869"/>
      <c r="J263" s="24"/>
      <c r="K263" s="19">
        <v>10.81</v>
      </c>
      <c r="L263" s="618">
        <f t="shared" si="31"/>
        <v>12.484120568194943</v>
      </c>
      <c r="M263" s="24"/>
      <c r="N263" s="24"/>
      <c r="O263" s="869"/>
      <c r="P263" s="869"/>
      <c r="Q263" s="870"/>
      <c r="R263" s="870"/>
      <c r="S263" s="870"/>
      <c r="T263" s="870"/>
      <c r="U263" s="870"/>
      <c r="V263" s="622"/>
      <c r="W263" s="622"/>
      <c r="X263" s="622"/>
      <c r="Y263" s="18">
        <v>90.48</v>
      </c>
      <c r="Z263" s="18">
        <v>-0.78</v>
      </c>
      <c r="AA263" s="18">
        <v>11.5</v>
      </c>
      <c r="AB263" s="25"/>
      <c r="AC263" s="17"/>
      <c r="AD263" s="16"/>
      <c r="AE263" s="16"/>
      <c r="AF263" s="16"/>
      <c r="AG263" s="18"/>
      <c r="AH263" s="16"/>
      <c r="AI263" s="16"/>
      <c r="AJ263" s="24"/>
      <c r="AK263" s="24" t="s">
        <v>55</v>
      </c>
      <c r="AL263" s="24" t="s">
        <v>55</v>
      </c>
      <c r="AM263" s="26"/>
      <c r="AN263" s="24" t="s">
        <v>85</v>
      </c>
      <c r="AO263" s="24" t="s">
        <v>55</v>
      </c>
      <c r="AP263" s="24"/>
      <c r="AQ263" s="24" t="s">
        <v>55</v>
      </c>
      <c r="AR263" s="24" t="s">
        <v>55</v>
      </c>
      <c r="AS263" s="24" t="s">
        <v>32</v>
      </c>
      <c r="AT263" s="24" t="s">
        <v>1638</v>
      </c>
    </row>
    <row r="264" spans="1:46" ht="19.5">
      <c r="A264" s="619">
        <v>45574</v>
      </c>
      <c r="B264" s="616">
        <v>110</v>
      </c>
      <c r="C264" s="620">
        <v>0.45833333333333331</v>
      </c>
      <c r="D264" s="617">
        <v>2406794</v>
      </c>
      <c r="E264" s="617" t="s">
        <v>39</v>
      </c>
      <c r="F264" s="621" t="s">
        <v>55</v>
      </c>
      <c r="G264" s="864">
        <v>13</v>
      </c>
      <c r="H264" s="869"/>
      <c r="I264" s="869"/>
      <c r="J264" s="24"/>
      <c r="K264" s="19">
        <v>11.09</v>
      </c>
      <c r="L264" s="618">
        <f t="shared" si="31"/>
        <v>12.747126436781608</v>
      </c>
      <c r="M264" s="24"/>
      <c r="N264" s="24"/>
      <c r="O264" s="869">
        <v>1.4</v>
      </c>
      <c r="P264" s="869">
        <v>54</v>
      </c>
      <c r="Q264" s="870">
        <v>20</v>
      </c>
      <c r="R264" s="870">
        <v>16</v>
      </c>
      <c r="S264" s="870">
        <v>5</v>
      </c>
      <c r="T264" s="870">
        <f>SUM(PS[[#This Row],[G 180µ]:[G 63µ]])</f>
        <v>95</v>
      </c>
      <c r="U264" s="870">
        <v>2</v>
      </c>
      <c r="V264" s="622"/>
      <c r="W264" s="622"/>
      <c r="X264" s="622"/>
      <c r="Y264" s="18">
        <v>89.88</v>
      </c>
      <c r="Z264" s="18">
        <v>-0.63</v>
      </c>
      <c r="AA264" s="18">
        <v>11.89</v>
      </c>
      <c r="AB264" s="25"/>
      <c r="AC264" s="17"/>
      <c r="AD264" s="16">
        <v>126</v>
      </c>
      <c r="AE264" s="16">
        <v>50</v>
      </c>
      <c r="AF264" s="16">
        <v>15.7</v>
      </c>
      <c r="AG264" s="18">
        <v>248</v>
      </c>
      <c r="AH264" s="16">
        <v>2.5</v>
      </c>
      <c r="AI264" s="16">
        <v>53.2</v>
      </c>
      <c r="AJ264" s="24"/>
      <c r="AK264" s="24" t="s">
        <v>55</v>
      </c>
      <c r="AL264" s="24" t="s">
        <v>55</v>
      </c>
      <c r="AM264" s="26"/>
      <c r="AN264" s="24" t="s">
        <v>85</v>
      </c>
      <c r="AO264" s="24" t="s">
        <v>55</v>
      </c>
      <c r="AP264" s="24"/>
      <c r="AQ264" s="24" t="s">
        <v>55</v>
      </c>
      <c r="AR264" s="24" t="s">
        <v>55</v>
      </c>
      <c r="AS264" s="24" t="s">
        <v>32</v>
      </c>
      <c r="AT264" s="24" t="s">
        <v>1639</v>
      </c>
    </row>
    <row r="265" spans="1:46" ht="19.5">
      <c r="A265" s="619">
        <v>45576</v>
      </c>
      <c r="B265" s="616">
        <v>110</v>
      </c>
      <c r="C265" s="620">
        <v>0.45833333333333331</v>
      </c>
      <c r="D265" s="617">
        <v>2406865</v>
      </c>
      <c r="E265" s="617" t="s">
        <v>39</v>
      </c>
      <c r="F265" s="621" t="s">
        <v>55</v>
      </c>
      <c r="G265" s="864">
        <v>13</v>
      </c>
      <c r="H265" s="869"/>
      <c r="I265" s="869"/>
      <c r="J265" s="24"/>
      <c r="K265" s="19">
        <v>11.02</v>
      </c>
      <c r="L265" s="618">
        <f>(K265/(100-G265))*100</f>
        <v>12.666666666666664</v>
      </c>
      <c r="M265" s="24"/>
      <c r="N265" s="24"/>
      <c r="O265" s="869"/>
      <c r="P265" s="869"/>
      <c r="Q265" s="870"/>
      <c r="R265" s="870"/>
      <c r="S265" s="870"/>
      <c r="T265" s="870"/>
      <c r="U265" s="870"/>
      <c r="V265" s="622"/>
      <c r="W265" s="622"/>
      <c r="X265" s="622"/>
      <c r="Y265" s="18">
        <v>89.73</v>
      </c>
      <c r="Z265" s="18">
        <v>-0.68</v>
      </c>
      <c r="AA265" s="18">
        <v>11</v>
      </c>
      <c r="AB265" s="25"/>
      <c r="AC265" s="17"/>
      <c r="AD265" s="16">
        <v>80</v>
      </c>
      <c r="AE265" s="16">
        <v>75</v>
      </c>
      <c r="AF265" s="16">
        <v>19.3</v>
      </c>
      <c r="AG265" s="18">
        <v>189</v>
      </c>
      <c r="AH265" s="16">
        <v>1.07</v>
      </c>
      <c r="AI265" s="16">
        <v>46.5</v>
      </c>
      <c r="AJ265" s="24"/>
      <c r="AK265" s="24" t="s">
        <v>55</v>
      </c>
      <c r="AL265" s="24" t="s">
        <v>55</v>
      </c>
      <c r="AM265" s="26"/>
      <c r="AN265" s="24"/>
      <c r="AO265" s="24"/>
      <c r="AP265" s="24"/>
      <c r="AQ265" s="24"/>
      <c r="AR265" s="24"/>
      <c r="AS265" s="24"/>
      <c r="AT265" s="24" t="s">
        <v>1640</v>
      </c>
    </row>
    <row r="266" spans="1:46" ht="19.5">
      <c r="A266" s="619">
        <v>45579</v>
      </c>
      <c r="B266" s="616">
        <v>110</v>
      </c>
      <c r="C266" s="620">
        <v>0.54166666666666663</v>
      </c>
      <c r="D266" s="617">
        <v>2406912</v>
      </c>
      <c r="E266" s="617" t="s">
        <v>21</v>
      </c>
      <c r="F266" s="621" t="s">
        <v>55</v>
      </c>
      <c r="G266" s="864">
        <v>13.32</v>
      </c>
      <c r="H266" s="869"/>
      <c r="I266" s="869"/>
      <c r="J266" s="24"/>
      <c r="K266" s="19">
        <v>10.86</v>
      </c>
      <c r="L266" s="618">
        <f t="shared" ref="L266:L277" si="32">(K266/(100-G266))*100</f>
        <v>12.528841716658972</v>
      </c>
      <c r="M266" s="24"/>
      <c r="N266" s="24"/>
      <c r="O266" s="869"/>
      <c r="P266" s="869"/>
      <c r="Q266" s="870"/>
      <c r="R266" s="870"/>
      <c r="S266" s="870"/>
      <c r="T266" s="870"/>
      <c r="U266" s="870"/>
      <c r="V266" s="622"/>
      <c r="W266" s="622"/>
      <c r="X266" s="622"/>
      <c r="Y266" s="18">
        <v>89.79</v>
      </c>
      <c r="Z266" s="18">
        <v>-0.72</v>
      </c>
      <c r="AA266" s="18">
        <v>11.98</v>
      </c>
      <c r="AB266" s="25"/>
      <c r="AC266" s="17"/>
      <c r="AD266" s="16">
        <v>115</v>
      </c>
      <c r="AE266" s="16">
        <v>59</v>
      </c>
      <c r="AF266" s="16">
        <v>17.100000000000001</v>
      </c>
      <c r="AG266" s="18">
        <v>240</v>
      </c>
      <c r="AH266" s="16">
        <v>1.95</v>
      </c>
      <c r="AI266" s="16">
        <v>48.8</v>
      </c>
      <c r="AJ266" s="24"/>
      <c r="AK266" s="24"/>
      <c r="AL266" s="24"/>
      <c r="AM266" s="26"/>
      <c r="AN266" s="24" t="s">
        <v>101</v>
      </c>
      <c r="AO266" s="24"/>
      <c r="AP266" s="24"/>
      <c r="AQ266" s="24" t="s">
        <v>55</v>
      </c>
      <c r="AR266" s="24" t="s">
        <v>55</v>
      </c>
      <c r="AS266" s="24" t="s">
        <v>32</v>
      </c>
      <c r="AT266" s="24" t="s">
        <v>1641</v>
      </c>
    </row>
    <row r="267" spans="1:46" ht="19.5">
      <c r="A267" s="619">
        <v>45581</v>
      </c>
      <c r="B267" s="616">
        <v>110</v>
      </c>
      <c r="C267" s="620">
        <v>0.35416666666666669</v>
      </c>
      <c r="D267" s="617">
        <v>2407038</v>
      </c>
      <c r="E267" s="617" t="s">
        <v>39</v>
      </c>
      <c r="F267" s="621" t="s">
        <v>55</v>
      </c>
      <c r="G267" s="864">
        <v>13.69</v>
      </c>
      <c r="H267" s="869">
        <v>13.5</v>
      </c>
      <c r="I267" s="869">
        <v>13.71</v>
      </c>
      <c r="J267" s="24"/>
      <c r="K267" s="19">
        <v>10.79</v>
      </c>
      <c r="L267" s="618">
        <f t="shared" si="32"/>
        <v>12.501448267871623</v>
      </c>
      <c r="M267" s="24"/>
      <c r="N267" s="24"/>
      <c r="O267" s="869">
        <v>2.62</v>
      </c>
      <c r="P267" s="869">
        <v>11.6</v>
      </c>
      <c r="Q267" s="870">
        <v>11.6</v>
      </c>
      <c r="R267" s="870">
        <v>41.7</v>
      </c>
      <c r="S267" s="870">
        <v>22.6</v>
      </c>
      <c r="T267" s="870">
        <f>SUM(PS[[#This Row],[G 180µ]:[G 63µ]])</f>
        <v>87.5</v>
      </c>
      <c r="U267" s="870">
        <v>8</v>
      </c>
      <c r="V267" s="622">
        <v>23.66</v>
      </c>
      <c r="W267" s="622">
        <v>90</v>
      </c>
      <c r="X267" s="622">
        <v>8.06</v>
      </c>
      <c r="Y267" s="18">
        <v>89.22</v>
      </c>
      <c r="Z267" s="18">
        <v>-0.93</v>
      </c>
      <c r="AA267" s="18">
        <v>10.87</v>
      </c>
      <c r="AB267" s="25"/>
      <c r="AC267" s="17">
        <v>0.61</v>
      </c>
      <c r="AD267" s="16">
        <v>88</v>
      </c>
      <c r="AE267" s="16">
        <v>98</v>
      </c>
      <c r="AF267" s="16">
        <v>22</v>
      </c>
      <c r="AG267" s="18">
        <v>250</v>
      </c>
      <c r="AH267" s="16">
        <v>0.9</v>
      </c>
      <c r="AI267" s="16">
        <v>49.9</v>
      </c>
      <c r="AJ267" s="24"/>
      <c r="AK267" s="24" t="s">
        <v>55</v>
      </c>
      <c r="AL267" s="24" t="s">
        <v>55</v>
      </c>
      <c r="AM267" s="26"/>
      <c r="AN267" s="24" t="s">
        <v>85</v>
      </c>
      <c r="AO267" s="24" t="s">
        <v>55</v>
      </c>
      <c r="AP267" s="24"/>
      <c r="AQ267" s="24" t="s">
        <v>55</v>
      </c>
      <c r="AR267" s="24" t="s">
        <v>55</v>
      </c>
      <c r="AS267" s="24" t="s">
        <v>32</v>
      </c>
      <c r="AT267" s="24" t="s">
        <v>1642</v>
      </c>
    </row>
    <row r="268" spans="1:46" ht="19.5">
      <c r="A268" s="619">
        <v>45582</v>
      </c>
      <c r="B268" s="616">
        <v>110</v>
      </c>
      <c r="C268" s="620">
        <v>0.61111111111111116</v>
      </c>
      <c r="D268" s="617">
        <v>2407075</v>
      </c>
      <c r="E268" s="617" t="s">
        <v>39</v>
      </c>
      <c r="F268" s="621" t="s">
        <v>55</v>
      </c>
      <c r="G268" s="864">
        <v>13.68</v>
      </c>
      <c r="H268" s="869">
        <v>13.79</v>
      </c>
      <c r="I268" s="869">
        <v>13.95</v>
      </c>
      <c r="J268" s="24"/>
      <c r="K268" s="19">
        <v>11.31</v>
      </c>
      <c r="L268" s="618">
        <f t="shared" si="32"/>
        <v>13.102409638554219</v>
      </c>
      <c r="M268" s="24"/>
      <c r="N268" s="24"/>
      <c r="O268" s="869"/>
      <c r="P268" s="869"/>
      <c r="Q268" s="870"/>
      <c r="R268" s="870"/>
      <c r="S268" s="870"/>
      <c r="T268" s="870"/>
      <c r="U268" s="870"/>
      <c r="V268" s="622"/>
      <c r="W268" s="622"/>
      <c r="X268" s="622"/>
      <c r="Y268" s="18">
        <v>89.77</v>
      </c>
      <c r="Z268" s="18">
        <v>0.51</v>
      </c>
      <c r="AA268" s="18">
        <v>10.76</v>
      </c>
      <c r="AB268" s="25"/>
      <c r="AC268" s="17">
        <v>0.72</v>
      </c>
      <c r="AD268" s="16">
        <v>103</v>
      </c>
      <c r="AE268" s="16">
        <v>84</v>
      </c>
      <c r="AF268" s="16">
        <v>20.399999999999999</v>
      </c>
      <c r="AG268" s="18">
        <v>280</v>
      </c>
      <c r="AH268" s="16">
        <v>1.2</v>
      </c>
      <c r="AI268" s="16">
        <v>53.3</v>
      </c>
      <c r="AJ268" s="24"/>
      <c r="AK268" s="24" t="s">
        <v>55</v>
      </c>
      <c r="AL268" s="24" t="s">
        <v>55</v>
      </c>
      <c r="AM268" s="26"/>
      <c r="AN268" s="24"/>
      <c r="AO268" s="24" t="s">
        <v>55</v>
      </c>
      <c r="AP268" s="24"/>
      <c r="AQ268" s="24" t="s">
        <v>55</v>
      </c>
      <c r="AR268" s="24" t="s">
        <v>55</v>
      </c>
      <c r="AS268" s="24" t="s">
        <v>32</v>
      </c>
      <c r="AT268" s="24" t="s">
        <v>1643</v>
      </c>
    </row>
    <row r="269" spans="1:46" ht="19.5">
      <c r="A269" s="619">
        <v>45583</v>
      </c>
      <c r="B269" s="616">
        <v>110</v>
      </c>
      <c r="C269" s="620">
        <v>0.47916666666666669</v>
      </c>
      <c r="D269" s="617">
        <v>2407119</v>
      </c>
      <c r="E269" s="617" t="s">
        <v>39</v>
      </c>
      <c r="F269" s="621" t="s">
        <v>55</v>
      </c>
      <c r="G269" s="864">
        <v>13.84</v>
      </c>
      <c r="H269" s="869"/>
      <c r="I269" s="869">
        <v>13.57</v>
      </c>
      <c r="J269" s="24"/>
      <c r="K269" s="19">
        <v>11.34</v>
      </c>
      <c r="L269" s="618">
        <f t="shared" si="32"/>
        <v>13.161559888579388</v>
      </c>
      <c r="M269" s="24"/>
      <c r="N269" s="24"/>
      <c r="O269" s="869">
        <v>2</v>
      </c>
      <c r="P269" s="869">
        <v>41</v>
      </c>
      <c r="Q269" s="870">
        <v>7</v>
      </c>
      <c r="R269" s="870">
        <v>15</v>
      </c>
      <c r="S269" s="870">
        <v>21</v>
      </c>
      <c r="T269" s="870">
        <f>SUM(PS[[#This Row],[G 180µ]:[G 63µ]])</f>
        <v>84</v>
      </c>
      <c r="U269" s="870">
        <v>12</v>
      </c>
      <c r="V269" s="622"/>
      <c r="W269" s="622"/>
      <c r="X269" s="622"/>
      <c r="Y269" s="18">
        <v>89.03</v>
      </c>
      <c r="Z269" s="18">
        <v>-0.7</v>
      </c>
      <c r="AA269" s="18">
        <v>10.56</v>
      </c>
      <c r="AB269" s="25"/>
      <c r="AC269" s="17"/>
      <c r="AD269" s="16">
        <v>108</v>
      </c>
      <c r="AE269" s="16">
        <v>81</v>
      </c>
      <c r="AF269" s="16">
        <v>20</v>
      </c>
      <c r="AG269" s="18">
        <v>290</v>
      </c>
      <c r="AH269" s="16">
        <v>1.33</v>
      </c>
      <c r="AI269" s="16">
        <v>54.3</v>
      </c>
      <c r="AJ269" s="24"/>
      <c r="AK269" s="24" t="s">
        <v>55</v>
      </c>
      <c r="AL269" s="24" t="s">
        <v>55</v>
      </c>
      <c r="AM269" s="26"/>
      <c r="AN269" s="24" t="s">
        <v>85</v>
      </c>
      <c r="AO269" s="24" t="s">
        <v>55</v>
      </c>
      <c r="AP269" s="24"/>
      <c r="AQ269" s="24" t="s">
        <v>55</v>
      </c>
      <c r="AR269" s="24" t="s">
        <v>55</v>
      </c>
      <c r="AS269" s="24" t="s">
        <v>32</v>
      </c>
      <c r="AT269" s="24" t="s">
        <v>1644</v>
      </c>
    </row>
    <row r="270" spans="1:46" ht="19.5">
      <c r="A270" s="619">
        <v>45588</v>
      </c>
      <c r="B270" s="616">
        <v>110</v>
      </c>
      <c r="C270" s="620">
        <v>0.5</v>
      </c>
      <c r="D270" s="617">
        <v>2407244</v>
      </c>
      <c r="E270" s="617" t="s">
        <v>39</v>
      </c>
      <c r="F270" s="621" t="s">
        <v>55</v>
      </c>
      <c r="G270" s="864">
        <v>14.05</v>
      </c>
      <c r="H270" s="869"/>
      <c r="I270" s="869">
        <v>14.1</v>
      </c>
      <c r="J270" s="24"/>
      <c r="K270" s="19">
        <v>10.66</v>
      </c>
      <c r="L270" s="618">
        <f t="shared" si="32"/>
        <v>12.402559627690518</v>
      </c>
      <c r="M270" s="24"/>
      <c r="N270" s="24"/>
      <c r="O270" s="869">
        <v>1.6</v>
      </c>
      <c r="P270" s="869">
        <v>39</v>
      </c>
      <c r="Q270" s="870">
        <v>11</v>
      </c>
      <c r="R270" s="870">
        <v>14</v>
      </c>
      <c r="S270" s="870">
        <v>22</v>
      </c>
      <c r="T270" s="870">
        <f>SUM(PS[[#This Row],[G 180µ]:[G 63µ]])</f>
        <v>86</v>
      </c>
      <c r="U270" s="870">
        <v>10</v>
      </c>
      <c r="V270" s="622"/>
      <c r="W270" s="622"/>
      <c r="X270" s="622"/>
      <c r="Y270" s="18">
        <v>89.21</v>
      </c>
      <c r="Z270" s="18">
        <v>-0.99</v>
      </c>
      <c r="AA270" s="18">
        <v>10.68</v>
      </c>
      <c r="AB270" s="25"/>
      <c r="AC270" s="17"/>
      <c r="AD270" s="16">
        <v>106</v>
      </c>
      <c r="AE270" s="16">
        <v>81</v>
      </c>
      <c r="AF270" s="16">
        <v>20</v>
      </c>
      <c r="AG270" s="18">
        <v>280</v>
      </c>
      <c r="AH270" s="16">
        <v>1.31</v>
      </c>
      <c r="AI270" s="16">
        <v>52.8</v>
      </c>
      <c r="AJ270" s="24"/>
      <c r="AK270" s="24" t="s">
        <v>55</v>
      </c>
      <c r="AL270" s="24" t="s">
        <v>55</v>
      </c>
      <c r="AM270" s="26"/>
      <c r="AN270" s="24" t="s">
        <v>79</v>
      </c>
      <c r="AO270" s="24" t="s">
        <v>55</v>
      </c>
      <c r="AP270" s="24"/>
      <c r="AQ270" s="24" t="s">
        <v>55</v>
      </c>
      <c r="AR270" s="24" t="s">
        <v>55</v>
      </c>
      <c r="AS270" s="24" t="s">
        <v>32</v>
      </c>
      <c r="AT270" s="24" t="s">
        <v>1645</v>
      </c>
    </row>
    <row r="271" spans="1:46" ht="19.5">
      <c r="A271" s="619">
        <v>45589</v>
      </c>
      <c r="B271" s="616">
        <v>110</v>
      </c>
      <c r="C271" s="620">
        <v>0.45833333333333331</v>
      </c>
      <c r="D271" s="617">
        <v>2407263</v>
      </c>
      <c r="E271" s="617" t="s">
        <v>39</v>
      </c>
      <c r="F271" s="621" t="s">
        <v>55</v>
      </c>
      <c r="G271" s="864">
        <v>14.4</v>
      </c>
      <c r="H271" s="869"/>
      <c r="I271" s="869"/>
      <c r="J271" s="24"/>
      <c r="K271" s="19">
        <v>10.82</v>
      </c>
      <c r="L271" s="618">
        <f t="shared" si="32"/>
        <v>12.640186915887853</v>
      </c>
      <c r="M271" s="24"/>
      <c r="N271" s="24"/>
      <c r="O271" s="869"/>
      <c r="P271" s="869"/>
      <c r="Q271" s="870"/>
      <c r="R271" s="870"/>
      <c r="S271" s="870"/>
      <c r="T271" s="870"/>
      <c r="U271" s="870"/>
      <c r="V271" s="622"/>
      <c r="W271" s="622"/>
      <c r="X271" s="622"/>
      <c r="Y271" s="18">
        <v>89.1</v>
      </c>
      <c r="Z271" s="18">
        <v>-0.76</v>
      </c>
      <c r="AA271" s="18">
        <v>10.81</v>
      </c>
      <c r="AB271" s="25"/>
      <c r="AC271" s="17"/>
      <c r="AD271" s="16">
        <v>106</v>
      </c>
      <c r="AE271" s="16">
        <v>75</v>
      </c>
      <c r="AF271" s="16">
        <v>19.3</v>
      </c>
      <c r="AG271" s="18">
        <v>270</v>
      </c>
      <c r="AH271" s="16">
        <v>1.41</v>
      </c>
      <c r="AI271" s="16">
        <v>53</v>
      </c>
      <c r="AJ271" s="24"/>
      <c r="AK271" s="24" t="s">
        <v>55</v>
      </c>
      <c r="AL271" s="24" t="s">
        <v>55</v>
      </c>
      <c r="AM271" s="26"/>
      <c r="AN271" s="24"/>
      <c r="AO271" s="24" t="s">
        <v>55</v>
      </c>
      <c r="AP271" s="24"/>
      <c r="AQ271" s="24" t="s">
        <v>55</v>
      </c>
      <c r="AR271" s="24" t="s">
        <v>55</v>
      </c>
      <c r="AS271" s="24" t="s">
        <v>32</v>
      </c>
      <c r="AT271" s="24" t="s">
        <v>1646</v>
      </c>
    </row>
    <row r="272" spans="1:46" ht="19.5">
      <c r="A272" s="619">
        <v>45590</v>
      </c>
      <c r="B272" s="616">
        <v>110</v>
      </c>
      <c r="C272" s="620">
        <v>0.39444444444444443</v>
      </c>
      <c r="D272" s="617">
        <v>2407280</v>
      </c>
      <c r="E272" s="617" t="s">
        <v>39</v>
      </c>
      <c r="F272" s="621" t="s">
        <v>55</v>
      </c>
      <c r="G272" s="864">
        <v>13</v>
      </c>
      <c r="H272" s="869"/>
      <c r="I272" s="869"/>
      <c r="J272" s="24"/>
      <c r="K272" s="19">
        <v>10.84</v>
      </c>
      <c r="L272" s="618">
        <f t="shared" si="32"/>
        <v>12.459770114942529</v>
      </c>
      <c r="M272" s="24"/>
      <c r="N272" s="24"/>
      <c r="O272" s="869">
        <v>1.7</v>
      </c>
      <c r="P272" s="869">
        <v>43.4</v>
      </c>
      <c r="Q272" s="870">
        <v>33.5</v>
      </c>
      <c r="R272" s="870">
        <v>15</v>
      </c>
      <c r="S272" s="870">
        <v>3</v>
      </c>
      <c r="T272" s="870">
        <f>SUM(PS[[#This Row],[G 180µ]:[G 63µ]])</f>
        <v>94.9</v>
      </c>
      <c r="U272" s="870">
        <v>3</v>
      </c>
      <c r="V272" s="622"/>
      <c r="W272" s="622"/>
      <c r="X272" s="622"/>
      <c r="Y272" s="18">
        <v>87.43</v>
      </c>
      <c r="Z272" s="18">
        <v>0.74</v>
      </c>
      <c r="AA272" s="18">
        <v>11.11</v>
      </c>
      <c r="AB272" s="25"/>
      <c r="AC272" s="17"/>
      <c r="AD272" s="16">
        <v>87</v>
      </c>
      <c r="AE272" s="16">
        <v>80</v>
      </c>
      <c r="AF272" s="16">
        <v>19.899999999999999</v>
      </c>
      <c r="AG272" s="18">
        <v>209</v>
      </c>
      <c r="AH272" s="16">
        <v>1.0900000000000001</v>
      </c>
      <c r="AI272" s="16">
        <v>45.3</v>
      </c>
      <c r="AJ272" s="24"/>
      <c r="AK272" s="24" t="s">
        <v>55</v>
      </c>
      <c r="AL272" s="24" t="s">
        <v>55</v>
      </c>
      <c r="AM272" s="26"/>
      <c r="AN272" s="24" t="s">
        <v>79</v>
      </c>
      <c r="AO272" s="24" t="s">
        <v>55</v>
      </c>
      <c r="AP272" s="24"/>
      <c r="AQ272" s="24" t="s">
        <v>55</v>
      </c>
      <c r="AR272" s="24" t="s">
        <v>55</v>
      </c>
      <c r="AS272" s="24" t="s">
        <v>32</v>
      </c>
      <c r="AT272" s="24" t="s">
        <v>1647</v>
      </c>
    </row>
    <row r="273" spans="1:46" ht="19.5">
      <c r="A273" s="619">
        <v>45590</v>
      </c>
      <c r="B273" s="616">
        <v>110</v>
      </c>
      <c r="C273" s="620">
        <v>0.41666666666666669</v>
      </c>
      <c r="D273" s="617">
        <v>2407293</v>
      </c>
      <c r="E273" s="617" t="s">
        <v>39</v>
      </c>
      <c r="F273" s="621" t="s">
        <v>55</v>
      </c>
      <c r="G273" s="864">
        <v>13</v>
      </c>
      <c r="H273" s="869"/>
      <c r="I273" s="869"/>
      <c r="J273" s="24"/>
      <c r="K273" s="19">
        <v>12.81</v>
      </c>
      <c r="L273" s="618">
        <f t="shared" si="32"/>
        <v>14.724137931034484</v>
      </c>
      <c r="M273" s="24"/>
      <c r="N273" s="24"/>
      <c r="O273" s="869">
        <v>1.6</v>
      </c>
      <c r="P273" s="869">
        <v>22.4</v>
      </c>
      <c r="Q273" s="870">
        <v>10</v>
      </c>
      <c r="R273" s="870">
        <v>29</v>
      </c>
      <c r="S273" s="870">
        <v>25</v>
      </c>
      <c r="T273" s="870">
        <f>SUM(PS[[#This Row],[G 180µ]:[G 63µ]])</f>
        <v>86.4</v>
      </c>
      <c r="U273" s="870">
        <v>11</v>
      </c>
      <c r="V273" s="622"/>
      <c r="W273" s="622"/>
      <c r="X273" s="622"/>
      <c r="Y273" s="18">
        <v>87.42</v>
      </c>
      <c r="Z273" s="18">
        <v>-0.82</v>
      </c>
      <c r="AA273" s="18">
        <v>10.97</v>
      </c>
      <c r="AB273" s="25"/>
      <c r="AC273" s="17"/>
      <c r="AD273" s="16"/>
      <c r="AE273" s="16"/>
      <c r="AF273" s="16"/>
      <c r="AG273" s="18"/>
      <c r="AH273" s="16"/>
      <c r="AI273" s="16"/>
      <c r="AJ273" s="24"/>
      <c r="AK273" s="24" t="s">
        <v>55</v>
      </c>
      <c r="AL273" s="24" t="s">
        <v>55</v>
      </c>
      <c r="AM273" s="26"/>
      <c r="AN273" s="24" t="s">
        <v>79</v>
      </c>
      <c r="AO273" s="24" t="s">
        <v>55</v>
      </c>
      <c r="AP273" s="24"/>
      <c r="AQ273" s="24" t="s">
        <v>55</v>
      </c>
      <c r="AR273" s="24" t="s">
        <v>55</v>
      </c>
      <c r="AS273" s="24" t="s">
        <v>32</v>
      </c>
      <c r="AT273" s="24" t="s">
        <v>1648</v>
      </c>
    </row>
    <row r="274" spans="1:46" ht="19.5">
      <c r="A274" s="619">
        <v>45593</v>
      </c>
      <c r="B274" s="616">
        <v>110</v>
      </c>
      <c r="C274" s="620">
        <v>0.46527777777777779</v>
      </c>
      <c r="D274" s="617">
        <v>2407372</v>
      </c>
      <c r="E274" s="617" t="s">
        <v>39</v>
      </c>
      <c r="F274" s="621" t="s">
        <v>55</v>
      </c>
      <c r="G274" s="864">
        <v>13</v>
      </c>
      <c r="H274" s="869"/>
      <c r="I274" s="869">
        <v>12.94</v>
      </c>
      <c r="J274" s="24"/>
      <c r="K274" s="19">
        <v>11</v>
      </c>
      <c r="L274" s="618">
        <f t="shared" si="32"/>
        <v>12.643678160919542</v>
      </c>
      <c r="M274" s="24"/>
      <c r="N274" s="24"/>
      <c r="O274" s="869"/>
      <c r="P274" s="869"/>
      <c r="Q274" s="870"/>
      <c r="R274" s="870"/>
      <c r="S274" s="870"/>
      <c r="T274" s="870"/>
      <c r="U274" s="870"/>
      <c r="V274" s="622"/>
      <c r="W274" s="622"/>
      <c r="X274" s="622"/>
      <c r="Y274" s="18">
        <v>87.81</v>
      </c>
      <c r="Z274" s="18">
        <v>-0.27</v>
      </c>
      <c r="AA274" s="18">
        <v>10.83</v>
      </c>
      <c r="AB274" s="25"/>
      <c r="AC274" s="17"/>
      <c r="AD274" s="16">
        <v>81</v>
      </c>
      <c r="AE274" s="16">
        <v>76</v>
      </c>
      <c r="AF274" s="16">
        <v>19.399999999999999</v>
      </c>
      <c r="AG274" s="18">
        <v>180</v>
      </c>
      <c r="AH274" s="16">
        <v>1.07</v>
      </c>
      <c r="AI274" s="16">
        <v>42.1</v>
      </c>
      <c r="AJ274" s="24"/>
      <c r="AK274" s="24" t="s">
        <v>55</v>
      </c>
      <c r="AL274" s="24" t="s">
        <v>55</v>
      </c>
      <c r="AM274" s="26"/>
      <c r="AN274" s="24" t="s">
        <v>79</v>
      </c>
      <c r="AO274" s="24" t="s">
        <v>55</v>
      </c>
      <c r="AP274" s="24"/>
      <c r="AQ274" s="24" t="s">
        <v>55</v>
      </c>
      <c r="AR274" s="24" t="s">
        <v>55</v>
      </c>
      <c r="AS274" s="24" t="s">
        <v>32</v>
      </c>
      <c r="AT274" s="24" t="s">
        <v>1649</v>
      </c>
    </row>
    <row r="275" spans="1:46" ht="19.5">
      <c r="A275" s="619">
        <v>45594</v>
      </c>
      <c r="B275" s="616">
        <v>110</v>
      </c>
      <c r="C275" s="620">
        <v>0.5</v>
      </c>
      <c r="D275" s="617">
        <v>2407402</v>
      </c>
      <c r="E275" s="617" t="s">
        <v>39</v>
      </c>
      <c r="F275" s="621" t="s">
        <v>55</v>
      </c>
      <c r="G275" s="864">
        <v>13.3</v>
      </c>
      <c r="H275" s="869"/>
      <c r="I275" s="869">
        <v>13.35</v>
      </c>
      <c r="J275" s="24"/>
      <c r="K275" s="19">
        <v>10.91</v>
      </c>
      <c r="L275" s="618">
        <f t="shared" si="32"/>
        <v>12.583621683967705</v>
      </c>
      <c r="M275" s="24"/>
      <c r="N275" s="24"/>
      <c r="O275" s="869"/>
      <c r="P275" s="869"/>
      <c r="Q275" s="870"/>
      <c r="R275" s="870"/>
      <c r="S275" s="870"/>
      <c r="T275" s="870"/>
      <c r="U275" s="870"/>
      <c r="V275" s="622"/>
      <c r="W275" s="622"/>
      <c r="X275" s="622"/>
      <c r="Y275" s="18">
        <v>86.4</v>
      </c>
      <c r="Z275" s="18">
        <v>-0.32</v>
      </c>
      <c r="AA275" s="18">
        <v>10.93</v>
      </c>
      <c r="AB275" s="25"/>
      <c r="AC275" s="17"/>
      <c r="AD275" s="16">
        <v>80</v>
      </c>
      <c r="AE275" s="16">
        <v>75</v>
      </c>
      <c r="AF275" s="16">
        <v>19.3</v>
      </c>
      <c r="AG275" s="18">
        <v>185</v>
      </c>
      <c r="AH275" s="16">
        <v>1.07</v>
      </c>
      <c r="AI275" s="16">
        <v>44.8</v>
      </c>
      <c r="AJ275" s="24"/>
      <c r="AK275" s="24" t="s">
        <v>55</v>
      </c>
      <c r="AL275" s="24" t="s">
        <v>55</v>
      </c>
      <c r="AM275" s="26"/>
      <c r="AN275" s="24" t="s">
        <v>79</v>
      </c>
      <c r="AO275" s="24" t="s">
        <v>55</v>
      </c>
      <c r="AP275" s="24"/>
      <c r="AQ275" s="24" t="s">
        <v>55</v>
      </c>
      <c r="AR275" s="24" t="s">
        <v>55</v>
      </c>
      <c r="AS275" s="24" t="s">
        <v>32</v>
      </c>
      <c r="AT275" s="24" t="s">
        <v>1650</v>
      </c>
    </row>
    <row r="276" spans="1:46" ht="19.5">
      <c r="A276" s="619">
        <v>45595</v>
      </c>
      <c r="B276" s="616">
        <v>110</v>
      </c>
      <c r="C276" s="620">
        <v>0.39583333333333331</v>
      </c>
      <c r="D276" s="617">
        <v>2407423</v>
      </c>
      <c r="E276" s="617" t="s">
        <v>39</v>
      </c>
      <c r="F276" s="621" t="s">
        <v>55</v>
      </c>
      <c r="G276" s="864">
        <v>13</v>
      </c>
      <c r="H276" s="869"/>
      <c r="I276" s="869"/>
      <c r="J276" s="24"/>
      <c r="K276" s="19">
        <v>10.93</v>
      </c>
      <c r="L276" s="618">
        <f t="shared" si="32"/>
        <v>12.563218390804598</v>
      </c>
      <c r="M276" s="24"/>
      <c r="N276" s="24"/>
      <c r="O276" s="869">
        <v>1.9</v>
      </c>
      <c r="P276" s="869">
        <v>28</v>
      </c>
      <c r="Q276" s="870">
        <v>39</v>
      </c>
      <c r="R276" s="870">
        <v>11</v>
      </c>
      <c r="S276" s="870">
        <v>14</v>
      </c>
      <c r="T276" s="870">
        <f>SUM(PS[[#This Row],[G 180µ]:[G 63µ]])</f>
        <v>92</v>
      </c>
      <c r="U276" s="870">
        <v>5</v>
      </c>
      <c r="V276" s="622"/>
      <c r="W276" s="622"/>
      <c r="X276" s="622"/>
      <c r="Y276" s="18">
        <v>86.66</v>
      </c>
      <c r="Z276" s="18">
        <v>-0.3</v>
      </c>
      <c r="AA276" s="18">
        <v>11.07</v>
      </c>
      <c r="AB276" s="25"/>
      <c r="AC276" s="17"/>
      <c r="AD276" s="16">
        <v>107</v>
      </c>
      <c r="AE276" s="16">
        <v>60</v>
      </c>
      <c r="AF276" s="16">
        <v>17.2</v>
      </c>
      <c r="AG276" s="18">
        <v>220</v>
      </c>
      <c r="AH276" s="16">
        <v>1.78</v>
      </c>
      <c r="AI276" s="16">
        <v>46.9</v>
      </c>
      <c r="AJ276" s="24"/>
      <c r="AK276" s="24" t="s">
        <v>55</v>
      </c>
      <c r="AL276" s="24" t="s">
        <v>55</v>
      </c>
      <c r="AM276" s="26"/>
      <c r="AN276" s="24" t="s">
        <v>101</v>
      </c>
      <c r="AO276" s="24" t="s">
        <v>55</v>
      </c>
      <c r="AP276" s="24"/>
      <c r="AQ276" s="24" t="s">
        <v>55</v>
      </c>
      <c r="AR276" s="24" t="s">
        <v>55</v>
      </c>
      <c r="AS276" s="24" t="s">
        <v>32</v>
      </c>
      <c r="AT276" s="24" t="s">
        <v>1651</v>
      </c>
    </row>
    <row r="277" spans="1:46" ht="19.5">
      <c r="A277" s="619">
        <v>45595</v>
      </c>
      <c r="B277" s="616">
        <v>110</v>
      </c>
      <c r="C277" s="620">
        <v>0.48958333333333331</v>
      </c>
      <c r="D277" s="617">
        <v>2407427</v>
      </c>
      <c r="E277" s="617" t="s">
        <v>21</v>
      </c>
      <c r="F277" s="621" t="s">
        <v>55</v>
      </c>
      <c r="G277" s="864">
        <v>13.54</v>
      </c>
      <c r="H277" s="869"/>
      <c r="I277" s="869"/>
      <c r="J277" s="24"/>
      <c r="K277" s="19">
        <v>11.16</v>
      </c>
      <c r="L277" s="618">
        <f t="shared" si="32"/>
        <v>12.90770298403886</v>
      </c>
      <c r="M277" s="24"/>
      <c r="N277" s="24"/>
      <c r="O277" s="869"/>
      <c r="P277" s="869"/>
      <c r="Q277" s="870"/>
      <c r="R277" s="870"/>
      <c r="S277" s="870"/>
      <c r="T277" s="870"/>
      <c r="U277" s="870"/>
      <c r="V277" s="622"/>
      <c r="W277" s="622"/>
      <c r="X277" s="622"/>
      <c r="Y277" s="18">
        <v>87.76</v>
      </c>
      <c r="Z277" s="18">
        <v>0.06</v>
      </c>
      <c r="AA277" s="18">
        <v>10.14</v>
      </c>
      <c r="AB277" s="25"/>
      <c r="AC277" s="17"/>
      <c r="AD277" s="16"/>
      <c r="AE277" s="16"/>
      <c r="AF277" s="16"/>
      <c r="AG277" s="18"/>
      <c r="AH277" s="16"/>
      <c r="AI277" s="16"/>
      <c r="AJ277" s="24"/>
      <c r="AK277" s="24"/>
      <c r="AL277" s="24"/>
      <c r="AM277" s="26"/>
      <c r="AN277" s="24" t="s">
        <v>79</v>
      </c>
      <c r="AO277" s="24"/>
      <c r="AP277" s="24"/>
      <c r="AQ277" s="24" t="s">
        <v>55</v>
      </c>
      <c r="AR277" s="24" t="s">
        <v>55</v>
      </c>
      <c r="AS277" s="24" t="s">
        <v>32</v>
      </c>
      <c r="AT277" s="24" t="s">
        <v>1652</v>
      </c>
    </row>
    <row r="278" spans="1:46" ht="19.5">
      <c r="A278" s="619">
        <v>45596</v>
      </c>
      <c r="B278" s="616">
        <v>110</v>
      </c>
      <c r="C278" s="620">
        <v>0.52083333333333337</v>
      </c>
      <c r="D278" s="617">
        <v>2407462</v>
      </c>
      <c r="E278" s="617" t="s">
        <v>39</v>
      </c>
      <c r="F278" s="621" t="s">
        <v>55</v>
      </c>
      <c r="G278" s="864">
        <v>13.36</v>
      </c>
      <c r="H278" s="869"/>
      <c r="I278" s="869"/>
      <c r="J278" s="24"/>
      <c r="K278" s="19">
        <v>11.28</v>
      </c>
      <c r="L278" s="618">
        <f>(K278/(100-G278))*100</f>
        <v>13.019390581717449</v>
      </c>
      <c r="M278" s="24"/>
      <c r="N278" s="24"/>
      <c r="O278" s="869"/>
      <c r="P278" s="869"/>
      <c r="Q278" s="870"/>
      <c r="R278" s="870"/>
      <c r="S278" s="870"/>
      <c r="T278" s="870"/>
      <c r="U278" s="870"/>
      <c r="V278" s="622"/>
      <c r="W278" s="622"/>
      <c r="X278" s="622"/>
      <c r="Y278" s="18">
        <v>86.88</v>
      </c>
      <c r="Z278" s="18">
        <v>-0.1</v>
      </c>
      <c r="AA278" s="18">
        <v>10.8</v>
      </c>
      <c r="AB278" s="25"/>
      <c r="AC278" s="17"/>
      <c r="AD278" s="16">
        <v>102</v>
      </c>
      <c r="AE278" s="16">
        <v>63</v>
      </c>
      <c r="AF278" s="16">
        <v>17.7</v>
      </c>
      <c r="AG278" s="18">
        <v>230</v>
      </c>
      <c r="AH278" s="16">
        <v>1.62</v>
      </c>
      <c r="AI278" s="16">
        <v>51.4</v>
      </c>
      <c r="AJ278" s="24"/>
      <c r="AK278" s="24" t="s">
        <v>55</v>
      </c>
      <c r="AL278" s="24" t="s">
        <v>55</v>
      </c>
      <c r="AM278" s="26"/>
      <c r="AN278" s="24" t="s">
        <v>101</v>
      </c>
      <c r="AO278" s="24" t="s">
        <v>55</v>
      </c>
      <c r="AP278" s="24"/>
      <c r="AQ278" s="24" t="s">
        <v>55</v>
      </c>
      <c r="AR278" s="24" t="s">
        <v>55</v>
      </c>
      <c r="AS278" s="24" t="s">
        <v>32</v>
      </c>
      <c r="AT278" s="24" t="s">
        <v>1653</v>
      </c>
    </row>
    <row r="279" spans="1:46" ht="19.5">
      <c r="A279" s="619">
        <v>45597</v>
      </c>
      <c r="B279" s="616">
        <v>111</v>
      </c>
      <c r="C279" s="620">
        <v>0.4375</v>
      </c>
      <c r="D279" s="617">
        <v>2407486</v>
      </c>
      <c r="E279" s="617" t="s">
        <v>39</v>
      </c>
      <c r="F279" s="621" t="s">
        <v>55</v>
      </c>
      <c r="G279" s="864">
        <v>14.11</v>
      </c>
      <c r="H279" s="869"/>
      <c r="I279" s="869"/>
      <c r="J279" s="24"/>
      <c r="K279" s="19">
        <v>10.93</v>
      </c>
      <c r="L279" s="618">
        <f>(K279/(100-G279))*100</f>
        <v>12.725579229246712</v>
      </c>
      <c r="M279" s="24"/>
      <c r="N279" s="24"/>
      <c r="O279" s="869">
        <v>1.5</v>
      </c>
      <c r="P279" s="869">
        <v>35</v>
      </c>
      <c r="Q279" s="870">
        <v>39</v>
      </c>
      <c r="R279" s="870">
        <v>11</v>
      </c>
      <c r="S279" s="870">
        <v>10</v>
      </c>
      <c r="T279" s="870">
        <f>SUM(PS[[#This Row],[G 180µ]:[G 63µ]])</f>
        <v>95</v>
      </c>
      <c r="U279" s="870">
        <v>4</v>
      </c>
      <c r="V279" s="622"/>
      <c r="W279" s="622"/>
      <c r="X279" s="622"/>
      <c r="Y279" s="18">
        <v>86.87</v>
      </c>
      <c r="Z279" s="18">
        <v>0.25</v>
      </c>
      <c r="AA279" s="18">
        <v>10.26</v>
      </c>
      <c r="AB279" s="25"/>
      <c r="AC279" s="17">
        <v>0.76</v>
      </c>
      <c r="AD279" s="16">
        <v>100</v>
      </c>
      <c r="AE279" s="16">
        <v>66</v>
      </c>
      <c r="AF279" s="16">
        <v>18.100000000000001</v>
      </c>
      <c r="AG279" s="18">
        <v>240</v>
      </c>
      <c r="AH279" s="16">
        <v>1.52</v>
      </c>
      <c r="AI279" s="16">
        <v>53.3</v>
      </c>
      <c r="AJ279" s="24"/>
      <c r="AK279" s="24" t="s">
        <v>55</v>
      </c>
      <c r="AL279" s="24" t="s">
        <v>55</v>
      </c>
      <c r="AM279" s="26"/>
      <c r="AN279" s="24" t="s">
        <v>101</v>
      </c>
      <c r="AO279" s="24" t="s">
        <v>55</v>
      </c>
      <c r="AP279" s="24"/>
      <c r="AQ279" s="24" t="s">
        <v>55</v>
      </c>
      <c r="AR279" s="24" t="s">
        <v>55</v>
      </c>
      <c r="AS279" s="24" t="s">
        <v>32</v>
      </c>
      <c r="AT279" s="24" t="s">
        <v>1654</v>
      </c>
    </row>
    <row r="280" spans="1:46" ht="19.5">
      <c r="A280" s="619">
        <v>45600</v>
      </c>
      <c r="B280" s="616">
        <v>111</v>
      </c>
      <c r="C280" s="620">
        <v>0.39583333333333331</v>
      </c>
      <c r="D280" s="617">
        <v>2407552</v>
      </c>
      <c r="E280" s="617" t="s">
        <v>39</v>
      </c>
      <c r="F280" s="621" t="s">
        <v>55</v>
      </c>
      <c r="G280" s="864">
        <v>13.3</v>
      </c>
      <c r="H280" s="869"/>
      <c r="I280" s="869"/>
      <c r="J280" s="24"/>
      <c r="K280" s="19">
        <v>11.14</v>
      </c>
      <c r="L280" s="618">
        <f>(K280/(100-G280))*100</f>
        <v>12.84890426758939</v>
      </c>
      <c r="M280" s="24"/>
      <c r="N280" s="24"/>
      <c r="O280" s="869"/>
      <c r="P280" s="869"/>
      <c r="Q280" s="870"/>
      <c r="R280" s="870"/>
      <c r="S280" s="870"/>
      <c r="T280" s="870"/>
      <c r="U280" s="870"/>
      <c r="V280" s="622"/>
      <c r="W280" s="622"/>
      <c r="X280" s="622"/>
      <c r="Y280" s="18">
        <v>87.55</v>
      </c>
      <c r="Z280" s="18">
        <v>0.16</v>
      </c>
      <c r="AA280" s="18">
        <v>10.93</v>
      </c>
      <c r="AB280" s="25"/>
      <c r="AC280" s="17"/>
      <c r="AD280" s="16">
        <v>93</v>
      </c>
      <c r="AE280" s="16">
        <v>70</v>
      </c>
      <c r="AF280" s="16">
        <v>18.600000000000001</v>
      </c>
      <c r="AG280" s="18">
        <v>210</v>
      </c>
      <c r="AH280" s="16">
        <v>1.3</v>
      </c>
      <c r="AI280" s="16">
        <v>41.5</v>
      </c>
      <c r="AJ280" s="24"/>
      <c r="AK280" s="24" t="s">
        <v>55</v>
      </c>
      <c r="AL280" s="24" t="s">
        <v>55</v>
      </c>
      <c r="AM280" s="26"/>
      <c r="AN280" s="24" t="s">
        <v>79</v>
      </c>
      <c r="AO280" s="24" t="s">
        <v>55</v>
      </c>
      <c r="AP280" s="24"/>
      <c r="AQ280" s="24" t="s">
        <v>55</v>
      </c>
      <c r="AR280" s="24" t="s">
        <v>55</v>
      </c>
      <c r="AS280" s="24" t="s">
        <v>32</v>
      </c>
      <c r="AT280" s="24" t="s">
        <v>1655</v>
      </c>
    </row>
    <row r="281" spans="1:46" ht="19.5">
      <c r="A281" s="619">
        <v>45601</v>
      </c>
      <c r="B281" s="616">
        <v>111</v>
      </c>
      <c r="C281" s="620">
        <v>0.41666666666666669</v>
      </c>
      <c r="D281" s="617">
        <v>2407573</v>
      </c>
      <c r="E281" s="617" t="s">
        <v>39</v>
      </c>
      <c r="F281" s="621" t="s">
        <v>55</v>
      </c>
      <c r="G281" s="864">
        <v>13.5</v>
      </c>
      <c r="H281" s="869"/>
      <c r="I281" s="869">
        <v>13.51</v>
      </c>
      <c r="J281" s="24"/>
      <c r="K281" s="19">
        <v>11.12</v>
      </c>
      <c r="L281" s="618">
        <f>(K281/(100-G281))*100</f>
        <v>12.855491329479769</v>
      </c>
      <c r="M281" s="24"/>
      <c r="N281" s="24"/>
      <c r="O281" s="869">
        <v>1.94</v>
      </c>
      <c r="P281" s="869">
        <v>13.4</v>
      </c>
      <c r="Q281" s="870">
        <v>28.02</v>
      </c>
      <c r="R281" s="870">
        <v>27.68</v>
      </c>
      <c r="S281" s="870">
        <v>21.16</v>
      </c>
      <c r="T281" s="870">
        <f>SUM(PS[[#This Row],[G 180µ]:[G 63µ]])</f>
        <v>90.259999999999991</v>
      </c>
      <c r="U281" s="870">
        <v>6.92</v>
      </c>
      <c r="V281" s="622"/>
      <c r="W281" s="622"/>
      <c r="X281" s="622"/>
      <c r="Y281" s="18">
        <v>87.55</v>
      </c>
      <c r="Z281" s="18">
        <v>-0.21</v>
      </c>
      <c r="AA281" s="18">
        <v>10.41</v>
      </c>
      <c r="AB281" s="25"/>
      <c r="AC281" s="17"/>
      <c r="AD281" s="16">
        <v>125</v>
      </c>
      <c r="AE281" s="16">
        <v>69</v>
      </c>
      <c r="AF281" s="16">
        <v>18.5</v>
      </c>
      <c r="AG281" s="18">
        <v>322</v>
      </c>
      <c r="AH281" s="16">
        <v>1.8</v>
      </c>
      <c r="AI281" s="16">
        <v>59.6</v>
      </c>
      <c r="AJ281" s="24"/>
      <c r="AK281" s="24" t="s">
        <v>55</v>
      </c>
      <c r="AL281" s="24" t="s">
        <v>55</v>
      </c>
      <c r="AM281" s="26"/>
      <c r="AN281" s="24" t="s">
        <v>79</v>
      </c>
      <c r="AO281" s="24" t="s">
        <v>55</v>
      </c>
      <c r="AP281" s="24"/>
      <c r="AQ281" s="24" t="s">
        <v>55</v>
      </c>
      <c r="AR281" s="24" t="s">
        <v>55</v>
      </c>
      <c r="AS281" s="24" t="s">
        <v>32</v>
      </c>
      <c r="AT281" s="24" t="s">
        <v>1656</v>
      </c>
    </row>
    <row r="282" spans="1:46" ht="19.5">
      <c r="A282" s="619">
        <v>45602</v>
      </c>
      <c r="B282" s="616">
        <v>111</v>
      </c>
      <c r="C282" s="620">
        <v>0.45833333333333331</v>
      </c>
      <c r="D282" s="617">
        <v>2407597</v>
      </c>
      <c r="E282" s="617" t="s">
        <v>39</v>
      </c>
      <c r="F282" s="621" t="s">
        <v>55</v>
      </c>
      <c r="G282" s="864">
        <v>13.05</v>
      </c>
      <c r="H282" s="869"/>
      <c r="I282" s="869">
        <v>13.2</v>
      </c>
      <c r="J282" s="24"/>
      <c r="K282" s="19">
        <v>11.56</v>
      </c>
      <c r="L282" s="618">
        <f>(K282/(100-G282))*100</f>
        <v>13.294997124784357</v>
      </c>
      <c r="M282" s="24"/>
      <c r="N282" s="24"/>
      <c r="O282" s="869"/>
      <c r="P282" s="869"/>
      <c r="Q282" s="870"/>
      <c r="R282" s="870"/>
      <c r="S282" s="870"/>
      <c r="T282" s="870"/>
      <c r="U282" s="870"/>
      <c r="V282" s="622"/>
      <c r="W282" s="622"/>
      <c r="X282" s="622"/>
      <c r="Y282" s="18">
        <v>87.18</v>
      </c>
      <c r="Z282" s="18">
        <v>-0.19</v>
      </c>
      <c r="AA282" s="18">
        <v>10.57</v>
      </c>
      <c r="AB282" s="25"/>
      <c r="AC282" s="17"/>
      <c r="AD282" s="16">
        <v>105</v>
      </c>
      <c r="AE282" s="16">
        <v>74</v>
      </c>
      <c r="AF282" s="16">
        <v>19</v>
      </c>
      <c r="AG282" s="18">
        <v>265</v>
      </c>
      <c r="AH282" s="16">
        <v>1.4</v>
      </c>
      <c r="AI282" s="16">
        <v>53.1</v>
      </c>
      <c r="AJ282" s="24"/>
      <c r="AK282" s="24" t="s">
        <v>55</v>
      </c>
      <c r="AL282" s="24" t="s">
        <v>55</v>
      </c>
      <c r="AM282" s="26"/>
      <c r="AN282" s="24" t="s">
        <v>79</v>
      </c>
      <c r="AO282" s="24" t="s">
        <v>55</v>
      </c>
      <c r="AP282" s="24"/>
      <c r="AQ282" s="24" t="s">
        <v>55</v>
      </c>
      <c r="AR282" s="24" t="s">
        <v>55</v>
      </c>
      <c r="AS282" s="24" t="s">
        <v>32</v>
      </c>
      <c r="AT282" s="24" t="s">
        <v>1657</v>
      </c>
    </row>
    <row r="283" spans="1:46" ht="19.5">
      <c r="A283" s="619">
        <v>45603</v>
      </c>
      <c r="B283" s="616">
        <v>111</v>
      </c>
      <c r="C283" s="620">
        <v>0.41666666666666669</v>
      </c>
      <c r="D283" s="617">
        <v>2407640</v>
      </c>
      <c r="E283" s="617" t="s">
        <v>39</v>
      </c>
      <c r="F283" s="621" t="s">
        <v>55</v>
      </c>
      <c r="G283" s="864">
        <v>13.3</v>
      </c>
      <c r="H283" s="869"/>
      <c r="I283" s="869"/>
      <c r="J283" s="24"/>
      <c r="K283" s="19">
        <v>11.47</v>
      </c>
      <c r="L283" s="618">
        <f>(K283/(100-G283))*100</f>
        <v>13.229527104959631</v>
      </c>
      <c r="M283" s="24"/>
      <c r="N283" s="24"/>
      <c r="O283" s="869"/>
      <c r="P283" s="869"/>
      <c r="Q283" s="870"/>
      <c r="R283" s="870"/>
      <c r="S283" s="870"/>
      <c r="T283" s="870"/>
      <c r="U283" s="870"/>
      <c r="V283" s="622"/>
      <c r="W283" s="622"/>
      <c r="X283" s="622"/>
      <c r="Y283" s="18">
        <v>87.45</v>
      </c>
      <c r="Z283" s="18">
        <v>-0.13</v>
      </c>
      <c r="AA283" s="18">
        <v>10.98</v>
      </c>
      <c r="AB283" s="25"/>
      <c r="AC283" s="17"/>
      <c r="AD283" s="16">
        <v>100</v>
      </c>
      <c r="AE283" s="16">
        <v>70</v>
      </c>
      <c r="AF283" s="16">
        <v>18.600000000000001</v>
      </c>
      <c r="AG283" s="18">
        <v>240</v>
      </c>
      <c r="AH283" s="16">
        <v>1.43</v>
      </c>
      <c r="AI283" s="16">
        <v>50.4</v>
      </c>
      <c r="AJ283" s="24"/>
      <c r="AK283" s="24" t="s">
        <v>55</v>
      </c>
      <c r="AL283" s="24" t="s">
        <v>55</v>
      </c>
      <c r="AM283" s="26"/>
      <c r="AN283" s="24" t="s">
        <v>79</v>
      </c>
      <c r="AO283" s="24" t="s">
        <v>55</v>
      </c>
      <c r="AP283" s="24"/>
      <c r="AQ283" s="24" t="s">
        <v>55</v>
      </c>
      <c r="AR283" s="24" t="s">
        <v>55</v>
      </c>
      <c r="AS283" s="24" t="s">
        <v>32</v>
      </c>
      <c r="AT283" s="24" t="s">
        <v>1658</v>
      </c>
    </row>
    <row r="284" spans="1:46" ht="19.5">
      <c r="A284" s="619">
        <v>45604</v>
      </c>
      <c r="B284" s="616">
        <v>111</v>
      </c>
      <c r="C284" s="620">
        <v>0.3888888888888889</v>
      </c>
      <c r="D284" s="617">
        <v>2407691</v>
      </c>
      <c r="E284" s="617" t="s">
        <v>39</v>
      </c>
      <c r="F284" s="621" t="s">
        <v>55</v>
      </c>
      <c r="G284" s="864">
        <v>13.7</v>
      </c>
      <c r="H284" s="869">
        <v>14</v>
      </c>
      <c r="I284" s="869">
        <v>13.71</v>
      </c>
      <c r="J284" s="24"/>
      <c r="K284" s="19">
        <v>11.01</v>
      </c>
      <c r="L284" s="618">
        <f>(K284/(100-G284))*100</f>
        <v>12.757821552723058</v>
      </c>
      <c r="M284" s="24"/>
      <c r="N284" s="24"/>
      <c r="O284" s="869">
        <v>1.9</v>
      </c>
      <c r="P284" s="869">
        <v>22</v>
      </c>
      <c r="Q284" s="870">
        <v>22.4</v>
      </c>
      <c r="R284" s="870">
        <v>26.4</v>
      </c>
      <c r="S284" s="870">
        <v>16.8</v>
      </c>
      <c r="T284" s="870">
        <f>SUM(PS[[#This Row],[G 180µ]:[G 63µ]])</f>
        <v>87.6</v>
      </c>
      <c r="U284" s="870">
        <v>9</v>
      </c>
      <c r="V284" s="622"/>
      <c r="W284" s="622"/>
      <c r="X284" s="622"/>
      <c r="Y284" s="18">
        <v>87.63</v>
      </c>
      <c r="Z284" s="18">
        <v>-0.18</v>
      </c>
      <c r="AA284" s="18">
        <v>10.76</v>
      </c>
      <c r="AB284" s="25"/>
      <c r="AC284" s="17"/>
      <c r="AD284" s="16">
        <v>108</v>
      </c>
      <c r="AE284" s="16">
        <v>63</v>
      </c>
      <c r="AF284" s="16">
        <v>17.7</v>
      </c>
      <c r="AG284" s="18">
        <v>238</v>
      </c>
      <c r="AH284" s="16">
        <v>1.71</v>
      </c>
      <c r="AI284" s="16">
        <v>49</v>
      </c>
      <c r="AJ284" s="24"/>
      <c r="AK284" s="24" t="s">
        <v>55</v>
      </c>
      <c r="AL284" s="24" t="s">
        <v>55</v>
      </c>
      <c r="AM284" s="26"/>
      <c r="AN284" s="24" t="s">
        <v>85</v>
      </c>
      <c r="AO284" s="24" t="s">
        <v>55</v>
      </c>
      <c r="AP284" s="24"/>
      <c r="AQ284" s="24" t="s">
        <v>55</v>
      </c>
      <c r="AR284" s="24" t="s">
        <v>55</v>
      </c>
      <c r="AS284" s="24" t="s">
        <v>32</v>
      </c>
      <c r="AT284" s="24" t="s">
        <v>1659</v>
      </c>
    </row>
    <row r="285" spans="1:46" ht="19.5">
      <c r="A285" s="619">
        <v>45607</v>
      </c>
      <c r="B285" s="616">
        <v>111</v>
      </c>
      <c r="C285" s="620">
        <v>0.38541666666666669</v>
      </c>
      <c r="D285" s="617">
        <v>2407769</v>
      </c>
      <c r="E285" s="617" t="s">
        <v>39</v>
      </c>
      <c r="F285" s="621" t="s">
        <v>55</v>
      </c>
      <c r="G285" s="864">
        <v>13.7</v>
      </c>
      <c r="H285" s="869"/>
      <c r="I285" s="869">
        <v>13.77</v>
      </c>
      <c r="J285" s="24"/>
      <c r="K285" s="19">
        <v>11.34</v>
      </c>
      <c r="L285" s="618">
        <f>(K285/(100-G285))*100</f>
        <v>13.140208574739281</v>
      </c>
      <c r="M285" s="24"/>
      <c r="N285" s="24"/>
      <c r="O285" s="869">
        <v>2</v>
      </c>
      <c r="P285" s="869">
        <v>26</v>
      </c>
      <c r="Q285" s="870">
        <v>20</v>
      </c>
      <c r="R285" s="870">
        <v>21.5</v>
      </c>
      <c r="S285" s="870">
        <v>19.399999999999999</v>
      </c>
      <c r="T285" s="870">
        <f>SUM(PS[[#This Row],[G 180µ]:[G 63µ]])</f>
        <v>86.9</v>
      </c>
      <c r="U285" s="870">
        <v>7.3</v>
      </c>
      <c r="V285" s="622"/>
      <c r="W285" s="622"/>
      <c r="X285" s="622"/>
      <c r="Y285" s="18">
        <v>88.13</v>
      </c>
      <c r="Z285" s="18">
        <v>-0.28000000000000003</v>
      </c>
      <c r="AA285" s="18">
        <v>10.92</v>
      </c>
      <c r="AB285" s="25"/>
      <c r="AC285" s="17"/>
      <c r="AD285" s="16">
        <v>116</v>
      </c>
      <c r="AE285" s="16">
        <v>76</v>
      </c>
      <c r="AF285" s="16">
        <v>19.399999999999999</v>
      </c>
      <c r="AG285" s="18">
        <v>301</v>
      </c>
      <c r="AH285" s="16">
        <v>1.53</v>
      </c>
      <c r="AI285" s="16">
        <v>53.7</v>
      </c>
      <c r="AJ285" s="24"/>
      <c r="AK285" s="24" t="s">
        <v>55</v>
      </c>
      <c r="AL285" s="24" t="s">
        <v>55</v>
      </c>
      <c r="AM285" s="26"/>
      <c r="AN285" s="24" t="s">
        <v>101</v>
      </c>
      <c r="AO285" s="24" t="s">
        <v>55</v>
      </c>
      <c r="AP285" s="24"/>
      <c r="AQ285" s="24" t="s">
        <v>55</v>
      </c>
      <c r="AR285" s="24" t="s">
        <v>55</v>
      </c>
      <c r="AS285" s="24" t="s">
        <v>32</v>
      </c>
      <c r="AT285" s="24" t="s">
        <v>1660</v>
      </c>
    </row>
    <row r="286" spans="1:46" ht="19.5">
      <c r="A286" s="619">
        <v>45608</v>
      </c>
      <c r="B286" s="616">
        <v>111</v>
      </c>
      <c r="C286" s="620">
        <v>0.39583333333333331</v>
      </c>
      <c r="D286" s="617">
        <v>2407796</v>
      </c>
      <c r="E286" s="617" t="s">
        <v>39</v>
      </c>
      <c r="F286" s="621" t="s">
        <v>55</v>
      </c>
      <c r="G286" s="864">
        <v>13.5</v>
      </c>
      <c r="H286" s="869"/>
      <c r="I286" s="869"/>
      <c r="J286" s="24"/>
      <c r="K286" s="19">
        <v>11.3</v>
      </c>
      <c r="L286" s="618">
        <f>(K286/(100-G286))*100</f>
        <v>13.063583815028904</v>
      </c>
      <c r="M286" s="24"/>
      <c r="N286" s="24"/>
      <c r="O286" s="869"/>
      <c r="P286" s="869"/>
      <c r="Q286" s="870"/>
      <c r="R286" s="870"/>
      <c r="S286" s="870"/>
      <c r="T286" s="870"/>
      <c r="U286" s="870"/>
      <c r="V286" s="622"/>
      <c r="W286" s="622"/>
      <c r="X286" s="622"/>
      <c r="Y286" s="18">
        <v>87.42</v>
      </c>
      <c r="Z286" s="18">
        <v>-0.09</v>
      </c>
      <c r="AA286" s="18">
        <v>10.82</v>
      </c>
      <c r="AB286" s="25"/>
      <c r="AC286" s="17"/>
      <c r="AD286" s="16">
        <v>112</v>
      </c>
      <c r="AE286" s="16">
        <v>69</v>
      </c>
      <c r="AF286" s="16">
        <v>18.5</v>
      </c>
      <c r="AG286" s="18">
        <v>270</v>
      </c>
      <c r="AH286" s="16">
        <v>1.62</v>
      </c>
      <c r="AI286" s="16">
        <v>50.3</v>
      </c>
      <c r="AJ286" s="24"/>
      <c r="AK286" s="24" t="s">
        <v>55</v>
      </c>
      <c r="AL286" s="24" t="s">
        <v>55</v>
      </c>
      <c r="AM286" s="26"/>
      <c r="AN286" s="24" t="s">
        <v>79</v>
      </c>
      <c r="AO286" s="24" t="s">
        <v>55</v>
      </c>
      <c r="AP286" s="24"/>
      <c r="AQ286" s="24" t="s">
        <v>55</v>
      </c>
      <c r="AR286" s="24" t="s">
        <v>55</v>
      </c>
      <c r="AS286" s="24" t="s">
        <v>32</v>
      </c>
      <c r="AT286" s="24" t="s">
        <v>1661</v>
      </c>
    </row>
    <row r="287" spans="1:46" ht="19.5">
      <c r="A287" s="619">
        <v>45609</v>
      </c>
      <c r="B287" s="616">
        <v>111</v>
      </c>
      <c r="C287" s="620">
        <v>0.41666666666666669</v>
      </c>
      <c r="D287" s="617">
        <v>2407836</v>
      </c>
      <c r="E287" s="617" t="s">
        <v>39</v>
      </c>
      <c r="F287" s="621" t="s">
        <v>55</v>
      </c>
      <c r="G287" s="864">
        <v>13.53</v>
      </c>
      <c r="H287" s="869"/>
      <c r="I287" s="869">
        <v>13.47</v>
      </c>
      <c r="J287" s="24"/>
      <c r="K287" s="19">
        <v>11.08</v>
      </c>
      <c r="L287" s="618">
        <f>(K287/(100-G287))*100</f>
        <v>12.81369261015381</v>
      </c>
      <c r="M287" s="24"/>
      <c r="N287" s="24"/>
      <c r="O287" s="869">
        <v>2</v>
      </c>
      <c r="P287" s="869">
        <v>20.3</v>
      </c>
      <c r="Q287" s="870">
        <v>10</v>
      </c>
      <c r="R287" s="870">
        <v>29</v>
      </c>
      <c r="S287" s="870">
        <v>24</v>
      </c>
      <c r="T287" s="870">
        <f>SUM(PS[[#This Row],[G 180µ]:[G 63µ]])</f>
        <v>83.3</v>
      </c>
      <c r="U287" s="870">
        <v>10</v>
      </c>
      <c r="V287" s="622"/>
      <c r="W287" s="622"/>
      <c r="X287" s="622"/>
      <c r="Y287" s="18">
        <v>87.24</v>
      </c>
      <c r="Z287" s="18">
        <v>-0.21</v>
      </c>
      <c r="AA287" s="18">
        <v>11.3</v>
      </c>
      <c r="AB287" s="25"/>
      <c r="AC287" s="17"/>
      <c r="AD287" s="16">
        <v>116</v>
      </c>
      <c r="AE287" s="16">
        <v>66</v>
      </c>
      <c r="AF287" s="16">
        <v>18.100000000000001</v>
      </c>
      <c r="AG287" s="18">
        <v>270</v>
      </c>
      <c r="AH287" s="16">
        <v>1.76</v>
      </c>
      <c r="AI287" s="16">
        <v>51</v>
      </c>
      <c r="AJ287" s="24"/>
      <c r="AK287" s="24" t="s">
        <v>55</v>
      </c>
      <c r="AL287" s="24" t="s">
        <v>55</v>
      </c>
      <c r="AM287" s="26"/>
      <c r="AN287" s="24" t="s">
        <v>79</v>
      </c>
      <c r="AO287" s="24" t="s">
        <v>55</v>
      </c>
      <c r="AP287" s="24"/>
      <c r="AQ287" s="24" t="s">
        <v>55</v>
      </c>
      <c r="AR287" s="24" t="s">
        <v>55</v>
      </c>
      <c r="AS287" s="24" t="s">
        <v>32</v>
      </c>
      <c r="AT287" s="24" t="s">
        <v>1662</v>
      </c>
    </row>
    <row r="288" spans="1:46" ht="19.5">
      <c r="A288" s="619">
        <v>45610</v>
      </c>
      <c r="B288" s="616">
        <v>111</v>
      </c>
      <c r="C288" s="620">
        <v>0.47916666666666669</v>
      </c>
      <c r="D288" s="617">
        <v>2407872</v>
      </c>
      <c r="E288" s="617" t="s">
        <v>39</v>
      </c>
      <c r="F288" s="621" t="s">
        <v>55</v>
      </c>
      <c r="G288" s="864">
        <v>13.28</v>
      </c>
      <c r="H288" s="869"/>
      <c r="I288" s="869"/>
      <c r="J288" s="24"/>
      <c r="K288" s="19">
        <v>10.96</v>
      </c>
      <c r="L288" s="618">
        <f>(K288/(100-G288))*100</f>
        <v>12.638376383763838</v>
      </c>
      <c r="M288" s="24"/>
      <c r="N288" s="24"/>
      <c r="O288" s="869"/>
      <c r="P288" s="869"/>
      <c r="Q288" s="870"/>
      <c r="R288" s="870"/>
      <c r="S288" s="870"/>
      <c r="T288" s="870"/>
      <c r="U288" s="870"/>
      <c r="V288" s="622"/>
      <c r="W288" s="622"/>
      <c r="X288" s="622"/>
      <c r="Y288" s="18">
        <v>86.64</v>
      </c>
      <c r="Z288" s="18">
        <v>-0.13</v>
      </c>
      <c r="AA288" s="18">
        <v>11.46</v>
      </c>
      <c r="AB288" s="25"/>
      <c r="AC288" s="17"/>
      <c r="AD288" s="16">
        <v>117</v>
      </c>
      <c r="AE288" s="16">
        <v>59</v>
      </c>
      <c r="AF288" s="16">
        <v>17.100000000000001</v>
      </c>
      <c r="AG288" s="18">
        <v>260</v>
      </c>
      <c r="AH288" s="16">
        <v>1.98</v>
      </c>
      <c r="AI288" s="16">
        <v>51.6</v>
      </c>
      <c r="AJ288" s="24"/>
      <c r="AK288" s="24" t="s">
        <v>55</v>
      </c>
      <c r="AL288" s="24" t="s">
        <v>55</v>
      </c>
      <c r="AM288" s="26"/>
      <c r="AN288" s="24" t="s">
        <v>79</v>
      </c>
      <c r="AO288" s="24" t="s">
        <v>55</v>
      </c>
      <c r="AP288" s="24"/>
      <c r="AQ288" s="24" t="s">
        <v>55</v>
      </c>
      <c r="AR288" s="24" t="s">
        <v>55</v>
      </c>
      <c r="AS288" s="24" t="s">
        <v>32</v>
      </c>
      <c r="AT288" s="24" t="s">
        <v>1663</v>
      </c>
    </row>
    <row r="289" spans="1:46" ht="19.5">
      <c r="A289" s="619">
        <v>45611</v>
      </c>
      <c r="B289" s="616">
        <v>111</v>
      </c>
      <c r="C289" s="620">
        <v>0.375</v>
      </c>
      <c r="D289" s="617">
        <v>2407909</v>
      </c>
      <c r="E289" s="617" t="s">
        <v>39</v>
      </c>
      <c r="F289" s="621" t="s">
        <v>55</v>
      </c>
      <c r="G289" s="864">
        <v>13.04</v>
      </c>
      <c r="H289" s="869">
        <v>13.43</v>
      </c>
      <c r="I289" s="869">
        <v>13.39</v>
      </c>
      <c r="J289" s="24"/>
      <c r="K289" s="19">
        <v>11.1</v>
      </c>
      <c r="L289" s="618">
        <f>(K289/(100-G289))*100</f>
        <v>12.76448942042318</v>
      </c>
      <c r="M289" s="24"/>
      <c r="N289" s="24"/>
      <c r="O289" s="869">
        <v>1.9</v>
      </c>
      <c r="P289" s="869">
        <v>10.9</v>
      </c>
      <c r="Q289" s="870">
        <v>18.5</v>
      </c>
      <c r="R289" s="870">
        <v>29</v>
      </c>
      <c r="S289" s="870">
        <v>22</v>
      </c>
      <c r="T289" s="870">
        <f>SUM(PS[[#This Row],[G 180µ]:[G 63µ]])</f>
        <v>80.400000000000006</v>
      </c>
      <c r="U289" s="870">
        <v>16</v>
      </c>
      <c r="V289" s="622"/>
      <c r="W289" s="622"/>
      <c r="X289" s="622"/>
      <c r="Y289" s="18">
        <v>89.51</v>
      </c>
      <c r="Z289" s="18">
        <v>-0.57999999999999996</v>
      </c>
      <c r="AA289" s="18">
        <v>11.74</v>
      </c>
      <c r="AB289" s="25"/>
      <c r="AC289" s="17"/>
      <c r="AD289" s="16">
        <v>90</v>
      </c>
      <c r="AE289" s="16">
        <v>63</v>
      </c>
      <c r="AF289" s="16">
        <v>17.7</v>
      </c>
      <c r="AG289" s="18">
        <v>193</v>
      </c>
      <c r="AH289" s="16">
        <v>1.43</v>
      </c>
      <c r="AI289" s="16">
        <v>46.2</v>
      </c>
      <c r="AJ289" s="24"/>
      <c r="AK289" s="24" t="s">
        <v>55</v>
      </c>
      <c r="AL289" s="24" t="s">
        <v>55</v>
      </c>
      <c r="AM289" s="26"/>
      <c r="AN289" s="24"/>
      <c r="AO289" s="24" t="s">
        <v>55</v>
      </c>
      <c r="AP289" s="24"/>
      <c r="AQ289" s="24" t="s">
        <v>55</v>
      </c>
      <c r="AR289" s="24" t="s">
        <v>55</v>
      </c>
      <c r="AS289" s="24" t="s">
        <v>32</v>
      </c>
      <c r="AT289" s="24" t="s">
        <v>1664</v>
      </c>
    </row>
    <row r="290" spans="1:46" ht="19.5">
      <c r="A290" s="619">
        <v>45614</v>
      </c>
      <c r="B290" s="616">
        <v>111</v>
      </c>
      <c r="C290" s="620">
        <v>0.4375</v>
      </c>
      <c r="D290" s="617">
        <v>2408003</v>
      </c>
      <c r="E290" s="617" t="s">
        <v>39</v>
      </c>
      <c r="F290" s="621" t="s">
        <v>55</v>
      </c>
      <c r="G290" s="864">
        <v>13.5</v>
      </c>
      <c r="H290" s="869">
        <v>13.46</v>
      </c>
      <c r="I290" s="869">
        <v>13.48</v>
      </c>
      <c r="J290" s="24"/>
      <c r="K290" s="19">
        <v>11.12</v>
      </c>
      <c r="L290" s="618">
        <f>(K290/(100-G290))*100</f>
        <v>12.855491329479769</v>
      </c>
      <c r="M290" s="24"/>
      <c r="N290" s="24"/>
      <c r="O290" s="869">
        <v>2</v>
      </c>
      <c r="P290" s="869">
        <v>11</v>
      </c>
      <c r="Q290" s="870">
        <v>8</v>
      </c>
      <c r="R290" s="870">
        <v>30</v>
      </c>
      <c r="S290" s="870">
        <v>22</v>
      </c>
      <c r="T290" s="870">
        <f>SUM(PS[[#This Row],[G 180µ]:[G 63µ]])</f>
        <v>71</v>
      </c>
      <c r="U290" s="870">
        <v>25</v>
      </c>
      <c r="V290" s="622"/>
      <c r="W290" s="622"/>
      <c r="X290" s="622"/>
      <c r="Y290" s="18">
        <v>89.09</v>
      </c>
      <c r="Z290" s="18">
        <v>-0.48</v>
      </c>
      <c r="AA290" s="18">
        <v>11.23</v>
      </c>
      <c r="AB290" s="25"/>
      <c r="AC290" s="17"/>
      <c r="AD290" s="16">
        <v>90</v>
      </c>
      <c r="AE290" s="16">
        <v>72</v>
      </c>
      <c r="AF290" s="16">
        <v>18.899999999999999</v>
      </c>
      <c r="AG290" s="18">
        <v>220</v>
      </c>
      <c r="AH290" s="16">
        <v>1.25</v>
      </c>
      <c r="AI290" s="16">
        <v>49.8</v>
      </c>
      <c r="AJ290" s="24"/>
      <c r="AK290" s="24" t="s">
        <v>55</v>
      </c>
      <c r="AL290" s="24" t="s">
        <v>55</v>
      </c>
      <c r="AM290" s="26"/>
      <c r="AN290" s="24" t="s">
        <v>85</v>
      </c>
      <c r="AO290" s="24" t="s">
        <v>55</v>
      </c>
      <c r="AP290" s="24"/>
      <c r="AQ290" s="24" t="s">
        <v>55</v>
      </c>
      <c r="AR290" s="24" t="s">
        <v>55</v>
      </c>
      <c r="AS290" s="24" t="s">
        <v>32</v>
      </c>
      <c r="AT290" s="24" t="s">
        <v>1665</v>
      </c>
    </row>
    <row r="291" spans="1:46" ht="19.5">
      <c r="A291" s="619">
        <v>45618</v>
      </c>
      <c r="B291" s="616">
        <v>111</v>
      </c>
      <c r="C291" s="620">
        <v>0.39583333333333331</v>
      </c>
      <c r="D291" s="617">
        <v>2408162</v>
      </c>
      <c r="E291" s="617" t="s">
        <v>39</v>
      </c>
      <c r="F291" s="621" t="s">
        <v>55</v>
      </c>
      <c r="G291" s="864">
        <v>13.02</v>
      </c>
      <c r="H291" s="869"/>
      <c r="I291" s="869">
        <v>13.04</v>
      </c>
      <c r="J291" s="24"/>
      <c r="K291" s="19">
        <v>11.26</v>
      </c>
      <c r="L291" s="618">
        <f>(K291/(100-G291))*100</f>
        <v>12.945504713727294</v>
      </c>
      <c r="M291" s="24"/>
      <c r="N291" s="24"/>
      <c r="O291" s="869">
        <v>0.4</v>
      </c>
      <c r="P291" s="869">
        <v>2</v>
      </c>
      <c r="Q291" s="870">
        <v>7.8</v>
      </c>
      <c r="R291" s="870">
        <v>25.7</v>
      </c>
      <c r="S291" s="870">
        <v>22.2</v>
      </c>
      <c r="T291" s="870">
        <f>SUM(PS[[#This Row],[G 180µ]:[G 63µ]])</f>
        <v>57.7</v>
      </c>
      <c r="U291" s="870">
        <v>38.799999999999997</v>
      </c>
      <c r="V291" s="622"/>
      <c r="W291" s="622"/>
      <c r="X291" s="622"/>
      <c r="Y291" s="18">
        <v>87.47</v>
      </c>
      <c r="Z291" s="18">
        <v>-0.11</v>
      </c>
      <c r="AA291" s="18">
        <v>10.91</v>
      </c>
      <c r="AB291" s="25"/>
      <c r="AC291" s="17"/>
      <c r="AD291" s="16">
        <v>90</v>
      </c>
      <c r="AE291" s="16">
        <v>90</v>
      </c>
      <c r="AF291" s="16">
        <v>21.1</v>
      </c>
      <c r="AG291" s="18">
        <v>260</v>
      </c>
      <c r="AH291" s="16">
        <v>1</v>
      </c>
      <c r="AI291" s="16">
        <v>53.8</v>
      </c>
      <c r="AJ291" s="24"/>
      <c r="AK291" s="24" t="s">
        <v>55</v>
      </c>
      <c r="AL291" s="24" t="s">
        <v>55</v>
      </c>
      <c r="AM291" s="26"/>
      <c r="AN291" s="24" t="s">
        <v>79</v>
      </c>
      <c r="AO291" s="24" t="s">
        <v>55</v>
      </c>
      <c r="AP291" s="24"/>
      <c r="AQ291" s="24" t="s">
        <v>55</v>
      </c>
      <c r="AR291" s="24" t="s">
        <v>55</v>
      </c>
      <c r="AS291" s="24" t="s">
        <v>32</v>
      </c>
      <c r="AT291" s="24" t="s">
        <v>1666</v>
      </c>
    </row>
    <row r="292" spans="1:46" ht="19.5">
      <c r="A292" s="619">
        <v>45621</v>
      </c>
      <c r="B292" s="616">
        <v>111</v>
      </c>
      <c r="C292" s="620">
        <v>0.39583333333333331</v>
      </c>
      <c r="D292" s="617">
        <v>2408285</v>
      </c>
      <c r="E292" s="617" t="s">
        <v>39</v>
      </c>
      <c r="F292" s="621" t="s">
        <v>55</v>
      </c>
      <c r="G292" s="864">
        <v>13.14</v>
      </c>
      <c r="H292" s="869"/>
      <c r="I292" s="869"/>
      <c r="J292" s="24"/>
      <c r="K292" s="19">
        <v>11.08</v>
      </c>
      <c r="L292" s="618">
        <f>(K292/(100-G292))*100</f>
        <v>12.75615933686392</v>
      </c>
      <c r="M292" s="24"/>
      <c r="N292" s="24"/>
      <c r="O292" s="869">
        <v>2</v>
      </c>
      <c r="P292" s="869">
        <v>11</v>
      </c>
      <c r="Q292" s="870">
        <v>9</v>
      </c>
      <c r="R292" s="870">
        <v>32</v>
      </c>
      <c r="S292" s="870">
        <v>24</v>
      </c>
      <c r="T292" s="870">
        <f>SUM(PS[[#This Row],[G 180µ]:[G 63µ]])</f>
        <v>76</v>
      </c>
      <c r="U292" s="870">
        <v>20</v>
      </c>
      <c r="V292" s="622"/>
      <c r="W292" s="622"/>
      <c r="X292" s="622"/>
      <c r="Y292" s="18">
        <v>88.88</v>
      </c>
      <c r="Z292" s="18">
        <v>-0.5</v>
      </c>
      <c r="AA292" s="18">
        <v>10.71</v>
      </c>
      <c r="AB292" s="25"/>
      <c r="AC292" s="17"/>
      <c r="AD292" s="16">
        <v>101</v>
      </c>
      <c r="AE292" s="16">
        <v>72</v>
      </c>
      <c r="AF292" s="16">
        <v>18.899999999999999</v>
      </c>
      <c r="AG292" s="18">
        <v>243</v>
      </c>
      <c r="AH292" s="16">
        <v>1.4</v>
      </c>
      <c r="AI292" s="16">
        <v>51.2</v>
      </c>
      <c r="AJ292" s="24"/>
      <c r="AK292" s="24" t="s">
        <v>55</v>
      </c>
      <c r="AL292" s="24" t="s">
        <v>55</v>
      </c>
      <c r="AM292" s="26"/>
      <c r="AN292" s="24"/>
      <c r="AO292" s="24" t="s">
        <v>55</v>
      </c>
      <c r="AP292" s="24"/>
      <c r="AQ292" s="24" t="s">
        <v>55</v>
      </c>
      <c r="AR292" s="24" t="s">
        <v>55</v>
      </c>
      <c r="AS292" s="24" t="s">
        <v>32</v>
      </c>
      <c r="AT292" s="24" t="s">
        <v>1667</v>
      </c>
    </row>
    <row r="293" spans="1:46" ht="19.5">
      <c r="A293" s="619">
        <v>45622</v>
      </c>
      <c r="B293" s="616">
        <v>111</v>
      </c>
      <c r="C293" s="620">
        <v>0.45833333333333331</v>
      </c>
      <c r="D293" s="617">
        <v>2408339</v>
      </c>
      <c r="E293" s="617" t="s">
        <v>39</v>
      </c>
      <c r="F293" s="621" t="s">
        <v>55</v>
      </c>
      <c r="G293" s="864">
        <v>13.37</v>
      </c>
      <c r="H293" s="869"/>
      <c r="I293" s="869">
        <v>13.2</v>
      </c>
      <c r="J293" s="24"/>
      <c r="K293" s="19">
        <v>10.86</v>
      </c>
      <c r="L293" s="618">
        <f>(K293/(100-G293))*100</f>
        <v>12.536072953942051</v>
      </c>
      <c r="M293" s="24"/>
      <c r="N293" s="24"/>
      <c r="O293" s="869">
        <v>0.5</v>
      </c>
      <c r="P293" s="869">
        <v>11</v>
      </c>
      <c r="Q293" s="870">
        <v>10</v>
      </c>
      <c r="R293" s="870">
        <v>31</v>
      </c>
      <c r="S293" s="870">
        <v>22</v>
      </c>
      <c r="T293" s="870">
        <f>SUM(PS[[#This Row],[G 180µ]:[G 63µ]])</f>
        <v>74</v>
      </c>
      <c r="U293" s="870">
        <v>24</v>
      </c>
      <c r="V293" s="622"/>
      <c r="W293" s="622"/>
      <c r="X293" s="622"/>
      <c r="Y293" s="18">
        <v>89</v>
      </c>
      <c r="Z293" s="18">
        <v>-0.35</v>
      </c>
      <c r="AA293" s="18">
        <v>10.97</v>
      </c>
      <c r="AB293" s="25"/>
      <c r="AC293" s="17"/>
      <c r="AD293" s="16"/>
      <c r="AE293" s="16"/>
      <c r="AF293" s="16"/>
      <c r="AG293" s="18"/>
      <c r="AH293" s="16"/>
      <c r="AI293" s="16"/>
      <c r="AJ293" s="24"/>
      <c r="AK293" s="24" t="s">
        <v>55</v>
      </c>
      <c r="AL293" s="24" t="s">
        <v>55</v>
      </c>
      <c r="AM293" s="26"/>
      <c r="AN293" s="24"/>
      <c r="AO293" s="24" t="s">
        <v>55</v>
      </c>
      <c r="AP293" s="24"/>
      <c r="AQ293" s="24" t="s">
        <v>55</v>
      </c>
      <c r="AR293" s="24" t="s">
        <v>55</v>
      </c>
      <c r="AS293" s="24" t="s">
        <v>32</v>
      </c>
      <c r="AT293" s="24" t="s">
        <v>1668</v>
      </c>
    </row>
    <row r="294" spans="1:46" ht="19.5">
      <c r="A294" s="619">
        <v>45623</v>
      </c>
      <c r="B294" s="616">
        <v>111</v>
      </c>
      <c r="C294" s="620">
        <v>0.45833333333333331</v>
      </c>
      <c r="D294" s="617">
        <v>2408378</v>
      </c>
      <c r="E294" s="617" t="s">
        <v>39</v>
      </c>
      <c r="F294" s="621" t="s">
        <v>55</v>
      </c>
      <c r="G294" s="864">
        <v>13.29</v>
      </c>
      <c r="H294" s="869"/>
      <c r="I294" s="869"/>
      <c r="J294" s="24"/>
      <c r="K294" s="19">
        <v>10.89</v>
      </c>
      <c r="L294" s="618">
        <f>(K294/(100-G294))*100</f>
        <v>12.559105062853188</v>
      </c>
      <c r="M294" s="24"/>
      <c r="N294" s="24"/>
      <c r="O294" s="869">
        <v>2</v>
      </c>
      <c r="P294" s="869">
        <v>11</v>
      </c>
      <c r="Q294" s="870">
        <v>8</v>
      </c>
      <c r="R294" s="870">
        <v>33</v>
      </c>
      <c r="S294" s="870">
        <v>20</v>
      </c>
      <c r="T294" s="870">
        <f>SUM(PS[[#This Row],[G 180µ]:[G 63µ]])</f>
        <v>72</v>
      </c>
      <c r="U294" s="870">
        <v>23.4</v>
      </c>
      <c r="V294" s="622"/>
      <c r="W294" s="622"/>
      <c r="X294" s="622"/>
      <c r="Y294" s="18">
        <v>88.57</v>
      </c>
      <c r="Z294" s="18">
        <v>-0.21</v>
      </c>
      <c r="AA294" s="18">
        <v>10.78</v>
      </c>
      <c r="AB294" s="25"/>
      <c r="AC294" s="17"/>
      <c r="AD294" s="16"/>
      <c r="AE294" s="16"/>
      <c r="AF294" s="16"/>
      <c r="AG294" s="18"/>
      <c r="AH294" s="16"/>
      <c r="AI294" s="16"/>
      <c r="AJ294" s="24"/>
      <c r="AK294" s="24" t="s">
        <v>55</v>
      </c>
      <c r="AL294" s="24" t="s">
        <v>55</v>
      </c>
      <c r="AM294" s="26"/>
      <c r="AN294" s="24"/>
      <c r="AO294" s="24" t="s">
        <v>55</v>
      </c>
      <c r="AP294" s="24"/>
      <c r="AQ294" s="24" t="s">
        <v>55</v>
      </c>
      <c r="AR294" s="24" t="s">
        <v>55</v>
      </c>
      <c r="AS294" s="24" t="s">
        <v>32</v>
      </c>
      <c r="AT294" s="24" t="s">
        <v>1669</v>
      </c>
    </row>
    <row r="295" spans="1:46" ht="19.5">
      <c r="A295" s="619">
        <v>45625</v>
      </c>
      <c r="B295" s="616">
        <v>111</v>
      </c>
      <c r="C295" s="620">
        <v>0.45833333333333331</v>
      </c>
      <c r="D295" s="617">
        <v>2408450</v>
      </c>
      <c r="E295" s="617" t="s">
        <v>39</v>
      </c>
      <c r="F295" s="621" t="s">
        <v>55</v>
      </c>
      <c r="G295" s="864">
        <v>13.59</v>
      </c>
      <c r="H295" s="869"/>
      <c r="I295" s="869">
        <v>13.5</v>
      </c>
      <c r="J295" s="24"/>
      <c r="K295" s="19">
        <v>10.9</v>
      </c>
      <c r="L295" s="618">
        <f>(K295/(100-G295))*100</f>
        <v>12.614280754542298</v>
      </c>
      <c r="M295" s="24"/>
      <c r="N295" s="24"/>
      <c r="O295" s="869">
        <v>1.2</v>
      </c>
      <c r="P295" s="869">
        <v>33.4</v>
      </c>
      <c r="Q295" s="870">
        <v>28.6</v>
      </c>
      <c r="R295" s="870">
        <v>15.8</v>
      </c>
      <c r="S295" s="870">
        <v>8.6999999999999993</v>
      </c>
      <c r="T295" s="870">
        <f>SUM(PS[[#This Row],[G 180µ]:[G 63µ]])</f>
        <v>86.5</v>
      </c>
      <c r="U295" s="870">
        <v>6.5</v>
      </c>
      <c r="V295" s="622"/>
      <c r="W295" s="622"/>
      <c r="X295" s="622"/>
      <c r="Y295" s="18">
        <v>89.12</v>
      </c>
      <c r="Z295" s="18">
        <v>-0.28000000000000003</v>
      </c>
      <c r="AA295" s="18">
        <v>11.27</v>
      </c>
      <c r="AB295" s="25"/>
      <c r="AC295" s="17"/>
      <c r="AD295" s="16">
        <v>114</v>
      </c>
      <c r="AE295" s="16">
        <v>61</v>
      </c>
      <c r="AF295" s="16">
        <v>17.399999999999999</v>
      </c>
      <c r="AG295" s="18">
        <v>240</v>
      </c>
      <c r="AH295" s="16">
        <v>1.87</v>
      </c>
      <c r="AI295" s="16">
        <v>48</v>
      </c>
      <c r="AJ295" s="24"/>
      <c r="AK295" s="24" t="s">
        <v>55</v>
      </c>
      <c r="AL295" s="24" t="s">
        <v>55</v>
      </c>
      <c r="AM295" s="26"/>
      <c r="AN295" s="24" t="s">
        <v>101</v>
      </c>
      <c r="AO295" s="24" t="s">
        <v>55</v>
      </c>
      <c r="AP295" s="24"/>
      <c r="AQ295" s="24" t="s">
        <v>55</v>
      </c>
      <c r="AR295" s="24" t="s">
        <v>55</v>
      </c>
      <c r="AS295" s="24" t="s">
        <v>32</v>
      </c>
      <c r="AT295" s="24" t="s">
        <v>1670</v>
      </c>
    </row>
    <row r="296" spans="1:46" ht="19.5">
      <c r="A296" s="619">
        <v>45628</v>
      </c>
      <c r="B296" s="616">
        <v>112</v>
      </c>
      <c r="C296" s="620">
        <v>0.39583333333333331</v>
      </c>
      <c r="D296" s="617">
        <v>2408554</v>
      </c>
      <c r="E296" s="617" t="s">
        <v>39</v>
      </c>
      <c r="F296" s="621" t="s">
        <v>55</v>
      </c>
      <c r="G296" s="864">
        <v>13</v>
      </c>
      <c r="H296" s="869"/>
      <c r="I296" s="869"/>
      <c r="J296" s="24"/>
      <c r="K296" s="19">
        <v>12.17</v>
      </c>
      <c r="L296" s="618">
        <f>(K296/(100-G296))*100</f>
        <v>13.988505747126437</v>
      </c>
      <c r="M296" s="24"/>
      <c r="N296" s="24"/>
      <c r="O296" s="869">
        <v>1</v>
      </c>
      <c r="P296" s="869">
        <v>42</v>
      </c>
      <c r="Q296" s="870">
        <v>30</v>
      </c>
      <c r="R296" s="870">
        <v>10</v>
      </c>
      <c r="S296" s="870">
        <v>8</v>
      </c>
      <c r="T296" s="870">
        <f>SUM(PS[[#This Row],[G 180µ]:[G 63µ]])</f>
        <v>90</v>
      </c>
      <c r="U296" s="870">
        <v>6</v>
      </c>
      <c r="V296" s="622"/>
      <c r="W296" s="622"/>
      <c r="X296" s="622"/>
      <c r="Y296" s="18">
        <v>88.48</v>
      </c>
      <c r="Z296" s="18">
        <v>-7.0000000000000007E-2</v>
      </c>
      <c r="AA296" s="18">
        <v>11.16</v>
      </c>
      <c r="AB296" s="25"/>
      <c r="AC296" s="17"/>
      <c r="AD296" s="16">
        <v>94</v>
      </c>
      <c r="AE296" s="16">
        <v>69</v>
      </c>
      <c r="AF296" s="16">
        <v>18.5</v>
      </c>
      <c r="AG296" s="18">
        <v>220</v>
      </c>
      <c r="AH296" s="16">
        <v>1.36</v>
      </c>
      <c r="AI296" s="16">
        <v>49.5</v>
      </c>
      <c r="AJ296" s="24"/>
      <c r="AK296" s="24" t="s">
        <v>55</v>
      </c>
      <c r="AL296" s="24" t="s">
        <v>55</v>
      </c>
      <c r="AM296" s="26"/>
      <c r="AN296" s="24" t="s">
        <v>79</v>
      </c>
      <c r="AO296" s="24" t="s">
        <v>55</v>
      </c>
      <c r="AP296" s="24"/>
      <c r="AQ296" s="24" t="s">
        <v>55</v>
      </c>
      <c r="AR296" s="24" t="s">
        <v>55</v>
      </c>
      <c r="AS296" s="24" t="s">
        <v>32</v>
      </c>
      <c r="AT296" s="24" t="s">
        <v>1671</v>
      </c>
    </row>
    <row r="297" spans="1:46" ht="19.5">
      <c r="A297" s="619">
        <v>45629</v>
      </c>
      <c r="B297" s="616">
        <v>112</v>
      </c>
      <c r="C297" s="620">
        <v>0.39583333333333331</v>
      </c>
      <c r="D297" s="617">
        <v>2408601</v>
      </c>
      <c r="E297" s="617" t="s">
        <v>39</v>
      </c>
      <c r="F297" s="621" t="s">
        <v>55</v>
      </c>
      <c r="G297" s="864">
        <v>13</v>
      </c>
      <c r="H297" s="869"/>
      <c r="I297" s="869">
        <v>13.2</v>
      </c>
      <c r="J297" s="24"/>
      <c r="K297" s="19">
        <v>11.51</v>
      </c>
      <c r="L297" s="618">
        <f>(K297/(100-G297))*100</f>
        <v>13.229885057471263</v>
      </c>
      <c r="M297" s="24"/>
      <c r="N297" s="24"/>
      <c r="O297" s="869">
        <v>1.8</v>
      </c>
      <c r="P297" s="869">
        <v>26</v>
      </c>
      <c r="Q297" s="870">
        <v>36</v>
      </c>
      <c r="R297" s="870">
        <v>21</v>
      </c>
      <c r="S297" s="870">
        <v>9</v>
      </c>
      <c r="T297" s="870">
        <f>SUM(PS[[#This Row],[G 180µ]:[G 63µ]])</f>
        <v>92</v>
      </c>
      <c r="U297" s="870">
        <v>4</v>
      </c>
      <c r="V297" s="622"/>
      <c r="W297" s="622"/>
      <c r="X297" s="622"/>
      <c r="Y297" s="18">
        <v>87.94</v>
      </c>
      <c r="Z297" s="18">
        <v>-0.12</v>
      </c>
      <c r="AA297" s="18">
        <v>11.19</v>
      </c>
      <c r="AB297" s="25"/>
      <c r="AC297" s="17"/>
      <c r="AD297" s="16">
        <v>100</v>
      </c>
      <c r="AE297" s="16">
        <v>59</v>
      </c>
      <c r="AF297" s="16">
        <v>17.100000000000001</v>
      </c>
      <c r="AG297" s="18">
        <v>213</v>
      </c>
      <c r="AH297" s="16">
        <v>1.69</v>
      </c>
      <c r="AI297" s="16">
        <v>49</v>
      </c>
      <c r="AJ297" s="24"/>
      <c r="AK297" s="24" t="s">
        <v>55</v>
      </c>
      <c r="AL297" s="24" t="s">
        <v>55</v>
      </c>
      <c r="AM297" s="26"/>
      <c r="AN297" s="24" t="s">
        <v>79</v>
      </c>
      <c r="AO297" s="24" t="s">
        <v>55</v>
      </c>
      <c r="AP297" s="24"/>
      <c r="AQ297" s="24" t="s">
        <v>55</v>
      </c>
      <c r="AR297" s="24" t="s">
        <v>55</v>
      </c>
      <c r="AS297" s="24" t="s">
        <v>32</v>
      </c>
      <c r="AT297" s="24" t="s">
        <v>1672</v>
      </c>
    </row>
    <row r="298" spans="1:46" ht="19.5">
      <c r="A298" s="619">
        <v>45630</v>
      </c>
      <c r="B298" s="616">
        <v>112</v>
      </c>
      <c r="C298" s="620">
        <v>0.42708333333333331</v>
      </c>
      <c r="D298" s="617">
        <v>2408633</v>
      </c>
      <c r="E298" s="617" t="s">
        <v>39</v>
      </c>
      <c r="F298" s="621" t="s">
        <v>55</v>
      </c>
      <c r="G298" s="864">
        <v>13.12</v>
      </c>
      <c r="H298" s="869"/>
      <c r="I298" s="869">
        <v>13.31</v>
      </c>
      <c r="J298" s="24"/>
      <c r="K298" s="19">
        <v>11.09</v>
      </c>
      <c r="L298" s="618">
        <f>(K298/(100-G298))*100</f>
        <v>12.764732965009209</v>
      </c>
      <c r="M298" s="24"/>
      <c r="N298" s="24"/>
      <c r="O298" s="869">
        <v>1.2</v>
      </c>
      <c r="P298" s="869">
        <v>39</v>
      </c>
      <c r="Q298" s="870">
        <v>34</v>
      </c>
      <c r="R298" s="870">
        <v>12</v>
      </c>
      <c r="S298" s="870">
        <v>8</v>
      </c>
      <c r="T298" s="870">
        <f>SUM(PS[[#This Row],[G 180µ]:[G 63µ]])</f>
        <v>93</v>
      </c>
      <c r="U298" s="870">
        <v>5</v>
      </c>
      <c r="V298" s="622"/>
      <c r="W298" s="622"/>
      <c r="X298" s="622"/>
      <c r="Y298" s="18">
        <v>88.3</v>
      </c>
      <c r="Z298" s="18">
        <v>-0.33</v>
      </c>
      <c r="AA298" s="18">
        <v>11.68</v>
      </c>
      <c r="AB298" s="25"/>
      <c r="AC298" s="17"/>
      <c r="AD298" s="16">
        <v>119</v>
      </c>
      <c r="AE298" s="16">
        <v>56</v>
      </c>
      <c r="AF298" s="16">
        <v>16.7</v>
      </c>
      <c r="AG298" s="18">
        <v>240</v>
      </c>
      <c r="AH298" s="16">
        <v>2</v>
      </c>
      <c r="AI298" s="16">
        <v>49.2</v>
      </c>
      <c r="AJ298" s="24"/>
      <c r="AK298" s="24" t="s">
        <v>55</v>
      </c>
      <c r="AL298" s="24" t="s">
        <v>55</v>
      </c>
      <c r="AM298" s="26"/>
      <c r="AN298" s="24" t="s">
        <v>101</v>
      </c>
      <c r="AO298" s="24" t="s">
        <v>55</v>
      </c>
      <c r="AP298" s="24"/>
      <c r="AQ298" s="24" t="s">
        <v>55</v>
      </c>
      <c r="AR298" s="24" t="s">
        <v>55</v>
      </c>
      <c r="AS298" s="24" t="s">
        <v>32</v>
      </c>
      <c r="AT298" s="24" t="s">
        <v>1673</v>
      </c>
    </row>
    <row r="299" spans="1:46" ht="19.5">
      <c r="A299" s="619">
        <v>45631</v>
      </c>
      <c r="B299" s="616">
        <v>112</v>
      </c>
      <c r="C299" s="620">
        <v>0.41666666666666669</v>
      </c>
      <c r="D299" s="617">
        <v>2408683</v>
      </c>
      <c r="E299" s="617" t="s">
        <v>39</v>
      </c>
      <c r="F299" s="621" t="s">
        <v>55</v>
      </c>
      <c r="G299" s="864">
        <v>13.4</v>
      </c>
      <c r="H299" s="869"/>
      <c r="I299" s="869"/>
      <c r="J299" s="24"/>
      <c r="K299" s="19">
        <v>10.58</v>
      </c>
      <c r="L299" s="618">
        <f>(K299/(100-G299))*100</f>
        <v>12.217090069284065</v>
      </c>
      <c r="M299" s="24"/>
      <c r="N299" s="24"/>
      <c r="O299" s="869"/>
      <c r="P299" s="869"/>
      <c r="Q299" s="870"/>
      <c r="R299" s="870"/>
      <c r="S299" s="870"/>
      <c r="T299" s="870"/>
      <c r="U299" s="870"/>
      <c r="V299" s="622"/>
      <c r="W299" s="622"/>
      <c r="X299" s="622"/>
      <c r="Y299" s="18">
        <v>88.06</v>
      </c>
      <c r="Z299" s="18">
        <v>0.32</v>
      </c>
      <c r="AA299" s="18">
        <v>11.13</v>
      </c>
      <c r="AB299" s="25"/>
      <c r="AC299" s="17"/>
      <c r="AD299" s="16"/>
      <c r="AE299" s="16"/>
      <c r="AF299" s="16"/>
      <c r="AG299" s="18"/>
      <c r="AH299" s="16"/>
      <c r="AI299" s="16"/>
      <c r="AJ299" s="24"/>
      <c r="AK299" s="24" t="s">
        <v>55</v>
      </c>
      <c r="AL299" s="24" t="s">
        <v>55</v>
      </c>
      <c r="AM299" s="26"/>
      <c r="AN299" s="24" t="s">
        <v>79</v>
      </c>
      <c r="AO299" s="24" t="s">
        <v>55</v>
      </c>
      <c r="AP299" s="24"/>
      <c r="AQ299" s="24" t="s">
        <v>55</v>
      </c>
      <c r="AR299" s="24" t="s">
        <v>55</v>
      </c>
      <c r="AS299" s="24" t="s">
        <v>32</v>
      </c>
      <c r="AT299" s="24" t="s">
        <v>1674</v>
      </c>
    </row>
    <row r="300" spans="1:46" ht="19.5">
      <c r="A300" s="619">
        <v>45632</v>
      </c>
      <c r="B300" s="616">
        <v>112</v>
      </c>
      <c r="C300" s="620">
        <v>0.47569444444444442</v>
      </c>
      <c r="D300" s="617">
        <v>2408741</v>
      </c>
      <c r="E300" s="617" t="s">
        <v>39</v>
      </c>
      <c r="F300" s="621" t="s">
        <v>55</v>
      </c>
      <c r="G300" s="864">
        <v>13.5</v>
      </c>
      <c r="H300" s="869"/>
      <c r="I300" s="869">
        <v>13.55</v>
      </c>
      <c r="J300" s="24"/>
      <c r="K300" s="19">
        <v>10.62</v>
      </c>
      <c r="L300" s="618">
        <f>(K300/(100-G300))*100</f>
        <v>12.277456647398843</v>
      </c>
      <c r="M300" s="24"/>
      <c r="N300" s="24"/>
      <c r="O300" s="869">
        <v>3.54</v>
      </c>
      <c r="P300" s="869">
        <v>35.200000000000003</v>
      </c>
      <c r="Q300" s="870">
        <v>15</v>
      </c>
      <c r="R300" s="870">
        <v>23.82</v>
      </c>
      <c r="S300" s="870">
        <v>14.72</v>
      </c>
      <c r="T300" s="870">
        <f>SUM(PS[[#This Row],[G 180µ]:[G 63µ]])</f>
        <v>88.740000000000009</v>
      </c>
      <c r="U300" s="870">
        <v>5</v>
      </c>
      <c r="V300" s="622">
        <v>28.34</v>
      </c>
      <c r="W300" s="622">
        <v>87.99</v>
      </c>
      <c r="X300" s="622">
        <v>9.15</v>
      </c>
      <c r="Y300" s="18">
        <v>88.69</v>
      </c>
      <c r="Z300" s="18">
        <v>-0.28000000000000003</v>
      </c>
      <c r="AA300" s="18">
        <v>10.33</v>
      </c>
      <c r="AB300" s="25"/>
      <c r="AC300" s="17">
        <v>0.79</v>
      </c>
      <c r="AD300" s="16">
        <v>98</v>
      </c>
      <c r="AE300" s="16">
        <v>76</v>
      </c>
      <c r="AF300" s="16">
        <v>19.399999999999999</v>
      </c>
      <c r="AG300" s="18">
        <v>243</v>
      </c>
      <c r="AH300" s="16">
        <v>1.29</v>
      </c>
      <c r="AI300" s="16">
        <v>50.2</v>
      </c>
      <c r="AJ300" s="24"/>
      <c r="AK300" s="24" t="s">
        <v>55</v>
      </c>
      <c r="AL300" s="24" t="s">
        <v>55</v>
      </c>
      <c r="AM300" s="26" t="s">
        <v>1675</v>
      </c>
      <c r="AN300" s="24" t="s">
        <v>85</v>
      </c>
      <c r="AO300" s="24" t="s">
        <v>55</v>
      </c>
      <c r="AP300" s="24"/>
      <c r="AQ300" s="24" t="s">
        <v>55</v>
      </c>
      <c r="AR300" s="24" t="s">
        <v>55</v>
      </c>
      <c r="AS300" s="24" t="s">
        <v>32</v>
      </c>
      <c r="AT300" s="24" t="s">
        <v>1676</v>
      </c>
    </row>
    <row r="301" spans="1:46" ht="19.5">
      <c r="A301" s="619">
        <v>45635</v>
      </c>
      <c r="B301" s="616">
        <v>112</v>
      </c>
      <c r="C301" s="620">
        <v>0.41666666666666669</v>
      </c>
      <c r="D301" s="617">
        <v>2408837</v>
      </c>
      <c r="E301" s="617" t="s">
        <v>39</v>
      </c>
      <c r="F301" s="621" t="s">
        <v>55</v>
      </c>
      <c r="G301" s="864">
        <v>13.5</v>
      </c>
      <c r="H301" s="869">
        <v>13.6</v>
      </c>
      <c r="I301" s="869">
        <v>13.4</v>
      </c>
      <c r="J301" s="24"/>
      <c r="K301" s="19">
        <v>10.47</v>
      </c>
      <c r="L301" s="618">
        <f>(K301/(100-G301))*100</f>
        <v>12.104046242774567</v>
      </c>
      <c r="M301" s="24"/>
      <c r="N301" s="24"/>
      <c r="O301" s="869">
        <v>1</v>
      </c>
      <c r="P301" s="869">
        <v>30.2</v>
      </c>
      <c r="Q301" s="870">
        <v>13.4</v>
      </c>
      <c r="R301" s="870">
        <v>18.5</v>
      </c>
      <c r="S301" s="870">
        <v>20.2</v>
      </c>
      <c r="T301" s="870">
        <f>SUM(PS[[#This Row],[G 180µ]:[G 63µ]])</f>
        <v>82.3</v>
      </c>
      <c r="U301" s="870">
        <v>13.8</v>
      </c>
      <c r="V301" s="622"/>
      <c r="W301" s="622"/>
      <c r="X301" s="622"/>
      <c r="Y301" s="18">
        <v>89.66</v>
      </c>
      <c r="Z301" s="18">
        <v>-0.28999999999999998</v>
      </c>
      <c r="AA301" s="18">
        <v>10.73</v>
      </c>
      <c r="AB301" s="25"/>
      <c r="AC301" s="17"/>
      <c r="AD301" s="16">
        <v>104</v>
      </c>
      <c r="AE301" s="16">
        <v>78</v>
      </c>
      <c r="AF301" s="16">
        <v>19.7</v>
      </c>
      <c r="AG301" s="18">
        <v>260</v>
      </c>
      <c r="AH301" s="16">
        <v>1.33</v>
      </c>
      <c r="AI301" s="16">
        <v>51.2</v>
      </c>
      <c r="AJ301" s="24"/>
      <c r="AK301" s="24" t="s">
        <v>55</v>
      </c>
      <c r="AL301" s="24" t="s">
        <v>55</v>
      </c>
      <c r="AM301" s="26"/>
      <c r="AN301" s="24" t="s">
        <v>85</v>
      </c>
      <c r="AO301" s="24" t="s">
        <v>55</v>
      </c>
      <c r="AP301" s="24"/>
      <c r="AQ301" s="24" t="s">
        <v>55</v>
      </c>
      <c r="AR301" s="24" t="s">
        <v>55</v>
      </c>
      <c r="AS301" s="24" t="s">
        <v>32</v>
      </c>
      <c r="AT301" s="24" t="s">
        <v>1677</v>
      </c>
    </row>
    <row r="302" spans="1:46" ht="19.5">
      <c r="A302" s="619">
        <v>45636</v>
      </c>
      <c r="B302" s="616">
        <v>112</v>
      </c>
      <c r="C302" s="620">
        <v>0.45833333333333331</v>
      </c>
      <c r="D302" s="617">
        <v>2408876</v>
      </c>
      <c r="E302" s="617" t="s">
        <v>39</v>
      </c>
      <c r="F302" s="621" t="s">
        <v>55</v>
      </c>
      <c r="G302" s="864">
        <v>13.3</v>
      </c>
      <c r="H302" s="869"/>
      <c r="I302" s="869">
        <v>13.46</v>
      </c>
      <c r="J302" s="24"/>
      <c r="K302" s="19">
        <v>11.17</v>
      </c>
      <c r="L302" s="618">
        <f>(K302/(100-G302))*100</f>
        <v>12.883506343713954</v>
      </c>
      <c r="M302" s="24"/>
      <c r="N302" s="24"/>
      <c r="O302" s="869">
        <v>2</v>
      </c>
      <c r="P302" s="869">
        <v>6</v>
      </c>
      <c r="Q302" s="870">
        <v>16</v>
      </c>
      <c r="R302" s="870">
        <v>41</v>
      </c>
      <c r="S302" s="870">
        <v>20</v>
      </c>
      <c r="T302" s="870">
        <f>SUM(PS[[#This Row],[G 180µ]:[G 63µ]])</f>
        <v>83</v>
      </c>
      <c r="U302" s="870">
        <v>13</v>
      </c>
      <c r="V302" s="622"/>
      <c r="W302" s="622"/>
      <c r="X302" s="622"/>
      <c r="Y302" s="18">
        <v>90.13</v>
      </c>
      <c r="Z302" s="18">
        <v>-0.08</v>
      </c>
      <c r="AA302" s="18">
        <v>10.25</v>
      </c>
      <c r="AB302" s="25"/>
      <c r="AC302" s="17"/>
      <c r="AD302" s="16"/>
      <c r="AE302" s="16"/>
      <c r="AF302" s="16"/>
      <c r="AG302" s="18"/>
      <c r="AH302" s="16"/>
      <c r="AI302" s="16"/>
      <c r="AJ302" s="24"/>
      <c r="AK302" s="24" t="s">
        <v>55</v>
      </c>
      <c r="AL302" s="24" t="s">
        <v>55</v>
      </c>
      <c r="AM302" s="26"/>
      <c r="AN302" s="24" t="s">
        <v>85</v>
      </c>
      <c r="AO302" s="24" t="s">
        <v>55</v>
      </c>
      <c r="AP302" s="24"/>
      <c r="AQ302" s="24" t="s">
        <v>55</v>
      </c>
      <c r="AR302" s="24" t="s">
        <v>55</v>
      </c>
      <c r="AS302" s="24" t="s">
        <v>32</v>
      </c>
      <c r="AT302" s="24" t="s">
        <v>1678</v>
      </c>
    </row>
    <row r="303" spans="1:46" ht="19.5">
      <c r="A303" s="619">
        <v>45637</v>
      </c>
      <c r="B303" s="616">
        <v>112</v>
      </c>
      <c r="C303" s="620">
        <v>0.4375</v>
      </c>
      <c r="D303" s="617">
        <v>2408920</v>
      </c>
      <c r="E303" s="617" t="s">
        <v>39</v>
      </c>
      <c r="F303" s="621" t="s">
        <v>55</v>
      </c>
      <c r="G303" s="864">
        <v>13.49</v>
      </c>
      <c r="H303" s="869"/>
      <c r="I303" s="869"/>
      <c r="J303" s="24"/>
      <c r="K303" s="19">
        <v>11.02</v>
      </c>
      <c r="L303" s="618">
        <f>(K303/(100-G303))*100</f>
        <v>12.738411744307015</v>
      </c>
      <c r="M303" s="24"/>
      <c r="N303" s="24"/>
      <c r="O303" s="869"/>
      <c r="P303" s="869"/>
      <c r="Q303" s="870"/>
      <c r="R303" s="870"/>
      <c r="S303" s="870"/>
      <c r="T303" s="870"/>
      <c r="U303" s="870"/>
      <c r="V303" s="622"/>
      <c r="W303" s="622"/>
      <c r="X303" s="622"/>
      <c r="Y303" s="18">
        <v>89.51</v>
      </c>
      <c r="Z303" s="18">
        <v>-0.17</v>
      </c>
      <c r="AA303" s="18">
        <v>10.63</v>
      </c>
      <c r="AB303" s="25"/>
      <c r="AC303" s="17"/>
      <c r="AD303" s="16">
        <v>108</v>
      </c>
      <c r="AE303" s="16">
        <v>76</v>
      </c>
      <c r="AF303" s="16">
        <v>19.399999999999999</v>
      </c>
      <c r="AG303" s="18">
        <v>260</v>
      </c>
      <c r="AH303" s="16">
        <v>1.42</v>
      </c>
      <c r="AI303" s="16">
        <v>47.5</v>
      </c>
      <c r="AJ303" s="24"/>
      <c r="AK303" s="24" t="s">
        <v>55</v>
      </c>
      <c r="AL303" s="24" t="s">
        <v>55</v>
      </c>
      <c r="AM303" s="26"/>
      <c r="AN303" s="24" t="s">
        <v>85</v>
      </c>
      <c r="AO303" s="24" t="s">
        <v>55</v>
      </c>
      <c r="AP303" s="24"/>
      <c r="AQ303" s="24" t="s">
        <v>55</v>
      </c>
      <c r="AR303" s="24" t="s">
        <v>55</v>
      </c>
      <c r="AS303" s="24" t="s">
        <v>32</v>
      </c>
      <c r="AT303" s="24" t="s">
        <v>1679</v>
      </c>
    </row>
    <row r="304" spans="1:46" ht="19.5">
      <c r="A304" s="619">
        <v>45638</v>
      </c>
      <c r="B304" s="616">
        <v>112</v>
      </c>
      <c r="C304" s="620">
        <v>0.41666666666666669</v>
      </c>
      <c r="D304" s="617">
        <v>2408958</v>
      </c>
      <c r="E304" s="617" t="s">
        <v>39</v>
      </c>
      <c r="F304" s="621" t="s">
        <v>55</v>
      </c>
      <c r="G304" s="864">
        <v>14</v>
      </c>
      <c r="H304" s="869"/>
      <c r="I304" s="869">
        <v>14.3</v>
      </c>
      <c r="J304" s="24"/>
      <c r="K304" s="19">
        <v>10.9</v>
      </c>
      <c r="L304" s="618">
        <f>(K304/(100-G304))*100</f>
        <v>12.674418604651164</v>
      </c>
      <c r="M304" s="24"/>
      <c r="N304" s="24"/>
      <c r="O304" s="869">
        <v>1.7</v>
      </c>
      <c r="P304" s="869">
        <v>16.600000000000001</v>
      </c>
      <c r="Q304" s="870">
        <v>10</v>
      </c>
      <c r="R304" s="870">
        <v>31</v>
      </c>
      <c r="S304" s="870">
        <v>24.2</v>
      </c>
      <c r="T304" s="870">
        <f>SUM(PS[[#This Row],[G 180µ]:[G 63µ]])</f>
        <v>81.8</v>
      </c>
      <c r="U304" s="870">
        <v>16</v>
      </c>
      <c r="V304" s="622"/>
      <c r="W304" s="622"/>
      <c r="X304" s="622"/>
      <c r="Y304" s="18">
        <v>89.76</v>
      </c>
      <c r="Z304" s="18">
        <v>-0.5</v>
      </c>
      <c r="AA304" s="18">
        <v>10.47</v>
      </c>
      <c r="AB304" s="25"/>
      <c r="AC304" s="17"/>
      <c r="AD304" s="16">
        <v>89</v>
      </c>
      <c r="AE304" s="16">
        <v>98</v>
      </c>
      <c r="AF304" s="16">
        <v>22</v>
      </c>
      <c r="AG304" s="18">
        <v>260</v>
      </c>
      <c r="AH304" s="16">
        <v>0.91</v>
      </c>
      <c r="AI304" s="16">
        <v>51.3</v>
      </c>
      <c r="AJ304" s="24"/>
      <c r="AK304" s="24" t="s">
        <v>55</v>
      </c>
      <c r="AL304" s="24" t="s">
        <v>55</v>
      </c>
      <c r="AM304" s="26"/>
      <c r="AN304" s="24"/>
      <c r="AO304" s="24" t="s">
        <v>55</v>
      </c>
      <c r="AP304" s="24"/>
      <c r="AQ304" s="24" t="s">
        <v>55</v>
      </c>
      <c r="AR304" s="24" t="s">
        <v>55</v>
      </c>
      <c r="AS304" s="24" t="s">
        <v>32</v>
      </c>
      <c r="AT304" s="24" t="s">
        <v>1680</v>
      </c>
    </row>
    <row r="305" spans="1:46" ht="19.5">
      <c r="A305" s="619">
        <v>45642</v>
      </c>
      <c r="B305" s="616">
        <v>112</v>
      </c>
      <c r="C305" s="620">
        <v>0.39583333333333331</v>
      </c>
      <c r="D305" s="617">
        <v>2409091</v>
      </c>
      <c r="E305" s="617" t="s">
        <v>39</v>
      </c>
      <c r="F305" s="621" t="s">
        <v>55</v>
      </c>
      <c r="G305" s="864">
        <v>13</v>
      </c>
      <c r="H305" s="869"/>
      <c r="I305" s="869"/>
      <c r="J305" s="24"/>
      <c r="K305" s="19">
        <v>10.78</v>
      </c>
      <c r="L305" s="618">
        <f>(K305/(100-G305))*100</f>
        <v>12.390804597701148</v>
      </c>
      <c r="M305" s="24"/>
      <c r="N305" s="24"/>
      <c r="O305" s="869">
        <v>2</v>
      </c>
      <c r="P305" s="869">
        <v>23</v>
      </c>
      <c r="Q305" s="870">
        <v>31</v>
      </c>
      <c r="R305" s="870">
        <v>18</v>
      </c>
      <c r="S305" s="870">
        <v>14</v>
      </c>
      <c r="T305" s="870">
        <f>SUM(PS[[#This Row],[G 180µ]:[G 63µ]])</f>
        <v>86</v>
      </c>
      <c r="U305" s="870">
        <v>10</v>
      </c>
      <c r="V305" s="622"/>
      <c r="W305" s="622"/>
      <c r="X305" s="622"/>
      <c r="Y305" s="18">
        <v>88.75</v>
      </c>
      <c r="Z305" s="18">
        <v>-0.02</v>
      </c>
      <c r="AA305" s="18">
        <v>11.15</v>
      </c>
      <c r="AB305" s="25"/>
      <c r="AC305" s="17"/>
      <c r="AD305" s="16">
        <v>103</v>
      </c>
      <c r="AE305" s="16">
        <v>74</v>
      </c>
      <c r="AF305" s="16">
        <v>19.100000000000001</v>
      </c>
      <c r="AG305" s="18">
        <v>240</v>
      </c>
      <c r="AH305" s="16">
        <v>1.39</v>
      </c>
      <c r="AI305" s="16">
        <v>45.4</v>
      </c>
      <c r="AJ305" s="24"/>
      <c r="AK305" s="24" t="s">
        <v>55</v>
      </c>
      <c r="AL305" s="24" t="s">
        <v>55</v>
      </c>
      <c r="AM305" s="26"/>
      <c r="AN305" s="24" t="s">
        <v>79</v>
      </c>
      <c r="AO305" s="24" t="s">
        <v>55</v>
      </c>
      <c r="AP305" s="24"/>
      <c r="AQ305" s="24" t="s">
        <v>55</v>
      </c>
      <c r="AR305" s="24" t="s">
        <v>55</v>
      </c>
      <c r="AS305" s="24" t="s">
        <v>32</v>
      </c>
      <c r="AT305" s="24" t="s">
        <v>1681</v>
      </c>
    </row>
    <row r="306" spans="1:46" ht="19.5">
      <c r="A306" s="619">
        <v>45644</v>
      </c>
      <c r="B306" s="616">
        <v>112</v>
      </c>
      <c r="C306" s="620">
        <v>0.47916666666666669</v>
      </c>
      <c r="D306" s="617">
        <v>2409160</v>
      </c>
      <c r="E306" s="617" t="s">
        <v>39</v>
      </c>
      <c r="F306" s="621" t="s">
        <v>55</v>
      </c>
      <c r="G306" s="864">
        <v>13.5</v>
      </c>
      <c r="H306" s="869"/>
      <c r="I306" s="869"/>
      <c r="J306" s="24"/>
      <c r="K306" s="19">
        <v>10.65</v>
      </c>
      <c r="L306" s="618">
        <f>(K306/(100-G306))*100</f>
        <v>12.312138728323701</v>
      </c>
      <c r="M306" s="24"/>
      <c r="N306" s="24"/>
      <c r="O306" s="869"/>
      <c r="P306" s="869"/>
      <c r="Q306" s="870"/>
      <c r="R306" s="870"/>
      <c r="S306" s="870"/>
      <c r="T306" s="870"/>
      <c r="U306" s="870"/>
      <c r="V306" s="622"/>
      <c r="W306" s="622"/>
      <c r="X306" s="622"/>
      <c r="Y306" s="18">
        <v>88.56</v>
      </c>
      <c r="Z306" s="18">
        <v>-0.12</v>
      </c>
      <c r="AA306" s="18">
        <v>10.48</v>
      </c>
      <c r="AB306" s="25"/>
      <c r="AC306" s="17"/>
      <c r="AD306" s="16">
        <v>123</v>
      </c>
      <c r="AE306" s="16">
        <v>64</v>
      </c>
      <c r="AF306" s="16">
        <v>17.8</v>
      </c>
      <c r="AG306" s="18">
        <v>270</v>
      </c>
      <c r="AH306" s="16">
        <v>1.9</v>
      </c>
      <c r="AI306" s="16">
        <v>49.2</v>
      </c>
      <c r="AJ306" s="24"/>
      <c r="AK306" s="24" t="s">
        <v>55</v>
      </c>
      <c r="AL306" s="24" t="s">
        <v>55</v>
      </c>
      <c r="AM306" s="26"/>
      <c r="AN306" s="24" t="s">
        <v>79</v>
      </c>
      <c r="AO306" s="24" t="s">
        <v>55</v>
      </c>
      <c r="AP306" s="24"/>
      <c r="AQ306" s="24" t="s">
        <v>55</v>
      </c>
      <c r="AR306" s="24" t="s">
        <v>55</v>
      </c>
      <c r="AS306" s="24" t="s">
        <v>32</v>
      </c>
      <c r="AT306" s="24" t="s">
        <v>1682</v>
      </c>
    </row>
    <row r="307" spans="1:46" ht="19.5">
      <c r="A307" s="619">
        <v>45645</v>
      </c>
      <c r="B307" s="616">
        <v>112</v>
      </c>
      <c r="C307" s="620">
        <v>0.5</v>
      </c>
      <c r="D307" s="617">
        <v>2409207</v>
      </c>
      <c r="E307" s="617" t="s">
        <v>39</v>
      </c>
      <c r="F307" s="621" t="s">
        <v>55</v>
      </c>
      <c r="G307" s="864">
        <v>13.5</v>
      </c>
      <c r="H307" s="869"/>
      <c r="I307" s="869"/>
      <c r="J307" s="24"/>
      <c r="K307" s="19">
        <v>10.67</v>
      </c>
      <c r="L307" s="618">
        <f>(K307/(100-G307))*100</f>
        <v>12.335260115606935</v>
      </c>
      <c r="M307" s="24"/>
      <c r="N307" s="24"/>
      <c r="O307" s="869">
        <v>1.8</v>
      </c>
      <c r="P307" s="869">
        <v>28</v>
      </c>
      <c r="Q307" s="870">
        <v>38</v>
      </c>
      <c r="R307" s="870">
        <v>15</v>
      </c>
      <c r="S307" s="870">
        <v>9</v>
      </c>
      <c r="T307" s="870">
        <f>SUM(PS[[#This Row],[G 180µ]:[G 63µ]])</f>
        <v>90</v>
      </c>
      <c r="U307" s="870">
        <v>7</v>
      </c>
      <c r="V307" s="622">
        <v>29.18</v>
      </c>
      <c r="W307" s="622">
        <v>90.14</v>
      </c>
      <c r="X307" s="622">
        <v>11.22</v>
      </c>
      <c r="Y307" s="18">
        <v>88.88</v>
      </c>
      <c r="Z307" s="18">
        <v>-0.22</v>
      </c>
      <c r="AA307" s="18">
        <v>10.92</v>
      </c>
      <c r="AB307" s="25"/>
      <c r="AC307" s="17"/>
      <c r="AD307" s="16"/>
      <c r="AE307" s="16"/>
      <c r="AF307" s="16"/>
      <c r="AG307" s="18"/>
      <c r="AH307" s="16"/>
      <c r="AI307" s="16"/>
      <c r="AJ307" s="24"/>
      <c r="AK307" s="24" t="s">
        <v>55</v>
      </c>
      <c r="AL307" s="24" t="s">
        <v>55</v>
      </c>
      <c r="AM307" s="26"/>
      <c r="AN307" s="24" t="s">
        <v>79</v>
      </c>
      <c r="AO307" s="24" t="s">
        <v>55</v>
      </c>
      <c r="AP307" s="24"/>
      <c r="AQ307" s="24" t="s">
        <v>55</v>
      </c>
      <c r="AR307" s="24" t="s">
        <v>55</v>
      </c>
      <c r="AS307" s="24" t="s">
        <v>32</v>
      </c>
      <c r="AT307" s="24" t="s">
        <v>1683</v>
      </c>
    </row>
    <row r="308" spans="1:46" ht="19.5">
      <c r="A308" s="619">
        <v>45646</v>
      </c>
      <c r="B308" s="616">
        <v>112</v>
      </c>
      <c r="C308" s="620">
        <v>0.43402777777777779</v>
      </c>
      <c r="D308" s="617">
        <v>2409245</v>
      </c>
      <c r="E308" s="617" t="s">
        <v>39</v>
      </c>
      <c r="F308" s="621" t="s">
        <v>55</v>
      </c>
      <c r="G308" s="864">
        <v>13.3</v>
      </c>
      <c r="H308" s="869"/>
      <c r="I308" s="869"/>
      <c r="J308" s="24"/>
      <c r="K308" s="19">
        <v>10.97</v>
      </c>
      <c r="L308" s="618">
        <f>(K308/(100-G308))*100</f>
        <v>12.652825836216842</v>
      </c>
      <c r="M308" s="24"/>
      <c r="N308" s="24"/>
      <c r="O308" s="869"/>
      <c r="P308" s="869"/>
      <c r="Q308" s="870"/>
      <c r="R308" s="870"/>
      <c r="S308" s="870"/>
      <c r="T308" s="870"/>
      <c r="U308" s="870"/>
      <c r="V308" s="622"/>
      <c r="W308" s="622"/>
      <c r="X308" s="622"/>
      <c r="Y308" s="18">
        <v>88.72</v>
      </c>
      <c r="Z308" s="18">
        <v>-0.14000000000000001</v>
      </c>
      <c r="AA308" s="18">
        <v>10.67</v>
      </c>
      <c r="AB308" s="25"/>
      <c r="AC308" s="17"/>
      <c r="AD308" s="16">
        <v>91</v>
      </c>
      <c r="AE308" s="16">
        <v>91</v>
      </c>
      <c r="AF308" s="16">
        <v>21.2</v>
      </c>
      <c r="AG308" s="18">
        <v>252</v>
      </c>
      <c r="AH308" s="16">
        <v>1</v>
      </c>
      <c r="AI308" s="16">
        <v>50.4</v>
      </c>
      <c r="AJ308" s="24"/>
      <c r="AK308" s="24" t="s">
        <v>55</v>
      </c>
      <c r="AL308" s="24" t="s">
        <v>55</v>
      </c>
      <c r="AM308" s="26"/>
      <c r="AN308" s="24" t="s">
        <v>79</v>
      </c>
      <c r="AO308" s="24" t="s">
        <v>55</v>
      </c>
      <c r="AP308" s="24"/>
      <c r="AQ308" s="24" t="s">
        <v>55</v>
      </c>
      <c r="AR308" s="24" t="s">
        <v>55</v>
      </c>
      <c r="AS308" s="24" t="s">
        <v>32</v>
      </c>
      <c r="AT308" s="24" t="s">
        <v>1684</v>
      </c>
    </row>
    <row r="309" spans="1:46" ht="19.5">
      <c r="A309" s="619">
        <v>45649</v>
      </c>
      <c r="B309" s="616">
        <v>112</v>
      </c>
      <c r="C309" s="620">
        <v>0.3888888888888889</v>
      </c>
      <c r="D309" s="617">
        <v>2409337</v>
      </c>
      <c r="E309" s="617" t="s">
        <v>39</v>
      </c>
      <c r="F309" s="621" t="s">
        <v>55</v>
      </c>
      <c r="G309" s="864">
        <v>13.82</v>
      </c>
      <c r="H309" s="869"/>
      <c r="I309" s="869">
        <v>13.93</v>
      </c>
      <c r="J309" s="24"/>
      <c r="K309" s="19">
        <v>10.73</v>
      </c>
      <c r="L309" s="618">
        <f>(K309/(100-G309))*100</f>
        <v>12.450684613599442</v>
      </c>
      <c r="M309" s="24"/>
      <c r="N309" s="24"/>
      <c r="O309" s="869"/>
      <c r="P309" s="869"/>
      <c r="Q309" s="870"/>
      <c r="R309" s="870"/>
      <c r="S309" s="870"/>
      <c r="T309" s="870"/>
      <c r="U309" s="870"/>
      <c r="V309" s="622"/>
      <c r="W309" s="622"/>
      <c r="X309" s="622"/>
      <c r="Y309" s="18">
        <v>88.93</v>
      </c>
      <c r="Z309" s="18">
        <v>-0.3</v>
      </c>
      <c r="AA309" s="18">
        <v>11.07</v>
      </c>
      <c r="AB309" s="25"/>
      <c r="AC309" s="17"/>
      <c r="AD309" s="16">
        <v>108</v>
      </c>
      <c r="AE309" s="16">
        <v>67</v>
      </c>
      <c r="AF309" s="16">
        <v>18.2</v>
      </c>
      <c r="AG309" s="18">
        <v>240</v>
      </c>
      <c r="AH309" s="16">
        <v>1.6</v>
      </c>
      <c r="AI309" s="16">
        <v>46.2</v>
      </c>
      <c r="AJ309" s="24"/>
      <c r="AK309" s="24" t="s">
        <v>55</v>
      </c>
      <c r="AL309" s="24" t="s">
        <v>55</v>
      </c>
      <c r="AM309" s="26"/>
      <c r="AN309" s="24" t="s">
        <v>79</v>
      </c>
      <c r="AO309" s="24" t="s">
        <v>55</v>
      </c>
      <c r="AP309" s="24"/>
      <c r="AQ309" s="24" t="s">
        <v>55</v>
      </c>
      <c r="AR309" s="24" t="s">
        <v>55</v>
      </c>
      <c r="AS309" s="24" t="s">
        <v>32</v>
      </c>
      <c r="AT309" s="24" t="s">
        <v>1685</v>
      </c>
    </row>
    <row r="310" spans="1:46" ht="19.5">
      <c r="A310" s="619">
        <v>45650</v>
      </c>
      <c r="B310" s="616">
        <v>112</v>
      </c>
      <c r="C310" s="620">
        <v>0.39583333333333331</v>
      </c>
      <c r="D310" s="617">
        <v>2409371</v>
      </c>
      <c r="E310" s="617" t="s">
        <v>39</v>
      </c>
      <c r="F310" s="621" t="s">
        <v>55</v>
      </c>
      <c r="G310" s="864">
        <v>13.5</v>
      </c>
      <c r="H310" s="869"/>
      <c r="I310" s="869">
        <v>13.61</v>
      </c>
      <c r="J310" s="24"/>
      <c r="K310" s="19">
        <v>10.63</v>
      </c>
      <c r="L310" s="618">
        <f>(K310/(100-G310))*100</f>
        <v>12.289017341040463</v>
      </c>
      <c r="M310" s="24"/>
      <c r="N310" s="24"/>
      <c r="O310" s="869"/>
      <c r="P310" s="869"/>
      <c r="Q310" s="870"/>
      <c r="R310" s="870"/>
      <c r="S310" s="870"/>
      <c r="T310" s="870"/>
      <c r="U310" s="870"/>
      <c r="V310" s="622"/>
      <c r="W310" s="622"/>
      <c r="X310" s="622"/>
      <c r="Y310" s="18">
        <v>88.62</v>
      </c>
      <c r="Z310" s="18">
        <v>-0.15</v>
      </c>
      <c r="AA310" s="18">
        <v>10.87</v>
      </c>
      <c r="AB310" s="25"/>
      <c r="AC310" s="17"/>
      <c r="AD310" s="16"/>
      <c r="AE310" s="16"/>
      <c r="AF310" s="16"/>
      <c r="AG310" s="18"/>
      <c r="AH310" s="16"/>
      <c r="AI310" s="16"/>
      <c r="AJ310" s="24"/>
      <c r="AK310" s="24" t="s">
        <v>55</v>
      </c>
      <c r="AL310" s="24" t="s">
        <v>55</v>
      </c>
      <c r="AM310" s="26"/>
      <c r="AN310" s="24" t="s">
        <v>79</v>
      </c>
      <c r="AO310" s="24" t="s">
        <v>55</v>
      </c>
      <c r="AP310" s="24"/>
      <c r="AQ310" s="24" t="s">
        <v>55</v>
      </c>
      <c r="AR310" s="24" t="s">
        <v>55</v>
      </c>
      <c r="AS310" s="24" t="s">
        <v>32</v>
      </c>
      <c r="AT310" s="24" t="s">
        <v>1686</v>
      </c>
    </row>
    <row r="311" spans="1:46" ht="19.5">
      <c r="A311" s="619">
        <v>45650</v>
      </c>
      <c r="B311" s="616">
        <v>112</v>
      </c>
      <c r="C311" s="620">
        <v>0.4375</v>
      </c>
      <c r="D311" s="617">
        <v>2409390</v>
      </c>
      <c r="E311" s="617" t="s">
        <v>39</v>
      </c>
      <c r="F311" s="621" t="s">
        <v>55</v>
      </c>
      <c r="G311" s="864">
        <v>13.67</v>
      </c>
      <c r="H311" s="869"/>
      <c r="I311" s="869"/>
      <c r="J311" s="24"/>
      <c r="K311" s="19">
        <v>10.52</v>
      </c>
      <c r="L311" s="618">
        <f>(K311/(100-G311))*100</f>
        <v>12.185798679485695</v>
      </c>
      <c r="M311" s="24"/>
      <c r="N311" s="24"/>
      <c r="O311" s="869">
        <v>1.2</v>
      </c>
      <c r="P311" s="869">
        <v>35</v>
      </c>
      <c r="Q311" s="870">
        <v>32</v>
      </c>
      <c r="R311" s="870">
        <v>14</v>
      </c>
      <c r="S311" s="870">
        <v>10</v>
      </c>
      <c r="T311" s="870">
        <f>SUM(PS[[#This Row],[G 180µ]:[G 63µ]])</f>
        <v>91</v>
      </c>
      <c r="U311" s="870">
        <v>7</v>
      </c>
      <c r="V311" s="622">
        <v>21.38</v>
      </c>
      <c r="W311" s="622">
        <v>99</v>
      </c>
      <c r="X311" s="622">
        <v>7.52</v>
      </c>
      <c r="Y311" s="18">
        <v>88.62</v>
      </c>
      <c r="Z311" s="18">
        <v>-0.15</v>
      </c>
      <c r="AA311" s="18">
        <v>10.87</v>
      </c>
      <c r="AB311" s="25"/>
      <c r="AC311" s="17"/>
      <c r="AD311" s="16">
        <v>93</v>
      </c>
      <c r="AE311" s="16">
        <v>93</v>
      </c>
      <c r="AF311" s="16">
        <v>21.5</v>
      </c>
      <c r="AG311" s="18">
        <v>260</v>
      </c>
      <c r="AH311" s="16">
        <v>1</v>
      </c>
      <c r="AI311" s="16">
        <v>51.1</v>
      </c>
      <c r="AJ311" s="24"/>
      <c r="AK311" s="24" t="s">
        <v>55</v>
      </c>
      <c r="AL311" s="24" t="s">
        <v>55</v>
      </c>
      <c r="AM311" s="26" t="s">
        <v>1687</v>
      </c>
      <c r="AN311" s="24" t="s">
        <v>79</v>
      </c>
      <c r="AO311" s="24" t="s">
        <v>55</v>
      </c>
      <c r="AP311" s="24"/>
      <c r="AQ311" s="24" t="s">
        <v>55</v>
      </c>
      <c r="AR311" s="24" t="s">
        <v>55</v>
      </c>
      <c r="AS311" s="24" t="s">
        <v>32</v>
      </c>
      <c r="AT311" s="24" t="s">
        <v>1688</v>
      </c>
    </row>
    <row r="312" spans="1:46" ht="19.5">
      <c r="A312" s="619">
        <v>45651</v>
      </c>
      <c r="B312" s="616">
        <v>112</v>
      </c>
      <c r="C312" s="620">
        <v>0.41666666666666669</v>
      </c>
      <c r="D312" s="617">
        <v>2409415</v>
      </c>
      <c r="E312" s="617" t="s">
        <v>39</v>
      </c>
      <c r="F312" s="621" t="s">
        <v>55</v>
      </c>
      <c r="G312" s="864">
        <v>13.61</v>
      </c>
      <c r="H312" s="869"/>
      <c r="I312" s="869"/>
      <c r="J312" s="24"/>
      <c r="K312" s="19">
        <v>10.92</v>
      </c>
      <c r="L312" s="618">
        <f>(K312/(100-G312))*100</f>
        <v>12.64035189258016</v>
      </c>
      <c r="M312" s="24"/>
      <c r="N312" s="24"/>
      <c r="O312" s="869"/>
      <c r="P312" s="869"/>
      <c r="Q312" s="870"/>
      <c r="R312" s="870"/>
      <c r="S312" s="870"/>
      <c r="T312" s="870"/>
      <c r="U312" s="870"/>
      <c r="V312" s="622"/>
      <c r="W312" s="622"/>
      <c r="X312" s="622"/>
      <c r="Y312" s="18">
        <v>88.86</v>
      </c>
      <c r="Z312" s="18">
        <v>-0.28999999999999998</v>
      </c>
      <c r="AA312" s="18">
        <v>11.06</v>
      </c>
      <c r="AB312" s="25"/>
      <c r="AC312" s="17"/>
      <c r="AD312" s="16">
        <v>120</v>
      </c>
      <c r="AE312" s="16">
        <v>86</v>
      </c>
      <c r="AF312" s="16">
        <v>20.6</v>
      </c>
      <c r="AG312" s="18">
        <v>316</v>
      </c>
      <c r="AH312" s="16">
        <v>1.4</v>
      </c>
      <c r="AI312" s="16">
        <v>48.9</v>
      </c>
      <c r="AJ312" s="24"/>
      <c r="AK312" s="24" t="s">
        <v>55</v>
      </c>
      <c r="AL312" s="24" t="s">
        <v>55</v>
      </c>
      <c r="AM312" s="26"/>
      <c r="AN312" s="24" t="s">
        <v>79</v>
      </c>
      <c r="AO312" s="24" t="s">
        <v>55</v>
      </c>
      <c r="AP312" s="24"/>
      <c r="AQ312" s="24" t="s">
        <v>55</v>
      </c>
      <c r="AR312" s="24" t="s">
        <v>55</v>
      </c>
      <c r="AS312" s="24" t="s">
        <v>32</v>
      </c>
      <c r="AT312" s="24" t="s">
        <v>1689</v>
      </c>
    </row>
    <row r="313" spans="1:46" ht="19.5">
      <c r="A313" s="619">
        <v>45651</v>
      </c>
      <c r="B313" s="616">
        <v>112</v>
      </c>
      <c r="C313" s="620">
        <v>0.52083333333333337</v>
      </c>
      <c r="D313" s="617">
        <v>2409429</v>
      </c>
      <c r="E313" s="617" t="s">
        <v>21</v>
      </c>
      <c r="F313" s="621" t="s">
        <v>55</v>
      </c>
      <c r="G313" s="864">
        <v>13.58</v>
      </c>
      <c r="H313" s="869"/>
      <c r="I313" s="869"/>
      <c r="J313" s="24"/>
      <c r="K313" s="19">
        <v>11.22</v>
      </c>
      <c r="L313" s="618">
        <f t="shared" ref="L313:L315" si="33">(K313/(100-G313))*100</f>
        <v>12.983105762554963</v>
      </c>
      <c r="M313" s="24"/>
      <c r="N313" s="24"/>
      <c r="O313" s="869"/>
      <c r="P313" s="869"/>
      <c r="Q313" s="870"/>
      <c r="R313" s="870"/>
      <c r="S313" s="870"/>
      <c r="T313" s="870"/>
      <c r="U313" s="870"/>
      <c r="V313" s="622"/>
      <c r="W313" s="622"/>
      <c r="X313" s="622"/>
      <c r="Y313" s="18">
        <v>88.47</v>
      </c>
      <c r="Z313" s="18">
        <v>-0.41</v>
      </c>
      <c r="AA313" s="18">
        <v>11.33</v>
      </c>
      <c r="AB313" s="25"/>
      <c r="AC313" s="17"/>
      <c r="AD313" s="16"/>
      <c r="AE313" s="16"/>
      <c r="AF313" s="16"/>
      <c r="AG313" s="18"/>
      <c r="AH313" s="16"/>
      <c r="AI313" s="16"/>
      <c r="AJ313" s="24"/>
      <c r="AK313" s="24"/>
      <c r="AL313" s="24"/>
      <c r="AM313" s="26"/>
      <c r="AN313" s="24" t="s">
        <v>79</v>
      </c>
      <c r="AO313" s="24"/>
      <c r="AP313" s="24"/>
      <c r="AQ313" s="24" t="s">
        <v>55</v>
      </c>
      <c r="AR313" s="24" t="s">
        <v>55</v>
      </c>
      <c r="AS313" s="24" t="s">
        <v>32</v>
      </c>
      <c r="AT313" s="24" t="s">
        <v>1690</v>
      </c>
    </row>
    <row r="314" spans="1:46" ht="19.5">
      <c r="A314" s="619">
        <v>45651</v>
      </c>
      <c r="B314" s="616">
        <v>112</v>
      </c>
      <c r="C314" s="620">
        <v>0.52083333333333337</v>
      </c>
      <c r="D314" s="617">
        <v>2409430</v>
      </c>
      <c r="E314" s="617" t="s">
        <v>39</v>
      </c>
      <c r="F314" s="621" t="s">
        <v>55</v>
      </c>
      <c r="G314" s="864">
        <v>13.61</v>
      </c>
      <c r="H314" s="869"/>
      <c r="I314" s="869"/>
      <c r="J314" s="24"/>
      <c r="K314" s="19">
        <v>11.06</v>
      </c>
      <c r="L314" s="618">
        <f>(K314/(100-G314))*100</f>
        <v>12.802407686074776</v>
      </c>
      <c r="M314" s="24"/>
      <c r="N314" s="24"/>
      <c r="O314" s="869"/>
      <c r="P314" s="869"/>
      <c r="Q314" s="870"/>
      <c r="R314" s="870"/>
      <c r="S314" s="870"/>
      <c r="T314" s="870"/>
      <c r="U314" s="870"/>
      <c r="V314" s="622"/>
      <c r="W314" s="622"/>
      <c r="X314" s="622"/>
      <c r="Y314" s="18">
        <v>88.91</v>
      </c>
      <c r="Z314" s="18">
        <v>-0.42</v>
      </c>
      <c r="AA314" s="18">
        <v>11.1</v>
      </c>
      <c r="AB314" s="25"/>
      <c r="AC314" s="17"/>
      <c r="AD314" s="16"/>
      <c r="AE314" s="16"/>
      <c r="AF314" s="16"/>
      <c r="AG314" s="18"/>
      <c r="AH314" s="16"/>
      <c r="AI314" s="16"/>
      <c r="AJ314" s="24"/>
      <c r="AK314" s="24" t="s">
        <v>55</v>
      </c>
      <c r="AL314" s="24" t="s">
        <v>55</v>
      </c>
      <c r="AM314" s="26"/>
      <c r="AN314" s="24" t="s">
        <v>79</v>
      </c>
      <c r="AO314" s="24" t="s">
        <v>55</v>
      </c>
      <c r="AP314" s="24"/>
      <c r="AQ314" s="24" t="s">
        <v>55</v>
      </c>
      <c r="AR314" s="24" t="s">
        <v>55</v>
      </c>
      <c r="AS314" s="24" t="s">
        <v>32</v>
      </c>
      <c r="AT314" s="24" t="s">
        <v>1691</v>
      </c>
    </row>
    <row r="315" spans="1:46" ht="19.5">
      <c r="A315" s="619">
        <v>45652</v>
      </c>
      <c r="B315" s="616">
        <v>112</v>
      </c>
      <c r="C315" s="620">
        <v>0.41666666666666669</v>
      </c>
      <c r="D315" s="617">
        <v>2409466</v>
      </c>
      <c r="E315" s="617" t="s">
        <v>39</v>
      </c>
      <c r="F315" s="621" t="s">
        <v>55</v>
      </c>
      <c r="G315" s="864">
        <v>13.72</v>
      </c>
      <c r="H315" s="869"/>
      <c r="I315" s="869"/>
      <c r="J315" s="24"/>
      <c r="K315" s="19">
        <v>10.76</v>
      </c>
      <c r="L315" s="618">
        <f t="shared" si="33"/>
        <v>12.471024571163653</v>
      </c>
      <c r="M315" s="24"/>
      <c r="N315" s="24"/>
      <c r="O315" s="869"/>
      <c r="P315" s="869"/>
      <c r="Q315" s="870"/>
      <c r="R315" s="870"/>
      <c r="S315" s="870"/>
      <c r="T315" s="870"/>
      <c r="U315" s="870"/>
      <c r="V315" s="622"/>
      <c r="W315" s="622"/>
      <c r="X315" s="622"/>
      <c r="Y315" s="18">
        <v>89.5</v>
      </c>
      <c r="Z315" s="18">
        <v>-0.31</v>
      </c>
      <c r="AA315" s="18">
        <v>10.45</v>
      </c>
      <c r="AB315" s="25"/>
      <c r="AC315" s="17"/>
      <c r="AD315" s="16"/>
      <c r="AE315" s="16"/>
      <c r="AF315" s="16"/>
      <c r="AG315" s="18"/>
      <c r="AH315" s="16"/>
      <c r="AI315" s="16"/>
      <c r="AJ315" s="24"/>
      <c r="AK315" s="24" t="s">
        <v>55</v>
      </c>
      <c r="AL315" s="24" t="s">
        <v>55</v>
      </c>
      <c r="AM315" s="26"/>
      <c r="AN315" s="24" t="s">
        <v>79</v>
      </c>
      <c r="AO315" s="24" t="s">
        <v>55</v>
      </c>
      <c r="AP315" s="24"/>
      <c r="AQ315" s="24" t="s">
        <v>55</v>
      </c>
      <c r="AR315" s="24" t="s">
        <v>55</v>
      </c>
      <c r="AS315" s="24" t="s">
        <v>32</v>
      </c>
      <c r="AT315" s="24" t="s">
        <v>1692</v>
      </c>
    </row>
    <row r="316" spans="1:46" ht="19.5">
      <c r="A316" s="619">
        <v>45652</v>
      </c>
      <c r="B316" s="616">
        <v>112</v>
      </c>
      <c r="C316" s="620">
        <v>0.45833333333333331</v>
      </c>
      <c r="D316" s="617">
        <v>2409470</v>
      </c>
      <c r="E316" s="617" t="s">
        <v>39</v>
      </c>
      <c r="F316" s="621" t="s">
        <v>55</v>
      </c>
      <c r="G316" s="864">
        <v>13.7</v>
      </c>
      <c r="H316" s="869"/>
      <c r="I316" s="869"/>
      <c r="J316" s="24"/>
      <c r="K316" s="19">
        <v>11.22</v>
      </c>
      <c r="L316" s="618">
        <f>(K316/(100-G316))*100</f>
        <v>13.001158748551568</v>
      </c>
      <c r="M316" s="24"/>
      <c r="N316" s="24"/>
      <c r="O316" s="869"/>
      <c r="P316" s="869"/>
      <c r="Q316" s="870"/>
      <c r="R316" s="870"/>
      <c r="S316" s="870"/>
      <c r="T316" s="870"/>
      <c r="U316" s="870"/>
      <c r="V316" s="622"/>
      <c r="W316" s="622"/>
      <c r="X316" s="622"/>
      <c r="Y316" s="18">
        <v>89.17</v>
      </c>
      <c r="Z316" s="18">
        <v>-0.34</v>
      </c>
      <c r="AA316" s="18">
        <v>10.8</v>
      </c>
      <c r="AB316" s="25"/>
      <c r="AC316" s="17"/>
      <c r="AD316" s="16">
        <v>93</v>
      </c>
      <c r="AE316" s="16">
        <v>88</v>
      </c>
      <c r="AF316" s="16">
        <v>20.9</v>
      </c>
      <c r="AG316" s="18">
        <v>260</v>
      </c>
      <c r="AH316" s="16">
        <v>1.06</v>
      </c>
      <c r="AI316" s="16">
        <v>53.1</v>
      </c>
      <c r="AJ316" s="24"/>
      <c r="AK316" s="24" t="s">
        <v>55</v>
      </c>
      <c r="AL316" s="24" t="s">
        <v>55</v>
      </c>
      <c r="AM316" s="26"/>
      <c r="AN316" s="24" t="s">
        <v>79</v>
      </c>
      <c r="AO316" s="24" t="s">
        <v>55</v>
      </c>
      <c r="AP316" s="24"/>
      <c r="AQ316" s="24" t="s">
        <v>55</v>
      </c>
      <c r="AR316" s="24" t="s">
        <v>55</v>
      </c>
      <c r="AS316" s="24" t="s">
        <v>32</v>
      </c>
      <c r="AT316" s="24" t="s">
        <v>1693</v>
      </c>
    </row>
    <row r="317" spans="1:46" ht="19.5">
      <c r="A317" s="619">
        <v>45653</v>
      </c>
      <c r="B317" s="616">
        <v>112</v>
      </c>
      <c r="C317" s="620">
        <v>0.44791666666666669</v>
      </c>
      <c r="D317" s="617">
        <v>2409499</v>
      </c>
      <c r="E317" s="617" t="s">
        <v>39</v>
      </c>
      <c r="F317" s="621" t="s">
        <v>55</v>
      </c>
      <c r="G317" s="864">
        <v>14.05</v>
      </c>
      <c r="H317" s="869"/>
      <c r="I317" s="869">
        <v>14.14</v>
      </c>
      <c r="J317" s="24"/>
      <c r="K317" s="19">
        <v>10.32</v>
      </c>
      <c r="L317" s="618">
        <f>(K317/(100-G317))*100</f>
        <v>12.00698080279232</v>
      </c>
      <c r="M317" s="24"/>
      <c r="N317" s="24"/>
      <c r="O317" s="869"/>
      <c r="P317" s="869"/>
      <c r="Q317" s="870"/>
      <c r="R317" s="870"/>
      <c r="S317" s="870"/>
      <c r="T317" s="870"/>
      <c r="U317" s="870"/>
      <c r="V317" s="622"/>
      <c r="W317" s="622"/>
      <c r="X317" s="622"/>
      <c r="Y317" s="18">
        <v>89.62</v>
      </c>
      <c r="Z317" s="18">
        <v>-0.48</v>
      </c>
      <c r="AA317" s="18">
        <v>10.47</v>
      </c>
      <c r="AB317" s="25"/>
      <c r="AC317" s="17"/>
      <c r="AD317" s="16">
        <v>108</v>
      </c>
      <c r="AE317" s="16">
        <v>93</v>
      </c>
      <c r="AF317" s="16">
        <v>21.5</v>
      </c>
      <c r="AG317" s="18">
        <v>300</v>
      </c>
      <c r="AH317" s="16">
        <v>1.1599999999999999</v>
      </c>
      <c r="AI317" s="16">
        <v>50.3</v>
      </c>
      <c r="AJ317" s="24"/>
      <c r="AK317" s="24" t="s">
        <v>55</v>
      </c>
      <c r="AL317" s="24" t="s">
        <v>55</v>
      </c>
      <c r="AM317" s="26"/>
      <c r="AN317" s="24" t="s">
        <v>79</v>
      </c>
      <c r="AO317" s="24" t="s">
        <v>55</v>
      </c>
      <c r="AP317" s="24"/>
      <c r="AQ317" s="24" t="s">
        <v>55</v>
      </c>
      <c r="AR317" s="24" t="s">
        <v>55</v>
      </c>
      <c r="AS317" s="24" t="s">
        <v>32</v>
      </c>
      <c r="AT317" s="24" t="s">
        <v>1694</v>
      </c>
    </row>
    <row r="318" spans="1:46" ht="19.5">
      <c r="A318" s="619">
        <v>45654</v>
      </c>
      <c r="B318" s="616">
        <v>112</v>
      </c>
      <c r="C318" s="620">
        <v>0.45833333333333331</v>
      </c>
      <c r="D318" s="617">
        <v>2409530</v>
      </c>
      <c r="E318" s="617" t="s">
        <v>39</v>
      </c>
      <c r="F318" s="621" t="s">
        <v>55</v>
      </c>
      <c r="G318" s="864">
        <v>14.26</v>
      </c>
      <c r="H318" s="869"/>
      <c r="I318" s="869"/>
      <c r="J318" s="24"/>
      <c r="K318" s="19">
        <v>10.4</v>
      </c>
      <c r="L318" s="618">
        <f>(K318/(100-G318))*100</f>
        <v>12.129694425005832</v>
      </c>
      <c r="M318" s="24"/>
      <c r="N318" s="24"/>
      <c r="O318" s="869"/>
      <c r="P318" s="869"/>
      <c r="Q318" s="870"/>
      <c r="R318" s="870"/>
      <c r="S318" s="870"/>
      <c r="T318" s="870"/>
      <c r="U318" s="870"/>
      <c r="V318" s="622"/>
      <c r="W318" s="622"/>
      <c r="X318" s="622"/>
      <c r="Y318" s="18">
        <v>88.4</v>
      </c>
      <c r="Z318" s="18">
        <v>-0.27</v>
      </c>
      <c r="AA318" s="18">
        <v>10.6</v>
      </c>
      <c r="AB318" s="25"/>
      <c r="AC318" s="17"/>
      <c r="AD318" s="16"/>
      <c r="AE318" s="16"/>
      <c r="AF318" s="16"/>
      <c r="AG318" s="18"/>
      <c r="AH318" s="16"/>
      <c r="AI318" s="16"/>
      <c r="AJ318" s="24"/>
      <c r="AK318" s="24" t="s">
        <v>55</v>
      </c>
      <c r="AL318" s="24" t="s">
        <v>55</v>
      </c>
      <c r="AM318" s="26"/>
      <c r="AN318" s="24" t="s">
        <v>79</v>
      </c>
      <c r="AO318" s="24" t="s">
        <v>55</v>
      </c>
      <c r="AP318" s="24"/>
      <c r="AQ318" s="24" t="s">
        <v>55</v>
      </c>
      <c r="AR318" s="24" t="s">
        <v>55</v>
      </c>
      <c r="AS318" s="24" t="s">
        <v>32</v>
      </c>
      <c r="AT318" s="24" t="s">
        <v>1695</v>
      </c>
    </row>
    <row r="319" spans="1:46" ht="19.5">
      <c r="A319" s="619">
        <v>45656</v>
      </c>
      <c r="B319" s="616">
        <v>112</v>
      </c>
      <c r="C319" s="620">
        <v>0.45833333333333331</v>
      </c>
      <c r="D319" s="617">
        <v>2409584</v>
      </c>
      <c r="E319" s="617" t="s">
        <v>39</v>
      </c>
      <c r="F319" s="621" t="s">
        <v>55</v>
      </c>
      <c r="G319" s="864">
        <v>13.9</v>
      </c>
      <c r="H319" s="869"/>
      <c r="I319" s="869"/>
      <c r="J319" s="24"/>
      <c r="K319" s="19">
        <v>10.46</v>
      </c>
      <c r="L319" s="618">
        <f>(K319/(100-G319))*100</f>
        <v>12.148664343786297</v>
      </c>
      <c r="M319" s="24"/>
      <c r="N319" s="24"/>
      <c r="O319" s="869"/>
      <c r="P319" s="869"/>
      <c r="Q319" s="870"/>
      <c r="R319" s="870"/>
      <c r="S319" s="870"/>
      <c r="T319" s="870"/>
      <c r="U319" s="870"/>
      <c r="V319" s="622"/>
      <c r="W319" s="622"/>
      <c r="X319" s="622"/>
      <c r="Y319" s="18">
        <v>87.78</v>
      </c>
      <c r="Z319" s="18">
        <v>-0.18</v>
      </c>
      <c r="AA319" s="18">
        <v>10.61</v>
      </c>
      <c r="AB319" s="25"/>
      <c r="AC319" s="17"/>
      <c r="AD319" s="16">
        <v>96</v>
      </c>
      <c r="AE319" s="16">
        <v>93</v>
      </c>
      <c r="AF319" s="16">
        <v>21.5</v>
      </c>
      <c r="AG319" s="18">
        <v>270</v>
      </c>
      <c r="AH319" s="16">
        <v>1.03</v>
      </c>
      <c r="AI319" s="16">
        <v>50.7</v>
      </c>
      <c r="AJ319" s="24"/>
      <c r="AK319" s="24" t="s">
        <v>55</v>
      </c>
      <c r="AL319" s="24" t="s">
        <v>55</v>
      </c>
      <c r="AM319" s="26"/>
      <c r="AN319" s="24" t="s">
        <v>79</v>
      </c>
      <c r="AO319" s="24" t="s">
        <v>55</v>
      </c>
      <c r="AP319" s="24"/>
      <c r="AQ319" s="24" t="s">
        <v>55</v>
      </c>
      <c r="AR319" s="24" t="s">
        <v>55</v>
      </c>
      <c r="AS319" s="24" t="s">
        <v>32</v>
      </c>
      <c r="AT319" s="24" t="s">
        <v>1696</v>
      </c>
    </row>
    <row r="320" spans="1:46" ht="19.5">
      <c r="A320" s="623">
        <v>45659</v>
      </c>
      <c r="B320" s="624">
        <v>101</v>
      </c>
      <c r="C320" s="625">
        <v>0.41666666666666669</v>
      </c>
      <c r="D320" s="626">
        <v>2500035</v>
      </c>
      <c r="E320" s="626" t="s">
        <v>39</v>
      </c>
      <c r="F320" s="627" t="s">
        <v>55</v>
      </c>
      <c r="G320" s="865">
        <v>13.63</v>
      </c>
      <c r="H320" s="876"/>
      <c r="I320" s="871"/>
      <c r="J320" s="612"/>
      <c r="K320" s="532">
        <v>10.46</v>
      </c>
      <c r="L320" s="552">
        <f t="shared" ref="L320" si="34">(K320/(100-G320))*100</f>
        <v>12.110686580988769</v>
      </c>
      <c r="M320" s="612"/>
      <c r="N320" s="612"/>
      <c r="O320" s="871">
        <v>2</v>
      </c>
      <c r="P320" s="871">
        <v>23</v>
      </c>
      <c r="Q320" s="872">
        <v>31</v>
      </c>
      <c r="R320" s="872">
        <v>18</v>
      </c>
      <c r="S320" s="872">
        <v>14</v>
      </c>
      <c r="T320" s="872">
        <f>SUM(PS[[#This Row],[G 180µ]:[G 63µ]])</f>
        <v>86</v>
      </c>
      <c r="U320" s="872">
        <v>10</v>
      </c>
      <c r="V320" s="628"/>
      <c r="W320" s="628"/>
      <c r="X320" s="628"/>
      <c r="Y320" s="553">
        <v>87.9</v>
      </c>
      <c r="Z320" s="553">
        <v>-0.1</v>
      </c>
      <c r="AA320" s="553">
        <v>10.24</v>
      </c>
      <c r="AB320" s="437"/>
      <c r="AC320" s="611"/>
      <c r="AD320" s="610">
        <v>87</v>
      </c>
      <c r="AE320" s="610">
        <v>87</v>
      </c>
      <c r="AF320" s="610">
        <v>20.8</v>
      </c>
      <c r="AG320" s="553">
        <v>230</v>
      </c>
      <c r="AH320" s="610">
        <v>1</v>
      </c>
      <c r="AI320" s="610">
        <v>49.8</v>
      </c>
      <c r="AJ320" s="612"/>
      <c r="AK320" s="612" t="s">
        <v>55</v>
      </c>
      <c r="AL320" s="612" t="s">
        <v>55</v>
      </c>
      <c r="AM320" s="613"/>
      <c r="AN320" s="24" t="s">
        <v>85</v>
      </c>
      <c r="AO320" s="24" t="s">
        <v>55</v>
      </c>
      <c r="AP320" s="612"/>
      <c r="AQ320" s="612" t="s">
        <v>55</v>
      </c>
      <c r="AR320" s="612" t="s">
        <v>55</v>
      </c>
      <c r="AS320" s="614" t="s">
        <v>32</v>
      </c>
      <c r="AT320" s="24" t="s">
        <v>1697</v>
      </c>
    </row>
    <row r="321" spans="1:46" ht="19.5">
      <c r="A321" s="623">
        <v>45660</v>
      </c>
      <c r="B321" s="624">
        <v>101</v>
      </c>
      <c r="C321" s="625">
        <v>0.4375</v>
      </c>
      <c r="D321" s="626">
        <v>2500080</v>
      </c>
      <c r="E321" s="626" t="s">
        <v>39</v>
      </c>
      <c r="F321" s="627" t="s">
        <v>55</v>
      </c>
      <c r="G321" s="865">
        <v>13.4</v>
      </c>
      <c r="H321" s="876"/>
      <c r="I321" s="871"/>
      <c r="J321" s="612"/>
      <c r="K321" s="532">
        <v>10.72</v>
      </c>
      <c r="L321" s="552">
        <f t="shared" ref="L321" si="35">(K321/(100-G321))*100</f>
        <v>12.378752886836029</v>
      </c>
      <c r="M321" s="612"/>
      <c r="N321" s="612"/>
      <c r="O321" s="871">
        <v>1.9</v>
      </c>
      <c r="P321" s="871">
        <v>33</v>
      </c>
      <c r="Q321" s="872">
        <v>30</v>
      </c>
      <c r="R321" s="872">
        <v>15</v>
      </c>
      <c r="S321" s="872">
        <v>12</v>
      </c>
      <c r="T321" s="872">
        <f>SUM(PS[[#This Row],[G 180µ]:[G 63µ]])</f>
        <v>90</v>
      </c>
      <c r="U321" s="872">
        <v>7</v>
      </c>
      <c r="V321" s="628">
        <v>23.66</v>
      </c>
      <c r="W321" s="628">
        <v>90</v>
      </c>
      <c r="X321" s="628">
        <v>8.4499999999999993</v>
      </c>
      <c r="Y321" s="553">
        <v>87.97</v>
      </c>
      <c r="Z321" s="553">
        <v>0.02</v>
      </c>
      <c r="AA321" s="553">
        <v>10.97</v>
      </c>
      <c r="AB321" s="437"/>
      <c r="AC321" s="615"/>
      <c r="AD321" s="610">
        <v>88</v>
      </c>
      <c r="AE321" s="610">
        <v>76</v>
      </c>
      <c r="AF321" s="610">
        <v>19.399999999999999</v>
      </c>
      <c r="AG321" s="553">
        <v>220</v>
      </c>
      <c r="AH321" s="610">
        <v>1.1599999999999999</v>
      </c>
      <c r="AI321" s="610">
        <v>50.1</v>
      </c>
      <c r="AJ321" s="612"/>
      <c r="AK321" s="612" t="s">
        <v>55</v>
      </c>
      <c r="AL321" s="612" t="s">
        <v>55</v>
      </c>
      <c r="AM321" s="613" t="s">
        <v>1687</v>
      </c>
      <c r="AN321" s="24" t="s">
        <v>79</v>
      </c>
      <c r="AO321" s="24" t="s">
        <v>55</v>
      </c>
      <c r="AP321" s="612"/>
      <c r="AQ321" s="612" t="s">
        <v>55</v>
      </c>
      <c r="AR321" s="612" t="s">
        <v>55</v>
      </c>
      <c r="AS321" s="614" t="s">
        <v>32</v>
      </c>
      <c r="AT321" s="24" t="s">
        <v>1698</v>
      </c>
    </row>
    <row r="322" spans="1:46" ht="19.5">
      <c r="A322" s="623">
        <v>45663</v>
      </c>
      <c r="B322" s="624">
        <v>101</v>
      </c>
      <c r="C322" s="625">
        <v>0.5</v>
      </c>
      <c r="D322" s="626">
        <v>2500195</v>
      </c>
      <c r="E322" s="626" t="s">
        <v>39</v>
      </c>
      <c r="F322" s="627" t="s">
        <v>55</v>
      </c>
      <c r="G322" s="865">
        <v>12.94</v>
      </c>
      <c r="H322" s="876"/>
      <c r="I322" s="871"/>
      <c r="J322" s="612"/>
      <c r="K322" s="532">
        <v>10.96</v>
      </c>
      <c r="L322" s="552">
        <f>(K322/(100-G322))*100</f>
        <v>12.5890190673099</v>
      </c>
      <c r="M322" s="612"/>
      <c r="N322" s="612"/>
      <c r="O322" s="871"/>
      <c r="P322" s="871"/>
      <c r="Q322" s="872"/>
      <c r="R322" s="872"/>
      <c r="S322" s="872"/>
      <c r="T322" s="872"/>
      <c r="U322" s="872"/>
      <c r="V322" s="628"/>
      <c r="W322" s="628"/>
      <c r="X322" s="628"/>
      <c r="Y322" s="553">
        <v>87.66</v>
      </c>
      <c r="Z322" s="553">
        <v>-0.11</v>
      </c>
      <c r="AA322" s="553">
        <v>10.52</v>
      </c>
      <c r="AB322" s="437"/>
      <c r="AC322" s="611"/>
      <c r="AD322" s="610">
        <v>113</v>
      </c>
      <c r="AE322" s="610">
        <v>77</v>
      </c>
      <c r="AF322" s="610">
        <v>19.5</v>
      </c>
      <c r="AG322" s="553">
        <v>290</v>
      </c>
      <c r="AH322" s="610">
        <v>1.4</v>
      </c>
      <c r="AI322" s="610">
        <v>53.1</v>
      </c>
      <c r="AJ322" s="612"/>
      <c r="AK322" s="612" t="s">
        <v>55</v>
      </c>
      <c r="AL322" s="612" t="s">
        <v>55</v>
      </c>
      <c r="AM322" s="613"/>
      <c r="AN322" s="24" t="s">
        <v>79</v>
      </c>
      <c r="AO322" s="24" t="s">
        <v>55</v>
      </c>
      <c r="AP322" s="612"/>
      <c r="AQ322" s="612" t="s">
        <v>55</v>
      </c>
      <c r="AR322" s="612" t="s">
        <v>55</v>
      </c>
      <c r="AS322" s="614" t="s">
        <v>32</v>
      </c>
      <c r="AT322" s="24" t="s">
        <v>1699</v>
      </c>
    </row>
    <row r="323" spans="1:46" ht="19.5">
      <c r="A323" s="623">
        <v>45664</v>
      </c>
      <c r="B323" s="624">
        <v>101</v>
      </c>
      <c r="C323" s="625">
        <v>0.41666666666666669</v>
      </c>
      <c r="D323" s="626">
        <v>2500217</v>
      </c>
      <c r="E323" s="626" t="s">
        <v>39</v>
      </c>
      <c r="F323" s="627" t="s">
        <v>55</v>
      </c>
      <c r="G323" s="865">
        <v>13.99</v>
      </c>
      <c r="H323" s="876"/>
      <c r="I323" s="871"/>
      <c r="J323" s="612"/>
      <c r="K323" s="532">
        <v>10.039999999999999</v>
      </c>
      <c r="L323" s="552">
        <f>(K323/(100-G323))*100</f>
        <v>11.673061271945121</v>
      </c>
      <c r="M323" s="612"/>
      <c r="N323" s="612"/>
      <c r="O323" s="871">
        <v>1.2</v>
      </c>
      <c r="P323" s="871">
        <v>38</v>
      </c>
      <c r="Q323" s="872">
        <v>30</v>
      </c>
      <c r="R323" s="872">
        <v>15</v>
      </c>
      <c r="S323" s="872">
        <v>9</v>
      </c>
      <c r="T323" s="872">
        <f>SUM(PS[[#This Row],[G 180µ]:[G 63µ]])</f>
        <v>92</v>
      </c>
      <c r="U323" s="872">
        <v>5</v>
      </c>
      <c r="V323" s="628"/>
      <c r="W323" s="628"/>
      <c r="X323" s="628"/>
      <c r="Y323" s="553">
        <v>86.94</v>
      </c>
      <c r="Z323" s="553">
        <v>0.18</v>
      </c>
      <c r="AA323" s="553">
        <v>10.19</v>
      </c>
      <c r="AB323" s="437"/>
      <c r="AC323" s="615">
        <v>0.74</v>
      </c>
      <c r="AD323" s="610">
        <v>95</v>
      </c>
      <c r="AE323" s="610">
        <v>87</v>
      </c>
      <c r="AF323" s="610">
        <v>20.8</v>
      </c>
      <c r="AG323" s="553">
        <v>260</v>
      </c>
      <c r="AH323" s="610">
        <v>1.0900000000000001</v>
      </c>
      <c r="AI323" s="610">
        <v>50.3</v>
      </c>
      <c r="AJ323" s="612"/>
      <c r="AK323" s="612" t="s">
        <v>55</v>
      </c>
      <c r="AL323" s="612" t="s">
        <v>55</v>
      </c>
      <c r="AM323" s="613"/>
      <c r="AN323" s="24" t="s">
        <v>79</v>
      </c>
      <c r="AO323" s="24" t="s">
        <v>55</v>
      </c>
      <c r="AP323" s="612"/>
      <c r="AQ323" s="612" t="s">
        <v>55</v>
      </c>
      <c r="AR323" s="612" t="s">
        <v>55</v>
      </c>
      <c r="AS323" s="614" t="s">
        <v>32</v>
      </c>
      <c r="AT323" s="24" t="s">
        <v>1700</v>
      </c>
    </row>
    <row r="324" spans="1:46" ht="19.5">
      <c r="A324" s="623">
        <v>45664</v>
      </c>
      <c r="B324" s="624">
        <v>101</v>
      </c>
      <c r="C324" s="625">
        <v>0.42708333333333331</v>
      </c>
      <c r="D324" s="626">
        <v>2500222</v>
      </c>
      <c r="E324" s="626" t="s">
        <v>21</v>
      </c>
      <c r="F324" s="627" t="s">
        <v>55</v>
      </c>
      <c r="G324" s="865">
        <v>13.5</v>
      </c>
      <c r="H324" s="876"/>
      <c r="I324" s="871">
        <v>13.2</v>
      </c>
      <c r="J324" s="612"/>
      <c r="K324" s="532">
        <v>10.74</v>
      </c>
      <c r="L324" s="552">
        <f>(K324/(100-G324))*100</f>
        <v>12.416184971098266</v>
      </c>
      <c r="M324" s="612"/>
      <c r="N324" s="612"/>
      <c r="O324" s="871">
        <v>1.8</v>
      </c>
      <c r="P324" s="871">
        <v>40</v>
      </c>
      <c r="Q324" s="872">
        <v>28</v>
      </c>
      <c r="R324" s="872">
        <v>13</v>
      </c>
      <c r="S324" s="872">
        <v>10</v>
      </c>
      <c r="T324" s="872">
        <f>SUM(PS[[#This Row],[G 180µ]:[G 63µ]])</f>
        <v>91</v>
      </c>
      <c r="U324" s="872">
        <v>6</v>
      </c>
      <c r="V324" s="628">
        <v>24.36</v>
      </c>
      <c r="W324" s="628">
        <v>97.63</v>
      </c>
      <c r="X324" s="628">
        <v>8.5399999999999991</v>
      </c>
      <c r="Y324" s="553">
        <v>90.14</v>
      </c>
      <c r="Z324" s="553">
        <v>-0.6</v>
      </c>
      <c r="AA324" s="553">
        <v>10.89</v>
      </c>
      <c r="AB324" s="437"/>
      <c r="AC324" s="611"/>
      <c r="AD324" s="610"/>
      <c r="AE324" s="610"/>
      <c r="AF324" s="610"/>
      <c r="AG324" s="553"/>
      <c r="AH324" s="610"/>
      <c r="AI324" s="610"/>
      <c r="AJ324" s="612"/>
      <c r="AK324" s="612"/>
      <c r="AL324" s="612"/>
      <c r="AM324" s="613"/>
      <c r="AN324" s="612" t="s">
        <v>73</v>
      </c>
      <c r="AO324" s="24"/>
      <c r="AP324" s="612"/>
      <c r="AQ324" s="612" t="s">
        <v>55</v>
      </c>
      <c r="AR324" s="612" t="s">
        <v>55</v>
      </c>
      <c r="AS324" s="614" t="s">
        <v>32</v>
      </c>
      <c r="AT324" s="24" t="s">
        <v>1701</v>
      </c>
    </row>
    <row r="325" spans="1:46" ht="19.5">
      <c r="A325" s="623">
        <v>45665</v>
      </c>
      <c r="B325" s="624">
        <v>101</v>
      </c>
      <c r="C325" s="625">
        <v>0.38541666666666669</v>
      </c>
      <c r="D325" s="626">
        <v>2500265</v>
      </c>
      <c r="E325" s="626" t="s">
        <v>39</v>
      </c>
      <c r="F325" s="627" t="s">
        <v>55</v>
      </c>
      <c r="G325" s="865">
        <v>12.73</v>
      </c>
      <c r="H325" s="876"/>
      <c r="I325" s="871"/>
      <c r="J325" s="612"/>
      <c r="K325" s="532">
        <v>10.71</v>
      </c>
      <c r="L325" s="552">
        <f t="shared" ref="L325:L327" si="36">(K325/(100-G325))*100</f>
        <v>12.272258508078378</v>
      </c>
      <c r="M325" s="612"/>
      <c r="N325" s="612"/>
      <c r="O325" s="871"/>
      <c r="P325" s="871"/>
      <c r="Q325" s="872"/>
      <c r="R325" s="872"/>
      <c r="S325" s="872"/>
      <c r="T325" s="872"/>
      <c r="U325" s="872"/>
      <c r="V325" s="628"/>
      <c r="W325" s="628"/>
      <c r="X325" s="628"/>
      <c r="Y325" s="553">
        <v>87.46</v>
      </c>
      <c r="Z325" s="553">
        <v>0.02</v>
      </c>
      <c r="AA325" s="553">
        <v>10.54</v>
      </c>
      <c r="AB325" s="437"/>
      <c r="AC325" s="615"/>
      <c r="AD325" s="610"/>
      <c r="AE325" s="610"/>
      <c r="AF325" s="610"/>
      <c r="AG325" s="553"/>
      <c r="AH325" s="610"/>
      <c r="AI325" s="610"/>
      <c r="AJ325" s="612"/>
      <c r="AK325" s="612" t="s">
        <v>55</v>
      </c>
      <c r="AL325" s="612" t="s">
        <v>55</v>
      </c>
      <c r="AM325" s="613"/>
      <c r="AN325" s="24" t="s">
        <v>79</v>
      </c>
      <c r="AO325" s="24" t="s">
        <v>55</v>
      </c>
      <c r="AP325" s="612"/>
      <c r="AQ325" s="612" t="s">
        <v>55</v>
      </c>
      <c r="AR325" s="612" t="s">
        <v>55</v>
      </c>
      <c r="AS325" s="614" t="s">
        <v>32</v>
      </c>
      <c r="AT325" s="24" t="s">
        <v>1702</v>
      </c>
    </row>
    <row r="326" spans="1:46" ht="19.5">
      <c r="A326" s="623">
        <v>45665</v>
      </c>
      <c r="B326" s="624">
        <v>101</v>
      </c>
      <c r="C326" s="625">
        <v>0.38541666666666669</v>
      </c>
      <c r="D326" s="626">
        <v>2500264</v>
      </c>
      <c r="E326" s="626" t="s">
        <v>21</v>
      </c>
      <c r="F326" s="627" t="s">
        <v>55</v>
      </c>
      <c r="G326" s="865">
        <v>13.91</v>
      </c>
      <c r="H326" s="876"/>
      <c r="I326" s="871"/>
      <c r="J326" s="612"/>
      <c r="K326" s="532">
        <v>10.62</v>
      </c>
      <c r="L326" s="552">
        <f t="shared" si="36"/>
        <v>12.335927517714019</v>
      </c>
      <c r="M326" s="612"/>
      <c r="N326" s="612"/>
      <c r="O326" s="871"/>
      <c r="P326" s="871"/>
      <c r="Q326" s="872"/>
      <c r="R326" s="872"/>
      <c r="S326" s="872"/>
      <c r="T326" s="872"/>
      <c r="U326" s="872"/>
      <c r="V326" s="628"/>
      <c r="W326" s="628"/>
      <c r="X326" s="628"/>
      <c r="Y326" s="553">
        <v>86.89</v>
      </c>
      <c r="Z326" s="553">
        <v>0.14000000000000001</v>
      </c>
      <c r="AA326" s="553">
        <v>10.5</v>
      </c>
      <c r="AB326" s="437"/>
      <c r="AC326" s="611">
        <v>0.68</v>
      </c>
      <c r="AD326" s="610"/>
      <c r="AE326" s="610"/>
      <c r="AF326" s="610"/>
      <c r="AG326" s="553"/>
      <c r="AH326" s="610"/>
      <c r="AI326" s="610"/>
      <c r="AJ326" s="612"/>
      <c r="AK326" s="612"/>
      <c r="AL326" s="612"/>
      <c r="AM326" s="613"/>
      <c r="AN326" s="612" t="s">
        <v>73</v>
      </c>
      <c r="AO326" s="24"/>
      <c r="AP326" s="612"/>
      <c r="AQ326" s="612" t="s">
        <v>55</v>
      </c>
      <c r="AR326" s="612" t="s">
        <v>55</v>
      </c>
      <c r="AS326" s="614" t="s">
        <v>32</v>
      </c>
      <c r="AT326" s="24" t="s">
        <v>1703</v>
      </c>
    </row>
    <row r="327" spans="1:46" ht="19.5">
      <c r="A327" s="623">
        <v>45665</v>
      </c>
      <c r="B327" s="624">
        <v>101</v>
      </c>
      <c r="C327" s="625">
        <v>0.41666666666666669</v>
      </c>
      <c r="D327" s="626">
        <v>2500269</v>
      </c>
      <c r="E327" s="626" t="s">
        <v>39</v>
      </c>
      <c r="F327" s="627" t="s">
        <v>55</v>
      </c>
      <c r="G327" s="865">
        <v>12.68</v>
      </c>
      <c r="H327" s="876">
        <v>12.93</v>
      </c>
      <c r="I327" s="871"/>
      <c r="J327" s="612"/>
      <c r="K327" s="532">
        <v>10.69</v>
      </c>
      <c r="L327" s="552">
        <f t="shared" si="36"/>
        <v>12.242327072835547</v>
      </c>
      <c r="M327" s="612"/>
      <c r="N327" s="612"/>
      <c r="O327" s="871"/>
      <c r="P327" s="871"/>
      <c r="Q327" s="872"/>
      <c r="R327" s="872"/>
      <c r="S327" s="872"/>
      <c r="T327" s="872"/>
      <c r="U327" s="872"/>
      <c r="V327" s="628"/>
      <c r="W327" s="628"/>
      <c r="X327" s="628"/>
      <c r="Y327" s="553">
        <v>87.09</v>
      </c>
      <c r="Z327" s="553">
        <v>0.1</v>
      </c>
      <c r="AA327" s="553">
        <v>10.36</v>
      </c>
      <c r="AB327" s="437"/>
      <c r="AC327" s="615"/>
      <c r="AD327" s="610">
        <v>85</v>
      </c>
      <c r="AE327" s="610">
        <v>91</v>
      </c>
      <c r="AF327" s="610">
        <v>21.2</v>
      </c>
      <c r="AG327" s="553">
        <v>240</v>
      </c>
      <c r="AH327" s="610">
        <v>0.93</v>
      </c>
      <c r="AI327" s="610">
        <v>51.7</v>
      </c>
      <c r="AJ327" s="612"/>
      <c r="AK327" s="612" t="s">
        <v>55</v>
      </c>
      <c r="AL327" s="612" t="s">
        <v>55</v>
      </c>
      <c r="AM327" s="613"/>
      <c r="AN327" s="24" t="s">
        <v>79</v>
      </c>
      <c r="AO327" s="24" t="s">
        <v>55</v>
      </c>
      <c r="AP327" s="612"/>
      <c r="AQ327" s="612" t="s">
        <v>55</v>
      </c>
      <c r="AR327" s="612" t="s">
        <v>55</v>
      </c>
      <c r="AS327" s="614" t="s">
        <v>32</v>
      </c>
      <c r="AT327" s="24" t="s">
        <v>1704</v>
      </c>
    </row>
    <row r="328" spans="1:46" ht="19.5">
      <c r="A328" s="623">
        <v>45666</v>
      </c>
      <c r="B328" s="624">
        <v>101</v>
      </c>
      <c r="C328" s="625">
        <v>0.4375</v>
      </c>
      <c r="D328" s="626">
        <v>2500329</v>
      </c>
      <c r="E328" s="626" t="s">
        <v>39</v>
      </c>
      <c r="F328" s="627" t="s">
        <v>55</v>
      </c>
      <c r="G328" s="865">
        <v>13.95</v>
      </c>
      <c r="H328" s="876"/>
      <c r="I328" s="871"/>
      <c r="J328" s="612"/>
      <c r="K328" s="532">
        <v>10.7</v>
      </c>
      <c r="L328" s="552">
        <f t="shared" ref="L328" si="37">(K328/(100-G328))*100</f>
        <v>12.434631028471818</v>
      </c>
      <c r="M328" s="612"/>
      <c r="N328" s="612"/>
      <c r="O328" s="871"/>
      <c r="P328" s="871"/>
      <c r="Q328" s="872"/>
      <c r="R328" s="872"/>
      <c r="S328" s="872"/>
      <c r="T328" s="872"/>
      <c r="U328" s="872"/>
      <c r="V328" s="628"/>
      <c r="W328" s="628"/>
      <c r="X328" s="628"/>
      <c r="Y328" s="553">
        <v>87.78</v>
      </c>
      <c r="Z328" s="553">
        <v>7.0000000000000007E-2</v>
      </c>
      <c r="AA328" s="553">
        <v>10.1</v>
      </c>
      <c r="AB328" s="437"/>
      <c r="AC328" s="611"/>
      <c r="AD328" s="610">
        <v>99</v>
      </c>
      <c r="AE328" s="610">
        <v>92</v>
      </c>
      <c r="AF328" s="610">
        <v>21.4</v>
      </c>
      <c r="AG328" s="553">
        <v>288</v>
      </c>
      <c r="AH328" s="610">
        <v>1.08</v>
      </c>
      <c r="AI328" s="610">
        <v>53.5</v>
      </c>
      <c r="AJ328" s="612"/>
      <c r="AK328" s="612" t="s">
        <v>55</v>
      </c>
      <c r="AL328" s="612" t="s">
        <v>55</v>
      </c>
      <c r="AM328" s="613"/>
      <c r="AN328" s="24" t="s">
        <v>79</v>
      </c>
      <c r="AO328" s="24" t="s">
        <v>55</v>
      </c>
      <c r="AP328" s="612"/>
      <c r="AQ328" s="612" t="s">
        <v>55</v>
      </c>
      <c r="AR328" s="612" t="s">
        <v>55</v>
      </c>
      <c r="AS328" s="614" t="s">
        <v>32</v>
      </c>
      <c r="AT328" s="24" t="s">
        <v>1705</v>
      </c>
    </row>
    <row r="329" spans="1:46" ht="19.5">
      <c r="A329" s="623">
        <v>45667</v>
      </c>
      <c r="B329" s="624">
        <v>101</v>
      </c>
      <c r="C329" s="625">
        <v>0.4375</v>
      </c>
      <c r="D329" s="626">
        <v>2500363</v>
      </c>
      <c r="E329" s="626" t="s">
        <v>39</v>
      </c>
      <c r="F329" s="627" t="s">
        <v>55</v>
      </c>
      <c r="G329" s="865">
        <v>14</v>
      </c>
      <c r="H329" s="876"/>
      <c r="I329" s="871"/>
      <c r="J329" s="612"/>
      <c r="K329" s="532">
        <v>10.55</v>
      </c>
      <c r="L329" s="552">
        <f t="shared" ref="L329" si="38">(K329/(100-G329))*100</f>
        <v>12.267441860465118</v>
      </c>
      <c r="M329" s="612"/>
      <c r="N329" s="612"/>
      <c r="O329" s="871"/>
      <c r="P329" s="871"/>
      <c r="Q329" s="872"/>
      <c r="R329" s="872"/>
      <c r="S329" s="872"/>
      <c r="T329" s="872"/>
      <c r="U329" s="872"/>
      <c r="V329" s="628"/>
      <c r="W329" s="628"/>
      <c r="X329" s="628"/>
      <c r="Y329" s="553">
        <v>88.39</v>
      </c>
      <c r="Z329" s="553">
        <v>-0.1</v>
      </c>
      <c r="AA329" s="553">
        <v>10.33</v>
      </c>
      <c r="AB329" s="437"/>
      <c r="AC329" s="615"/>
      <c r="AD329" s="610">
        <v>82</v>
      </c>
      <c r="AE329" s="610">
        <v>106</v>
      </c>
      <c r="AF329" s="610">
        <v>22.9</v>
      </c>
      <c r="AG329" s="553">
        <v>255</v>
      </c>
      <c r="AH329" s="610">
        <v>0.77</v>
      </c>
      <c r="AI329" s="610">
        <v>51.3</v>
      </c>
      <c r="AJ329" s="612"/>
      <c r="AK329" s="612" t="s">
        <v>55</v>
      </c>
      <c r="AL329" s="612" t="s">
        <v>55</v>
      </c>
      <c r="AM329" s="613"/>
      <c r="AN329" s="612" t="s">
        <v>85</v>
      </c>
      <c r="AO329" s="24" t="s">
        <v>55</v>
      </c>
      <c r="AP329" s="612"/>
      <c r="AQ329" s="612" t="s">
        <v>55</v>
      </c>
      <c r="AR329" s="612" t="s">
        <v>55</v>
      </c>
      <c r="AS329" s="614" t="s">
        <v>32</v>
      </c>
      <c r="AT329" s="24" t="s">
        <v>1706</v>
      </c>
    </row>
    <row r="330" spans="1:46" ht="19.5">
      <c r="A330" s="623">
        <v>45670</v>
      </c>
      <c r="B330" s="624">
        <v>101</v>
      </c>
      <c r="C330" s="625">
        <v>0.41666666666666669</v>
      </c>
      <c r="D330" s="626">
        <v>2500458</v>
      </c>
      <c r="E330" s="626" t="s">
        <v>39</v>
      </c>
      <c r="F330" s="627" t="s">
        <v>55</v>
      </c>
      <c r="G330" s="865">
        <v>13.7</v>
      </c>
      <c r="H330" s="876">
        <v>13.8</v>
      </c>
      <c r="I330" s="871">
        <v>13.68</v>
      </c>
      <c r="J330" s="612"/>
      <c r="K330" s="532">
        <v>10.91</v>
      </c>
      <c r="L330" s="552">
        <f t="shared" ref="L330" si="39">(K330/(100-G330))*100</f>
        <v>12.641946697566627</v>
      </c>
      <c r="M330" s="612"/>
      <c r="N330" s="612"/>
      <c r="O330" s="871"/>
      <c r="P330" s="871"/>
      <c r="Q330" s="872"/>
      <c r="R330" s="872"/>
      <c r="S330" s="872"/>
      <c r="T330" s="872"/>
      <c r="U330" s="872"/>
      <c r="V330" s="628"/>
      <c r="W330" s="628"/>
      <c r="X330" s="628"/>
      <c r="Y330" s="553">
        <v>88.26</v>
      </c>
      <c r="Z330" s="553">
        <v>-7.0000000000000007E-2</v>
      </c>
      <c r="AA330" s="553">
        <v>10.33</v>
      </c>
      <c r="AB330" s="437"/>
      <c r="AC330" s="611"/>
      <c r="AD330" s="610">
        <v>81</v>
      </c>
      <c r="AE330" s="610">
        <v>87</v>
      </c>
      <c r="AF330" s="610">
        <v>20.8</v>
      </c>
      <c r="AG330" s="553">
        <v>210</v>
      </c>
      <c r="AH330" s="610">
        <v>0.93</v>
      </c>
      <c r="AI330" s="610">
        <v>48.6</v>
      </c>
      <c r="AJ330" s="612"/>
      <c r="AK330" s="612" t="s">
        <v>55</v>
      </c>
      <c r="AL330" s="612" t="s">
        <v>55</v>
      </c>
      <c r="AM330" s="613"/>
      <c r="AN330" s="612" t="s">
        <v>85</v>
      </c>
      <c r="AO330" s="24" t="s">
        <v>55</v>
      </c>
      <c r="AP330" s="612"/>
      <c r="AQ330" s="612" t="s">
        <v>55</v>
      </c>
      <c r="AR330" s="612" t="s">
        <v>55</v>
      </c>
      <c r="AS330" s="614" t="s">
        <v>32</v>
      </c>
      <c r="AT330" s="24" t="s">
        <v>1707</v>
      </c>
    </row>
    <row r="331" spans="1:46" ht="19.5">
      <c r="A331" s="623">
        <v>45671</v>
      </c>
      <c r="B331" s="624">
        <v>101</v>
      </c>
      <c r="C331" s="625">
        <v>0.4375</v>
      </c>
      <c r="D331" s="626">
        <v>2500486</v>
      </c>
      <c r="E331" s="626" t="s">
        <v>39</v>
      </c>
      <c r="F331" s="627" t="s">
        <v>55</v>
      </c>
      <c r="G331" s="865">
        <v>13.78</v>
      </c>
      <c r="H331" s="876"/>
      <c r="I331" s="871">
        <v>13.7</v>
      </c>
      <c r="J331" s="612"/>
      <c r="K331" s="532">
        <v>10.88</v>
      </c>
      <c r="L331" s="552">
        <f t="shared" ref="L331:L333" si="40">(K331/(100-G331))*100</f>
        <v>12.618881929946649</v>
      </c>
      <c r="M331" s="612"/>
      <c r="N331" s="612"/>
      <c r="O331" s="871"/>
      <c r="P331" s="871"/>
      <c r="Q331" s="872"/>
      <c r="R331" s="872"/>
      <c r="S331" s="872"/>
      <c r="T331" s="872"/>
      <c r="U331" s="872"/>
      <c r="V331" s="628"/>
      <c r="W331" s="628"/>
      <c r="X331" s="628"/>
      <c r="Y331" s="553">
        <v>88.29</v>
      </c>
      <c r="Z331" s="553">
        <v>-0.09</v>
      </c>
      <c r="AA331" s="553">
        <v>10.58</v>
      </c>
      <c r="AB331" s="437"/>
      <c r="AC331" s="615"/>
      <c r="AD331" s="610">
        <v>97</v>
      </c>
      <c r="AE331" s="610">
        <v>93</v>
      </c>
      <c r="AF331" s="610">
        <v>21.5</v>
      </c>
      <c r="AG331" s="553">
        <v>273</v>
      </c>
      <c r="AH331" s="610">
        <v>1.04</v>
      </c>
      <c r="AI331" s="610">
        <v>51</v>
      </c>
      <c r="AJ331" s="612"/>
      <c r="AK331" s="612" t="s">
        <v>55</v>
      </c>
      <c r="AL331" s="612" t="s">
        <v>55</v>
      </c>
      <c r="AM331" s="613"/>
      <c r="AN331" s="612" t="s">
        <v>85</v>
      </c>
      <c r="AO331" s="24" t="s">
        <v>55</v>
      </c>
      <c r="AP331" s="612"/>
      <c r="AQ331" s="612" t="s">
        <v>55</v>
      </c>
      <c r="AR331" s="612" t="s">
        <v>55</v>
      </c>
      <c r="AS331" s="614" t="s">
        <v>32</v>
      </c>
      <c r="AT331" s="24" t="s">
        <v>1708</v>
      </c>
    </row>
    <row r="332" spans="1:46" ht="19.5">
      <c r="A332" s="623">
        <v>45673</v>
      </c>
      <c r="B332" s="624">
        <v>101</v>
      </c>
      <c r="C332" s="625">
        <v>0.41666666666666669</v>
      </c>
      <c r="D332" s="626">
        <v>2500555</v>
      </c>
      <c r="E332" s="626" t="s">
        <v>39</v>
      </c>
      <c r="F332" s="627" t="s">
        <v>55</v>
      </c>
      <c r="G332" s="865">
        <v>13.9</v>
      </c>
      <c r="H332" s="876"/>
      <c r="I332" s="871"/>
      <c r="J332" s="612"/>
      <c r="K332" s="532">
        <v>11.26</v>
      </c>
      <c r="L332" s="552">
        <f t="shared" si="40"/>
        <v>13.077816492450639</v>
      </c>
      <c r="M332" s="612"/>
      <c r="N332" s="612"/>
      <c r="O332" s="871"/>
      <c r="P332" s="871"/>
      <c r="Q332" s="872"/>
      <c r="R332" s="872"/>
      <c r="S332" s="872"/>
      <c r="T332" s="872"/>
      <c r="U332" s="872"/>
      <c r="V332" s="628"/>
      <c r="W332" s="628"/>
      <c r="X332" s="628"/>
      <c r="Y332" s="553">
        <v>87.71</v>
      </c>
      <c r="Z332" s="553">
        <v>-0.1</v>
      </c>
      <c r="AA332" s="553">
        <v>10.68</v>
      </c>
      <c r="AB332" s="437"/>
      <c r="AC332" s="611">
        <v>0.81</v>
      </c>
      <c r="AD332" s="610">
        <v>98</v>
      </c>
      <c r="AE332" s="610">
        <v>84</v>
      </c>
      <c r="AF332" s="610">
        <v>20.399999999999999</v>
      </c>
      <c r="AG332" s="553">
        <v>262</v>
      </c>
      <c r="AH332" s="610">
        <v>1.17</v>
      </c>
      <c r="AI332" s="610">
        <v>51.5</v>
      </c>
      <c r="AJ332" s="612"/>
      <c r="AK332" s="612" t="s">
        <v>55</v>
      </c>
      <c r="AL332" s="612" t="s">
        <v>55</v>
      </c>
      <c r="AM332" s="613"/>
      <c r="AN332" s="612" t="s">
        <v>85</v>
      </c>
      <c r="AO332" s="24" t="s">
        <v>55</v>
      </c>
      <c r="AP332" s="612"/>
      <c r="AQ332" s="612" t="s">
        <v>55</v>
      </c>
      <c r="AR332" s="612" t="s">
        <v>55</v>
      </c>
      <c r="AS332" s="614" t="s">
        <v>32</v>
      </c>
      <c r="AT332" s="1265" t="s">
        <v>1709</v>
      </c>
    </row>
    <row r="333" spans="1:46" ht="19.5">
      <c r="A333" s="623">
        <v>45674</v>
      </c>
      <c r="B333" s="624">
        <v>101</v>
      </c>
      <c r="C333" s="625">
        <v>0.39583333333333331</v>
      </c>
      <c r="D333" s="626">
        <v>2500583</v>
      </c>
      <c r="E333" s="626" t="s">
        <v>39</v>
      </c>
      <c r="F333" s="627" t="s">
        <v>55</v>
      </c>
      <c r="G333" s="865">
        <v>14.3</v>
      </c>
      <c r="H333" s="876"/>
      <c r="I333" s="871"/>
      <c r="J333" s="612"/>
      <c r="K333" s="532">
        <v>10.67</v>
      </c>
      <c r="L333" s="552">
        <f t="shared" si="40"/>
        <v>12.450408401400233</v>
      </c>
      <c r="M333" s="612"/>
      <c r="N333" s="612"/>
      <c r="O333" s="871"/>
      <c r="P333" s="871"/>
      <c r="Q333" s="872"/>
      <c r="R333" s="872"/>
      <c r="S333" s="872"/>
      <c r="T333" s="872"/>
      <c r="U333" s="872"/>
      <c r="V333" s="628"/>
      <c r="W333" s="628"/>
      <c r="X333" s="628"/>
      <c r="Y333" s="553">
        <v>87.64</v>
      </c>
      <c r="Z333" s="553">
        <v>-0.17</v>
      </c>
      <c r="AA333" s="553">
        <v>10.68</v>
      </c>
      <c r="AB333" s="437"/>
      <c r="AC333" s="615">
        <v>0.77</v>
      </c>
      <c r="AD333" s="610">
        <v>101</v>
      </c>
      <c r="AE333" s="610">
        <v>92</v>
      </c>
      <c r="AF333" s="610">
        <v>21.4</v>
      </c>
      <c r="AG333" s="553">
        <v>280</v>
      </c>
      <c r="AH333" s="610">
        <v>1.1000000000000001</v>
      </c>
      <c r="AI333" s="610">
        <v>51.8</v>
      </c>
      <c r="AJ333" s="612"/>
      <c r="AK333" s="612" t="s">
        <v>55</v>
      </c>
      <c r="AL333" s="612" t="s">
        <v>55</v>
      </c>
      <c r="AM333" s="613"/>
      <c r="AN333" s="612" t="s">
        <v>79</v>
      </c>
      <c r="AO333" s="24" t="s">
        <v>55</v>
      </c>
      <c r="AP333" s="612"/>
      <c r="AQ333" s="612" t="s">
        <v>55</v>
      </c>
      <c r="AR333" s="612" t="s">
        <v>55</v>
      </c>
      <c r="AS333" s="614" t="s">
        <v>32</v>
      </c>
      <c r="AT333" s="24" t="s">
        <v>1710</v>
      </c>
    </row>
    <row r="334" spans="1:46" ht="19.5">
      <c r="A334" s="623">
        <v>45677</v>
      </c>
      <c r="B334" s="624">
        <v>101</v>
      </c>
      <c r="C334" s="625">
        <v>0.38541666666666669</v>
      </c>
      <c r="D334" s="626">
        <v>2500670</v>
      </c>
      <c r="E334" s="626" t="s">
        <v>39</v>
      </c>
      <c r="F334" s="627" t="s">
        <v>55</v>
      </c>
      <c r="G334" s="865">
        <v>13.4</v>
      </c>
      <c r="H334" s="876"/>
      <c r="I334" s="871">
        <v>13.6</v>
      </c>
      <c r="J334" s="612"/>
      <c r="K334" s="532">
        <v>11.01</v>
      </c>
      <c r="L334" s="552">
        <f t="shared" ref="L334" si="41">(K334/(100-G334))*100</f>
        <v>12.71362586605081</v>
      </c>
      <c r="M334" s="612"/>
      <c r="N334" s="612"/>
      <c r="O334" s="871"/>
      <c r="P334" s="871"/>
      <c r="Q334" s="872"/>
      <c r="R334" s="872"/>
      <c r="S334" s="872"/>
      <c r="T334" s="872"/>
      <c r="U334" s="872"/>
      <c r="V334" s="628"/>
      <c r="W334" s="628"/>
      <c r="X334" s="628"/>
      <c r="Y334" s="553">
        <v>87.67</v>
      </c>
      <c r="Z334" s="553">
        <v>0.04</v>
      </c>
      <c r="AA334" s="553">
        <v>10.6</v>
      </c>
      <c r="AB334" s="437"/>
      <c r="AC334" s="611"/>
      <c r="AD334" s="610">
        <v>95</v>
      </c>
      <c r="AE334" s="610">
        <v>96</v>
      </c>
      <c r="AF334" s="610">
        <v>20</v>
      </c>
      <c r="AG334" s="553">
        <v>284</v>
      </c>
      <c r="AH334" s="610">
        <v>1.1000000000000001</v>
      </c>
      <c r="AI334" s="610">
        <v>49.3</v>
      </c>
      <c r="AJ334" s="612"/>
      <c r="AK334" s="612" t="s">
        <v>55</v>
      </c>
      <c r="AL334" s="612" t="s">
        <v>55</v>
      </c>
      <c r="AM334" s="613"/>
      <c r="AN334" s="612" t="s">
        <v>79</v>
      </c>
      <c r="AO334" s="24" t="s">
        <v>55</v>
      </c>
      <c r="AP334" s="612"/>
      <c r="AQ334" s="612" t="s">
        <v>55</v>
      </c>
      <c r="AR334" s="612" t="s">
        <v>55</v>
      </c>
      <c r="AS334" s="614" t="s">
        <v>32</v>
      </c>
      <c r="AT334" s="24" t="s">
        <v>1711</v>
      </c>
    </row>
    <row r="335" spans="1:46" ht="19.5">
      <c r="A335" s="623">
        <v>45678</v>
      </c>
      <c r="B335" s="624">
        <v>101</v>
      </c>
      <c r="C335" s="625">
        <v>0.38541666666666669</v>
      </c>
      <c r="D335" s="626">
        <v>2500698</v>
      </c>
      <c r="E335" s="626" t="s">
        <v>39</v>
      </c>
      <c r="F335" s="627" t="s">
        <v>55</v>
      </c>
      <c r="G335" s="865">
        <v>13.8</v>
      </c>
      <c r="H335" s="876"/>
      <c r="I335" s="871"/>
      <c r="J335" s="612"/>
      <c r="K335" s="532">
        <v>11.35</v>
      </c>
      <c r="L335" s="552">
        <f t="shared" ref="L335:L338" si="42">(K335/(100-G335))*100</f>
        <v>13.16705336426914</v>
      </c>
      <c r="M335" s="612"/>
      <c r="N335" s="612"/>
      <c r="O335" s="871"/>
      <c r="P335" s="871"/>
      <c r="Q335" s="872"/>
      <c r="R335" s="872"/>
      <c r="S335" s="872"/>
      <c r="T335" s="872"/>
      <c r="U335" s="872"/>
      <c r="V335" s="628"/>
      <c r="W335" s="628"/>
      <c r="X335" s="628"/>
      <c r="Y335" s="553">
        <v>86.8</v>
      </c>
      <c r="Z335" s="553">
        <v>-0.01</v>
      </c>
      <c r="AA335" s="553">
        <v>10.29</v>
      </c>
      <c r="AB335" s="437"/>
      <c r="AC335" s="615"/>
      <c r="AD335" s="610">
        <v>93</v>
      </c>
      <c r="AE335" s="610">
        <v>100</v>
      </c>
      <c r="AF335" s="610">
        <v>22.3</v>
      </c>
      <c r="AG335" s="553">
        <v>267</v>
      </c>
      <c r="AH335" s="610">
        <v>0.93</v>
      </c>
      <c r="AI335" s="610">
        <v>49.3</v>
      </c>
      <c r="AJ335" s="612"/>
      <c r="AK335" s="612" t="s">
        <v>55</v>
      </c>
      <c r="AL335" s="612" t="s">
        <v>55</v>
      </c>
      <c r="AM335" s="613"/>
      <c r="AN335" s="612" t="s">
        <v>79</v>
      </c>
      <c r="AO335" s="24" t="s">
        <v>55</v>
      </c>
      <c r="AP335" s="612"/>
      <c r="AQ335" s="612" t="s">
        <v>55</v>
      </c>
      <c r="AR335" s="612" t="s">
        <v>55</v>
      </c>
      <c r="AS335" s="614" t="s">
        <v>32</v>
      </c>
      <c r="AT335" s="24" t="s">
        <v>1712</v>
      </c>
    </row>
    <row r="336" spans="1:46" ht="19.5">
      <c r="A336" s="623">
        <v>45679</v>
      </c>
      <c r="B336" s="624">
        <v>101</v>
      </c>
      <c r="C336" s="625">
        <v>0.39583333333333331</v>
      </c>
      <c r="D336" s="626">
        <v>2500737</v>
      </c>
      <c r="E336" s="626" t="s">
        <v>39</v>
      </c>
      <c r="F336" s="627" t="s">
        <v>55</v>
      </c>
      <c r="G336" s="865">
        <v>13.7</v>
      </c>
      <c r="H336" s="876"/>
      <c r="I336" s="871"/>
      <c r="J336" s="612"/>
      <c r="K336" s="532">
        <v>10.74</v>
      </c>
      <c r="L336" s="552">
        <f t="shared" si="42"/>
        <v>12.444959443800697</v>
      </c>
      <c r="M336" s="612"/>
      <c r="N336" s="612"/>
      <c r="O336" s="871"/>
      <c r="P336" s="871"/>
      <c r="Q336" s="872"/>
      <c r="R336" s="872"/>
      <c r="S336" s="872"/>
      <c r="T336" s="872"/>
      <c r="U336" s="872"/>
      <c r="V336" s="628"/>
      <c r="W336" s="628"/>
      <c r="X336" s="628"/>
      <c r="Y336" s="553">
        <v>86.32</v>
      </c>
      <c r="Z336" s="553">
        <v>-0.02</v>
      </c>
      <c r="AA336" s="553">
        <v>10.5</v>
      </c>
      <c r="AB336" s="437"/>
      <c r="AC336" s="611">
        <v>0.8</v>
      </c>
      <c r="AD336" s="610"/>
      <c r="AE336" s="610"/>
      <c r="AF336" s="610"/>
      <c r="AG336" s="553"/>
      <c r="AH336" s="610"/>
      <c r="AI336" s="610"/>
      <c r="AJ336" s="612"/>
      <c r="AK336" s="612" t="s">
        <v>55</v>
      </c>
      <c r="AL336" s="612" t="s">
        <v>55</v>
      </c>
      <c r="AM336" s="613"/>
      <c r="AN336" s="612" t="s">
        <v>79</v>
      </c>
      <c r="AO336" s="24" t="s">
        <v>55</v>
      </c>
      <c r="AP336" s="612"/>
      <c r="AQ336" s="612" t="s">
        <v>55</v>
      </c>
      <c r="AR336" s="612" t="s">
        <v>55</v>
      </c>
      <c r="AS336" s="614" t="s">
        <v>32</v>
      </c>
      <c r="AT336" s="24" t="s">
        <v>1713</v>
      </c>
    </row>
    <row r="337" spans="1:46" ht="19.5">
      <c r="A337" s="623">
        <v>45680</v>
      </c>
      <c r="B337" s="624">
        <v>101</v>
      </c>
      <c r="C337" s="625">
        <v>0.38541666666666669</v>
      </c>
      <c r="D337" s="626">
        <v>2500765</v>
      </c>
      <c r="E337" s="626" t="s">
        <v>39</v>
      </c>
      <c r="F337" s="627" t="s">
        <v>55</v>
      </c>
      <c r="G337" s="865">
        <v>13.4</v>
      </c>
      <c r="H337" s="876"/>
      <c r="I337" s="871">
        <v>13.49</v>
      </c>
      <c r="J337" s="612"/>
      <c r="K337" s="532">
        <v>10.63</v>
      </c>
      <c r="L337" s="552">
        <f t="shared" si="42"/>
        <v>12.27482678983834</v>
      </c>
      <c r="M337" s="612"/>
      <c r="N337" s="612"/>
      <c r="O337" s="871"/>
      <c r="P337" s="871"/>
      <c r="Q337" s="872"/>
      <c r="R337" s="872"/>
      <c r="S337" s="872"/>
      <c r="T337" s="872"/>
      <c r="U337" s="872"/>
      <c r="V337" s="628"/>
      <c r="W337" s="628"/>
      <c r="X337" s="628"/>
      <c r="Y337" s="553">
        <v>88.4</v>
      </c>
      <c r="Z337" s="553">
        <v>7.0000000000000007E-2</v>
      </c>
      <c r="AA337" s="553">
        <v>9.67</v>
      </c>
      <c r="AB337" s="437"/>
      <c r="AC337" s="615"/>
      <c r="AD337" s="610">
        <v>103</v>
      </c>
      <c r="AE337" s="610">
        <v>84</v>
      </c>
      <c r="AF337" s="610">
        <v>20.399999999999999</v>
      </c>
      <c r="AG337" s="553">
        <v>291</v>
      </c>
      <c r="AH337" s="610">
        <v>1.23</v>
      </c>
      <c r="AI337" s="610">
        <v>56.1</v>
      </c>
      <c r="AJ337" s="612"/>
      <c r="AK337" s="612" t="s">
        <v>55</v>
      </c>
      <c r="AL337" s="612" t="s">
        <v>55</v>
      </c>
      <c r="AM337" s="613"/>
      <c r="AN337" s="612" t="s">
        <v>79</v>
      </c>
      <c r="AO337" s="24" t="s">
        <v>55</v>
      </c>
      <c r="AP337" s="612"/>
      <c r="AQ337" s="612" t="s">
        <v>55</v>
      </c>
      <c r="AR337" s="612" t="s">
        <v>55</v>
      </c>
      <c r="AS337" s="614" t="s">
        <v>32</v>
      </c>
      <c r="AT337" s="24" t="s">
        <v>1714</v>
      </c>
    </row>
    <row r="338" spans="1:46" ht="19.5">
      <c r="A338" s="623">
        <v>45681</v>
      </c>
      <c r="B338" s="624">
        <v>101</v>
      </c>
      <c r="C338" s="625">
        <v>0.39583333333333331</v>
      </c>
      <c r="D338" s="626">
        <v>2500794</v>
      </c>
      <c r="E338" s="626" t="s">
        <v>39</v>
      </c>
      <c r="F338" s="627" t="s">
        <v>55</v>
      </c>
      <c r="G338" s="865">
        <v>13.5</v>
      </c>
      <c r="H338" s="876">
        <v>13.7</v>
      </c>
      <c r="I338" s="871"/>
      <c r="J338" s="612"/>
      <c r="K338" s="532">
        <v>10.99</v>
      </c>
      <c r="L338" s="552">
        <f t="shared" si="42"/>
        <v>12.705202312138727</v>
      </c>
      <c r="M338" s="612"/>
      <c r="N338" s="612"/>
      <c r="O338" s="871"/>
      <c r="P338" s="871"/>
      <c r="Q338" s="872"/>
      <c r="R338" s="872"/>
      <c r="S338" s="872"/>
      <c r="T338" s="872"/>
      <c r="U338" s="872"/>
      <c r="V338" s="628"/>
      <c r="W338" s="628"/>
      <c r="X338" s="628"/>
      <c r="Y338" s="553">
        <v>89.27</v>
      </c>
      <c r="Z338" s="553">
        <v>-7.0000000000000007E-2</v>
      </c>
      <c r="AA338" s="553">
        <v>10.23</v>
      </c>
      <c r="AB338" s="437"/>
      <c r="AC338" s="611">
        <v>0.79</v>
      </c>
      <c r="AD338" s="610">
        <v>105</v>
      </c>
      <c r="AE338" s="610">
        <v>91</v>
      </c>
      <c r="AF338" s="610">
        <v>21.2</v>
      </c>
      <c r="AG338" s="553">
        <v>320</v>
      </c>
      <c r="AH338" s="610">
        <v>1.1499999999999999</v>
      </c>
      <c r="AI338" s="610">
        <v>58</v>
      </c>
      <c r="AJ338" s="612"/>
      <c r="AK338" s="612" t="s">
        <v>55</v>
      </c>
      <c r="AL338" s="612" t="s">
        <v>55</v>
      </c>
      <c r="AM338" s="613"/>
      <c r="AN338" s="612" t="s">
        <v>79</v>
      </c>
      <c r="AO338" s="24" t="s">
        <v>55</v>
      </c>
      <c r="AP338" s="612"/>
      <c r="AQ338" s="612" t="s">
        <v>55</v>
      </c>
      <c r="AR338" s="612" t="s">
        <v>55</v>
      </c>
      <c r="AS338" s="614" t="s">
        <v>32</v>
      </c>
      <c r="AT338" s="24" t="s">
        <v>1715</v>
      </c>
    </row>
    <row r="339" spans="1:46" ht="19.5">
      <c r="A339" s="623">
        <v>45684</v>
      </c>
      <c r="B339" s="624">
        <v>101</v>
      </c>
      <c r="C339" s="625">
        <v>0.38541666666666669</v>
      </c>
      <c r="D339" s="626">
        <v>2500872</v>
      </c>
      <c r="E339" s="626" t="s">
        <v>39</v>
      </c>
      <c r="F339" s="627" t="s">
        <v>55</v>
      </c>
      <c r="G339" s="865">
        <v>13.5</v>
      </c>
      <c r="H339" s="876">
        <v>12.59</v>
      </c>
      <c r="I339" s="871">
        <v>12.77</v>
      </c>
      <c r="J339" s="612"/>
      <c r="K339" s="532">
        <v>11.29</v>
      </c>
      <c r="L339" s="552">
        <f>(K339/(100-G339))*100</f>
        <v>13.052023121387283</v>
      </c>
      <c r="M339" s="612"/>
      <c r="N339" s="612"/>
      <c r="O339" s="871"/>
      <c r="P339" s="871"/>
      <c r="Q339" s="872"/>
      <c r="R339" s="872"/>
      <c r="S339" s="872"/>
      <c r="T339" s="872"/>
      <c r="U339" s="872"/>
      <c r="V339" s="628">
        <v>23.4</v>
      </c>
      <c r="W339" s="628">
        <v>90.2</v>
      </c>
      <c r="X339" s="628">
        <v>8.0399999999999991</v>
      </c>
      <c r="Y339" s="553">
        <v>86.62</v>
      </c>
      <c r="Z339" s="553">
        <v>0.17</v>
      </c>
      <c r="AA339" s="553">
        <v>10.33</v>
      </c>
      <c r="AB339" s="437"/>
      <c r="AC339" s="615"/>
      <c r="AD339" s="610">
        <v>84</v>
      </c>
      <c r="AE339" s="610">
        <v>98</v>
      </c>
      <c r="AF339" s="610">
        <v>22</v>
      </c>
      <c r="AG339" s="553">
        <v>250</v>
      </c>
      <c r="AH339" s="610">
        <v>0.86</v>
      </c>
      <c r="AI339" s="610">
        <v>52.2</v>
      </c>
      <c r="AJ339" s="612"/>
      <c r="AK339" s="612" t="s">
        <v>55</v>
      </c>
      <c r="AL339" s="612" t="s">
        <v>55</v>
      </c>
      <c r="AM339" s="613"/>
      <c r="AN339" s="612" t="s">
        <v>73</v>
      </c>
      <c r="AO339" s="24" t="s">
        <v>55</v>
      </c>
      <c r="AP339" s="612"/>
      <c r="AQ339" s="612" t="s">
        <v>55</v>
      </c>
      <c r="AR339" s="612" t="s">
        <v>55</v>
      </c>
      <c r="AS339" s="614" t="s">
        <v>32</v>
      </c>
      <c r="AT339" s="24" t="s">
        <v>1716</v>
      </c>
    </row>
    <row r="340" spans="1:46" ht="19.5">
      <c r="A340" s="623">
        <v>45685</v>
      </c>
      <c r="B340" s="624">
        <v>101</v>
      </c>
      <c r="C340" s="625">
        <v>0.47916666666666669</v>
      </c>
      <c r="D340" s="626">
        <v>2500895</v>
      </c>
      <c r="E340" s="626" t="s">
        <v>39</v>
      </c>
      <c r="F340" s="627" t="s">
        <v>55</v>
      </c>
      <c r="G340" s="865">
        <v>13.5</v>
      </c>
      <c r="H340" s="876"/>
      <c r="I340" s="871">
        <v>13.75</v>
      </c>
      <c r="J340" s="612"/>
      <c r="K340" s="532">
        <v>10.97</v>
      </c>
      <c r="L340" s="552">
        <f>(K340/(100-G340))*100</f>
        <v>12.682080924855493</v>
      </c>
      <c r="M340" s="612"/>
      <c r="N340" s="612"/>
      <c r="O340" s="871"/>
      <c r="P340" s="871"/>
      <c r="Q340" s="872"/>
      <c r="R340" s="872"/>
      <c r="S340" s="872"/>
      <c r="T340" s="872"/>
      <c r="U340" s="872"/>
      <c r="V340" s="628"/>
      <c r="W340" s="628"/>
      <c r="X340" s="628"/>
      <c r="Y340" s="553">
        <v>87.82</v>
      </c>
      <c r="Z340" s="553">
        <v>0.02</v>
      </c>
      <c r="AA340" s="553">
        <v>10.1</v>
      </c>
      <c r="AB340" s="437"/>
      <c r="AC340" s="611"/>
      <c r="AD340" s="610">
        <v>110</v>
      </c>
      <c r="AE340" s="610">
        <v>77</v>
      </c>
      <c r="AF340" s="610">
        <v>19.5</v>
      </c>
      <c r="AG340" s="553">
        <v>285</v>
      </c>
      <c r="AH340" s="610">
        <v>1.4</v>
      </c>
      <c r="AI340" s="610">
        <v>52.7</v>
      </c>
      <c r="AJ340" s="612"/>
      <c r="AK340" s="612" t="s">
        <v>55</v>
      </c>
      <c r="AL340" s="612" t="s">
        <v>55</v>
      </c>
      <c r="AM340" s="613"/>
      <c r="AN340" s="612" t="s">
        <v>79</v>
      </c>
      <c r="AO340" s="24" t="s">
        <v>55</v>
      </c>
      <c r="AP340" s="612"/>
      <c r="AQ340" s="612" t="s">
        <v>55</v>
      </c>
      <c r="AR340" s="612" t="s">
        <v>55</v>
      </c>
      <c r="AS340" s="614" t="s">
        <v>32</v>
      </c>
      <c r="AT340" s="24" t="s">
        <v>1717</v>
      </c>
    </row>
    <row r="341" spans="1:46" ht="19.5">
      <c r="A341" s="623">
        <v>45686</v>
      </c>
      <c r="B341" s="624">
        <v>101</v>
      </c>
      <c r="C341" s="625">
        <v>0.39583333333333331</v>
      </c>
      <c r="D341" s="626">
        <v>2500925</v>
      </c>
      <c r="E341" s="626" t="s">
        <v>39</v>
      </c>
      <c r="F341" s="627" t="s">
        <v>55</v>
      </c>
      <c r="G341" s="865">
        <v>13.6</v>
      </c>
      <c r="H341" s="876"/>
      <c r="I341" s="871">
        <v>13.8</v>
      </c>
      <c r="J341" s="612"/>
      <c r="K341" s="532">
        <v>10.99</v>
      </c>
      <c r="L341" s="552">
        <f>(K341/(100-G341))*100</f>
        <v>12.719907407407408</v>
      </c>
      <c r="M341" s="612"/>
      <c r="N341" s="612"/>
      <c r="O341" s="871"/>
      <c r="P341" s="871"/>
      <c r="Q341" s="872"/>
      <c r="R341" s="872"/>
      <c r="S341" s="872"/>
      <c r="T341" s="872"/>
      <c r="U341" s="872"/>
      <c r="V341" s="628"/>
      <c r="W341" s="628"/>
      <c r="X341" s="628"/>
      <c r="Y341" s="553">
        <v>88.76</v>
      </c>
      <c r="Z341" s="553">
        <v>0</v>
      </c>
      <c r="AA341" s="553">
        <v>10.08</v>
      </c>
      <c r="AB341" s="437"/>
      <c r="AC341" s="615"/>
      <c r="AD341" s="610">
        <v>90</v>
      </c>
      <c r="AE341" s="610">
        <v>75</v>
      </c>
      <c r="AF341" s="610">
        <v>19.3</v>
      </c>
      <c r="AG341" s="553">
        <v>246</v>
      </c>
      <c r="AH341" s="610">
        <v>1.28</v>
      </c>
      <c r="AI341" s="610">
        <v>53</v>
      </c>
      <c r="AJ341" s="612"/>
      <c r="AK341" s="612" t="s">
        <v>55</v>
      </c>
      <c r="AL341" s="612" t="s">
        <v>55</v>
      </c>
      <c r="AM341" s="613"/>
      <c r="AN341" s="612" t="s">
        <v>79</v>
      </c>
      <c r="AO341" s="24" t="s">
        <v>55</v>
      </c>
      <c r="AP341" s="612"/>
      <c r="AQ341" s="612" t="s">
        <v>55</v>
      </c>
      <c r="AR341" s="612" t="s">
        <v>55</v>
      </c>
      <c r="AS341" s="614" t="s">
        <v>32</v>
      </c>
      <c r="AT341" s="24" t="s">
        <v>1718</v>
      </c>
    </row>
    <row r="342" spans="1:46" ht="19.5">
      <c r="A342" s="623">
        <v>45687</v>
      </c>
      <c r="B342" s="624">
        <v>101</v>
      </c>
      <c r="C342" s="625">
        <v>0.39583333333333331</v>
      </c>
      <c r="D342" s="626">
        <v>2500955</v>
      </c>
      <c r="E342" s="626" t="s">
        <v>39</v>
      </c>
      <c r="F342" s="627" t="s">
        <v>55</v>
      </c>
      <c r="G342" s="865">
        <v>13.77</v>
      </c>
      <c r="H342" s="876"/>
      <c r="I342" s="871"/>
      <c r="J342" s="612"/>
      <c r="K342" s="532">
        <v>10.92</v>
      </c>
      <c r="L342" s="552">
        <f>(K342/(100-G342))*100</f>
        <v>12.663806099965209</v>
      </c>
      <c r="M342" s="612"/>
      <c r="N342" s="612"/>
      <c r="O342" s="871"/>
      <c r="P342" s="871"/>
      <c r="Q342" s="872"/>
      <c r="R342" s="872"/>
      <c r="S342" s="872"/>
      <c r="T342" s="872"/>
      <c r="U342" s="872"/>
      <c r="V342" s="628"/>
      <c r="W342" s="628"/>
      <c r="X342" s="628"/>
      <c r="Y342" s="553">
        <v>87.59</v>
      </c>
      <c r="Z342" s="553">
        <v>0.01</v>
      </c>
      <c r="AA342" s="553">
        <v>10.19</v>
      </c>
      <c r="AB342" s="437"/>
      <c r="AC342" s="611"/>
      <c r="AD342" s="610">
        <v>93</v>
      </c>
      <c r="AE342" s="610">
        <v>82</v>
      </c>
      <c r="AF342" s="610">
        <v>20.2</v>
      </c>
      <c r="AG342" s="553">
        <v>238</v>
      </c>
      <c r="AH342" s="610">
        <v>1.1299999999999999</v>
      </c>
      <c r="AI342" s="610">
        <v>49.2</v>
      </c>
      <c r="AJ342" s="612"/>
      <c r="AK342" s="612" t="s">
        <v>55</v>
      </c>
      <c r="AL342" s="612" t="s">
        <v>55</v>
      </c>
      <c r="AM342" s="613"/>
      <c r="AN342" s="612" t="s">
        <v>79</v>
      </c>
      <c r="AO342" s="24" t="s">
        <v>55</v>
      </c>
      <c r="AP342" s="612"/>
      <c r="AQ342" s="612" t="s">
        <v>55</v>
      </c>
      <c r="AR342" s="612" t="s">
        <v>55</v>
      </c>
      <c r="AS342" s="614" t="s">
        <v>32</v>
      </c>
      <c r="AT342" s="24" t="s">
        <v>1719</v>
      </c>
    </row>
    <row r="343" spans="1:46" ht="19.5">
      <c r="A343" s="623">
        <v>45688</v>
      </c>
      <c r="B343" s="624">
        <v>101</v>
      </c>
      <c r="C343" s="625">
        <v>0.5</v>
      </c>
      <c r="D343" s="626">
        <v>2500981</v>
      </c>
      <c r="E343" s="626" t="s">
        <v>39</v>
      </c>
      <c r="F343" s="627" t="s">
        <v>55</v>
      </c>
      <c r="G343" s="865">
        <v>13.9</v>
      </c>
      <c r="H343" s="876"/>
      <c r="I343" s="871"/>
      <c r="J343" s="612"/>
      <c r="K343" s="532">
        <v>10.86</v>
      </c>
      <c r="L343" s="552">
        <f>(K343/(100-G343))*100</f>
        <v>12.613240418118469</v>
      </c>
      <c r="M343" s="612"/>
      <c r="N343" s="612"/>
      <c r="O343" s="871"/>
      <c r="P343" s="871"/>
      <c r="Q343" s="872"/>
      <c r="R343" s="872"/>
      <c r="S343" s="872"/>
      <c r="T343" s="872"/>
      <c r="U343" s="872"/>
      <c r="V343" s="628"/>
      <c r="W343" s="628"/>
      <c r="X343" s="628"/>
      <c r="Y343" s="553">
        <v>87.5</v>
      </c>
      <c r="Z343" s="553">
        <v>-0.24</v>
      </c>
      <c r="AA343" s="553">
        <v>10.08</v>
      </c>
      <c r="AB343" s="437"/>
      <c r="AC343" s="615"/>
      <c r="AD343" s="610"/>
      <c r="AE343" s="610"/>
      <c r="AF343" s="610"/>
      <c r="AG343" s="553"/>
      <c r="AH343" s="610"/>
      <c r="AI343" s="610"/>
      <c r="AJ343" s="612"/>
      <c r="AK343" s="612" t="s">
        <v>55</v>
      </c>
      <c r="AL343" s="612" t="s">
        <v>55</v>
      </c>
      <c r="AM343" s="613"/>
      <c r="AN343" s="612" t="s">
        <v>85</v>
      </c>
      <c r="AO343" s="24" t="s">
        <v>55</v>
      </c>
      <c r="AP343" s="612"/>
      <c r="AQ343" s="612" t="s">
        <v>55</v>
      </c>
      <c r="AR343" s="612" t="s">
        <v>55</v>
      </c>
      <c r="AS343" s="614" t="s">
        <v>32</v>
      </c>
      <c r="AT343" s="24" t="s">
        <v>1720</v>
      </c>
    </row>
    <row r="344" spans="1:46" ht="19.5">
      <c r="A344" s="623">
        <v>45689</v>
      </c>
      <c r="B344" s="624">
        <v>102</v>
      </c>
      <c r="C344" s="625">
        <v>0.38194444444444442</v>
      </c>
      <c r="D344" s="626">
        <v>2500988</v>
      </c>
      <c r="E344" s="626" t="s">
        <v>39</v>
      </c>
      <c r="F344" s="627" t="s">
        <v>55</v>
      </c>
      <c r="G344" s="865">
        <v>14.02</v>
      </c>
      <c r="H344" s="876"/>
      <c r="I344" s="871">
        <v>14.22</v>
      </c>
      <c r="J344" s="612"/>
      <c r="K344" s="532">
        <v>11.06</v>
      </c>
      <c r="L344" s="552">
        <f>(K344/(100-G344))*100</f>
        <v>12.863456617818098</v>
      </c>
      <c r="M344" s="612"/>
      <c r="N344" s="612"/>
      <c r="O344" s="871"/>
      <c r="P344" s="871"/>
      <c r="Q344" s="872"/>
      <c r="R344" s="872"/>
      <c r="S344" s="872"/>
      <c r="T344" s="872"/>
      <c r="U344" s="872"/>
      <c r="V344" s="628"/>
      <c r="W344" s="628"/>
      <c r="X344" s="628"/>
      <c r="Y344" s="553">
        <v>89.53</v>
      </c>
      <c r="Z344" s="553">
        <v>-0.43</v>
      </c>
      <c r="AA344" s="553">
        <v>10.26</v>
      </c>
      <c r="AB344" s="437"/>
      <c r="AC344" s="611"/>
      <c r="AD344" s="610">
        <v>92</v>
      </c>
      <c r="AE344" s="610">
        <v>85</v>
      </c>
      <c r="AF344" s="610">
        <v>20.5</v>
      </c>
      <c r="AG344" s="553">
        <v>241</v>
      </c>
      <c r="AH344" s="610">
        <v>1.08</v>
      </c>
      <c r="AI344" s="610">
        <v>48.8</v>
      </c>
      <c r="AJ344" s="612"/>
      <c r="AK344" s="612" t="s">
        <v>55</v>
      </c>
      <c r="AL344" s="612" t="s">
        <v>55</v>
      </c>
      <c r="AM344" s="613"/>
      <c r="AN344" s="612" t="s">
        <v>85</v>
      </c>
      <c r="AO344" s="24" t="s">
        <v>55</v>
      </c>
      <c r="AP344" s="612"/>
      <c r="AQ344" s="612" t="s">
        <v>55</v>
      </c>
      <c r="AR344" s="612" t="s">
        <v>55</v>
      </c>
      <c r="AS344" s="614" t="s">
        <v>32</v>
      </c>
      <c r="AT344" s="24" t="s">
        <v>1721</v>
      </c>
    </row>
    <row r="345" spans="1:46" ht="19.5">
      <c r="A345" s="623">
        <v>45691</v>
      </c>
      <c r="B345" s="624">
        <v>102</v>
      </c>
      <c r="C345" s="625">
        <v>0.38194444444444442</v>
      </c>
      <c r="D345" s="626">
        <v>2501061</v>
      </c>
      <c r="E345" s="626" t="s">
        <v>39</v>
      </c>
      <c r="F345" s="627" t="s">
        <v>55</v>
      </c>
      <c r="G345" s="865">
        <v>14.2</v>
      </c>
      <c r="H345" s="876"/>
      <c r="I345" s="871">
        <v>14.3</v>
      </c>
      <c r="J345" s="612"/>
      <c r="K345" s="532">
        <v>10.9</v>
      </c>
      <c r="L345" s="552">
        <f>(K345/(100-G345))*100</f>
        <v>12.703962703962704</v>
      </c>
      <c r="M345" s="612"/>
      <c r="N345" s="612"/>
      <c r="O345" s="871"/>
      <c r="P345" s="871"/>
      <c r="Q345" s="872"/>
      <c r="R345" s="872"/>
      <c r="S345" s="872"/>
      <c r="T345" s="872"/>
      <c r="U345" s="872"/>
      <c r="V345" s="628"/>
      <c r="W345" s="628"/>
      <c r="X345" s="628"/>
      <c r="Y345" s="553">
        <v>89.12</v>
      </c>
      <c r="Z345" s="553">
        <v>-0.12</v>
      </c>
      <c r="AA345" s="553">
        <v>10.46</v>
      </c>
      <c r="AB345" s="437"/>
      <c r="AC345" s="615"/>
      <c r="AD345" s="610">
        <v>94</v>
      </c>
      <c r="AE345" s="610">
        <v>97</v>
      </c>
      <c r="AF345" s="610">
        <v>21.9</v>
      </c>
      <c r="AG345" s="553">
        <v>270</v>
      </c>
      <c r="AH345" s="610">
        <v>0.97</v>
      </c>
      <c r="AI345" s="610">
        <v>50.5</v>
      </c>
      <c r="AJ345" s="612"/>
      <c r="AK345" s="612" t="s">
        <v>55</v>
      </c>
      <c r="AL345" s="612" t="s">
        <v>55</v>
      </c>
      <c r="AM345" s="613"/>
      <c r="AN345" s="612" t="s">
        <v>79</v>
      </c>
      <c r="AO345" s="24" t="s">
        <v>55</v>
      </c>
      <c r="AP345" s="612"/>
      <c r="AQ345" s="612" t="s">
        <v>55</v>
      </c>
      <c r="AR345" s="612" t="s">
        <v>55</v>
      </c>
      <c r="AS345" s="614" t="s">
        <v>32</v>
      </c>
      <c r="AT345" s="24" t="s">
        <v>1722</v>
      </c>
    </row>
    <row r="346" spans="1:46" ht="19.5">
      <c r="A346" s="623">
        <v>45692</v>
      </c>
      <c r="B346" s="624">
        <v>102</v>
      </c>
      <c r="C346" s="625">
        <v>0.41666666666666669</v>
      </c>
      <c r="D346" s="626">
        <v>2501092</v>
      </c>
      <c r="E346" s="626" t="s">
        <v>39</v>
      </c>
      <c r="F346" s="627" t="s">
        <v>55</v>
      </c>
      <c r="G346" s="865">
        <v>13.92</v>
      </c>
      <c r="H346" s="876">
        <v>14.06</v>
      </c>
      <c r="I346" s="871">
        <v>14.15</v>
      </c>
      <c r="J346" s="612"/>
      <c r="K346" s="532">
        <v>10.32</v>
      </c>
      <c r="L346" s="552">
        <f t="shared" ref="L346:L347" si="43">(K346/(100-G346))*100</f>
        <v>11.988847583643123</v>
      </c>
      <c r="M346" s="612"/>
      <c r="N346" s="612"/>
      <c r="O346" s="871"/>
      <c r="P346" s="871"/>
      <c r="Q346" s="872"/>
      <c r="R346" s="872"/>
      <c r="S346" s="872"/>
      <c r="T346" s="872"/>
      <c r="U346" s="872"/>
      <c r="V346" s="628"/>
      <c r="W346" s="628"/>
      <c r="X346" s="628"/>
      <c r="Y346" s="553">
        <v>88.54</v>
      </c>
      <c r="Z346" s="553">
        <v>-0.19</v>
      </c>
      <c r="AA346" s="553">
        <v>9.77</v>
      </c>
      <c r="AB346" s="437"/>
      <c r="AC346" s="611">
        <v>0.74</v>
      </c>
      <c r="AD346" s="610">
        <v>111</v>
      </c>
      <c r="AE346" s="610">
        <v>96</v>
      </c>
      <c r="AF346" s="610">
        <v>18.5</v>
      </c>
      <c r="AG346" s="553">
        <v>280</v>
      </c>
      <c r="AH346" s="610">
        <v>1.61</v>
      </c>
      <c r="AI346" s="610">
        <v>55.9</v>
      </c>
      <c r="AJ346" s="612"/>
      <c r="AK346" s="612" t="s">
        <v>55</v>
      </c>
      <c r="AL346" s="612" t="s">
        <v>55</v>
      </c>
      <c r="AM346" s="613"/>
      <c r="AN346" s="612" t="s">
        <v>101</v>
      </c>
      <c r="AO346" s="24" t="s">
        <v>55</v>
      </c>
      <c r="AP346" s="612"/>
      <c r="AQ346" s="612" t="s">
        <v>55</v>
      </c>
      <c r="AR346" s="612" t="s">
        <v>55</v>
      </c>
      <c r="AS346" s="614" t="s">
        <v>32</v>
      </c>
      <c r="AT346" s="24" t="s">
        <v>1723</v>
      </c>
    </row>
    <row r="347" spans="1:46" ht="19.5">
      <c r="A347" s="629">
        <v>45692</v>
      </c>
      <c r="B347" s="630">
        <v>102</v>
      </c>
      <c r="C347" s="631">
        <v>0.41666666666666669</v>
      </c>
      <c r="D347" s="632">
        <v>2501093</v>
      </c>
      <c r="E347" s="632" t="s">
        <v>21</v>
      </c>
      <c r="F347" s="633" t="s">
        <v>55</v>
      </c>
      <c r="G347" s="866">
        <v>14.26</v>
      </c>
      <c r="H347" s="877">
        <v>14.04</v>
      </c>
      <c r="I347" s="873">
        <v>14.4</v>
      </c>
      <c r="J347" s="635"/>
      <c r="K347" s="548">
        <v>11.09</v>
      </c>
      <c r="L347" s="636">
        <f t="shared" si="43"/>
        <v>12.934452997434104</v>
      </c>
      <c r="M347" s="635"/>
      <c r="N347" s="635"/>
      <c r="O347" s="873"/>
      <c r="P347" s="873"/>
      <c r="Q347" s="874"/>
      <c r="R347" s="874"/>
      <c r="S347" s="874"/>
      <c r="T347" s="874"/>
      <c r="U347" s="874"/>
      <c r="V347" s="638"/>
      <c r="W347" s="638"/>
      <c r="X347" s="638"/>
      <c r="Y347" s="637">
        <v>87.87</v>
      </c>
      <c r="Z347" s="637">
        <v>-0.22</v>
      </c>
      <c r="AA347" s="637">
        <v>10.69</v>
      </c>
      <c r="AB347" s="550"/>
      <c r="AC347" s="639"/>
      <c r="AD347" s="634"/>
      <c r="AE347" s="634"/>
      <c r="AF347" s="634"/>
      <c r="AG347" s="637"/>
      <c r="AH347" s="634"/>
      <c r="AI347" s="634"/>
      <c r="AJ347" s="635"/>
      <c r="AK347" s="635"/>
      <c r="AL347" s="635"/>
      <c r="AM347" s="640"/>
      <c r="AN347" s="635" t="s">
        <v>79</v>
      </c>
      <c r="AO347" s="24"/>
      <c r="AP347" s="635"/>
      <c r="AQ347" s="635" t="s">
        <v>55</v>
      </c>
      <c r="AR347" s="635" t="s">
        <v>55</v>
      </c>
      <c r="AS347" s="641" t="s">
        <v>32</v>
      </c>
      <c r="AT347" s="24" t="s">
        <v>1724</v>
      </c>
    </row>
    <row r="348" spans="1:46" ht="19.5">
      <c r="A348" s="629">
        <v>45693</v>
      </c>
      <c r="B348" s="630">
        <v>102</v>
      </c>
      <c r="C348" s="631">
        <v>0.41666666666666669</v>
      </c>
      <c r="D348" s="632">
        <v>2501113</v>
      </c>
      <c r="E348" s="632" t="s">
        <v>39</v>
      </c>
      <c r="F348" s="633" t="s">
        <v>55</v>
      </c>
      <c r="G348" s="866">
        <v>14.3</v>
      </c>
      <c r="H348" s="877">
        <v>14.4</v>
      </c>
      <c r="I348" s="873">
        <v>14.46</v>
      </c>
      <c r="J348" s="635"/>
      <c r="K348" s="548">
        <v>10.84</v>
      </c>
      <c r="L348" s="636">
        <f>(K348/(100-G348))*100</f>
        <v>12.6487747957993</v>
      </c>
      <c r="M348" s="635"/>
      <c r="N348" s="635"/>
      <c r="O348" s="873"/>
      <c r="P348" s="873"/>
      <c r="Q348" s="874"/>
      <c r="R348" s="874"/>
      <c r="S348" s="874"/>
      <c r="T348" s="874"/>
      <c r="U348" s="874"/>
      <c r="V348" s="638"/>
      <c r="W348" s="638"/>
      <c r="X348" s="638"/>
      <c r="Y348" s="637">
        <v>88.9</v>
      </c>
      <c r="Z348" s="637">
        <v>-0.16</v>
      </c>
      <c r="AA348" s="637">
        <v>10.83</v>
      </c>
      <c r="AB348" s="550"/>
      <c r="AC348" s="639"/>
      <c r="AD348" s="634">
        <v>96</v>
      </c>
      <c r="AE348" s="634">
        <v>101</v>
      </c>
      <c r="AF348" s="634">
        <v>22.4</v>
      </c>
      <c r="AG348" s="637">
        <v>300</v>
      </c>
      <c r="AH348" s="634">
        <v>0.95</v>
      </c>
      <c r="AI348" s="634">
        <v>55.3</v>
      </c>
      <c r="AJ348" s="635"/>
      <c r="AK348" s="635" t="s">
        <v>55</v>
      </c>
      <c r="AL348" s="635" t="s">
        <v>55</v>
      </c>
      <c r="AM348" s="640"/>
      <c r="AN348" s="635" t="s">
        <v>79</v>
      </c>
      <c r="AO348" s="24" t="s">
        <v>55</v>
      </c>
      <c r="AP348" s="635"/>
      <c r="AQ348" s="635" t="s">
        <v>55</v>
      </c>
      <c r="AR348" s="635" t="s">
        <v>55</v>
      </c>
      <c r="AS348" s="641" t="s">
        <v>32</v>
      </c>
      <c r="AT348" s="24" t="s">
        <v>1725</v>
      </c>
    </row>
    <row r="349" spans="1:46" ht="19.5">
      <c r="A349" s="629">
        <v>45694</v>
      </c>
      <c r="B349" s="630">
        <v>102</v>
      </c>
      <c r="C349" s="631">
        <v>0.39583333333333331</v>
      </c>
      <c r="D349" s="632">
        <v>2501134</v>
      </c>
      <c r="E349" s="632" t="s">
        <v>21</v>
      </c>
      <c r="F349" s="633" t="s">
        <v>55</v>
      </c>
      <c r="G349" s="866">
        <v>14.44</v>
      </c>
      <c r="H349" s="877"/>
      <c r="I349" s="873">
        <v>14.33</v>
      </c>
      <c r="J349" s="635"/>
      <c r="K349" s="548">
        <v>10.46</v>
      </c>
      <c r="L349" s="636">
        <f t="shared" ref="L349:L351" si="44">(K349/(100-G349))*100</f>
        <v>12.22533894343151</v>
      </c>
      <c r="M349" s="635"/>
      <c r="N349" s="635"/>
      <c r="O349" s="873"/>
      <c r="P349" s="873"/>
      <c r="Q349" s="874"/>
      <c r="R349" s="874"/>
      <c r="S349" s="874"/>
      <c r="T349" s="874"/>
      <c r="U349" s="874"/>
      <c r="V349" s="638"/>
      <c r="W349" s="638"/>
      <c r="X349" s="638"/>
      <c r="Y349" s="637">
        <v>89.23</v>
      </c>
      <c r="Z349" s="637">
        <v>-0.1</v>
      </c>
      <c r="AA349" s="637">
        <v>10.31</v>
      </c>
      <c r="AB349" s="550"/>
      <c r="AC349" s="639"/>
      <c r="AD349" s="634"/>
      <c r="AE349" s="634"/>
      <c r="AF349" s="634"/>
      <c r="AG349" s="637"/>
      <c r="AH349" s="634"/>
      <c r="AI349" s="634"/>
      <c r="AJ349" s="635"/>
      <c r="AK349" s="635"/>
      <c r="AL349" s="635"/>
      <c r="AM349" s="640"/>
      <c r="AN349" s="635" t="s">
        <v>1726</v>
      </c>
      <c r="AO349" s="24"/>
      <c r="AP349" s="635"/>
      <c r="AQ349" s="635" t="s">
        <v>55</v>
      </c>
      <c r="AR349" s="635" t="s">
        <v>55</v>
      </c>
      <c r="AS349" s="641" t="s">
        <v>32</v>
      </c>
      <c r="AT349" s="24" t="s">
        <v>1727</v>
      </c>
    </row>
    <row r="350" spans="1:46" ht="19.5">
      <c r="A350" s="629">
        <v>45694</v>
      </c>
      <c r="B350" s="630">
        <v>102</v>
      </c>
      <c r="C350" s="631">
        <v>0.39583333333333331</v>
      </c>
      <c r="D350" s="632">
        <v>2501133</v>
      </c>
      <c r="E350" s="632" t="s">
        <v>39</v>
      </c>
      <c r="F350" s="633" t="s">
        <v>55</v>
      </c>
      <c r="G350" s="866">
        <v>14.2</v>
      </c>
      <c r="H350" s="877"/>
      <c r="I350" s="873">
        <v>14.43</v>
      </c>
      <c r="J350" s="635"/>
      <c r="K350" s="548">
        <v>10.64</v>
      </c>
      <c r="L350" s="636">
        <f t="shared" si="44"/>
        <v>12.400932400932401</v>
      </c>
      <c r="M350" s="635"/>
      <c r="N350" s="635"/>
      <c r="O350" s="873"/>
      <c r="P350" s="873"/>
      <c r="Q350" s="874"/>
      <c r="R350" s="874"/>
      <c r="S350" s="874"/>
      <c r="T350" s="874"/>
      <c r="U350" s="874"/>
      <c r="V350" s="638"/>
      <c r="W350" s="638"/>
      <c r="X350" s="638"/>
      <c r="Y350" s="637">
        <v>89.06</v>
      </c>
      <c r="Z350" s="637">
        <v>-7.0000000000000007E-2</v>
      </c>
      <c r="AA350" s="637">
        <v>10.39</v>
      </c>
      <c r="AB350" s="550"/>
      <c r="AC350" s="639">
        <v>0.82</v>
      </c>
      <c r="AD350" s="634">
        <v>110</v>
      </c>
      <c r="AE350" s="634">
        <v>67</v>
      </c>
      <c r="AF350" s="634">
        <v>18.2</v>
      </c>
      <c r="AG350" s="637">
        <v>260</v>
      </c>
      <c r="AH350" s="634">
        <v>1.64</v>
      </c>
      <c r="AI350" s="634">
        <v>52.4</v>
      </c>
      <c r="AJ350" s="635"/>
      <c r="AK350" s="635" t="s">
        <v>55</v>
      </c>
      <c r="AL350" s="635" t="s">
        <v>55</v>
      </c>
      <c r="AM350" s="640"/>
      <c r="AN350" s="635" t="s">
        <v>91</v>
      </c>
      <c r="AO350" s="24" t="s">
        <v>55</v>
      </c>
      <c r="AP350" s="635"/>
      <c r="AQ350" s="635" t="s">
        <v>55</v>
      </c>
      <c r="AR350" s="635" t="s">
        <v>55</v>
      </c>
      <c r="AS350" s="641" t="s">
        <v>32</v>
      </c>
      <c r="AT350" s="24" t="s">
        <v>1728</v>
      </c>
    </row>
    <row r="351" spans="1:46" ht="19.5">
      <c r="A351" s="629">
        <v>45695</v>
      </c>
      <c r="B351" s="630">
        <v>102</v>
      </c>
      <c r="C351" s="631">
        <v>0.39583333333333331</v>
      </c>
      <c r="D351" s="632">
        <v>2501171</v>
      </c>
      <c r="E351" s="632" t="s">
        <v>39</v>
      </c>
      <c r="F351" s="633" t="s">
        <v>55</v>
      </c>
      <c r="G351" s="866">
        <v>14.35</v>
      </c>
      <c r="H351" s="877">
        <v>14.43</v>
      </c>
      <c r="I351" s="873">
        <v>14.35</v>
      </c>
      <c r="J351" s="635"/>
      <c r="K351" s="548">
        <v>10.45</v>
      </c>
      <c r="L351" s="636">
        <f t="shared" si="44"/>
        <v>12.200817279626385</v>
      </c>
      <c r="M351" s="635"/>
      <c r="N351" s="635"/>
      <c r="O351" s="873"/>
      <c r="P351" s="873"/>
      <c r="Q351" s="874"/>
      <c r="R351" s="874"/>
      <c r="S351" s="874"/>
      <c r="T351" s="874"/>
      <c r="U351" s="874"/>
      <c r="V351" s="638"/>
      <c r="W351" s="638"/>
      <c r="X351" s="638"/>
      <c r="Y351" s="637">
        <v>89.49</v>
      </c>
      <c r="Z351" s="637">
        <v>-0.13</v>
      </c>
      <c r="AA351" s="637">
        <v>10.18</v>
      </c>
      <c r="AB351" s="550"/>
      <c r="AC351" s="639">
        <v>0.81</v>
      </c>
      <c r="AD351" s="634">
        <v>91</v>
      </c>
      <c r="AE351" s="634">
        <v>89</v>
      </c>
      <c r="AF351" s="634">
        <v>21</v>
      </c>
      <c r="AG351" s="637">
        <v>254</v>
      </c>
      <c r="AH351" s="634">
        <v>1.02</v>
      </c>
      <c r="AI351" s="634">
        <v>51.4</v>
      </c>
      <c r="AJ351" s="635"/>
      <c r="AK351" s="635" t="s">
        <v>55</v>
      </c>
      <c r="AL351" s="635" t="s">
        <v>55</v>
      </c>
      <c r="AM351" s="640"/>
      <c r="AN351" s="635" t="s">
        <v>91</v>
      </c>
      <c r="AO351" s="24" t="s">
        <v>55</v>
      </c>
      <c r="AP351" s="635"/>
      <c r="AQ351" s="635" t="s">
        <v>55</v>
      </c>
      <c r="AR351" s="635" t="s">
        <v>55</v>
      </c>
      <c r="AS351" s="641" t="s">
        <v>32</v>
      </c>
      <c r="AT351" s="24" t="s">
        <v>1729</v>
      </c>
    </row>
    <row r="352" spans="1:46" ht="19.5">
      <c r="A352" s="629">
        <v>45698</v>
      </c>
      <c r="B352" s="630">
        <v>102</v>
      </c>
      <c r="C352" s="631">
        <v>0.375</v>
      </c>
      <c r="D352" s="632">
        <v>2501231</v>
      </c>
      <c r="E352" s="632" t="s">
        <v>39</v>
      </c>
      <c r="F352" s="633" t="s">
        <v>55</v>
      </c>
      <c r="G352" s="866">
        <v>14.4</v>
      </c>
      <c r="H352" s="877"/>
      <c r="I352" s="873">
        <v>14.4</v>
      </c>
      <c r="J352" s="635"/>
      <c r="K352" s="548">
        <v>10.64</v>
      </c>
      <c r="L352" s="636">
        <f t="shared" ref="L352" si="45">(K352/(100-G352))*100</f>
        <v>12.429906542056077</v>
      </c>
      <c r="M352" s="635"/>
      <c r="N352" s="635"/>
      <c r="O352" s="873"/>
      <c r="P352" s="873"/>
      <c r="Q352" s="874"/>
      <c r="R352" s="874"/>
      <c r="S352" s="874"/>
      <c r="T352" s="874"/>
      <c r="U352" s="874"/>
      <c r="V352" s="638"/>
      <c r="W352" s="638"/>
      <c r="X352" s="638"/>
      <c r="Y352" s="637">
        <v>87.98</v>
      </c>
      <c r="Z352" s="637">
        <v>-7.0000000000000007E-2</v>
      </c>
      <c r="AA352" s="637">
        <v>11.06</v>
      </c>
      <c r="AB352" s="550"/>
      <c r="AC352" s="639"/>
      <c r="AD352" s="634">
        <v>100</v>
      </c>
      <c r="AE352" s="634">
        <v>87</v>
      </c>
      <c r="AF352" s="634">
        <v>20.8</v>
      </c>
      <c r="AG352" s="637">
        <v>270</v>
      </c>
      <c r="AH352" s="634">
        <v>1.1499999999999999</v>
      </c>
      <c r="AI352" s="634">
        <v>49.4</v>
      </c>
      <c r="AJ352" s="635"/>
      <c r="AK352" s="635" t="s">
        <v>55</v>
      </c>
      <c r="AL352" s="635" t="s">
        <v>55</v>
      </c>
      <c r="AM352" s="640"/>
      <c r="AN352" s="635" t="s">
        <v>79</v>
      </c>
      <c r="AO352" s="24" t="s">
        <v>55</v>
      </c>
      <c r="AP352" s="635"/>
      <c r="AQ352" s="635" t="s">
        <v>55</v>
      </c>
      <c r="AR352" s="635" t="s">
        <v>55</v>
      </c>
      <c r="AS352" s="641" t="s">
        <v>32</v>
      </c>
      <c r="AT352" s="24" t="s">
        <v>1730</v>
      </c>
    </row>
    <row r="353" spans="1:46" ht="19.5">
      <c r="A353" s="629">
        <v>45699</v>
      </c>
      <c r="B353" s="630">
        <v>102</v>
      </c>
      <c r="C353" s="631">
        <v>0.41666666666666669</v>
      </c>
      <c r="D353" s="632">
        <v>2501282</v>
      </c>
      <c r="E353" s="632" t="s">
        <v>39</v>
      </c>
      <c r="F353" s="633" t="s">
        <v>55</v>
      </c>
      <c r="G353" s="866">
        <v>13.2</v>
      </c>
      <c r="H353" s="877"/>
      <c r="I353" s="873">
        <v>13.4</v>
      </c>
      <c r="J353" s="635"/>
      <c r="K353" s="548">
        <v>10.84</v>
      </c>
      <c r="L353" s="636">
        <f t="shared" ref="L353:L354" si="46">(K353/(100-G353))*100</f>
        <v>12.488479262672811</v>
      </c>
      <c r="M353" s="635"/>
      <c r="N353" s="635"/>
      <c r="O353" s="873"/>
      <c r="P353" s="873"/>
      <c r="Q353" s="874"/>
      <c r="R353" s="874"/>
      <c r="S353" s="874"/>
      <c r="T353" s="874"/>
      <c r="U353" s="874"/>
      <c r="V353" s="638"/>
      <c r="W353" s="638"/>
      <c r="X353" s="638"/>
      <c r="Y353" s="637">
        <v>87.25</v>
      </c>
      <c r="Z353" s="637">
        <v>0.21</v>
      </c>
      <c r="AA353" s="637">
        <v>10.31</v>
      </c>
      <c r="AB353" s="550"/>
      <c r="AC353" s="639">
        <v>0.7</v>
      </c>
      <c r="AD353" s="634">
        <v>88</v>
      </c>
      <c r="AE353" s="634">
        <v>82</v>
      </c>
      <c r="AF353" s="634">
        <v>20.2</v>
      </c>
      <c r="AG353" s="637">
        <v>230</v>
      </c>
      <c r="AH353" s="634">
        <v>1.07</v>
      </c>
      <c r="AI353" s="634">
        <v>50.2</v>
      </c>
      <c r="AJ353" s="635"/>
      <c r="AK353" s="635" t="s">
        <v>55</v>
      </c>
      <c r="AL353" s="635" t="s">
        <v>55</v>
      </c>
      <c r="AM353" s="640"/>
      <c r="AN353" s="635" t="s">
        <v>79</v>
      </c>
      <c r="AO353" s="24" t="s">
        <v>55</v>
      </c>
      <c r="AP353" s="635"/>
      <c r="AQ353" s="635" t="s">
        <v>55</v>
      </c>
      <c r="AR353" s="635" t="s">
        <v>55</v>
      </c>
      <c r="AS353" s="641" t="s">
        <v>32</v>
      </c>
      <c r="AT353" s="1265" t="s">
        <v>1731</v>
      </c>
    </row>
    <row r="354" spans="1:46" ht="19.5">
      <c r="A354" s="629">
        <v>45700</v>
      </c>
      <c r="B354" s="630">
        <v>102</v>
      </c>
      <c r="C354" s="631">
        <v>0.41666666666666669</v>
      </c>
      <c r="D354" s="632">
        <v>2501312</v>
      </c>
      <c r="E354" s="632" t="s">
        <v>39</v>
      </c>
      <c r="F354" s="633" t="s">
        <v>55</v>
      </c>
      <c r="G354" s="866">
        <v>13.6</v>
      </c>
      <c r="H354" s="877"/>
      <c r="I354" s="873">
        <v>13.66</v>
      </c>
      <c r="J354" s="635"/>
      <c r="K354" s="548">
        <v>10.85</v>
      </c>
      <c r="L354" s="636">
        <f t="shared" si="46"/>
        <v>12.557870370370368</v>
      </c>
      <c r="M354" s="635"/>
      <c r="N354" s="635"/>
      <c r="O354" s="873"/>
      <c r="P354" s="873"/>
      <c r="Q354" s="874"/>
      <c r="R354" s="874"/>
      <c r="S354" s="874"/>
      <c r="T354" s="874"/>
      <c r="U354" s="874"/>
      <c r="V354" s="638"/>
      <c r="W354" s="638"/>
      <c r="X354" s="638"/>
      <c r="Y354" s="637">
        <v>87.8</v>
      </c>
      <c r="Z354" s="637">
        <v>-0.37</v>
      </c>
      <c r="AA354" s="637">
        <v>10.77</v>
      </c>
      <c r="AB354" s="550"/>
      <c r="AC354" s="639"/>
      <c r="AD354" s="634">
        <v>92</v>
      </c>
      <c r="AE354" s="634">
        <v>64</v>
      </c>
      <c r="AF354" s="634">
        <v>17.8</v>
      </c>
      <c r="AG354" s="637">
        <v>206.1</v>
      </c>
      <c r="AH354" s="634">
        <v>1.44</v>
      </c>
      <c r="AI354" s="634">
        <v>50.5</v>
      </c>
      <c r="AJ354" s="635"/>
      <c r="AK354" s="635" t="s">
        <v>55</v>
      </c>
      <c r="AL354" s="635" t="s">
        <v>55</v>
      </c>
      <c r="AM354" s="640"/>
      <c r="AN354" s="635" t="s">
        <v>79</v>
      </c>
      <c r="AO354" s="24" t="s">
        <v>55</v>
      </c>
      <c r="AP354" s="635"/>
      <c r="AQ354" s="635" t="s">
        <v>55</v>
      </c>
      <c r="AR354" s="635" t="s">
        <v>55</v>
      </c>
      <c r="AS354" s="641" t="s">
        <v>32</v>
      </c>
      <c r="AT354" s="24" t="s">
        <v>1732</v>
      </c>
    </row>
    <row r="355" spans="1:46" ht="19.5">
      <c r="A355" s="629">
        <v>45701</v>
      </c>
      <c r="B355" s="630">
        <v>102</v>
      </c>
      <c r="C355" s="631">
        <v>0.45833333333333331</v>
      </c>
      <c r="D355" s="632">
        <v>2501328</v>
      </c>
      <c r="E355" s="632" t="s">
        <v>39</v>
      </c>
      <c r="F355" s="633" t="s">
        <v>55</v>
      </c>
      <c r="G355" s="866">
        <v>13.56</v>
      </c>
      <c r="H355" s="877"/>
      <c r="I355" s="873">
        <v>13.68</v>
      </c>
      <c r="J355" s="635"/>
      <c r="K355" s="548">
        <v>10.81</v>
      </c>
      <c r="L355" s="636">
        <f t="shared" ref="L355" si="47">(K355/(100-G355))*100</f>
        <v>12.505784359093013</v>
      </c>
      <c r="M355" s="635"/>
      <c r="N355" s="635"/>
      <c r="O355" s="873"/>
      <c r="P355" s="873"/>
      <c r="Q355" s="874"/>
      <c r="R355" s="874"/>
      <c r="S355" s="874"/>
      <c r="T355" s="874"/>
      <c r="U355" s="874"/>
      <c r="V355" s="638"/>
      <c r="W355" s="638"/>
      <c r="X355" s="638"/>
      <c r="Y355" s="637">
        <v>89.82</v>
      </c>
      <c r="Z355" s="637">
        <v>-0.32</v>
      </c>
      <c r="AA355" s="637">
        <v>11.01</v>
      </c>
      <c r="AB355" s="550"/>
      <c r="AC355" s="639"/>
      <c r="AD355" s="634">
        <v>89</v>
      </c>
      <c r="AE355" s="634">
        <v>86</v>
      </c>
      <c r="AF355" s="634">
        <v>20.6</v>
      </c>
      <c r="AG355" s="637">
        <v>242</v>
      </c>
      <c r="AH355" s="634">
        <v>1.03</v>
      </c>
      <c r="AI355" s="634">
        <v>51.7</v>
      </c>
      <c r="AJ355" s="635"/>
      <c r="AK355" s="635" t="s">
        <v>55</v>
      </c>
      <c r="AL355" s="635" t="s">
        <v>55</v>
      </c>
      <c r="AM355" s="640"/>
      <c r="AN355" s="635"/>
      <c r="AO355" s="24" t="s">
        <v>55</v>
      </c>
      <c r="AP355" s="635"/>
      <c r="AQ355" s="635" t="s">
        <v>55</v>
      </c>
      <c r="AR355" s="635" t="s">
        <v>55</v>
      </c>
      <c r="AS355" s="641" t="s">
        <v>32</v>
      </c>
      <c r="AT355" s="24" t="s">
        <v>1733</v>
      </c>
    </row>
    <row r="356" spans="1:46" ht="19.5">
      <c r="A356" s="629">
        <v>45702</v>
      </c>
      <c r="B356" s="630">
        <v>102</v>
      </c>
      <c r="C356" s="631">
        <v>0.39583333333333331</v>
      </c>
      <c r="D356" s="632">
        <v>2501368</v>
      </c>
      <c r="E356" s="632" t="s">
        <v>39</v>
      </c>
      <c r="F356" s="633" t="s">
        <v>55</v>
      </c>
      <c r="G356" s="866">
        <v>13.5</v>
      </c>
      <c r="H356" s="877"/>
      <c r="I356" s="873"/>
      <c r="J356" s="635"/>
      <c r="K356" s="548">
        <v>10.75</v>
      </c>
      <c r="L356" s="636">
        <f t="shared" ref="L356:L357" si="48">(K356/(100-G356))*100</f>
        <v>12.427745664739884</v>
      </c>
      <c r="M356" s="635"/>
      <c r="N356" s="635"/>
      <c r="O356" s="873"/>
      <c r="P356" s="873"/>
      <c r="Q356" s="874"/>
      <c r="R356" s="874"/>
      <c r="S356" s="874"/>
      <c r="T356" s="874"/>
      <c r="U356" s="874"/>
      <c r="V356" s="638"/>
      <c r="W356" s="638"/>
      <c r="X356" s="638"/>
      <c r="Y356" s="637">
        <v>89.31</v>
      </c>
      <c r="Z356" s="637">
        <v>-0.23</v>
      </c>
      <c r="AA356" s="637">
        <v>10.66</v>
      </c>
      <c r="AB356" s="550"/>
      <c r="AC356" s="639"/>
      <c r="AD356" s="634">
        <v>100</v>
      </c>
      <c r="AE356" s="634">
        <v>65</v>
      </c>
      <c r="AF356" s="634">
        <v>17.899999999999999</v>
      </c>
      <c r="AG356" s="637">
        <v>220</v>
      </c>
      <c r="AH356" s="634">
        <v>1.5</v>
      </c>
      <c r="AI356" s="634">
        <v>47.2</v>
      </c>
      <c r="AJ356" s="635"/>
      <c r="AK356" s="635" t="s">
        <v>55</v>
      </c>
      <c r="AL356" s="635" t="s">
        <v>55</v>
      </c>
      <c r="AM356" s="640"/>
      <c r="AN356" s="635" t="s">
        <v>101</v>
      </c>
      <c r="AO356" s="24" t="s">
        <v>55</v>
      </c>
      <c r="AP356" s="635"/>
      <c r="AQ356" s="635" t="s">
        <v>55</v>
      </c>
      <c r="AR356" s="635" t="s">
        <v>55</v>
      </c>
      <c r="AS356" s="641" t="s">
        <v>32</v>
      </c>
      <c r="AT356" s="24" t="s">
        <v>1734</v>
      </c>
    </row>
    <row r="357" spans="1:46" ht="19.5">
      <c r="A357" s="629">
        <v>45706</v>
      </c>
      <c r="B357" s="630">
        <v>102</v>
      </c>
      <c r="C357" s="631">
        <v>0.38541666666666669</v>
      </c>
      <c r="D357" s="632">
        <v>2501481</v>
      </c>
      <c r="E357" s="632" t="s">
        <v>39</v>
      </c>
      <c r="F357" s="633" t="s">
        <v>55</v>
      </c>
      <c r="G357" s="866">
        <v>13.3</v>
      </c>
      <c r="H357" s="877"/>
      <c r="I357" s="873">
        <v>13.4</v>
      </c>
      <c r="J357" s="635"/>
      <c r="K357" s="548">
        <v>11.05</v>
      </c>
      <c r="L357" s="636">
        <f t="shared" si="48"/>
        <v>12.745098039215685</v>
      </c>
      <c r="M357" s="635"/>
      <c r="N357" s="635"/>
      <c r="O357" s="873"/>
      <c r="P357" s="873"/>
      <c r="Q357" s="874"/>
      <c r="R357" s="874"/>
      <c r="S357" s="874"/>
      <c r="T357" s="874"/>
      <c r="U357" s="874"/>
      <c r="V357" s="638"/>
      <c r="W357" s="638"/>
      <c r="X357" s="638"/>
      <c r="Y357" s="637">
        <v>89.26</v>
      </c>
      <c r="Z357" s="637">
        <v>-0.19</v>
      </c>
      <c r="AA357" s="637">
        <v>10.74</v>
      </c>
      <c r="AB357" s="550"/>
      <c r="AC357" s="639"/>
      <c r="AD357" s="634">
        <v>100</v>
      </c>
      <c r="AE357" s="634">
        <v>79</v>
      </c>
      <c r="AF357" s="634">
        <v>19.8</v>
      </c>
      <c r="AG357" s="637">
        <v>249</v>
      </c>
      <c r="AH357" s="634">
        <v>1.27</v>
      </c>
      <c r="AI357" s="634">
        <v>48.3</v>
      </c>
      <c r="AJ357" s="635"/>
      <c r="AK357" s="635" t="s">
        <v>55</v>
      </c>
      <c r="AL357" s="635" t="s">
        <v>55</v>
      </c>
      <c r="AM357" s="640"/>
      <c r="AN357" s="635"/>
      <c r="AO357" s="24" t="s">
        <v>55</v>
      </c>
      <c r="AP357" s="635"/>
      <c r="AQ357" s="635" t="s">
        <v>55</v>
      </c>
      <c r="AR357" s="635" t="s">
        <v>55</v>
      </c>
      <c r="AS357" s="641" t="s">
        <v>32</v>
      </c>
      <c r="AT357" s="24" t="s">
        <v>1735</v>
      </c>
    </row>
    <row r="358" spans="1:46" ht="19.5">
      <c r="A358" s="629">
        <v>45707</v>
      </c>
      <c r="B358" s="630">
        <v>102</v>
      </c>
      <c r="C358" s="631">
        <v>0.38541666666666669</v>
      </c>
      <c r="D358" s="632">
        <v>2501501</v>
      </c>
      <c r="E358" s="632" t="s">
        <v>39</v>
      </c>
      <c r="F358" s="633" t="s">
        <v>55</v>
      </c>
      <c r="G358" s="866">
        <v>13.5</v>
      </c>
      <c r="H358" s="877"/>
      <c r="I358" s="873">
        <v>13.7</v>
      </c>
      <c r="J358" s="635"/>
      <c r="K358" s="548">
        <v>11.05</v>
      </c>
      <c r="L358" s="636">
        <f t="shared" ref="L358:L359" si="49">(K358/(100-G358))*100</f>
        <v>12.774566473988441</v>
      </c>
      <c r="M358" s="635"/>
      <c r="N358" s="635"/>
      <c r="O358" s="873"/>
      <c r="P358" s="873"/>
      <c r="Q358" s="874"/>
      <c r="R358" s="874"/>
      <c r="S358" s="874"/>
      <c r="T358" s="874"/>
      <c r="U358" s="874"/>
      <c r="V358" s="638"/>
      <c r="W358" s="638"/>
      <c r="X358" s="638"/>
      <c r="Y358" s="637">
        <v>89.86</v>
      </c>
      <c r="Z358" s="637">
        <v>-0.36</v>
      </c>
      <c r="AA358" s="637">
        <v>10.82</v>
      </c>
      <c r="AB358" s="550"/>
      <c r="AC358" s="639">
        <v>0.81</v>
      </c>
      <c r="AD358" s="634">
        <v>94</v>
      </c>
      <c r="AE358" s="634">
        <v>75</v>
      </c>
      <c r="AF358" s="634">
        <v>19.3</v>
      </c>
      <c r="AG358" s="637">
        <v>230</v>
      </c>
      <c r="AH358" s="634">
        <v>1.25</v>
      </c>
      <c r="AI358" s="634">
        <v>54.1</v>
      </c>
      <c r="AJ358" s="635"/>
      <c r="AK358" s="635" t="s">
        <v>55</v>
      </c>
      <c r="AL358" s="635" t="s">
        <v>55</v>
      </c>
      <c r="AM358" s="640"/>
      <c r="AN358" s="635" t="s">
        <v>91</v>
      </c>
      <c r="AO358" s="24" t="s">
        <v>55</v>
      </c>
      <c r="AP358" s="635"/>
      <c r="AQ358" s="635" t="s">
        <v>55</v>
      </c>
      <c r="AR358" s="635" t="s">
        <v>55</v>
      </c>
      <c r="AS358" s="641" t="s">
        <v>32</v>
      </c>
      <c r="AT358" s="24" t="s">
        <v>1736</v>
      </c>
    </row>
    <row r="359" spans="1:46" ht="19.5">
      <c r="A359" s="629">
        <v>45708</v>
      </c>
      <c r="B359" s="630">
        <v>102</v>
      </c>
      <c r="C359" s="631">
        <v>0.40625</v>
      </c>
      <c r="D359" s="632">
        <v>2501537</v>
      </c>
      <c r="E359" s="632" t="s">
        <v>39</v>
      </c>
      <c r="F359" s="633" t="s">
        <v>55</v>
      </c>
      <c r="G359" s="866">
        <v>13.4</v>
      </c>
      <c r="H359" s="877">
        <v>13.5</v>
      </c>
      <c r="I359" s="873"/>
      <c r="J359" s="635"/>
      <c r="K359" s="548">
        <v>11.12</v>
      </c>
      <c r="L359" s="636">
        <f t="shared" si="49"/>
        <v>12.840646651270207</v>
      </c>
      <c r="M359" s="635"/>
      <c r="N359" s="635"/>
      <c r="O359" s="873"/>
      <c r="P359" s="873"/>
      <c r="Q359" s="874"/>
      <c r="R359" s="874"/>
      <c r="S359" s="874"/>
      <c r="T359" s="874"/>
      <c r="U359" s="874"/>
      <c r="V359" s="638"/>
      <c r="W359" s="638"/>
      <c r="X359" s="638"/>
      <c r="Y359" s="637">
        <v>89.67</v>
      </c>
      <c r="Z359" s="637">
        <v>-0.38</v>
      </c>
      <c r="AA359" s="637">
        <v>10.98</v>
      </c>
      <c r="AB359" s="550"/>
      <c r="AC359" s="639"/>
      <c r="AD359" s="634">
        <v>90</v>
      </c>
      <c r="AE359" s="634">
        <v>95</v>
      </c>
      <c r="AF359" s="634">
        <v>21.7</v>
      </c>
      <c r="AG359" s="637">
        <v>252</v>
      </c>
      <c r="AH359" s="634">
        <v>0.95</v>
      </c>
      <c r="AI359" s="634">
        <v>55</v>
      </c>
      <c r="AJ359" s="635"/>
      <c r="AK359" s="635" t="s">
        <v>55</v>
      </c>
      <c r="AL359" s="635" t="s">
        <v>55</v>
      </c>
      <c r="AM359" s="640"/>
      <c r="AN359" s="635"/>
      <c r="AO359" s="24" t="s">
        <v>55</v>
      </c>
      <c r="AP359" s="635"/>
      <c r="AQ359" s="635" t="s">
        <v>55</v>
      </c>
      <c r="AR359" s="635" t="s">
        <v>55</v>
      </c>
      <c r="AS359" s="641" t="s">
        <v>32</v>
      </c>
      <c r="AT359" s="24" t="s">
        <v>1737</v>
      </c>
    </row>
    <row r="360" spans="1:46" ht="19.5">
      <c r="A360" s="629">
        <v>45712</v>
      </c>
      <c r="B360" s="630">
        <v>102</v>
      </c>
      <c r="C360" s="631">
        <v>0.44791666666666669</v>
      </c>
      <c r="D360" s="632">
        <v>2501649</v>
      </c>
      <c r="E360" s="632" t="s">
        <v>39</v>
      </c>
      <c r="F360" s="633" t="s">
        <v>55</v>
      </c>
      <c r="G360" s="866">
        <v>13.3</v>
      </c>
      <c r="H360" s="877">
        <v>13.26</v>
      </c>
      <c r="I360" s="873"/>
      <c r="J360" s="635"/>
      <c r="K360" s="548">
        <v>10.98</v>
      </c>
      <c r="L360" s="636">
        <f t="shared" ref="L360:L362" si="50">(K360/(100-G360))*100</f>
        <v>12.664359861591695</v>
      </c>
      <c r="M360" s="635"/>
      <c r="N360" s="635"/>
      <c r="O360" s="873">
        <v>1.4</v>
      </c>
      <c r="P360" s="873">
        <v>2.2000000000000002</v>
      </c>
      <c r="Q360" s="874">
        <v>20.100000000000001</v>
      </c>
      <c r="R360" s="874">
        <v>31</v>
      </c>
      <c r="S360" s="874">
        <v>31.9</v>
      </c>
      <c r="T360" s="872">
        <f>SUM(PS[[#This Row],[G 180µ]:[G 63µ]])</f>
        <v>85.199999999999989</v>
      </c>
      <c r="U360" s="874">
        <v>13</v>
      </c>
      <c r="V360" s="638"/>
      <c r="W360" s="638"/>
      <c r="X360" s="638"/>
      <c r="Y360" s="637">
        <v>89.02</v>
      </c>
      <c r="Z360" s="637">
        <v>-0.4</v>
      </c>
      <c r="AA360" s="637">
        <v>10.88</v>
      </c>
      <c r="AB360" s="550"/>
      <c r="AC360" s="639">
        <v>0.75</v>
      </c>
      <c r="AD360" s="634">
        <v>82</v>
      </c>
      <c r="AE360" s="634">
        <v>109</v>
      </c>
      <c r="AF360" s="634">
        <v>23.2</v>
      </c>
      <c r="AG360" s="637">
        <v>259</v>
      </c>
      <c r="AH360" s="634">
        <v>0.75</v>
      </c>
      <c r="AI360" s="634">
        <v>53.2</v>
      </c>
      <c r="AJ360" s="635"/>
      <c r="AK360" s="635" t="s">
        <v>55</v>
      </c>
      <c r="AL360" s="635" t="s">
        <v>55</v>
      </c>
      <c r="AM360" s="640"/>
      <c r="AN360" s="635" t="s">
        <v>91</v>
      </c>
      <c r="AO360" s="24" t="s">
        <v>55</v>
      </c>
      <c r="AP360" s="635"/>
      <c r="AQ360" s="635" t="s">
        <v>55</v>
      </c>
      <c r="AR360" s="635" t="s">
        <v>55</v>
      </c>
      <c r="AS360" s="641" t="s">
        <v>32</v>
      </c>
      <c r="AT360" s="24" t="s">
        <v>1738</v>
      </c>
    </row>
    <row r="361" spans="1:46" ht="19.5">
      <c r="A361" s="629">
        <v>45713</v>
      </c>
      <c r="B361" s="630">
        <v>102</v>
      </c>
      <c r="C361" s="631">
        <v>0.39583333333333331</v>
      </c>
      <c r="D361" s="632">
        <v>2501678</v>
      </c>
      <c r="E361" s="632" t="s">
        <v>39</v>
      </c>
      <c r="F361" s="633" t="s">
        <v>55</v>
      </c>
      <c r="G361" s="866">
        <v>13.22</v>
      </c>
      <c r="H361" s="877">
        <v>13.31</v>
      </c>
      <c r="I361" s="873"/>
      <c r="J361" s="635"/>
      <c r="K361" s="548">
        <v>10.97</v>
      </c>
      <c r="L361" s="636">
        <f t="shared" si="50"/>
        <v>12.641161557962665</v>
      </c>
      <c r="M361" s="635"/>
      <c r="N361" s="635"/>
      <c r="O361" s="873">
        <v>2.8</v>
      </c>
      <c r="P361" s="873">
        <v>6.24</v>
      </c>
      <c r="Q361" s="874">
        <v>44.46</v>
      </c>
      <c r="R361" s="874">
        <v>23.2</v>
      </c>
      <c r="S361" s="874">
        <v>16</v>
      </c>
      <c r="T361" s="872">
        <f>SUM(PS[[#This Row],[G 180µ]:[G 63µ]])</f>
        <v>89.9</v>
      </c>
      <c r="U361" s="874">
        <v>5.54</v>
      </c>
      <c r="V361" s="638"/>
      <c r="W361" s="638"/>
      <c r="X361" s="638"/>
      <c r="Y361" s="637">
        <v>89.77</v>
      </c>
      <c r="Z361" s="637">
        <v>-0.46</v>
      </c>
      <c r="AA361" s="637">
        <v>10.98</v>
      </c>
      <c r="AB361" s="25"/>
      <c r="AC361" s="639">
        <v>0.8</v>
      </c>
      <c r="AD361" s="634">
        <v>85</v>
      </c>
      <c r="AE361" s="634">
        <v>113</v>
      </c>
      <c r="AF361" s="634">
        <v>23.3</v>
      </c>
      <c r="AG361" s="637">
        <v>270</v>
      </c>
      <c r="AH361" s="634">
        <v>0.75</v>
      </c>
      <c r="AI361" s="634">
        <v>51.8</v>
      </c>
      <c r="AJ361" s="635"/>
      <c r="AK361" s="635" t="s">
        <v>55</v>
      </c>
      <c r="AL361" s="635" t="s">
        <v>55</v>
      </c>
      <c r="AM361" s="640"/>
      <c r="AN361" s="635" t="s">
        <v>91</v>
      </c>
      <c r="AO361" s="24" t="s">
        <v>55</v>
      </c>
      <c r="AP361" s="635"/>
      <c r="AQ361" s="635" t="s">
        <v>55</v>
      </c>
      <c r="AR361" s="635" t="s">
        <v>55</v>
      </c>
      <c r="AS361" s="641" t="s">
        <v>32</v>
      </c>
      <c r="AT361" s="24" t="s">
        <v>1739</v>
      </c>
    </row>
    <row r="362" spans="1:46" ht="19.5">
      <c r="A362" s="629">
        <v>45714</v>
      </c>
      <c r="B362" s="630">
        <v>102</v>
      </c>
      <c r="C362" s="631">
        <v>0.39583333333333331</v>
      </c>
      <c r="D362" s="632">
        <v>2501708</v>
      </c>
      <c r="E362" s="632" t="s">
        <v>39</v>
      </c>
      <c r="F362" s="633" t="s">
        <v>55</v>
      </c>
      <c r="G362" s="866">
        <v>13.3</v>
      </c>
      <c r="H362" s="877">
        <v>13.32</v>
      </c>
      <c r="I362" s="873"/>
      <c r="J362" s="635"/>
      <c r="K362" s="548">
        <v>11.34</v>
      </c>
      <c r="L362" s="636">
        <f>(K362/(100-G362))*100</f>
        <v>13.079584775086506</v>
      </c>
      <c r="M362" s="635"/>
      <c r="N362" s="635"/>
      <c r="O362" s="873"/>
      <c r="P362" s="873"/>
      <c r="Q362" s="874"/>
      <c r="R362" s="874"/>
      <c r="S362" s="874"/>
      <c r="T362" s="872"/>
      <c r="U362" s="874"/>
      <c r="V362" s="638"/>
      <c r="W362" s="638"/>
      <c r="X362" s="638"/>
      <c r="Y362" s="637">
        <v>89.25</v>
      </c>
      <c r="Z362" s="637">
        <v>-0.42</v>
      </c>
      <c r="AA362" s="637">
        <v>11.75</v>
      </c>
      <c r="AB362" s="25"/>
      <c r="AC362" s="639"/>
      <c r="AD362" s="634">
        <v>73</v>
      </c>
      <c r="AE362" s="634">
        <v>80</v>
      </c>
      <c r="AF362" s="634">
        <v>19.899999999999999</v>
      </c>
      <c r="AG362" s="637">
        <v>190</v>
      </c>
      <c r="AH362" s="634">
        <v>0.91</v>
      </c>
      <c r="AI362" s="634">
        <v>51.2</v>
      </c>
      <c r="AJ362" s="635"/>
      <c r="AK362" s="635" t="s">
        <v>55</v>
      </c>
      <c r="AL362" s="635" t="s">
        <v>55</v>
      </c>
      <c r="AM362" s="640"/>
      <c r="AN362" s="635" t="s">
        <v>73</v>
      </c>
      <c r="AO362" s="24" t="s">
        <v>55</v>
      </c>
      <c r="AP362" s="635"/>
      <c r="AQ362" s="635" t="s">
        <v>55</v>
      </c>
      <c r="AR362" s="635" t="s">
        <v>55</v>
      </c>
      <c r="AS362" s="641" t="s">
        <v>32</v>
      </c>
      <c r="AT362" s="24" t="s">
        <v>1740</v>
      </c>
    </row>
    <row r="363" spans="1:46" ht="19.5">
      <c r="A363" s="629">
        <v>45715</v>
      </c>
      <c r="B363" s="630">
        <v>102</v>
      </c>
      <c r="C363" s="631">
        <v>0.41666666666666669</v>
      </c>
      <c r="D363" s="632">
        <v>2501739</v>
      </c>
      <c r="E363" s="632" t="s">
        <v>39</v>
      </c>
      <c r="F363" s="633" t="s">
        <v>55</v>
      </c>
      <c r="G363" s="866">
        <v>13.3</v>
      </c>
      <c r="H363" s="877"/>
      <c r="I363" s="873"/>
      <c r="J363" s="635"/>
      <c r="K363" s="548">
        <v>11.36</v>
      </c>
      <c r="L363" s="636">
        <f>(K363/(100-G363))*100</f>
        <v>13.102652825836216</v>
      </c>
      <c r="M363" s="635"/>
      <c r="N363" s="635"/>
      <c r="O363" s="873"/>
      <c r="P363" s="873"/>
      <c r="Q363" s="874"/>
      <c r="R363" s="874"/>
      <c r="S363" s="874"/>
      <c r="T363" s="874"/>
      <c r="U363" s="874"/>
      <c r="V363" s="638"/>
      <c r="W363" s="638"/>
      <c r="X363" s="638"/>
      <c r="Y363" s="637">
        <v>88.38</v>
      </c>
      <c r="Z363" s="637">
        <v>-0.75</v>
      </c>
      <c r="AA363" s="637">
        <v>13.57</v>
      </c>
      <c r="AB363" s="25"/>
      <c r="AC363" s="639">
        <v>0.84</v>
      </c>
      <c r="AD363" s="634">
        <v>76</v>
      </c>
      <c r="AE363" s="634">
        <v>98</v>
      </c>
      <c r="AF363" s="634">
        <v>22</v>
      </c>
      <c r="AG363" s="637">
        <v>180</v>
      </c>
      <c r="AH363" s="634">
        <v>0.78</v>
      </c>
      <c r="AI363" s="634">
        <v>39.9</v>
      </c>
      <c r="AJ363" s="635"/>
      <c r="AK363" s="635" t="s">
        <v>55</v>
      </c>
      <c r="AL363" s="635" t="s">
        <v>55</v>
      </c>
      <c r="AM363" s="640"/>
      <c r="AN363" s="635" t="s">
        <v>73</v>
      </c>
      <c r="AO363" s="24" t="s">
        <v>55</v>
      </c>
      <c r="AP363" s="635"/>
      <c r="AQ363" s="635" t="s">
        <v>55</v>
      </c>
      <c r="AR363" s="635" t="s">
        <v>55</v>
      </c>
      <c r="AS363" s="641" t="s">
        <v>32</v>
      </c>
      <c r="AT363" s="24" t="s">
        <v>1741</v>
      </c>
    </row>
    <row r="364" spans="1:46" ht="19.5">
      <c r="A364" s="629">
        <v>45716</v>
      </c>
      <c r="B364" s="630">
        <v>102</v>
      </c>
      <c r="C364" s="631">
        <v>0.39583333333333331</v>
      </c>
      <c r="D364" s="632">
        <v>2501757</v>
      </c>
      <c r="E364" s="632" t="s">
        <v>39</v>
      </c>
      <c r="F364" s="633" t="s">
        <v>55</v>
      </c>
      <c r="G364" s="866">
        <v>13.34</v>
      </c>
      <c r="H364" s="877">
        <v>13.4</v>
      </c>
      <c r="I364" s="873"/>
      <c r="J364" s="635"/>
      <c r="K364" s="548">
        <v>10.78</v>
      </c>
      <c r="L364" s="636">
        <f>(K364/(100-G364))*100</f>
        <v>12.439418416801292</v>
      </c>
      <c r="M364" s="635"/>
      <c r="N364" s="635"/>
      <c r="O364" s="873"/>
      <c r="P364" s="873"/>
      <c r="Q364" s="874"/>
      <c r="R364" s="874"/>
      <c r="S364" s="874"/>
      <c r="T364" s="874"/>
      <c r="U364" s="874"/>
      <c r="V364" s="638"/>
      <c r="W364" s="638"/>
      <c r="X364" s="638"/>
      <c r="Y364" s="637">
        <v>89.87</v>
      </c>
      <c r="Z364" s="637">
        <v>-0.5</v>
      </c>
      <c r="AA364" s="637">
        <v>10.74</v>
      </c>
      <c r="AB364" s="25"/>
      <c r="AC364" s="639">
        <v>0.81</v>
      </c>
      <c r="AD364" s="634">
        <v>92</v>
      </c>
      <c r="AE364" s="634">
        <v>70</v>
      </c>
      <c r="AF364" s="634">
        <v>18.600000000000001</v>
      </c>
      <c r="AG364" s="637">
        <v>210</v>
      </c>
      <c r="AH364" s="634">
        <v>1.3</v>
      </c>
      <c r="AI364" s="634">
        <v>48.4</v>
      </c>
      <c r="AJ364" s="635"/>
      <c r="AK364" s="635" t="s">
        <v>55</v>
      </c>
      <c r="AL364" s="635" t="s">
        <v>55</v>
      </c>
      <c r="AM364" s="640"/>
      <c r="AN364" s="635"/>
      <c r="AO364" s="24" t="s">
        <v>55</v>
      </c>
      <c r="AP364" s="635"/>
      <c r="AQ364" s="635" t="s">
        <v>55</v>
      </c>
      <c r="AR364" s="635" t="s">
        <v>55</v>
      </c>
      <c r="AS364" s="641" t="s">
        <v>32</v>
      </c>
      <c r="AT364" s="24" t="s">
        <v>1742</v>
      </c>
    </row>
    <row r="365" spans="1:46" ht="19.5">
      <c r="A365" s="629">
        <v>45719</v>
      </c>
      <c r="B365" s="630">
        <v>103</v>
      </c>
      <c r="C365" s="631">
        <v>0.5</v>
      </c>
      <c r="D365" s="632">
        <v>2501834</v>
      </c>
      <c r="E365" s="632" t="s">
        <v>39</v>
      </c>
      <c r="F365" s="633" t="s">
        <v>55</v>
      </c>
      <c r="G365" s="866">
        <v>13.34</v>
      </c>
      <c r="H365" s="877"/>
      <c r="I365" s="873"/>
      <c r="J365" s="635"/>
      <c r="K365" s="548">
        <v>10.050000000000001</v>
      </c>
      <c r="L365" s="636">
        <f>(K365/(100-G365))*100</f>
        <v>11.597045926609741</v>
      </c>
      <c r="M365" s="635"/>
      <c r="N365" s="635"/>
      <c r="O365" s="873"/>
      <c r="P365" s="873"/>
      <c r="Q365" s="874"/>
      <c r="R365" s="874"/>
      <c r="S365" s="874"/>
      <c r="T365" s="874"/>
      <c r="U365" s="874"/>
      <c r="V365" s="638"/>
      <c r="W365" s="638"/>
      <c r="X365" s="638"/>
      <c r="Y365" s="637">
        <v>90.03</v>
      </c>
      <c r="Z365" s="637">
        <v>-0.75</v>
      </c>
      <c r="AA365" s="637">
        <v>10.69</v>
      </c>
      <c r="AB365" s="25"/>
      <c r="AC365" s="639">
        <v>0.57999999999999996</v>
      </c>
      <c r="AD365" s="634"/>
      <c r="AE365" s="634"/>
      <c r="AF365" s="634"/>
      <c r="AG365" s="637"/>
      <c r="AH365" s="634"/>
      <c r="AI365" s="634"/>
      <c r="AJ365" s="635"/>
      <c r="AK365" s="635" t="s">
        <v>55</v>
      </c>
      <c r="AL365" s="635" t="s">
        <v>55</v>
      </c>
      <c r="AM365" s="640"/>
      <c r="AN365" s="635"/>
      <c r="AO365" s="24" t="s">
        <v>55</v>
      </c>
      <c r="AP365" s="635"/>
      <c r="AQ365" s="635" t="s">
        <v>55</v>
      </c>
      <c r="AR365" s="635" t="s">
        <v>55</v>
      </c>
      <c r="AS365" s="641" t="s">
        <v>32</v>
      </c>
      <c r="AT365" s="24" t="s">
        <v>1743</v>
      </c>
    </row>
    <row r="366" spans="1:46" ht="19.5">
      <c r="A366" s="629">
        <v>45720</v>
      </c>
      <c r="B366" s="630">
        <v>103</v>
      </c>
      <c r="C366" s="631">
        <v>0.41666666666666669</v>
      </c>
      <c r="D366" s="632">
        <v>2501853</v>
      </c>
      <c r="E366" s="632" t="s">
        <v>39</v>
      </c>
      <c r="F366" s="633" t="s">
        <v>55</v>
      </c>
      <c r="G366" s="866">
        <v>13.5</v>
      </c>
      <c r="H366" s="877"/>
      <c r="I366" s="873"/>
      <c r="J366" s="635"/>
      <c r="K366" s="548">
        <v>10.46</v>
      </c>
      <c r="L366" s="636">
        <f>(K366/(100-G366))*100</f>
        <v>12.092485549132949</v>
      </c>
      <c r="M366" s="635"/>
      <c r="N366" s="635"/>
      <c r="O366" s="873"/>
      <c r="P366" s="873"/>
      <c r="Q366" s="874"/>
      <c r="R366" s="874"/>
      <c r="S366" s="874"/>
      <c r="T366" s="874"/>
      <c r="U366" s="874"/>
      <c r="V366" s="638"/>
      <c r="W366" s="638"/>
      <c r="X366" s="638"/>
      <c r="Y366" s="637">
        <v>89.51</v>
      </c>
      <c r="Z366" s="637">
        <v>-0.45</v>
      </c>
      <c r="AA366" s="637">
        <v>10.87</v>
      </c>
      <c r="AB366" s="25"/>
      <c r="AC366" s="639">
        <v>0.67</v>
      </c>
      <c r="AD366" s="634"/>
      <c r="AE366" s="634"/>
      <c r="AF366" s="634"/>
      <c r="AG366" s="637"/>
      <c r="AH366" s="634"/>
      <c r="AI366" s="634"/>
      <c r="AJ366" s="635"/>
      <c r="AK366" s="635" t="s">
        <v>55</v>
      </c>
      <c r="AL366" s="635" t="s">
        <v>55</v>
      </c>
      <c r="AM366" s="640"/>
      <c r="AN366" s="635" t="s">
        <v>73</v>
      </c>
      <c r="AO366" s="24" t="s">
        <v>55</v>
      </c>
      <c r="AP366" s="635"/>
      <c r="AQ366" s="635" t="s">
        <v>55</v>
      </c>
      <c r="AR366" s="635" t="s">
        <v>55</v>
      </c>
      <c r="AS366" s="641" t="s">
        <v>32</v>
      </c>
      <c r="AT366" s="24" t="s">
        <v>1744</v>
      </c>
    </row>
    <row r="367" spans="1:46" ht="19.5">
      <c r="A367" s="629">
        <v>45721</v>
      </c>
      <c r="B367" s="630">
        <v>103</v>
      </c>
      <c r="C367" s="631">
        <v>0.41666666666666669</v>
      </c>
      <c r="D367" s="632">
        <v>2501870</v>
      </c>
      <c r="E367" s="632" t="s">
        <v>39</v>
      </c>
      <c r="F367" s="633" t="s">
        <v>55</v>
      </c>
      <c r="G367" s="866">
        <v>13.5</v>
      </c>
      <c r="H367" s="877"/>
      <c r="I367" s="871">
        <v>13</v>
      </c>
      <c r="J367" s="635"/>
      <c r="K367" s="548">
        <v>11.04</v>
      </c>
      <c r="L367" s="636">
        <f>(K367/(100-G367))*100</f>
        <v>12.76300578034682</v>
      </c>
      <c r="M367" s="635"/>
      <c r="N367" s="635"/>
      <c r="O367" s="873"/>
      <c r="P367" s="873"/>
      <c r="Q367" s="874"/>
      <c r="R367" s="874"/>
      <c r="S367" s="874"/>
      <c r="T367" s="874"/>
      <c r="U367" s="874"/>
      <c r="V367" s="638"/>
      <c r="W367" s="638"/>
      <c r="X367" s="638"/>
      <c r="Y367" s="637">
        <v>88.18</v>
      </c>
      <c r="Z367" s="637">
        <v>-0.3</v>
      </c>
      <c r="AA367" s="637">
        <v>10.81</v>
      </c>
      <c r="AB367" s="25"/>
      <c r="AC367" s="639">
        <v>0.76</v>
      </c>
      <c r="AD367" s="634">
        <v>86</v>
      </c>
      <c r="AE367" s="634">
        <v>102</v>
      </c>
      <c r="AF367" s="634">
        <v>22.5</v>
      </c>
      <c r="AG367" s="637">
        <v>257</v>
      </c>
      <c r="AH367" s="634">
        <v>0.84</v>
      </c>
      <c r="AI367" s="634">
        <v>51.3</v>
      </c>
      <c r="AJ367" s="635"/>
      <c r="AK367" s="635" t="s">
        <v>55</v>
      </c>
      <c r="AL367" s="635" t="s">
        <v>55</v>
      </c>
      <c r="AM367" s="640"/>
      <c r="AN367" s="635" t="s">
        <v>73</v>
      </c>
      <c r="AO367" s="24" t="s">
        <v>55</v>
      </c>
      <c r="AP367" s="635"/>
      <c r="AQ367" s="635" t="s">
        <v>55</v>
      </c>
      <c r="AR367" s="635" t="s">
        <v>55</v>
      </c>
      <c r="AS367" s="641" t="s">
        <v>32</v>
      </c>
      <c r="AT367" s="24" t="s">
        <v>1745</v>
      </c>
    </row>
    <row r="368" spans="1:46" ht="19.5">
      <c r="A368" s="629">
        <v>45722</v>
      </c>
      <c r="B368" s="630">
        <v>103</v>
      </c>
      <c r="C368" s="631">
        <v>0.45833333333333331</v>
      </c>
      <c r="D368" s="632">
        <v>2501915</v>
      </c>
      <c r="E368" s="632" t="s">
        <v>39</v>
      </c>
      <c r="F368" s="633" t="s">
        <v>55</v>
      </c>
      <c r="G368" s="866">
        <v>13.15</v>
      </c>
      <c r="H368" s="877"/>
      <c r="I368" s="871">
        <v>13.23</v>
      </c>
      <c r="J368" s="635">
        <v>0.58899999999999997</v>
      </c>
      <c r="K368" s="548">
        <v>11.72</v>
      </c>
      <c r="L368" s="636">
        <f>(K368/(100-G368))*100</f>
        <v>13.494530800230283</v>
      </c>
      <c r="M368" s="635"/>
      <c r="N368" s="635"/>
      <c r="O368" s="873">
        <v>5.8</v>
      </c>
      <c r="P368" s="873">
        <v>18.32</v>
      </c>
      <c r="Q368" s="874">
        <v>53.4</v>
      </c>
      <c r="R368" s="874">
        <v>9.6999999999999993</v>
      </c>
      <c r="S368" s="874">
        <v>6.4</v>
      </c>
      <c r="T368" s="872">
        <f>SUM(PS[[#This Row],[G 180µ]:[G 63µ]])</f>
        <v>87.820000000000007</v>
      </c>
      <c r="U368" s="874">
        <v>2</v>
      </c>
      <c r="V368" s="638"/>
      <c r="W368" s="638"/>
      <c r="X368" s="638"/>
      <c r="Y368" s="637">
        <v>89.83</v>
      </c>
      <c r="Z368" s="637">
        <v>-0.42</v>
      </c>
      <c r="AA368" s="637">
        <v>10.52</v>
      </c>
      <c r="AB368" s="25">
        <v>633</v>
      </c>
      <c r="AC368" s="639">
        <v>0.8</v>
      </c>
      <c r="AD368" s="634">
        <v>75</v>
      </c>
      <c r="AE368" s="634">
        <v>98</v>
      </c>
      <c r="AF368" s="634">
        <v>22</v>
      </c>
      <c r="AG368" s="637">
        <v>210</v>
      </c>
      <c r="AH368" s="634">
        <v>0.77</v>
      </c>
      <c r="AI368" s="634">
        <v>47.7</v>
      </c>
      <c r="AJ368" s="635"/>
      <c r="AK368" s="635" t="s">
        <v>55</v>
      </c>
      <c r="AL368" s="635" t="s">
        <v>55</v>
      </c>
      <c r="AM368" s="640"/>
      <c r="AN368" s="635" t="s">
        <v>85</v>
      </c>
      <c r="AO368" s="24" t="s">
        <v>55</v>
      </c>
      <c r="AP368" s="635"/>
      <c r="AQ368" s="635" t="s">
        <v>55</v>
      </c>
      <c r="AR368" s="635" t="s">
        <v>55</v>
      </c>
      <c r="AS368" s="641" t="s">
        <v>32</v>
      </c>
      <c r="AT368" s="24" t="s">
        <v>1746</v>
      </c>
    </row>
    <row r="369" spans="1:46" ht="19.5">
      <c r="A369" s="619">
        <v>45723</v>
      </c>
      <c r="B369" s="616">
        <v>103</v>
      </c>
      <c r="C369" s="620">
        <v>0.41666666666666669</v>
      </c>
      <c r="D369" s="617">
        <v>2501945</v>
      </c>
      <c r="E369" s="632" t="s">
        <v>39</v>
      </c>
      <c r="F369" s="633" t="s">
        <v>55</v>
      </c>
      <c r="G369" s="864">
        <v>13.52</v>
      </c>
      <c r="H369" s="875"/>
      <c r="I369" s="871">
        <v>13.6</v>
      </c>
      <c r="J369" s="24">
        <v>0.59199999999999997</v>
      </c>
      <c r="K369" s="19">
        <v>10.27</v>
      </c>
      <c r="L369" s="636">
        <f>(K369/(100-G369))*100</f>
        <v>11.875578168362626</v>
      </c>
      <c r="M369" s="24"/>
      <c r="N369" s="24"/>
      <c r="O369" s="873">
        <v>1.8</v>
      </c>
      <c r="P369" s="873">
        <v>5.4</v>
      </c>
      <c r="Q369" s="874">
        <v>62.14</v>
      </c>
      <c r="R369" s="874">
        <v>15.34</v>
      </c>
      <c r="S369" s="874">
        <v>9.8000000000000007</v>
      </c>
      <c r="T369" s="872">
        <f>SUM(PS[[#This Row],[G 180µ]:[G 63µ]])</f>
        <v>92.68</v>
      </c>
      <c r="U369" s="874">
        <v>4</v>
      </c>
      <c r="V369" s="638">
        <v>25.6</v>
      </c>
      <c r="W369" s="638">
        <v>96.81</v>
      </c>
      <c r="X369" s="638">
        <v>8</v>
      </c>
      <c r="Y369" s="18">
        <v>89.82</v>
      </c>
      <c r="Z369" s="18">
        <v>-0.43</v>
      </c>
      <c r="AA369" s="18">
        <v>10.58</v>
      </c>
      <c r="AB369" s="25">
        <v>633</v>
      </c>
      <c r="AC369" s="17">
        <v>0.72</v>
      </c>
      <c r="AD369" s="16">
        <v>81</v>
      </c>
      <c r="AE369" s="16">
        <v>83</v>
      </c>
      <c r="AF369" s="16">
        <v>20.3</v>
      </c>
      <c r="AG369" s="18">
        <v>218</v>
      </c>
      <c r="AH369" s="16">
        <v>0.98</v>
      </c>
      <c r="AI369" s="16">
        <v>52.2</v>
      </c>
      <c r="AJ369" s="24"/>
      <c r="AK369" s="635" t="s">
        <v>55</v>
      </c>
      <c r="AL369" s="635" t="s">
        <v>55</v>
      </c>
      <c r="AM369" s="640"/>
      <c r="AN369" s="635"/>
      <c r="AO369" s="24" t="s">
        <v>55</v>
      </c>
      <c r="AP369" s="635"/>
      <c r="AQ369" s="635" t="s">
        <v>55</v>
      </c>
      <c r="AR369" s="635" t="s">
        <v>55</v>
      </c>
      <c r="AS369" s="641" t="s">
        <v>32</v>
      </c>
      <c r="AT369" s="24" t="s">
        <v>1747</v>
      </c>
    </row>
    <row r="370" spans="1:46" ht="19.5">
      <c r="A370" s="629">
        <v>45723</v>
      </c>
      <c r="B370" s="630">
        <v>103</v>
      </c>
      <c r="C370" s="631">
        <v>0.4375</v>
      </c>
      <c r="D370" s="632">
        <v>2501947</v>
      </c>
      <c r="E370" s="632" t="s">
        <v>39</v>
      </c>
      <c r="F370" s="633" t="s">
        <v>55</v>
      </c>
      <c r="G370" s="866">
        <v>13.42</v>
      </c>
      <c r="H370" s="877"/>
      <c r="I370" s="871">
        <v>13.6</v>
      </c>
      <c r="J370" s="635"/>
      <c r="K370" s="548">
        <v>10.27</v>
      </c>
      <c r="L370" s="636">
        <f>(K370/(100-G370))*100</f>
        <v>11.861861861861861</v>
      </c>
      <c r="M370" s="635"/>
      <c r="N370" s="635"/>
      <c r="O370" s="873"/>
      <c r="P370" s="873"/>
      <c r="Q370" s="874"/>
      <c r="R370" s="874"/>
      <c r="S370" s="874"/>
      <c r="T370" s="874"/>
      <c r="U370" s="874"/>
      <c r="V370" s="638"/>
      <c r="W370" s="638"/>
      <c r="X370" s="638"/>
      <c r="Y370" s="637">
        <v>90.04</v>
      </c>
      <c r="Z370" s="637">
        <v>-0.44</v>
      </c>
      <c r="AA370" s="637">
        <v>10.58</v>
      </c>
      <c r="AB370" s="25"/>
      <c r="AC370" s="639"/>
      <c r="AD370" s="634"/>
      <c r="AE370" s="634"/>
      <c r="AF370" s="634"/>
      <c r="AG370" s="637"/>
      <c r="AH370" s="634"/>
      <c r="AI370" s="634"/>
      <c r="AJ370" s="635"/>
      <c r="AK370" s="635" t="s">
        <v>55</v>
      </c>
      <c r="AL370" s="635" t="s">
        <v>55</v>
      </c>
      <c r="AM370" s="640"/>
      <c r="AN370" s="635"/>
      <c r="AO370" s="24" t="s">
        <v>55</v>
      </c>
      <c r="AP370" s="635"/>
      <c r="AQ370" s="635" t="s">
        <v>55</v>
      </c>
      <c r="AR370" s="635" t="s">
        <v>55</v>
      </c>
      <c r="AS370" s="641" t="s">
        <v>32</v>
      </c>
      <c r="AT370" s="24" t="s">
        <v>1748</v>
      </c>
    </row>
    <row r="371" spans="1:46" ht="19.5">
      <c r="A371" s="629">
        <v>45726</v>
      </c>
      <c r="B371" s="630">
        <v>103</v>
      </c>
      <c r="C371" s="631">
        <v>0.39583333333333331</v>
      </c>
      <c r="D371" s="632">
        <v>2502044</v>
      </c>
      <c r="E371" s="632" t="s">
        <v>39</v>
      </c>
      <c r="F371" s="633" t="s">
        <v>55</v>
      </c>
      <c r="G371" s="866">
        <v>13.87</v>
      </c>
      <c r="H371" s="877"/>
      <c r="I371" s="871">
        <v>14</v>
      </c>
      <c r="J371" s="635">
        <v>0.6</v>
      </c>
      <c r="K371" s="548">
        <v>10.34</v>
      </c>
      <c r="L371" s="636">
        <f>(K371/(100-G371))*100</f>
        <v>12.005108556832695</v>
      </c>
      <c r="M371" s="635"/>
      <c r="N371" s="635"/>
      <c r="O371" s="873">
        <v>2</v>
      </c>
      <c r="P371" s="873">
        <v>11</v>
      </c>
      <c r="Q371" s="874">
        <v>59</v>
      </c>
      <c r="R371" s="874">
        <v>12</v>
      </c>
      <c r="S371" s="874">
        <v>10</v>
      </c>
      <c r="T371" s="872">
        <f>SUM(PS[[#This Row],[G 180µ]:[G 63µ]])</f>
        <v>92</v>
      </c>
      <c r="U371" s="874">
        <v>4</v>
      </c>
      <c r="V371" s="638">
        <v>22.26</v>
      </c>
      <c r="W371" s="638">
        <v>98.24</v>
      </c>
      <c r="X371" s="638">
        <v>7.69</v>
      </c>
      <c r="Y371" s="637">
        <v>90.27</v>
      </c>
      <c r="Z371" s="637">
        <v>-0.77</v>
      </c>
      <c r="AA371" s="637">
        <v>10.87</v>
      </c>
      <c r="AB371" s="25"/>
      <c r="AC371" s="639">
        <v>0.78</v>
      </c>
      <c r="AD371" s="634">
        <v>90</v>
      </c>
      <c r="AE371" s="634">
        <v>69</v>
      </c>
      <c r="AF371" s="634">
        <v>18.5</v>
      </c>
      <c r="AG371" s="637">
        <v>217</v>
      </c>
      <c r="AH371" s="634">
        <v>1.3</v>
      </c>
      <c r="AI371" s="634">
        <v>52.1</v>
      </c>
      <c r="AJ371" s="635"/>
      <c r="AK371" s="635" t="s">
        <v>55</v>
      </c>
      <c r="AL371" s="635" t="s">
        <v>55</v>
      </c>
      <c r="AM371" s="640"/>
      <c r="AN371" s="635" t="s">
        <v>91</v>
      </c>
      <c r="AO371" s="24" t="s">
        <v>55</v>
      </c>
      <c r="AP371" s="635"/>
      <c r="AQ371" s="635" t="s">
        <v>55</v>
      </c>
      <c r="AR371" s="635" t="s">
        <v>55</v>
      </c>
      <c r="AS371" s="641" t="s">
        <v>32</v>
      </c>
      <c r="AT371" s="24" t="s">
        <v>1749</v>
      </c>
    </row>
    <row r="372" spans="1:46" ht="19.5">
      <c r="A372" s="629">
        <v>45727</v>
      </c>
      <c r="B372" s="630">
        <v>103</v>
      </c>
      <c r="C372" s="631">
        <v>0.4375</v>
      </c>
      <c r="D372" s="632">
        <v>2502089</v>
      </c>
      <c r="E372" s="632" t="s">
        <v>39</v>
      </c>
      <c r="F372" s="633" t="s">
        <v>55</v>
      </c>
      <c r="G372" s="866">
        <v>13.62</v>
      </c>
      <c r="H372" s="877"/>
      <c r="I372" s="873"/>
      <c r="J372" s="635"/>
      <c r="K372" s="548">
        <v>10.57</v>
      </c>
      <c r="L372" s="636">
        <f>(K372/(100-G372))*100</f>
        <v>12.236628849270666</v>
      </c>
      <c r="M372" s="635"/>
      <c r="N372" s="635"/>
      <c r="O372" s="873"/>
      <c r="P372" s="873"/>
      <c r="Q372" s="874"/>
      <c r="R372" s="874"/>
      <c r="S372" s="874"/>
      <c r="T372" s="874"/>
      <c r="U372" s="874"/>
      <c r="V372" s="638">
        <v>25.61</v>
      </c>
      <c r="W372" s="638">
        <v>95.77</v>
      </c>
      <c r="X372" s="638">
        <v>8.3000000000000007</v>
      </c>
      <c r="Y372" s="637">
        <v>90</v>
      </c>
      <c r="Z372" s="637">
        <v>-0.52</v>
      </c>
      <c r="AA372" s="637">
        <v>10.69</v>
      </c>
      <c r="AB372" s="25"/>
      <c r="AC372" s="639">
        <v>0.7</v>
      </c>
      <c r="AD372" s="634">
        <v>91</v>
      </c>
      <c r="AE372" s="634">
        <v>81</v>
      </c>
      <c r="AF372" s="634">
        <v>20</v>
      </c>
      <c r="AG372" s="637">
        <v>235</v>
      </c>
      <c r="AH372" s="634">
        <v>1.1200000000000001</v>
      </c>
      <c r="AI372" s="634">
        <v>50.3</v>
      </c>
      <c r="AJ372" s="635"/>
      <c r="AK372" s="635" t="s">
        <v>55</v>
      </c>
      <c r="AL372" s="635" t="s">
        <v>55</v>
      </c>
      <c r="AM372" s="640"/>
      <c r="AN372" s="635"/>
      <c r="AO372" s="24" t="s">
        <v>55</v>
      </c>
      <c r="AP372" s="635"/>
      <c r="AQ372" s="635" t="s">
        <v>55</v>
      </c>
      <c r="AR372" s="635" t="s">
        <v>55</v>
      </c>
      <c r="AS372" s="641" t="s">
        <v>32</v>
      </c>
      <c r="AT372" s="24" t="s">
        <v>1750</v>
      </c>
    </row>
    <row r="373" spans="1:46" ht="19.5">
      <c r="A373" s="619">
        <v>45728</v>
      </c>
      <c r="B373" s="616">
        <v>103</v>
      </c>
      <c r="C373" s="620">
        <v>0.38541666666666669</v>
      </c>
      <c r="D373" s="617">
        <v>2502114</v>
      </c>
      <c r="E373" s="617" t="s">
        <v>39</v>
      </c>
      <c r="F373" s="633" t="s">
        <v>55</v>
      </c>
      <c r="G373" s="864">
        <v>13.64</v>
      </c>
      <c r="H373" s="875"/>
      <c r="I373" s="869"/>
      <c r="J373" s="24"/>
      <c r="K373" s="19">
        <v>10.76</v>
      </c>
      <c r="L373" s="636">
        <f>(K373/(100-G373))*100</f>
        <v>12.459471977767485</v>
      </c>
      <c r="M373" s="24"/>
      <c r="N373" s="24"/>
      <c r="O373" s="869">
        <v>2.2999999999999998</v>
      </c>
      <c r="P373" s="869">
        <v>8</v>
      </c>
      <c r="Q373" s="870">
        <v>60</v>
      </c>
      <c r="R373" s="870">
        <v>11</v>
      </c>
      <c r="S373" s="870">
        <v>10</v>
      </c>
      <c r="T373" s="872">
        <f>SUM(PS[[#This Row],[G 180µ]:[G 63µ]])</f>
        <v>89</v>
      </c>
      <c r="U373" s="870">
        <v>5</v>
      </c>
      <c r="V373" s="622"/>
      <c r="W373" s="622"/>
      <c r="X373" s="622"/>
      <c r="Y373" s="18">
        <v>90</v>
      </c>
      <c r="Z373" s="18">
        <v>-0.61</v>
      </c>
      <c r="AA373" s="18">
        <v>10.95</v>
      </c>
      <c r="AB373" s="25"/>
      <c r="AC373" s="639">
        <v>0.76</v>
      </c>
      <c r="AD373" s="16">
        <v>100</v>
      </c>
      <c r="AE373" s="16">
        <v>74</v>
      </c>
      <c r="AF373" s="16">
        <v>19</v>
      </c>
      <c r="AG373" s="18">
        <v>246</v>
      </c>
      <c r="AH373" s="16">
        <v>1.35</v>
      </c>
      <c r="AI373" s="16">
        <v>50.7</v>
      </c>
      <c r="AJ373" s="24"/>
      <c r="AK373" s="635" t="s">
        <v>55</v>
      </c>
      <c r="AL373" s="635" t="s">
        <v>55</v>
      </c>
      <c r="AM373" s="640"/>
      <c r="AN373" s="635" t="s">
        <v>91</v>
      </c>
      <c r="AO373" s="24" t="s">
        <v>55</v>
      </c>
      <c r="AP373" s="635"/>
      <c r="AQ373" s="635" t="s">
        <v>55</v>
      </c>
      <c r="AR373" s="635" t="s">
        <v>55</v>
      </c>
      <c r="AS373" s="641" t="s">
        <v>32</v>
      </c>
      <c r="AT373" s="24" t="s">
        <v>1751</v>
      </c>
    </row>
    <row r="374" spans="1:46" ht="19.5">
      <c r="A374" s="619">
        <v>45729</v>
      </c>
      <c r="B374" s="616">
        <v>103</v>
      </c>
      <c r="C374" s="620">
        <v>0.37569444444444444</v>
      </c>
      <c r="D374" s="617">
        <v>2502144</v>
      </c>
      <c r="E374" s="617" t="s">
        <v>39</v>
      </c>
      <c r="F374" s="633" t="s">
        <v>55</v>
      </c>
      <c r="G374" s="864">
        <v>13.34</v>
      </c>
      <c r="H374" s="875"/>
      <c r="I374" s="871">
        <v>13.37</v>
      </c>
      <c r="J374" s="24">
        <v>0.59</v>
      </c>
      <c r="K374" s="19">
        <v>10.94</v>
      </c>
      <c r="L374" s="636">
        <f>(K374/(100-G374))*100</f>
        <v>12.624048003692593</v>
      </c>
      <c r="M374" s="24"/>
      <c r="N374" s="24"/>
      <c r="O374" s="869">
        <v>2</v>
      </c>
      <c r="P374" s="869">
        <v>10</v>
      </c>
      <c r="Q374" s="870">
        <v>58</v>
      </c>
      <c r="R374" s="870">
        <v>15</v>
      </c>
      <c r="S374" s="870">
        <v>11</v>
      </c>
      <c r="T374" s="874">
        <f>SUM(PS[[#This Row],[G 180µ]:[G 63µ]])</f>
        <v>94</v>
      </c>
      <c r="U374" s="870">
        <v>2</v>
      </c>
      <c r="V374" s="622"/>
      <c r="W374" s="622"/>
      <c r="X374" s="622"/>
      <c r="Y374" s="18">
        <v>91</v>
      </c>
      <c r="Z374" s="18">
        <v>-0.67</v>
      </c>
      <c r="AA374" s="18">
        <v>11.06</v>
      </c>
      <c r="AB374" s="25"/>
      <c r="AC374" s="639">
        <v>0.8</v>
      </c>
      <c r="AD374" s="16">
        <v>79</v>
      </c>
      <c r="AE374" s="16">
        <v>82</v>
      </c>
      <c r="AF374" s="16">
        <v>20.2</v>
      </c>
      <c r="AG374" s="18">
        <v>217</v>
      </c>
      <c r="AH374" s="16">
        <v>0.96</v>
      </c>
      <c r="AI374" s="16">
        <v>54.3</v>
      </c>
      <c r="AJ374" s="24"/>
      <c r="AK374" s="635" t="s">
        <v>55</v>
      </c>
      <c r="AL374" s="635" t="s">
        <v>55</v>
      </c>
      <c r="AM374" s="640"/>
      <c r="AN374" s="635" t="s">
        <v>91</v>
      </c>
      <c r="AO374" s="24" t="s">
        <v>55</v>
      </c>
      <c r="AP374" s="635"/>
      <c r="AQ374" s="635" t="s">
        <v>55</v>
      </c>
      <c r="AR374" s="635" t="s">
        <v>55</v>
      </c>
      <c r="AS374" s="641" t="s">
        <v>32</v>
      </c>
      <c r="AT374" s="24" t="s">
        <v>1752</v>
      </c>
    </row>
    <row r="375" spans="1:46" ht="19.5">
      <c r="A375" s="619">
        <v>45730</v>
      </c>
      <c r="B375" s="616">
        <v>103</v>
      </c>
      <c r="C375" s="620">
        <v>0.4375</v>
      </c>
      <c r="D375" s="617">
        <v>2502182</v>
      </c>
      <c r="E375" s="617" t="s">
        <v>39</v>
      </c>
      <c r="F375" s="633" t="s">
        <v>55</v>
      </c>
      <c r="G375" s="864">
        <v>13.49</v>
      </c>
      <c r="H375" s="875"/>
      <c r="I375" s="871">
        <v>13.6</v>
      </c>
      <c r="J375" s="24">
        <v>0.57999999999999996</v>
      </c>
      <c r="K375" s="19">
        <v>11.1</v>
      </c>
      <c r="L375" s="636">
        <f>(K375/(100-G375))*100</f>
        <v>12.830886602704888</v>
      </c>
      <c r="M375" s="24"/>
      <c r="N375" s="24"/>
      <c r="O375" s="869"/>
      <c r="P375" s="869"/>
      <c r="Q375" s="870"/>
      <c r="R375" s="870"/>
      <c r="S375" s="870"/>
      <c r="T375" s="874"/>
      <c r="U375" s="870"/>
      <c r="V375" s="622"/>
      <c r="W375" s="622"/>
      <c r="X375" s="622"/>
      <c r="Y375" s="18">
        <v>90.13</v>
      </c>
      <c r="Z375" s="18">
        <v>-0.45</v>
      </c>
      <c r="AA375" s="18">
        <v>10.73</v>
      </c>
      <c r="AB375" s="25"/>
      <c r="AC375" s="639">
        <v>0.7</v>
      </c>
      <c r="AD375" s="16">
        <v>103</v>
      </c>
      <c r="AE375" s="16">
        <v>67</v>
      </c>
      <c r="AF375" s="16">
        <v>18.2</v>
      </c>
      <c r="AG375" s="18">
        <v>246</v>
      </c>
      <c r="AH375" s="634">
        <v>1.54</v>
      </c>
      <c r="AI375" s="16">
        <v>53.5</v>
      </c>
      <c r="AJ375" s="24"/>
      <c r="AK375" s="635" t="s">
        <v>55</v>
      </c>
      <c r="AL375" s="635" t="s">
        <v>55</v>
      </c>
      <c r="AM375" s="640"/>
      <c r="AN375" s="635" t="s">
        <v>101</v>
      </c>
      <c r="AO375" s="24" t="s">
        <v>55</v>
      </c>
      <c r="AP375" s="635"/>
      <c r="AQ375" s="635" t="s">
        <v>55</v>
      </c>
      <c r="AR375" s="635" t="s">
        <v>55</v>
      </c>
      <c r="AS375" s="641" t="s">
        <v>32</v>
      </c>
      <c r="AT375" s="24" t="s">
        <v>1753</v>
      </c>
    </row>
    <row r="376" spans="1:46" ht="19.5">
      <c r="A376" s="619">
        <v>45731</v>
      </c>
      <c r="B376" s="616">
        <v>103</v>
      </c>
      <c r="C376" s="620">
        <v>0.41666666666666669</v>
      </c>
      <c r="D376" s="617">
        <v>2502215</v>
      </c>
      <c r="E376" s="617" t="s">
        <v>39</v>
      </c>
      <c r="F376" s="633" t="s">
        <v>55</v>
      </c>
      <c r="G376" s="864">
        <v>13.33</v>
      </c>
      <c r="H376" s="875"/>
      <c r="I376" s="871">
        <v>13.2</v>
      </c>
      <c r="J376" s="24">
        <v>0.6</v>
      </c>
      <c r="K376" s="19">
        <v>10.66</v>
      </c>
      <c r="L376" s="636">
        <f>(K376/(100-G376))*100</f>
        <v>12.299526941271489</v>
      </c>
      <c r="M376" s="24"/>
      <c r="N376" s="24"/>
      <c r="O376" s="869"/>
      <c r="P376" s="869"/>
      <c r="Q376" s="870"/>
      <c r="R376" s="870"/>
      <c r="S376" s="870"/>
      <c r="T376" s="874"/>
      <c r="U376" s="870"/>
      <c r="V376" s="622"/>
      <c r="W376" s="622"/>
      <c r="X376" s="622"/>
      <c r="Y376" s="18">
        <v>90.87</v>
      </c>
      <c r="Z376" s="18">
        <v>-0.6</v>
      </c>
      <c r="AA376" s="18">
        <v>10.73</v>
      </c>
      <c r="AB376" s="25"/>
      <c r="AC376" s="639">
        <v>0.72</v>
      </c>
      <c r="AD376" s="16"/>
      <c r="AE376" s="16"/>
      <c r="AF376" s="16"/>
      <c r="AG376" s="18"/>
      <c r="AH376" s="634"/>
      <c r="AI376" s="16"/>
      <c r="AJ376" s="24"/>
      <c r="AK376" s="635" t="s">
        <v>55</v>
      </c>
      <c r="AL376" s="635" t="s">
        <v>55</v>
      </c>
      <c r="AM376" s="640"/>
      <c r="AN376" s="635"/>
      <c r="AO376" s="24" t="s">
        <v>55</v>
      </c>
      <c r="AP376" s="635"/>
      <c r="AQ376" s="635" t="s">
        <v>55</v>
      </c>
      <c r="AR376" s="635" t="s">
        <v>55</v>
      </c>
      <c r="AS376" s="641" t="s">
        <v>32</v>
      </c>
      <c r="AT376" s="24" t="s">
        <v>1754</v>
      </c>
    </row>
    <row r="377" spans="1:46" ht="19.5">
      <c r="A377" s="619">
        <v>45733</v>
      </c>
      <c r="B377" s="616">
        <v>103</v>
      </c>
      <c r="C377" s="620">
        <v>0.39583333333333331</v>
      </c>
      <c r="D377" s="617">
        <v>2502284</v>
      </c>
      <c r="E377" s="617" t="s">
        <v>39</v>
      </c>
      <c r="F377" s="621" t="s">
        <v>55</v>
      </c>
      <c r="G377" s="866">
        <v>13.5</v>
      </c>
      <c r="H377" s="875"/>
      <c r="I377" s="871">
        <v>13</v>
      </c>
      <c r="J377" s="24">
        <v>0.53800000000000003</v>
      </c>
      <c r="K377" s="19">
        <v>10.57</v>
      </c>
      <c r="L377" s="636">
        <f>(K377/(100-G377))*100</f>
        <v>12.219653179190752</v>
      </c>
      <c r="M377" s="24"/>
      <c r="N377" s="24"/>
      <c r="O377" s="869">
        <v>4</v>
      </c>
      <c r="P377" s="869">
        <v>30</v>
      </c>
      <c r="Q377" s="870">
        <v>41.2</v>
      </c>
      <c r="R377" s="870">
        <v>10</v>
      </c>
      <c r="S377" s="870">
        <v>5</v>
      </c>
      <c r="T377" s="874">
        <f>SUM(PS[[#This Row],[G 180µ]:[G 63µ]])</f>
        <v>86.2</v>
      </c>
      <c r="U377" s="870">
        <v>8</v>
      </c>
      <c r="V377" s="622"/>
      <c r="W377" s="622"/>
      <c r="X377" s="622"/>
      <c r="Y377" s="18">
        <v>89.54</v>
      </c>
      <c r="Z377" s="18">
        <v>-0.48</v>
      </c>
      <c r="AA377" s="18">
        <v>10.5</v>
      </c>
      <c r="AB377" s="25"/>
      <c r="AC377" s="17"/>
      <c r="AD377" s="16">
        <v>84</v>
      </c>
      <c r="AE377" s="16">
        <v>87</v>
      </c>
      <c r="AF377" s="16">
        <v>20.8</v>
      </c>
      <c r="AG377" s="18">
        <v>222</v>
      </c>
      <c r="AH377" s="16">
        <v>0.97</v>
      </c>
      <c r="AI377" s="16">
        <v>49.2</v>
      </c>
      <c r="AJ377" s="24"/>
      <c r="AK377" s="635" t="s">
        <v>55</v>
      </c>
      <c r="AL377" s="635" t="s">
        <v>55</v>
      </c>
      <c r="AM377" s="26"/>
      <c r="AN377" s="635" t="s">
        <v>85</v>
      </c>
      <c r="AO377" s="24" t="s">
        <v>55</v>
      </c>
      <c r="AP377" s="635"/>
      <c r="AQ377" s="635" t="s">
        <v>55</v>
      </c>
      <c r="AR377" s="635" t="s">
        <v>55</v>
      </c>
      <c r="AS377" s="641" t="s">
        <v>32</v>
      </c>
      <c r="AT377" s="24" t="s">
        <v>1755</v>
      </c>
    </row>
    <row r="378" spans="1:46" ht="19.5">
      <c r="A378" s="619">
        <v>45734</v>
      </c>
      <c r="B378" s="616">
        <v>103</v>
      </c>
      <c r="C378" s="620">
        <v>0.41666666666666669</v>
      </c>
      <c r="D378" s="617">
        <v>2502375</v>
      </c>
      <c r="E378" s="617" t="s">
        <v>39</v>
      </c>
      <c r="F378" s="621" t="s">
        <v>55</v>
      </c>
      <c r="G378" s="866">
        <v>13.57</v>
      </c>
      <c r="H378" s="875"/>
      <c r="I378" s="871">
        <v>13.64</v>
      </c>
      <c r="J378" s="24">
        <v>0.57999999999999996</v>
      </c>
      <c r="K378" s="19">
        <v>10.57</v>
      </c>
      <c r="L378" s="636">
        <f>(K378/(100-G378))*100</f>
        <v>12.229549924794631</v>
      </c>
      <c r="M378" s="24"/>
      <c r="N378" s="24"/>
      <c r="O378" s="869">
        <v>4.4400000000000004</v>
      </c>
      <c r="P378" s="869">
        <v>22.24</v>
      </c>
      <c r="Q378" s="870">
        <v>48.22</v>
      </c>
      <c r="R378" s="870">
        <v>15.42</v>
      </c>
      <c r="S378" s="870">
        <v>4.8</v>
      </c>
      <c r="T378" s="874">
        <f>SUM(PS[[#This Row],[G 180µ]:[G 63µ]])</f>
        <v>90.679999999999993</v>
      </c>
      <c r="U378" s="870">
        <v>3</v>
      </c>
      <c r="V378" s="622">
        <v>21.77</v>
      </c>
      <c r="W378" s="622">
        <v>98.98</v>
      </c>
      <c r="X378" s="622">
        <v>7.6</v>
      </c>
      <c r="Y378" s="18">
        <v>90.45</v>
      </c>
      <c r="Z378" s="18">
        <v>-0.59</v>
      </c>
      <c r="AA378" s="18">
        <v>10.53</v>
      </c>
      <c r="AB378" s="25"/>
      <c r="AC378" s="17"/>
      <c r="AD378" s="16">
        <v>84</v>
      </c>
      <c r="AE378" s="16">
        <v>94</v>
      </c>
      <c r="AF378" s="16">
        <v>21.6</v>
      </c>
      <c r="AG378" s="18">
        <v>252</v>
      </c>
      <c r="AH378" s="16">
        <v>0.89</v>
      </c>
      <c r="AI378" s="16">
        <v>54.4</v>
      </c>
      <c r="AJ378" s="24"/>
      <c r="AK378" s="635" t="s">
        <v>55</v>
      </c>
      <c r="AL378" s="635" t="s">
        <v>55</v>
      </c>
      <c r="AM378" s="26"/>
      <c r="AN378" s="635" t="s">
        <v>85</v>
      </c>
      <c r="AO378" s="24" t="s">
        <v>55</v>
      </c>
      <c r="AP378" s="635"/>
      <c r="AQ378" s="635" t="s">
        <v>55</v>
      </c>
      <c r="AR378" s="635" t="s">
        <v>55</v>
      </c>
      <c r="AS378" s="641" t="s">
        <v>32</v>
      </c>
      <c r="AT378" s="24" t="s">
        <v>1756</v>
      </c>
    </row>
    <row r="379" spans="1:46" ht="19.5">
      <c r="A379" s="619">
        <v>45742</v>
      </c>
      <c r="B379" s="616">
        <v>103</v>
      </c>
      <c r="C379" s="620">
        <v>0.41666666666666669</v>
      </c>
      <c r="D379" s="617">
        <v>2502567</v>
      </c>
      <c r="E379" s="617" t="s">
        <v>39</v>
      </c>
      <c r="F379" s="621" t="s">
        <v>55</v>
      </c>
      <c r="G379" s="866">
        <v>13.4</v>
      </c>
      <c r="H379" s="875"/>
      <c r="I379" s="871">
        <v>13.49</v>
      </c>
      <c r="J379" s="24">
        <v>0.57199999999999995</v>
      </c>
      <c r="K379" s="19">
        <v>10.79</v>
      </c>
      <c r="L379" s="636">
        <f>(K379/(100-G379))*100</f>
        <v>12.459584295612009</v>
      </c>
      <c r="M379" s="24"/>
      <c r="N379" s="24"/>
      <c r="O379" s="869">
        <v>1.6</v>
      </c>
      <c r="P379" s="869">
        <v>11.1</v>
      </c>
      <c r="Q379" s="870">
        <v>47.76</v>
      </c>
      <c r="R379" s="870">
        <v>19.239999999999998</v>
      </c>
      <c r="S379" s="870">
        <v>12.48</v>
      </c>
      <c r="T379" s="874">
        <f>SUM(PS[[#This Row],[G 180µ]:[G 63µ]])</f>
        <v>90.58</v>
      </c>
      <c r="U379" s="870">
        <v>4.2</v>
      </c>
      <c r="V379" s="622"/>
      <c r="W379" s="622"/>
      <c r="X379" s="622"/>
      <c r="Y379" s="18">
        <v>90.05</v>
      </c>
      <c r="Z379" s="18">
        <v>-0.57999999999999996</v>
      </c>
      <c r="AA379" s="18">
        <v>10.92</v>
      </c>
      <c r="AB379" s="25"/>
      <c r="AC379" s="17"/>
      <c r="AD379" s="16"/>
      <c r="AE379" s="16"/>
      <c r="AF379" s="16"/>
      <c r="AG379" s="18"/>
      <c r="AH379" s="16"/>
      <c r="AI379" s="16"/>
      <c r="AJ379" s="24"/>
      <c r="AK379" s="635" t="s">
        <v>55</v>
      </c>
      <c r="AL379" s="635" t="s">
        <v>55</v>
      </c>
      <c r="AM379" s="26"/>
      <c r="AN379" s="635" t="s">
        <v>85</v>
      </c>
      <c r="AO379" s="24" t="s">
        <v>55</v>
      </c>
      <c r="AP379" s="635"/>
      <c r="AQ379" s="635" t="s">
        <v>55</v>
      </c>
      <c r="AR379" s="635" t="s">
        <v>55</v>
      </c>
      <c r="AS379" s="641" t="s">
        <v>32</v>
      </c>
      <c r="AT379" s="24" t="s">
        <v>1757</v>
      </c>
    </row>
    <row r="380" spans="1:46" ht="19.5">
      <c r="A380" s="619">
        <v>45743</v>
      </c>
      <c r="B380" s="616">
        <v>103</v>
      </c>
      <c r="C380" s="620">
        <v>0.41666666666666669</v>
      </c>
      <c r="D380" s="617">
        <v>2502602</v>
      </c>
      <c r="E380" s="617" t="s">
        <v>39</v>
      </c>
      <c r="F380" s="621" t="s">
        <v>55</v>
      </c>
      <c r="G380" s="866">
        <v>13.06</v>
      </c>
      <c r="H380" s="875"/>
      <c r="I380" s="869"/>
      <c r="J380" s="24">
        <v>0.57999999999999996</v>
      </c>
      <c r="K380" s="19">
        <v>11.22</v>
      </c>
      <c r="L380" s="636">
        <f>(K380/(100-G380))*100</f>
        <v>12.905452035886819</v>
      </c>
      <c r="M380" s="24"/>
      <c r="N380" s="24"/>
      <c r="O380" s="869">
        <v>2.5</v>
      </c>
      <c r="P380" s="869">
        <v>24.96</v>
      </c>
      <c r="Q380" s="870">
        <v>42.16</v>
      </c>
      <c r="R380" s="870">
        <v>16.8</v>
      </c>
      <c r="S380" s="870">
        <v>7.76</v>
      </c>
      <c r="T380" s="874">
        <f>SUM(PS[[#This Row],[G 180µ]:[G 63µ]])</f>
        <v>91.68</v>
      </c>
      <c r="U380" s="870">
        <v>1.9</v>
      </c>
      <c r="V380" s="622"/>
      <c r="W380" s="622"/>
      <c r="X380" s="622"/>
      <c r="Y380" s="18">
        <v>90.09</v>
      </c>
      <c r="Z380" s="18">
        <v>-0.57999999999999996</v>
      </c>
      <c r="AA380" s="18">
        <v>11.4</v>
      </c>
      <c r="AB380" s="25"/>
      <c r="AC380" s="639">
        <v>0.8</v>
      </c>
      <c r="AD380" s="16">
        <v>86</v>
      </c>
      <c r="AE380" s="16">
        <v>86</v>
      </c>
      <c r="AF380" s="16">
        <v>20.6</v>
      </c>
      <c r="AG380" s="18">
        <v>227</v>
      </c>
      <c r="AH380" s="16">
        <v>1</v>
      </c>
      <c r="AI380" s="16">
        <v>49</v>
      </c>
      <c r="AJ380" s="24"/>
      <c r="AK380" s="635" t="s">
        <v>55</v>
      </c>
      <c r="AL380" s="635" t="s">
        <v>55</v>
      </c>
      <c r="AM380" s="26"/>
      <c r="AN380" s="635" t="s">
        <v>91</v>
      </c>
      <c r="AO380" s="24" t="s">
        <v>55</v>
      </c>
      <c r="AP380" s="635"/>
      <c r="AQ380" s="635" t="s">
        <v>55</v>
      </c>
      <c r="AR380" s="635" t="s">
        <v>55</v>
      </c>
      <c r="AS380" s="641" t="s">
        <v>32</v>
      </c>
      <c r="AT380" s="24" t="s">
        <v>1758</v>
      </c>
    </row>
    <row r="381" spans="1:46" ht="19.5">
      <c r="A381" s="619">
        <v>45750</v>
      </c>
      <c r="B381" s="616">
        <v>104</v>
      </c>
      <c r="C381" s="620">
        <v>0.41666666666666669</v>
      </c>
      <c r="D381" s="617">
        <v>2502707</v>
      </c>
      <c r="E381" s="617" t="s">
        <v>39</v>
      </c>
      <c r="F381" s="621" t="s">
        <v>55</v>
      </c>
      <c r="G381" s="866">
        <v>13.24</v>
      </c>
      <c r="H381" s="875"/>
      <c r="I381" s="869"/>
      <c r="J381" s="24"/>
      <c r="K381" s="19">
        <v>11.27</v>
      </c>
      <c r="L381" s="636">
        <f>(K381/(100-G381))*100</f>
        <v>12.989857076994005</v>
      </c>
      <c r="M381" s="24"/>
      <c r="N381" s="24"/>
      <c r="O381" s="869"/>
      <c r="P381" s="869"/>
      <c r="Q381" s="870"/>
      <c r="R381" s="870"/>
      <c r="S381" s="870"/>
      <c r="T381" s="874"/>
      <c r="U381" s="870"/>
      <c r="V381" s="622"/>
      <c r="W381" s="622"/>
      <c r="X381" s="622"/>
      <c r="Y381" s="18"/>
      <c r="Z381" s="18"/>
      <c r="AA381" s="18"/>
      <c r="AB381" s="25"/>
      <c r="AC381" s="639">
        <v>0.74</v>
      </c>
      <c r="AD381" s="16"/>
      <c r="AE381" s="16"/>
      <c r="AF381" s="16"/>
      <c r="AG381" s="18"/>
      <c r="AH381" s="16"/>
      <c r="AI381" s="16"/>
      <c r="AJ381" s="24"/>
      <c r="AK381" s="635" t="s">
        <v>55</v>
      </c>
      <c r="AL381" s="635" t="s">
        <v>55</v>
      </c>
      <c r="AM381" s="26"/>
      <c r="AN381" s="635" t="s">
        <v>85</v>
      </c>
      <c r="AO381" s="24" t="s">
        <v>55</v>
      </c>
      <c r="AP381" s="635"/>
      <c r="AQ381" s="635" t="s">
        <v>55</v>
      </c>
      <c r="AR381" s="635" t="s">
        <v>55</v>
      </c>
      <c r="AS381" s="641" t="s">
        <v>32</v>
      </c>
      <c r="AT381" s="24" t="s">
        <v>1759</v>
      </c>
    </row>
    <row r="382" spans="1:46" ht="19.5">
      <c r="A382" s="619">
        <v>45754</v>
      </c>
      <c r="B382" s="616">
        <v>104</v>
      </c>
      <c r="C382" s="620">
        <v>0.45833333333333331</v>
      </c>
      <c r="D382" s="617">
        <v>2502855</v>
      </c>
      <c r="E382" s="617" t="s">
        <v>39</v>
      </c>
      <c r="F382" s="621" t="s">
        <v>55</v>
      </c>
      <c r="G382" s="866">
        <v>13.3</v>
      </c>
      <c r="H382" s="875"/>
      <c r="I382" s="869">
        <v>13.52</v>
      </c>
      <c r="J382" s="24">
        <v>0.56899999999999995</v>
      </c>
      <c r="K382" s="19">
        <v>11.78</v>
      </c>
      <c r="L382" s="636">
        <f>(K382/(100-G382))*100</f>
        <v>13.58708189158016</v>
      </c>
      <c r="M382" s="24"/>
      <c r="N382" s="24"/>
      <c r="O382" s="869">
        <v>5.6</v>
      </c>
      <c r="P382" s="869">
        <v>2.2200000000000002</v>
      </c>
      <c r="Q382" s="870">
        <v>13</v>
      </c>
      <c r="R382" s="870">
        <v>41.8</v>
      </c>
      <c r="S382" s="870">
        <v>26.9</v>
      </c>
      <c r="T382" s="874">
        <f>SUM(PS[[#This Row],[G 180µ]:[G 63µ]])</f>
        <v>83.919999999999987</v>
      </c>
      <c r="U382" s="870">
        <v>6.2</v>
      </c>
      <c r="V382" s="622">
        <v>26.49</v>
      </c>
      <c r="W382" s="622">
        <v>90.67</v>
      </c>
      <c r="X382" s="622">
        <v>9.15</v>
      </c>
      <c r="Y382" s="18">
        <v>88.55</v>
      </c>
      <c r="Z382" s="18">
        <v>-0.04</v>
      </c>
      <c r="AA382" s="18">
        <v>10.74</v>
      </c>
      <c r="AB382" s="25"/>
      <c r="AC382" s="639">
        <v>0.77</v>
      </c>
      <c r="AD382" s="16">
        <v>101</v>
      </c>
      <c r="AE382" s="16">
        <v>76</v>
      </c>
      <c r="AF382" s="16">
        <v>19.399999999999999</v>
      </c>
      <c r="AG382" s="18">
        <v>248</v>
      </c>
      <c r="AH382" s="634">
        <v>1.33</v>
      </c>
      <c r="AI382" s="16">
        <v>49</v>
      </c>
      <c r="AJ382" s="24"/>
      <c r="AK382" s="635" t="s">
        <v>55</v>
      </c>
      <c r="AL382" s="635" t="s">
        <v>55</v>
      </c>
      <c r="AM382" s="26"/>
      <c r="AN382" s="635" t="s">
        <v>91</v>
      </c>
      <c r="AO382" s="24" t="s">
        <v>55</v>
      </c>
      <c r="AP382" s="635"/>
      <c r="AQ382" s="635" t="s">
        <v>55</v>
      </c>
      <c r="AR382" s="635" t="s">
        <v>55</v>
      </c>
      <c r="AS382" s="641" t="s">
        <v>32</v>
      </c>
      <c r="AT382" s="24" t="s">
        <v>1760</v>
      </c>
    </row>
    <row r="383" spans="1:46" ht="19.5">
      <c r="A383" s="619">
        <v>45755</v>
      </c>
      <c r="B383" s="616">
        <v>104</v>
      </c>
      <c r="C383" s="620">
        <v>0.35416666666666669</v>
      </c>
      <c r="D383" s="617">
        <v>2502883</v>
      </c>
      <c r="E383" s="617" t="s">
        <v>39</v>
      </c>
      <c r="F383" s="621" t="s">
        <v>55</v>
      </c>
      <c r="G383" s="866">
        <v>13.29</v>
      </c>
      <c r="H383" s="875">
        <v>13.24</v>
      </c>
      <c r="I383" s="869">
        <v>13.4</v>
      </c>
      <c r="J383" s="24">
        <v>0.56100000000000005</v>
      </c>
      <c r="K383" s="19">
        <v>11.37</v>
      </c>
      <c r="L383" s="636">
        <f t="shared" ref="L383:L386" si="51">(K383/(100-G383))*100</f>
        <v>13.11267443201476</v>
      </c>
      <c r="M383" s="24"/>
      <c r="N383" s="24"/>
      <c r="O383" s="869">
        <v>1</v>
      </c>
      <c r="P383" s="869">
        <v>1.2</v>
      </c>
      <c r="Q383" s="870">
        <v>12.86</v>
      </c>
      <c r="R383" s="870">
        <v>38.700000000000003</v>
      </c>
      <c r="S383" s="870">
        <v>24.8</v>
      </c>
      <c r="T383" s="874">
        <f>SUM(PS[[#This Row],[G 180µ]:[G 63µ]])</f>
        <v>77.56</v>
      </c>
      <c r="U383" s="870">
        <v>19.14</v>
      </c>
      <c r="V383" s="622"/>
      <c r="W383" s="622"/>
      <c r="X383" s="622"/>
      <c r="Y383" s="18">
        <v>88.8</v>
      </c>
      <c r="Z383" s="18">
        <v>-0.08</v>
      </c>
      <c r="AA383" s="18">
        <v>10.47</v>
      </c>
      <c r="AB383" s="25"/>
      <c r="AC383" s="639"/>
      <c r="AD383" s="16">
        <v>121</v>
      </c>
      <c r="AE383" s="16">
        <v>56</v>
      </c>
      <c r="AF383" s="16">
        <v>16.7</v>
      </c>
      <c r="AG383" s="18">
        <v>231</v>
      </c>
      <c r="AH383" s="634">
        <v>2.16</v>
      </c>
      <c r="AI383" s="16">
        <v>42.5</v>
      </c>
      <c r="AJ383" s="24"/>
      <c r="AK383" s="635" t="s">
        <v>55</v>
      </c>
      <c r="AL383" s="635" t="s">
        <v>55</v>
      </c>
      <c r="AM383" s="26"/>
      <c r="AN383" s="635" t="s">
        <v>101</v>
      </c>
      <c r="AO383" s="24" t="s">
        <v>55</v>
      </c>
      <c r="AP383" s="635"/>
      <c r="AQ383" s="635" t="s">
        <v>55</v>
      </c>
      <c r="AR383" s="635" t="s">
        <v>55</v>
      </c>
      <c r="AS383" s="641" t="s">
        <v>32</v>
      </c>
      <c r="AT383" s="24" t="s">
        <v>1761</v>
      </c>
    </row>
    <row r="384" spans="1:46" ht="19.5">
      <c r="A384" s="619">
        <v>45755</v>
      </c>
      <c r="B384" s="616">
        <v>104</v>
      </c>
      <c r="C384" s="620">
        <v>0.375</v>
      </c>
      <c r="D384" s="617">
        <v>2502884</v>
      </c>
      <c r="E384" s="617" t="s">
        <v>39</v>
      </c>
      <c r="F384" s="621" t="s">
        <v>55</v>
      </c>
      <c r="G384" s="866">
        <v>13.4</v>
      </c>
      <c r="H384" s="875"/>
      <c r="I384" s="869">
        <v>13.5</v>
      </c>
      <c r="J384" s="24"/>
      <c r="K384" s="19">
        <v>11.4</v>
      </c>
      <c r="L384" s="636">
        <f t="shared" si="51"/>
        <v>13.163972286374134</v>
      </c>
      <c r="M384" s="24"/>
      <c r="N384" s="24"/>
      <c r="O384" s="869"/>
      <c r="P384" s="869"/>
      <c r="Q384" s="870"/>
      <c r="R384" s="870"/>
      <c r="S384" s="870"/>
      <c r="T384" s="874"/>
      <c r="U384" s="870"/>
      <c r="V384" s="622"/>
      <c r="W384" s="622"/>
      <c r="X384" s="622"/>
      <c r="Y384" s="18">
        <v>88.7</v>
      </c>
      <c r="Z384" s="18">
        <v>-0.04</v>
      </c>
      <c r="AA384" s="18">
        <v>10.37</v>
      </c>
      <c r="AB384" s="25"/>
      <c r="AC384" s="639"/>
      <c r="AD384" s="16"/>
      <c r="AE384" s="16"/>
      <c r="AF384" s="16"/>
      <c r="AG384" s="18"/>
      <c r="AH384" s="634"/>
      <c r="AI384" s="16"/>
      <c r="AJ384" s="24"/>
      <c r="AK384" s="635" t="s">
        <v>55</v>
      </c>
      <c r="AL384" s="635" t="s">
        <v>55</v>
      </c>
      <c r="AM384" s="26"/>
      <c r="AN384" s="635" t="s">
        <v>85</v>
      </c>
      <c r="AO384" s="24" t="s">
        <v>55</v>
      </c>
      <c r="AP384" s="635"/>
      <c r="AQ384" s="635" t="s">
        <v>55</v>
      </c>
      <c r="AR384" s="635" t="s">
        <v>55</v>
      </c>
      <c r="AS384" s="641" t="s">
        <v>32</v>
      </c>
      <c r="AT384" s="24" t="s">
        <v>1762</v>
      </c>
    </row>
    <row r="385" spans="1:46" ht="19.5">
      <c r="A385" s="619">
        <v>45755</v>
      </c>
      <c r="B385" s="616">
        <v>104</v>
      </c>
      <c r="C385" s="620">
        <v>0.41666666666666669</v>
      </c>
      <c r="D385" s="617">
        <v>2502885</v>
      </c>
      <c r="E385" s="617" t="s">
        <v>39</v>
      </c>
      <c r="F385" s="621" t="s">
        <v>55</v>
      </c>
      <c r="G385" s="866">
        <v>13.3</v>
      </c>
      <c r="H385" s="875"/>
      <c r="I385" s="869">
        <v>13.4</v>
      </c>
      <c r="J385" s="24"/>
      <c r="K385" s="19">
        <v>11.5</v>
      </c>
      <c r="L385" s="636">
        <f t="shared" si="51"/>
        <v>13.264129181084197</v>
      </c>
      <c r="M385" s="24"/>
      <c r="N385" s="24"/>
      <c r="O385" s="869"/>
      <c r="P385" s="869"/>
      <c r="Q385" s="870"/>
      <c r="R385" s="870"/>
      <c r="S385" s="870"/>
      <c r="T385" s="874"/>
      <c r="U385" s="870"/>
      <c r="V385" s="622"/>
      <c r="W385" s="622"/>
      <c r="X385" s="622"/>
      <c r="Y385" s="18">
        <v>88.84</v>
      </c>
      <c r="Z385" s="18">
        <v>-0.12</v>
      </c>
      <c r="AA385" s="18">
        <v>10.41</v>
      </c>
      <c r="AB385" s="25"/>
      <c r="AC385" s="639">
        <v>0.78</v>
      </c>
      <c r="AD385" s="16"/>
      <c r="AE385" s="16"/>
      <c r="AF385" s="16"/>
      <c r="AG385" s="18"/>
      <c r="AH385" s="634"/>
      <c r="AI385" s="16"/>
      <c r="AJ385" s="24"/>
      <c r="AK385" s="635" t="s">
        <v>55</v>
      </c>
      <c r="AL385" s="635" t="s">
        <v>55</v>
      </c>
      <c r="AM385" s="26"/>
      <c r="AN385" s="635" t="s">
        <v>91</v>
      </c>
      <c r="AO385" s="24" t="s">
        <v>55</v>
      </c>
      <c r="AP385" s="635"/>
      <c r="AQ385" s="635" t="s">
        <v>55</v>
      </c>
      <c r="AR385" s="635" t="s">
        <v>55</v>
      </c>
      <c r="AS385" s="641" t="s">
        <v>32</v>
      </c>
      <c r="AT385" s="24" t="s">
        <v>1763</v>
      </c>
    </row>
    <row r="386" spans="1:46" ht="19.5">
      <c r="A386" s="619">
        <v>45756</v>
      </c>
      <c r="B386" s="616">
        <v>104</v>
      </c>
      <c r="C386" s="620">
        <v>0.41666666666666669</v>
      </c>
      <c r="D386" s="617">
        <v>2502929</v>
      </c>
      <c r="E386" s="617" t="s">
        <v>39</v>
      </c>
      <c r="F386" s="621" t="s">
        <v>55</v>
      </c>
      <c r="G386" s="864">
        <v>13.56</v>
      </c>
      <c r="H386" s="875"/>
      <c r="I386" s="869">
        <v>13.66</v>
      </c>
      <c r="J386" s="24">
        <v>0.60499999999999998</v>
      </c>
      <c r="K386" s="19">
        <v>10.92</v>
      </c>
      <c r="L386" s="636">
        <f t="shared" si="51"/>
        <v>12.633040259139289</v>
      </c>
      <c r="M386" s="24"/>
      <c r="N386" s="24"/>
      <c r="O386" s="869">
        <v>4.5999999999999996</v>
      </c>
      <c r="P386" s="869">
        <v>2.1</v>
      </c>
      <c r="Q386" s="870">
        <v>15.68</v>
      </c>
      <c r="R386" s="870">
        <v>41.5</v>
      </c>
      <c r="S386" s="870">
        <v>24.42</v>
      </c>
      <c r="T386" s="874">
        <f>SUM(PS[[#This Row],[G 180µ]:[G 63µ]])</f>
        <v>83.7</v>
      </c>
      <c r="U386" s="870">
        <v>9.52</v>
      </c>
      <c r="V386" s="622"/>
      <c r="W386" s="622"/>
      <c r="X386" s="622"/>
      <c r="Y386" s="18">
        <v>89.09</v>
      </c>
      <c r="Z386" s="18">
        <v>-0.18</v>
      </c>
      <c r="AA386" s="18">
        <v>10.6</v>
      </c>
      <c r="AB386" s="25"/>
      <c r="AC386" s="639">
        <v>0.7</v>
      </c>
      <c r="AD386" s="16">
        <v>79</v>
      </c>
      <c r="AE386" s="16">
        <v>76</v>
      </c>
      <c r="AF386" s="16">
        <v>19.399999999999999</v>
      </c>
      <c r="AG386" s="18">
        <v>187</v>
      </c>
      <c r="AH386" s="634">
        <v>1.04</v>
      </c>
      <c r="AI386" s="16">
        <v>46.6</v>
      </c>
      <c r="AJ386" s="24"/>
      <c r="AK386" s="635" t="s">
        <v>55</v>
      </c>
      <c r="AL386" s="635" t="s">
        <v>55</v>
      </c>
      <c r="AM386" s="26"/>
      <c r="AN386" s="635" t="s">
        <v>85</v>
      </c>
      <c r="AO386" s="24" t="s">
        <v>55</v>
      </c>
      <c r="AP386" s="635"/>
      <c r="AQ386" s="635" t="s">
        <v>55</v>
      </c>
      <c r="AR386" s="635" t="s">
        <v>55</v>
      </c>
      <c r="AS386" s="641" t="s">
        <v>32</v>
      </c>
      <c r="AT386" s="24" t="s">
        <v>1764</v>
      </c>
    </row>
    <row r="387" spans="1:46" ht="19.5">
      <c r="A387" s="619">
        <v>45757</v>
      </c>
      <c r="B387" s="616">
        <v>104</v>
      </c>
      <c r="C387" s="620">
        <v>0.375</v>
      </c>
      <c r="D387" s="617">
        <v>2502971</v>
      </c>
      <c r="E387" s="617" t="s">
        <v>39</v>
      </c>
      <c r="F387" s="621" t="s">
        <v>55</v>
      </c>
      <c r="G387" s="864">
        <v>13.12</v>
      </c>
      <c r="H387" s="875"/>
      <c r="I387" s="869"/>
      <c r="J387" s="24"/>
      <c r="K387" s="19">
        <v>11.13</v>
      </c>
      <c r="L387" s="636">
        <f>(K387/(100-G387))*100</f>
        <v>12.810773480662984</v>
      </c>
      <c r="M387" s="24"/>
      <c r="N387" s="24"/>
      <c r="O387" s="869">
        <v>0.68</v>
      </c>
      <c r="P387" s="869">
        <v>1.74</v>
      </c>
      <c r="Q387" s="870">
        <v>16.88</v>
      </c>
      <c r="R387" s="870">
        <v>51.4</v>
      </c>
      <c r="S387" s="870">
        <v>20</v>
      </c>
      <c r="T387" s="874">
        <f>SUM(PS[[#This Row],[G 180µ]:[G 63µ]])</f>
        <v>90.02</v>
      </c>
      <c r="U387" s="870">
        <v>8.3000000000000007</v>
      </c>
      <c r="V387" s="622"/>
      <c r="W387" s="622"/>
      <c r="X387" s="622"/>
      <c r="Y387" s="18">
        <v>89.24</v>
      </c>
      <c r="Z387" s="18">
        <v>-0.19</v>
      </c>
      <c r="AA387" s="18">
        <v>10.8</v>
      </c>
      <c r="AB387" s="25"/>
      <c r="AC387" s="639">
        <v>0.69</v>
      </c>
      <c r="AD387" s="16">
        <v>90</v>
      </c>
      <c r="AE387" s="16">
        <v>70</v>
      </c>
      <c r="AF387" s="16">
        <v>18.600000000000001</v>
      </c>
      <c r="AG387" s="18">
        <v>197</v>
      </c>
      <c r="AH387" s="634">
        <v>1.29</v>
      </c>
      <c r="AI387" s="16">
        <v>43.6</v>
      </c>
      <c r="AJ387" s="24"/>
      <c r="AK387" s="635" t="s">
        <v>55</v>
      </c>
      <c r="AL387" s="635" t="s">
        <v>55</v>
      </c>
      <c r="AM387" s="26"/>
      <c r="AN387" s="635" t="s">
        <v>101</v>
      </c>
      <c r="AO387" s="24" t="s">
        <v>55</v>
      </c>
      <c r="AP387" s="635"/>
      <c r="AQ387" s="635" t="s">
        <v>55</v>
      </c>
      <c r="AR387" s="635" t="s">
        <v>55</v>
      </c>
      <c r="AS387" s="641" t="s">
        <v>32</v>
      </c>
      <c r="AT387" s="24" t="s">
        <v>1765</v>
      </c>
    </row>
    <row r="388" spans="1:46" ht="19.5">
      <c r="A388" s="619">
        <v>45758</v>
      </c>
      <c r="B388" s="616">
        <v>104</v>
      </c>
      <c r="C388" s="620">
        <v>0.4375</v>
      </c>
      <c r="D388" s="617">
        <v>2503011</v>
      </c>
      <c r="E388" s="617" t="s">
        <v>39</v>
      </c>
      <c r="F388" s="621" t="s">
        <v>55</v>
      </c>
      <c r="G388" s="866">
        <v>13.5</v>
      </c>
      <c r="H388" s="875"/>
      <c r="I388" s="871">
        <v>13</v>
      </c>
      <c r="J388" s="24">
        <v>0.56200000000000006</v>
      </c>
      <c r="K388" s="19">
        <v>11.26</v>
      </c>
      <c r="L388" s="636">
        <f>(K388/(100-G388))*100</f>
        <v>13.017341040462426</v>
      </c>
      <c r="M388" s="24"/>
      <c r="N388" s="24"/>
      <c r="O388" s="869">
        <v>1.46</v>
      </c>
      <c r="P388" s="869">
        <v>2.06</v>
      </c>
      <c r="Q388" s="870">
        <v>14</v>
      </c>
      <c r="R388" s="870">
        <v>50.24</v>
      </c>
      <c r="S388" s="870">
        <v>19.28</v>
      </c>
      <c r="T388" s="874">
        <f>SUM(PS[[#This Row],[G 180µ]:[G 63µ]])</f>
        <v>85.58</v>
      </c>
      <c r="U388" s="870">
        <v>10.8</v>
      </c>
      <c r="V388" s="622">
        <v>25</v>
      </c>
      <c r="W388" s="622">
        <v>90</v>
      </c>
      <c r="X388" s="622">
        <v>8</v>
      </c>
      <c r="Y388" s="637">
        <v>87.8</v>
      </c>
      <c r="Z388" s="18">
        <v>0.08</v>
      </c>
      <c r="AA388" s="18">
        <v>10.69</v>
      </c>
      <c r="AB388" s="25"/>
      <c r="AC388" s="639"/>
      <c r="AD388" s="16">
        <v>80</v>
      </c>
      <c r="AE388" s="16">
        <v>53</v>
      </c>
      <c r="AF388" s="16">
        <v>16.2</v>
      </c>
      <c r="AG388" s="18">
        <v>144</v>
      </c>
      <c r="AH388" s="634">
        <v>1.51</v>
      </c>
      <c r="AI388" s="16">
        <v>39.1</v>
      </c>
      <c r="AJ388" s="24"/>
      <c r="AK388" s="635" t="s">
        <v>55</v>
      </c>
      <c r="AL388" s="635" t="s">
        <v>55</v>
      </c>
      <c r="AM388" s="26"/>
      <c r="AN388" s="635" t="s">
        <v>101</v>
      </c>
      <c r="AO388" s="24" t="s">
        <v>55</v>
      </c>
      <c r="AP388" s="635"/>
      <c r="AQ388" s="635" t="s">
        <v>55</v>
      </c>
      <c r="AR388" s="635" t="s">
        <v>55</v>
      </c>
      <c r="AS388" s="641" t="s">
        <v>32</v>
      </c>
      <c r="AT388" s="24" t="s">
        <v>1766</v>
      </c>
    </row>
    <row r="389" spans="1:46" ht="19.5">
      <c r="A389" s="619">
        <v>45761</v>
      </c>
      <c r="B389" s="616">
        <v>104</v>
      </c>
      <c r="C389" s="620">
        <v>0.41666666666666669</v>
      </c>
      <c r="D389" s="617">
        <v>2503076</v>
      </c>
      <c r="E389" s="617" t="s">
        <v>39</v>
      </c>
      <c r="F389" s="621" t="s">
        <v>55</v>
      </c>
      <c r="G389" s="866">
        <v>13.48</v>
      </c>
      <c r="H389" s="875"/>
      <c r="I389" s="871">
        <v>13.46</v>
      </c>
      <c r="J389" s="24">
        <v>0.57999999999999996</v>
      </c>
      <c r="K389" s="19">
        <v>11</v>
      </c>
      <c r="L389" s="636">
        <f>(K389/(100-G389))*100</f>
        <v>12.713823393435044</v>
      </c>
      <c r="M389" s="24"/>
      <c r="N389" s="24"/>
      <c r="O389" s="869">
        <v>1</v>
      </c>
      <c r="P389" s="869">
        <v>2.06</v>
      </c>
      <c r="Q389" s="870">
        <v>15.32</v>
      </c>
      <c r="R389" s="870">
        <v>51</v>
      </c>
      <c r="S389" s="870">
        <v>22</v>
      </c>
      <c r="T389" s="874">
        <f>SUM(PS[[#This Row],[G 180µ]:[G 63µ]])</f>
        <v>90.38</v>
      </c>
      <c r="U389" s="870">
        <v>7.7</v>
      </c>
      <c r="V389" s="622">
        <v>25.89</v>
      </c>
      <c r="W389" s="622">
        <v>88.36</v>
      </c>
      <c r="X389" s="622">
        <v>10.199999999999999</v>
      </c>
      <c r="Y389" s="637">
        <v>88.25</v>
      </c>
      <c r="Z389" s="18">
        <v>-0.16</v>
      </c>
      <c r="AA389" s="18">
        <v>10.67</v>
      </c>
      <c r="AB389" s="25"/>
      <c r="AC389" s="639"/>
      <c r="AD389" s="16">
        <v>82</v>
      </c>
      <c r="AE389" s="16">
        <v>53</v>
      </c>
      <c r="AF389" s="16">
        <v>16.2</v>
      </c>
      <c r="AG389" s="18">
        <v>151</v>
      </c>
      <c r="AH389" s="634">
        <v>1.55</v>
      </c>
      <c r="AI389" s="16">
        <v>42</v>
      </c>
      <c r="AJ389" s="24"/>
      <c r="AK389" s="635" t="s">
        <v>55</v>
      </c>
      <c r="AL389" s="635" t="s">
        <v>55</v>
      </c>
      <c r="AM389" s="26"/>
      <c r="AN389" s="635" t="s">
        <v>79</v>
      </c>
      <c r="AO389" s="24" t="s">
        <v>55</v>
      </c>
      <c r="AP389" s="635"/>
      <c r="AQ389" s="635" t="s">
        <v>55</v>
      </c>
      <c r="AR389" s="635" t="s">
        <v>55</v>
      </c>
      <c r="AS389" s="641" t="s">
        <v>32</v>
      </c>
      <c r="AT389" s="24" t="s">
        <v>1767</v>
      </c>
    </row>
    <row r="390" spans="1:46" ht="19.5">
      <c r="A390" s="619">
        <v>45762</v>
      </c>
      <c r="B390" s="616">
        <v>104</v>
      </c>
      <c r="C390" s="620">
        <v>0.39583333333333331</v>
      </c>
      <c r="D390" s="617">
        <v>2503076</v>
      </c>
      <c r="E390" s="617" t="s">
        <v>39</v>
      </c>
      <c r="F390" s="621" t="s">
        <v>55</v>
      </c>
      <c r="G390" s="866">
        <v>13.48</v>
      </c>
      <c r="H390" s="875"/>
      <c r="I390" s="871">
        <v>13.46</v>
      </c>
      <c r="J390" s="24">
        <v>0.57999999999999996</v>
      </c>
      <c r="K390" s="19">
        <v>11</v>
      </c>
      <c r="L390" s="636">
        <f>(K390/(100-G390))*100</f>
        <v>12.713823393435044</v>
      </c>
      <c r="M390" s="24"/>
      <c r="N390" s="24"/>
      <c r="O390" s="869">
        <v>2.02</v>
      </c>
      <c r="P390" s="869">
        <v>2.66</v>
      </c>
      <c r="Q390" s="870">
        <v>16.68</v>
      </c>
      <c r="R390" s="870">
        <v>45.8</v>
      </c>
      <c r="S390" s="870">
        <v>17.84</v>
      </c>
      <c r="T390" s="874">
        <f>SUM(PS[[#This Row],[G 180µ]:[G 63µ]])</f>
        <v>82.98</v>
      </c>
      <c r="U390" s="870">
        <v>14.08</v>
      </c>
      <c r="V390" s="622"/>
      <c r="W390" s="622"/>
      <c r="X390" s="622"/>
      <c r="Y390" s="637">
        <v>88.06</v>
      </c>
      <c r="Z390" s="18">
        <v>-0.12</v>
      </c>
      <c r="AA390" s="18">
        <v>11.05</v>
      </c>
      <c r="AB390" s="25"/>
      <c r="AC390" s="639">
        <v>0.83</v>
      </c>
      <c r="AD390" s="16">
        <v>99</v>
      </c>
      <c r="AE390" s="16">
        <v>63</v>
      </c>
      <c r="AF390" s="16">
        <v>17.399999999999999</v>
      </c>
      <c r="AG390" s="18">
        <v>217</v>
      </c>
      <c r="AH390" s="634">
        <v>1.57</v>
      </c>
      <c r="AI390" s="16">
        <v>49.1</v>
      </c>
      <c r="AJ390" s="24"/>
      <c r="AK390" s="635" t="s">
        <v>55</v>
      </c>
      <c r="AL390" s="635" t="s">
        <v>55</v>
      </c>
      <c r="AM390" s="26"/>
      <c r="AN390" s="635" t="s">
        <v>79</v>
      </c>
      <c r="AO390" s="24" t="s">
        <v>55</v>
      </c>
      <c r="AP390" s="635"/>
      <c r="AQ390" s="635" t="s">
        <v>55</v>
      </c>
      <c r="AR390" s="635" t="s">
        <v>55</v>
      </c>
      <c r="AS390" s="641" t="s">
        <v>32</v>
      </c>
      <c r="AT390" s="24" t="s">
        <v>1768</v>
      </c>
    </row>
    <row r="391" spans="1:46" ht="19.5">
      <c r="A391" s="619">
        <v>45763</v>
      </c>
      <c r="B391" s="616">
        <v>104</v>
      </c>
      <c r="C391" s="620">
        <v>0.41666666666666669</v>
      </c>
      <c r="D391" s="617">
        <v>2503127</v>
      </c>
      <c r="E391" s="617" t="s">
        <v>39</v>
      </c>
      <c r="F391" s="621" t="s">
        <v>55</v>
      </c>
      <c r="G391" s="866">
        <v>13.23</v>
      </c>
      <c r="H391" s="875"/>
      <c r="I391" s="871"/>
      <c r="J391" s="24"/>
      <c r="K391" s="19">
        <v>10.68</v>
      </c>
      <c r="L391" s="636">
        <f>(K391/(100-G391))*100</f>
        <v>12.308401521263109</v>
      </c>
      <c r="M391" s="24"/>
      <c r="N391" s="24"/>
      <c r="O391" s="869">
        <v>3.74</v>
      </c>
      <c r="P391" s="869">
        <v>4.67</v>
      </c>
      <c r="Q391" s="870">
        <v>13.6</v>
      </c>
      <c r="R391" s="870">
        <v>38.96</v>
      </c>
      <c r="S391" s="870">
        <v>27.54</v>
      </c>
      <c r="T391" s="874">
        <f>SUM(PS[[#This Row],[G 180µ]:[G 63µ]])</f>
        <v>84.77000000000001</v>
      </c>
      <c r="U391" s="870">
        <v>4</v>
      </c>
      <c r="V391" s="622"/>
      <c r="W391" s="622"/>
      <c r="X391" s="622"/>
      <c r="Y391" s="637">
        <v>89.34</v>
      </c>
      <c r="Z391" s="18">
        <v>-0.39</v>
      </c>
      <c r="AA391" s="18">
        <v>11.16</v>
      </c>
      <c r="AB391" s="25"/>
      <c r="AC391" s="639">
        <v>0.68</v>
      </c>
      <c r="AD391" s="16">
        <v>95</v>
      </c>
      <c r="AE391" s="16">
        <v>46</v>
      </c>
      <c r="AF391" s="16">
        <v>15.1</v>
      </c>
      <c r="AG391" s="18">
        <v>173</v>
      </c>
      <c r="AH391" s="634">
        <v>2.0699999999999998</v>
      </c>
      <c r="AI391" s="16">
        <v>49.4</v>
      </c>
      <c r="AJ391" s="24"/>
      <c r="AK391" s="635" t="s">
        <v>55</v>
      </c>
      <c r="AL391" s="635" t="s">
        <v>55</v>
      </c>
      <c r="AM391" s="26"/>
      <c r="AN391" s="635" t="s">
        <v>101</v>
      </c>
      <c r="AO391" s="24" t="s">
        <v>55</v>
      </c>
      <c r="AP391" s="635"/>
      <c r="AQ391" s="635" t="s">
        <v>55</v>
      </c>
      <c r="AR391" s="635" t="s">
        <v>55</v>
      </c>
      <c r="AS391" s="641" t="s">
        <v>32</v>
      </c>
      <c r="AT391" s="24" t="s">
        <v>1769</v>
      </c>
    </row>
    <row r="392" spans="1:46" ht="19.5">
      <c r="A392" s="619">
        <v>45764</v>
      </c>
      <c r="B392" s="616">
        <v>104</v>
      </c>
      <c r="C392" s="620">
        <v>0.35416666666666669</v>
      </c>
      <c r="D392" s="617">
        <v>2503175</v>
      </c>
      <c r="E392" s="617" t="s">
        <v>39</v>
      </c>
      <c r="F392" s="621" t="s">
        <v>55</v>
      </c>
      <c r="G392" s="866">
        <v>13.07</v>
      </c>
      <c r="H392" s="875"/>
      <c r="I392" s="871">
        <v>13.18</v>
      </c>
      <c r="J392" s="24">
        <v>0.52400000000000002</v>
      </c>
      <c r="K392" s="19">
        <v>11.14</v>
      </c>
      <c r="L392" s="636">
        <f>(K392/(100-G392))*100</f>
        <v>12.814908547106867</v>
      </c>
      <c r="M392" s="24"/>
      <c r="N392" s="24"/>
      <c r="O392" s="869"/>
      <c r="P392" s="869"/>
      <c r="Q392" s="870"/>
      <c r="R392" s="870"/>
      <c r="S392" s="870"/>
      <c r="T392" s="870"/>
      <c r="U392" s="870"/>
      <c r="V392" s="622"/>
      <c r="W392" s="622"/>
      <c r="X392" s="622"/>
      <c r="Y392" s="637">
        <v>89.09</v>
      </c>
      <c r="Z392" s="18">
        <v>-0.18</v>
      </c>
      <c r="AA392" s="18">
        <v>11.05</v>
      </c>
      <c r="AB392" s="25"/>
      <c r="AC392" s="639">
        <v>0.76</v>
      </c>
      <c r="AD392" s="16">
        <v>104</v>
      </c>
      <c r="AE392" s="16">
        <v>69</v>
      </c>
      <c r="AF392" s="16">
        <v>18.5</v>
      </c>
      <c r="AG392" s="18">
        <v>228</v>
      </c>
      <c r="AH392" s="634">
        <v>1.51</v>
      </c>
      <c r="AI392" s="16">
        <v>46.1</v>
      </c>
      <c r="AJ392" s="24"/>
      <c r="AK392" s="635" t="s">
        <v>55</v>
      </c>
      <c r="AL392" s="635" t="s">
        <v>55</v>
      </c>
      <c r="AM392" s="26"/>
      <c r="AN392" s="635" t="s">
        <v>79</v>
      </c>
      <c r="AO392" s="24" t="s">
        <v>55</v>
      </c>
      <c r="AP392" s="635"/>
      <c r="AQ392" s="635" t="s">
        <v>55</v>
      </c>
      <c r="AR392" s="635" t="s">
        <v>55</v>
      </c>
      <c r="AS392" s="641" t="s">
        <v>32</v>
      </c>
      <c r="AT392" s="24" t="s">
        <v>1770</v>
      </c>
    </row>
    <row r="393" spans="1:46" ht="19.5">
      <c r="A393" s="619">
        <v>45765</v>
      </c>
      <c r="B393" s="616">
        <v>104</v>
      </c>
      <c r="C393" s="620">
        <v>0.41666666666666669</v>
      </c>
      <c r="D393" s="617">
        <v>2503207</v>
      </c>
      <c r="E393" s="617" t="s">
        <v>39</v>
      </c>
      <c r="F393" s="621" t="s">
        <v>55</v>
      </c>
      <c r="G393" s="866">
        <v>13.5</v>
      </c>
      <c r="H393" s="875"/>
      <c r="I393" s="871">
        <v>13</v>
      </c>
      <c r="J393" s="24">
        <v>0.53</v>
      </c>
      <c r="K393" s="19">
        <v>11.15</v>
      </c>
      <c r="L393" s="636">
        <f>(K393/(100-G393))*100</f>
        <v>12.890173410404623</v>
      </c>
      <c r="M393" s="24"/>
      <c r="N393" s="24"/>
      <c r="O393" s="869"/>
      <c r="P393" s="869"/>
      <c r="Q393" s="870"/>
      <c r="R393" s="870"/>
      <c r="S393" s="870"/>
      <c r="T393" s="870"/>
      <c r="U393" s="870"/>
      <c r="V393" s="622"/>
      <c r="W393" s="622"/>
      <c r="X393" s="622"/>
      <c r="Y393" s="637">
        <v>88.75</v>
      </c>
      <c r="Z393" s="18">
        <v>-0.26</v>
      </c>
      <c r="AA393" s="18">
        <v>10.91</v>
      </c>
      <c r="AB393" s="25"/>
      <c r="AC393" s="639"/>
      <c r="AD393" s="16">
        <v>126</v>
      </c>
      <c r="AE393" s="16">
        <v>55</v>
      </c>
      <c r="AF393" s="16">
        <v>16.5</v>
      </c>
      <c r="AG393" s="18">
        <v>232</v>
      </c>
      <c r="AH393" s="634">
        <v>2.29</v>
      </c>
      <c r="AI393" s="16">
        <v>40.299999999999997</v>
      </c>
      <c r="AJ393" s="24"/>
      <c r="AK393" s="635" t="s">
        <v>55</v>
      </c>
      <c r="AL393" s="635" t="s">
        <v>55</v>
      </c>
      <c r="AM393" s="26"/>
      <c r="AN393" s="635" t="s">
        <v>73</v>
      </c>
      <c r="AO393" s="24" t="s">
        <v>55</v>
      </c>
      <c r="AP393" s="635"/>
      <c r="AQ393" s="635" t="s">
        <v>55</v>
      </c>
      <c r="AR393" s="635" t="s">
        <v>55</v>
      </c>
      <c r="AS393" s="641" t="s">
        <v>32</v>
      </c>
      <c r="AT393" s="24" t="s">
        <v>1771</v>
      </c>
    </row>
    <row r="394" spans="1:46" ht="19.5">
      <c r="A394" s="619">
        <v>45766</v>
      </c>
      <c r="B394" s="616">
        <v>104</v>
      </c>
      <c r="C394" s="620">
        <v>0.41666666666666669</v>
      </c>
      <c r="D394" s="617">
        <v>2503225</v>
      </c>
      <c r="E394" s="617" t="s">
        <v>39</v>
      </c>
      <c r="F394" s="621" t="s">
        <v>55</v>
      </c>
      <c r="G394" s="866">
        <v>13.53</v>
      </c>
      <c r="H394" s="875"/>
      <c r="I394" s="873"/>
      <c r="J394" s="24"/>
      <c r="K394" s="19">
        <v>10.9</v>
      </c>
      <c r="L394" s="636">
        <f>(K394/(100-G394))*100</f>
        <v>12.60552792876142</v>
      </c>
      <c r="M394" s="24"/>
      <c r="N394" s="24"/>
      <c r="O394" s="869">
        <v>3</v>
      </c>
      <c r="P394" s="869">
        <v>5.4</v>
      </c>
      <c r="Q394" s="870">
        <v>17</v>
      </c>
      <c r="R394" s="870">
        <v>40.6</v>
      </c>
      <c r="S394" s="870">
        <v>24</v>
      </c>
      <c r="T394" s="874">
        <f>SUM(PS[[#This Row],[G 180µ]:[G 63µ]])</f>
        <v>87</v>
      </c>
      <c r="U394" s="870">
        <v>8.1999999999999993</v>
      </c>
      <c r="V394" s="622"/>
      <c r="W394" s="622"/>
      <c r="X394" s="622"/>
      <c r="Y394" s="637">
        <v>88.98</v>
      </c>
      <c r="Z394" s="18">
        <v>-0.28000000000000003</v>
      </c>
      <c r="AA394" s="18">
        <v>10.98</v>
      </c>
      <c r="AB394" s="25"/>
      <c r="AC394" s="639"/>
      <c r="AD394" s="16"/>
      <c r="AE394" s="16"/>
      <c r="AF394" s="16"/>
      <c r="AG394" s="18"/>
      <c r="AH394" s="634"/>
      <c r="AI394" s="16"/>
      <c r="AJ394" s="24"/>
      <c r="AK394" s="635" t="s">
        <v>55</v>
      </c>
      <c r="AL394" s="635" t="s">
        <v>55</v>
      </c>
      <c r="AM394" s="26"/>
      <c r="AN394" s="635" t="s">
        <v>79</v>
      </c>
      <c r="AO394" s="24" t="s">
        <v>55</v>
      </c>
      <c r="AP394" s="635"/>
      <c r="AQ394" s="635" t="s">
        <v>55</v>
      </c>
      <c r="AR394" s="635" t="s">
        <v>55</v>
      </c>
      <c r="AS394" s="641" t="s">
        <v>32</v>
      </c>
      <c r="AT394" s="24" t="s">
        <v>1772</v>
      </c>
    </row>
    <row r="395" spans="1:46" ht="19.5">
      <c r="A395" s="619">
        <v>45768</v>
      </c>
      <c r="B395" s="616">
        <v>104</v>
      </c>
      <c r="C395" s="620">
        <v>0.41666666666666669</v>
      </c>
      <c r="D395" s="617">
        <v>2503284</v>
      </c>
      <c r="E395" s="617" t="s">
        <v>39</v>
      </c>
      <c r="F395" s="621" t="s">
        <v>55</v>
      </c>
      <c r="G395" s="866">
        <v>13.39</v>
      </c>
      <c r="H395" s="875"/>
      <c r="I395" s="873"/>
      <c r="J395" s="24"/>
      <c r="K395" s="19">
        <v>11.19</v>
      </c>
      <c r="L395" s="636">
        <f>(K395/(100-G395))*100</f>
        <v>12.919986144786977</v>
      </c>
      <c r="M395" s="24"/>
      <c r="N395" s="24"/>
      <c r="O395" s="869"/>
      <c r="P395" s="869"/>
      <c r="Q395" s="870"/>
      <c r="R395" s="870"/>
      <c r="S395" s="870"/>
      <c r="T395" s="870"/>
      <c r="U395" s="870"/>
      <c r="V395" s="622"/>
      <c r="W395" s="622"/>
      <c r="X395" s="622"/>
      <c r="Y395" s="637">
        <v>88.99</v>
      </c>
      <c r="Z395" s="18">
        <v>-0.34</v>
      </c>
      <c r="AA395" s="18">
        <v>11.19</v>
      </c>
      <c r="AB395" s="25"/>
      <c r="AC395" s="639">
        <v>0.76</v>
      </c>
      <c r="AD395" s="16"/>
      <c r="AE395" s="16"/>
      <c r="AF395" s="16"/>
      <c r="AG395" s="18"/>
      <c r="AH395" s="634"/>
      <c r="AI395" s="16"/>
      <c r="AJ395" s="24"/>
      <c r="AK395" s="635" t="s">
        <v>55</v>
      </c>
      <c r="AL395" s="635" t="s">
        <v>55</v>
      </c>
      <c r="AM395" s="26"/>
      <c r="AN395" s="635" t="s">
        <v>79</v>
      </c>
      <c r="AO395" s="24" t="s">
        <v>55</v>
      </c>
      <c r="AP395" s="635"/>
      <c r="AQ395" s="635" t="s">
        <v>55</v>
      </c>
      <c r="AR395" s="635" t="s">
        <v>55</v>
      </c>
      <c r="AS395" s="641" t="s">
        <v>32</v>
      </c>
      <c r="AT395" s="24" t="s">
        <v>1773</v>
      </c>
    </row>
    <row r="396" spans="1:46" ht="19.5">
      <c r="A396" s="619">
        <v>45769</v>
      </c>
      <c r="B396" s="616">
        <v>104</v>
      </c>
      <c r="C396" s="620">
        <v>0.41666666666666669</v>
      </c>
      <c r="D396" s="617">
        <v>2503322</v>
      </c>
      <c r="E396" s="617" t="s">
        <v>39</v>
      </c>
      <c r="F396" s="621" t="s">
        <v>55</v>
      </c>
      <c r="G396" s="866">
        <v>13.53</v>
      </c>
      <c r="H396" s="875"/>
      <c r="I396" s="873"/>
      <c r="J396" s="24"/>
      <c r="K396" s="19">
        <v>11.55</v>
      </c>
      <c r="L396" s="636">
        <f>(K396/(100-G396))*100</f>
        <v>13.357233722678385</v>
      </c>
      <c r="M396" s="24"/>
      <c r="N396" s="24"/>
      <c r="O396" s="869"/>
      <c r="P396" s="869"/>
      <c r="Q396" s="870"/>
      <c r="R396" s="870"/>
      <c r="S396" s="870"/>
      <c r="T396" s="870"/>
      <c r="U396" s="870"/>
      <c r="V396" s="622"/>
      <c r="W396" s="622"/>
      <c r="X396" s="622"/>
      <c r="Y396" s="637">
        <v>88.55</v>
      </c>
      <c r="Z396" s="18">
        <v>-0.05</v>
      </c>
      <c r="AA396" s="18">
        <v>10.88</v>
      </c>
      <c r="AB396" s="25"/>
      <c r="AC396" s="639">
        <v>0.81</v>
      </c>
      <c r="AD396" s="16">
        <v>91</v>
      </c>
      <c r="AE396" s="16">
        <v>83</v>
      </c>
      <c r="AF396" s="16">
        <v>20.3</v>
      </c>
      <c r="AG396" s="18">
        <v>221</v>
      </c>
      <c r="AH396" s="634">
        <v>1.1000000000000001</v>
      </c>
      <c r="AI396" s="16">
        <v>45.5</v>
      </c>
      <c r="AJ396" s="24"/>
      <c r="AK396" s="635" t="s">
        <v>55</v>
      </c>
      <c r="AL396" s="635" t="s">
        <v>55</v>
      </c>
      <c r="AM396" s="26"/>
      <c r="AN396" s="635" t="s">
        <v>79</v>
      </c>
      <c r="AO396" s="24" t="s">
        <v>55</v>
      </c>
      <c r="AP396" s="635"/>
      <c r="AQ396" s="635" t="s">
        <v>55</v>
      </c>
      <c r="AR396" s="635" t="s">
        <v>55</v>
      </c>
      <c r="AS396" s="641" t="s">
        <v>32</v>
      </c>
      <c r="AT396" s="24" t="s">
        <v>1774</v>
      </c>
    </row>
    <row r="397" spans="1:46" ht="19.5">
      <c r="A397" s="619">
        <v>45773</v>
      </c>
      <c r="B397" s="616">
        <v>104</v>
      </c>
      <c r="C397" s="620">
        <v>0.375</v>
      </c>
      <c r="D397" s="617">
        <v>2503388</v>
      </c>
      <c r="E397" s="617" t="s">
        <v>39</v>
      </c>
      <c r="F397" s="621" t="s">
        <v>55</v>
      </c>
      <c r="G397" s="866">
        <v>13.76</v>
      </c>
      <c r="H397" s="875"/>
      <c r="I397" s="871">
        <v>14</v>
      </c>
      <c r="J397" s="24"/>
      <c r="K397" s="19">
        <v>11.09</v>
      </c>
      <c r="L397" s="636">
        <f>(K397/(100-G397))*100</f>
        <v>12.859461966604824</v>
      </c>
      <c r="M397" s="24"/>
      <c r="N397" s="24"/>
      <c r="O397" s="869">
        <v>7.48</v>
      </c>
      <c r="P397" s="869">
        <v>5.56</v>
      </c>
      <c r="Q397" s="870">
        <v>24.96</v>
      </c>
      <c r="R397" s="870">
        <v>36.32</v>
      </c>
      <c r="S397" s="870">
        <v>16.16</v>
      </c>
      <c r="T397" s="874">
        <f>SUM(PS[[#This Row],[G 180µ]:[G 63µ]])</f>
        <v>83</v>
      </c>
      <c r="U397" s="870">
        <v>5.72</v>
      </c>
      <c r="V397" s="622"/>
      <c r="W397" s="622"/>
      <c r="X397" s="622"/>
      <c r="Y397" s="637">
        <v>89.61</v>
      </c>
      <c r="Z397" s="18">
        <v>-0.4</v>
      </c>
      <c r="AA397" s="18">
        <v>10.62</v>
      </c>
      <c r="AB397" s="25"/>
      <c r="AC397" s="639"/>
      <c r="AD397" s="16">
        <v>74</v>
      </c>
      <c r="AE397" s="16">
        <v>84</v>
      </c>
      <c r="AF397" s="16">
        <v>20.399999999999999</v>
      </c>
      <c r="AG397" s="18">
        <v>187</v>
      </c>
      <c r="AH397" s="634">
        <v>0.88</v>
      </c>
      <c r="AI397" s="16">
        <v>46.8</v>
      </c>
      <c r="AJ397" s="24"/>
      <c r="AK397" s="635" t="s">
        <v>55</v>
      </c>
      <c r="AL397" s="635" t="s">
        <v>55</v>
      </c>
      <c r="AM397" s="26"/>
      <c r="AN397" s="635" t="s">
        <v>85</v>
      </c>
      <c r="AO397" s="24" t="s">
        <v>55</v>
      </c>
      <c r="AP397" s="635"/>
      <c r="AQ397" s="635" t="s">
        <v>55</v>
      </c>
      <c r="AR397" s="635" t="s">
        <v>55</v>
      </c>
      <c r="AS397" s="641" t="s">
        <v>32</v>
      </c>
      <c r="AT397" s="24" t="s">
        <v>1775</v>
      </c>
    </row>
    <row r="398" spans="1:46" ht="19.5">
      <c r="A398" s="619">
        <v>45773</v>
      </c>
      <c r="B398" s="616">
        <v>104</v>
      </c>
      <c r="C398" s="620">
        <v>0.4375</v>
      </c>
      <c r="D398" s="617">
        <v>2503397</v>
      </c>
      <c r="E398" s="617" t="s">
        <v>39</v>
      </c>
      <c r="F398" s="621" t="s">
        <v>55</v>
      </c>
      <c r="G398" s="866">
        <v>13</v>
      </c>
      <c r="H398" s="875"/>
      <c r="I398" s="871">
        <v>13</v>
      </c>
      <c r="J398" s="24"/>
      <c r="K398" s="19">
        <v>11.28</v>
      </c>
      <c r="L398" s="636">
        <f>(K398/(100-G398))*100</f>
        <v>12.96551724137931</v>
      </c>
      <c r="M398" s="24"/>
      <c r="N398" s="24"/>
      <c r="O398" s="869">
        <v>2</v>
      </c>
      <c r="P398" s="869">
        <v>2</v>
      </c>
      <c r="Q398" s="870">
        <v>15</v>
      </c>
      <c r="R398" s="870">
        <v>40</v>
      </c>
      <c r="S398" s="870">
        <v>25</v>
      </c>
      <c r="T398" s="874">
        <f>SUM(PS[[#This Row],[G 180µ]:[G 63µ]])</f>
        <v>82</v>
      </c>
      <c r="U398" s="870">
        <v>14</v>
      </c>
      <c r="V398" s="622"/>
      <c r="W398" s="622"/>
      <c r="X398" s="622"/>
      <c r="Y398" s="637">
        <v>88.18</v>
      </c>
      <c r="Z398" s="18">
        <v>-0.09</v>
      </c>
      <c r="AA398" s="18">
        <v>10.75</v>
      </c>
      <c r="AB398" s="25"/>
      <c r="AC398" s="639"/>
      <c r="AD398" s="16">
        <v>92</v>
      </c>
      <c r="AE398" s="16">
        <v>60</v>
      </c>
      <c r="AF398" s="16">
        <v>17.2</v>
      </c>
      <c r="AG398" s="18">
        <v>179</v>
      </c>
      <c r="AH398" s="634">
        <v>1.53</v>
      </c>
      <c r="AI398" s="16">
        <v>41.5</v>
      </c>
      <c r="AJ398" s="24"/>
      <c r="AK398" s="635" t="s">
        <v>55</v>
      </c>
      <c r="AL398" s="635" t="s">
        <v>55</v>
      </c>
      <c r="AM398" s="26" t="s">
        <v>1776</v>
      </c>
      <c r="AN398" s="635" t="s">
        <v>101</v>
      </c>
      <c r="AO398" s="24" t="s">
        <v>55</v>
      </c>
      <c r="AP398" s="635"/>
      <c r="AQ398" s="635" t="s">
        <v>55</v>
      </c>
      <c r="AR398" s="635" t="s">
        <v>55</v>
      </c>
      <c r="AS398" s="641" t="s">
        <v>32</v>
      </c>
      <c r="AT398" s="24" t="s">
        <v>1777</v>
      </c>
    </row>
    <row r="399" spans="1:46" ht="19.5">
      <c r="A399" s="619">
        <v>45773</v>
      </c>
      <c r="B399" s="616">
        <v>104</v>
      </c>
      <c r="C399" s="620">
        <v>0.5</v>
      </c>
      <c r="D399" s="617">
        <v>2503403</v>
      </c>
      <c r="E399" s="617" t="s">
        <v>21</v>
      </c>
      <c r="F399" s="621" t="s">
        <v>55</v>
      </c>
      <c r="G399" s="866">
        <v>13.85</v>
      </c>
      <c r="H399" s="875"/>
      <c r="I399" s="871"/>
      <c r="J399" s="24"/>
      <c r="K399" s="19">
        <v>9.7899999999999991</v>
      </c>
      <c r="L399" s="636">
        <f>(K399/(100-G399))*100</f>
        <v>11.363900174114914</v>
      </c>
      <c r="M399" s="24"/>
      <c r="N399" s="24"/>
      <c r="O399" s="869"/>
      <c r="P399" s="869"/>
      <c r="Q399" s="870"/>
      <c r="R399" s="870"/>
      <c r="S399" s="870"/>
      <c r="T399" s="870"/>
      <c r="U399" s="870"/>
      <c r="V399" s="622"/>
      <c r="W399" s="622"/>
      <c r="X399" s="622"/>
      <c r="Y399" s="637">
        <v>91.98</v>
      </c>
      <c r="Z399" s="18">
        <v>-1.18</v>
      </c>
      <c r="AA399" s="18">
        <v>11.23</v>
      </c>
      <c r="AB399" s="25"/>
      <c r="AC399" s="639">
        <v>0.73</v>
      </c>
      <c r="AD399" s="16"/>
      <c r="AE399" s="16"/>
      <c r="AF399" s="16"/>
      <c r="AG399" s="18"/>
      <c r="AH399" s="634"/>
      <c r="AI399" s="16"/>
      <c r="AJ399" s="24"/>
      <c r="AK399" s="635"/>
      <c r="AL399" s="635"/>
      <c r="AM399" s="26"/>
      <c r="AN399" s="635"/>
      <c r="AO399" s="24" t="s">
        <v>55</v>
      </c>
      <c r="AP399" s="635"/>
      <c r="AQ399" s="635" t="s">
        <v>55</v>
      </c>
      <c r="AR399" s="635" t="s">
        <v>55</v>
      </c>
      <c r="AS399" s="641" t="s">
        <v>32</v>
      </c>
      <c r="AT399" s="24" t="s">
        <v>1778</v>
      </c>
    </row>
    <row r="400" spans="1:46" ht="19.5">
      <c r="A400" s="619">
        <v>45775</v>
      </c>
      <c r="B400" s="616">
        <v>104</v>
      </c>
      <c r="C400" s="620">
        <v>0.375</v>
      </c>
      <c r="D400" s="617">
        <v>2503426</v>
      </c>
      <c r="E400" s="617" t="s">
        <v>39</v>
      </c>
      <c r="F400" s="621" t="s">
        <v>55</v>
      </c>
      <c r="G400" s="866">
        <v>13.64</v>
      </c>
      <c r="H400" s="875"/>
      <c r="I400" s="871">
        <v>13.8</v>
      </c>
      <c r="J400" s="24"/>
      <c r="K400" s="19">
        <v>11.33</v>
      </c>
      <c r="L400" s="636">
        <f>(K400/(100-G400))*100</f>
        <v>13.119499768411302</v>
      </c>
      <c r="M400" s="24"/>
      <c r="N400" s="24"/>
      <c r="O400" s="869">
        <v>2.4</v>
      </c>
      <c r="P400" s="869">
        <v>5.6</v>
      </c>
      <c r="Q400" s="870">
        <v>13.4</v>
      </c>
      <c r="R400" s="870">
        <v>42.5</v>
      </c>
      <c r="S400" s="870">
        <v>26</v>
      </c>
      <c r="T400" s="874">
        <f>SUM(PS[[#This Row],[G 180µ]:[G 63µ]])</f>
        <v>87.5</v>
      </c>
      <c r="U400" s="870">
        <v>11</v>
      </c>
      <c r="V400" s="622"/>
      <c r="W400" s="622"/>
      <c r="X400" s="622"/>
      <c r="Y400" s="637">
        <v>89.85</v>
      </c>
      <c r="Z400" s="18">
        <v>-0.41</v>
      </c>
      <c r="AA400" s="18">
        <v>10.76</v>
      </c>
      <c r="AB400" s="25"/>
      <c r="AC400" s="639">
        <v>0.66</v>
      </c>
      <c r="AD400" s="16">
        <v>116</v>
      </c>
      <c r="AE400" s="16">
        <v>68</v>
      </c>
      <c r="AF400" s="16">
        <v>18.399999999999999</v>
      </c>
      <c r="AG400" s="18">
        <v>179</v>
      </c>
      <c r="AH400" s="634">
        <v>1.71</v>
      </c>
      <c r="AI400" s="16">
        <v>52.9</v>
      </c>
      <c r="AJ400" s="24"/>
      <c r="AK400" s="635" t="s">
        <v>55</v>
      </c>
      <c r="AL400" s="635" t="s">
        <v>55</v>
      </c>
      <c r="AM400" s="26"/>
      <c r="AN400" s="635" t="s">
        <v>85</v>
      </c>
      <c r="AO400" s="24" t="s">
        <v>55</v>
      </c>
      <c r="AP400" s="635"/>
      <c r="AQ400" s="635" t="s">
        <v>55</v>
      </c>
      <c r="AR400" s="635" t="s">
        <v>55</v>
      </c>
      <c r="AS400" s="641" t="s">
        <v>32</v>
      </c>
      <c r="AT400" s="24" t="s">
        <v>1779</v>
      </c>
    </row>
    <row r="401" spans="1:46" ht="19.5">
      <c r="A401" s="619">
        <v>45776</v>
      </c>
      <c r="B401" s="616">
        <v>104</v>
      </c>
      <c r="C401" s="620">
        <v>0.41666666666666669</v>
      </c>
      <c r="D401" s="617">
        <v>2503477</v>
      </c>
      <c r="E401" s="617" t="s">
        <v>39</v>
      </c>
      <c r="F401" s="621" t="s">
        <v>55</v>
      </c>
      <c r="G401" s="866">
        <v>13.6</v>
      </c>
      <c r="H401" s="875"/>
      <c r="I401" s="871"/>
      <c r="J401" s="24"/>
      <c r="K401" s="19">
        <v>11.74</v>
      </c>
      <c r="L401" s="636">
        <f>(K401/(100-G401))*100</f>
        <v>13.587962962962962</v>
      </c>
      <c r="M401" s="24"/>
      <c r="N401" s="24"/>
      <c r="O401" s="869">
        <v>3.56</v>
      </c>
      <c r="P401" s="869">
        <v>4.26</v>
      </c>
      <c r="Q401" s="870">
        <v>9.24</v>
      </c>
      <c r="R401" s="870">
        <v>30.88</v>
      </c>
      <c r="S401" s="870">
        <v>26.8</v>
      </c>
      <c r="T401" s="874">
        <f>SUM(PS[[#This Row],[G 180µ]:[G 63µ]])</f>
        <v>71.179999999999993</v>
      </c>
      <c r="U401" s="870">
        <v>21.76</v>
      </c>
      <c r="V401" s="622">
        <v>22.48</v>
      </c>
      <c r="W401" s="622">
        <v>99.3</v>
      </c>
      <c r="X401" s="622">
        <v>7.5</v>
      </c>
      <c r="Y401" s="637">
        <v>90</v>
      </c>
      <c r="Z401" s="18">
        <v>-0.43</v>
      </c>
      <c r="AA401" s="18">
        <v>10.63</v>
      </c>
      <c r="AB401" s="25"/>
      <c r="AC401" s="639"/>
      <c r="AD401" s="16">
        <v>80</v>
      </c>
      <c r="AE401" s="16">
        <v>92</v>
      </c>
      <c r="AF401" s="16">
        <v>21.4</v>
      </c>
      <c r="AG401" s="18">
        <v>227</v>
      </c>
      <c r="AH401" s="634">
        <v>0.87</v>
      </c>
      <c r="AI401" s="16">
        <v>51.4</v>
      </c>
      <c r="AJ401" s="24"/>
      <c r="AK401" s="635" t="s">
        <v>55</v>
      </c>
      <c r="AL401" s="635" t="s">
        <v>55</v>
      </c>
      <c r="AM401" s="26"/>
      <c r="AN401" s="635" t="s">
        <v>85</v>
      </c>
      <c r="AO401" s="24" t="s">
        <v>55</v>
      </c>
      <c r="AP401" s="635"/>
      <c r="AQ401" s="635" t="s">
        <v>55</v>
      </c>
      <c r="AR401" s="635" t="s">
        <v>55</v>
      </c>
      <c r="AS401" s="641" t="s">
        <v>32</v>
      </c>
      <c r="AT401" s="24" t="s">
        <v>1780</v>
      </c>
    </row>
    <row r="402" spans="1:46" ht="19.5">
      <c r="A402" s="619">
        <v>45777</v>
      </c>
      <c r="B402" s="616">
        <v>104</v>
      </c>
      <c r="C402" s="620">
        <v>0.41666666666666669</v>
      </c>
      <c r="D402" s="617">
        <v>2503497</v>
      </c>
      <c r="E402" s="617" t="s">
        <v>39</v>
      </c>
      <c r="F402" s="621" t="s">
        <v>55</v>
      </c>
      <c r="G402" s="866">
        <v>13.88</v>
      </c>
      <c r="H402" s="875"/>
      <c r="I402" s="871"/>
      <c r="J402" s="24"/>
      <c r="K402" s="19">
        <v>10.65</v>
      </c>
      <c r="L402" s="636">
        <f>(K402/(100-G402))*100</f>
        <v>12.366465397120297</v>
      </c>
      <c r="M402" s="24"/>
      <c r="N402" s="24"/>
      <c r="O402" s="869">
        <v>2.92</v>
      </c>
      <c r="P402" s="869">
        <v>2.86</v>
      </c>
      <c r="Q402" s="870">
        <v>19.399999999999999</v>
      </c>
      <c r="R402" s="870">
        <v>43.7</v>
      </c>
      <c r="S402" s="870">
        <v>20.7</v>
      </c>
      <c r="T402" s="874">
        <f>SUM(PS[[#This Row],[G 180µ]:[G 63µ]])</f>
        <v>86.660000000000011</v>
      </c>
      <c r="U402" s="870">
        <v>9.14</v>
      </c>
      <c r="V402" s="622"/>
      <c r="W402" s="622"/>
      <c r="X402" s="622"/>
      <c r="Y402" s="637">
        <v>90.18</v>
      </c>
      <c r="Z402" s="18">
        <v>-0.49</v>
      </c>
      <c r="AA402" s="18">
        <v>10.63</v>
      </c>
      <c r="AB402" s="25"/>
      <c r="AC402" s="639"/>
      <c r="AD402" s="16">
        <v>81</v>
      </c>
      <c r="AE402" s="16">
        <v>93</v>
      </c>
      <c r="AF402" s="16">
        <v>21.5</v>
      </c>
      <c r="AG402" s="18">
        <v>240</v>
      </c>
      <c r="AH402" s="634">
        <v>0.87</v>
      </c>
      <c r="AI402" s="16">
        <v>55.1</v>
      </c>
      <c r="AJ402" s="24"/>
      <c r="AK402" s="635" t="s">
        <v>55</v>
      </c>
      <c r="AL402" s="635" t="s">
        <v>55</v>
      </c>
      <c r="AM402" s="26"/>
      <c r="AN402" s="635"/>
      <c r="AO402" s="24" t="s">
        <v>55</v>
      </c>
      <c r="AP402" s="635"/>
      <c r="AQ402" s="635" t="s">
        <v>55</v>
      </c>
      <c r="AR402" s="635" t="s">
        <v>55</v>
      </c>
      <c r="AS402" s="641" t="s">
        <v>32</v>
      </c>
      <c r="AT402" s="24" t="s">
        <v>1781</v>
      </c>
    </row>
    <row r="403" spans="1:46" ht="19.5">
      <c r="A403" s="619">
        <v>45777</v>
      </c>
      <c r="B403" s="616">
        <v>104</v>
      </c>
      <c r="C403" s="620"/>
      <c r="D403" s="617">
        <v>2503529</v>
      </c>
      <c r="E403" s="617" t="s">
        <v>21</v>
      </c>
      <c r="F403" s="621" t="s">
        <v>55</v>
      </c>
      <c r="G403" s="866">
        <v>14.24</v>
      </c>
      <c r="H403" s="875"/>
      <c r="I403" s="871"/>
      <c r="J403" s="24"/>
      <c r="K403" s="19">
        <v>10.33</v>
      </c>
      <c r="L403" s="636">
        <f>(K403/(100-G403))*100</f>
        <v>12.045242537313431</v>
      </c>
      <c r="M403" s="24"/>
      <c r="N403" s="24"/>
      <c r="O403" s="869"/>
      <c r="P403" s="869"/>
      <c r="Q403" s="870"/>
      <c r="R403" s="870"/>
      <c r="S403" s="870"/>
      <c r="T403" s="874"/>
      <c r="U403" s="870"/>
      <c r="V403" s="622"/>
      <c r="W403" s="622"/>
      <c r="X403" s="622"/>
      <c r="Y403" s="637">
        <v>90.04</v>
      </c>
      <c r="Z403" s="18">
        <v>-0.48</v>
      </c>
      <c r="AA403" s="18">
        <v>10.71</v>
      </c>
      <c r="AB403" s="25"/>
      <c r="AC403" s="639"/>
      <c r="AD403" s="16"/>
      <c r="AE403" s="16"/>
      <c r="AF403" s="16"/>
      <c r="AG403" s="18"/>
      <c r="AH403" s="634"/>
      <c r="AI403" s="16"/>
      <c r="AJ403" s="24"/>
      <c r="AK403" s="635"/>
      <c r="AL403" s="635"/>
      <c r="AM403" s="26"/>
      <c r="AN403" s="635"/>
      <c r="AO403" s="24" t="s">
        <v>55</v>
      </c>
      <c r="AP403" s="635"/>
      <c r="AQ403" s="635" t="s">
        <v>55</v>
      </c>
      <c r="AR403" s="635" t="s">
        <v>55</v>
      </c>
      <c r="AS403" s="641" t="s">
        <v>32</v>
      </c>
      <c r="AT403" s="24" t="s">
        <v>1782</v>
      </c>
    </row>
    <row r="404" spans="1:46" ht="19.5">
      <c r="A404" s="619">
        <v>45777</v>
      </c>
      <c r="B404" s="616">
        <v>104</v>
      </c>
      <c r="C404" s="620"/>
      <c r="D404" s="617">
        <v>2503530</v>
      </c>
      <c r="E404" s="617" t="s">
        <v>21</v>
      </c>
      <c r="F404" s="621" t="s">
        <v>55</v>
      </c>
      <c r="G404" s="866">
        <v>14.33</v>
      </c>
      <c r="H404" s="875"/>
      <c r="I404" s="871"/>
      <c r="J404" s="24"/>
      <c r="K404" s="19">
        <v>10.29</v>
      </c>
      <c r="L404" s="636">
        <f>(K404/(100-G404))*100</f>
        <v>12.011205789657989</v>
      </c>
      <c r="M404" s="24"/>
      <c r="N404" s="24"/>
      <c r="O404" s="869"/>
      <c r="P404" s="869"/>
      <c r="Q404" s="870"/>
      <c r="R404" s="870"/>
      <c r="S404" s="870"/>
      <c r="T404" s="874"/>
      <c r="U404" s="870"/>
      <c r="V404" s="622"/>
      <c r="W404" s="622"/>
      <c r="X404" s="622"/>
      <c r="Y404" s="637">
        <v>90.16</v>
      </c>
      <c r="Z404" s="18">
        <v>-0.5</v>
      </c>
      <c r="AA404" s="18">
        <v>10.65</v>
      </c>
      <c r="AB404" s="25"/>
      <c r="AC404" s="639"/>
      <c r="AD404" s="16"/>
      <c r="AE404" s="16"/>
      <c r="AF404" s="16"/>
      <c r="AG404" s="18"/>
      <c r="AH404" s="634"/>
      <c r="AI404" s="16"/>
      <c r="AJ404" s="24"/>
      <c r="AK404" s="635"/>
      <c r="AL404" s="635"/>
      <c r="AM404" s="26"/>
      <c r="AN404" s="635"/>
      <c r="AO404" s="24" t="s">
        <v>55</v>
      </c>
      <c r="AP404" s="635"/>
      <c r="AQ404" s="635" t="s">
        <v>55</v>
      </c>
      <c r="AR404" s="635" t="s">
        <v>55</v>
      </c>
      <c r="AS404" s="641" t="s">
        <v>32</v>
      </c>
      <c r="AT404" s="24" t="s">
        <v>1783</v>
      </c>
    </row>
    <row r="405" spans="1:46" ht="19.5">
      <c r="A405" s="619">
        <v>45777</v>
      </c>
      <c r="B405" s="616">
        <v>104</v>
      </c>
      <c r="C405" s="620"/>
      <c r="D405" s="617">
        <v>2503531</v>
      </c>
      <c r="E405" s="617" t="s">
        <v>21</v>
      </c>
      <c r="F405" s="621" t="s">
        <v>55</v>
      </c>
      <c r="G405" s="866">
        <v>14.25</v>
      </c>
      <c r="H405" s="875"/>
      <c r="I405" s="871"/>
      <c r="J405" s="24"/>
      <c r="K405" s="19">
        <v>10.43</v>
      </c>
      <c r="L405" s="636">
        <f>(K405/(100-G405))*100</f>
        <v>12.163265306122449</v>
      </c>
      <c r="M405" s="24"/>
      <c r="N405" s="24"/>
      <c r="O405" s="869"/>
      <c r="P405" s="869"/>
      <c r="Q405" s="870"/>
      <c r="R405" s="870"/>
      <c r="S405" s="870"/>
      <c r="T405" s="874"/>
      <c r="U405" s="870"/>
      <c r="V405" s="622"/>
      <c r="W405" s="622"/>
      <c r="X405" s="622"/>
      <c r="Y405" s="637">
        <v>89.94</v>
      </c>
      <c r="Z405" s="18">
        <v>-0.54</v>
      </c>
      <c r="AA405" s="18">
        <v>10.9</v>
      </c>
      <c r="AB405" s="25"/>
      <c r="AC405" s="639"/>
      <c r="AD405" s="16"/>
      <c r="AE405" s="16"/>
      <c r="AF405" s="16"/>
      <c r="AG405" s="18"/>
      <c r="AH405" s="634"/>
      <c r="AI405" s="16"/>
      <c r="AJ405" s="24"/>
      <c r="AK405" s="635"/>
      <c r="AL405" s="635"/>
      <c r="AM405" s="26"/>
      <c r="AN405" s="635"/>
      <c r="AO405" s="24" t="s">
        <v>55</v>
      </c>
      <c r="AP405" s="635"/>
      <c r="AQ405" s="635" t="s">
        <v>55</v>
      </c>
      <c r="AR405" s="635" t="s">
        <v>55</v>
      </c>
      <c r="AS405" s="641" t="s">
        <v>32</v>
      </c>
      <c r="AT405" s="24" t="s">
        <v>1784</v>
      </c>
    </row>
    <row r="406" spans="1:46" ht="19.5">
      <c r="A406" s="619">
        <v>45779</v>
      </c>
      <c r="B406" s="616">
        <v>105</v>
      </c>
      <c r="C406" s="620">
        <v>0.35416666666666669</v>
      </c>
      <c r="D406" s="617">
        <v>2503561</v>
      </c>
      <c r="E406" s="617" t="s">
        <v>21</v>
      </c>
      <c r="F406" s="621" t="s">
        <v>55</v>
      </c>
      <c r="G406" s="866">
        <v>13.85</v>
      </c>
      <c r="H406" s="875"/>
      <c r="I406" s="871"/>
      <c r="J406" s="24"/>
      <c r="K406" s="19">
        <v>10.78</v>
      </c>
      <c r="L406" s="636">
        <f>(K406/(100-G406))*100</f>
        <v>12.513058618688333</v>
      </c>
      <c r="M406" s="24"/>
      <c r="N406" s="24"/>
      <c r="O406" s="869"/>
      <c r="P406" s="869"/>
      <c r="Q406" s="870"/>
      <c r="R406" s="870"/>
      <c r="S406" s="870"/>
      <c r="T406" s="874"/>
      <c r="U406" s="870"/>
      <c r="V406" s="622"/>
      <c r="W406" s="622"/>
      <c r="X406" s="622"/>
      <c r="Y406" s="637">
        <v>90.19</v>
      </c>
      <c r="Z406" s="18">
        <v>-0.46</v>
      </c>
      <c r="AA406" s="18">
        <v>10.61</v>
      </c>
      <c r="AB406" s="25"/>
      <c r="AC406" s="639"/>
      <c r="AD406" s="16"/>
      <c r="AE406" s="16"/>
      <c r="AF406" s="16"/>
      <c r="AG406" s="18"/>
      <c r="AH406" s="634"/>
      <c r="AI406" s="16"/>
      <c r="AJ406" s="24"/>
      <c r="AK406" s="635"/>
      <c r="AL406" s="635"/>
      <c r="AM406" s="26" t="s">
        <v>1026</v>
      </c>
      <c r="AN406" s="635"/>
      <c r="AO406" s="24" t="s">
        <v>55</v>
      </c>
      <c r="AP406" s="635"/>
      <c r="AQ406" s="635" t="s">
        <v>55</v>
      </c>
      <c r="AR406" s="635" t="s">
        <v>55</v>
      </c>
      <c r="AS406" s="641" t="s">
        <v>32</v>
      </c>
      <c r="AT406" s="24" t="s">
        <v>1785</v>
      </c>
    </row>
    <row r="407" spans="1:46" ht="19.5">
      <c r="A407" s="619">
        <v>45779</v>
      </c>
      <c r="B407" s="616">
        <v>105</v>
      </c>
      <c r="C407" s="620">
        <v>0.35416666666666669</v>
      </c>
      <c r="D407" s="617">
        <v>2503563</v>
      </c>
      <c r="E407" s="617" t="s">
        <v>39</v>
      </c>
      <c r="F407" s="621" t="s">
        <v>55</v>
      </c>
      <c r="G407" s="866">
        <v>13.97</v>
      </c>
      <c r="H407" s="875"/>
      <c r="I407" s="871"/>
      <c r="J407" s="24"/>
      <c r="K407" s="19">
        <v>10.8</v>
      </c>
      <c r="L407" s="636">
        <f>(K407/(100-G407))*100</f>
        <v>12.553760316168781</v>
      </c>
      <c r="M407" s="24"/>
      <c r="N407" s="24"/>
      <c r="O407" s="869">
        <v>0.5</v>
      </c>
      <c r="P407" s="869">
        <v>0.9</v>
      </c>
      <c r="Q407" s="870">
        <v>12.5</v>
      </c>
      <c r="R407" s="870">
        <v>44.38</v>
      </c>
      <c r="S407" s="870">
        <v>23.28</v>
      </c>
      <c r="T407" s="874">
        <f>SUM(PS[[#This Row],[G 180µ]:[G 63µ]])</f>
        <v>81.06</v>
      </c>
      <c r="U407" s="870">
        <v>16.54</v>
      </c>
      <c r="V407" s="622">
        <v>22.49</v>
      </c>
      <c r="W407" s="622">
        <v>83.3</v>
      </c>
      <c r="X407" s="622">
        <v>7.54</v>
      </c>
      <c r="Y407" s="637">
        <v>89.89</v>
      </c>
      <c r="Z407" s="18">
        <v>-0.36</v>
      </c>
      <c r="AA407" s="18">
        <v>10.54</v>
      </c>
      <c r="AB407" s="25"/>
      <c r="AC407" s="639"/>
      <c r="AD407" s="16">
        <v>81</v>
      </c>
      <c r="AE407" s="16">
        <v>75</v>
      </c>
      <c r="AF407" s="16">
        <v>19.3</v>
      </c>
      <c r="AG407" s="18">
        <v>195</v>
      </c>
      <c r="AH407" s="634">
        <v>1.08</v>
      </c>
      <c r="AI407" s="16">
        <v>48.7</v>
      </c>
      <c r="AJ407" s="24"/>
      <c r="AK407" s="635" t="s">
        <v>55</v>
      </c>
      <c r="AL407" s="635" t="s">
        <v>55</v>
      </c>
      <c r="AM407" s="26"/>
      <c r="AN407" s="635"/>
      <c r="AO407" s="24" t="s">
        <v>55</v>
      </c>
      <c r="AP407" s="635"/>
      <c r="AQ407" s="635" t="s">
        <v>55</v>
      </c>
      <c r="AR407" s="635" t="s">
        <v>55</v>
      </c>
      <c r="AS407" s="641" t="s">
        <v>32</v>
      </c>
      <c r="AT407" s="24" t="s">
        <v>1786</v>
      </c>
    </row>
    <row r="408" spans="1:46" ht="19.5">
      <c r="A408" s="619">
        <v>45779</v>
      </c>
      <c r="B408" s="616">
        <v>105</v>
      </c>
      <c r="C408" s="620">
        <v>0.54166666666666663</v>
      </c>
      <c r="D408" s="617">
        <v>2503590</v>
      </c>
      <c r="E408" s="617" t="s">
        <v>21</v>
      </c>
      <c r="F408" s="621" t="s">
        <v>55</v>
      </c>
      <c r="G408" s="866">
        <v>14.04</v>
      </c>
      <c r="H408" s="875"/>
      <c r="I408" s="871"/>
      <c r="J408" s="24"/>
      <c r="K408" s="19">
        <v>10.6</v>
      </c>
      <c r="L408" s="636">
        <f>(K408/(100-G408))*100</f>
        <v>12.331316891577476</v>
      </c>
      <c r="M408" s="24"/>
      <c r="N408" s="24"/>
      <c r="O408" s="869">
        <v>1.76</v>
      </c>
      <c r="P408" s="869">
        <v>5.5</v>
      </c>
      <c r="Q408" s="870">
        <v>15.6</v>
      </c>
      <c r="R408" s="870">
        <v>53.64</v>
      </c>
      <c r="S408" s="870">
        <v>14.46</v>
      </c>
      <c r="T408" s="874">
        <f>SUM(PS[[#This Row],[G 180µ]:[G 63µ]])</f>
        <v>89.200000000000017</v>
      </c>
      <c r="U408" s="870">
        <v>6.5</v>
      </c>
      <c r="V408" s="622"/>
      <c r="W408" s="622"/>
      <c r="X408" s="622"/>
      <c r="Y408" s="637">
        <v>89.76</v>
      </c>
      <c r="Z408" s="18">
        <v>-0.45</v>
      </c>
      <c r="AA408" s="18">
        <v>10.49</v>
      </c>
      <c r="AB408" s="25"/>
      <c r="AC408" s="639"/>
      <c r="AD408" s="16"/>
      <c r="AE408" s="16"/>
      <c r="AF408" s="16"/>
      <c r="AG408" s="18"/>
      <c r="AH408" s="634"/>
      <c r="AI408" s="16"/>
      <c r="AJ408" s="24"/>
      <c r="AK408" s="635"/>
      <c r="AL408" s="635"/>
      <c r="AM408" s="26"/>
      <c r="AN408" s="635"/>
      <c r="AO408" s="24" t="s">
        <v>55</v>
      </c>
      <c r="AP408" s="635"/>
      <c r="AQ408" s="635" t="s">
        <v>55</v>
      </c>
      <c r="AR408" s="635" t="s">
        <v>55</v>
      </c>
      <c r="AS408" s="641" t="s">
        <v>32</v>
      </c>
      <c r="AT408" s="24" t="s">
        <v>1787</v>
      </c>
    </row>
    <row r="409" spans="1:46" ht="19.5">
      <c r="A409" s="619">
        <v>45779</v>
      </c>
      <c r="B409" s="616">
        <v>105</v>
      </c>
      <c r="C409" s="620">
        <v>0.64583333333333337</v>
      </c>
      <c r="D409" s="617">
        <v>2503595</v>
      </c>
      <c r="E409" s="617" t="s">
        <v>21</v>
      </c>
      <c r="F409" s="621" t="s">
        <v>55</v>
      </c>
      <c r="G409" s="866">
        <v>13.93</v>
      </c>
      <c r="H409" s="875"/>
      <c r="I409" s="871"/>
      <c r="J409" s="24"/>
      <c r="K409" s="19">
        <v>10.57</v>
      </c>
      <c r="L409" s="636">
        <f>(K409/(100-G409))*100</f>
        <v>12.280701754385966</v>
      </c>
      <c r="M409" s="24"/>
      <c r="N409" s="24"/>
      <c r="O409" s="869"/>
      <c r="P409" s="869"/>
      <c r="Q409" s="870"/>
      <c r="R409" s="870"/>
      <c r="S409" s="870"/>
      <c r="T409" s="874"/>
      <c r="U409" s="870"/>
      <c r="V409" s="622"/>
      <c r="W409" s="622"/>
      <c r="X409" s="622"/>
      <c r="Y409" s="637">
        <v>89.83</v>
      </c>
      <c r="Z409" s="18">
        <v>-0.48</v>
      </c>
      <c r="AA409" s="18">
        <v>10.43</v>
      </c>
      <c r="AB409" s="25"/>
      <c r="AC409" s="639"/>
      <c r="AD409" s="16"/>
      <c r="AE409" s="16"/>
      <c r="AF409" s="16"/>
      <c r="AG409" s="18"/>
      <c r="AH409" s="634"/>
      <c r="AI409" s="16"/>
      <c r="AJ409" s="24"/>
      <c r="AK409" s="635"/>
      <c r="AL409" s="635"/>
      <c r="AM409" s="26"/>
      <c r="AN409" s="635"/>
      <c r="AO409" s="24" t="s">
        <v>55</v>
      </c>
      <c r="AP409" s="635"/>
      <c r="AQ409" s="635" t="s">
        <v>55</v>
      </c>
      <c r="AR409" s="635" t="s">
        <v>55</v>
      </c>
      <c r="AS409" s="641" t="s">
        <v>32</v>
      </c>
      <c r="AT409" s="24" t="s">
        <v>1788</v>
      </c>
    </row>
    <row r="410" spans="1:46" ht="19.5">
      <c r="A410" s="619">
        <v>45782</v>
      </c>
      <c r="B410" s="616">
        <v>105</v>
      </c>
      <c r="C410" s="620">
        <v>0.35416666666666669</v>
      </c>
      <c r="D410" s="617">
        <v>2503663</v>
      </c>
      <c r="E410" s="617" t="s">
        <v>39</v>
      </c>
      <c r="F410" s="621" t="s">
        <v>55</v>
      </c>
      <c r="G410" s="866">
        <v>13.71</v>
      </c>
      <c r="H410" s="875"/>
      <c r="I410" s="871"/>
      <c r="J410" s="24"/>
      <c r="K410" s="19">
        <v>10.99</v>
      </c>
      <c r="L410" s="636">
        <f>(K410/(100-G410))*100</f>
        <v>12.736122378027584</v>
      </c>
      <c r="M410" s="24"/>
      <c r="N410" s="24"/>
      <c r="O410" s="869"/>
      <c r="P410" s="869"/>
      <c r="Q410" s="870"/>
      <c r="R410" s="870"/>
      <c r="S410" s="870"/>
      <c r="T410" s="874"/>
      <c r="U410" s="870"/>
      <c r="V410" s="622"/>
      <c r="W410" s="622"/>
      <c r="X410" s="622"/>
      <c r="Y410" s="637">
        <v>89.39</v>
      </c>
      <c r="Z410" s="18">
        <v>-0.5</v>
      </c>
      <c r="AA410" s="18">
        <v>10.43</v>
      </c>
      <c r="AB410" s="25"/>
      <c r="AC410" s="639">
        <v>0.75</v>
      </c>
      <c r="AD410" s="16">
        <v>84</v>
      </c>
      <c r="AE410" s="16">
        <v>74</v>
      </c>
      <c r="AF410" s="16">
        <v>19.100000000000001</v>
      </c>
      <c r="AG410" s="18">
        <v>200</v>
      </c>
      <c r="AH410" s="634">
        <v>1.1399999999999999</v>
      </c>
      <c r="AI410" s="16">
        <v>47.8</v>
      </c>
      <c r="AJ410" s="24"/>
      <c r="AK410" s="635" t="s">
        <v>55</v>
      </c>
      <c r="AL410" s="635" t="s">
        <v>55</v>
      </c>
      <c r="AM410" s="26"/>
      <c r="AN410" s="635" t="s">
        <v>91</v>
      </c>
      <c r="AO410" s="24" t="s">
        <v>55</v>
      </c>
      <c r="AP410" s="635"/>
      <c r="AQ410" s="635" t="s">
        <v>55</v>
      </c>
      <c r="AR410" s="635" t="s">
        <v>55</v>
      </c>
      <c r="AS410" s="641" t="s">
        <v>32</v>
      </c>
      <c r="AT410" s="24" t="s">
        <v>1789</v>
      </c>
    </row>
    <row r="411" spans="1:46" ht="19.5">
      <c r="A411" s="619">
        <v>45783</v>
      </c>
      <c r="B411" s="616">
        <v>105</v>
      </c>
      <c r="C411" s="620">
        <v>0.42708333333333331</v>
      </c>
      <c r="D411" s="617">
        <v>2503689</v>
      </c>
      <c r="E411" s="617" t="s">
        <v>21</v>
      </c>
      <c r="F411" s="621" t="s">
        <v>55</v>
      </c>
      <c r="G411" s="866">
        <v>13.75</v>
      </c>
      <c r="H411" s="875"/>
      <c r="I411" s="871"/>
      <c r="J411" s="24"/>
      <c r="K411" s="19">
        <v>11.17</v>
      </c>
      <c r="L411" s="636">
        <f>(K411/(100-G411))*100</f>
        <v>12.95072463768116</v>
      </c>
      <c r="M411" s="24"/>
      <c r="N411" s="24"/>
      <c r="O411" s="869">
        <v>0.76</v>
      </c>
      <c r="P411" s="869">
        <v>1.2</v>
      </c>
      <c r="Q411" s="870">
        <v>14</v>
      </c>
      <c r="R411" s="870">
        <v>43</v>
      </c>
      <c r="S411" s="870">
        <v>29.3</v>
      </c>
      <c r="T411" s="874">
        <f>SUM(PS[[#This Row],[G 180µ]:[G 63µ]])</f>
        <v>87.5</v>
      </c>
      <c r="U411" s="870">
        <v>9.6</v>
      </c>
      <c r="V411" s="622"/>
      <c r="W411" s="622"/>
      <c r="X411" s="622"/>
      <c r="Y411" s="637">
        <v>90.3</v>
      </c>
      <c r="Z411" s="18">
        <v>-0.44</v>
      </c>
      <c r="AA411" s="18">
        <v>10.65</v>
      </c>
      <c r="AB411" s="25"/>
      <c r="AC411" s="639"/>
      <c r="AD411" s="16">
        <v>99</v>
      </c>
      <c r="AE411" s="16">
        <v>73</v>
      </c>
      <c r="AF411" s="16">
        <v>19</v>
      </c>
      <c r="AG411" s="18">
        <v>233</v>
      </c>
      <c r="AH411" s="634">
        <v>1.32</v>
      </c>
      <c r="AI411" s="16">
        <v>49.8</v>
      </c>
      <c r="AJ411" s="24"/>
      <c r="AK411" s="635"/>
      <c r="AL411" s="635"/>
      <c r="AM411" s="26"/>
      <c r="AN411" s="635"/>
      <c r="AO411" s="24" t="s">
        <v>55</v>
      </c>
      <c r="AP411" s="635"/>
      <c r="AQ411" s="635" t="s">
        <v>55</v>
      </c>
      <c r="AR411" s="635" t="s">
        <v>55</v>
      </c>
      <c r="AS411" s="641" t="s">
        <v>32</v>
      </c>
      <c r="AT411" s="24" t="s">
        <v>1790</v>
      </c>
    </row>
    <row r="412" spans="1:46" ht="19.5">
      <c r="A412" s="619">
        <v>45784</v>
      </c>
      <c r="B412" s="616">
        <v>105</v>
      </c>
      <c r="C412" s="620">
        <v>0.6875</v>
      </c>
      <c r="D412" s="617">
        <v>2503733</v>
      </c>
      <c r="E412" s="617" t="s">
        <v>21</v>
      </c>
      <c r="F412" s="621" t="s">
        <v>55</v>
      </c>
      <c r="G412" s="866">
        <v>13.62</v>
      </c>
      <c r="H412" s="875"/>
      <c r="I412" s="871"/>
      <c r="J412" s="24"/>
      <c r="K412" s="19">
        <v>10.4</v>
      </c>
      <c r="L412" s="636">
        <f>(K412/(100-G412))*100</f>
        <v>12.039824033341052</v>
      </c>
      <c r="M412" s="24"/>
      <c r="N412" s="24"/>
      <c r="O412" s="869"/>
      <c r="P412" s="869"/>
      <c r="Q412" s="870"/>
      <c r="R412" s="870"/>
      <c r="S412" s="870"/>
      <c r="T412" s="874"/>
      <c r="U412" s="870"/>
      <c r="V412" s="622"/>
      <c r="W412" s="622"/>
      <c r="X412" s="622"/>
      <c r="Y412" s="637">
        <v>90.51</v>
      </c>
      <c r="Z412" s="18">
        <v>-0.56999999999999995</v>
      </c>
      <c r="AA412" s="18">
        <v>10.55</v>
      </c>
      <c r="AB412" s="25"/>
      <c r="AC412" s="639"/>
      <c r="AD412" s="16"/>
      <c r="AE412" s="16"/>
      <c r="AF412" s="16"/>
      <c r="AG412" s="18"/>
      <c r="AH412" s="634"/>
      <c r="AI412" s="16"/>
      <c r="AJ412" s="24"/>
      <c r="AK412" s="635"/>
      <c r="AL412" s="635"/>
      <c r="AM412" s="26"/>
      <c r="AN412" s="635"/>
      <c r="AO412" s="24" t="s">
        <v>55</v>
      </c>
      <c r="AP412" s="635"/>
      <c r="AQ412" s="635" t="s">
        <v>55</v>
      </c>
      <c r="AR412" s="635" t="s">
        <v>55</v>
      </c>
      <c r="AS412" s="641" t="s">
        <v>32</v>
      </c>
      <c r="AT412" s="24" t="s">
        <v>1791</v>
      </c>
    </row>
    <row r="413" spans="1:46" ht="19.5">
      <c r="A413" s="619">
        <v>45785</v>
      </c>
      <c r="B413" s="616">
        <v>105</v>
      </c>
      <c r="C413" s="620">
        <v>0.375</v>
      </c>
      <c r="D413" s="617">
        <v>2503743</v>
      </c>
      <c r="E413" s="617" t="s">
        <v>21</v>
      </c>
      <c r="F413" s="621" t="s">
        <v>55</v>
      </c>
      <c r="G413" s="866">
        <v>13.89</v>
      </c>
      <c r="H413" s="875"/>
      <c r="I413" s="871"/>
      <c r="J413" s="24"/>
      <c r="K413" s="19">
        <v>11.04</v>
      </c>
      <c r="L413" s="636">
        <f>(K413/(100-G413))*100</f>
        <v>12.820810591104401</v>
      </c>
      <c r="M413" s="24"/>
      <c r="N413" s="24"/>
      <c r="O413" s="869">
        <v>1.8</v>
      </c>
      <c r="P413" s="869">
        <v>5.98</v>
      </c>
      <c r="Q413" s="870">
        <v>16.88</v>
      </c>
      <c r="R413" s="870">
        <v>55.9</v>
      </c>
      <c r="S413" s="870">
        <v>9.8800000000000008</v>
      </c>
      <c r="T413" s="874">
        <f>SUM(PS[[#This Row],[G 180µ]:[G 63µ]])</f>
        <v>88.639999999999986</v>
      </c>
      <c r="U413" s="870">
        <v>8.6</v>
      </c>
      <c r="V413" s="622"/>
      <c r="W413" s="622"/>
      <c r="X413" s="622"/>
      <c r="Y413" s="637">
        <v>90.48</v>
      </c>
      <c r="Z413" s="18">
        <v>-0.61</v>
      </c>
      <c r="AA413" s="18">
        <v>10.56</v>
      </c>
      <c r="AB413" s="25"/>
      <c r="AC413" s="639"/>
      <c r="AD413" s="16"/>
      <c r="AE413" s="16"/>
      <c r="AF413" s="16"/>
      <c r="AG413" s="18"/>
      <c r="AH413" s="634"/>
      <c r="AI413" s="16"/>
      <c r="AJ413" s="24"/>
      <c r="AK413" s="635"/>
      <c r="AL413" s="635"/>
      <c r="AM413" s="26" t="s">
        <v>1037</v>
      </c>
      <c r="AN413" s="635"/>
      <c r="AO413" s="24" t="s">
        <v>55</v>
      </c>
      <c r="AP413" s="635"/>
      <c r="AQ413" s="635" t="s">
        <v>55</v>
      </c>
      <c r="AR413" s="635" t="s">
        <v>55</v>
      </c>
      <c r="AS413" s="641" t="s">
        <v>32</v>
      </c>
      <c r="AT413" s="24" t="s">
        <v>1792</v>
      </c>
    </row>
    <row r="414" spans="1:46" ht="19.5">
      <c r="A414" s="619">
        <v>45785</v>
      </c>
      <c r="B414" s="616">
        <v>105</v>
      </c>
      <c r="C414" s="620">
        <v>0.39583333333333331</v>
      </c>
      <c r="D414" s="617">
        <v>2503745</v>
      </c>
      <c r="E414" s="617" t="s">
        <v>39</v>
      </c>
      <c r="F414" s="621" t="s">
        <v>55</v>
      </c>
      <c r="G414" s="866">
        <v>13.51</v>
      </c>
      <c r="H414" s="875"/>
      <c r="I414" s="871"/>
      <c r="J414" s="24"/>
      <c r="K414" s="19">
        <v>11.19</v>
      </c>
      <c r="L414" s="636">
        <f>(K414/(100-G414))*100</f>
        <v>12.937911897329171</v>
      </c>
      <c r="M414" s="24"/>
      <c r="N414" s="24"/>
      <c r="O414" s="869"/>
      <c r="P414" s="869"/>
      <c r="Q414" s="870"/>
      <c r="R414" s="870"/>
      <c r="S414" s="870"/>
      <c r="T414" s="874"/>
      <c r="U414" s="870"/>
      <c r="V414" s="622"/>
      <c r="W414" s="622"/>
      <c r="X414" s="622"/>
      <c r="Y414" s="637">
        <v>89.54</v>
      </c>
      <c r="Z414" s="18">
        <v>-0.49</v>
      </c>
      <c r="AA414" s="18">
        <v>10.8</v>
      </c>
      <c r="AB414" s="25"/>
      <c r="AC414" s="639"/>
      <c r="AD414" s="16">
        <v>83</v>
      </c>
      <c r="AE414" s="16">
        <v>101</v>
      </c>
      <c r="AF414" s="16">
        <v>22.4</v>
      </c>
      <c r="AG414" s="18">
        <v>258</v>
      </c>
      <c r="AH414" s="634">
        <v>0.82</v>
      </c>
      <c r="AI414" s="16">
        <v>53.5</v>
      </c>
      <c r="AJ414" s="24"/>
      <c r="AK414" s="635" t="s">
        <v>55</v>
      </c>
      <c r="AL414" s="635" t="s">
        <v>55</v>
      </c>
      <c r="AM414" s="26"/>
      <c r="AN414" s="635"/>
      <c r="AO414" s="24" t="s">
        <v>55</v>
      </c>
      <c r="AP414" s="635"/>
      <c r="AQ414" s="635" t="s">
        <v>55</v>
      </c>
      <c r="AR414" s="635" t="s">
        <v>55</v>
      </c>
      <c r="AS414" s="641" t="s">
        <v>32</v>
      </c>
      <c r="AT414" s="24" t="s">
        <v>1793</v>
      </c>
    </row>
    <row r="415" spans="1:46" ht="19.5">
      <c r="A415" s="619">
        <v>45786</v>
      </c>
      <c r="B415" s="616">
        <v>105</v>
      </c>
      <c r="C415" s="620">
        <v>0.35416666666666669</v>
      </c>
      <c r="D415" s="617">
        <v>2503777</v>
      </c>
      <c r="E415" s="617" t="s">
        <v>21</v>
      </c>
      <c r="F415" s="621" t="s">
        <v>55</v>
      </c>
      <c r="G415" s="866">
        <v>13.7</v>
      </c>
      <c r="H415" s="875"/>
      <c r="I415" s="871"/>
      <c r="J415" s="24"/>
      <c r="K415" s="19">
        <v>11.28</v>
      </c>
      <c r="L415" s="636">
        <f>(K415/(100-G415))*100</f>
        <v>13.070683661645422</v>
      </c>
      <c r="M415" s="24"/>
      <c r="N415" s="24"/>
      <c r="O415" s="869"/>
      <c r="P415" s="869"/>
      <c r="Q415" s="870"/>
      <c r="R415" s="870"/>
      <c r="S415" s="870"/>
      <c r="T415" s="874"/>
      <c r="U415" s="870"/>
      <c r="V415" s="622">
        <v>26.13</v>
      </c>
      <c r="W415" s="622">
        <v>93.11</v>
      </c>
      <c r="X415" s="622">
        <v>8.68</v>
      </c>
      <c r="Y415" s="637">
        <v>89.47</v>
      </c>
      <c r="Z415" s="18">
        <v>-0.41</v>
      </c>
      <c r="AA415" s="18">
        <v>10.66</v>
      </c>
      <c r="AB415" s="25"/>
      <c r="AC415" s="639"/>
      <c r="AD415" s="16"/>
      <c r="AE415" s="16"/>
      <c r="AF415" s="16"/>
      <c r="AG415" s="18"/>
      <c r="AH415" s="634"/>
      <c r="AI415" s="16"/>
      <c r="AJ415" s="24"/>
      <c r="AK415" s="635"/>
      <c r="AL415" s="635"/>
      <c r="AM415" s="26" t="s">
        <v>1794</v>
      </c>
      <c r="AN415" s="635"/>
      <c r="AO415" s="24" t="s">
        <v>55</v>
      </c>
      <c r="AP415" s="635"/>
      <c r="AQ415" s="635" t="s">
        <v>55</v>
      </c>
      <c r="AR415" s="635" t="s">
        <v>55</v>
      </c>
      <c r="AS415" s="641" t="s">
        <v>32</v>
      </c>
      <c r="AT415" s="24" t="s">
        <v>1795</v>
      </c>
    </row>
    <row r="416" spans="1:46" ht="19.5">
      <c r="A416" s="619">
        <v>45786</v>
      </c>
      <c r="B416" s="616">
        <v>105</v>
      </c>
      <c r="C416" s="620">
        <v>0.38541666666666669</v>
      </c>
      <c r="D416" s="617">
        <v>2503781</v>
      </c>
      <c r="E416" s="617" t="s">
        <v>39</v>
      </c>
      <c r="F416" s="621" t="s">
        <v>55</v>
      </c>
      <c r="G416" s="866">
        <v>13.76</v>
      </c>
      <c r="H416" s="875"/>
      <c r="I416" s="871"/>
      <c r="J416" s="24"/>
      <c r="K416" s="19">
        <v>11.23</v>
      </c>
      <c r="L416" s="636">
        <f>(K416/(100-G416))*100</f>
        <v>13.021799628942487</v>
      </c>
      <c r="M416" s="24"/>
      <c r="N416" s="24"/>
      <c r="O416" s="869">
        <v>0.72</v>
      </c>
      <c r="P416" s="869">
        <v>1.4</v>
      </c>
      <c r="Q416" s="870">
        <v>13.5</v>
      </c>
      <c r="R416" s="870">
        <v>49.12</v>
      </c>
      <c r="S416" s="870">
        <v>26.5</v>
      </c>
      <c r="T416" s="874">
        <f>SUM(PS[[#This Row],[G 180µ]:[G 63µ]])</f>
        <v>90.52</v>
      </c>
      <c r="U416" s="870">
        <v>7</v>
      </c>
      <c r="V416" s="622"/>
      <c r="W416" s="622"/>
      <c r="X416" s="622"/>
      <c r="Y416" s="637">
        <v>89.74</v>
      </c>
      <c r="Z416" s="18">
        <v>-0.44</v>
      </c>
      <c r="AA416" s="18">
        <v>10.8</v>
      </c>
      <c r="AB416" s="25"/>
      <c r="AC416" s="639">
        <v>0.79</v>
      </c>
      <c r="AD416" s="16">
        <v>94</v>
      </c>
      <c r="AE416" s="16">
        <v>78</v>
      </c>
      <c r="AF416" s="16">
        <v>19.7</v>
      </c>
      <c r="AG416" s="18">
        <v>242</v>
      </c>
      <c r="AH416" s="634">
        <v>1.21</v>
      </c>
      <c r="AI416" s="16">
        <v>51.9</v>
      </c>
      <c r="AJ416" s="24"/>
      <c r="AK416" s="635" t="s">
        <v>55</v>
      </c>
      <c r="AL416" s="635" t="s">
        <v>55</v>
      </c>
      <c r="AM416" s="26"/>
      <c r="AN416" s="635" t="s">
        <v>91</v>
      </c>
      <c r="AO416" s="24" t="s">
        <v>55</v>
      </c>
      <c r="AP416" s="635"/>
      <c r="AQ416" s="635" t="s">
        <v>55</v>
      </c>
      <c r="AR416" s="635" t="s">
        <v>55</v>
      </c>
      <c r="AS416" s="641" t="s">
        <v>32</v>
      </c>
      <c r="AT416" s="24" t="s">
        <v>1796</v>
      </c>
    </row>
    <row r="417" spans="1:46" ht="19.5">
      <c r="A417" s="619">
        <v>45789</v>
      </c>
      <c r="B417" s="616">
        <v>105</v>
      </c>
      <c r="C417" s="620">
        <v>0.625</v>
      </c>
      <c r="D417" s="617">
        <v>2503866</v>
      </c>
      <c r="E417" s="617" t="s">
        <v>39</v>
      </c>
      <c r="F417" s="621" t="s">
        <v>55</v>
      </c>
      <c r="G417" s="866">
        <v>13.75</v>
      </c>
      <c r="H417" s="875"/>
      <c r="I417" s="871"/>
      <c r="J417" s="24"/>
      <c r="K417" s="19">
        <v>10.89</v>
      </c>
      <c r="L417" s="636">
        <f>(K417/(100-G417))*100</f>
        <v>12.626086956521739</v>
      </c>
      <c r="M417" s="24"/>
      <c r="N417" s="24">
        <v>25.33</v>
      </c>
      <c r="O417" s="869">
        <v>0.57999999999999996</v>
      </c>
      <c r="P417" s="869">
        <v>0.88</v>
      </c>
      <c r="Q417" s="870">
        <v>10</v>
      </c>
      <c r="R417" s="870">
        <v>52.4</v>
      </c>
      <c r="S417" s="870">
        <v>24.9</v>
      </c>
      <c r="T417" s="874">
        <f>SUM(PS[[#This Row],[G 180µ]:[G 63µ]])</f>
        <v>88.18</v>
      </c>
      <c r="U417" s="870">
        <v>9</v>
      </c>
      <c r="V417" s="622">
        <v>26</v>
      </c>
      <c r="W417" s="622">
        <v>83.86</v>
      </c>
      <c r="X417" s="622">
        <v>8.58</v>
      </c>
      <c r="Y417" s="637">
        <v>89.36</v>
      </c>
      <c r="Z417" s="18">
        <v>-0.28999999999999998</v>
      </c>
      <c r="AA417" s="18">
        <v>10.82</v>
      </c>
      <c r="AB417" s="25"/>
      <c r="AC417" s="639">
        <v>0.78</v>
      </c>
      <c r="AD417" s="16"/>
      <c r="AE417" s="16"/>
      <c r="AF417" s="16"/>
      <c r="AG417" s="18"/>
      <c r="AH417" s="634"/>
      <c r="AI417" s="16"/>
      <c r="AJ417" s="24"/>
      <c r="AK417" s="635" t="s">
        <v>55</v>
      </c>
      <c r="AL417" s="635" t="s">
        <v>55</v>
      </c>
      <c r="AM417" s="26"/>
      <c r="AN417" s="635" t="s">
        <v>91</v>
      </c>
      <c r="AO417" s="24" t="s">
        <v>55</v>
      </c>
      <c r="AP417" s="635"/>
      <c r="AQ417" s="635" t="s">
        <v>55</v>
      </c>
      <c r="AR417" s="635" t="s">
        <v>55</v>
      </c>
      <c r="AS417" s="641" t="s">
        <v>32</v>
      </c>
      <c r="AT417" s="24" t="s">
        <v>1797</v>
      </c>
    </row>
    <row r="418" spans="1:46" ht="19.5">
      <c r="A418" s="619">
        <v>45790</v>
      </c>
      <c r="B418" s="616">
        <v>105</v>
      </c>
      <c r="C418" s="620">
        <v>0.375</v>
      </c>
      <c r="D418" s="617">
        <v>2503891</v>
      </c>
      <c r="E418" s="617" t="s">
        <v>39</v>
      </c>
      <c r="F418" s="621" t="s">
        <v>55</v>
      </c>
      <c r="G418" s="866">
        <v>13.7</v>
      </c>
      <c r="H418" s="875"/>
      <c r="I418" s="871">
        <v>13.8</v>
      </c>
      <c r="J418" s="24"/>
      <c r="K418" s="19">
        <v>11.1</v>
      </c>
      <c r="L418" s="636">
        <f>(K418/(100-G418))*100</f>
        <v>12.862108922363847</v>
      </c>
      <c r="M418" s="24"/>
      <c r="N418" s="24"/>
      <c r="O418" s="869">
        <v>0.5</v>
      </c>
      <c r="P418" s="869">
        <v>1</v>
      </c>
      <c r="Q418" s="870">
        <v>12</v>
      </c>
      <c r="R418" s="870">
        <v>50</v>
      </c>
      <c r="S418" s="870">
        <v>27</v>
      </c>
      <c r="T418" s="874">
        <f>SUM(PS[[#This Row],[G 180µ]:[G 63µ]])</f>
        <v>90</v>
      </c>
      <c r="U418" s="870">
        <v>8</v>
      </c>
      <c r="V418" s="622"/>
      <c r="W418" s="622"/>
      <c r="X418" s="622"/>
      <c r="Y418" s="637">
        <v>89.86</v>
      </c>
      <c r="Z418" s="18">
        <v>-0.4</v>
      </c>
      <c r="AA418" s="18">
        <v>10.62</v>
      </c>
      <c r="AB418" s="25"/>
      <c r="AC418" s="639">
        <v>0.78</v>
      </c>
      <c r="AD418" s="16"/>
      <c r="AE418" s="16"/>
      <c r="AF418" s="16"/>
      <c r="AG418" s="18"/>
      <c r="AH418" s="634"/>
      <c r="AI418" s="16"/>
      <c r="AJ418" s="24"/>
      <c r="AK418" s="635" t="s">
        <v>55</v>
      </c>
      <c r="AL418" s="635" t="s">
        <v>55</v>
      </c>
      <c r="AM418" s="26"/>
      <c r="AN418" s="635" t="s">
        <v>91</v>
      </c>
      <c r="AO418" s="24" t="s">
        <v>55</v>
      </c>
      <c r="AP418" s="635"/>
      <c r="AQ418" s="635" t="s">
        <v>55</v>
      </c>
      <c r="AR418" s="635" t="s">
        <v>55</v>
      </c>
      <c r="AS418" s="641" t="s">
        <v>32</v>
      </c>
      <c r="AT418" s="24" t="s">
        <v>1798</v>
      </c>
    </row>
    <row r="419" spans="1:46" ht="19.5">
      <c r="A419" s="619">
        <v>45791</v>
      </c>
      <c r="B419" s="616">
        <v>105</v>
      </c>
      <c r="C419" s="620">
        <v>0.375</v>
      </c>
      <c r="D419" s="617">
        <v>2503911</v>
      </c>
      <c r="E419" s="617" t="s">
        <v>39</v>
      </c>
      <c r="F419" s="621" t="s">
        <v>55</v>
      </c>
      <c r="G419" s="866">
        <v>13.69</v>
      </c>
      <c r="H419" s="875"/>
      <c r="I419" s="871"/>
      <c r="J419" s="24"/>
      <c r="K419" s="19">
        <v>11.15</v>
      </c>
      <c r="L419" s="636">
        <f t="shared" ref="L419:L426" si="52">(K419/(100-G419))*100</f>
        <v>12.918549414899779</v>
      </c>
      <c r="M419" s="24"/>
      <c r="N419" s="24"/>
      <c r="O419" s="869"/>
      <c r="P419" s="869"/>
      <c r="Q419" s="870"/>
      <c r="R419" s="870"/>
      <c r="S419" s="870"/>
      <c r="T419" s="874"/>
      <c r="U419" s="870"/>
      <c r="V419" s="622"/>
      <c r="W419" s="622"/>
      <c r="X419" s="622"/>
      <c r="Y419" s="637">
        <v>89.51</v>
      </c>
      <c r="Z419" s="18">
        <v>-0.19</v>
      </c>
      <c r="AA419" s="18">
        <v>10.68</v>
      </c>
      <c r="AB419" s="25"/>
      <c r="AC419" s="639">
        <v>0.86</v>
      </c>
      <c r="AD419" s="16"/>
      <c r="AE419" s="16"/>
      <c r="AF419" s="16"/>
      <c r="AG419" s="18"/>
      <c r="AH419" s="634"/>
      <c r="AI419" s="16"/>
      <c r="AJ419" s="24"/>
      <c r="AK419" s="635" t="s">
        <v>55</v>
      </c>
      <c r="AL419" s="635" t="s">
        <v>55</v>
      </c>
      <c r="AM419" s="26"/>
      <c r="AN419" s="635"/>
      <c r="AO419" s="24" t="s">
        <v>55</v>
      </c>
      <c r="AP419" s="635"/>
      <c r="AQ419" s="635" t="s">
        <v>55</v>
      </c>
      <c r="AR419" s="635" t="s">
        <v>55</v>
      </c>
      <c r="AS419" s="641" t="s">
        <v>32</v>
      </c>
      <c r="AT419" s="24" t="s">
        <v>1799</v>
      </c>
    </row>
    <row r="420" spans="1:46" ht="19.5">
      <c r="A420" s="619">
        <v>45791</v>
      </c>
      <c r="B420" s="616">
        <v>105</v>
      </c>
      <c r="C420" s="620">
        <v>0.35416666666666669</v>
      </c>
      <c r="D420" s="617">
        <v>2503914</v>
      </c>
      <c r="E420" s="617" t="s">
        <v>21</v>
      </c>
      <c r="F420" s="621" t="s">
        <v>55</v>
      </c>
      <c r="G420" s="866">
        <v>13.67</v>
      </c>
      <c r="H420" s="875"/>
      <c r="I420" s="871"/>
      <c r="J420" s="24"/>
      <c r="K420" s="19">
        <v>11.09</v>
      </c>
      <c r="L420" s="636">
        <f t="shared" si="52"/>
        <v>12.846055832271515</v>
      </c>
      <c r="M420" s="24"/>
      <c r="N420" s="24"/>
      <c r="O420" s="869"/>
      <c r="P420" s="869"/>
      <c r="Q420" s="870"/>
      <c r="R420" s="870"/>
      <c r="S420" s="870"/>
      <c r="T420" s="874"/>
      <c r="U420" s="870"/>
      <c r="V420" s="622"/>
      <c r="W420" s="622"/>
      <c r="X420" s="622"/>
      <c r="Y420" s="637">
        <v>89.93</v>
      </c>
      <c r="Z420" s="18">
        <v>-0.26</v>
      </c>
      <c r="AA420" s="18">
        <v>10.53</v>
      </c>
      <c r="AB420" s="25"/>
      <c r="AC420" s="639"/>
      <c r="AD420" s="16"/>
      <c r="AE420" s="16"/>
      <c r="AF420" s="16"/>
      <c r="AG420" s="18"/>
      <c r="AH420" s="634"/>
      <c r="AI420" s="16"/>
      <c r="AJ420" s="24"/>
      <c r="AK420" s="635"/>
      <c r="AL420" s="635"/>
      <c r="AM420" s="26" t="s">
        <v>1043</v>
      </c>
      <c r="AN420" s="635"/>
      <c r="AO420" s="24" t="s">
        <v>55</v>
      </c>
      <c r="AP420" s="635"/>
      <c r="AQ420" s="635" t="s">
        <v>55</v>
      </c>
      <c r="AR420" s="635" t="s">
        <v>55</v>
      </c>
      <c r="AS420" s="641" t="s">
        <v>32</v>
      </c>
      <c r="AT420" s="24" t="s">
        <v>1800</v>
      </c>
    </row>
    <row r="421" spans="1:46" ht="19.5">
      <c r="A421" s="619">
        <v>45791</v>
      </c>
      <c r="B421" s="616">
        <v>105</v>
      </c>
      <c r="C421" s="620">
        <v>0.35416666666666669</v>
      </c>
      <c r="D421" s="617">
        <v>2503919</v>
      </c>
      <c r="E421" s="617" t="s">
        <v>21</v>
      </c>
      <c r="F421" s="621" t="s">
        <v>55</v>
      </c>
      <c r="G421" s="866">
        <v>13.6</v>
      </c>
      <c r="H421" s="875"/>
      <c r="I421" s="871"/>
      <c r="J421" s="24"/>
      <c r="K421" s="19">
        <v>11.37</v>
      </c>
      <c r="L421" s="636">
        <f t="shared" si="52"/>
        <v>13.15972222222222</v>
      </c>
      <c r="M421" s="24"/>
      <c r="N421" s="24"/>
      <c r="O421" s="869">
        <v>0.5</v>
      </c>
      <c r="P421" s="869">
        <v>1</v>
      </c>
      <c r="Q421" s="870">
        <v>12</v>
      </c>
      <c r="R421" s="870">
        <v>48</v>
      </c>
      <c r="S421" s="870">
        <v>27</v>
      </c>
      <c r="T421" s="874">
        <f>SUM(PS[[#This Row],[G 180µ]:[G 63µ]])</f>
        <v>88</v>
      </c>
      <c r="U421" s="870">
        <v>10</v>
      </c>
      <c r="V421" s="622"/>
      <c r="W421" s="622"/>
      <c r="X421" s="622"/>
      <c r="Y421" s="637">
        <v>89.06</v>
      </c>
      <c r="Z421" s="18">
        <v>-0.1</v>
      </c>
      <c r="AA421" s="18">
        <v>10.55</v>
      </c>
      <c r="AB421" s="25"/>
      <c r="AC421" s="639"/>
      <c r="AD421" s="16"/>
      <c r="AE421" s="16"/>
      <c r="AF421" s="16"/>
      <c r="AG421" s="18"/>
      <c r="AH421" s="634"/>
      <c r="AI421" s="16"/>
      <c r="AJ421" s="24"/>
      <c r="AK421" s="635"/>
      <c r="AL421" s="635"/>
      <c r="AM421" s="26"/>
      <c r="AN421" s="635"/>
      <c r="AO421" s="24" t="s">
        <v>55</v>
      </c>
      <c r="AP421" s="635"/>
      <c r="AQ421" s="635" t="s">
        <v>55</v>
      </c>
      <c r="AR421" s="635" t="s">
        <v>55</v>
      </c>
      <c r="AS421" s="641" t="s">
        <v>32</v>
      </c>
      <c r="AT421" s="24" t="s">
        <v>1801</v>
      </c>
    </row>
    <row r="422" spans="1:46" ht="19.5">
      <c r="A422" s="619">
        <v>45792</v>
      </c>
      <c r="B422" s="616">
        <v>105</v>
      </c>
      <c r="C422" s="620">
        <v>0.375</v>
      </c>
      <c r="D422" s="617">
        <v>2503976</v>
      </c>
      <c r="E422" s="617" t="s">
        <v>39</v>
      </c>
      <c r="F422" s="621" t="s">
        <v>55</v>
      </c>
      <c r="G422" s="866">
        <v>13.56</v>
      </c>
      <c r="H422" s="875"/>
      <c r="I422" s="871">
        <v>13.66</v>
      </c>
      <c r="J422" s="24"/>
      <c r="K422" s="19">
        <v>11.25</v>
      </c>
      <c r="L422" s="636">
        <f t="shared" si="52"/>
        <v>13.014807959278112</v>
      </c>
      <c r="M422" s="24"/>
      <c r="N422" s="24"/>
      <c r="O422" s="869">
        <v>0.56000000000000005</v>
      </c>
      <c r="P422" s="869">
        <v>1.3</v>
      </c>
      <c r="Q422" s="870">
        <v>8.6199999999999992</v>
      </c>
      <c r="R422" s="870">
        <v>42.58</v>
      </c>
      <c r="S422" s="870">
        <v>35.06</v>
      </c>
      <c r="T422" s="874">
        <f>SUM(PS[[#This Row],[G 180µ]:[G 63µ]])</f>
        <v>87.56</v>
      </c>
      <c r="U422" s="870">
        <v>10.119999999999999</v>
      </c>
      <c r="V422" s="622"/>
      <c r="W422" s="622"/>
      <c r="X422" s="622"/>
      <c r="Y422" s="637">
        <v>90.02</v>
      </c>
      <c r="Z422" s="18">
        <v>-0.34</v>
      </c>
      <c r="AA422" s="18">
        <v>10.76</v>
      </c>
      <c r="AB422" s="25"/>
      <c r="AC422" s="639">
        <v>0.74</v>
      </c>
      <c r="AD422" s="16" t="s">
        <v>1364</v>
      </c>
      <c r="AE422" s="16"/>
      <c r="AF422" s="16"/>
      <c r="AG422" s="18"/>
      <c r="AH422" s="634"/>
      <c r="AI422" s="16"/>
      <c r="AJ422" s="24"/>
      <c r="AK422" s="635" t="s">
        <v>55</v>
      </c>
      <c r="AL422" s="635" t="s">
        <v>55</v>
      </c>
      <c r="AM422" s="26"/>
      <c r="AN422" s="635" t="s">
        <v>85</v>
      </c>
      <c r="AO422" s="24" t="s">
        <v>55</v>
      </c>
      <c r="AP422" s="635"/>
      <c r="AQ422" s="635" t="s">
        <v>55</v>
      </c>
      <c r="AR422" s="635" t="s">
        <v>55</v>
      </c>
      <c r="AS422" s="641" t="s">
        <v>32</v>
      </c>
      <c r="AT422" s="24" t="s">
        <v>1802</v>
      </c>
    </row>
    <row r="423" spans="1:46" ht="19.5">
      <c r="A423" s="619">
        <v>45793</v>
      </c>
      <c r="B423" s="616">
        <v>105</v>
      </c>
      <c r="C423" s="620">
        <v>0.35416666666666669</v>
      </c>
      <c r="D423" s="617">
        <v>2503997</v>
      </c>
      <c r="E423" s="617" t="s">
        <v>39</v>
      </c>
      <c r="F423" s="621" t="s">
        <v>55</v>
      </c>
      <c r="G423" s="866">
        <v>13.72</v>
      </c>
      <c r="H423" s="875"/>
      <c r="I423" s="871">
        <v>13.79</v>
      </c>
      <c r="J423" s="24"/>
      <c r="K423" s="19">
        <v>11.18</v>
      </c>
      <c r="L423" s="636">
        <f t="shared" si="52"/>
        <v>12.957811775614278</v>
      </c>
      <c r="M423" s="24"/>
      <c r="N423" s="24"/>
      <c r="O423" s="869">
        <v>3.12</v>
      </c>
      <c r="P423" s="869">
        <v>3.2</v>
      </c>
      <c r="Q423" s="870">
        <v>13.4</v>
      </c>
      <c r="R423" s="870">
        <v>53.2</v>
      </c>
      <c r="S423" s="870">
        <v>17.2</v>
      </c>
      <c r="T423" s="874">
        <f>SUM(PS[[#This Row],[G 180µ]:[G 63µ]])</f>
        <v>87.000000000000014</v>
      </c>
      <c r="U423" s="870">
        <v>6.6</v>
      </c>
      <c r="V423" s="622"/>
      <c r="W423" s="622"/>
      <c r="X423" s="622"/>
      <c r="Y423" s="637">
        <v>89.36</v>
      </c>
      <c r="Z423" s="18">
        <v>0.02</v>
      </c>
      <c r="AA423" s="18">
        <v>10.53</v>
      </c>
      <c r="AB423" s="25"/>
      <c r="AC423" s="639">
        <v>0.87</v>
      </c>
      <c r="AD423" s="16"/>
      <c r="AE423" s="16"/>
      <c r="AF423" s="16"/>
      <c r="AG423" s="18"/>
      <c r="AH423" s="634"/>
      <c r="AI423" s="16"/>
      <c r="AJ423" s="24"/>
      <c r="AK423" s="635" t="s">
        <v>55</v>
      </c>
      <c r="AL423" s="635" t="s">
        <v>55</v>
      </c>
      <c r="AM423" s="26"/>
      <c r="AN423" s="635"/>
      <c r="AO423" s="24" t="s">
        <v>55</v>
      </c>
      <c r="AP423" s="635"/>
      <c r="AQ423" s="635" t="s">
        <v>55</v>
      </c>
      <c r="AR423" s="635" t="s">
        <v>55</v>
      </c>
      <c r="AS423" s="641" t="s">
        <v>32</v>
      </c>
      <c r="AT423" s="24" t="s">
        <v>1803</v>
      </c>
    </row>
    <row r="424" spans="1:46" ht="19.5">
      <c r="A424" s="619">
        <v>45793</v>
      </c>
      <c r="B424" s="616">
        <v>105</v>
      </c>
      <c r="C424" s="620">
        <v>0.5625</v>
      </c>
      <c r="D424" s="617">
        <v>2504011</v>
      </c>
      <c r="E424" s="617" t="s">
        <v>21</v>
      </c>
      <c r="F424" s="621" t="s">
        <v>55</v>
      </c>
      <c r="G424" s="866">
        <v>13.54</v>
      </c>
      <c r="H424" s="875"/>
      <c r="I424" s="871"/>
      <c r="J424" s="24"/>
      <c r="K424" s="19">
        <v>11.15</v>
      </c>
      <c r="L424" s="636">
        <f t="shared" si="52"/>
        <v>12.896136941938469</v>
      </c>
      <c r="M424" s="24"/>
      <c r="N424" s="24"/>
      <c r="O424" s="869">
        <v>4.42</v>
      </c>
      <c r="P424" s="869">
        <v>4.2</v>
      </c>
      <c r="Q424" s="870">
        <v>11.62</v>
      </c>
      <c r="R424" s="870">
        <v>46.8</v>
      </c>
      <c r="S424" s="870">
        <v>18</v>
      </c>
      <c r="T424" s="874">
        <f>SUM(PS[[#This Row],[G 180µ]:[G 63µ]])</f>
        <v>80.62</v>
      </c>
      <c r="U424" s="870">
        <v>9.4</v>
      </c>
      <c r="V424" s="622"/>
      <c r="W424" s="622"/>
      <c r="X424" s="622"/>
      <c r="Y424" s="637">
        <v>89.24</v>
      </c>
      <c r="Z424" s="18">
        <v>7.0000000000000007E-2</v>
      </c>
      <c r="AA424" s="18">
        <v>10.61</v>
      </c>
      <c r="AB424" s="25"/>
      <c r="AC424" s="639"/>
      <c r="AD424" s="16"/>
      <c r="AE424" s="16"/>
      <c r="AF424" s="16"/>
      <c r="AG424" s="18"/>
      <c r="AH424" s="634"/>
      <c r="AI424" s="16"/>
      <c r="AJ424" s="24"/>
      <c r="AK424" s="635"/>
      <c r="AL424" s="635"/>
      <c r="AM424" s="26"/>
      <c r="AN424" s="635"/>
      <c r="AO424" s="24" t="s">
        <v>55</v>
      </c>
      <c r="AP424" s="635"/>
      <c r="AQ424" s="635" t="s">
        <v>55</v>
      </c>
      <c r="AR424" s="635" t="s">
        <v>55</v>
      </c>
      <c r="AS424" s="641" t="s">
        <v>32</v>
      </c>
      <c r="AT424" s="24" t="s">
        <v>1804</v>
      </c>
    </row>
    <row r="425" spans="1:46" ht="19.5">
      <c r="A425" s="619">
        <v>45793</v>
      </c>
      <c r="B425" s="616">
        <v>105</v>
      </c>
      <c r="C425" s="620">
        <v>0.66666666666666663</v>
      </c>
      <c r="D425" s="617">
        <v>2504020</v>
      </c>
      <c r="E425" s="617" t="s">
        <v>21</v>
      </c>
      <c r="F425" s="621" t="s">
        <v>55</v>
      </c>
      <c r="G425" s="866">
        <v>13.72</v>
      </c>
      <c r="H425" s="875"/>
      <c r="I425" s="871"/>
      <c r="J425" s="24"/>
      <c r="K425" s="19">
        <v>11.24</v>
      </c>
      <c r="L425" s="636">
        <f t="shared" si="52"/>
        <v>13.027352804821513</v>
      </c>
      <c r="M425" s="24"/>
      <c r="N425" s="24"/>
      <c r="O425" s="869"/>
      <c r="P425" s="869"/>
      <c r="Q425" s="870"/>
      <c r="R425" s="870"/>
      <c r="S425" s="870"/>
      <c r="T425" s="874"/>
      <c r="U425" s="870"/>
      <c r="V425" s="622"/>
      <c r="W425" s="622"/>
      <c r="X425" s="622"/>
      <c r="Y425" s="637">
        <v>89.12</v>
      </c>
      <c r="Z425" s="18">
        <v>-0.04</v>
      </c>
      <c r="AA425" s="18">
        <v>10.76</v>
      </c>
      <c r="AB425" s="25"/>
      <c r="AC425" s="639"/>
      <c r="AD425" s="16"/>
      <c r="AE425" s="16"/>
      <c r="AF425" s="16"/>
      <c r="AG425" s="18"/>
      <c r="AH425" s="634"/>
      <c r="AI425" s="16"/>
      <c r="AJ425" s="24"/>
      <c r="AK425" s="635"/>
      <c r="AL425" s="635"/>
      <c r="AM425" s="26"/>
      <c r="AN425" s="635"/>
      <c r="AO425" s="24" t="s">
        <v>55</v>
      </c>
      <c r="AP425" s="635"/>
      <c r="AQ425" s="635" t="s">
        <v>55</v>
      </c>
      <c r="AR425" s="635" t="s">
        <v>55</v>
      </c>
      <c r="AS425" s="641" t="s">
        <v>32</v>
      </c>
      <c r="AT425" s="24" t="s">
        <v>1805</v>
      </c>
    </row>
    <row r="426" spans="1:46" ht="19.5">
      <c r="A426" s="619">
        <v>45796</v>
      </c>
      <c r="B426" s="616">
        <v>105</v>
      </c>
      <c r="C426" s="620">
        <v>0.39583333333333331</v>
      </c>
      <c r="D426" s="617">
        <v>2504094</v>
      </c>
      <c r="E426" s="617" t="s">
        <v>39</v>
      </c>
      <c r="F426" s="621" t="s">
        <v>55</v>
      </c>
      <c r="G426" s="866">
        <v>13.4</v>
      </c>
      <c r="H426" s="875"/>
      <c r="I426" s="871"/>
      <c r="J426" s="24"/>
      <c r="K426" s="19">
        <v>10.119999999999999</v>
      </c>
      <c r="L426" s="636">
        <f t="shared" si="52"/>
        <v>11.685912240184757</v>
      </c>
      <c r="M426" s="24">
        <v>509</v>
      </c>
      <c r="N426" s="24"/>
      <c r="O426" s="869">
        <v>2.08</v>
      </c>
      <c r="P426" s="869">
        <v>4.0599999999999996</v>
      </c>
      <c r="Q426" s="870">
        <v>12.24</v>
      </c>
      <c r="R426" s="870">
        <v>44</v>
      </c>
      <c r="S426" s="870">
        <v>24.44</v>
      </c>
      <c r="T426" s="874">
        <f>SUM(PS[[#This Row],[G 180µ]:[G 63µ]])</f>
        <v>84.74</v>
      </c>
      <c r="U426" s="870">
        <v>10.6</v>
      </c>
      <c r="V426" s="622"/>
      <c r="W426" s="622"/>
      <c r="X426" s="622"/>
      <c r="Y426" s="637">
        <v>89.55</v>
      </c>
      <c r="Z426" s="18">
        <v>-0.13</v>
      </c>
      <c r="AA426" s="18">
        <v>10.76</v>
      </c>
      <c r="AB426" s="25"/>
      <c r="AC426" s="639"/>
      <c r="AD426" s="16"/>
      <c r="AE426" s="16"/>
      <c r="AF426" s="16"/>
      <c r="AG426" s="18"/>
      <c r="AH426" s="634"/>
      <c r="AI426" s="16"/>
      <c r="AJ426" s="24"/>
      <c r="AK426" s="635" t="s">
        <v>55</v>
      </c>
      <c r="AL426" s="635" t="s">
        <v>55</v>
      </c>
      <c r="AM426" s="26"/>
      <c r="AN426" s="635"/>
      <c r="AO426" s="24" t="s">
        <v>55</v>
      </c>
      <c r="AP426" s="635"/>
      <c r="AQ426" s="635" t="s">
        <v>55</v>
      </c>
      <c r="AR426" s="635" t="s">
        <v>55</v>
      </c>
      <c r="AS426" s="641" t="s">
        <v>32</v>
      </c>
      <c r="AT426" s="24" t="s">
        <v>1806</v>
      </c>
    </row>
    <row r="427" spans="1:46" ht="19.5">
      <c r="A427" s="619">
        <v>45797</v>
      </c>
      <c r="B427" s="616">
        <v>105</v>
      </c>
      <c r="C427" s="620">
        <v>0.39583333333333331</v>
      </c>
      <c r="D427" s="617">
        <v>2504123</v>
      </c>
      <c r="E427" s="617" t="s">
        <v>39</v>
      </c>
      <c r="F427" s="621" t="s">
        <v>55</v>
      </c>
      <c r="G427" s="866">
        <v>13.71</v>
      </c>
      <c r="H427" s="875"/>
      <c r="I427" s="871">
        <v>13.7</v>
      </c>
      <c r="J427" s="24"/>
      <c r="K427" s="19">
        <v>11.22</v>
      </c>
      <c r="L427" s="636">
        <f t="shared" ref="L427:L435" si="53">(K427/(100-G427))*100</f>
        <v>13.002665430524976</v>
      </c>
      <c r="M427" s="24"/>
      <c r="N427" s="24"/>
      <c r="O427" s="869">
        <v>0.84</v>
      </c>
      <c r="P427" s="869">
        <v>1.6</v>
      </c>
      <c r="Q427" s="870">
        <v>10.88</v>
      </c>
      <c r="R427" s="870">
        <v>51.5</v>
      </c>
      <c r="S427" s="870">
        <v>29.68</v>
      </c>
      <c r="T427" s="874">
        <f>SUM(PS[[#This Row],[G 180µ]:[G 63µ]])</f>
        <v>93.66</v>
      </c>
      <c r="U427" s="870">
        <v>6.5</v>
      </c>
      <c r="V427" s="622">
        <v>26.64</v>
      </c>
      <c r="W427" s="622">
        <v>83.68</v>
      </c>
      <c r="X427" s="622">
        <v>8.75</v>
      </c>
      <c r="Y427" s="637">
        <v>89.01</v>
      </c>
      <c r="Z427" s="18">
        <v>-0.24</v>
      </c>
      <c r="AA427" s="18">
        <v>10.64</v>
      </c>
      <c r="AB427" s="25"/>
      <c r="AC427" s="639"/>
      <c r="AD427" s="16"/>
      <c r="AE427" s="16"/>
      <c r="AF427" s="16"/>
      <c r="AG427" s="18"/>
      <c r="AH427" s="634"/>
      <c r="AI427" s="16"/>
      <c r="AJ427" s="24"/>
      <c r="AK427" s="635" t="s">
        <v>55</v>
      </c>
      <c r="AL427" s="635" t="s">
        <v>55</v>
      </c>
      <c r="AM427" s="26"/>
      <c r="AN427" s="635" t="s">
        <v>85</v>
      </c>
      <c r="AO427" s="24" t="s">
        <v>55</v>
      </c>
      <c r="AP427" s="635"/>
      <c r="AQ427" s="635" t="s">
        <v>55</v>
      </c>
      <c r="AR427" s="635" t="s">
        <v>55</v>
      </c>
      <c r="AS427" s="641" t="s">
        <v>32</v>
      </c>
      <c r="AT427" s="24" t="s">
        <v>1807</v>
      </c>
    </row>
    <row r="428" spans="1:46" ht="19.5">
      <c r="A428" s="619">
        <v>45797</v>
      </c>
      <c r="B428" s="616">
        <v>105</v>
      </c>
      <c r="C428" s="620" t="s">
        <v>1808</v>
      </c>
      <c r="D428" s="617">
        <v>2504129</v>
      </c>
      <c r="E428" s="617" t="s">
        <v>21</v>
      </c>
      <c r="F428" s="621" t="s">
        <v>55</v>
      </c>
      <c r="G428" s="866">
        <v>13.61</v>
      </c>
      <c r="H428" s="875"/>
      <c r="I428" s="871">
        <v>13.5</v>
      </c>
      <c r="J428" s="24"/>
      <c r="K428" s="19">
        <v>10.94</v>
      </c>
      <c r="L428" s="636">
        <f t="shared" si="53"/>
        <v>12.663502720222247</v>
      </c>
      <c r="M428" s="24"/>
      <c r="N428" s="24"/>
      <c r="O428" s="869">
        <v>0.8</v>
      </c>
      <c r="P428" s="869">
        <v>1.4</v>
      </c>
      <c r="Q428" s="870">
        <v>8.8000000000000007</v>
      </c>
      <c r="R428" s="870">
        <v>61.8</v>
      </c>
      <c r="S428" s="870">
        <v>16.22</v>
      </c>
      <c r="T428" s="874">
        <f>SUM(PS[[#This Row],[G 180µ]:[G 63µ]])</f>
        <v>88.22</v>
      </c>
      <c r="U428" s="870">
        <v>8.9</v>
      </c>
      <c r="V428" s="622"/>
      <c r="W428" s="622"/>
      <c r="X428" s="622"/>
      <c r="Y428" s="637">
        <v>89.62</v>
      </c>
      <c r="Z428" s="18">
        <v>-0.43</v>
      </c>
      <c r="AA428" s="18">
        <v>10.51</v>
      </c>
      <c r="AB428" s="25"/>
      <c r="AC428" s="639"/>
      <c r="AD428" s="16"/>
      <c r="AE428" s="16"/>
      <c r="AF428" s="16"/>
      <c r="AG428" s="18"/>
      <c r="AH428" s="634"/>
      <c r="AI428" s="16"/>
      <c r="AJ428" s="24"/>
      <c r="AK428" s="635"/>
      <c r="AL428" s="635"/>
      <c r="AM428" s="26"/>
      <c r="AN428" s="635" t="s">
        <v>85</v>
      </c>
      <c r="AO428" s="24" t="s">
        <v>55</v>
      </c>
      <c r="AP428" s="635"/>
      <c r="AQ428" s="635" t="s">
        <v>55</v>
      </c>
      <c r="AR428" s="635" t="s">
        <v>55</v>
      </c>
      <c r="AS428" s="641" t="s">
        <v>32</v>
      </c>
      <c r="AT428" s="24" t="s">
        <v>1809</v>
      </c>
    </row>
    <row r="429" spans="1:46" ht="19.5">
      <c r="A429" s="619">
        <v>45798</v>
      </c>
      <c r="B429" s="616">
        <v>105</v>
      </c>
      <c r="C429" s="620">
        <v>0.35416666666666669</v>
      </c>
      <c r="D429" s="617">
        <v>2504142</v>
      </c>
      <c r="E429" s="617" t="s">
        <v>21</v>
      </c>
      <c r="F429" s="621" t="s">
        <v>55</v>
      </c>
      <c r="G429" s="866">
        <v>13.66</v>
      </c>
      <c r="H429" s="875"/>
      <c r="I429" s="871"/>
      <c r="J429" s="24"/>
      <c r="K429" s="19">
        <v>10.78</v>
      </c>
      <c r="L429" s="636">
        <f t="shared" si="53"/>
        <v>12.485522353486216</v>
      </c>
      <c r="M429" s="24"/>
      <c r="N429" s="24"/>
      <c r="O429" s="869">
        <v>6.16</v>
      </c>
      <c r="P429" s="869">
        <v>4.4800000000000004</v>
      </c>
      <c r="Q429" s="870">
        <v>13.8</v>
      </c>
      <c r="R429" s="870">
        <v>46.68</v>
      </c>
      <c r="S429" s="870">
        <v>17.38</v>
      </c>
      <c r="T429" s="874">
        <f>SUM(PS[[#This Row],[G 180µ]:[G 63µ]])</f>
        <v>82.34</v>
      </c>
      <c r="U429" s="870">
        <v>7.48</v>
      </c>
      <c r="V429" s="622"/>
      <c r="W429" s="622"/>
      <c r="X429" s="622"/>
      <c r="Y429" s="637">
        <v>89.21</v>
      </c>
      <c r="Z429" s="18">
        <v>-0.34</v>
      </c>
      <c r="AA429" s="18">
        <v>10.62</v>
      </c>
      <c r="AB429" s="25"/>
      <c r="AC429" s="639"/>
      <c r="AD429" s="16"/>
      <c r="AE429" s="16"/>
      <c r="AF429" s="16"/>
      <c r="AG429" s="18"/>
      <c r="AH429" s="634"/>
      <c r="AI429" s="16"/>
      <c r="AJ429" s="24"/>
      <c r="AK429" s="635"/>
      <c r="AL429" s="635"/>
      <c r="AM429" s="26" t="s">
        <v>1052</v>
      </c>
      <c r="AN429" s="635"/>
      <c r="AO429" s="24" t="s">
        <v>55</v>
      </c>
      <c r="AP429" s="635"/>
      <c r="AQ429" s="635" t="s">
        <v>55</v>
      </c>
      <c r="AR429" s="635" t="s">
        <v>55</v>
      </c>
      <c r="AS429" s="641" t="s">
        <v>32</v>
      </c>
      <c r="AT429" s="24" t="s">
        <v>1810</v>
      </c>
    </row>
    <row r="430" spans="1:46" ht="19.5">
      <c r="A430" s="619">
        <v>45798</v>
      </c>
      <c r="B430" s="616">
        <v>105</v>
      </c>
      <c r="C430" s="620">
        <v>0.35416666666666669</v>
      </c>
      <c r="D430" s="617">
        <v>2504144</v>
      </c>
      <c r="E430" s="617" t="s">
        <v>21</v>
      </c>
      <c r="F430" s="621" t="s">
        <v>55</v>
      </c>
      <c r="G430" s="866">
        <v>13.3</v>
      </c>
      <c r="H430" s="875"/>
      <c r="I430" s="871"/>
      <c r="J430" s="24"/>
      <c r="K430" s="19">
        <v>10.96</v>
      </c>
      <c r="L430" s="636">
        <f t="shared" si="53"/>
        <v>12.641291810841984</v>
      </c>
      <c r="M430" s="24"/>
      <c r="N430" s="24">
        <v>20.9</v>
      </c>
      <c r="O430" s="869">
        <v>1</v>
      </c>
      <c r="P430" s="869">
        <v>1.8</v>
      </c>
      <c r="Q430" s="870">
        <v>11.12</v>
      </c>
      <c r="R430" s="870">
        <v>50.5</v>
      </c>
      <c r="S430" s="870">
        <v>25.2</v>
      </c>
      <c r="T430" s="874">
        <f>SUM(PS[[#This Row],[G 180µ]:[G 63µ]])</f>
        <v>88.62</v>
      </c>
      <c r="U430" s="870">
        <v>8.8800000000000008</v>
      </c>
      <c r="V430" s="622"/>
      <c r="W430" s="622"/>
      <c r="X430" s="622"/>
      <c r="Y430" s="637">
        <v>89.39</v>
      </c>
      <c r="Z430" s="18">
        <v>-0.28999999999999998</v>
      </c>
      <c r="AA430" s="18">
        <v>10.68</v>
      </c>
      <c r="AB430" s="25"/>
      <c r="AC430" s="639"/>
      <c r="AD430" s="16"/>
      <c r="AE430" s="16"/>
      <c r="AF430" s="16"/>
      <c r="AG430" s="18"/>
      <c r="AH430" s="634"/>
      <c r="AI430" s="16"/>
      <c r="AJ430" s="24"/>
      <c r="AK430" s="635"/>
      <c r="AL430" s="635"/>
      <c r="AM430" s="26"/>
      <c r="AN430" s="635" t="s">
        <v>85</v>
      </c>
      <c r="AO430" s="24" t="s">
        <v>55</v>
      </c>
      <c r="AP430" s="635"/>
      <c r="AQ430" s="635" t="s">
        <v>55</v>
      </c>
      <c r="AR430" s="635" t="s">
        <v>55</v>
      </c>
      <c r="AS430" s="641" t="s">
        <v>32</v>
      </c>
      <c r="AT430" s="24" t="s">
        <v>1811</v>
      </c>
    </row>
    <row r="431" spans="1:46" ht="19.5">
      <c r="A431" s="619">
        <v>45799</v>
      </c>
      <c r="B431" s="616">
        <v>105</v>
      </c>
      <c r="C431" s="620">
        <v>0.375</v>
      </c>
      <c r="D431" s="617">
        <v>2504175</v>
      </c>
      <c r="E431" s="617" t="s">
        <v>21</v>
      </c>
      <c r="F431" s="621" t="s">
        <v>55</v>
      </c>
      <c r="G431" s="866">
        <v>13.68</v>
      </c>
      <c r="H431" s="875"/>
      <c r="I431" s="871"/>
      <c r="J431" s="24"/>
      <c r="K431" s="19">
        <v>10.58</v>
      </c>
      <c r="L431" s="636">
        <f t="shared" si="53"/>
        <v>12.256719184430029</v>
      </c>
      <c r="M431" s="24"/>
      <c r="N431" s="24"/>
      <c r="O431" s="869">
        <v>0.84</v>
      </c>
      <c r="P431" s="869">
        <v>2</v>
      </c>
      <c r="Q431" s="870">
        <v>14.54</v>
      </c>
      <c r="R431" s="870">
        <v>55</v>
      </c>
      <c r="S431" s="870">
        <v>20</v>
      </c>
      <c r="T431" s="874">
        <f>SUM(PS[[#This Row],[G 180µ]:[G 63µ]])</f>
        <v>91.539999999999992</v>
      </c>
      <c r="U431" s="870">
        <v>7.26</v>
      </c>
      <c r="V431" s="622"/>
      <c r="W431" s="622"/>
      <c r="X431" s="622"/>
      <c r="Y431" s="637">
        <v>90.41</v>
      </c>
      <c r="Z431" s="18">
        <v>-0.53</v>
      </c>
      <c r="AA431" s="18">
        <v>10.29</v>
      </c>
      <c r="AB431" s="25"/>
      <c r="AC431" s="639">
        <v>0.69</v>
      </c>
      <c r="AD431" s="16"/>
      <c r="AE431" s="16"/>
      <c r="AF431" s="16"/>
      <c r="AG431" s="18"/>
      <c r="AH431" s="634"/>
      <c r="AI431" s="16"/>
      <c r="AJ431" s="24"/>
      <c r="AK431" s="635"/>
      <c r="AL431" s="635"/>
      <c r="AM431" s="26" t="s">
        <v>1812</v>
      </c>
      <c r="AN431" s="635" t="s">
        <v>85</v>
      </c>
      <c r="AO431" s="24" t="s">
        <v>55</v>
      </c>
      <c r="AP431" s="635"/>
      <c r="AQ431" s="635" t="s">
        <v>55</v>
      </c>
      <c r="AR431" s="635" t="s">
        <v>55</v>
      </c>
      <c r="AS431" s="641" t="s">
        <v>32</v>
      </c>
      <c r="AT431" s="24" t="s">
        <v>1813</v>
      </c>
    </row>
    <row r="432" spans="1:46" ht="19.5">
      <c r="A432" s="619">
        <v>45799</v>
      </c>
      <c r="B432" s="616">
        <v>105</v>
      </c>
      <c r="C432" s="620">
        <v>0.375</v>
      </c>
      <c r="D432" s="617">
        <v>2504173</v>
      </c>
      <c r="E432" s="617" t="s">
        <v>39</v>
      </c>
      <c r="F432" s="621" t="s">
        <v>55</v>
      </c>
      <c r="G432" s="866">
        <v>13.06</v>
      </c>
      <c r="H432" s="875"/>
      <c r="I432" s="871"/>
      <c r="J432" s="24"/>
      <c r="K432" s="19">
        <v>11.29</v>
      </c>
      <c r="L432" s="636">
        <f t="shared" si="53"/>
        <v>12.985967333793418</v>
      </c>
      <c r="M432" s="24"/>
      <c r="N432" s="24">
        <v>20.7</v>
      </c>
      <c r="O432" s="869">
        <v>0.66</v>
      </c>
      <c r="P432" s="869">
        <v>2.06</v>
      </c>
      <c r="Q432" s="870">
        <v>17.399999999999999</v>
      </c>
      <c r="R432" s="870">
        <v>44.6</v>
      </c>
      <c r="S432" s="870">
        <v>25.7</v>
      </c>
      <c r="T432" s="874">
        <f>SUM(PS[[#This Row],[G 180µ]:[G 63µ]])</f>
        <v>89.76</v>
      </c>
      <c r="U432" s="870">
        <v>8.1</v>
      </c>
      <c r="V432" s="622"/>
      <c r="W432" s="622"/>
      <c r="X432" s="622"/>
      <c r="Y432" s="637">
        <v>89.29</v>
      </c>
      <c r="Z432" s="18">
        <v>-0.26</v>
      </c>
      <c r="AA432" s="18">
        <v>10.39</v>
      </c>
      <c r="AB432" s="25"/>
      <c r="AC432" s="639"/>
      <c r="AD432" s="16"/>
      <c r="AE432" s="16"/>
      <c r="AF432" s="16"/>
      <c r="AG432" s="18"/>
      <c r="AH432" s="634"/>
      <c r="AI432" s="16"/>
      <c r="AJ432" s="24"/>
      <c r="AK432" s="635" t="s">
        <v>55</v>
      </c>
      <c r="AL432" s="635" t="s">
        <v>55</v>
      </c>
      <c r="AM432" s="26"/>
      <c r="AN432" s="635" t="s">
        <v>85</v>
      </c>
      <c r="AO432" s="24" t="s">
        <v>55</v>
      </c>
      <c r="AP432" s="635"/>
      <c r="AQ432" s="635" t="s">
        <v>55</v>
      </c>
      <c r="AR432" s="635" t="s">
        <v>55</v>
      </c>
      <c r="AS432" s="641" t="s">
        <v>32</v>
      </c>
      <c r="AT432" s="24" t="s">
        <v>1814</v>
      </c>
    </row>
    <row r="433" spans="1:46" ht="19.5">
      <c r="A433" s="619">
        <v>45800</v>
      </c>
      <c r="B433" s="616">
        <v>105</v>
      </c>
      <c r="C433" s="620">
        <v>0.35416666666666669</v>
      </c>
      <c r="D433" s="617">
        <v>2504202</v>
      </c>
      <c r="E433" s="617" t="s">
        <v>21</v>
      </c>
      <c r="F433" s="621" t="s">
        <v>55</v>
      </c>
      <c r="G433" s="866">
        <v>14.29</v>
      </c>
      <c r="H433" s="875"/>
      <c r="I433" s="871"/>
      <c r="J433" s="24"/>
      <c r="K433" s="19">
        <v>9.7200000000000006</v>
      </c>
      <c r="L433" s="636">
        <f t="shared" si="53"/>
        <v>11.340567028351417</v>
      </c>
      <c r="M433" s="24"/>
      <c r="N433" s="24"/>
      <c r="O433" s="869">
        <v>0.98</v>
      </c>
      <c r="P433" s="869">
        <v>1.86</v>
      </c>
      <c r="Q433" s="870">
        <v>9</v>
      </c>
      <c r="R433" s="870">
        <v>58.8</v>
      </c>
      <c r="S433" s="870">
        <v>20</v>
      </c>
      <c r="T433" s="874">
        <f>SUM(PS[[#This Row],[G 180µ]:[G 63µ]])</f>
        <v>89.66</v>
      </c>
      <c r="U433" s="870">
        <v>7.64</v>
      </c>
      <c r="V433" s="622"/>
      <c r="W433" s="622"/>
      <c r="X433" s="622"/>
      <c r="Y433" s="637">
        <v>90.1</v>
      </c>
      <c r="Z433" s="18">
        <v>-0.44</v>
      </c>
      <c r="AA433" s="18">
        <v>10.53</v>
      </c>
      <c r="AB433" s="25"/>
      <c r="AC433" s="639">
        <v>0.68</v>
      </c>
      <c r="AD433" s="16"/>
      <c r="AE433" s="16"/>
      <c r="AF433" s="16"/>
      <c r="AG433" s="18"/>
      <c r="AH433" s="634"/>
      <c r="AI433" s="16"/>
      <c r="AJ433" s="24"/>
      <c r="AK433" s="635"/>
      <c r="AL433" s="635"/>
      <c r="AM433" s="26"/>
      <c r="AN433" s="635" t="s">
        <v>85</v>
      </c>
      <c r="AO433" s="24" t="s">
        <v>55</v>
      </c>
      <c r="AP433" s="635"/>
      <c r="AQ433" s="635" t="s">
        <v>55</v>
      </c>
      <c r="AR433" s="635" t="s">
        <v>55</v>
      </c>
      <c r="AS433" s="641" t="s">
        <v>32</v>
      </c>
      <c r="AT433" s="24" t="s">
        <v>1815</v>
      </c>
    </row>
    <row r="434" spans="1:46" ht="19.5">
      <c r="A434" s="619">
        <v>45800</v>
      </c>
      <c r="B434" s="616">
        <v>105</v>
      </c>
      <c r="C434" s="620">
        <v>0.66666666666666663</v>
      </c>
      <c r="D434" s="617">
        <v>2504230</v>
      </c>
      <c r="E434" s="617" t="s">
        <v>21</v>
      </c>
      <c r="F434" s="621" t="s">
        <v>55</v>
      </c>
      <c r="G434" s="866">
        <v>14.27</v>
      </c>
      <c r="H434" s="875"/>
      <c r="I434" s="871"/>
      <c r="J434" s="24"/>
      <c r="K434" s="19">
        <v>10.5</v>
      </c>
      <c r="L434" s="636">
        <f t="shared" si="53"/>
        <v>12.247754578327307</v>
      </c>
      <c r="M434" s="24"/>
      <c r="N434" s="24"/>
      <c r="O434" s="869">
        <v>0.6</v>
      </c>
      <c r="P434" s="869">
        <v>1.56</v>
      </c>
      <c r="Q434" s="870">
        <v>12.64</v>
      </c>
      <c r="R434" s="870">
        <v>62</v>
      </c>
      <c r="S434" s="870">
        <v>12</v>
      </c>
      <c r="T434" s="874">
        <f>SUM(PS[[#This Row],[G 180µ]:[G 63µ]])</f>
        <v>88.2</v>
      </c>
      <c r="U434" s="870">
        <v>8</v>
      </c>
      <c r="V434" s="622"/>
      <c r="W434" s="622"/>
      <c r="X434" s="622"/>
      <c r="Y434" s="637">
        <v>90.9</v>
      </c>
      <c r="Z434" s="18">
        <v>-0.35</v>
      </c>
      <c r="AA434" s="18">
        <v>10.220000000000001</v>
      </c>
      <c r="AB434" s="25"/>
      <c r="AC434" s="639"/>
      <c r="AD434" s="16"/>
      <c r="AE434" s="16"/>
      <c r="AF434" s="16"/>
      <c r="AG434" s="18"/>
      <c r="AH434" s="634"/>
      <c r="AI434" s="16"/>
      <c r="AJ434" s="24"/>
      <c r="AK434" s="635"/>
      <c r="AL434" s="635"/>
      <c r="AM434" s="26"/>
      <c r="AN434" s="635" t="s">
        <v>85</v>
      </c>
      <c r="AO434" s="24" t="s">
        <v>55</v>
      </c>
      <c r="AP434" s="635"/>
      <c r="AQ434" s="635" t="s">
        <v>55</v>
      </c>
      <c r="AR434" s="635" t="s">
        <v>55</v>
      </c>
      <c r="AS434" s="641" t="s">
        <v>32</v>
      </c>
      <c r="AT434" s="24" t="s">
        <v>1816</v>
      </c>
    </row>
    <row r="435" spans="1:46" ht="19.5">
      <c r="A435" s="619">
        <v>45803</v>
      </c>
      <c r="B435" s="616">
        <v>105</v>
      </c>
      <c r="C435" s="620">
        <v>0.375</v>
      </c>
      <c r="D435" s="617">
        <v>2504274</v>
      </c>
      <c r="E435" s="617" t="s">
        <v>39</v>
      </c>
      <c r="F435" s="621" t="s">
        <v>55</v>
      </c>
      <c r="G435" s="866">
        <v>14.15</v>
      </c>
      <c r="H435" s="875"/>
      <c r="I435" s="871">
        <v>13.96</v>
      </c>
      <c r="J435" s="24"/>
      <c r="K435" s="19">
        <v>10.57</v>
      </c>
      <c r="L435" s="636">
        <f t="shared" si="53"/>
        <v>12.312172393709961</v>
      </c>
      <c r="M435" s="24"/>
      <c r="N435" s="24"/>
      <c r="O435" s="869">
        <v>1.99</v>
      </c>
      <c r="P435" s="869">
        <v>5.4</v>
      </c>
      <c r="Q435" s="870">
        <v>11.6</v>
      </c>
      <c r="R435" s="870">
        <v>42.6</v>
      </c>
      <c r="S435" s="870">
        <v>21.4</v>
      </c>
      <c r="T435" s="874">
        <f>SUM(PS[[#This Row],[G 180µ]:[G 63µ]])</f>
        <v>81</v>
      </c>
      <c r="U435" s="870">
        <v>13.2</v>
      </c>
      <c r="V435" s="622"/>
      <c r="W435" s="622"/>
      <c r="X435" s="622"/>
      <c r="Y435" s="637">
        <v>90.51</v>
      </c>
      <c r="Z435" s="18">
        <v>-0.54</v>
      </c>
      <c r="AA435" s="18">
        <v>10.41</v>
      </c>
      <c r="AB435" s="25"/>
      <c r="AC435" s="639">
        <v>0.65</v>
      </c>
      <c r="AD435" s="16"/>
      <c r="AE435" s="16"/>
      <c r="AF435" s="16"/>
      <c r="AG435" s="18"/>
      <c r="AH435" s="634"/>
      <c r="AI435" s="16"/>
      <c r="AJ435" s="24"/>
      <c r="AK435" s="635" t="s">
        <v>55</v>
      </c>
      <c r="AL435" s="635" t="s">
        <v>55</v>
      </c>
      <c r="AM435" s="26"/>
      <c r="AN435" s="635" t="s">
        <v>85</v>
      </c>
      <c r="AO435" s="24" t="s">
        <v>55</v>
      </c>
      <c r="AP435" s="635"/>
      <c r="AQ435" s="635" t="s">
        <v>55</v>
      </c>
      <c r="AR435" s="635" t="s">
        <v>55</v>
      </c>
      <c r="AS435" s="641" t="s">
        <v>32</v>
      </c>
      <c r="AT435" s="24" t="s">
        <v>1817</v>
      </c>
    </row>
    <row r="436" spans="1:46" ht="19.5">
      <c r="A436" s="619">
        <v>45804</v>
      </c>
      <c r="B436" s="616">
        <v>105</v>
      </c>
      <c r="C436" s="620">
        <v>0.375</v>
      </c>
      <c r="D436" s="617">
        <v>2504307</v>
      </c>
      <c r="E436" s="617" t="s">
        <v>39</v>
      </c>
      <c r="F436" s="621" t="s">
        <v>55</v>
      </c>
      <c r="G436" s="866">
        <v>13.9</v>
      </c>
      <c r="H436" s="875"/>
      <c r="I436" s="871"/>
      <c r="J436" s="24"/>
      <c r="K436" s="19">
        <v>10.89</v>
      </c>
      <c r="L436" s="636">
        <f t="shared" ref="L436" si="54">(K436/(100-G436))*100</f>
        <v>12.648083623693381</v>
      </c>
      <c r="M436" s="24"/>
      <c r="N436" s="24"/>
      <c r="O436" s="869">
        <v>2.42</v>
      </c>
      <c r="P436" s="869">
        <v>8.66</v>
      </c>
      <c r="Q436" s="870">
        <v>20.9</v>
      </c>
      <c r="R436" s="870">
        <v>39.86</v>
      </c>
      <c r="S436" s="870">
        <v>16.399999999999999</v>
      </c>
      <c r="T436" s="874">
        <f>SUM(PS[[#This Row],[G 180µ]:[G 63µ]])</f>
        <v>85.82</v>
      </c>
      <c r="U436" s="870">
        <v>6.6</v>
      </c>
      <c r="V436" s="622"/>
      <c r="W436" s="622"/>
      <c r="X436" s="622"/>
      <c r="Y436" s="637">
        <v>90.59</v>
      </c>
      <c r="Z436" s="18">
        <v>-0.89</v>
      </c>
      <c r="AA436" s="18">
        <v>10.87</v>
      </c>
      <c r="AB436" s="25"/>
      <c r="AC436" s="639"/>
      <c r="AD436" s="16"/>
      <c r="AE436" s="16"/>
      <c r="AF436" s="16"/>
      <c r="AG436" s="18"/>
      <c r="AH436" s="634"/>
      <c r="AI436" s="16"/>
      <c r="AJ436" s="24"/>
      <c r="AK436" s="635" t="s">
        <v>55</v>
      </c>
      <c r="AL436" s="635" t="s">
        <v>55</v>
      </c>
      <c r="AM436" s="26"/>
      <c r="AN436" s="635" t="s">
        <v>85</v>
      </c>
      <c r="AO436" s="24" t="s">
        <v>55</v>
      </c>
      <c r="AP436" s="635"/>
      <c r="AQ436" s="635" t="s">
        <v>55</v>
      </c>
      <c r="AR436" s="635" t="s">
        <v>55</v>
      </c>
      <c r="AS436" s="641" t="s">
        <v>32</v>
      </c>
      <c r="AT436" s="24" t="s">
        <v>1818</v>
      </c>
    </row>
    <row r="437" spans="1:46" ht="19.5">
      <c r="A437" s="619">
        <v>45805</v>
      </c>
      <c r="B437" s="616">
        <v>105</v>
      </c>
      <c r="C437" s="620">
        <v>0.4375</v>
      </c>
      <c r="D437" s="617">
        <v>2504335</v>
      </c>
      <c r="E437" s="617" t="s">
        <v>39</v>
      </c>
      <c r="F437" s="621" t="s">
        <v>55</v>
      </c>
      <c r="G437" s="866">
        <v>14.06</v>
      </c>
      <c r="H437" s="875"/>
      <c r="I437" s="871"/>
      <c r="J437" s="24"/>
      <c r="K437" s="19">
        <v>10.49</v>
      </c>
      <c r="L437" s="636">
        <f t="shared" ref="L437:L446" si="55">(K437/(100-G437))*100</f>
        <v>12.206190365371191</v>
      </c>
      <c r="M437" s="24"/>
      <c r="N437" s="24"/>
      <c r="O437" s="869">
        <v>2.2000000000000002</v>
      </c>
      <c r="P437" s="869">
        <v>5.26</v>
      </c>
      <c r="Q437" s="870">
        <v>8.6</v>
      </c>
      <c r="R437" s="870">
        <v>54.08</v>
      </c>
      <c r="S437" s="870">
        <v>20.6</v>
      </c>
      <c r="T437" s="874">
        <f>SUM(PS[[#This Row],[G 180µ]:[G 63µ]])</f>
        <v>88.539999999999992</v>
      </c>
      <c r="U437" s="870">
        <v>6.08</v>
      </c>
      <c r="V437" s="622"/>
      <c r="W437" s="622"/>
      <c r="X437" s="622"/>
      <c r="Y437" s="637">
        <v>90.38</v>
      </c>
      <c r="Z437" s="18">
        <v>-0.74</v>
      </c>
      <c r="AA437" s="18">
        <v>10.48</v>
      </c>
      <c r="AB437" s="25"/>
      <c r="AC437" s="639"/>
      <c r="AD437" s="16"/>
      <c r="AE437" s="16"/>
      <c r="AF437" s="16"/>
      <c r="AG437" s="18"/>
      <c r="AH437" s="634"/>
      <c r="AI437" s="16"/>
      <c r="AJ437" s="24"/>
      <c r="AK437" s="635" t="s">
        <v>55</v>
      </c>
      <c r="AL437" s="635" t="s">
        <v>55</v>
      </c>
      <c r="AM437" s="26"/>
      <c r="AN437" s="635" t="s">
        <v>85</v>
      </c>
      <c r="AO437" s="24" t="s">
        <v>55</v>
      </c>
      <c r="AP437" s="635"/>
      <c r="AQ437" s="635" t="s">
        <v>55</v>
      </c>
      <c r="AR437" s="635" t="s">
        <v>55</v>
      </c>
      <c r="AS437" s="641" t="s">
        <v>32</v>
      </c>
      <c r="AT437" s="24" t="s">
        <v>1819</v>
      </c>
    </row>
    <row r="438" spans="1:46" ht="19.5">
      <c r="A438" s="619">
        <v>45806</v>
      </c>
      <c r="B438" s="616">
        <v>105</v>
      </c>
      <c r="C438" s="620">
        <v>0.375</v>
      </c>
      <c r="D438" s="617">
        <v>2504342</v>
      </c>
      <c r="E438" s="617" t="s">
        <v>39</v>
      </c>
      <c r="F438" s="621" t="s">
        <v>55</v>
      </c>
      <c r="G438" s="866">
        <v>14.16</v>
      </c>
      <c r="H438" s="875"/>
      <c r="I438" s="871"/>
      <c r="J438" s="24"/>
      <c r="K438" s="19">
        <v>10.34</v>
      </c>
      <c r="L438" s="636">
        <f t="shared" si="55"/>
        <v>12.045666356011182</v>
      </c>
      <c r="M438" s="24"/>
      <c r="N438" s="24"/>
      <c r="O438" s="869">
        <v>1.8</v>
      </c>
      <c r="P438" s="869">
        <v>4</v>
      </c>
      <c r="Q438" s="870">
        <v>11.1</v>
      </c>
      <c r="R438" s="870">
        <v>48</v>
      </c>
      <c r="S438" s="870">
        <v>21.6</v>
      </c>
      <c r="T438" s="874">
        <f>SUM(PS[[#This Row],[G 180µ]:[G 63µ]])</f>
        <v>84.7</v>
      </c>
      <c r="U438" s="870">
        <v>9.58</v>
      </c>
      <c r="V438" s="622"/>
      <c r="W438" s="622"/>
      <c r="X438" s="622"/>
      <c r="Y438" s="637">
        <v>89.37</v>
      </c>
      <c r="Z438" s="18">
        <v>-0.56999999999999995</v>
      </c>
      <c r="AA438" s="18">
        <v>10.55</v>
      </c>
      <c r="AB438" s="25"/>
      <c r="AC438" s="639"/>
      <c r="AD438" s="16"/>
      <c r="AE438" s="16"/>
      <c r="AF438" s="16"/>
      <c r="AG438" s="18"/>
      <c r="AH438" s="634"/>
      <c r="AI438" s="16"/>
      <c r="AJ438" s="24"/>
      <c r="AK438" s="635" t="s">
        <v>55</v>
      </c>
      <c r="AL438" s="635" t="s">
        <v>55</v>
      </c>
      <c r="AM438" s="26"/>
      <c r="AN438" s="635" t="s">
        <v>85</v>
      </c>
      <c r="AO438" s="24" t="s">
        <v>55</v>
      </c>
      <c r="AP438" s="635"/>
      <c r="AQ438" s="635" t="s">
        <v>55</v>
      </c>
      <c r="AR438" s="635" t="s">
        <v>55</v>
      </c>
      <c r="AS438" s="641" t="s">
        <v>32</v>
      </c>
      <c r="AT438" s="24" t="s">
        <v>1820</v>
      </c>
    </row>
    <row r="439" spans="1:46" ht="19.5">
      <c r="A439" s="619">
        <v>45806</v>
      </c>
      <c r="B439" s="616">
        <v>105</v>
      </c>
      <c r="C439" s="620">
        <v>0.45833333333333331</v>
      </c>
      <c r="D439" s="617">
        <v>2504352</v>
      </c>
      <c r="E439" s="617" t="s">
        <v>21</v>
      </c>
      <c r="F439" s="621" t="s">
        <v>55</v>
      </c>
      <c r="G439" s="866">
        <v>13.92</v>
      </c>
      <c r="H439" s="875"/>
      <c r="I439" s="871"/>
      <c r="J439" s="24"/>
      <c r="K439" s="19">
        <v>10.48</v>
      </c>
      <c r="L439" s="636">
        <f t="shared" si="55"/>
        <v>12.174721189591079</v>
      </c>
      <c r="M439" s="24"/>
      <c r="N439" s="24"/>
      <c r="O439" s="869"/>
      <c r="P439" s="869"/>
      <c r="Q439" s="870"/>
      <c r="R439" s="870"/>
      <c r="S439" s="870"/>
      <c r="T439" s="874"/>
      <c r="U439" s="870"/>
      <c r="V439" s="622"/>
      <c r="W439" s="622"/>
      <c r="X439" s="622"/>
      <c r="Y439" s="637">
        <v>88.51</v>
      </c>
      <c r="Z439" s="18">
        <v>-0.56000000000000005</v>
      </c>
      <c r="AA439" s="18">
        <v>10.5</v>
      </c>
      <c r="AB439" s="25"/>
      <c r="AC439" s="639"/>
      <c r="AD439" s="16"/>
      <c r="AE439" s="16"/>
      <c r="AF439" s="16"/>
      <c r="AG439" s="18"/>
      <c r="AH439" s="634"/>
      <c r="AI439" s="16"/>
      <c r="AJ439" s="24"/>
      <c r="AK439" s="635"/>
      <c r="AL439" s="635"/>
      <c r="AM439" s="26"/>
      <c r="AN439" s="635" t="s">
        <v>85</v>
      </c>
      <c r="AO439" s="24" t="s">
        <v>55</v>
      </c>
      <c r="AP439" s="635"/>
      <c r="AQ439" s="635" t="s">
        <v>55</v>
      </c>
      <c r="AR439" s="635" t="s">
        <v>55</v>
      </c>
      <c r="AS439" s="641" t="s">
        <v>32</v>
      </c>
      <c r="AT439" s="24" t="s">
        <v>1821</v>
      </c>
    </row>
    <row r="440" spans="1:46" ht="19.5">
      <c r="A440" s="619">
        <v>45807</v>
      </c>
      <c r="B440" s="616">
        <v>105</v>
      </c>
      <c r="C440" s="620">
        <v>0.44027777777777777</v>
      </c>
      <c r="D440" s="617">
        <v>2504392</v>
      </c>
      <c r="E440" s="617" t="s">
        <v>39</v>
      </c>
      <c r="F440" s="621" t="s">
        <v>55</v>
      </c>
      <c r="G440" s="866">
        <v>14.08</v>
      </c>
      <c r="H440" s="875"/>
      <c r="I440" s="871"/>
      <c r="J440" s="24"/>
      <c r="K440" s="19">
        <v>10.74</v>
      </c>
      <c r="L440" s="636">
        <f t="shared" si="55"/>
        <v>12.5</v>
      </c>
      <c r="M440" s="24"/>
      <c r="N440" s="24"/>
      <c r="O440" s="869">
        <v>2</v>
      </c>
      <c r="P440" s="869">
        <v>4.3</v>
      </c>
      <c r="Q440" s="870">
        <v>10</v>
      </c>
      <c r="R440" s="870">
        <v>50</v>
      </c>
      <c r="S440" s="870">
        <v>21</v>
      </c>
      <c r="T440" s="874">
        <f>SUM(PS[[#This Row],[G 180µ]:[G 63µ]])</f>
        <v>85.3</v>
      </c>
      <c r="U440" s="870">
        <v>11</v>
      </c>
      <c r="V440" s="622"/>
      <c r="W440" s="622"/>
      <c r="X440" s="622"/>
      <c r="Y440" s="637">
        <v>89.39</v>
      </c>
      <c r="Z440" s="18">
        <v>-0.51</v>
      </c>
      <c r="AA440" s="18">
        <v>10.58</v>
      </c>
      <c r="AB440" s="25"/>
      <c r="AC440" s="639">
        <v>0.77</v>
      </c>
      <c r="AD440" s="16"/>
      <c r="AE440" s="16"/>
      <c r="AF440" s="16"/>
      <c r="AG440" s="18"/>
      <c r="AH440" s="634"/>
      <c r="AI440" s="16"/>
      <c r="AJ440" s="24"/>
      <c r="AK440" s="635" t="s">
        <v>55</v>
      </c>
      <c r="AL440" s="635" t="s">
        <v>55</v>
      </c>
      <c r="AM440" s="26"/>
      <c r="AN440" s="635" t="s">
        <v>85</v>
      </c>
      <c r="AO440" s="24" t="s">
        <v>55</v>
      </c>
      <c r="AP440" s="635"/>
      <c r="AQ440" s="635" t="s">
        <v>55</v>
      </c>
      <c r="AR440" s="635" t="s">
        <v>55</v>
      </c>
      <c r="AS440" s="641" t="s">
        <v>32</v>
      </c>
      <c r="AT440" s="24" t="s">
        <v>1822</v>
      </c>
    </row>
    <row r="441" spans="1:46" ht="19.5">
      <c r="A441" s="619">
        <v>45810</v>
      </c>
      <c r="B441" s="616">
        <v>106</v>
      </c>
      <c r="C441" s="620">
        <v>0.35416666666666669</v>
      </c>
      <c r="D441" s="617">
        <v>2504424</v>
      </c>
      <c r="E441" s="617" t="s">
        <v>21</v>
      </c>
      <c r="F441" s="621" t="s">
        <v>55</v>
      </c>
      <c r="G441" s="866">
        <v>14</v>
      </c>
      <c r="H441" s="875"/>
      <c r="I441" s="871"/>
      <c r="J441" s="24"/>
      <c r="K441" s="19">
        <v>10.32</v>
      </c>
      <c r="L441" s="636">
        <f t="shared" si="55"/>
        <v>12.000000000000002</v>
      </c>
      <c r="M441" s="24"/>
      <c r="N441" s="24"/>
      <c r="O441" s="869"/>
      <c r="P441" s="869"/>
      <c r="Q441" s="870"/>
      <c r="R441" s="870"/>
      <c r="S441" s="870"/>
      <c r="T441" s="874"/>
      <c r="U441" s="870"/>
      <c r="V441" s="622"/>
      <c r="W441" s="622"/>
      <c r="X441" s="622"/>
      <c r="Y441" s="637">
        <v>89.82</v>
      </c>
      <c r="Z441" s="18">
        <v>-0.56999999999999995</v>
      </c>
      <c r="AA441" s="18">
        <v>10.88</v>
      </c>
      <c r="AB441" s="25"/>
      <c r="AC441" s="639"/>
      <c r="AD441" s="16"/>
      <c r="AE441" s="16"/>
      <c r="AF441" s="16"/>
      <c r="AG441" s="18"/>
      <c r="AH441" s="634"/>
      <c r="AI441" s="16"/>
      <c r="AJ441" s="24"/>
      <c r="AK441" s="635"/>
      <c r="AL441" s="635"/>
      <c r="AM441" s="26"/>
      <c r="AN441" s="635" t="s">
        <v>85</v>
      </c>
      <c r="AO441" s="24" t="s">
        <v>55</v>
      </c>
      <c r="AP441" s="635"/>
      <c r="AQ441" s="635" t="s">
        <v>55</v>
      </c>
      <c r="AR441" s="635" t="s">
        <v>55</v>
      </c>
      <c r="AS441" s="641" t="s">
        <v>32</v>
      </c>
      <c r="AT441" s="24" t="s">
        <v>1823</v>
      </c>
    </row>
    <row r="442" spans="1:46" ht="19.5">
      <c r="A442" s="619">
        <v>45810</v>
      </c>
      <c r="B442" s="616">
        <v>106</v>
      </c>
      <c r="C442" s="620">
        <v>0.35416666666666669</v>
      </c>
      <c r="D442" s="617">
        <v>2504425</v>
      </c>
      <c r="E442" s="617" t="s">
        <v>21</v>
      </c>
      <c r="F442" s="621" t="s">
        <v>55</v>
      </c>
      <c r="G442" s="866">
        <v>14.27</v>
      </c>
      <c r="H442" s="875"/>
      <c r="I442" s="871"/>
      <c r="J442" s="24"/>
      <c r="K442" s="19">
        <v>10.64</v>
      </c>
      <c r="L442" s="636">
        <f t="shared" si="55"/>
        <v>12.411057972705004</v>
      </c>
      <c r="M442" s="24"/>
      <c r="N442" s="24"/>
      <c r="O442" s="869">
        <v>1.96</v>
      </c>
      <c r="P442" s="869">
        <v>22.44</v>
      </c>
      <c r="Q442" s="870">
        <v>9.76</v>
      </c>
      <c r="R442" s="870">
        <v>53.2</v>
      </c>
      <c r="S442" s="870">
        <v>5.64</v>
      </c>
      <c r="T442" s="874">
        <f>SUM(PS[[#This Row],[G 180µ]:[G 63µ]])</f>
        <v>91.04</v>
      </c>
      <c r="U442" s="870">
        <v>4.6399999999999997</v>
      </c>
      <c r="V442" s="622"/>
      <c r="W442" s="622"/>
      <c r="X442" s="622"/>
      <c r="Y442" s="637">
        <v>91.23</v>
      </c>
      <c r="Z442" s="18">
        <v>-0.81</v>
      </c>
      <c r="AA442" s="18">
        <v>10.56</v>
      </c>
      <c r="AB442" s="25"/>
      <c r="AC442" s="639"/>
      <c r="AD442" s="16"/>
      <c r="AE442" s="16"/>
      <c r="AF442" s="16"/>
      <c r="AG442" s="18"/>
      <c r="AH442" s="634"/>
      <c r="AI442" s="16"/>
      <c r="AJ442" s="24"/>
      <c r="AK442" s="635"/>
      <c r="AL442" s="635"/>
      <c r="AM442" s="26"/>
      <c r="AN442" s="635" t="s">
        <v>85</v>
      </c>
      <c r="AO442" s="24" t="s">
        <v>55</v>
      </c>
      <c r="AP442" s="635"/>
      <c r="AQ442" s="635" t="s">
        <v>55</v>
      </c>
      <c r="AR442" s="635" t="s">
        <v>55</v>
      </c>
      <c r="AS442" s="641" t="s">
        <v>32</v>
      </c>
      <c r="AT442" s="24" t="s">
        <v>1824</v>
      </c>
    </row>
    <row r="443" spans="1:46" ht="19.5">
      <c r="A443" s="619">
        <v>45810</v>
      </c>
      <c r="B443" s="616">
        <v>106</v>
      </c>
      <c r="C443" s="620">
        <v>0.375</v>
      </c>
      <c r="D443" s="617">
        <v>2504446</v>
      </c>
      <c r="E443" s="617" t="s">
        <v>39</v>
      </c>
      <c r="F443" s="621" t="s">
        <v>55</v>
      </c>
      <c r="G443" s="866">
        <v>13.41</v>
      </c>
      <c r="H443" s="875"/>
      <c r="I443" s="871">
        <v>13.7</v>
      </c>
      <c r="J443" s="24"/>
      <c r="K443" s="19">
        <v>11.66</v>
      </c>
      <c r="L443" s="636">
        <f t="shared" si="55"/>
        <v>13.465758170689456</v>
      </c>
      <c r="M443" s="24"/>
      <c r="N443" s="24"/>
      <c r="O443" s="869"/>
      <c r="P443" s="869"/>
      <c r="Q443" s="870"/>
      <c r="R443" s="870"/>
      <c r="S443" s="870"/>
      <c r="T443" s="874"/>
      <c r="U443" s="870"/>
      <c r="V443" s="622"/>
      <c r="W443" s="622"/>
      <c r="X443" s="622"/>
      <c r="Y443" s="637">
        <v>89.49</v>
      </c>
      <c r="Z443" s="18">
        <v>-0.41</v>
      </c>
      <c r="AA443" s="18">
        <v>10.67</v>
      </c>
      <c r="AB443" s="25"/>
      <c r="AC443" s="639"/>
      <c r="AD443" s="16"/>
      <c r="AE443" s="16"/>
      <c r="AF443" s="16"/>
      <c r="AG443" s="18"/>
      <c r="AH443" s="634"/>
      <c r="AI443" s="16"/>
      <c r="AJ443" s="24"/>
      <c r="AK443" s="635" t="s">
        <v>55</v>
      </c>
      <c r="AL443" s="635" t="s">
        <v>55</v>
      </c>
      <c r="AM443" s="26"/>
      <c r="AN443" s="635" t="s">
        <v>85</v>
      </c>
      <c r="AO443" s="24" t="s">
        <v>55</v>
      </c>
      <c r="AP443" s="635"/>
      <c r="AQ443" s="635" t="s">
        <v>55</v>
      </c>
      <c r="AR443" s="635" t="s">
        <v>55</v>
      </c>
      <c r="AS443" s="641" t="s">
        <v>32</v>
      </c>
      <c r="AT443" s="24" t="s">
        <v>1825</v>
      </c>
    </row>
    <row r="444" spans="1:46" ht="19.5">
      <c r="A444" s="619">
        <v>45811</v>
      </c>
      <c r="B444" s="616">
        <v>106</v>
      </c>
      <c r="C444" s="620">
        <v>0.375</v>
      </c>
      <c r="D444" s="617">
        <v>2504447</v>
      </c>
      <c r="E444" s="617" t="s">
        <v>39</v>
      </c>
      <c r="F444" s="621" t="s">
        <v>55</v>
      </c>
      <c r="G444" s="866">
        <v>13.98</v>
      </c>
      <c r="H444" s="875"/>
      <c r="I444" s="871"/>
      <c r="J444" s="24"/>
      <c r="K444" s="19">
        <v>10.4</v>
      </c>
      <c r="L444" s="636">
        <f t="shared" si="55"/>
        <v>12.090211578702629</v>
      </c>
      <c r="M444" s="24"/>
      <c r="N444" s="24"/>
      <c r="O444" s="869">
        <v>2</v>
      </c>
      <c r="P444" s="869">
        <v>1.7</v>
      </c>
      <c r="Q444" s="870">
        <v>7</v>
      </c>
      <c r="R444" s="870">
        <v>50</v>
      </c>
      <c r="S444" s="870">
        <v>28</v>
      </c>
      <c r="T444" s="874">
        <f>SUM(PS[[#This Row],[G 180µ]:[G 63µ]])</f>
        <v>86.7</v>
      </c>
      <c r="U444" s="870">
        <v>12</v>
      </c>
      <c r="V444" s="622"/>
      <c r="W444" s="622"/>
      <c r="X444" s="622"/>
      <c r="Y444" s="637">
        <v>90.23</v>
      </c>
      <c r="Z444" s="18">
        <v>-0.56000000000000005</v>
      </c>
      <c r="AA444" s="18">
        <v>10.76</v>
      </c>
      <c r="AB444" s="25"/>
      <c r="AC444" s="639"/>
      <c r="AD444" s="16"/>
      <c r="AE444" s="16"/>
      <c r="AF444" s="16"/>
      <c r="AG444" s="18"/>
      <c r="AH444" s="634"/>
      <c r="AI444" s="16"/>
      <c r="AJ444" s="24"/>
      <c r="AK444" s="635" t="s">
        <v>55</v>
      </c>
      <c r="AL444" s="635" t="s">
        <v>55</v>
      </c>
      <c r="AM444" s="26"/>
      <c r="AN444" s="635" t="s">
        <v>85</v>
      </c>
      <c r="AO444" s="24" t="s">
        <v>55</v>
      </c>
      <c r="AP444" s="635"/>
      <c r="AQ444" s="635" t="s">
        <v>55</v>
      </c>
      <c r="AR444" s="635" t="s">
        <v>55</v>
      </c>
      <c r="AS444" s="641" t="s">
        <v>32</v>
      </c>
      <c r="AT444" s="24" t="s">
        <v>1826</v>
      </c>
    </row>
    <row r="445" spans="1:46" ht="19.5">
      <c r="A445" s="619">
        <v>45812</v>
      </c>
      <c r="B445" s="616">
        <v>106</v>
      </c>
      <c r="C445" s="620">
        <v>0.43472222222222223</v>
      </c>
      <c r="D445" s="617">
        <v>2504498</v>
      </c>
      <c r="E445" s="617" t="s">
        <v>39</v>
      </c>
      <c r="F445" s="621" t="s">
        <v>55</v>
      </c>
      <c r="G445" s="866">
        <v>14.18</v>
      </c>
      <c r="H445" s="875"/>
      <c r="I445" s="871"/>
      <c r="J445" s="24"/>
      <c r="K445" s="19">
        <v>10.46</v>
      </c>
      <c r="L445" s="636">
        <f t="shared" si="55"/>
        <v>12.188301095315779</v>
      </c>
      <c r="M445" s="24"/>
      <c r="N445" s="24"/>
      <c r="O445" s="869"/>
      <c r="P445" s="869"/>
      <c r="Q445" s="870"/>
      <c r="R445" s="870"/>
      <c r="S445" s="870"/>
      <c r="T445" s="874"/>
      <c r="U445" s="870"/>
      <c r="V445" s="622"/>
      <c r="W445" s="622"/>
      <c r="X445" s="622"/>
      <c r="Y445" s="637">
        <v>89.79</v>
      </c>
      <c r="Z445" s="18">
        <v>-0.53</v>
      </c>
      <c r="AA445" s="18">
        <v>10.76</v>
      </c>
      <c r="AB445" s="25"/>
      <c r="AC445" s="639"/>
      <c r="AD445" s="16"/>
      <c r="AE445" s="16"/>
      <c r="AF445" s="16"/>
      <c r="AG445" s="18"/>
      <c r="AH445" s="634"/>
      <c r="AI445" s="16"/>
      <c r="AJ445" s="24"/>
      <c r="AK445" s="635" t="s">
        <v>55</v>
      </c>
      <c r="AL445" s="635" t="s">
        <v>55</v>
      </c>
      <c r="AM445" s="26"/>
      <c r="AN445" s="635" t="s">
        <v>85</v>
      </c>
      <c r="AO445" s="24" t="s">
        <v>55</v>
      </c>
      <c r="AP445" s="635"/>
      <c r="AQ445" s="635" t="s">
        <v>55</v>
      </c>
      <c r="AR445" s="635" t="s">
        <v>55</v>
      </c>
      <c r="AS445" s="641" t="s">
        <v>32</v>
      </c>
      <c r="AT445" s="24" t="s">
        <v>1827</v>
      </c>
    </row>
    <row r="446" spans="1:46" ht="19.5">
      <c r="A446" s="619">
        <v>45818</v>
      </c>
      <c r="B446" s="616">
        <v>106</v>
      </c>
      <c r="C446" s="620">
        <v>0.41666666666666669</v>
      </c>
      <c r="D446" s="617">
        <v>2504582</v>
      </c>
      <c r="E446" s="617" t="s">
        <v>39</v>
      </c>
      <c r="F446" s="621" t="s">
        <v>55</v>
      </c>
      <c r="G446" s="866">
        <v>14.3</v>
      </c>
      <c r="H446" s="875"/>
      <c r="I446" s="871">
        <v>14.4</v>
      </c>
      <c r="J446" s="24"/>
      <c r="K446" s="19">
        <v>10.33</v>
      </c>
      <c r="L446" s="636">
        <f t="shared" si="55"/>
        <v>12.053675612602099</v>
      </c>
      <c r="M446" s="24">
        <v>435</v>
      </c>
      <c r="N446" s="24"/>
      <c r="O446" s="869">
        <v>0.82</v>
      </c>
      <c r="P446" s="869">
        <v>0.2</v>
      </c>
      <c r="Q446" s="870">
        <v>6</v>
      </c>
      <c r="R446" s="870">
        <v>62.8</v>
      </c>
      <c r="S446" s="870">
        <v>17</v>
      </c>
      <c r="T446" s="874">
        <f>SUM(PS[[#This Row],[G 180µ]:[G 63µ]])</f>
        <v>86</v>
      </c>
      <c r="U446" s="870">
        <v>11.26</v>
      </c>
      <c r="V446" s="622">
        <v>22.83</v>
      </c>
      <c r="W446" s="622">
        <v>97.8</v>
      </c>
      <c r="X446" s="622">
        <v>7.42</v>
      </c>
      <c r="Y446" s="637">
        <v>91.83</v>
      </c>
      <c r="Z446" s="18">
        <v>-0.28999999999999998</v>
      </c>
      <c r="AA446" s="18">
        <v>10.44</v>
      </c>
      <c r="AB446" s="25"/>
      <c r="AC446" s="639">
        <v>0.76</v>
      </c>
      <c r="AD446" s="16"/>
      <c r="AE446" s="16"/>
      <c r="AF446" s="16"/>
      <c r="AG446" s="18"/>
      <c r="AH446" s="634"/>
      <c r="AI446" s="16"/>
      <c r="AJ446" s="24"/>
      <c r="AK446" s="635" t="s">
        <v>55</v>
      </c>
      <c r="AL446" s="635" t="s">
        <v>55</v>
      </c>
      <c r="AM446" s="26"/>
      <c r="AN446" s="635" t="s">
        <v>85</v>
      </c>
      <c r="AO446" s="24" t="s">
        <v>55</v>
      </c>
      <c r="AP446" s="635"/>
      <c r="AQ446" s="635" t="s">
        <v>55</v>
      </c>
      <c r="AR446" s="635" t="s">
        <v>55</v>
      </c>
      <c r="AS446" s="641" t="s">
        <v>32</v>
      </c>
      <c r="AT446" s="24" t="s">
        <v>1828</v>
      </c>
    </row>
    <row r="447" spans="1:46" ht="19.5">
      <c r="A447" s="619">
        <v>45819</v>
      </c>
      <c r="B447" s="616">
        <v>106</v>
      </c>
      <c r="C447" s="620">
        <v>0.41666666666666669</v>
      </c>
      <c r="D447" s="617">
        <v>2504610</v>
      </c>
      <c r="E447" s="617" t="s">
        <v>39</v>
      </c>
      <c r="F447" s="621" t="s">
        <v>55</v>
      </c>
      <c r="G447" s="866">
        <v>14.42</v>
      </c>
      <c r="H447" s="875"/>
      <c r="I447" s="871"/>
      <c r="J447" s="24"/>
      <c r="K447" s="19">
        <v>10.210000000000001</v>
      </c>
      <c r="L447" s="636">
        <f t="shared" ref="L447:L448" si="56">(K447/(100-G447))*100</f>
        <v>11.930357560177612</v>
      </c>
      <c r="M447" s="24"/>
      <c r="N447" s="24"/>
      <c r="O447" s="869">
        <v>2</v>
      </c>
      <c r="P447" s="869">
        <v>9.64</v>
      </c>
      <c r="Q447" s="870">
        <v>7.32</v>
      </c>
      <c r="R447" s="870">
        <v>56.3</v>
      </c>
      <c r="S447" s="870">
        <v>15.96</v>
      </c>
      <c r="T447" s="874">
        <f>SUM(PS[[#This Row],[G 180µ]:[G 63µ]])</f>
        <v>89.22</v>
      </c>
      <c r="U447" s="870">
        <v>4.88</v>
      </c>
      <c r="V447" s="622"/>
      <c r="W447" s="622"/>
      <c r="X447" s="622"/>
      <c r="Y447" s="637">
        <v>92.12</v>
      </c>
      <c r="Z447" s="18">
        <v>-0.11</v>
      </c>
      <c r="AA447" s="18">
        <v>10.19</v>
      </c>
      <c r="AB447" s="25"/>
      <c r="AC447" s="639">
        <v>0.77</v>
      </c>
      <c r="AD447" s="16"/>
      <c r="AE447" s="16"/>
      <c r="AF447" s="16"/>
      <c r="AG447" s="18"/>
      <c r="AH447" s="634"/>
      <c r="AI447" s="16"/>
      <c r="AJ447" s="24"/>
      <c r="AK447" s="635" t="s">
        <v>55</v>
      </c>
      <c r="AL447" s="635" t="s">
        <v>55</v>
      </c>
      <c r="AM447" s="26"/>
      <c r="AN447" s="635" t="s">
        <v>85</v>
      </c>
      <c r="AO447" s="24" t="s">
        <v>55</v>
      </c>
      <c r="AP447" s="635"/>
      <c r="AQ447" s="635" t="s">
        <v>55</v>
      </c>
      <c r="AR447" s="635" t="s">
        <v>55</v>
      </c>
      <c r="AS447" s="641" t="s">
        <v>32</v>
      </c>
      <c r="AT447" s="24" t="s">
        <v>1829</v>
      </c>
    </row>
    <row r="448" spans="1:46" ht="19.5">
      <c r="A448" s="619">
        <v>45820</v>
      </c>
      <c r="B448" s="616">
        <v>106</v>
      </c>
      <c r="C448" s="620">
        <v>0.54166666666666663</v>
      </c>
      <c r="D448" s="617">
        <v>2504637</v>
      </c>
      <c r="E448" s="617" t="s">
        <v>39</v>
      </c>
      <c r="F448" s="621" t="s">
        <v>55</v>
      </c>
      <c r="G448" s="866">
        <v>14.5</v>
      </c>
      <c r="H448" s="875"/>
      <c r="I448" s="871"/>
      <c r="J448" s="24"/>
      <c r="K448" s="19">
        <v>10.199999999999999</v>
      </c>
      <c r="L448" s="636">
        <f t="shared" si="56"/>
        <v>11.929824561403509</v>
      </c>
      <c r="M448" s="24"/>
      <c r="N448" s="24"/>
      <c r="O448" s="869">
        <v>2.38</v>
      </c>
      <c r="P448" s="869">
        <v>9.56</v>
      </c>
      <c r="Q448" s="870">
        <v>22</v>
      </c>
      <c r="R448" s="870">
        <v>42</v>
      </c>
      <c r="S448" s="870">
        <v>16</v>
      </c>
      <c r="T448" s="874">
        <f>SUM(PS[[#This Row],[G 180µ]:[G 63µ]])</f>
        <v>89.56</v>
      </c>
      <c r="U448" s="870">
        <v>7.34</v>
      </c>
      <c r="V448" s="622"/>
      <c r="W448" s="622"/>
      <c r="X448" s="622"/>
      <c r="Y448" s="637">
        <v>90.78</v>
      </c>
      <c r="Z448" s="18">
        <v>-0.83</v>
      </c>
      <c r="AA448" s="18">
        <v>10.3</v>
      </c>
      <c r="AB448" s="25"/>
      <c r="AC448" s="639">
        <v>0.71</v>
      </c>
      <c r="AD448" s="16"/>
      <c r="AE448" s="16"/>
      <c r="AF448" s="16"/>
      <c r="AG448" s="18"/>
      <c r="AH448" s="634"/>
      <c r="AI448" s="16"/>
      <c r="AJ448" s="24"/>
      <c r="AK448" s="635" t="s">
        <v>55</v>
      </c>
      <c r="AL448" s="635" t="s">
        <v>55</v>
      </c>
      <c r="AM448" s="26"/>
      <c r="AN448" s="635" t="s">
        <v>85</v>
      </c>
      <c r="AO448" s="24" t="s">
        <v>55</v>
      </c>
      <c r="AP448" s="635"/>
      <c r="AQ448" s="635" t="s">
        <v>55</v>
      </c>
      <c r="AR448" s="635" t="s">
        <v>55</v>
      </c>
      <c r="AS448" s="641" t="s">
        <v>32</v>
      </c>
      <c r="AT448" s="24" t="s">
        <v>1830</v>
      </c>
    </row>
    <row r="449" spans="1:46" ht="19.5">
      <c r="A449" s="619">
        <v>45821</v>
      </c>
      <c r="B449" s="616">
        <v>106</v>
      </c>
      <c r="C449" s="620">
        <v>0.39583333333333331</v>
      </c>
      <c r="D449" s="617">
        <v>2504669</v>
      </c>
      <c r="E449" s="617" t="s">
        <v>39</v>
      </c>
      <c r="F449" s="621" t="s">
        <v>55</v>
      </c>
      <c r="G449" s="866">
        <v>14.27</v>
      </c>
      <c r="H449" s="875"/>
      <c r="I449" s="871"/>
      <c r="J449" s="24"/>
      <c r="K449" s="19">
        <v>10.44</v>
      </c>
      <c r="L449" s="636">
        <f t="shared" ref="L449:L452" si="57">(K449/(100-G449))*100</f>
        <v>12.177767409308291</v>
      </c>
      <c r="M449" s="24"/>
      <c r="N449" s="24"/>
      <c r="O449" s="869">
        <v>2.2599999999999998</v>
      </c>
      <c r="P449" s="869">
        <v>4</v>
      </c>
      <c r="Q449" s="870">
        <v>10</v>
      </c>
      <c r="R449" s="870">
        <v>42.56</v>
      </c>
      <c r="S449" s="870">
        <v>22</v>
      </c>
      <c r="T449" s="874">
        <f>SUM(PS[[#This Row],[G 180µ]:[G 63µ]])</f>
        <v>78.56</v>
      </c>
      <c r="U449" s="870">
        <v>18.3</v>
      </c>
      <c r="V449" s="622"/>
      <c r="W449" s="622"/>
      <c r="X449" s="622">
        <v>7.96</v>
      </c>
      <c r="Y449" s="637">
        <v>90.83</v>
      </c>
      <c r="Z449" s="18">
        <v>-0.64</v>
      </c>
      <c r="AA449" s="18">
        <v>10.45</v>
      </c>
      <c r="AB449" s="25"/>
      <c r="AC449" s="639">
        <v>0.68</v>
      </c>
      <c r="AD449" s="16"/>
      <c r="AE449" s="16"/>
      <c r="AF449" s="16"/>
      <c r="AG449" s="18"/>
      <c r="AH449" s="634"/>
      <c r="AI449" s="16"/>
      <c r="AJ449" s="24"/>
      <c r="AK449" s="635" t="s">
        <v>55</v>
      </c>
      <c r="AL449" s="635" t="s">
        <v>55</v>
      </c>
      <c r="AM449" s="26"/>
      <c r="AN449" s="635" t="s">
        <v>85</v>
      </c>
      <c r="AO449" s="24" t="s">
        <v>55</v>
      </c>
      <c r="AP449" s="635"/>
      <c r="AQ449" s="635" t="s">
        <v>55</v>
      </c>
      <c r="AR449" s="635" t="s">
        <v>55</v>
      </c>
      <c r="AS449" s="641" t="s">
        <v>32</v>
      </c>
      <c r="AT449" s="24" t="s">
        <v>1831</v>
      </c>
    </row>
    <row r="450" spans="1:46" ht="19.5">
      <c r="A450" s="619">
        <v>45822</v>
      </c>
      <c r="B450" s="616">
        <v>106</v>
      </c>
      <c r="C450" s="620">
        <v>0.39583333333333331</v>
      </c>
      <c r="D450" s="617">
        <v>2504696</v>
      </c>
      <c r="E450" s="617" t="s">
        <v>39</v>
      </c>
      <c r="F450" s="621" t="s">
        <v>55</v>
      </c>
      <c r="G450" s="866">
        <v>13.97</v>
      </c>
      <c r="H450" s="875"/>
      <c r="I450" s="871"/>
      <c r="J450" s="24"/>
      <c r="K450" s="19">
        <v>10.85</v>
      </c>
      <c r="L450" s="636">
        <f t="shared" si="57"/>
        <v>12.611879576891782</v>
      </c>
      <c r="M450" s="24"/>
      <c r="N450" s="24"/>
      <c r="O450" s="869">
        <v>2.8</v>
      </c>
      <c r="P450" s="869">
        <v>4.8</v>
      </c>
      <c r="Q450" s="870">
        <v>13.6</v>
      </c>
      <c r="R450" s="870">
        <v>56.24</v>
      </c>
      <c r="S450" s="870">
        <v>7.16</v>
      </c>
      <c r="T450" s="874">
        <f>SUM(PS[[#This Row],[G 180µ]:[G 63µ]])</f>
        <v>81.8</v>
      </c>
      <c r="U450" s="870">
        <v>6.3</v>
      </c>
      <c r="V450" s="622"/>
      <c r="W450" s="622"/>
      <c r="X450" s="622"/>
      <c r="Y450" s="637">
        <v>89.18</v>
      </c>
      <c r="Z450" s="18">
        <v>-0.47</v>
      </c>
      <c r="AA450" s="18">
        <v>10.62</v>
      </c>
      <c r="AB450" s="25"/>
      <c r="AC450" s="639">
        <v>0.84</v>
      </c>
      <c r="AD450" s="16">
        <v>70</v>
      </c>
      <c r="AE450" s="16">
        <v>79</v>
      </c>
      <c r="AF450" s="16">
        <v>19.8</v>
      </c>
      <c r="AG450" s="18">
        <v>183</v>
      </c>
      <c r="AH450" s="634">
        <v>0.89</v>
      </c>
      <c r="AI450" s="16">
        <v>52.2</v>
      </c>
      <c r="AJ450" s="24"/>
      <c r="AK450" s="635" t="s">
        <v>55</v>
      </c>
      <c r="AL450" s="635" t="s">
        <v>55</v>
      </c>
      <c r="AM450" s="26"/>
      <c r="AN450" s="635" t="s">
        <v>85</v>
      </c>
      <c r="AO450" s="24" t="s">
        <v>55</v>
      </c>
      <c r="AP450" s="635"/>
      <c r="AQ450" s="635" t="s">
        <v>55</v>
      </c>
      <c r="AR450" s="635" t="s">
        <v>55</v>
      </c>
      <c r="AS450" s="641" t="s">
        <v>32</v>
      </c>
      <c r="AT450" s="24" t="s">
        <v>1832</v>
      </c>
    </row>
    <row r="451" spans="1:46" ht="19.5">
      <c r="A451" s="619">
        <v>45824</v>
      </c>
      <c r="B451" s="616">
        <v>106</v>
      </c>
      <c r="C451" s="620">
        <v>0.39583333333333331</v>
      </c>
      <c r="D451" s="617">
        <v>2504730</v>
      </c>
      <c r="E451" s="617" t="s">
        <v>39</v>
      </c>
      <c r="F451" s="621" t="s">
        <v>55</v>
      </c>
      <c r="G451" s="866">
        <v>13.55</v>
      </c>
      <c r="H451" s="875"/>
      <c r="I451" s="871"/>
      <c r="J451" s="24"/>
      <c r="K451" s="19">
        <v>10.93</v>
      </c>
      <c r="L451" s="636">
        <f t="shared" si="57"/>
        <v>12.643146327356853</v>
      </c>
      <c r="M451" s="24"/>
      <c r="N451" s="24"/>
      <c r="O451" s="869">
        <v>5</v>
      </c>
      <c r="P451" s="869">
        <v>3.3</v>
      </c>
      <c r="Q451" s="870">
        <v>9.0399999999999991</v>
      </c>
      <c r="R451" s="870">
        <v>38.58</v>
      </c>
      <c r="S451" s="870">
        <v>21.98</v>
      </c>
      <c r="T451" s="874">
        <f>SUM(PS[[#This Row],[G 180µ]:[G 63µ]])</f>
        <v>72.900000000000006</v>
      </c>
      <c r="U451" s="870">
        <v>19.600000000000001</v>
      </c>
      <c r="V451" s="622"/>
      <c r="W451" s="622"/>
      <c r="X451" s="622"/>
      <c r="Y451" s="637">
        <v>89.85</v>
      </c>
      <c r="Z451" s="18">
        <v>-0.53</v>
      </c>
      <c r="AA451" s="18">
        <v>10.79</v>
      </c>
      <c r="AB451" s="25"/>
      <c r="AC451" s="639"/>
      <c r="AD451" s="16"/>
      <c r="AE451" s="16"/>
      <c r="AF451" s="16"/>
      <c r="AG451" s="18"/>
      <c r="AH451" s="634"/>
      <c r="AI451" s="16"/>
      <c r="AJ451" s="24"/>
      <c r="AK451" s="635" t="s">
        <v>55</v>
      </c>
      <c r="AL451" s="635" t="s">
        <v>55</v>
      </c>
      <c r="AM451" s="26"/>
      <c r="AN451" s="635" t="s">
        <v>85</v>
      </c>
      <c r="AO451" s="24" t="s">
        <v>55</v>
      </c>
      <c r="AP451" s="635"/>
      <c r="AQ451" s="635" t="s">
        <v>55</v>
      </c>
      <c r="AR451" s="635" t="s">
        <v>55</v>
      </c>
      <c r="AS451" s="641" t="s">
        <v>32</v>
      </c>
      <c r="AT451" s="24" t="s">
        <v>1833</v>
      </c>
    </row>
    <row r="452" spans="1:46" ht="19.5">
      <c r="A452" s="619">
        <v>45825</v>
      </c>
      <c r="B452" s="616">
        <v>106</v>
      </c>
      <c r="C452" s="620"/>
      <c r="D452" s="617">
        <v>2504765</v>
      </c>
      <c r="E452" s="617" t="s">
        <v>39</v>
      </c>
      <c r="F452" s="621" t="s">
        <v>55</v>
      </c>
      <c r="G452" s="866">
        <v>13.92</v>
      </c>
      <c r="H452" s="875"/>
      <c r="I452" s="871">
        <v>14</v>
      </c>
      <c r="J452" s="24"/>
      <c r="K452" s="19">
        <v>10.130000000000001</v>
      </c>
      <c r="L452" s="636">
        <f t="shared" si="57"/>
        <v>11.768122676579926</v>
      </c>
      <c r="M452" s="24"/>
      <c r="N452" s="24"/>
      <c r="O452" s="869">
        <v>2.2599999999999998</v>
      </c>
      <c r="P452" s="869">
        <v>5.68</v>
      </c>
      <c r="Q452" s="870">
        <v>39.6</v>
      </c>
      <c r="R452" s="870">
        <v>36</v>
      </c>
      <c r="S452" s="870">
        <v>10.3</v>
      </c>
      <c r="T452" s="874">
        <f>SUM(PS[[#This Row],[G 180µ]:[G 63µ]])</f>
        <v>91.58</v>
      </c>
      <c r="U452" s="870">
        <v>5.0999999999999996</v>
      </c>
      <c r="V452" s="622"/>
      <c r="W452" s="622"/>
      <c r="X452" s="622"/>
      <c r="Y452" s="637">
        <v>90.32</v>
      </c>
      <c r="Z452" s="18">
        <v>-0.63</v>
      </c>
      <c r="AA452" s="18">
        <v>10.53</v>
      </c>
      <c r="AB452" s="25"/>
      <c r="AC452" s="639"/>
      <c r="AD452" s="16"/>
      <c r="AE452" s="16"/>
      <c r="AF452" s="16"/>
      <c r="AG452" s="18"/>
      <c r="AH452" s="634"/>
      <c r="AI452" s="16"/>
      <c r="AJ452" s="24"/>
      <c r="AK452" s="635" t="s">
        <v>55</v>
      </c>
      <c r="AL452" s="635" t="s">
        <v>55</v>
      </c>
      <c r="AM452" s="26"/>
      <c r="AN452" s="635" t="s">
        <v>85</v>
      </c>
      <c r="AO452" s="24" t="s">
        <v>55</v>
      </c>
      <c r="AP452" s="635"/>
      <c r="AQ452" s="635" t="s">
        <v>55</v>
      </c>
      <c r="AR452" s="635" t="s">
        <v>55</v>
      </c>
      <c r="AS452" s="641" t="s">
        <v>32</v>
      </c>
      <c r="AT452" s="24" t="s">
        <v>1834</v>
      </c>
    </row>
    <row r="453" spans="1:46" ht="19.5">
      <c r="A453" s="619">
        <v>45826</v>
      </c>
      <c r="B453" s="616">
        <v>106</v>
      </c>
      <c r="C453" s="620">
        <v>0.41666666666666669</v>
      </c>
      <c r="D453" s="617">
        <v>2504793</v>
      </c>
      <c r="E453" s="617" t="s">
        <v>39</v>
      </c>
      <c r="F453" s="621" t="s">
        <v>55</v>
      </c>
      <c r="G453" s="866">
        <v>13.72</v>
      </c>
      <c r="H453" s="875"/>
      <c r="I453" s="871">
        <v>14.1</v>
      </c>
      <c r="J453" s="24"/>
      <c r="K453" s="19">
        <v>10.54</v>
      </c>
      <c r="L453" s="636">
        <f t="shared" ref="L453" si="58">(K453/(100-G453))*100</f>
        <v>12.216040797403799</v>
      </c>
      <c r="M453" s="24"/>
      <c r="N453" s="24"/>
      <c r="O453" s="869">
        <v>1.2</v>
      </c>
      <c r="P453" s="869">
        <v>4.5199999999999996</v>
      </c>
      <c r="Q453" s="870">
        <v>12</v>
      </c>
      <c r="R453" s="870">
        <v>57.06</v>
      </c>
      <c r="S453" s="870">
        <v>16</v>
      </c>
      <c r="T453" s="874">
        <f>SUM(PS[[#This Row],[G 180µ]:[G 63µ]])</f>
        <v>89.58</v>
      </c>
      <c r="U453" s="870">
        <v>8.02</v>
      </c>
      <c r="V453" s="622"/>
      <c r="W453" s="622"/>
      <c r="X453" s="622"/>
      <c r="Y453" s="637">
        <v>89.74</v>
      </c>
      <c r="Z453" s="18">
        <v>-0.5</v>
      </c>
      <c r="AA453" s="18">
        <v>10.33</v>
      </c>
      <c r="AB453" s="25"/>
      <c r="AC453" s="639"/>
      <c r="AD453" s="16"/>
      <c r="AE453" s="16"/>
      <c r="AF453" s="16"/>
      <c r="AG453" s="18"/>
      <c r="AH453" s="634"/>
      <c r="AI453" s="16"/>
      <c r="AJ453" s="24"/>
      <c r="AK453" s="635" t="s">
        <v>55</v>
      </c>
      <c r="AL453" s="635" t="s">
        <v>55</v>
      </c>
      <c r="AM453" s="26"/>
      <c r="AN453" s="635" t="s">
        <v>85</v>
      </c>
      <c r="AO453" s="24" t="s">
        <v>55</v>
      </c>
      <c r="AP453" s="635"/>
      <c r="AQ453" s="635" t="s">
        <v>55</v>
      </c>
      <c r="AR453" s="635" t="s">
        <v>55</v>
      </c>
      <c r="AS453" s="641" t="s">
        <v>32</v>
      </c>
      <c r="AT453" s="24" t="s">
        <v>1835</v>
      </c>
    </row>
    <row r="454" spans="1:46" ht="19.5">
      <c r="A454" s="619">
        <v>45826</v>
      </c>
      <c r="B454" s="616">
        <v>106</v>
      </c>
      <c r="C454" s="620">
        <v>0.41666666666666669</v>
      </c>
      <c r="D454" s="617">
        <v>2504793</v>
      </c>
      <c r="E454" s="617" t="s">
        <v>39</v>
      </c>
      <c r="F454" s="621" t="s">
        <v>55</v>
      </c>
      <c r="G454" s="866">
        <v>13.72</v>
      </c>
      <c r="H454" s="875"/>
      <c r="I454" s="871">
        <v>14.1</v>
      </c>
      <c r="J454" s="24"/>
      <c r="K454" s="19">
        <v>10.54</v>
      </c>
      <c r="L454" s="636">
        <f t="shared" ref="L454" si="59">(K454/(100-G454))*100</f>
        <v>12.216040797403799</v>
      </c>
      <c r="M454" s="24"/>
      <c r="N454" s="24"/>
      <c r="O454" s="869">
        <v>1.2</v>
      </c>
      <c r="P454" s="869">
        <v>4.5199999999999996</v>
      </c>
      <c r="Q454" s="870">
        <v>12</v>
      </c>
      <c r="R454" s="870">
        <v>57.06</v>
      </c>
      <c r="S454" s="870">
        <v>16</v>
      </c>
      <c r="T454" s="874">
        <f>SUM(PS[[#This Row],[G 180µ]:[G 63µ]])</f>
        <v>89.58</v>
      </c>
      <c r="U454" s="870">
        <v>8.02</v>
      </c>
      <c r="V454" s="622"/>
      <c r="W454" s="622"/>
      <c r="X454" s="622"/>
      <c r="Y454" s="637">
        <v>89.74</v>
      </c>
      <c r="Z454" s="18">
        <v>-0.5</v>
      </c>
      <c r="AA454" s="18">
        <v>10.33</v>
      </c>
      <c r="AB454" s="25"/>
      <c r="AC454" s="639">
        <v>0.72</v>
      </c>
      <c r="AD454" s="16"/>
      <c r="AE454" s="16"/>
      <c r="AF454" s="16"/>
      <c r="AG454" s="18"/>
      <c r="AH454" s="634"/>
      <c r="AI454" s="16"/>
      <c r="AJ454" s="24"/>
      <c r="AK454" s="635" t="s">
        <v>55</v>
      </c>
      <c r="AL454" s="635" t="s">
        <v>55</v>
      </c>
      <c r="AM454" s="26"/>
      <c r="AN454" s="635" t="s">
        <v>85</v>
      </c>
      <c r="AO454" s="24" t="s">
        <v>55</v>
      </c>
      <c r="AP454" s="635"/>
      <c r="AQ454" s="635" t="s">
        <v>55</v>
      </c>
      <c r="AR454" s="635" t="s">
        <v>55</v>
      </c>
      <c r="AS454" s="641" t="s">
        <v>32</v>
      </c>
      <c r="AT454" s="24" t="s">
        <v>1836</v>
      </c>
    </row>
    <row r="455" spans="1:46" ht="19.5">
      <c r="A455" s="619">
        <v>45827</v>
      </c>
      <c r="B455" s="616">
        <v>106</v>
      </c>
      <c r="C455" s="620">
        <v>0.4375</v>
      </c>
      <c r="D455" s="617">
        <v>2504840</v>
      </c>
      <c r="E455" s="617" t="s">
        <v>39</v>
      </c>
      <c r="F455" s="621" t="s">
        <v>55</v>
      </c>
      <c r="G455" s="866">
        <v>13.54</v>
      </c>
      <c r="H455" s="875"/>
      <c r="I455" s="871"/>
      <c r="J455" s="24"/>
      <c r="K455" s="19">
        <v>10.25</v>
      </c>
      <c r="L455" s="636">
        <f>(K455/(100-G455))*100</f>
        <v>11.855193152903075</v>
      </c>
      <c r="M455" s="24"/>
      <c r="N455" s="24"/>
      <c r="O455" s="869">
        <v>1.42</v>
      </c>
      <c r="P455" s="869">
        <v>8.48</v>
      </c>
      <c r="Q455" s="870">
        <v>11</v>
      </c>
      <c r="R455" s="870">
        <v>56.7</v>
      </c>
      <c r="S455" s="870">
        <v>14.5</v>
      </c>
      <c r="T455" s="874">
        <f>SUM(PS[[#This Row],[G 180µ]:[G 63µ]])</f>
        <v>90.68</v>
      </c>
      <c r="U455" s="870">
        <v>7.1</v>
      </c>
      <c r="V455" s="622">
        <v>29.47</v>
      </c>
      <c r="W455" s="622">
        <v>85.99</v>
      </c>
      <c r="X455" s="622">
        <v>10.7</v>
      </c>
      <c r="Y455" s="637">
        <v>89.67</v>
      </c>
      <c r="Z455" s="18">
        <v>-0.44</v>
      </c>
      <c r="AA455" s="18">
        <v>10.48</v>
      </c>
      <c r="AB455" s="25"/>
      <c r="AC455" s="639">
        <v>0.73</v>
      </c>
      <c r="AD455" s="16"/>
      <c r="AE455" s="16"/>
      <c r="AF455" s="16"/>
      <c r="AG455" s="18"/>
      <c r="AH455" s="634"/>
      <c r="AI455" s="16"/>
      <c r="AJ455" s="24"/>
      <c r="AK455" s="635" t="s">
        <v>55</v>
      </c>
      <c r="AL455" s="635" t="s">
        <v>55</v>
      </c>
      <c r="AM455" s="26"/>
      <c r="AN455" s="635" t="s">
        <v>85</v>
      </c>
      <c r="AO455" s="24" t="s">
        <v>55</v>
      </c>
      <c r="AP455" s="635"/>
      <c r="AQ455" s="635" t="s">
        <v>55</v>
      </c>
      <c r="AR455" s="635" t="s">
        <v>55</v>
      </c>
      <c r="AS455" s="641" t="s">
        <v>32</v>
      </c>
      <c r="AT455" s="24" t="s">
        <v>1837</v>
      </c>
    </row>
    <row r="456" spans="1:46" ht="19.5">
      <c r="A456" s="619">
        <v>45831</v>
      </c>
      <c r="B456" s="616">
        <v>106</v>
      </c>
      <c r="C456" s="620">
        <v>0.4375</v>
      </c>
      <c r="D456" s="617">
        <v>2504940</v>
      </c>
      <c r="E456" s="617" t="s">
        <v>39</v>
      </c>
      <c r="F456" s="621" t="s">
        <v>55</v>
      </c>
      <c r="G456" s="866">
        <v>13.9</v>
      </c>
      <c r="H456" s="875"/>
      <c r="I456" s="871"/>
      <c r="J456" s="24"/>
      <c r="K456" s="19">
        <v>10.44</v>
      </c>
      <c r="L456" s="636">
        <f>(K456/(100-G456))*100</f>
        <v>12.125435540069688</v>
      </c>
      <c r="M456" s="24"/>
      <c r="N456" s="24"/>
      <c r="O456" s="869">
        <v>1.4</v>
      </c>
      <c r="P456" s="869">
        <v>3.3</v>
      </c>
      <c r="Q456" s="870">
        <v>11.1</v>
      </c>
      <c r="R456" s="870">
        <v>49.8</v>
      </c>
      <c r="S456" s="870">
        <v>20.9</v>
      </c>
      <c r="T456" s="874">
        <f>SUM(PS[[#This Row],[G 180µ]:[G 63µ]])</f>
        <v>85.1</v>
      </c>
      <c r="U456" s="870">
        <v>10.199999999999999</v>
      </c>
      <c r="V456" s="622">
        <v>25.58</v>
      </c>
      <c r="W456" s="622">
        <v>86.94</v>
      </c>
      <c r="X456" s="622">
        <v>9.36</v>
      </c>
      <c r="Y456" s="637">
        <v>90.06</v>
      </c>
      <c r="Z456" s="18">
        <v>-0.42</v>
      </c>
      <c r="AA456" s="18">
        <v>10.29</v>
      </c>
      <c r="AB456" s="25"/>
      <c r="AC456" s="639"/>
      <c r="AD456" s="16"/>
      <c r="AE456" s="16"/>
      <c r="AF456" s="16"/>
      <c r="AG456" s="18"/>
      <c r="AH456" s="634"/>
      <c r="AI456" s="16"/>
      <c r="AJ456" s="24"/>
      <c r="AK456" s="635" t="s">
        <v>55</v>
      </c>
      <c r="AL456" s="635" t="s">
        <v>55</v>
      </c>
      <c r="AM456" s="26"/>
      <c r="AN456" s="635" t="s">
        <v>85</v>
      </c>
      <c r="AO456" s="24" t="s">
        <v>55</v>
      </c>
      <c r="AP456" s="635"/>
      <c r="AQ456" s="635" t="s">
        <v>55</v>
      </c>
      <c r="AR456" s="635" t="s">
        <v>55</v>
      </c>
      <c r="AS456" s="641" t="s">
        <v>32</v>
      </c>
      <c r="AT456" s="1265" t="s">
        <v>1838</v>
      </c>
    </row>
    <row r="457" spans="1:46" ht="19.5">
      <c r="A457" s="619">
        <v>45832</v>
      </c>
      <c r="B457" s="616">
        <v>106</v>
      </c>
      <c r="C457" s="620">
        <v>0.39583333333333331</v>
      </c>
      <c r="D457" s="617">
        <v>2504955</v>
      </c>
      <c r="E457" s="617" t="s">
        <v>39</v>
      </c>
      <c r="F457" s="621" t="s">
        <v>55</v>
      </c>
      <c r="G457" s="866">
        <v>14.1</v>
      </c>
      <c r="H457" s="875"/>
      <c r="I457" s="871"/>
      <c r="J457" s="24"/>
      <c r="K457" s="19">
        <v>10.64</v>
      </c>
      <c r="L457" s="636">
        <f>(K457/(100-G457))*100</f>
        <v>12.386495925494762</v>
      </c>
      <c r="M457" s="24"/>
      <c r="N457" s="24"/>
      <c r="O457" s="869">
        <v>2.3199999999999998</v>
      </c>
      <c r="P457" s="869">
        <v>7.26</v>
      </c>
      <c r="Q457" s="870">
        <v>20.32</v>
      </c>
      <c r="R457" s="870">
        <v>39.340000000000003</v>
      </c>
      <c r="S457" s="870">
        <v>20.86</v>
      </c>
      <c r="T457" s="874">
        <f>SUM(PS[[#This Row],[G 180µ]:[G 63µ]])</f>
        <v>87.78</v>
      </c>
      <c r="U457" s="870">
        <v>7.6</v>
      </c>
      <c r="V457" s="622"/>
      <c r="W457" s="622"/>
      <c r="X457" s="622"/>
      <c r="Y457" s="637">
        <v>90.6</v>
      </c>
      <c r="Z457" s="18">
        <v>-0.6</v>
      </c>
      <c r="AA457" s="18">
        <v>10.43</v>
      </c>
      <c r="AB457" s="25"/>
      <c r="AC457" s="639">
        <v>0.73</v>
      </c>
      <c r="AD457" s="16"/>
      <c r="AE457" s="16"/>
      <c r="AF457" s="16"/>
      <c r="AG457" s="18"/>
      <c r="AH457" s="634"/>
      <c r="AI457" s="16"/>
      <c r="AJ457" s="24"/>
      <c r="AK457" s="635" t="s">
        <v>55</v>
      </c>
      <c r="AL457" s="635" t="s">
        <v>55</v>
      </c>
      <c r="AM457" s="26"/>
      <c r="AN457" s="635" t="s">
        <v>85</v>
      </c>
      <c r="AO457" s="24" t="s">
        <v>55</v>
      </c>
      <c r="AP457" s="635"/>
      <c r="AQ457" s="635" t="s">
        <v>55</v>
      </c>
      <c r="AR457" s="635" t="s">
        <v>55</v>
      </c>
      <c r="AS457" s="641" t="s">
        <v>32</v>
      </c>
      <c r="AT457" s="24" t="s">
        <v>1839</v>
      </c>
    </row>
    <row r="458" spans="1:46" ht="19.5">
      <c r="A458" s="619">
        <v>45833</v>
      </c>
      <c r="B458" s="616">
        <v>106</v>
      </c>
      <c r="C458" s="620">
        <v>0.4375</v>
      </c>
      <c r="D458" s="617">
        <v>2504997</v>
      </c>
      <c r="E458" s="617" t="s">
        <v>39</v>
      </c>
      <c r="F458" s="621" t="s">
        <v>55</v>
      </c>
      <c r="G458" s="866">
        <v>14.4</v>
      </c>
      <c r="H458" s="875"/>
      <c r="I458" s="871"/>
      <c r="J458" s="24"/>
      <c r="K458" s="19">
        <v>10.06</v>
      </c>
      <c r="L458" s="636">
        <f>(K458/(100-G458))*100</f>
        <v>11.752336448598131</v>
      </c>
      <c r="M458" s="24"/>
      <c r="N458" s="24"/>
      <c r="O458" s="869">
        <v>2.04</v>
      </c>
      <c r="P458" s="869">
        <v>3.44</v>
      </c>
      <c r="Q458" s="870">
        <v>14.6</v>
      </c>
      <c r="R458" s="870">
        <v>43.16</v>
      </c>
      <c r="S458" s="870">
        <v>22.7</v>
      </c>
      <c r="T458" s="874">
        <f>SUM(PS[[#This Row],[G 180µ]:[G 63µ]])</f>
        <v>83.899999999999991</v>
      </c>
      <c r="U458" s="870">
        <v>9.8000000000000007</v>
      </c>
      <c r="V458" s="622"/>
      <c r="W458" s="622"/>
      <c r="X458" s="622"/>
      <c r="Y458" s="637">
        <v>90.23</v>
      </c>
      <c r="Z458" s="18">
        <v>-0.56000000000000005</v>
      </c>
      <c r="AA458" s="18">
        <v>10.050000000000001</v>
      </c>
      <c r="AB458" s="25"/>
      <c r="AC458" s="639">
        <v>0.7</v>
      </c>
      <c r="AD458" s="16"/>
      <c r="AE458" s="16"/>
      <c r="AF458" s="16"/>
      <c r="AG458" s="18"/>
      <c r="AH458" s="634"/>
      <c r="AI458" s="16"/>
      <c r="AJ458" s="24"/>
      <c r="AK458" s="635" t="s">
        <v>55</v>
      </c>
      <c r="AL458" s="635" t="s">
        <v>55</v>
      </c>
      <c r="AM458" s="26"/>
      <c r="AN458" s="635" t="s">
        <v>85</v>
      </c>
      <c r="AO458" s="24" t="s">
        <v>55</v>
      </c>
      <c r="AP458" s="635"/>
      <c r="AQ458" s="635" t="s">
        <v>55</v>
      </c>
      <c r="AR458" s="635" t="s">
        <v>55</v>
      </c>
      <c r="AS458" s="641" t="s">
        <v>32</v>
      </c>
      <c r="AT458" s="24" t="s">
        <v>1840</v>
      </c>
    </row>
    <row r="459" spans="1:46" ht="19.5">
      <c r="A459" s="619">
        <v>45835</v>
      </c>
      <c r="B459" s="616">
        <v>106</v>
      </c>
      <c r="C459" s="620">
        <v>0.4375</v>
      </c>
      <c r="D459" s="617">
        <v>2505039</v>
      </c>
      <c r="E459" s="617" t="s">
        <v>39</v>
      </c>
      <c r="F459" s="621" t="s">
        <v>55</v>
      </c>
      <c r="G459" s="866">
        <v>13.95</v>
      </c>
      <c r="H459" s="875"/>
      <c r="I459" s="871"/>
      <c r="J459" s="24"/>
      <c r="K459" s="19">
        <v>10.09</v>
      </c>
      <c r="L459" s="636">
        <f>(K459/(100-G459))*100</f>
        <v>11.725740848343987</v>
      </c>
      <c r="M459" s="24"/>
      <c r="N459" s="24"/>
      <c r="O459" s="869">
        <v>2.08</v>
      </c>
      <c r="P459" s="869">
        <v>5.86</v>
      </c>
      <c r="Q459" s="870">
        <v>11.4</v>
      </c>
      <c r="R459" s="870">
        <v>54</v>
      </c>
      <c r="S459" s="870">
        <v>15.6</v>
      </c>
      <c r="T459" s="874">
        <f>SUM(PS[[#This Row],[G 180µ]:[G 63µ]])</f>
        <v>86.86</v>
      </c>
      <c r="U459" s="870">
        <v>8.02</v>
      </c>
      <c r="V459" s="622"/>
      <c r="W459" s="622"/>
      <c r="X459" s="622"/>
      <c r="Y459" s="637">
        <v>88.58</v>
      </c>
      <c r="Z459" s="18">
        <v>-0.48</v>
      </c>
      <c r="AA459" s="18">
        <v>10.1</v>
      </c>
      <c r="AB459" s="25"/>
      <c r="AC459" s="639"/>
      <c r="AD459" s="16"/>
      <c r="AE459" s="16"/>
      <c r="AF459" s="16"/>
      <c r="AG459" s="18"/>
      <c r="AH459" s="634"/>
      <c r="AI459" s="16"/>
      <c r="AJ459" s="24"/>
      <c r="AK459" s="635" t="s">
        <v>55</v>
      </c>
      <c r="AL459" s="635" t="s">
        <v>55</v>
      </c>
      <c r="AM459" s="26"/>
      <c r="AN459" s="635" t="s">
        <v>85</v>
      </c>
      <c r="AO459" s="24" t="s">
        <v>55</v>
      </c>
      <c r="AP459" s="635"/>
      <c r="AQ459" s="635" t="s">
        <v>55</v>
      </c>
      <c r="AR459" s="635" t="s">
        <v>55</v>
      </c>
      <c r="AS459" s="641" t="s">
        <v>32</v>
      </c>
      <c r="AT459" s="24" t="s">
        <v>1841</v>
      </c>
    </row>
    <row r="460" spans="1:46" ht="19.5">
      <c r="A460" s="619">
        <v>45838</v>
      </c>
      <c r="B460" s="616">
        <v>106</v>
      </c>
      <c r="C460" s="620">
        <v>0.39583333333333331</v>
      </c>
      <c r="D460" s="617">
        <v>2505089</v>
      </c>
      <c r="E460" s="617" t="s">
        <v>39</v>
      </c>
      <c r="F460" s="621" t="s">
        <v>55</v>
      </c>
      <c r="G460" s="866">
        <v>14.04</v>
      </c>
      <c r="H460" s="875"/>
      <c r="I460" s="873"/>
      <c r="J460" s="24"/>
      <c r="K460" s="19">
        <v>10.38</v>
      </c>
      <c r="L460" s="636">
        <f>(K460/(100-G460))*100</f>
        <v>12.075383899488132</v>
      </c>
      <c r="M460" s="24"/>
      <c r="N460" s="24"/>
      <c r="O460" s="869">
        <v>2</v>
      </c>
      <c r="P460" s="869">
        <v>7.7</v>
      </c>
      <c r="Q460" s="870">
        <v>16.399999999999999</v>
      </c>
      <c r="R460" s="870">
        <v>59.3</v>
      </c>
      <c r="S460" s="870">
        <v>8</v>
      </c>
      <c r="T460" s="874">
        <f>SUM(PS[[#This Row],[G 180µ]:[G 63µ]])</f>
        <v>91.399999999999991</v>
      </c>
      <c r="U460" s="870">
        <v>3</v>
      </c>
      <c r="V460" s="622"/>
      <c r="W460" s="622"/>
      <c r="X460" s="622"/>
      <c r="Y460" s="637">
        <v>88.86</v>
      </c>
      <c r="Z460" s="18">
        <v>-0.52</v>
      </c>
      <c r="AA460" s="18">
        <v>10.47</v>
      </c>
      <c r="AB460" s="25"/>
      <c r="AC460" s="639"/>
      <c r="AD460" s="16"/>
      <c r="AE460" s="16"/>
      <c r="AF460" s="16"/>
      <c r="AG460" s="18"/>
      <c r="AH460" s="634"/>
      <c r="AI460" s="16"/>
      <c r="AJ460" s="24"/>
      <c r="AK460" s="635" t="s">
        <v>55</v>
      </c>
      <c r="AL460" s="635" t="s">
        <v>55</v>
      </c>
      <c r="AM460" s="26"/>
      <c r="AN460" s="635" t="s">
        <v>85</v>
      </c>
      <c r="AO460" s="24" t="s">
        <v>55</v>
      </c>
      <c r="AP460" s="635"/>
      <c r="AQ460" s="635" t="s">
        <v>55</v>
      </c>
      <c r="AR460" s="635" t="s">
        <v>55</v>
      </c>
      <c r="AS460" s="641" t="s">
        <v>32</v>
      </c>
      <c r="AT460" s="24" t="s">
        <v>1842</v>
      </c>
    </row>
    <row r="461" spans="1:46" ht="19.5">
      <c r="A461" s="619">
        <v>45838</v>
      </c>
      <c r="B461" s="616">
        <v>106</v>
      </c>
      <c r="C461" s="620">
        <v>0.4375</v>
      </c>
      <c r="D461" s="617">
        <v>2505112</v>
      </c>
      <c r="E461" s="617" t="s">
        <v>39</v>
      </c>
      <c r="F461" s="621" t="s">
        <v>55</v>
      </c>
      <c r="G461" s="866">
        <v>13.8</v>
      </c>
      <c r="H461" s="875"/>
      <c r="I461" s="873"/>
      <c r="J461" s="24"/>
      <c r="K461" s="19">
        <v>10.43</v>
      </c>
      <c r="L461" s="636">
        <f>(K461/(100-G461))*100</f>
        <v>12.099767981438514</v>
      </c>
      <c r="M461" s="24">
        <v>375</v>
      </c>
      <c r="N461" s="24"/>
      <c r="O461" s="869">
        <v>2.2000000000000002</v>
      </c>
      <c r="P461" s="869">
        <v>6.1</v>
      </c>
      <c r="Q461" s="870">
        <v>14.2</v>
      </c>
      <c r="R461" s="870">
        <v>58.7</v>
      </c>
      <c r="S461" s="870">
        <v>10.7</v>
      </c>
      <c r="T461" s="874">
        <f>SUM(PS[[#This Row],[G 180µ]:[G 63µ]])</f>
        <v>89.7</v>
      </c>
      <c r="U461" s="870">
        <v>4</v>
      </c>
      <c r="V461" s="622">
        <v>26.24</v>
      </c>
      <c r="W461" s="622">
        <v>96</v>
      </c>
      <c r="X461" s="622">
        <v>9.69</v>
      </c>
      <c r="Y461" s="637">
        <v>88.76</v>
      </c>
      <c r="Z461" s="18">
        <v>-0.61</v>
      </c>
      <c r="AA461" s="18">
        <v>9.65</v>
      </c>
      <c r="AB461" s="25"/>
      <c r="AC461" s="639"/>
      <c r="AD461" s="16"/>
      <c r="AE461" s="16"/>
      <c r="AF461" s="16"/>
      <c r="AG461" s="18"/>
      <c r="AH461" s="634"/>
      <c r="AI461" s="16"/>
      <c r="AJ461" s="24"/>
      <c r="AK461" s="635" t="s">
        <v>55</v>
      </c>
      <c r="AL461" s="635" t="s">
        <v>55</v>
      </c>
      <c r="AM461" s="26"/>
      <c r="AN461" s="635" t="s">
        <v>85</v>
      </c>
      <c r="AO461" s="24" t="s">
        <v>55</v>
      </c>
      <c r="AP461" s="635"/>
      <c r="AQ461" s="635" t="s">
        <v>55</v>
      </c>
      <c r="AR461" s="635" t="s">
        <v>55</v>
      </c>
      <c r="AS461" s="641" t="s">
        <v>32</v>
      </c>
      <c r="AT461" s="24" t="s">
        <v>1843</v>
      </c>
    </row>
    <row r="462" spans="1:46" ht="19.5">
      <c r="A462" s="619">
        <v>45839</v>
      </c>
      <c r="B462" s="616">
        <v>107</v>
      </c>
      <c r="C462" s="620">
        <v>0.4375</v>
      </c>
      <c r="D462" s="617">
        <v>2505137</v>
      </c>
      <c r="E462" s="617" t="s">
        <v>21</v>
      </c>
      <c r="F462" s="621" t="s">
        <v>55</v>
      </c>
      <c r="G462" s="866">
        <v>14.34</v>
      </c>
      <c r="H462" s="875"/>
      <c r="I462" s="873"/>
      <c r="J462" s="24"/>
      <c r="K462" s="19">
        <v>9.36</v>
      </c>
      <c r="L462" s="636">
        <f>(K462/(100-G462))*100</f>
        <v>10.926920382909175</v>
      </c>
      <c r="M462" s="24"/>
      <c r="N462" s="24"/>
      <c r="O462" s="869">
        <v>4</v>
      </c>
      <c r="P462" s="869">
        <v>6.62</v>
      </c>
      <c r="Q462" s="870">
        <v>13.88</v>
      </c>
      <c r="R462" s="870">
        <v>58.54</v>
      </c>
      <c r="S462" s="870">
        <v>7.98</v>
      </c>
      <c r="T462" s="874">
        <f>SUM(PS[[#This Row],[G 180µ]:[G 63µ]])</f>
        <v>87.02</v>
      </c>
      <c r="U462" s="870">
        <v>5.74</v>
      </c>
      <c r="V462" s="622">
        <v>20.32</v>
      </c>
      <c r="W462" s="622">
        <v>98.95</v>
      </c>
      <c r="X462" s="622">
        <v>7.06</v>
      </c>
      <c r="Y462" s="637">
        <v>89.15</v>
      </c>
      <c r="Z462" s="18">
        <v>-0.49</v>
      </c>
      <c r="AA462" s="18">
        <v>10.35</v>
      </c>
      <c r="AB462" s="25"/>
      <c r="AC462" s="639"/>
      <c r="AD462" s="16"/>
      <c r="AE462" s="16"/>
      <c r="AF462" s="16"/>
      <c r="AG462" s="18"/>
      <c r="AH462" s="634"/>
      <c r="AI462" s="16"/>
      <c r="AJ462" s="24"/>
      <c r="AK462" s="635"/>
      <c r="AL462" s="635"/>
      <c r="AM462" s="26"/>
      <c r="AN462" s="635" t="s">
        <v>85</v>
      </c>
      <c r="AO462" s="24" t="s">
        <v>55</v>
      </c>
      <c r="AP462" s="635"/>
      <c r="AQ462" s="635" t="s">
        <v>55</v>
      </c>
      <c r="AR462" s="635" t="s">
        <v>55</v>
      </c>
      <c r="AS462" s="641" t="s">
        <v>32</v>
      </c>
      <c r="AT462" s="24" t="s">
        <v>1844</v>
      </c>
    </row>
    <row r="463" spans="1:46" ht="19.5">
      <c r="A463" s="619">
        <v>45840</v>
      </c>
      <c r="B463" s="616">
        <v>107</v>
      </c>
      <c r="C463" s="620">
        <v>0.41666666666666669</v>
      </c>
      <c r="D463" s="617">
        <v>2505156</v>
      </c>
      <c r="E463" s="617" t="s">
        <v>39</v>
      </c>
      <c r="F463" s="621" t="s">
        <v>55</v>
      </c>
      <c r="G463" s="866">
        <v>14.3</v>
      </c>
      <c r="H463" s="875"/>
      <c r="I463" s="873"/>
      <c r="J463" s="24"/>
      <c r="K463" s="19">
        <v>10.25</v>
      </c>
      <c r="L463" s="636">
        <f>(K463/(100-G463))*100</f>
        <v>11.960326721120186</v>
      </c>
      <c r="M463" s="24"/>
      <c r="N463" s="24"/>
      <c r="O463" s="869">
        <v>5.16</v>
      </c>
      <c r="P463" s="869">
        <v>4.46</v>
      </c>
      <c r="Q463" s="870">
        <v>10.54</v>
      </c>
      <c r="R463" s="870">
        <v>57.93</v>
      </c>
      <c r="S463" s="870">
        <v>10.220000000000001</v>
      </c>
      <c r="T463" s="874">
        <f>SUM(PS[[#This Row],[G 180µ]:[G 63µ]])</f>
        <v>83.15</v>
      </c>
      <c r="U463" s="870">
        <v>6.44</v>
      </c>
      <c r="V463" s="622">
        <v>22.05</v>
      </c>
      <c r="W463" s="622">
        <v>98.9</v>
      </c>
      <c r="X463" s="622">
        <v>7.84</v>
      </c>
      <c r="Y463" s="637">
        <v>90.56</v>
      </c>
      <c r="Z463" s="18">
        <v>-0.09</v>
      </c>
      <c r="AA463" s="18">
        <v>10.16</v>
      </c>
      <c r="AB463" s="25"/>
      <c r="AC463" s="639"/>
      <c r="AD463" s="16"/>
      <c r="AE463" s="16"/>
      <c r="AF463" s="16"/>
      <c r="AG463" s="18"/>
      <c r="AH463" s="634"/>
      <c r="AI463" s="16"/>
      <c r="AJ463" s="24"/>
      <c r="AK463" s="635" t="s">
        <v>55</v>
      </c>
      <c r="AL463" s="635" t="s">
        <v>55</v>
      </c>
      <c r="AM463" s="26"/>
      <c r="AN463" s="635" t="s">
        <v>85</v>
      </c>
      <c r="AO463" s="24" t="s">
        <v>55</v>
      </c>
      <c r="AP463" s="635"/>
      <c r="AQ463" s="635" t="s">
        <v>55</v>
      </c>
      <c r="AR463" s="635" t="s">
        <v>55</v>
      </c>
      <c r="AS463" s="641" t="s">
        <v>32</v>
      </c>
      <c r="AT463" s="24" t="s">
        <v>1845</v>
      </c>
    </row>
    <row r="464" spans="1:46" ht="19.5">
      <c r="A464" s="619">
        <v>45841</v>
      </c>
      <c r="B464" s="616">
        <v>107</v>
      </c>
      <c r="C464" s="620">
        <v>0.3888888888888889</v>
      </c>
      <c r="D464" s="617">
        <v>2505169</v>
      </c>
      <c r="E464" s="617" t="s">
        <v>39</v>
      </c>
      <c r="F464" s="621" t="s">
        <v>55</v>
      </c>
      <c r="G464" s="866">
        <v>14.11</v>
      </c>
      <c r="H464" s="875"/>
      <c r="I464" s="873"/>
      <c r="J464" s="24"/>
      <c r="K464" s="19">
        <v>10.28</v>
      </c>
      <c r="L464" s="636">
        <f>(K464/(100-G464))*100</f>
        <v>11.968797298870648</v>
      </c>
      <c r="M464" s="24"/>
      <c r="N464" s="24"/>
      <c r="O464" s="869">
        <v>2.1</v>
      </c>
      <c r="P464" s="869">
        <v>3.8</v>
      </c>
      <c r="Q464" s="870">
        <v>9.8000000000000007</v>
      </c>
      <c r="R464" s="870">
        <v>62</v>
      </c>
      <c r="S464" s="870">
        <v>13</v>
      </c>
      <c r="T464" s="874">
        <f>SUM(PS[[#This Row],[G 180µ]:[G 63µ]])</f>
        <v>88.6</v>
      </c>
      <c r="U464" s="870">
        <v>7.2</v>
      </c>
      <c r="V464" s="622"/>
      <c r="W464" s="622"/>
      <c r="X464" s="622"/>
      <c r="Y464" s="637">
        <v>89.77</v>
      </c>
      <c r="Z464" s="18">
        <v>-0.6</v>
      </c>
      <c r="AA464" s="18">
        <v>10.54</v>
      </c>
      <c r="AB464" s="25"/>
      <c r="AC464" s="639"/>
      <c r="AD464" s="16"/>
      <c r="AE464" s="16"/>
      <c r="AF464" s="16"/>
      <c r="AG464" s="18"/>
      <c r="AH464" s="634"/>
      <c r="AI464" s="16"/>
      <c r="AJ464" s="24"/>
      <c r="AK464" s="635" t="s">
        <v>55</v>
      </c>
      <c r="AL464" s="635" t="s">
        <v>55</v>
      </c>
      <c r="AM464" s="26"/>
      <c r="AN464" s="635" t="s">
        <v>85</v>
      </c>
      <c r="AO464" s="24" t="s">
        <v>55</v>
      </c>
      <c r="AP464" s="635"/>
      <c r="AQ464" s="635" t="s">
        <v>55</v>
      </c>
      <c r="AR464" s="635" t="s">
        <v>55</v>
      </c>
      <c r="AS464" s="641" t="s">
        <v>32</v>
      </c>
      <c r="AT464" s="24" t="s">
        <v>1846</v>
      </c>
    </row>
    <row r="465" spans="1:46" ht="19.5">
      <c r="A465" s="619">
        <v>45842</v>
      </c>
      <c r="B465" s="616">
        <v>107</v>
      </c>
      <c r="C465" s="620">
        <v>0.39583333333333331</v>
      </c>
      <c r="D465" s="617">
        <v>2505191</v>
      </c>
      <c r="E465" s="617" t="s">
        <v>39</v>
      </c>
      <c r="F465" s="621" t="s">
        <v>55</v>
      </c>
      <c r="G465" s="866">
        <v>13.9</v>
      </c>
      <c r="H465" s="875"/>
      <c r="I465" s="869"/>
      <c r="J465" s="24"/>
      <c r="K465" s="19">
        <v>10.57</v>
      </c>
      <c r="L465" s="636">
        <f>(K465/(100-G465))*100</f>
        <v>12.276422764227643</v>
      </c>
      <c r="M465" s="24">
        <v>404</v>
      </c>
      <c r="N465" s="24"/>
      <c r="O465" s="869">
        <v>2</v>
      </c>
      <c r="P465" s="869">
        <v>4.4400000000000004</v>
      </c>
      <c r="Q465" s="870">
        <v>11</v>
      </c>
      <c r="R465" s="870">
        <v>59</v>
      </c>
      <c r="S465" s="870">
        <v>14</v>
      </c>
      <c r="T465" s="874">
        <f>SUM(PS[[#This Row],[G 180µ]:[G 63µ]])</f>
        <v>88.44</v>
      </c>
      <c r="U465" s="870">
        <v>7.6</v>
      </c>
      <c r="V465" s="622"/>
      <c r="W465" s="622"/>
      <c r="X465" s="622"/>
      <c r="Y465" s="637">
        <v>90.79</v>
      </c>
      <c r="Z465" s="18">
        <v>-0.69</v>
      </c>
      <c r="AA465" s="18">
        <v>10.43</v>
      </c>
      <c r="AB465" s="25"/>
      <c r="AC465" s="17"/>
      <c r="AD465" s="16"/>
      <c r="AE465" s="16"/>
      <c r="AF465" s="16"/>
      <c r="AG465" s="18"/>
      <c r="AH465" s="16"/>
      <c r="AI465" s="16"/>
      <c r="AJ465" s="24"/>
      <c r="AK465" s="635" t="s">
        <v>55</v>
      </c>
      <c r="AL465" s="635" t="s">
        <v>55</v>
      </c>
      <c r="AM465" s="26"/>
      <c r="AN465" s="635" t="s">
        <v>85</v>
      </c>
      <c r="AO465" s="24" t="s">
        <v>55</v>
      </c>
      <c r="AP465" s="635"/>
      <c r="AQ465" s="635" t="s">
        <v>55</v>
      </c>
      <c r="AR465" s="635" t="s">
        <v>55</v>
      </c>
      <c r="AS465" s="641" t="s">
        <v>32</v>
      </c>
      <c r="AT465" s="24" t="s">
        <v>1847</v>
      </c>
    </row>
    <row r="466" spans="1:46" ht="19.5">
      <c r="A466" s="619">
        <v>45845</v>
      </c>
      <c r="B466" s="616">
        <v>107</v>
      </c>
      <c r="C466" s="620">
        <v>0.41666666666666669</v>
      </c>
      <c r="D466" s="617">
        <v>2505259</v>
      </c>
      <c r="E466" s="617" t="s">
        <v>39</v>
      </c>
      <c r="F466" s="621" t="s">
        <v>55</v>
      </c>
      <c r="G466" s="866">
        <v>13.9</v>
      </c>
      <c r="H466" s="875"/>
      <c r="I466" s="869"/>
      <c r="J466" s="24"/>
      <c r="K466" s="19">
        <v>10.6</v>
      </c>
      <c r="L466" s="636">
        <f>(K466/(100-G466))*100</f>
        <v>12.311265969802555</v>
      </c>
      <c r="M466" s="24"/>
      <c r="N466" s="24">
        <v>18.600000000000001</v>
      </c>
      <c r="O466" s="869">
        <v>3.3</v>
      </c>
      <c r="P466" s="869">
        <v>2.2000000000000002</v>
      </c>
      <c r="Q466" s="870">
        <v>7.6</v>
      </c>
      <c r="R466" s="870">
        <v>64</v>
      </c>
      <c r="S466" s="870">
        <v>14</v>
      </c>
      <c r="T466" s="874">
        <f>SUM(PS[[#This Row],[G 180µ]:[G 63µ]])</f>
        <v>87.8</v>
      </c>
      <c r="U466" s="870">
        <v>5</v>
      </c>
      <c r="V466" s="622"/>
      <c r="W466" s="622"/>
      <c r="X466" s="622"/>
      <c r="Y466" s="637">
        <v>90.67</v>
      </c>
      <c r="Z466" s="18">
        <v>-0.66</v>
      </c>
      <c r="AA466" s="18">
        <v>10.34</v>
      </c>
      <c r="AB466" s="25"/>
      <c r="AC466" s="17"/>
      <c r="AD466" s="16"/>
      <c r="AE466" s="16"/>
      <c r="AF466" s="16"/>
      <c r="AG466" s="18"/>
      <c r="AH466" s="16"/>
      <c r="AI466" s="16"/>
      <c r="AJ466" s="24"/>
      <c r="AK466" s="635" t="s">
        <v>55</v>
      </c>
      <c r="AL466" s="635" t="s">
        <v>55</v>
      </c>
      <c r="AM466" s="26"/>
      <c r="AN466" s="635" t="s">
        <v>85</v>
      </c>
      <c r="AO466" s="24" t="s">
        <v>55</v>
      </c>
      <c r="AP466" s="635"/>
      <c r="AQ466" s="635" t="s">
        <v>55</v>
      </c>
      <c r="AR466" s="635" t="s">
        <v>55</v>
      </c>
      <c r="AS466" s="641" t="s">
        <v>32</v>
      </c>
      <c r="AT466" s="24" t="s">
        <v>1848</v>
      </c>
    </row>
    <row r="467" spans="1:46" ht="19.5">
      <c r="A467" s="619">
        <v>45846</v>
      </c>
      <c r="B467" s="616">
        <v>107</v>
      </c>
      <c r="C467" s="620">
        <v>0.41666666666666669</v>
      </c>
      <c r="D467" s="617">
        <v>2505280</v>
      </c>
      <c r="E467" s="617" t="s">
        <v>39</v>
      </c>
      <c r="F467" s="621" t="s">
        <v>55</v>
      </c>
      <c r="G467" s="866">
        <v>13.9</v>
      </c>
      <c r="H467" s="875"/>
      <c r="I467" s="869"/>
      <c r="J467" s="24"/>
      <c r="K467" s="19">
        <v>10.9</v>
      </c>
      <c r="L467" s="636">
        <f>(K467/(100-G467))*100</f>
        <v>12.659698025551686</v>
      </c>
      <c r="M467" s="24"/>
      <c r="N467" s="24"/>
      <c r="O467" s="869">
        <v>3</v>
      </c>
      <c r="P467" s="869">
        <v>3.72</v>
      </c>
      <c r="Q467" s="870">
        <v>11</v>
      </c>
      <c r="R467" s="870">
        <v>53</v>
      </c>
      <c r="S467" s="870">
        <v>18</v>
      </c>
      <c r="T467" s="874">
        <f>SUM(PS[[#This Row],[G 180µ]:[G 63µ]])</f>
        <v>85.72</v>
      </c>
      <c r="U467" s="870">
        <v>9.48</v>
      </c>
      <c r="V467" s="622"/>
      <c r="W467" s="622"/>
      <c r="X467" s="622"/>
      <c r="Y467" s="637">
        <v>89.79</v>
      </c>
      <c r="Z467" s="18">
        <v>-0.56999999999999995</v>
      </c>
      <c r="AA467" s="18">
        <v>10.58</v>
      </c>
      <c r="AB467" s="25"/>
      <c r="AC467" s="17"/>
      <c r="AD467" s="16"/>
      <c r="AE467" s="16"/>
      <c r="AF467" s="16"/>
      <c r="AG467" s="18"/>
      <c r="AH467" s="16"/>
      <c r="AI467" s="16"/>
      <c r="AJ467" s="24"/>
      <c r="AK467" s="635" t="s">
        <v>55</v>
      </c>
      <c r="AL467" s="635" t="s">
        <v>55</v>
      </c>
      <c r="AM467" s="26"/>
      <c r="AN467" s="635" t="s">
        <v>85</v>
      </c>
      <c r="AO467" s="24" t="s">
        <v>55</v>
      </c>
      <c r="AP467" s="635"/>
      <c r="AQ467" s="635" t="s">
        <v>55</v>
      </c>
      <c r="AR467" s="635" t="s">
        <v>55</v>
      </c>
      <c r="AS467" s="641" t="s">
        <v>32</v>
      </c>
      <c r="AT467" s="24" t="s">
        <v>1849</v>
      </c>
    </row>
    <row r="468" spans="1:46" ht="19.5">
      <c r="A468" s="619">
        <v>45847</v>
      </c>
      <c r="B468" s="616">
        <v>107</v>
      </c>
      <c r="C468" s="620">
        <v>0.39583333333333331</v>
      </c>
      <c r="D468" s="617">
        <v>2505307</v>
      </c>
      <c r="E468" s="617" t="s">
        <v>39</v>
      </c>
      <c r="F468" s="621" t="s">
        <v>55</v>
      </c>
      <c r="G468" s="866">
        <v>13.67</v>
      </c>
      <c r="H468" s="875"/>
      <c r="I468" s="869"/>
      <c r="J468" s="24"/>
      <c r="K468" s="19">
        <v>10.77</v>
      </c>
      <c r="L468" s="636">
        <f>(K468/(100-G468))*100</f>
        <v>12.475385150005792</v>
      </c>
      <c r="M468" s="24">
        <v>402</v>
      </c>
      <c r="N468" s="24"/>
      <c r="O468" s="869">
        <v>2</v>
      </c>
      <c r="P468" s="869">
        <v>7.9</v>
      </c>
      <c r="Q468" s="870">
        <v>11.6</v>
      </c>
      <c r="R468" s="870">
        <v>56.9</v>
      </c>
      <c r="S468" s="870">
        <v>14.3</v>
      </c>
      <c r="T468" s="874">
        <f>SUM(PS[[#This Row],[G 180µ]:[G 63µ]])</f>
        <v>90.7</v>
      </c>
      <c r="U468" s="870">
        <v>7</v>
      </c>
      <c r="V468" s="622">
        <v>20.87</v>
      </c>
      <c r="W468" s="622">
        <v>99</v>
      </c>
      <c r="X468" s="622">
        <v>7.5</v>
      </c>
      <c r="Y468" s="637">
        <v>90.41</v>
      </c>
      <c r="Z468" s="18">
        <v>-0.56000000000000005</v>
      </c>
      <c r="AA468" s="18">
        <v>10.49</v>
      </c>
      <c r="AB468" s="25"/>
      <c r="AC468" s="17"/>
      <c r="AD468" s="16"/>
      <c r="AE468" s="16"/>
      <c r="AF468" s="16"/>
      <c r="AG468" s="18"/>
      <c r="AH468" s="16"/>
      <c r="AI468" s="16"/>
      <c r="AJ468" s="24"/>
      <c r="AK468" s="635" t="s">
        <v>55</v>
      </c>
      <c r="AL468" s="635" t="s">
        <v>55</v>
      </c>
      <c r="AM468" s="26"/>
      <c r="AN468" s="635" t="s">
        <v>85</v>
      </c>
      <c r="AO468" s="24" t="s">
        <v>55</v>
      </c>
      <c r="AP468" s="635"/>
      <c r="AQ468" s="635" t="s">
        <v>55</v>
      </c>
      <c r="AR468" s="635" t="s">
        <v>55</v>
      </c>
      <c r="AS468" s="641" t="s">
        <v>32</v>
      </c>
      <c r="AT468" s="24" t="s">
        <v>1850</v>
      </c>
    </row>
    <row r="469" spans="1:46" ht="19.5">
      <c r="A469" s="619">
        <v>45848</v>
      </c>
      <c r="B469" s="616">
        <v>107</v>
      </c>
      <c r="C469" s="620">
        <v>0.41666666666666669</v>
      </c>
      <c r="D469" s="617">
        <v>2505329</v>
      </c>
      <c r="E469" s="617" t="s">
        <v>39</v>
      </c>
      <c r="F469" s="621" t="s">
        <v>55</v>
      </c>
      <c r="G469" s="866">
        <v>14.07</v>
      </c>
      <c r="H469" s="875"/>
      <c r="I469" s="869"/>
      <c r="J469" s="24"/>
      <c r="K469" s="19">
        <v>10.5</v>
      </c>
      <c r="L469" s="636">
        <f>(K469/(100-G469))*100</f>
        <v>12.219248225299662</v>
      </c>
      <c r="M469" s="24"/>
      <c r="N469" s="24"/>
      <c r="O469" s="869">
        <v>5.08</v>
      </c>
      <c r="P469" s="869">
        <v>7.36</v>
      </c>
      <c r="Q469" s="870">
        <v>10.1</v>
      </c>
      <c r="R469" s="870">
        <v>60.03</v>
      </c>
      <c r="S469" s="870">
        <v>11.16</v>
      </c>
      <c r="T469" s="874">
        <f>SUM(PS[[#This Row],[G 180µ]:[G 63µ]])</f>
        <v>88.65</v>
      </c>
      <c r="U469" s="870">
        <v>6.06</v>
      </c>
      <c r="V469" s="622"/>
      <c r="W469" s="622"/>
      <c r="X469" s="622"/>
      <c r="Y469" s="637">
        <v>89.63</v>
      </c>
      <c r="Z469" s="18">
        <v>-0.4</v>
      </c>
      <c r="AA469" s="18">
        <v>10.41</v>
      </c>
      <c r="AB469" s="25"/>
      <c r="AC469" s="17"/>
      <c r="AD469" s="16"/>
      <c r="AE469" s="16"/>
      <c r="AF469" s="16"/>
      <c r="AG469" s="18"/>
      <c r="AH469" s="16"/>
      <c r="AI469" s="16"/>
      <c r="AJ469" s="24"/>
      <c r="AK469" s="635" t="s">
        <v>55</v>
      </c>
      <c r="AL469" s="635" t="s">
        <v>55</v>
      </c>
      <c r="AM469" s="26"/>
      <c r="AN469" s="635" t="s">
        <v>85</v>
      </c>
      <c r="AO469" s="24" t="s">
        <v>55</v>
      </c>
      <c r="AP469" s="635"/>
      <c r="AQ469" s="635" t="s">
        <v>55</v>
      </c>
      <c r="AR469" s="635" t="s">
        <v>55</v>
      </c>
      <c r="AS469" s="641" t="s">
        <v>32</v>
      </c>
      <c r="AT469" s="24" t="s">
        <v>1851</v>
      </c>
    </row>
    <row r="470" spans="1:46" ht="19.5">
      <c r="A470" s="619">
        <v>45849</v>
      </c>
      <c r="B470" s="616">
        <v>107</v>
      </c>
      <c r="C470" s="620">
        <v>0.4375</v>
      </c>
      <c r="D470" s="617">
        <v>2505363</v>
      </c>
      <c r="E470" s="617" t="s">
        <v>39</v>
      </c>
      <c r="F470" s="621" t="s">
        <v>55</v>
      </c>
      <c r="G470" s="866">
        <v>14.01</v>
      </c>
      <c r="H470" s="875"/>
      <c r="I470" s="869"/>
      <c r="J470" s="24"/>
      <c r="K470" s="19">
        <v>10.57</v>
      </c>
      <c r="L470" s="636">
        <f>(K470/(100-G470))*100</f>
        <v>12.292126991510642</v>
      </c>
      <c r="M470" s="24"/>
      <c r="N470" s="24"/>
      <c r="O470" s="869">
        <v>2.2000000000000002</v>
      </c>
      <c r="P470" s="869">
        <v>7.66</v>
      </c>
      <c r="Q470" s="870">
        <v>14.5</v>
      </c>
      <c r="R470" s="870">
        <v>46.8</v>
      </c>
      <c r="S470" s="870">
        <v>18.05</v>
      </c>
      <c r="T470" s="874">
        <f>SUM(PS[[#This Row],[G 180µ]:[G 63µ]])</f>
        <v>87.009999999999991</v>
      </c>
      <c r="U470" s="870">
        <v>6.2</v>
      </c>
      <c r="V470" s="622"/>
      <c r="W470" s="622"/>
      <c r="X470" s="622"/>
      <c r="Y470" s="637">
        <v>89.45</v>
      </c>
      <c r="Z470" s="18">
        <v>-0.36</v>
      </c>
      <c r="AA470" s="18">
        <v>10.47</v>
      </c>
      <c r="AB470" s="25"/>
      <c r="AC470" s="17"/>
      <c r="AD470" s="16"/>
      <c r="AE470" s="16"/>
      <c r="AF470" s="16"/>
      <c r="AG470" s="18"/>
      <c r="AH470" s="16"/>
      <c r="AI470" s="16"/>
      <c r="AJ470" s="24"/>
      <c r="AK470" s="635" t="s">
        <v>55</v>
      </c>
      <c r="AL470" s="635" t="s">
        <v>55</v>
      </c>
      <c r="AM470" s="26"/>
      <c r="AN470" s="635" t="s">
        <v>85</v>
      </c>
      <c r="AO470" s="24" t="s">
        <v>55</v>
      </c>
      <c r="AP470" s="635"/>
      <c r="AQ470" s="635" t="s">
        <v>55</v>
      </c>
      <c r="AR470" s="635" t="s">
        <v>55</v>
      </c>
      <c r="AS470" s="641" t="s">
        <v>32</v>
      </c>
      <c r="AT470" s="24" t="s">
        <v>1852</v>
      </c>
    </row>
    <row r="471" spans="1:46" ht="19.5">
      <c r="A471" s="619">
        <v>45852</v>
      </c>
      <c r="B471" s="616">
        <v>107</v>
      </c>
      <c r="C471" s="620">
        <v>0.39583333333333331</v>
      </c>
      <c r="D471" s="617">
        <v>2505429</v>
      </c>
      <c r="E471" s="617" t="s">
        <v>39</v>
      </c>
      <c r="F471" s="621" t="s">
        <v>55</v>
      </c>
      <c r="G471" s="866">
        <v>13.82</v>
      </c>
      <c r="H471" s="875"/>
      <c r="I471" s="869"/>
      <c r="J471" s="24"/>
      <c r="K471" s="19">
        <v>10.54</v>
      </c>
      <c r="L471" s="636">
        <f>(K471/(100-G471))*100</f>
        <v>12.230215827338126</v>
      </c>
      <c r="M471" s="24"/>
      <c r="N471" s="24"/>
      <c r="O471" s="869">
        <v>1.04</v>
      </c>
      <c r="P471" s="869">
        <v>2.12</v>
      </c>
      <c r="Q471" s="870">
        <v>8.9</v>
      </c>
      <c r="R471" s="870">
        <v>56.36</v>
      </c>
      <c r="S471" s="870">
        <v>18</v>
      </c>
      <c r="T471" s="874">
        <f>SUM(PS[[#This Row],[G 180µ]:[G 63µ]])</f>
        <v>85.38</v>
      </c>
      <c r="U471" s="870">
        <v>10.26</v>
      </c>
      <c r="V471" s="622">
        <v>25.29</v>
      </c>
      <c r="W471" s="622">
        <v>97.92</v>
      </c>
      <c r="X471" s="622">
        <v>10.199999999999999</v>
      </c>
      <c r="Y471" s="637">
        <v>88.55</v>
      </c>
      <c r="Z471" s="18">
        <v>-0.14000000000000001</v>
      </c>
      <c r="AA471" s="18">
        <v>10.38</v>
      </c>
      <c r="AB471" s="25"/>
      <c r="AC471" s="17"/>
      <c r="AD471" s="16"/>
      <c r="AE471" s="16"/>
      <c r="AF471" s="16"/>
      <c r="AG471" s="18"/>
      <c r="AH471" s="16"/>
      <c r="AI471" s="16"/>
      <c r="AJ471" s="24"/>
      <c r="AK471" s="635" t="s">
        <v>55</v>
      </c>
      <c r="AL471" s="635" t="s">
        <v>55</v>
      </c>
      <c r="AM471" s="26"/>
      <c r="AN471" s="635" t="s">
        <v>85</v>
      </c>
      <c r="AO471" s="24" t="s">
        <v>55</v>
      </c>
      <c r="AP471" s="635"/>
      <c r="AQ471" s="635" t="s">
        <v>55</v>
      </c>
      <c r="AR471" s="635" t="s">
        <v>55</v>
      </c>
      <c r="AS471" s="641" t="s">
        <v>32</v>
      </c>
      <c r="AT471" s="24" t="s">
        <v>1853</v>
      </c>
    </row>
    <row r="472" spans="1:46" ht="19.5">
      <c r="A472" s="619">
        <v>45853</v>
      </c>
      <c r="B472" s="616">
        <v>107</v>
      </c>
      <c r="C472" s="620">
        <v>0.39583333333333331</v>
      </c>
      <c r="D472" s="617">
        <v>2505457</v>
      </c>
      <c r="E472" s="617" t="s">
        <v>39</v>
      </c>
      <c r="F472" s="621" t="s">
        <v>55</v>
      </c>
      <c r="G472" s="866">
        <v>14.05</v>
      </c>
      <c r="H472" s="875"/>
      <c r="I472" s="869"/>
      <c r="J472" s="24"/>
      <c r="K472" s="19">
        <v>10.42</v>
      </c>
      <c r="L472" s="636">
        <f>(K472/(100-G472))*100</f>
        <v>12.123327515997673</v>
      </c>
      <c r="M472" s="24"/>
      <c r="N472" s="24"/>
      <c r="O472" s="869">
        <v>5.0599999999999996</v>
      </c>
      <c r="P472" s="869">
        <v>3.58</v>
      </c>
      <c r="Q472" s="870">
        <v>11.4</v>
      </c>
      <c r="R472" s="870">
        <v>55</v>
      </c>
      <c r="S472" s="870">
        <v>13.44</v>
      </c>
      <c r="T472" s="874">
        <f>SUM(PS[[#This Row],[G 180µ]:[G 63µ]])</f>
        <v>83.42</v>
      </c>
      <c r="U472" s="870">
        <v>8.1</v>
      </c>
      <c r="V472" s="622"/>
      <c r="W472" s="622"/>
      <c r="X472" s="622"/>
      <c r="Y472" s="637">
        <v>88.07</v>
      </c>
      <c r="Z472" s="18">
        <v>-0.09</v>
      </c>
      <c r="AA472" s="18">
        <v>10.4</v>
      </c>
      <c r="AB472" s="25"/>
      <c r="AC472" s="17"/>
      <c r="AD472" s="16">
        <v>89</v>
      </c>
      <c r="AE472" s="16">
        <v>82</v>
      </c>
      <c r="AF472" s="16">
        <v>20.2</v>
      </c>
      <c r="AG472" s="18">
        <v>250</v>
      </c>
      <c r="AH472" s="634">
        <v>1.0900000000000001</v>
      </c>
      <c r="AI472" s="16">
        <v>54.5</v>
      </c>
      <c r="AJ472" s="24"/>
      <c r="AK472" s="635" t="s">
        <v>55</v>
      </c>
      <c r="AL472" s="635" t="s">
        <v>55</v>
      </c>
      <c r="AM472" s="26"/>
      <c r="AN472" s="635" t="s">
        <v>85</v>
      </c>
      <c r="AO472" s="24" t="s">
        <v>55</v>
      </c>
      <c r="AP472" s="635"/>
      <c r="AQ472" s="635" t="s">
        <v>55</v>
      </c>
      <c r="AR472" s="635" t="s">
        <v>55</v>
      </c>
      <c r="AS472" s="641" t="s">
        <v>32</v>
      </c>
      <c r="AT472" s="24" t="s">
        <v>1854</v>
      </c>
    </row>
    <row r="473" spans="1:46" ht="19.5">
      <c r="A473" s="619">
        <v>45854</v>
      </c>
      <c r="B473" s="616">
        <v>107</v>
      </c>
      <c r="C473" s="620">
        <v>0.375</v>
      </c>
      <c r="D473" s="617">
        <v>2505491</v>
      </c>
      <c r="E473" s="617" t="s">
        <v>39</v>
      </c>
      <c r="F473" s="621" t="s">
        <v>55</v>
      </c>
      <c r="G473" s="866">
        <v>13.87</v>
      </c>
      <c r="H473" s="875"/>
      <c r="I473" s="869"/>
      <c r="J473" s="24"/>
      <c r="K473" s="19">
        <v>10.23</v>
      </c>
      <c r="L473" s="636">
        <f>(K473/(100-G473))*100</f>
        <v>11.877394636015328</v>
      </c>
      <c r="M473" s="24"/>
      <c r="N473" s="24"/>
      <c r="O473" s="869">
        <v>1.6</v>
      </c>
      <c r="P473" s="869">
        <v>2.34</v>
      </c>
      <c r="Q473" s="870">
        <v>11.26</v>
      </c>
      <c r="R473" s="870">
        <v>47.4</v>
      </c>
      <c r="S473" s="870">
        <v>21.6</v>
      </c>
      <c r="T473" s="874">
        <f>SUM(PS[[#This Row],[G 180µ]:[G 63µ]])</f>
        <v>82.6</v>
      </c>
      <c r="U473" s="870">
        <v>13.84</v>
      </c>
      <c r="V473" s="622"/>
      <c r="W473" s="622"/>
      <c r="X473" s="622"/>
      <c r="Y473" s="637">
        <v>88.88</v>
      </c>
      <c r="Z473" s="18">
        <v>-0.49</v>
      </c>
      <c r="AA473" s="18">
        <v>10.28</v>
      </c>
      <c r="AB473" s="25"/>
      <c r="AC473" s="17"/>
      <c r="AD473" s="16">
        <v>95</v>
      </c>
      <c r="AE473" s="16">
        <v>75</v>
      </c>
      <c r="AF473" s="16">
        <v>19.3</v>
      </c>
      <c r="AG473" s="18">
        <v>240</v>
      </c>
      <c r="AH473" s="634">
        <v>1.27</v>
      </c>
      <c r="AI473" s="16">
        <v>50.8</v>
      </c>
      <c r="AJ473" s="24"/>
      <c r="AK473" s="635" t="s">
        <v>55</v>
      </c>
      <c r="AL473" s="635" t="s">
        <v>55</v>
      </c>
      <c r="AM473" s="26"/>
      <c r="AN473" s="635" t="s">
        <v>85</v>
      </c>
      <c r="AO473" s="24" t="s">
        <v>55</v>
      </c>
      <c r="AP473" s="635"/>
      <c r="AQ473" s="635" t="s">
        <v>55</v>
      </c>
      <c r="AR473" s="635" t="s">
        <v>55</v>
      </c>
      <c r="AS473" s="641" t="s">
        <v>32</v>
      </c>
      <c r="AT473" s="24" t="s">
        <v>1855</v>
      </c>
    </row>
    <row r="474" spans="1:46" ht="19.5">
      <c r="A474" s="619">
        <v>45855</v>
      </c>
      <c r="B474" s="616">
        <v>107</v>
      </c>
      <c r="C474" s="620">
        <v>0.4375</v>
      </c>
      <c r="D474" s="617">
        <v>2505533</v>
      </c>
      <c r="E474" s="617" t="s">
        <v>39</v>
      </c>
      <c r="F474" s="621" t="s">
        <v>55</v>
      </c>
      <c r="G474" s="866">
        <v>13.55</v>
      </c>
      <c r="H474" s="875"/>
      <c r="I474" s="869"/>
      <c r="J474" s="24"/>
      <c r="K474" s="19">
        <v>10.59</v>
      </c>
      <c r="L474" s="636">
        <f>(K474/(100-G474))*100</f>
        <v>12.249855407750145</v>
      </c>
      <c r="M474" s="24"/>
      <c r="N474" s="24"/>
      <c r="O474" s="869">
        <v>1</v>
      </c>
      <c r="P474" s="869">
        <v>3</v>
      </c>
      <c r="Q474" s="870">
        <v>10.5</v>
      </c>
      <c r="R474" s="870">
        <v>50</v>
      </c>
      <c r="S474" s="870">
        <v>20</v>
      </c>
      <c r="T474" s="874">
        <f>SUM(PS[[#This Row],[G 180µ]:[G 63µ]])</f>
        <v>83.5</v>
      </c>
      <c r="U474" s="870">
        <v>13</v>
      </c>
      <c r="V474" s="622"/>
      <c r="W474" s="622"/>
      <c r="X474" s="622"/>
      <c r="Y474" s="637">
        <v>88.22</v>
      </c>
      <c r="Z474" s="18">
        <v>-0.73</v>
      </c>
      <c r="AA474" s="18">
        <v>10.5</v>
      </c>
      <c r="AB474" s="25"/>
      <c r="AC474" s="17"/>
      <c r="AD474" s="16">
        <v>77</v>
      </c>
      <c r="AE474" s="16">
        <v>92</v>
      </c>
      <c r="AF474" s="16">
        <v>21.4</v>
      </c>
      <c r="AG474" s="18">
        <v>240</v>
      </c>
      <c r="AH474" s="634">
        <v>0.84</v>
      </c>
      <c r="AI474" s="16">
        <v>57</v>
      </c>
      <c r="AJ474" s="24"/>
      <c r="AK474" s="635" t="s">
        <v>55</v>
      </c>
      <c r="AL474" s="635" t="s">
        <v>55</v>
      </c>
      <c r="AM474" s="26"/>
      <c r="AN474" s="635" t="s">
        <v>85</v>
      </c>
      <c r="AO474" s="24" t="s">
        <v>55</v>
      </c>
      <c r="AP474" s="635"/>
      <c r="AQ474" s="635" t="s">
        <v>55</v>
      </c>
      <c r="AR474" s="635" t="s">
        <v>55</v>
      </c>
      <c r="AS474" s="641" t="s">
        <v>32</v>
      </c>
      <c r="AT474" s="24" t="s">
        <v>1856</v>
      </c>
    </row>
    <row r="475" spans="1:46" ht="19.5">
      <c r="A475" s="619">
        <v>45856</v>
      </c>
      <c r="B475" s="616">
        <v>107</v>
      </c>
      <c r="C475" s="620">
        <v>0.47916666666666669</v>
      </c>
      <c r="D475" s="617">
        <v>2505558</v>
      </c>
      <c r="E475" s="617" t="s">
        <v>39</v>
      </c>
      <c r="F475" s="621" t="s">
        <v>55</v>
      </c>
      <c r="G475" s="866">
        <v>14.37</v>
      </c>
      <c r="H475" s="875"/>
      <c r="I475" s="869"/>
      <c r="J475" s="24"/>
      <c r="K475" s="19">
        <v>10.039999999999999</v>
      </c>
      <c r="L475" s="636">
        <f>(K475/(100-G475))*100</f>
        <v>11.724862781735371</v>
      </c>
      <c r="M475" s="24"/>
      <c r="N475" s="24"/>
      <c r="O475" s="869">
        <v>9</v>
      </c>
      <c r="P475" s="869">
        <v>6</v>
      </c>
      <c r="Q475" s="870">
        <v>11.8</v>
      </c>
      <c r="R475" s="870">
        <v>42.34</v>
      </c>
      <c r="S475" s="870">
        <v>18</v>
      </c>
      <c r="T475" s="874">
        <f>SUM(PS[[#This Row],[G 180µ]:[G 63µ]])</f>
        <v>78.14</v>
      </c>
      <c r="U475" s="870">
        <v>7.6</v>
      </c>
      <c r="V475" s="622"/>
      <c r="W475" s="622"/>
      <c r="X475" s="622"/>
      <c r="Y475" s="637">
        <v>89.16</v>
      </c>
      <c r="Z475" s="18">
        <v>-0.31</v>
      </c>
      <c r="AA475" s="18">
        <v>10.11</v>
      </c>
      <c r="AB475" s="25"/>
      <c r="AC475" s="17"/>
      <c r="AD475" s="16">
        <v>88</v>
      </c>
      <c r="AE475" s="16">
        <v>93</v>
      </c>
      <c r="AF475" s="16">
        <v>21.5</v>
      </c>
      <c r="AG475" s="18">
        <v>262</v>
      </c>
      <c r="AH475" s="634">
        <v>0.95</v>
      </c>
      <c r="AI475" s="16">
        <v>53.7</v>
      </c>
      <c r="AJ475" s="24"/>
      <c r="AK475" s="635" t="s">
        <v>55</v>
      </c>
      <c r="AL475" s="635" t="s">
        <v>55</v>
      </c>
      <c r="AM475" s="26"/>
      <c r="AN475" s="635" t="s">
        <v>85</v>
      </c>
      <c r="AO475" s="24" t="s">
        <v>55</v>
      </c>
      <c r="AP475" s="635"/>
      <c r="AQ475" s="635" t="s">
        <v>55</v>
      </c>
      <c r="AR475" s="635" t="s">
        <v>55</v>
      </c>
      <c r="AS475" s="641" t="s">
        <v>32</v>
      </c>
      <c r="AT475" s="24" t="s">
        <v>1857</v>
      </c>
    </row>
    <row r="476" spans="1:46" ht="19.5">
      <c r="A476" s="619">
        <v>45859</v>
      </c>
      <c r="B476" s="616">
        <v>107</v>
      </c>
      <c r="C476" s="620">
        <v>0.39583333333333331</v>
      </c>
      <c r="D476" s="617">
        <v>2505618</v>
      </c>
      <c r="E476" s="617" t="s">
        <v>39</v>
      </c>
      <c r="F476" s="621" t="s">
        <v>55</v>
      </c>
      <c r="G476" s="866">
        <v>14.59</v>
      </c>
      <c r="H476" s="875"/>
      <c r="I476" s="869">
        <v>14.64</v>
      </c>
      <c r="J476" s="24">
        <v>0.66</v>
      </c>
      <c r="K476" s="19">
        <v>10.08</v>
      </c>
      <c r="L476" s="636">
        <f>(K476/(100-G476))*100</f>
        <v>11.801896733403582</v>
      </c>
      <c r="M476" s="24"/>
      <c r="N476" s="24"/>
      <c r="O476" s="869">
        <v>3.06</v>
      </c>
      <c r="P476" s="869">
        <v>1.46</v>
      </c>
      <c r="Q476" s="870">
        <v>20.96</v>
      </c>
      <c r="R476" s="870">
        <v>46.16</v>
      </c>
      <c r="S476" s="870">
        <v>16.579999999999998</v>
      </c>
      <c r="T476" s="874">
        <f>SUM(PS[[#This Row],[G 180µ]:[G 63µ]])</f>
        <v>85.16</v>
      </c>
      <c r="U476" s="870">
        <v>5.7</v>
      </c>
      <c r="V476" s="622">
        <v>21.55</v>
      </c>
      <c r="W476" s="931">
        <v>99.8</v>
      </c>
      <c r="X476" s="622">
        <v>9.39</v>
      </c>
      <c r="Y476" s="637">
        <v>89.42</v>
      </c>
      <c r="Z476" s="18">
        <v>-0.56000000000000005</v>
      </c>
      <c r="AA476" s="18">
        <v>10.15</v>
      </c>
      <c r="AB476" s="25"/>
      <c r="AC476" s="17"/>
      <c r="AD476" s="16">
        <v>85</v>
      </c>
      <c r="AE476" s="16">
        <v>82</v>
      </c>
      <c r="AF476" s="16">
        <v>20.2</v>
      </c>
      <c r="AG476" s="18">
        <v>234</v>
      </c>
      <c r="AH476" s="634">
        <v>1.04</v>
      </c>
      <c r="AI476" s="16">
        <v>53.4</v>
      </c>
      <c r="AJ476" s="24"/>
      <c r="AK476" s="635" t="s">
        <v>55</v>
      </c>
      <c r="AL476" s="635" t="s">
        <v>55</v>
      </c>
      <c r="AM476" s="26"/>
      <c r="AN476" s="635" t="s">
        <v>85</v>
      </c>
      <c r="AO476" s="24" t="s">
        <v>55</v>
      </c>
      <c r="AP476" s="635"/>
      <c r="AQ476" s="635" t="s">
        <v>55</v>
      </c>
      <c r="AR476" s="635" t="s">
        <v>55</v>
      </c>
      <c r="AS476" s="641" t="s">
        <v>32</v>
      </c>
      <c r="AT476" s="24" t="s">
        <v>1858</v>
      </c>
    </row>
    <row r="477" spans="1:46" ht="19.5">
      <c r="A477" s="619">
        <v>45860</v>
      </c>
      <c r="B477" s="616">
        <v>107</v>
      </c>
      <c r="C477" s="620">
        <v>0.4375</v>
      </c>
      <c r="D477" s="617">
        <v>2505637</v>
      </c>
      <c r="E477" s="617" t="s">
        <v>39</v>
      </c>
      <c r="F477" s="621" t="s">
        <v>55</v>
      </c>
      <c r="G477" s="866">
        <v>13.72</v>
      </c>
      <c r="H477" s="875"/>
      <c r="I477" s="869"/>
      <c r="J477" s="24"/>
      <c r="K477" s="19">
        <v>9.7899999999999991</v>
      </c>
      <c r="L477" s="636">
        <f>(K477/(100-G477))*100</f>
        <v>11.346777932313397</v>
      </c>
      <c r="M477" s="24"/>
      <c r="N477" s="24"/>
      <c r="O477" s="869">
        <v>5</v>
      </c>
      <c r="P477" s="869">
        <v>4.3600000000000003</v>
      </c>
      <c r="Q477" s="870">
        <v>13.4</v>
      </c>
      <c r="R477" s="870">
        <v>57.7</v>
      </c>
      <c r="S477" s="870">
        <v>9.36</v>
      </c>
      <c r="T477" s="874">
        <f>SUM(PS[[#This Row],[G 180µ]:[G 63µ]])</f>
        <v>84.820000000000007</v>
      </c>
      <c r="U477" s="870">
        <v>6.2</v>
      </c>
      <c r="V477" s="622"/>
      <c r="W477" s="622"/>
      <c r="X477" s="622"/>
      <c r="Y477" s="637">
        <v>88.8</v>
      </c>
      <c r="Z477" s="18">
        <v>-0.25</v>
      </c>
      <c r="AA477" s="18">
        <v>10.14</v>
      </c>
      <c r="AB477" s="25"/>
      <c r="AC477" s="17"/>
      <c r="AD477" s="16">
        <v>92</v>
      </c>
      <c r="AE477" s="16">
        <v>67</v>
      </c>
      <c r="AF477" s="16">
        <v>18.2</v>
      </c>
      <c r="AG477" s="18">
        <v>226</v>
      </c>
      <c r="AH477" s="634">
        <v>1.34</v>
      </c>
      <c r="AI477" s="16">
        <v>54.3</v>
      </c>
      <c r="AJ477" s="24"/>
      <c r="AK477" s="635" t="s">
        <v>55</v>
      </c>
      <c r="AL477" s="635" t="s">
        <v>55</v>
      </c>
      <c r="AM477" s="26"/>
      <c r="AN477" s="635" t="s">
        <v>85</v>
      </c>
      <c r="AO477" s="24" t="s">
        <v>55</v>
      </c>
      <c r="AP477" s="635"/>
      <c r="AQ477" s="635" t="s">
        <v>55</v>
      </c>
      <c r="AR477" s="635" t="s">
        <v>55</v>
      </c>
      <c r="AS477" s="641" t="s">
        <v>32</v>
      </c>
      <c r="AT477" s="24" t="s">
        <v>1859</v>
      </c>
    </row>
    <row r="478" spans="1:46" ht="19.5">
      <c r="A478" s="619">
        <v>45861</v>
      </c>
      <c r="B478" s="616">
        <v>107</v>
      </c>
      <c r="C478" s="620">
        <v>0.41666666666666669</v>
      </c>
      <c r="D478" s="617">
        <v>2505663</v>
      </c>
      <c r="E478" s="617" t="s">
        <v>39</v>
      </c>
      <c r="F478" s="621" t="s">
        <v>55</v>
      </c>
      <c r="G478" s="866">
        <v>14.33</v>
      </c>
      <c r="H478" s="875"/>
      <c r="I478" s="869"/>
      <c r="J478" s="24"/>
      <c r="K478" s="19">
        <v>10.53</v>
      </c>
      <c r="L478" s="636">
        <f>(K478/(100-G478))*100</f>
        <v>12.291350531107739</v>
      </c>
      <c r="M478" s="24"/>
      <c r="N478" s="24"/>
      <c r="O478" s="869">
        <v>4.4000000000000004</v>
      </c>
      <c r="P478" s="869">
        <v>4.3</v>
      </c>
      <c r="Q478" s="870">
        <v>12.3</v>
      </c>
      <c r="R478" s="870">
        <v>56.8</v>
      </c>
      <c r="S478" s="870">
        <v>11.44</v>
      </c>
      <c r="T478" s="874">
        <f>SUM(PS[[#This Row],[G 180µ]:[G 63µ]])</f>
        <v>84.84</v>
      </c>
      <c r="U478" s="870">
        <v>9.5</v>
      </c>
      <c r="V478" s="622"/>
      <c r="W478" s="622"/>
      <c r="X478" s="622"/>
      <c r="Y478" s="637">
        <v>89.69</v>
      </c>
      <c r="Z478" s="18">
        <v>-0.25</v>
      </c>
      <c r="AA478" s="18">
        <v>10.26</v>
      </c>
      <c r="AB478" s="25"/>
      <c r="AC478" s="17"/>
      <c r="AD478" s="16">
        <v>105</v>
      </c>
      <c r="AE478" s="16">
        <v>83</v>
      </c>
      <c r="AF478" s="16">
        <v>20.3</v>
      </c>
      <c r="AG478" s="18">
        <v>311</v>
      </c>
      <c r="AH478" s="634">
        <v>1.27</v>
      </c>
      <c r="AI478" s="16">
        <v>60</v>
      </c>
      <c r="AJ478" s="24"/>
      <c r="AK478" s="635" t="s">
        <v>55</v>
      </c>
      <c r="AL478" s="635" t="s">
        <v>55</v>
      </c>
      <c r="AM478" s="26"/>
      <c r="AN478" s="635" t="s">
        <v>85</v>
      </c>
      <c r="AO478" s="24" t="s">
        <v>55</v>
      </c>
      <c r="AP478" s="635"/>
      <c r="AQ478" s="635" t="s">
        <v>55</v>
      </c>
      <c r="AR478" s="635" t="s">
        <v>55</v>
      </c>
      <c r="AS478" s="641" t="s">
        <v>32</v>
      </c>
      <c r="AT478" s="24" t="s">
        <v>1860</v>
      </c>
    </row>
    <row r="479" spans="1:46" ht="19.5">
      <c r="A479" s="619">
        <v>45862</v>
      </c>
      <c r="B479" s="616">
        <v>107</v>
      </c>
      <c r="C479" s="620">
        <v>0.375</v>
      </c>
      <c r="D479" s="617">
        <v>2505686</v>
      </c>
      <c r="E479" s="617" t="s">
        <v>39</v>
      </c>
      <c r="F479" s="621" t="s">
        <v>55</v>
      </c>
      <c r="G479" s="866">
        <v>13.24</v>
      </c>
      <c r="H479" s="875"/>
      <c r="I479" s="869"/>
      <c r="J479" s="24"/>
      <c r="K479" s="19">
        <v>10.53</v>
      </c>
      <c r="L479" s="636">
        <f>(K479/(100-G479))*100</f>
        <v>12.136929460580911</v>
      </c>
      <c r="M479" s="24"/>
      <c r="N479" s="24"/>
      <c r="O479" s="869">
        <v>4.68</v>
      </c>
      <c r="P479" s="869">
        <v>4.9000000000000004</v>
      </c>
      <c r="Q479" s="870">
        <v>13.6</v>
      </c>
      <c r="R479" s="870">
        <v>56.8</v>
      </c>
      <c r="S479" s="870">
        <v>10.199999999999999</v>
      </c>
      <c r="T479" s="874">
        <f>SUM(PS[[#This Row],[G 180µ]:[G 63µ]])</f>
        <v>85.5</v>
      </c>
      <c r="U479" s="870">
        <v>7</v>
      </c>
      <c r="V479" s="622"/>
      <c r="W479" s="622"/>
      <c r="X479" s="622"/>
      <c r="Y479" s="637">
        <v>88.7</v>
      </c>
      <c r="Z479" s="18">
        <v>-0.22</v>
      </c>
      <c r="AA479" s="18">
        <v>10.55</v>
      </c>
      <c r="AB479" s="25"/>
      <c r="AC479" s="17"/>
      <c r="AD479" s="16">
        <v>85</v>
      </c>
      <c r="AE479" s="16">
        <v>95</v>
      </c>
      <c r="AF479" s="16">
        <v>21.7</v>
      </c>
      <c r="AG479" s="18">
        <v>245</v>
      </c>
      <c r="AH479" s="634">
        <v>0.89</v>
      </c>
      <c r="AI479" s="16">
        <v>50.7</v>
      </c>
      <c r="AJ479" s="24"/>
      <c r="AK479" s="635" t="s">
        <v>55</v>
      </c>
      <c r="AL479" s="635" t="s">
        <v>55</v>
      </c>
      <c r="AM479" s="26"/>
      <c r="AN479" s="635" t="s">
        <v>85</v>
      </c>
      <c r="AO479" s="24" t="s">
        <v>55</v>
      </c>
      <c r="AP479" s="635"/>
      <c r="AQ479" s="635" t="s">
        <v>55</v>
      </c>
      <c r="AR479" s="635" t="s">
        <v>55</v>
      </c>
      <c r="AS479" s="641" t="s">
        <v>32</v>
      </c>
      <c r="AT479" s="24" t="s">
        <v>1861</v>
      </c>
    </row>
    <row r="480" spans="1:46" ht="19.5">
      <c r="A480" s="619">
        <v>45867</v>
      </c>
      <c r="B480" s="616">
        <v>107</v>
      </c>
      <c r="C480" s="620">
        <v>0.41666666666666669</v>
      </c>
      <c r="D480" s="617">
        <v>2505789</v>
      </c>
      <c r="E480" s="617" t="s">
        <v>39</v>
      </c>
      <c r="F480" s="621" t="s">
        <v>55</v>
      </c>
      <c r="G480" s="866">
        <v>13.9</v>
      </c>
      <c r="H480" s="875"/>
      <c r="I480" s="869"/>
      <c r="J480" s="24"/>
      <c r="K480" s="19">
        <v>10.46</v>
      </c>
      <c r="L480" s="636">
        <f>(K480/(100-G480))*100</f>
        <v>12.148664343786297</v>
      </c>
      <c r="M480" s="24"/>
      <c r="N480" s="24"/>
      <c r="O480" s="869">
        <v>3.6</v>
      </c>
      <c r="P480" s="869">
        <v>4.2</v>
      </c>
      <c r="Q480" s="870">
        <v>12.94</v>
      </c>
      <c r="R480" s="870">
        <v>41.4</v>
      </c>
      <c r="S480" s="870">
        <v>20.440000000000001</v>
      </c>
      <c r="T480" s="874">
        <f>SUM(PS[[#This Row],[G 180µ]:[G 63µ]])</f>
        <v>78.98</v>
      </c>
      <c r="U480" s="870">
        <v>11.8</v>
      </c>
      <c r="V480" s="622"/>
      <c r="W480" s="622"/>
      <c r="X480" s="622"/>
      <c r="Y480" s="637">
        <v>90.29</v>
      </c>
      <c r="Z480" s="18">
        <v>-0.54</v>
      </c>
      <c r="AA480" s="18">
        <v>10.48</v>
      </c>
      <c r="AB480" s="25"/>
      <c r="AC480" s="17"/>
      <c r="AD480" s="16">
        <v>88</v>
      </c>
      <c r="AE480" s="16">
        <v>79</v>
      </c>
      <c r="AF480" s="16">
        <v>19.8</v>
      </c>
      <c r="AG480" s="18">
        <v>240</v>
      </c>
      <c r="AH480" s="634">
        <v>1.1100000000000001</v>
      </c>
      <c r="AI480" s="16">
        <v>54.9</v>
      </c>
      <c r="AJ480" s="24"/>
      <c r="AK480" s="635" t="s">
        <v>55</v>
      </c>
      <c r="AL480" s="635" t="s">
        <v>55</v>
      </c>
      <c r="AM480" s="26"/>
      <c r="AN480" s="635" t="s">
        <v>85</v>
      </c>
      <c r="AO480" s="24" t="s">
        <v>55</v>
      </c>
      <c r="AP480" s="635"/>
      <c r="AQ480" s="635" t="s">
        <v>55</v>
      </c>
      <c r="AR480" s="635" t="s">
        <v>55</v>
      </c>
      <c r="AS480" s="641" t="s">
        <v>32</v>
      </c>
      <c r="AT480" s="24" t="s">
        <v>1862</v>
      </c>
    </row>
    <row r="481" spans="1:46" ht="19.5">
      <c r="A481" s="619">
        <v>45868</v>
      </c>
      <c r="B481" s="616">
        <v>107</v>
      </c>
      <c r="C481" s="620">
        <v>0.39583333333333331</v>
      </c>
      <c r="D481" s="617">
        <v>2505816</v>
      </c>
      <c r="E481" s="617" t="s">
        <v>39</v>
      </c>
      <c r="F481" s="621" t="s">
        <v>55</v>
      </c>
      <c r="G481" s="866">
        <v>14.2</v>
      </c>
      <c r="H481" s="875"/>
      <c r="I481" s="869"/>
      <c r="J481" s="24"/>
      <c r="K481" s="19">
        <v>10.210000000000001</v>
      </c>
      <c r="L481" s="636">
        <f>(K481/(100-G481))*100</f>
        <v>11.899766899766902</v>
      </c>
      <c r="M481" s="24"/>
      <c r="N481" s="24"/>
      <c r="O481" s="869">
        <v>2.56</v>
      </c>
      <c r="P481" s="869">
        <v>10</v>
      </c>
      <c r="Q481" s="870">
        <v>12.3</v>
      </c>
      <c r="R481" s="870">
        <v>49</v>
      </c>
      <c r="S481" s="870">
        <v>16</v>
      </c>
      <c r="T481" s="874">
        <f>SUM(PS[[#This Row],[G 180µ]:[G 63µ]])</f>
        <v>87.3</v>
      </c>
      <c r="U481" s="870">
        <v>7</v>
      </c>
      <c r="V481" s="622"/>
      <c r="W481" s="622"/>
      <c r="X481" s="622"/>
      <c r="Y481" s="637">
        <v>89.8</v>
      </c>
      <c r="Z481" s="18">
        <v>-0.59</v>
      </c>
      <c r="AA481" s="18">
        <v>10.58</v>
      </c>
      <c r="AB481" s="25"/>
      <c r="AC481" s="17"/>
      <c r="AD481" s="16">
        <v>86</v>
      </c>
      <c r="AE481" s="16">
        <v>87</v>
      </c>
      <c r="AF481" s="16">
        <v>20.8</v>
      </c>
      <c r="AG481" s="18">
        <v>240</v>
      </c>
      <c r="AH481" s="634">
        <v>0.99</v>
      </c>
      <c r="AI481" s="16">
        <v>52.3</v>
      </c>
      <c r="AJ481" s="24"/>
      <c r="AK481" s="635" t="s">
        <v>55</v>
      </c>
      <c r="AL481" s="635" t="s">
        <v>55</v>
      </c>
      <c r="AM481" s="26"/>
      <c r="AN481" s="635" t="s">
        <v>85</v>
      </c>
      <c r="AO481" s="24" t="s">
        <v>55</v>
      </c>
      <c r="AP481" s="635"/>
      <c r="AQ481" s="635" t="s">
        <v>55</v>
      </c>
      <c r="AR481" s="635" t="s">
        <v>55</v>
      </c>
      <c r="AS481" s="641" t="s">
        <v>32</v>
      </c>
      <c r="AT481" s="24" t="s">
        <v>1863</v>
      </c>
    </row>
    <row r="482" spans="1:46" ht="19.5">
      <c r="A482" s="619">
        <v>45869</v>
      </c>
      <c r="B482" s="616">
        <v>107</v>
      </c>
      <c r="C482" s="620">
        <v>0.41666666666666669</v>
      </c>
      <c r="D482" s="617">
        <v>2505847</v>
      </c>
      <c r="E482" s="617" t="s">
        <v>39</v>
      </c>
      <c r="F482" s="621" t="s">
        <v>55</v>
      </c>
      <c r="G482" s="866">
        <v>14</v>
      </c>
      <c r="H482" s="875"/>
      <c r="I482" s="869"/>
      <c r="J482" s="24"/>
      <c r="K482" s="19">
        <v>10.14</v>
      </c>
      <c r="L482" s="636">
        <f>(K482/(100-G482))*100</f>
        <v>11.790697674418606</v>
      </c>
      <c r="M482" s="24"/>
      <c r="N482" s="24"/>
      <c r="O482" s="869">
        <v>1.3</v>
      </c>
      <c r="P482" s="869">
        <v>3.26</v>
      </c>
      <c r="Q482" s="870">
        <v>11.66</v>
      </c>
      <c r="R482" s="870">
        <v>44.94</v>
      </c>
      <c r="S482" s="870">
        <v>23</v>
      </c>
      <c r="T482" s="874">
        <f>SUM(PS[[#This Row],[G 180µ]:[G 63µ]])</f>
        <v>82.86</v>
      </c>
      <c r="U482" s="870">
        <v>13.88</v>
      </c>
      <c r="V482" s="622">
        <v>23.51</v>
      </c>
      <c r="W482" s="622">
        <v>95</v>
      </c>
      <c r="X482" s="622">
        <v>8.43</v>
      </c>
      <c r="Y482" s="637">
        <v>91.1</v>
      </c>
      <c r="Z482" s="18">
        <v>-0.83</v>
      </c>
      <c r="AA482" s="18">
        <v>10.44</v>
      </c>
      <c r="AB482" s="25"/>
      <c r="AC482" s="17"/>
      <c r="AD482" s="16">
        <v>86</v>
      </c>
      <c r="AE482" s="16">
        <v>83</v>
      </c>
      <c r="AF482" s="16">
        <v>20.3</v>
      </c>
      <c r="AG482" s="18">
        <v>232</v>
      </c>
      <c r="AH482" s="634">
        <v>1.04</v>
      </c>
      <c r="AI482" s="16">
        <v>51.6</v>
      </c>
      <c r="AJ482" s="24"/>
      <c r="AK482" s="635" t="s">
        <v>55</v>
      </c>
      <c r="AL482" s="635" t="s">
        <v>55</v>
      </c>
      <c r="AM482" s="26"/>
      <c r="AN482" s="635" t="s">
        <v>85</v>
      </c>
      <c r="AO482" s="24" t="s">
        <v>55</v>
      </c>
      <c r="AP482" s="635"/>
      <c r="AQ482" s="635" t="s">
        <v>55</v>
      </c>
      <c r="AR482" s="635" t="s">
        <v>55</v>
      </c>
      <c r="AS482" s="641" t="s">
        <v>32</v>
      </c>
      <c r="AT482" s="24" t="s">
        <v>1864</v>
      </c>
    </row>
    <row r="483" spans="1:46" ht="19.5">
      <c r="A483" s="619">
        <v>45870</v>
      </c>
      <c r="B483" s="616">
        <v>108</v>
      </c>
      <c r="C483" s="620">
        <v>0.39583333333333331</v>
      </c>
      <c r="D483" s="617">
        <v>2505870</v>
      </c>
      <c r="E483" s="617" t="s">
        <v>39</v>
      </c>
      <c r="F483" s="621" t="s">
        <v>55</v>
      </c>
      <c r="G483" s="866">
        <v>14.04</v>
      </c>
      <c r="H483" s="875"/>
      <c r="I483" s="869">
        <v>14.4</v>
      </c>
      <c r="J483" s="24"/>
      <c r="K483" s="19">
        <v>10.81</v>
      </c>
      <c r="L483" s="636">
        <f>(K483/(100-G483))*100</f>
        <v>12.575616565844577</v>
      </c>
      <c r="M483" s="24"/>
      <c r="N483" s="24"/>
      <c r="O483" s="869">
        <v>2.5</v>
      </c>
      <c r="P483" s="869">
        <v>4.8</v>
      </c>
      <c r="Q483" s="870">
        <v>11</v>
      </c>
      <c r="R483" s="870">
        <v>53.2</v>
      </c>
      <c r="S483" s="870">
        <v>14.8</v>
      </c>
      <c r="T483" s="874">
        <f>SUM(PS[[#This Row],[G 180µ]:[G 63µ]])</f>
        <v>83.8</v>
      </c>
      <c r="U483" s="870">
        <v>8.6</v>
      </c>
      <c r="V483" s="622"/>
      <c r="W483" s="622"/>
      <c r="X483" s="622"/>
      <c r="Y483" s="637">
        <v>90.05</v>
      </c>
      <c r="Z483" s="18">
        <v>0.64</v>
      </c>
      <c r="AA483" s="18">
        <v>9.94</v>
      </c>
      <c r="AB483" s="25"/>
      <c r="AC483" s="17"/>
      <c r="AD483" s="16">
        <v>90</v>
      </c>
      <c r="AE483" s="16">
        <v>99</v>
      </c>
      <c r="AF483" s="16">
        <v>22.1</v>
      </c>
      <c r="AG483" s="18">
        <v>280</v>
      </c>
      <c r="AH483" s="634">
        <v>0.91</v>
      </c>
      <c r="AI483" s="16">
        <v>54.2</v>
      </c>
      <c r="AJ483" s="24"/>
      <c r="AK483" s="635" t="s">
        <v>55</v>
      </c>
      <c r="AL483" s="635" t="s">
        <v>55</v>
      </c>
      <c r="AM483" s="26"/>
      <c r="AN483" s="635" t="s">
        <v>85</v>
      </c>
      <c r="AO483" s="24" t="s">
        <v>55</v>
      </c>
      <c r="AP483" s="635"/>
      <c r="AQ483" s="635" t="s">
        <v>55</v>
      </c>
      <c r="AR483" s="635" t="s">
        <v>55</v>
      </c>
      <c r="AS483" s="641" t="s">
        <v>32</v>
      </c>
      <c r="AT483" s="24" t="s">
        <v>1865</v>
      </c>
    </row>
    <row r="484" spans="1:46" ht="19.5">
      <c r="A484" s="619">
        <v>45871</v>
      </c>
      <c r="B484" s="616">
        <v>108</v>
      </c>
      <c r="C484" s="620">
        <v>0.39583333333333331</v>
      </c>
      <c r="D484" s="617">
        <v>2505886</v>
      </c>
      <c r="E484" s="617" t="s">
        <v>39</v>
      </c>
      <c r="F484" s="621" t="s">
        <v>55</v>
      </c>
      <c r="G484" s="866">
        <v>14.09</v>
      </c>
      <c r="H484" s="875"/>
      <c r="I484" s="869"/>
      <c r="J484" s="24"/>
      <c r="K484" s="19">
        <v>10.85</v>
      </c>
      <c r="L484" s="636">
        <f>(K484/(100-G484))*100</f>
        <v>12.62949598416948</v>
      </c>
      <c r="M484" s="24"/>
      <c r="N484" s="24"/>
      <c r="O484" s="869">
        <v>3</v>
      </c>
      <c r="P484" s="869">
        <v>5.6</v>
      </c>
      <c r="Q484" s="870">
        <v>12.6</v>
      </c>
      <c r="R484" s="870">
        <v>48.3</v>
      </c>
      <c r="S484" s="870">
        <v>16.399999999999999</v>
      </c>
      <c r="T484" s="874">
        <f>SUM(PS[[#This Row],[G 180µ]:[G 63µ]])</f>
        <v>82.9</v>
      </c>
      <c r="U484" s="870">
        <v>10</v>
      </c>
      <c r="V484" s="622">
        <v>26.23</v>
      </c>
      <c r="W484" s="622">
        <v>97.88</v>
      </c>
      <c r="X484" s="622">
        <v>9.32</v>
      </c>
      <c r="Y484" s="637">
        <v>90.11</v>
      </c>
      <c r="Z484" s="18">
        <v>-0.6</v>
      </c>
      <c r="AA484" s="18">
        <v>10.59</v>
      </c>
      <c r="AB484" s="25"/>
      <c r="AC484" s="17"/>
      <c r="AD484" s="16">
        <v>93</v>
      </c>
      <c r="AE484" s="16">
        <v>108</v>
      </c>
      <c r="AF484" s="16">
        <v>23.1</v>
      </c>
      <c r="AG484" s="18">
        <v>319</v>
      </c>
      <c r="AH484" s="634">
        <v>0.86</v>
      </c>
      <c r="AI484" s="16">
        <v>57</v>
      </c>
      <c r="AJ484" s="24"/>
      <c r="AK484" s="635" t="s">
        <v>55</v>
      </c>
      <c r="AL484" s="635" t="s">
        <v>55</v>
      </c>
      <c r="AM484" s="26"/>
      <c r="AN484" s="635" t="s">
        <v>85</v>
      </c>
      <c r="AO484" s="24" t="s">
        <v>55</v>
      </c>
      <c r="AP484" s="635"/>
      <c r="AQ484" s="635" t="s">
        <v>55</v>
      </c>
      <c r="AR484" s="635" t="s">
        <v>55</v>
      </c>
      <c r="AS484" s="641" t="s">
        <v>32</v>
      </c>
      <c r="AT484" s="24" t="s">
        <v>1866</v>
      </c>
    </row>
    <row r="485" spans="1:46" ht="19.5">
      <c r="A485" s="619">
        <v>45873</v>
      </c>
      <c r="B485" s="616">
        <v>108</v>
      </c>
      <c r="C485" s="620">
        <v>0.4375</v>
      </c>
      <c r="D485" s="617">
        <v>2505936</v>
      </c>
      <c r="E485" s="617" t="s">
        <v>39</v>
      </c>
      <c r="F485" s="621" t="s">
        <v>55</v>
      </c>
      <c r="G485" s="866">
        <v>13.95</v>
      </c>
      <c r="H485" s="875"/>
      <c r="I485" s="869"/>
      <c r="J485" s="24"/>
      <c r="K485" s="19">
        <v>10.87</v>
      </c>
      <c r="L485" s="636">
        <f>(K485/(100-G485))*100</f>
        <v>12.6321905868681</v>
      </c>
      <c r="M485" s="24"/>
      <c r="N485" s="24"/>
      <c r="O485" s="869">
        <v>2.6</v>
      </c>
      <c r="P485" s="869">
        <v>8</v>
      </c>
      <c r="Q485" s="870">
        <v>12</v>
      </c>
      <c r="R485" s="870">
        <v>50</v>
      </c>
      <c r="S485" s="870">
        <v>15</v>
      </c>
      <c r="T485" s="874">
        <f>SUM(PS[[#This Row],[G 180µ]:[G 63µ]])</f>
        <v>85</v>
      </c>
      <c r="U485" s="870">
        <v>11</v>
      </c>
      <c r="V485" s="622"/>
      <c r="W485" s="622"/>
      <c r="X485" s="622"/>
      <c r="Y485" s="637">
        <v>88.72</v>
      </c>
      <c r="Z485" s="18">
        <v>-0.23</v>
      </c>
      <c r="AA485" s="18">
        <v>10.43</v>
      </c>
      <c r="AB485" s="25"/>
      <c r="AC485" s="17"/>
      <c r="AD485" s="16"/>
      <c r="AE485" s="16"/>
      <c r="AF485" s="16"/>
      <c r="AG485" s="18"/>
      <c r="AH485" s="634"/>
      <c r="AI485" s="16"/>
      <c r="AJ485" s="24"/>
      <c r="AK485" s="635" t="s">
        <v>55</v>
      </c>
      <c r="AL485" s="635" t="s">
        <v>55</v>
      </c>
      <c r="AM485" s="26"/>
      <c r="AN485" s="635" t="s">
        <v>85</v>
      </c>
      <c r="AO485" s="24" t="s">
        <v>55</v>
      </c>
      <c r="AP485" s="635"/>
      <c r="AQ485" s="635" t="s">
        <v>55</v>
      </c>
      <c r="AR485" s="635" t="s">
        <v>55</v>
      </c>
      <c r="AS485" s="641" t="s">
        <v>32</v>
      </c>
      <c r="AT485" s="24" t="s">
        <v>1867</v>
      </c>
    </row>
    <row r="486" spans="1:46" ht="19.5">
      <c r="A486" s="619">
        <v>45874</v>
      </c>
      <c r="B486" s="616">
        <v>108</v>
      </c>
      <c r="C486" s="620">
        <v>0.42708333333333331</v>
      </c>
      <c r="D486" s="617">
        <v>2505936</v>
      </c>
      <c r="E486" s="617" t="s">
        <v>39</v>
      </c>
      <c r="F486" s="621" t="s">
        <v>55</v>
      </c>
      <c r="G486" s="866">
        <v>13.5</v>
      </c>
      <c r="H486" s="875"/>
      <c r="I486" s="869"/>
      <c r="J486" s="24"/>
      <c r="K486" s="19">
        <v>11.53</v>
      </c>
      <c r="L486" s="636">
        <f>(K486/(100-G486))*100</f>
        <v>13.329479768786126</v>
      </c>
      <c r="M486" s="24">
        <v>328</v>
      </c>
      <c r="N486" s="24"/>
      <c r="O486" s="869">
        <v>2.4</v>
      </c>
      <c r="P486" s="869">
        <v>5</v>
      </c>
      <c r="Q486" s="870">
        <v>11.5</v>
      </c>
      <c r="R486" s="870">
        <v>47</v>
      </c>
      <c r="S486" s="870">
        <v>20</v>
      </c>
      <c r="T486" s="874">
        <f>SUM(PS[[#This Row],[G 180µ]:[G 63µ]])</f>
        <v>83.5</v>
      </c>
      <c r="U486" s="870">
        <v>12</v>
      </c>
      <c r="V486" s="622">
        <v>25.81</v>
      </c>
      <c r="W486" s="622">
        <v>98</v>
      </c>
      <c r="X486" s="622">
        <v>8.25</v>
      </c>
      <c r="Y486" s="637">
        <v>88.87</v>
      </c>
      <c r="Z486" s="18">
        <v>-0.3</v>
      </c>
      <c r="AA486" s="18">
        <v>10.48</v>
      </c>
      <c r="AB486" s="25"/>
      <c r="AC486" s="17"/>
      <c r="AD486" s="16">
        <v>87</v>
      </c>
      <c r="AE486" s="16">
        <v>80</v>
      </c>
      <c r="AF486" s="16">
        <v>19.600000000000001</v>
      </c>
      <c r="AG486" s="18">
        <v>233</v>
      </c>
      <c r="AH486" s="634">
        <v>1.0900000000000001</v>
      </c>
      <c r="AI486" s="16">
        <v>53.2</v>
      </c>
      <c r="AJ486" s="24"/>
      <c r="AK486" s="635" t="s">
        <v>55</v>
      </c>
      <c r="AL486" s="635" t="s">
        <v>55</v>
      </c>
      <c r="AM486" s="26"/>
      <c r="AN486" s="635" t="s">
        <v>85</v>
      </c>
      <c r="AO486" s="24" t="s">
        <v>55</v>
      </c>
      <c r="AP486" s="635"/>
      <c r="AQ486" s="635" t="s">
        <v>55</v>
      </c>
      <c r="AR486" s="635" t="s">
        <v>55</v>
      </c>
      <c r="AS486" s="641" t="s">
        <v>32</v>
      </c>
      <c r="AT486" s="24" t="s">
        <v>1868</v>
      </c>
    </row>
    <row r="487" spans="1:46" ht="19.5">
      <c r="A487" s="619">
        <v>45875</v>
      </c>
      <c r="B487" s="616">
        <v>108</v>
      </c>
      <c r="C487" s="620">
        <v>0.41319444444444442</v>
      </c>
      <c r="D487" s="617">
        <v>2505977</v>
      </c>
      <c r="E487" s="617" t="s">
        <v>39</v>
      </c>
      <c r="F487" s="621" t="s">
        <v>55</v>
      </c>
      <c r="G487" s="866">
        <v>13.8</v>
      </c>
      <c r="H487" s="875"/>
      <c r="I487" s="869"/>
      <c r="J487" s="24"/>
      <c r="K487" s="19">
        <v>11.16</v>
      </c>
      <c r="L487" s="636">
        <f>(K487/(100-G487))*100</f>
        <v>12.946635730858469</v>
      </c>
      <c r="M487" s="24"/>
      <c r="N487" s="24"/>
      <c r="O487" s="869">
        <v>2</v>
      </c>
      <c r="P487" s="869">
        <v>3.5</v>
      </c>
      <c r="Q487" s="870">
        <v>14</v>
      </c>
      <c r="R487" s="870">
        <v>48</v>
      </c>
      <c r="S487" s="870">
        <v>19</v>
      </c>
      <c r="T487" s="874">
        <f>SUM(PS[[#This Row],[G 180µ]:[G 63µ]])</f>
        <v>84.5</v>
      </c>
      <c r="U487" s="870">
        <v>11</v>
      </c>
      <c r="V487" s="622"/>
      <c r="W487" s="622"/>
      <c r="X487" s="622"/>
      <c r="Y487" s="637">
        <v>88.52</v>
      </c>
      <c r="Z487" s="18">
        <v>-0.27</v>
      </c>
      <c r="AA487" s="18">
        <v>10.11</v>
      </c>
      <c r="AB487" s="25"/>
      <c r="AC487" s="17">
        <v>0.71</v>
      </c>
      <c r="AD487" s="16"/>
      <c r="AE487" s="16"/>
      <c r="AF487" s="16"/>
      <c r="AG487" s="18"/>
      <c r="AH487" s="634"/>
      <c r="AI487" s="16"/>
      <c r="AJ487" s="24"/>
      <c r="AK487" s="635" t="s">
        <v>55</v>
      </c>
      <c r="AL487" s="635" t="s">
        <v>55</v>
      </c>
      <c r="AM487" s="26"/>
      <c r="AN487" s="635" t="s">
        <v>85</v>
      </c>
      <c r="AO487" s="24" t="s">
        <v>55</v>
      </c>
      <c r="AP487" s="635"/>
      <c r="AQ487" s="635" t="s">
        <v>55</v>
      </c>
      <c r="AR487" s="635" t="s">
        <v>55</v>
      </c>
      <c r="AS487" s="641" t="s">
        <v>32</v>
      </c>
      <c r="AT487" s="24" t="s">
        <v>1869</v>
      </c>
    </row>
    <row r="488" spans="1:46" ht="19.5">
      <c r="A488" s="619">
        <v>45876</v>
      </c>
      <c r="B488" s="616">
        <v>108</v>
      </c>
      <c r="C488" s="620">
        <v>0.39583333333333331</v>
      </c>
      <c r="D488" s="617">
        <v>2505995</v>
      </c>
      <c r="E488" s="617" t="s">
        <v>39</v>
      </c>
      <c r="F488" s="621" t="s">
        <v>55</v>
      </c>
      <c r="G488" s="866">
        <v>14.04</v>
      </c>
      <c r="H488" s="875"/>
      <c r="I488" s="869"/>
      <c r="J488" s="24"/>
      <c r="K488" s="19">
        <v>11.01</v>
      </c>
      <c r="L488" s="636">
        <f>(K488/(100-G488))*100</f>
        <v>12.808282922289434</v>
      </c>
      <c r="M488" s="24"/>
      <c r="N488" s="24"/>
      <c r="O488" s="869">
        <v>3</v>
      </c>
      <c r="P488" s="869">
        <v>4</v>
      </c>
      <c r="Q488" s="870">
        <v>18</v>
      </c>
      <c r="R488" s="870">
        <v>46</v>
      </c>
      <c r="S488" s="870">
        <v>16</v>
      </c>
      <c r="T488" s="874">
        <f>SUM(PS[[#This Row],[G 180µ]:[G 63µ]])</f>
        <v>84</v>
      </c>
      <c r="U488" s="870">
        <v>11</v>
      </c>
      <c r="V488" s="622"/>
      <c r="W488" s="622"/>
      <c r="X488" s="622"/>
      <c r="Y488" s="637">
        <v>87.77</v>
      </c>
      <c r="Z488" s="18">
        <v>-0.23</v>
      </c>
      <c r="AA488" s="18">
        <v>10.26</v>
      </c>
      <c r="AB488" s="25"/>
      <c r="AC488" s="17"/>
      <c r="AD488" s="16">
        <v>100</v>
      </c>
      <c r="AE488" s="16">
        <v>86</v>
      </c>
      <c r="AF488" s="16">
        <v>20.6</v>
      </c>
      <c r="AG488" s="18">
        <v>275</v>
      </c>
      <c r="AH488" s="634">
        <v>1.1599999999999999</v>
      </c>
      <c r="AI488" s="16">
        <v>53</v>
      </c>
      <c r="AJ488" s="24"/>
      <c r="AK488" s="635" t="s">
        <v>55</v>
      </c>
      <c r="AL488" s="635" t="s">
        <v>55</v>
      </c>
      <c r="AM488" s="26"/>
      <c r="AN488" s="635" t="s">
        <v>85</v>
      </c>
      <c r="AO488" s="24" t="s">
        <v>55</v>
      </c>
      <c r="AP488" s="635"/>
      <c r="AQ488" s="635" t="s">
        <v>55</v>
      </c>
      <c r="AR488" s="635" t="s">
        <v>55</v>
      </c>
      <c r="AS488" s="641" t="s">
        <v>32</v>
      </c>
      <c r="AT488" s="24" t="s">
        <v>1870</v>
      </c>
    </row>
    <row r="489" spans="1:46" ht="19.5">
      <c r="A489" s="619">
        <v>45877</v>
      </c>
      <c r="B489" s="616">
        <v>108</v>
      </c>
      <c r="C489" s="620">
        <v>0.39583333333333331</v>
      </c>
      <c r="D489" s="617">
        <v>2506022</v>
      </c>
      <c r="E489" s="617" t="s">
        <v>39</v>
      </c>
      <c r="F489" s="621" t="s">
        <v>55</v>
      </c>
      <c r="G489" s="866">
        <v>13.79</v>
      </c>
      <c r="H489" s="875"/>
      <c r="I489" s="869"/>
      <c r="J489" s="24"/>
      <c r="K489" s="19">
        <v>11.19</v>
      </c>
      <c r="L489" s="636">
        <f>(K489/(100-G489))*100</f>
        <v>12.97993272242199</v>
      </c>
      <c r="M489" s="24"/>
      <c r="N489" s="24"/>
      <c r="O489" s="869">
        <v>4.5</v>
      </c>
      <c r="P489" s="869">
        <v>6.9</v>
      </c>
      <c r="Q489" s="870">
        <v>21</v>
      </c>
      <c r="R489" s="870">
        <v>48</v>
      </c>
      <c r="S489" s="870">
        <v>8</v>
      </c>
      <c r="T489" s="874">
        <f>SUM(PS[[#This Row],[G 180µ]:[G 63µ]])</f>
        <v>83.9</v>
      </c>
      <c r="U489" s="870">
        <v>10</v>
      </c>
      <c r="V489" s="622"/>
      <c r="W489" s="622"/>
      <c r="X489" s="622"/>
      <c r="Y489" s="637">
        <v>89.24</v>
      </c>
      <c r="Z489" s="18">
        <v>-0.36</v>
      </c>
      <c r="AA489" s="18">
        <v>10.3</v>
      </c>
      <c r="AB489" s="25"/>
      <c r="AC489" s="17">
        <v>0.71</v>
      </c>
      <c r="AD489" s="16"/>
      <c r="AE489" s="16"/>
      <c r="AF489" s="16"/>
      <c r="AG489" s="18"/>
      <c r="AH489" s="634"/>
      <c r="AI489" s="16"/>
      <c r="AJ489" s="24"/>
      <c r="AK489" s="635" t="s">
        <v>55</v>
      </c>
      <c r="AL489" s="635" t="s">
        <v>55</v>
      </c>
      <c r="AM489" s="26"/>
      <c r="AN489" s="635" t="s">
        <v>85</v>
      </c>
      <c r="AO489" s="24" t="s">
        <v>55</v>
      </c>
      <c r="AP489" s="635"/>
      <c r="AQ489" s="635" t="s">
        <v>55</v>
      </c>
      <c r="AR489" s="635" t="s">
        <v>55</v>
      </c>
      <c r="AS489" s="641" t="s">
        <v>32</v>
      </c>
      <c r="AT489" s="24" t="s">
        <v>1871</v>
      </c>
    </row>
    <row r="490" spans="1:46" ht="19.5">
      <c r="A490" s="619">
        <v>45880</v>
      </c>
      <c r="B490" s="616">
        <v>108</v>
      </c>
      <c r="C490" s="620">
        <v>0.41666666666666669</v>
      </c>
      <c r="D490" s="617">
        <v>2506094</v>
      </c>
      <c r="E490" s="617" t="s">
        <v>39</v>
      </c>
      <c r="F490" s="621" t="s">
        <v>55</v>
      </c>
      <c r="G490" s="866">
        <v>13.44</v>
      </c>
      <c r="H490" s="875"/>
      <c r="I490" s="869"/>
      <c r="J490" s="24"/>
      <c r="K490" s="19">
        <v>10.08</v>
      </c>
      <c r="L490" s="636">
        <f>(K490/(100-G490))*100</f>
        <v>11.645101663585953</v>
      </c>
      <c r="M490" s="24"/>
      <c r="N490" s="24"/>
      <c r="O490" s="869">
        <v>2.5</v>
      </c>
      <c r="P490" s="869">
        <v>7</v>
      </c>
      <c r="Q490" s="870">
        <v>19.399999999999999</v>
      </c>
      <c r="R490" s="870">
        <v>47</v>
      </c>
      <c r="S490" s="870">
        <v>10.5</v>
      </c>
      <c r="T490" s="874">
        <f>SUM(PS[[#This Row],[G 180µ]:[G 63µ]])</f>
        <v>83.9</v>
      </c>
      <c r="U490" s="870">
        <v>11</v>
      </c>
      <c r="V490" s="622"/>
      <c r="W490" s="622"/>
      <c r="X490" s="622"/>
      <c r="Y490" s="637">
        <v>90.01</v>
      </c>
      <c r="Z490" s="18">
        <v>-0.65</v>
      </c>
      <c r="AA490" s="18">
        <v>10.31</v>
      </c>
      <c r="AB490" s="25"/>
      <c r="AC490" s="17">
        <v>0.73</v>
      </c>
      <c r="AD490" s="16"/>
      <c r="AE490" s="16"/>
      <c r="AF490" s="16"/>
      <c r="AG490" s="18"/>
      <c r="AH490" s="634"/>
      <c r="AI490" s="16"/>
      <c r="AJ490" s="24"/>
      <c r="AK490" s="635" t="s">
        <v>55</v>
      </c>
      <c r="AL490" s="635" t="s">
        <v>55</v>
      </c>
      <c r="AM490" s="26"/>
      <c r="AN490" s="635" t="s">
        <v>85</v>
      </c>
      <c r="AO490" s="24" t="s">
        <v>55</v>
      </c>
      <c r="AP490" s="635"/>
      <c r="AQ490" s="635" t="s">
        <v>55</v>
      </c>
      <c r="AR490" s="635" t="s">
        <v>55</v>
      </c>
      <c r="AS490" s="641" t="s">
        <v>32</v>
      </c>
      <c r="AT490" s="24" t="s">
        <v>1872</v>
      </c>
    </row>
    <row r="491" spans="1:46" ht="19.5">
      <c r="A491" s="619">
        <v>45881</v>
      </c>
      <c r="B491" s="616">
        <v>108</v>
      </c>
      <c r="C491" s="620">
        <v>0.41666666666666669</v>
      </c>
      <c r="D491" s="617">
        <v>2506135</v>
      </c>
      <c r="E491" s="617" t="s">
        <v>39</v>
      </c>
      <c r="F491" s="621" t="s">
        <v>55</v>
      </c>
      <c r="G491" s="866">
        <v>13.49</v>
      </c>
      <c r="H491" s="875"/>
      <c r="I491" s="869">
        <v>13.62</v>
      </c>
      <c r="J491" s="24"/>
      <c r="K491" s="19">
        <v>10.8</v>
      </c>
      <c r="L491" s="636">
        <f>(K491/(100-G491))*100</f>
        <v>12.484105883712866</v>
      </c>
      <c r="M491" s="24"/>
      <c r="N491" s="24"/>
      <c r="O491" s="869">
        <v>2.2400000000000002</v>
      </c>
      <c r="P491" s="869">
        <v>6.88</v>
      </c>
      <c r="Q491" s="870">
        <v>16.8</v>
      </c>
      <c r="R491" s="870">
        <v>55.6</v>
      </c>
      <c r="S491" s="870">
        <v>11.32</v>
      </c>
      <c r="T491" s="874">
        <f>SUM(PS[[#This Row],[G 180µ]:[G 63µ]])</f>
        <v>90.6</v>
      </c>
      <c r="U491" s="870">
        <v>4.9000000000000004</v>
      </c>
      <c r="V491" s="622"/>
      <c r="W491" s="622"/>
      <c r="X491" s="622"/>
      <c r="Y491" s="637">
        <v>89.92</v>
      </c>
      <c r="Z491" s="18">
        <v>-0.59</v>
      </c>
      <c r="AA491" s="18">
        <v>10.36</v>
      </c>
      <c r="AB491" s="25"/>
      <c r="AC491" s="17">
        <v>0.79</v>
      </c>
      <c r="AD491" s="16">
        <v>87</v>
      </c>
      <c r="AE491" s="16">
        <v>73</v>
      </c>
      <c r="AF491" s="16">
        <v>19</v>
      </c>
      <c r="AG491" s="18">
        <v>222</v>
      </c>
      <c r="AH491" s="634">
        <v>1.19</v>
      </c>
      <c r="AI491" s="16">
        <v>53.9</v>
      </c>
      <c r="AJ491" s="24"/>
      <c r="AK491" s="635" t="s">
        <v>55</v>
      </c>
      <c r="AL491" s="635" t="s">
        <v>55</v>
      </c>
      <c r="AM491" s="26"/>
      <c r="AN491" s="635" t="s">
        <v>85</v>
      </c>
      <c r="AO491" s="24" t="s">
        <v>55</v>
      </c>
      <c r="AP491" s="635"/>
      <c r="AQ491" s="635" t="s">
        <v>55</v>
      </c>
      <c r="AR491" s="635" t="s">
        <v>55</v>
      </c>
      <c r="AS491" s="641" t="s">
        <v>32</v>
      </c>
      <c r="AT491" s="24" t="s">
        <v>1873</v>
      </c>
    </row>
    <row r="492" spans="1:46" ht="19.5">
      <c r="A492" s="619">
        <v>45882</v>
      </c>
      <c r="B492" s="616">
        <v>108</v>
      </c>
      <c r="C492" s="620">
        <v>0.40277777777777779</v>
      </c>
      <c r="D492" s="617">
        <v>2506163</v>
      </c>
      <c r="E492" s="617" t="s">
        <v>39</v>
      </c>
      <c r="F492" s="621" t="s">
        <v>55</v>
      </c>
      <c r="G492" s="866">
        <v>13.79</v>
      </c>
      <c r="H492" s="875"/>
      <c r="I492" s="869"/>
      <c r="J492" s="24"/>
      <c r="K492" s="19">
        <v>10.59</v>
      </c>
      <c r="L492" s="636">
        <f>(K492/(100-G492))*100</f>
        <v>12.283957777520008</v>
      </c>
      <c r="M492" s="24"/>
      <c r="N492" s="24"/>
      <c r="O492" s="869">
        <v>2</v>
      </c>
      <c r="P492" s="869">
        <v>7</v>
      </c>
      <c r="Q492" s="870">
        <v>20</v>
      </c>
      <c r="R492" s="870">
        <v>50</v>
      </c>
      <c r="S492" s="870">
        <v>9</v>
      </c>
      <c r="T492" s="874">
        <f>SUM(PS[[#This Row],[G 180µ]:[G 63µ]])</f>
        <v>86</v>
      </c>
      <c r="U492" s="870">
        <v>10</v>
      </c>
      <c r="V492" s="622"/>
      <c r="W492" s="622"/>
      <c r="X492" s="622"/>
      <c r="Y492" s="637">
        <v>88.62</v>
      </c>
      <c r="Z492" s="18">
        <v>-0.55000000000000004</v>
      </c>
      <c r="AA492" s="18">
        <v>10.06</v>
      </c>
      <c r="AB492" s="25"/>
      <c r="AC492" s="17"/>
      <c r="AD492" s="16"/>
      <c r="AE492" s="16"/>
      <c r="AF492" s="16"/>
      <c r="AG492" s="18"/>
      <c r="AH492" s="634"/>
      <c r="AI492" s="16"/>
      <c r="AJ492" s="24"/>
      <c r="AK492" s="635" t="s">
        <v>55</v>
      </c>
      <c r="AL492" s="635" t="s">
        <v>55</v>
      </c>
      <c r="AM492" s="26"/>
      <c r="AN492" s="635" t="s">
        <v>85</v>
      </c>
      <c r="AO492" s="24" t="s">
        <v>55</v>
      </c>
      <c r="AP492" s="635"/>
      <c r="AQ492" s="635" t="s">
        <v>55</v>
      </c>
      <c r="AR492" s="635" t="s">
        <v>55</v>
      </c>
      <c r="AS492" s="641" t="s">
        <v>32</v>
      </c>
      <c r="AT492" s="24" t="s">
        <v>1874</v>
      </c>
    </row>
    <row r="493" spans="1:46" ht="19.5">
      <c r="A493" s="619">
        <v>45883</v>
      </c>
      <c r="B493" s="616">
        <v>108</v>
      </c>
      <c r="C493" s="620">
        <v>0.39583333333333331</v>
      </c>
      <c r="D493" s="617">
        <v>2506190</v>
      </c>
      <c r="E493" s="617" t="s">
        <v>39</v>
      </c>
      <c r="F493" s="621" t="s">
        <v>55</v>
      </c>
      <c r="G493" s="864">
        <v>13.97</v>
      </c>
      <c r="H493" s="875"/>
      <c r="I493" s="869">
        <v>13.89</v>
      </c>
      <c r="J493" s="24"/>
      <c r="K493" s="19">
        <v>10.69</v>
      </c>
      <c r="L493" s="636">
        <f>(K493/(100-G493))*100</f>
        <v>12.425897942578169</v>
      </c>
      <c r="M493" s="24"/>
      <c r="N493" s="24"/>
      <c r="O493" s="869">
        <v>2.4</v>
      </c>
      <c r="P493" s="869">
        <v>3</v>
      </c>
      <c r="Q493" s="870">
        <v>9.6</v>
      </c>
      <c r="R493" s="870">
        <v>60</v>
      </c>
      <c r="S493" s="870">
        <v>14.02</v>
      </c>
      <c r="T493" s="874">
        <f>SUM(PS[[#This Row],[G 180µ]:[G 63µ]])</f>
        <v>86.61999999999999</v>
      </c>
      <c r="U493" s="870">
        <v>7.2</v>
      </c>
      <c r="V493" s="622"/>
      <c r="W493" s="622"/>
      <c r="X493" s="622"/>
      <c r="Y493" s="18">
        <v>89.64</v>
      </c>
      <c r="Z493" s="18">
        <v>-0.5</v>
      </c>
      <c r="AA493" s="18">
        <v>10.28</v>
      </c>
      <c r="AB493" s="25"/>
      <c r="AC493" s="17">
        <v>0.8</v>
      </c>
      <c r="AD493" s="16"/>
      <c r="AE493" s="16"/>
      <c r="AF493" s="16"/>
      <c r="AG493" s="18"/>
      <c r="AH493" s="16"/>
      <c r="AI493" s="16"/>
      <c r="AJ493" s="24"/>
      <c r="AK493" s="635" t="s">
        <v>55</v>
      </c>
      <c r="AL493" s="635" t="s">
        <v>55</v>
      </c>
      <c r="AM493" s="26"/>
      <c r="AN493" s="635" t="s">
        <v>85</v>
      </c>
      <c r="AO493" s="24" t="s">
        <v>55</v>
      </c>
      <c r="AP493" s="635"/>
      <c r="AQ493" s="635" t="s">
        <v>55</v>
      </c>
      <c r="AR493" s="635" t="s">
        <v>55</v>
      </c>
      <c r="AS493" s="641" t="s">
        <v>32</v>
      </c>
      <c r="AT493" s="24" t="s">
        <v>1875</v>
      </c>
    </row>
    <row r="494" spans="1:46" ht="19.5">
      <c r="A494" s="619">
        <v>45884</v>
      </c>
      <c r="B494" s="616">
        <v>108</v>
      </c>
      <c r="C494" s="620">
        <v>0.39583333333333331</v>
      </c>
      <c r="D494" s="617">
        <v>2506210</v>
      </c>
      <c r="E494" s="617" t="s">
        <v>39</v>
      </c>
      <c r="F494" s="621" t="s">
        <v>55</v>
      </c>
      <c r="G494" s="864">
        <v>13.19</v>
      </c>
      <c r="H494" s="875"/>
      <c r="I494" s="869">
        <v>13.3</v>
      </c>
      <c r="J494" s="24"/>
      <c r="K494" s="19">
        <v>10.95</v>
      </c>
      <c r="L494" s="636">
        <f>(K494/(100-G494))*100</f>
        <v>12.613754175786198</v>
      </c>
      <c r="M494" s="24">
        <v>430</v>
      </c>
      <c r="N494" s="24"/>
      <c r="O494" s="869">
        <v>2</v>
      </c>
      <c r="P494" s="869">
        <v>5</v>
      </c>
      <c r="Q494" s="870">
        <v>15</v>
      </c>
      <c r="R494" s="870">
        <v>55</v>
      </c>
      <c r="S494" s="870">
        <v>13</v>
      </c>
      <c r="T494" s="874">
        <f>SUM(PS[[#This Row],[G 180µ]:[G 63µ]])</f>
        <v>88</v>
      </c>
      <c r="U494" s="870">
        <v>7.5</v>
      </c>
      <c r="V494" s="622">
        <v>28</v>
      </c>
      <c r="W494" s="622">
        <v>35.799999999999997</v>
      </c>
      <c r="X494" s="622">
        <v>8.6999999999999993</v>
      </c>
      <c r="Y494" s="637">
        <v>89.17</v>
      </c>
      <c r="Z494" s="18">
        <v>-0.56999999999999995</v>
      </c>
      <c r="AA494" s="18">
        <v>10.55</v>
      </c>
      <c r="AB494" s="25"/>
      <c r="AC494" s="17"/>
      <c r="AD494" s="16">
        <v>62</v>
      </c>
      <c r="AE494" s="16">
        <v>42</v>
      </c>
      <c r="AF494" s="16">
        <v>14.4</v>
      </c>
      <c r="AG494" s="18">
        <v>85</v>
      </c>
      <c r="AH494" s="16">
        <v>1.48</v>
      </c>
      <c r="AI494" s="16">
        <v>24</v>
      </c>
      <c r="AJ494" s="24"/>
      <c r="AK494" s="635" t="s">
        <v>55</v>
      </c>
      <c r="AL494" s="635" t="s">
        <v>55</v>
      </c>
      <c r="AM494" s="26"/>
      <c r="AN494" s="635" t="s">
        <v>101</v>
      </c>
      <c r="AO494" s="24" t="s">
        <v>55</v>
      </c>
      <c r="AP494" s="635"/>
      <c r="AQ494" s="635" t="s">
        <v>55</v>
      </c>
      <c r="AR494" s="635" t="s">
        <v>55</v>
      </c>
      <c r="AS494" s="641" t="s">
        <v>32</v>
      </c>
      <c r="AT494" s="24" t="s">
        <v>1876</v>
      </c>
    </row>
    <row r="495" spans="1:46" ht="19.5">
      <c r="A495" s="619">
        <v>45884</v>
      </c>
      <c r="B495" s="616">
        <v>108</v>
      </c>
      <c r="C495" s="620">
        <v>0.53819444444444442</v>
      </c>
      <c r="D495" s="617">
        <v>2506227</v>
      </c>
      <c r="E495" s="617" t="s">
        <v>21</v>
      </c>
      <c r="F495" s="621" t="s">
        <v>55</v>
      </c>
      <c r="G495" s="864">
        <v>13.12</v>
      </c>
      <c r="H495" s="875"/>
      <c r="I495" s="869"/>
      <c r="J495" s="24"/>
      <c r="K495" s="19">
        <v>11.34</v>
      </c>
      <c r="L495" s="636">
        <f>(K495/(100-G495))*100</f>
        <v>13.052486187845306</v>
      </c>
      <c r="M495" s="24"/>
      <c r="N495" s="24"/>
      <c r="O495" s="869"/>
      <c r="P495" s="869"/>
      <c r="Q495" s="870"/>
      <c r="R495" s="870"/>
      <c r="S495" s="870"/>
      <c r="T495" s="874"/>
      <c r="U495" s="870"/>
      <c r="V495" s="622">
        <v>29.3</v>
      </c>
      <c r="W495" s="622">
        <v>54.88</v>
      </c>
      <c r="X495" s="622">
        <v>9.4</v>
      </c>
      <c r="Y495" s="637">
        <v>89.64</v>
      </c>
      <c r="Z495" s="18">
        <v>-0.54</v>
      </c>
      <c r="AA495" s="18">
        <v>10.46</v>
      </c>
      <c r="AB495" s="25"/>
      <c r="AC495" s="17"/>
      <c r="AD495" s="16">
        <v>74</v>
      </c>
      <c r="AE495" s="16">
        <v>68</v>
      </c>
      <c r="AF495" s="16">
        <v>18.399999999999999</v>
      </c>
      <c r="AG495" s="18">
        <v>150</v>
      </c>
      <c r="AH495" s="16">
        <v>1.0900000000000001</v>
      </c>
      <c r="AI495" s="16">
        <v>39.5</v>
      </c>
      <c r="AJ495" s="24"/>
      <c r="AK495" s="635"/>
      <c r="AL495" s="635"/>
      <c r="AM495" s="26"/>
      <c r="AN495" s="635" t="s">
        <v>101</v>
      </c>
      <c r="AO495" s="24" t="s">
        <v>55</v>
      </c>
      <c r="AP495" s="635"/>
      <c r="AQ495" s="635" t="s">
        <v>55</v>
      </c>
      <c r="AR495" s="635" t="s">
        <v>55</v>
      </c>
      <c r="AS495" s="641" t="s">
        <v>32</v>
      </c>
      <c r="AT495" s="24" t="s">
        <v>1877</v>
      </c>
    </row>
    <row r="496" spans="1:46" ht="19.5">
      <c r="A496" s="619">
        <v>45887</v>
      </c>
      <c r="B496" s="616">
        <v>108</v>
      </c>
      <c r="C496" s="620">
        <v>0.35416666666666669</v>
      </c>
      <c r="D496" s="617">
        <v>2506293</v>
      </c>
      <c r="E496" s="617" t="s">
        <v>39</v>
      </c>
      <c r="F496" s="621" t="s">
        <v>55</v>
      </c>
      <c r="G496" s="864">
        <v>13.59</v>
      </c>
      <c r="H496" s="875"/>
      <c r="I496" s="869"/>
      <c r="J496" s="24"/>
      <c r="K496" s="19">
        <v>10.97</v>
      </c>
      <c r="L496" s="636">
        <f>(K496/(100-G496))*100</f>
        <v>12.695289897002663</v>
      </c>
      <c r="M496" s="24"/>
      <c r="N496" s="24"/>
      <c r="O496" s="869">
        <v>3.6</v>
      </c>
      <c r="P496" s="869">
        <v>3</v>
      </c>
      <c r="Q496" s="870">
        <v>10.199999999999999</v>
      </c>
      <c r="R496" s="870">
        <v>59.4</v>
      </c>
      <c r="S496" s="870">
        <v>11.4</v>
      </c>
      <c r="T496" s="874">
        <f>SUM(PS[[#This Row],[G 180µ]:[G 63µ]])</f>
        <v>84</v>
      </c>
      <c r="U496" s="870">
        <v>6.5</v>
      </c>
      <c r="V496" s="622">
        <v>25.59</v>
      </c>
      <c r="W496" s="622">
        <v>97.31</v>
      </c>
      <c r="X496" s="622">
        <v>8.94</v>
      </c>
      <c r="Y496" s="637">
        <v>90.02</v>
      </c>
      <c r="Z496" s="18">
        <v>-0.64</v>
      </c>
      <c r="AA496" s="18">
        <v>10.53</v>
      </c>
      <c r="AB496" s="25"/>
      <c r="AC496" s="17"/>
      <c r="AD496" s="16">
        <v>77</v>
      </c>
      <c r="AE496" s="16">
        <v>64</v>
      </c>
      <c r="AF496" s="16">
        <v>17.8</v>
      </c>
      <c r="AG496" s="18">
        <v>161</v>
      </c>
      <c r="AH496" s="16">
        <v>1.2</v>
      </c>
      <c r="AI496" s="16">
        <v>43.5</v>
      </c>
      <c r="AJ496" s="24"/>
      <c r="AK496" s="635" t="s">
        <v>55</v>
      </c>
      <c r="AL496" s="635" t="s">
        <v>55</v>
      </c>
      <c r="AM496" s="26"/>
      <c r="AN496" s="635" t="s">
        <v>85</v>
      </c>
      <c r="AO496" s="24" t="s">
        <v>55</v>
      </c>
      <c r="AP496" s="635"/>
      <c r="AQ496" s="635" t="s">
        <v>55</v>
      </c>
      <c r="AR496" s="635" t="s">
        <v>55</v>
      </c>
      <c r="AS496" s="641" t="s">
        <v>32</v>
      </c>
      <c r="AT496" s="24" t="s">
        <v>1878</v>
      </c>
    </row>
    <row r="497" spans="1:46" ht="19.5">
      <c r="A497" s="619">
        <v>45888</v>
      </c>
      <c r="B497" s="616">
        <v>108</v>
      </c>
      <c r="C497" s="620">
        <v>0.41666666666666669</v>
      </c>
      <c r="D497" s="617">
        <v>2506305</v>
      </c>
      <c r="E497" s="617" t="s">
        <v>39</v>
      </c>
      <c r="F497" s="621" t="s">
        <v>55</v>
      </c>
      <c r="G497" s="864">
        <v>13.4</v>
      </c>
      <c r="H497" s="875"/>
      <c r="I497" s="869">
        <v>13.3</v>
      </c>
      <c r="J497" s="24"/>
      <c r="K497" s="19">
        <v>10.63</v>
      </c>
      <c r="L497" s="636">
        <f>(K497/(100-G497))*100</f>
        <v>12.27482678983834</v>
      </c>
      <c r="M497" s="24"/>
      <c r="N497" s="24"/>
      <c r="O497" s="869">
        <v>2.4</v>
      </c>
      <c r="P497" s="869">
        <v>2.66</v>
      </c>
      <c r="Q497" s="870">
        <v>11.4</v>
      </c>
      <c r="R497" s="870">
        <v>50.8</v>
      </c>
      <c r="S497" s="870">
        <v>20</v>
      </c>
      <c r="T497" s="874">
        <f>SUM(PS[[#This Row],[G 180µ]:[G 63µ]])</f>
        <v>84.86</v>
      </c>
      <c r="U497" s="870">
        <v>10.199999999999999</v>
      </c>
      <c r="V497" s="622">
        <v>26.49</v>
      </c>
      <c r="W497" s="622">
        <v>93.81</v>
      </c>
      <c r="X497" s="622">
        <v>8.8699999999999992</v>
      </c>
      <c r="Y497" s="637">
        <v>89.15</v>
      </c>
      <c r="Z497" s="18">
        <v>-0.39</v>
      </c>
      <c r="AA497" s="18">
        <v>10.46</v>
      </c>
      <c r="AB497" s="25"/>
      <c r="AC497" s="17"/>
      <c r="AD497" s="16">
        <v>65</v>
      </c>
      <c r="AE497" s="16">
        <v>62</v>
      </c>
      <c r="AF497" s="16">
        <v>17.5</v>
      </c>
      <c r="AG497" s="18">
        <v>120</v>
      </c>
      <c r="AH497" s="16">
        <v>1.05</v>
      </c>
      <c r="AI497" s="16">
        <v>35.6</v>
      </c>
      <c r="AJ497" s="24"/>
      <c r="AK497" s="635" t="s">
        <v>55</v>
      </c>
      <c r="AL497" s="635" t="s">
        <v>55</v>
      </c>
      <c r="AM497" s="26"/>
      <c r="AN497" s="635" t="s">
        <v>101</v>
      </c>
      <c r="AO497" s="24" t="s">
        <v>55</v>
      </c>
      <c r="AP497" s="635"/>
      <c r="AQ497" s="635" t="s">
        <v>55</v>
      </c>
      <c r="AR497" s="635" t="s">
        <v>55</v>
      </c>
      <c r="AS497" s="641" t="s">
        <v>32</v>
      </c>
      <c r="AT497" s="24" t="s">
        <v>1879</v>
      </c>
    </row>
    <row r="498" spans="1:46" ht="19.5">
      <c r="A498" s="619">
        <v>45888</v>
      </c>
      <c r="B498" s="616">
        <v>108</v>
      </c>
      <c r="C498" s="620">
        <v>0.41666666666666669</v>
      </c>
      <c r="D498" s="617">
        <v>2506306</v>
      </c>
      <c r="E498" s="617" t="s">
        <v>21</v>
      </c>
      <c r="F498" s="621" t="s">
        <v>55</v>
      </c>
      <c r="G498" s="864">
        <v>13.6</v>
      </c>
      <c r="H498" s="875"/>
      <c r="I498" s="869"/>
      <c r="J498" s="24"/>
      <c r="K498" s="19">
        <v>10.62</v>
      </c>
      <c r="L498" s="636">
        <f>(K498/(100-G498))*100</f>
        <v>12.291666666666664</v>
      </c>
      <c r="M498" s="24"/>
      <c r="N498" s="24"/>
      <c r="O498" s="869"/>
      <c r="P498" s="869"/>
      <c r="Q498" s="870"/>
      <c r="R498" s="870"/>
      <c r="S498" s="870"/>
      <c r="T498" s="874"/>
      <c r="U498" s="870"/>
      <c r="V498" s="622"/>
      <c r="W498" s="622"/>
      <c r="X498" s="622"/>
      <c r="Y498" s="637">
        <v>89.6</v>
      </c>
      <c r="Z498" s="18">
        <v>-0.38</v>
      </c>
      <c r="AA498" s="18">
        <v>10.33</v>
      </c>
      <c r="AB498" s="25"/>
      <c r="AC498" s="17"/>
      <c r="AD498" s="16">
        <v>74</v>
      </c>
      <c r="AE498" s="16">
        <v>63</v>
      </c>
      <c r="AF498" s="16">
        <v>17.7</v>
      </c>
      <c r="AG498" s="18">
        <v>146</v>
      </c>
      <c r="AH498" s="16">
        <v>1.17</v>
      </c>
      <c r="AI498" s="16">
        <v>40.1</v>
      </c>
      <c r="AJ498" s="24"/>
      <c r="AK498" s="635"/>
      <c r="AL498" s="635"/>
      <c r="AM498" s="26"/>
      <c r="AN498" s="635" t="s">
        <v>101</v>
      </c>
      <c r="AO498" s="24" t="s">
        <v>55</v>
      </c>
      <c r="AP498" s="635"/>
      <c r="AQ498" s="635" t="s">
        <v>55</v>
      </c>
      <c r="AR498" s="635" t="s">
        <v>55</v>
      </c>
      <c r="AS498" s="641" t="s">
        <v>32</v>
      </c>
      <c r="AT498" s="24" t="s">
        <v>1880</v>
      </c>
    </row>
    <row r="499" spans="1:46" ht="19.5">
      <c r="A499" s="619">
        <v>45889</v>
      </c>
      <c r="B499" s="616">
        <v>108</v>
      </c>
      <c r="C499" s="620">
        <v>0.35416666666666669</v>
      </c>
      <c r="D499" s="617">
        <v>2506316</v>
      </c>
      <c r="E499" s="617" t="s">
        <v>39</v>
      </c>
      <c r="F499" s="621" t="s">
        <v>55</v>
      </c>
      <c r="G499" s="864">
        <v>13.4</v>
      </c>
      <c r="H499" s="875"/>
      <c r="I499" s="869"/>
      <c r="J499" s="24"/>
      <c r="K499" s="19">
        <v>10.9</v>
      </c>
      <c r="L499" s="636">
        <f>(K499/(100-G499))*100</f>
        <v>12.58660508083141</v>
      </c>
      <c r="M499" s="24"/>
      <c r="N499" s="24"/>
      <c r="O499" s="869">
        <v>3.01</v>
      </c>
      <c r="P499" s="869">
        <v>3.4</v>
      </c>
      <c r="Q499" s="870">
        <v>14</v>
      </c>
      <c r="R499" s="870">
        <v>60.2</v>
      </c>
      <c r="S499" s="870">
        <v>11</v>
      </c>
      <c r="T499" s="874">
        <f>SUM(PS[[#This Row],[G 180µ]:[G 63µ]])</f>
        <v>88.6</v>
      </c>
      <c r="U499" s="870">
        <v>7</v>
      </c>
      <c r="V499" s="622">
        <v>25.9</v>
      </c>
      <c r="W499" s="622">
        <v>76.849999999999994</v>
      </c>
      <c r="X499" s="622">
        <v>8.66</v>
      </c>
      <c r="Y499" s="637">
        <v>89.46</v>
      </c>
      <c r="Z499" s="18">
        <v>-0.31</v>
      </c>
      <c r="AA499" s="18">
        <v>10.38</v>
      </c>
      <c r="AB499" s="25"/>
      <c r="AC499" s="17">
        <v>0.68</v>
      </c>
      <c r="AD499" s="16">
        <v>68</v>
      </c>
      <c r="AE499" s="16">
        <v>68</v>
      </c>
      <c r="AF499" s="16">
        <v>18.399999999999999</v>
      </c>
      <c r="AG499" s="18">
        <v>148</v>
      </c>
      <c r="AH499" s="16">
        <v>1</v>
      </c>
      <c r="AI499" s="16">
        <v>44.8</v>
      </c>
      <c r="AJ499" s="24"/>
      <c r="AK499" s="635" t="s">
        <v>55</v>
      </c>
      <c r="AL499" s="635" t="s">
        <v>55</v>
      </c>
      <c r="AM499" s="26"/>
      <c r="AN499" s="635" t="s">
        <v>101</v>
      </c>
      <c r="AO499" s="24" t="s">
        <v>55</v>
      </c>
      <c r="AP499" s="635"/>
      <c r="AQ499" s="635" t="s">
        <v>55</v>
      </c>
      <c r="AR499" s="635" t="s">
        <v>55</v>
      </c>
      <c r="AS499" s="641" t="s">
        <v>32</v>
      </c>
      <c r="AT499" s="24" t="s">
        <v>1881</v>
      </c>
    </row>
    <row r="500" spans="1:46" ht="19.5">
      <c r="A500" s="619">
        <v>45890</v>
      </c>
      <c r="B500" s="616">
        <v>108</v>
      </c>
      <c r="C500" s="620">
        <v>0.39791666666666664</v>
      </c>
      <c r="D500" s="617">
        <v>2506350</v>
      </c>
      <c r="E500" s="617" t="s">
        <v>39</v>
      </c>
      <c r="F500" s="621" t="s">
        <v>55</v>
      </c>
      <c r="G500" s="864">
        <v>13.68</v>
      </c>
      <c r="H500" s="875"/>
      <c r="I500" s="869">
        <v>13.5</v>
      </c>
      <c r="J500" s="24"/>
      <c r="K500" s="19">
        <v>10.26</v>
      </c>
      <c r="L500" s="636">
        <f>(K500/(100-G500))*100</f>
        <v>11.886005560704357</v>
      </c>
      <c r="M500" s="24"/>
      <c r="N500" s="24"/>
      <c r="O500" s="869">
        <v>2.4</v>
      </c>
      <c r="P500" s="869">
        <v>3</v>
      </c>
      <c r="Q500" s="870">
        <v>15</v>
      </c>
      <c r="R500" s="870">
        <v>55</v>
      </c>
      <c r="S500" s="870">
        <v>12</v>
      </c>
      <c r="T500" s="874">
        <f>SUM(PS[[#This Row],[G 180µ]:[G 63µ]])</f>
        <v>85</v>
      </c>
      <c r="U500" s="870">
        <v>10</v>
      </c>
      <c r="V500" s="622"/>
      <c r="W500" s="622"/>
      <c r="X500" s="622"/>
      <c r="Y500" s="637">
        <v>90.15</v>
      </c>
      <c r="Z500" s="18">
        <v>-0.53</v>
      </c>
      <c r="AA500" s="18">
        <v>10.33</v>
      </c>
      <c r="AB500" s="25"/>
      <c r="AC500" s="17">
        <v>0.65</v>
      </c>
      <c r="AD500" s="16">
        <v>82</v>
      </c>
      <c r="AE500" s="16">
        <v>61</v>
      </c>
      <c r="AF500" s="16">
        <v>17.399999999999999</v>
      </c>
      <c r="AG500" s="18">
        <v>165</v>
      </c>
      <c r="AH500" s="16">
        <v>1.38</v>
      </c>
      <c r="AI500" s="16">
        <v>42</v>
      </c>
      <c r="AJ500" s="24"/>
      <c r="AK500" s="635" t="s">
        <v>55</v>
      </c>
      <c r="AL500" s="635" t="s">
        <v>55</v>
      </c>
      <c r="AM500" s="26"/>
      <c r="AN500" s="635" t="s">
        <v>101</v>
      </c>
      <c r="AO500" s="24" t="s">
        <v>55</v>
      </c>
      <c r="AP500" s="635"/>
      <c r="AQ500" s="635" t="s">
        <v>55</v>
      </c>
      <c r="AR500" s="635" t="s">
        <v>55</v>
      </c>
      <c r="AS500" s="641" t="s">
        <v>32</v>
      </c>
      <c r="AT500" s="24" t="s">
        <v>1882</v>
      </c>
    </row>
    <row r="501" spans="1:46" ht="19.5">
      <c r="A501" s="619">
        <v>45890</v>
      </c>
      <c r="B501" s="616">
        <v>108</v>
      </c>
      <c r="C501" s="620">
        <v>0.39791666666666664</v>
      </c>
      <c r="D501" s="617">
        <v>2506351</v>
      </c>
      <c r="E501" s="617" t="s">
        <v>21</v>
      </c>
      <c r="F501" s="621" t="s">
        <v>55</v>
      </c>
      <c r="G501" s="864">
        <v>13.31</v>
      </c>
      <c r="H501" s="875"/>
      <c r="I501" s="869">
        <v>13.1</v>
      </c>
      <c r="J501" s="24"/>
      <c r="K501" s="19">
        <v>10.46</v>
      </c>
      <c r="L501" s="636">
        <f>(K501/(100-G501))*100</f>
        <v>12.065982235551969</v>
      </c>
      <c r="M501" s="24"/>
      <c r="N501" s="24"/>
      <c r="O501" s="869">
        <v>3</v>
      </c>
      <c r="P501" s="869">
        <v>3.2</v>
      </c>
      <c r="Q501" s="870">
        <v>16</v>
      </c>
      <c r="R501" s="870">
        <v>54</v>
      </c>
      <c r="S501" s="870">
        <v>13</v>
      </c>
      <c r="T501" s="874">
        <f>SUM(PS[[#This Row],[G 180µ]:[G 63µ]])</f>
        <v>86.2</v>
      </c>
      <c r="U501" s="870">
        <v>9.4</v>
      </c>
      <c r="V501" s="622"/>
      <c r="W501" s="622"/>
      <c r="X501" s="622"/>
      <c r="Y501" s="637">
        <v>89.35</v>
      </c>
      <c r="Z501" s="18">
        <v>-0.44</v>
      </c>
      <c r="AA501" s="18">
        <v>10.29</v>
      </c>
      <c r="AB501" s="25"/>
      <c r="AC501" s="17"/>
      <c r="AD501" s="16"/>
      <c r="AE501" s="16"/>
      <c r="AF501" s="16"/>
      <c r="AG501" s="18"/>
      <c r="AH501" s="16"/>
      <c r="AI501" s="16"/>
      <c r="AJ501" s="24"/>
      <c r="AK501" s="635"/>
      <c r="AL501" s="635"/>
      <c r="AM501" s="26"/>
      <c r="AN501" s="635" t="s">
        <v>85</v>
      </c>
      <c r="AO501" s="24" t="s">
        <v>55</v>
      </c>
      <c r="AP501" s="635"/>
      <c r="AQ501" s="635" t="s">
        <v>55</v>
      </c>
      <c r="AR501" s="635" t="s">
        <v>55</v>
      </c>
      <c r="AS501" s="641" t="s">
        <v>32</v>
      </c>
      <c r="AT501" s="24" t="s">
        <v>1883</v>
      </c>
    </row>
    <row r="502" spans="1:46" ht="19.5">
      <c r="A502" s="619">
        <v>45891</v>
      </c>
      <c r="B502" s="616">
        <v>108</v>
      </c>
      <c r="C502" s="620">
        <v>0.375</v>
      </c>
      <c r="D502" s="617">
        <v>2506403</v>
      </c>
      <c r="E502" s="617" t="s">
        <v>39</v>
      </c>
      <c r="F502" s="621" t="s">
        <v>55</v>
      </c>
      <c r="G502" s="864">
        <v>13.07</v>
      </c>
      <c r="H502" s="875"/>
      <c r="I502" s="869">
        <v>13.02</v>
      </c>
      <c r="J502" s="24"/>
      <c r="K502" s="19">
        <v>10.65</v>
      </c>
      <c r="L502" s="636">
        <f>(K502/(100-G502))*100</f>
        <v>12.251236627171288</v>
      </c>
      <c r="M502" s="24"/>
      <c r="N502" s="24"/>
      <c r="O502" s="869">
        <v>2.6</v>
      </c>
      <c r="P502" s="869">
        <v>2.8</v>
      </c>
      <c r="Q502" s="870">
        <v>11.2</v>
      </c>
      <c r="R502" s="870">
        <v>51.4</v>
      </c>
      <c r="S502" s="870">
        <v>19.2</v>
      </c>
      <c r="T502" s="874">
        <f>SUM(PS[[#This Row],[G 180µ]:[G 63µ]])</f>
        <v>84.600000000000009</v>
      </c>
      <c r="U502" s="870">
        <v>9.1999999999999993</v>
      </c>
      <c r="V502" s="622"/>
      <c r="W502" s="622"/>
      <c r="X502" s="622"/>
      <c r="Y502" s="637">
        <v>88.39</v>
      </c>
      <c r="Z502" s="18">
        <v>-0.51</v>
      </c>
      <c r="AA502" s="18">
        <v>10.210000000000001</v>
      </c>
      <c r="AB502" s="25"/>
      <c r="AC502" s="17">
        <v>0.62</v>
      </c>
      <c r="AD502" s="16">
        <v>70</v>
      </c>
      <c r="AE502" s="16">
        <v>66</v>
      </c>
      <c r="AF502" s="16">
        <v>18.100000000000001</v>
      </c>
      <c r="AG502" s="18">
        <v>140</v>
      </c>
      <c r="AH502" s="16">
        <v>1.06</v>
      </c>
      <c r="AI502" s="16">
        <v>40.1</v>
      </c>
      <c r="AJ502" s="24"/>
      <c r="AK502" s="635" t="s">
        <v>55</v>
      </c>
      <c r="AL502" s="635" t="s">
        <v>55</v>
      </c>
      <c r="AM502" s="26"/>
      <c r="AN502" s="635" t="s">
        <v>85</v>
      </c>
      <c r="AO502" s="24" t="s">
        <v>55</v>
      </c>
      <c r="AP502" s="635"/>
      <c r="AQ502" s="635" t="s">
        <v>55</v>
      </c>
      <c r="AR502" s="635" t="s">
        <v>55</v>
      </c>
      <c r="AS502" s="641" t="s">
        <v>32</v>
      </c>
      <c r="AT502" s="24" t="s">
        <v>1884</v>
      </c>
    </row>
    <row r="503" spans="1:46" ht="19.5">
      <c r="A503" s="619">
        <v>45892</v>
      </c>
      <c r="B503" s="616">
        <v>108</v>
      </c>
      <c r="C503" s="620">
        <v>0.41666666666666669</v>
      </c>
      <c r="D503" s="617">
        <v>2506428</v>
      </c>
      <c r="E503" s="617" t="s">
        <v>39</v>
      </c>
      <c r="F503" s="621" t="s">
        <v>55</v>
      </c>
      <c r="G503" s="864">
        <v>13.54</v>
      </c>
      <c r="H503" s="875"/>
      <c r="I503" s="869"/>
      <c r="J503" s="24"/>
      <c r="K503" s="19">
        <v>10.71</v>
      </c>
      <c r="L503" s="636">
        <f>(K503/(100-G503))*100</f>
        <v>12.387231089521165</v>
      </c>
      <c r="M503" s="24"/>
      <c r="N503" s="24"/>
      <c r="O503" s="869">
        <v>2.9</v>
      </c>
      <c r="P503" s="869">
        <v>4</v>
      </c>
      <c r="Q503" s="870">
        <v>11</v>
      </c>
      <c r="R503" s="870">
        <v>52</v>
      </c>
      <c r="S503" s="870">
        <v>20</v>
      </c>
      <c r="T503" s="874">
        <f>SUM(PS[[#This Row],[G 180µ]:[G 63µ]])</f>
        <v>87</v>
      </c>
      <c r="U503" s="870">
        <v>10</v>
      </c>
      <c r="V503" s="622"/>
      <c r="W503" s="622"/>
      <c r="X503" s="622"/>
      <c r="Y503" s="637">
        <v>89.45</v>
      </c>
      <c r="Z503" s="18">
        <v>-0.49</v>
      </c>
      <c r="AA503" s="18">
        <v>10.56</v>
      </c>
      <c r="AB503" s="25"/>
      <c r="AC503" s="17"/>
      <c r="AD503" s="16">
        <v>69</v>
      </c>
      <c r="AE503" s="16">
        <v>84</v>
      </c>
      <c r="AF503" s="16">
        <v>20.399999999999999</v>
      </c>
      <c r="AG503" s="18">
        <v>163</v>
      </c>
      <c r="AH503" s="16">
        <v>0.82</v>
      </c>
      <c r="AI503" s="16">
        <v>42.7</v>
      </c>
      <c r="AJ503" s="24"/>
      <c r="AK503" s="635" t="s">
        <v>55</v>
      </c>
      <c r="AL503" s="635" t="s">
        <v>55</v>
      </c>
      <c r="AM503" s="26"/>
      <c r="AN503" s="635" t="s">
        <v>85</v>
      </c>
      <c r="AO503" s="24" t="s">
        <v>55</v>
      </c>
      <c r="AP503" s="635"/>
      <c r="AQ503" s="635" t="s">
        <v>55</v>
      </c>
      <c r="AR503" s="635" t="s">
        <v>55</v>
      </c>
      <c r="AS503" s="641" t="s">
        <v>32</v>
      </c>
      <c r="AT503" s="24" t="s">
        <v>1885</v>
      </c>
    </row>
    <row r="504" spans="1:46" ht="19.5">
      <c r="A504" s="619">
        <v>45894</v>
      </c>
      <c r="B504" s="616">
        <v>108</v>
      </c>
      <c r="C504" s="620">
        <v>0.35416666666666669</v>
      </c>
      <c r="D504" s="617">
        <v>2506461</v>
      </c>
      <c r="E504" s="617" t="s">
        <v>39</v>
      </c>
      <c r="F504" s="621" t="s">
        <v>55</v>
      </c>
      <c r="G504" s="864">
        <v>13.41</v>
      </c>
      <c r="H504" s="875"/>
      <c r="I504" s="869">
        <v>13.5</v>
      </c>
      <c r="J504" s="24"/>
      <c r="K504" s="19">
        <v>10.56</v>
      </c>
      <c r="L504" s="636">
        <f>(K504/(100-G504))*100</f>
        <v>12.19540362628479</v>
      </c>
      <c r="M504" s="24"/>
      <c r="N504" s="24"/>
      <c r="O504" s="869">
        <v>1.8</v>
      </c>
      <c r="P504" s="870">
        <v>2.8</v>
      </c>
      <c r="Q504" s="870">
        <v>10.4</v>
      </c>
      <c r="R504" s="870">
        <v>60</v>
      </c>
      <c r="S504" s="870">
        <v>13</v>
      </c>
      <c r="T504" s="874">
        <f>SUM(PS[[#This Row],[G 180µ]:[G 63µ]])</f>
        <v>86.2</v>
      </c>
      <c r="U504" s="870">
        <v>10</v>
      </c>
      <c r="V504" s="622">
        <v>24.32</v>
      </c>
      <c r="W504" s="622">
        <v>98.24</v>
      </c>
      <c r="X504" s="622">
        <v>8.4</v>
      </c>
      <c r="Y504" s="637">
        <v>90.23</v>
      </c>
      <c r="Z504" s="18">
        <v>-0.62</v>
      </c>
      <c r="AA504" s="18">
        <v>10.220000000000001</v>
      </c>
      <c r="AB504" s="25"/>
      <c r="AC504" s="17"/>
      <c r="AD504" s="16">
        <v>85</v>
      </c>
      <c r="AE504" s="16">
        <v>53</v>
      </c>
      <c r="AF504" s="16">
        <v>16.2</v>
      </c>
      <c r="AG504" s="18">
        <v>160</v>
      </c>
      <c r="AH504" s="16">
        <v>1.6</v>
      </c>
      <c r="AI504" s="16">
        <v>44.3</v>
      </c>
      <c r="AJ504" s="24"/>
      <c r="AK504" s="635" t="s">
        <v>55</v>
      </c>
      <c r="AL504" s="635" t="s">
        <v>55</v>
      </c>
      <c r="AM504" s="26"/>
      <c r="AN504" s="635" t="s">
        <v>101</v>
      </c>
      <c r="AO504" s="24" t="s">
        <v>55</v>
      </c>
      <c r="AP504" s="635"/>
      <c r="AQ504" s="635" t="s">
        <v>55</v>
      </c>
      <c r="AR504" s="635" t="s">
        <v>55</v>
      </c>
      <c r="AS504" s="641" t="s">
        <v>32</v>
      </c>
      <c r="AT504" s="24" t="s">
        <v>1886</v>
      </c>
    </row>
    <row r="505" spans="1:46" ht="19.5">
      <c r="A505" s="619">
        <v>45895</v>
      </c>
      <c r="B505" s="616">
        <v>108</v>
      </c>
      <c r="C505" s="620">
        <v>0.375</v>
      </c>
      <c r="D505" s="617">
        <v>2506497</v>
      </c>
      <c r="E505" s="617" t="s">
        <v>39</v>
      </c>
      <c r="F505" s="621" t="s">
        <v>55</v>
      </c>
      <c r="G505" s="864">
        <v>13.69</v>
      </c>
      <c r="H505" s="875"/>
      <c r="I505" s="869">
        <v>13.4</v>
      </c>
      <c r="J505" s="24"/>
      <c r="K505" s="19">
        <v>10.44</v>
      </c>
      <c r="L505" s="636">
        <f>(K505/(100-G505))*100</f>
        <v>12.095933263816475</v>
      </c>
      <c r="M505" s="24"/>
      <c r="N505" s="24"/>
      <c r="O505" s="869">
        <v>1.8</v>
      </c>
      <c r="P505" s="869">
        <v>2.2400000000000002</v>
      </c>
      <c r="Q505" s="870">
        <v>9.8000000000000007</v>
      </c>
      <c r="R505" s="870">
        <v>46</v>
      </c>
      <c r="S505" s="870">
        <v>23</v>
      </c>
      <c r="T505" s="874">
        <f>SUM(PS[[#This Row],[G 180µ]:[G 63µ]])</f>
        <v>81.039999999999992</v>
      </c>
      <c r="U505" s="870">
        <v>15</v>
      </c>
      <c r="V505" s="622">
        <v>25.61</v>
      </c>
      <c r="W505" s="622">
        <v>76.8</v>
      </c>
      <c r="X505" s="622">
        <v>9.23</v>
      </c>
      <c r="Y505" s="637">
        <v>89.01</v>
      </c>
      <c r="Z505" s="18">
        <v>-0.36</v>
      </c>
      <c r="AA505" s="18">
        <v>10.29</v>
      </c>
      <c r="AB505" s="25"/>
      <c r="AC505" s="17"/>
      <c r="AD505" s="16">
        <v>88</v>
      </c>
      <c r="AE505" s="16">
        <v>61</v>
      </c>
      <c r="AF505" s="16">
        <v>17.399999999999999</v>
      </c>
      <c r="AG505" s="18">
        <v>180</v>
      </c>
      <c r="AH505" s="16">
        <v>1.44</v>
      </c>
      <c r="AI505" s="16">
        <v>44.3</v>
      </c>
      <c r="AJ505" s="24"/>
      <c r="AK505" s="635" t="s">
        <v>55</v>
      </c>
      <c r="AL505" s="635" t="s">
        <v>55</v>
      </c>
      <c r="AM505" s="26"/>
      <c r="AN505" s="635" t="s">
        <v>85</v>
      </c>
      <c r="AO505" s="24" t="s">
        <v>55</v>
      </c>
      <c r="AP505" s="635"/>
      <c r="AQ505" s="635" t="s">
        <v>55</v>
      </c>
      <c r="AR505" s="635" t="s">
        <v>55</v>
      </c>
      <c r="AS505" s="641" t="s">
        <v>32</v>
      </c>
      <c r="AT505" s="24" t="s">
        <v>1887</v>
      </c>
    </row>
    <row r="506" spans="1:46" ht="19.5">
      <c r="A506" s="619">
        <v>45896</v>
      </c>
      <c r="B506" s="616">
        <v>108</v>
      </c>
      <c r="C506" s="620">
        <v>0.42708333333333331</v>
      </c>
      <c r="D506" s="617">
        <v>2506530</v>
      </c>
      <c r="E506" s="617" t="s">
        <v>39</v>
      </c>
      <c r="F506" s="621" t="s">
        <v>55</v>
      </c>
      <c r="G506" s="864">
        <v>13.7</v>
      </c>
      <c r="H506" s="875"/>
      <c r="I506" s="869">
        <v>13.75</v>
      </c>
      <c r="J506" s="24"/>
      <c r="K506" s="19">
        <v>10.5</v>
      </c>
      <c r="L506" s="636">
        <f>(K506/(100-G506))*100</f>
        <v>12.16685979142526</v>
      </c>
      <c r="M506" s="24"/>
      <c r="N506" s="24"/>
      <c r="O506" s="869">
        <v>1.6</v>
      </c>
      <c r="P506" s="869">
        <v>3</v>
      </c>
      <c r="Q506" s="870">
        <v>11</v>
      </c>
      <c r="R506" s="870">
        <v>47</v>
      </c>
      <c r="S506" s="870">
        <v>22</v>
      </c>
      <c r="T506" s="874">
        <f>SUM(PS[[#This Row],[G 180µ]:[G 63µ]])</f>
        <v>83</v>
      </c>
      <c r="U506" s="870">
        <v>15</v>
      </c>
      <c r="V506" s="622"/>
      <c r="W506" s="622"/>
      <c r="X506" s="622"/>
      <c r="Y506" s="637">
        <v>89.14</v>
      </c>
      <c r="Z506" s="18">
        <v>-0.49</v>
      </c>
      <c r="AA506" s="18">
        <v>10.210000000000001</v>
      </c>
      <c r="AB506" s="25"/>
      <c r="AC506" s="17">
        <v>0.79</v>
      </c>
      <c r="AD506" s="16">
        <v>87</v>
      </c>
      <c r="AE506" s="16">
        <v>63</v>
      </c>
      <c r="AF506" s="16">
        <v>17.2</v>
      </c>
      <c r="AG506" s="18">
        <v>183</v>
      </c>
      <c r="AH506" s="16">
        <v>1.38</v>
      </c>
      <c r="AI506" s="16">
        <v>44.6</v>
      </c>
      <c r="AJ506" s="24"/>
      <c r="AK506" s="635" t="s">
        <v>55</v>
      </c>
      <c r="AL506" s="635" t="s">
        <v>55</v>
      </c>
      <c r="AM506" s="26"/>
      <c r="AN506" s="635" t="s">
        <v>85</v>
      </c>
      <c r="AO506" s="24" t="s">
        <v>55</v>
      </c>
      <c r="AP506" s="635"/>
      <c r="AQ506" s="635" t="s">
        <v>55</v>
      </c>
      <c r="AR506" s="635" t="s">
        <v>55</v>
      </c>
      <c r="AS506" s="641" t="s">
        <v>32</v>
      </c>
      <c r="AT506" s="24" t="s">
        <v>1888</v>
      </c>
    </row>
    <row r="507" spans="1:46" ht="19.5">
      <c r="A507" s="619">
        <v>45902</v>
      </c>
      <c r="B507" s="616">
        <v>109</v>
      </c>
      <c r="C507" s="620">
        <v>0.375</v>
      </c>
      <c r="D507" s="617">
        <v>2506674</v>
      </c>
      <c r="E507" s="617" t="s">
        <v>39</v>
      </c>
      <c r="F507" s="621" t="s">
        <v>55</v>
      </c>
      <c r="G507" s="864">
        <v>13.8</v>
      </c>
      <c r="H507" s="875"/>
      <c r="I507" s="869"/>
      <c r="J507" s="24"/>
      <c r="K507" s="19">
        <v>10.43</v>
      </c>
      <c r="L507" s="636">
        <f>(K507/(100-G507))*100</f>
        <v>12.099767981438514</v>
      </c>
      <c r="M507" s="24"/>
      <c r="N507" s="24"/>
      <c r="O507" s="869">
        <v>4</v>
      </c>
      <c r="P507" s="869">
        <v>4.1900000000000004</v>
      </c>
      <c r="Q507" s="870">
        <v>13.4</v>
      </c>
      <c r="R507" s="870">
        <v>57.7</v>
      </c>
      <c r="S507" s="870">
        <v>11.6</v>
      </c>
      <c r="T507" s="874">
        <f>SUM(PS[[#This Row],[G 180µ]:[G 63µ]])</f>
        <v>86.89</v>
      </c>
      <c r="U507" s="870">
        <v>5.8</v>
      </c>
      <c r="V507" s="622">
        <v>25.74</v>
      </c>
      <c r="W507" s="622">
        <v>93</v>
      </c>
      <c r="X507" s="622">
        <v>8.9</v>
      </c>
      <c r="Y507" s="637">
        <v>90.06</v>
      </c>
      <c r="Z507" s="18">
        <v>-0.45</v>
      </c>
      <c r="AA507" s="18">
        <v>10.25</v>
      </c>
      <c r="AB507" s="25"/>
      <c r="AC507" s="17"/>
      <c r="AD507" s="16">
        <v>78</v>
      </c>
      <c r="AE507" s="16">
        <v>76</v>
      </c>
      <c r="AF507" s="16">
        <v>19.399999999999999</v>
      </c>
      <c r="AG507" s="18">
        <v>191</v>
      </c>
      <c r="AH507" s="16">
        <v>1.03</v>
      </c>
      <c r="AI507" s="16">
        <v>48.2</v>
      </c>
      <c r="AJ507" s="24"/>
      <c r="AK507" s="635" t="s">
        <v>55</v>
      </c>
      <c r="AL507" s="635" t="s">
        <v>55</v>
      </c>
      <c r="AM507" s="26"/>
      <c r="AN507" s="635" t="s">
        <v>85</v>
      </c>
      <c r="AO507" s="24" t="s">
        <v>55</v>
      </c>
      <c r="AP507" s="635"/>
      <c r="AQ507" s="635" t="s">
        <v>55</v>
      </c>
      <c r="AR507" s="635" t="s">
        <v>55</v>
      </c>
      <c r="AS507" s="641" t="s">
        <v>32</v>
      </c>
      <c r="AT507" s="24" t="s">
        <v>1889</v>
      </c>
    </row>
    <row r="508" spans="1:46" ht="19.5">
      <c r="A508" s="619">
        <v>45903</v>
      </c>
      <c r="B508" s="616">
        <v>109</v>
      </c>
      <c r="C508" s="620">
        <v>0.375</v>
      </c>
      <c r="D508" s="617">
        <v>2506728</v>
      </c>
      <c r="E508" s="617" t="s">
        <v>39</v>
      </c>
      <c r="F508" s="621" t="s">
        <v>55</v>
      </c>
      <c r="G508" s="864">
        <v>13.58</v>
      </c>
      <c r="H508" s="875"/>
      <c r="I508" s="869">
        <v>13.6</v>
      </c>
      <c r="J508" s="24"/>
      <c r="K508" s="19">
        <v>10.68</v>
      </c>
      <c r="L508" s="636">
        <f>(K508/(100-G508))*100</f>
        <v>12.358250404998843</v>
      </c>
      <c r="M508" s="24"/>
      <c r="N508" s="24"/>
      <c r="O508" s="869"/>
      <c r="P508" s="869"/>
      <c r="Q508" s="870"/>
      <c r="R508" s="870"/>
      <c r="S508" s="870"/>
      <c r="T508" s="874"/>
      <c r="U508" s="870">
        <v>5.8</v>
      </c>
      <c r="V508" s="622"/>
      <c r="W508" s="622"/>
      <c r="X508" s="622"/>
      <c r="Y508" s="637">
        <v>89.91</v>
      </c>
      <c r="Z508" s="18">
        <v>-0.44</v>
      </c>
      <c r="AA508" s="18">
        <v>10.55</v>
      </c>
      <c r="AB508" s="25"/>
      <c r="AC508" s="17"/>
      <c r="AD508" s="16">
        <v>94</v>
      </c>
      <c r="AE508" s="16">
        <v>73</v>
      </c>
      <c r="AF508" s="16">
        <v>19</v>
      </c>
      <c r="AG508" s="18">
        <v>225</v>
      </c>
      <c r="AH508" s="16">
        <v>1.29</v>
      </c>
      <c r="AI508" s="16">
        <v>49</v>
      </c>
      <c r="AJ508" s="24"/>
      <c r="AK508" s="635" t="s">
        <v>55</v>
      </c>
      <c r="AL508" s="635" t="s">
        <v>55</v>
      </c>
      <c r="AM508" s="26"/>
      <c r="AN508" s="635" t="s">
        <v>85</v>
      </c>
      <c r="AO508" s="24" t="s">
        <v>55</v>
      </c>
      <c r="AP508" s="635"/>
      <c r="AQ508" s="635" t="s">
        <v>55</v>
      </c>
      <c r="AR508" s="635" t="s">
        <v>55</v>
      </c>
      <c r="AS508" s="641" t="s">
        <v>32</v>
      </c>
      <c r="AT508" s="24" t="s">
        <v>1890</v>
      </c>
    </row>
    <row r="509" spans="1:46" ht="19.5">
      <c r="A509" s="619">
        <v>45908</v>
      </c>
      <c r="B509" s="616">
        <v>109</v>
      </c>
      <c r="C509" s="620">
        <v>0.39027777777777778</v>
      </c>
      <c r="D509" s="617">
        <v>2506823</v>
      </c>
      <c r="E509" s="617" t="s">
        <v>39</v>
      </c>
      <c r="F509" s="621" t="s">
        <v>55</v>
      </c>
      <c r="G509" s="864">
        <v>13.89</v>
      </c>
      <c r="H509" s="875"/>
      <c r="I509" s="869">
        <v>13.91</v>
      </c>
      <c r="J509" s="24"/>
      <c r="K509" s="19">
        <v>10.45</v>
      </c>
      <c r="L509" s="636">
        <f>(K509/(100-G509))*100</f>
        <v>12.135640459876901</v>
      </c>
      <c r="M509" s="24"/>
      <c r="N509" s="24"/>
      <c r="O509" s="869">
        <v>3.2</v>
      </c>
      <c r="P509" s="869">
        <v>5.8</v>
      </c>
      <c r="Q509" s="870">
        <v>11</v>
      </c>
      <c r="R509" s="870">
        <v>48</v>
      </c>
      <c r="S509" s="870">
        <v>20</v>
      </c>
      <c r="T509" s="874">
        <f>SUM(PS[[#This Row],[G 180µ]:[G 63µ]])</f>
        <v>84.8</v>
      </c>
      <c r="U509" s="870">
        <v>10</v>
      </c>
      <c r="V509" s="622"/>
      <c r="W509" s="622"/>
      <c r="X509" s="622"/>
      <c r="Y509" s="637">
        <v>89.67</v>
      </c>
      <c r="Z509" s="18">
        <v>-0.73</v>
      </c>
      <c r="AA509" s="18">
        <v>10.63</v>
      </c>
      <c r="AB509" s="25"/>
      <c r="AC509" s="17"/>
      <c r="AD509" s="16">
        <v>94</v>
      </c>
      <c r="AE509" s="16">
        <v>73</v>
      </c>
      <c r="AF509" s="16">
        <v>19</v>
      </c>
      <c r="AG509" s="18">
        <v>227</v>
      </c>
      <c r="AH509" s="16">
        <v>1.29</v>
      </c>
      <c r="AI509" s="16">
        <v>49.9</v>
      </c>
      <c r="AJ509" s="24"/>
      <c r="AK509" s="635" t="s">
        <v>55</v>
      </c>
      <c r="AL509" s="635" t="s">
        <v>55</v>
      </c>
      <c r="AM509" s="26"/>
      <c r="AN509" s="635" t="s">
        <v>85</v>
      </c>
      <c r="AO509" s="24" t="s">
        <v>55</v>
      </c>
      <c r="AP509" s="635"/>
      <c r="AQ509" s="635" t="s">
        <v>55</v>
      </c>
      <c r="AR509" s="635" t="s">
        <v>55</v>
      </c>
      <c r="AS509" s="641" t="s">
        <v>32</v>
      </c>
      <c r="AT509" s="24" t="s">
        <v>1891</v>
      </c>
    </row>
    <row r="510" spans="1:46" ht="19.5">
      <c r="A510" s="619">
        <v>45909</v>
      </c>
      <c r="B510" s="616">
        <v>109</v>
      </c>
      <c r="C510" s="620">
        <v>0.41666666666666669</v>
      </c>
      <c r="D510" s="617">
        <v>2506863</v>
      </c>
      <c r="E510" s="617" t="s">
        <v>39</v>
      </c>
      <c r="F510" s="621" t="s">
        <v>55</v>
      </c>
      <c r="G510" s="864">
        <v>13.6</v>
      </c>
      <c r="H510" s="875"/>
      <c r="I510" s="869"/>
      <c r="J510" s="24"/>
      <c r="K510" s="19">
        <v>10.74</v>
      </c>
      <c r="L510" s="636">
        <f>(K510/(100-G510))*100</f>
        <v>12.430555555555554</v>
      </c>
      <c r="M510" s="24"/>
      <c r="N510" s="24"/>
      <c r="O510" s="869">
        <v>2.8</v>
      </c>
      <c r="P510" s="869">
        <v>6</v>
      </c>
      <c r="Q510" s="870">
        <v>16</v>
      </c>
      <c r="R510" s="870">
        <v>54</v>
      </c>
      <c r="S510" s="870">
        <v>8</v>
      </c>
      <c r="T510" s="874">
        <f>SUM(PS[[#This Row],[G 180µ]:[G 63µ]])</f>
        <v>84</v>
      </c>
      <c r="U510" s="870">
        <v>12</v>
      </c>
      <c r="V510" s="622">
        <v>23.42</v>
      </c>
      <c r="W510" s="622">
        <v>97</v>
      </c>
      <c r="X510" s="622">
        <v>7.76</v>
      </c>
      <c r="Y510" s="637">
        <v>88.54</v>
      </c>
      <c r="Z510" s="18">
        <v>-0.6</v>
      </c>
      <c r="AA510" s="18">
        <v>10.28</v>
      </c>
      <c r="AB510" s="25"/>
      <c r="AC510" s="17"/>
      <c r="AD510" s="16">
        <v>92</v>
      </c>
      <c r="AE510" s="16">
        <v>77</v>
      </c>
      <c r="AF510" s="16">
        <v>19.5</v>
      </c>
      <c r="AG510" s="18">
        <v>235</v>
      </c>
      <c r="AH510" s="16">
        <v>1.19</v>
      </c>
      <c r="AI510" s="16">
        <v>51.4</v>
      </c>
      <c r="AJ510" s="24"/>
      <c r="AK510" s="635" t="s">
        <v>55</v>
      </c>
      <c r="AL510" s="635" t="s">
        <v>55</v>
      </c>
      <c r="AM510" s="26"/>
      <c r="AN510" s="635" t="s">
        <v>85</v>
      </c>
      <c r="AO510" s="24" t="s">
        <v>55</v>
      </c>
      <c r="AP510" s="635"/>
      <c r="AQ510" s="635" t="s">
        <v>55</v>
      </c>
      <c r="AR510" s="635" t="s">
        <v>55</v>
      </c>
      <c r="AS510" s="641" t="s">
        <v>32</v>
      </c>
      <c r="AT510" s="24" t="s">
        <v>1892</v>
      </c>
    </row>
    <row r="511" spans="1:46" ht="19.5">
      <c r="A511" s="619">
        <v>45910</v>
      </c>
      <c r="B511" s="616">
        <v>109</v>
      </c>
      <c r="C511" s="620">
        <v>0.39583333333333331</v>
      </c>
      <c r="D511" s="617">
        <v>2506886</v>
      </c>
      <c r="E511" s="617" t="s">
        <v>39</v>
      </c>
      <c r="F511" s="621" t="s">
        <v>55</v>
      </c>
      <c r="G511" s="864">
        <v>13.98</v>
      </c>
      <c r="H511" s="875"/>
      <c r="I511" s="869"/>
      <c r="J511" s="24"/>
      <c r="K511" s="19">
        <v>10.64</v>
      </c>
      <c r="L511" s="636">
        <f>(K511/(100-G511))*100</f>
        <v>12.369216461288074</v>
      </c>
      <c r="M511" s="24"/>
      <c r="N511" s="24"/>
      <c r="O511" s="869">
        <v>4</v>
      </c>
      <c r="P511" s="869">
        <v>6</v>
      </c>
      <c r="Q511" s="870">
        <v>15</v>
      </c>
      <c r="R511" s="870">
        <v>52</v>
      </c>
      <c r="S511" s="870">
        <v>11</v>
      </c>
      <c r="T511" s="874">
        <f>SUM(PS[[#This Row],[G 180µ]:[G 63µ]])</f>
        <v>84</v>
      </c>
      <c r="U511" s="870">
        <v>10</v>
      </c>
      <c r="V511" s="622"/>
      <c r="W511" s="622"/>
      <c r="X511" s="622"/>
      <c r="Y511" s="637">
        <v>90.01</v>
      </c>
      <c r="Z511" s="18">
        <v>-1.8</v>
      </c>
      <c r="AA511" s="18">
        <v>10.86</v>
      </c>
      <c r="AB511" s="25"/>
      <c r="AC511" s="17"/>
      <c r="AD511" s="16">
        <v>85</v>
      </c>
      <c r="AE511" s="16">
        <v>80</v>
      </c>
      <c r="AF511" s="16">
        <v>19.899999999999999</v>
      </c>
      <c r="AG511" s="18">
        <v>228</v>
      </c>
      <c r="AH511" s="16">
        <v>1.06</v>
      </c>
      <c r="AI511" s="16">
        <v>55.1</v>
      </c>
      <c r="AJ511" s="24"/>
      <c r="AK511" s="635" t="s">
        <v>55</v>
      </c>
      <c r="AL511" s="635" t="s">
        <v>55</v>
      </c>
      <c r="AM511" s="26"/>
      <c r="AN511" s="635" t="s">
        <v>85</v>
      </c>
      <c r="AO511" s="24" t="s">
        <v>55</v>
      </c>
      <c r="AP511" s="635"/>
      <c r="AQ511" s="635" t="s">
        <v>55</v>
      </c>
      <c r="AR511" s="635" t="s">
        <v>55</v>
      </c>
      <c r="AS511" s="641" t="s">
        <v>32</v>
      </c>
      <c r="AT511" s="24" t="s">
        <v>1893</v>
      </c>
    </row>
    <row r="512" spans="1:46" ht="19.5">
      <c r="A512" s="619">
        <v>45911</v>
      </c>
      <c r="B512" s="616">
        <v>109</v>
      </c>
      <c r="C512" s="620">
        <v>0.5</v>
      </c>
      <c r="D512" s="617">
        <v>2506917</v>
      </c>
      <c r="E512" s="617" t="s">
        <v>39</v>
      </c>
      <c r="F512" s="621" t="s">
        <v>55</v>
      </c>
      <c r="G512" s="864">
        <v>13.71</v>
      </c>
      <c r="H512" s="875"/>
      <c r="I512" s="869">
        <v>13.4</v>
      </c>
      <c r="J512" s="24"/>
      <c r="K512" s="19">
        <v>10.34</v>
      </c>
      <c r="L512" s="636">
        <f>(K512/(100-G512))*100</f>
        <v>11.982848534013211</v>
      </c>
      <c r="M512" s="24"/>
      <c r="N512" s="24"/>
      <c r="O512" s="869">
        <v>3</v>
      </c>
      <c r="P512" s="869">
        <v>5.8</v>
      </c>
      <c r="Q512" s="870">
        <v>14</v>
      </c>
      <c r="R512" s="870">
        <v>55</v>
      </c>
      <c r="S512" s="870">
        <v>10</v>
      </c>
      <c r="T512" s="874">
        <f>SUM(PS[[#This Row],[G 180µ]:[G 63µ]])</f>
        <v>84.8</v>
      </c>
      <c r="U512" s="870">
        <v>10.4</v>
      </c>
      <c r="V512" s="622"/>
      <c r="W512" s="622"/>
      <c r="X512" s="622"/>
      <c r="Y512" s="637">
        <v>91.03</v>
      </c>
      <c r="Z512" s="18">
        <v>-0.82</v>
      </c>
      <c r="AA512" s="18">
        <v>10.89</v>
      </c>
      <c r="AB512" s="25"/>
      <c r="AC512" s="17"/>
      <c r="AD512" s="16">
        <v>90</v>
      </c>
      <c r="AE512" s="16">
        <v>77</v>
      </c>
      <c r="AF512" s="16">
        <v>19.5</v>
      </c>
      <c r="AG512" s="18">
        <v>226</v>
      </c>
      <c r="AH512" s="16">
        <v>1.17</v>
      </c>
      <c r="AI512" s="16">
        <v>49.3</v>
      </c>
      <c r="AJ512" s="24"/>
      <c r="AK512" s="635" t="s">
        <v>55</v>
      </c>
      <c r="AL512" s="635" t="s">
        <v>55</v>
      </c>
      <c r="AM512" s="26"/>
      <c r="AN512" s="635" t="s">
        <v>85</v>
      </c>
      <c r="AO512" s="24" t="s">
        <v>55</v>
      </c>
      <c r="AP512" s="635"/>
      <c r="AQ512" s="635" t="s">
        <v>55</v>
      </c>
      <c r="AR512" s="635" t="s">
        <v>55</v>
      </c>
      <c r="AS512" s="641" t="s">
        <v>32</v>
      </c>
      <c r="AT512" s="24" t="s">
        <v>1894</v>
      </c>
    </row>
    <row r="513" spans="1:46" ht="19.5">
      <c r="A513" s="619">
        <v>45912</v>
      </c>
      <c r="B513" s="616">
        <v>109</v>
      </c>
      <c r="C513" s="620">
        <v>0.4375</v>
      </c>
      <c r="D513" s="617">
        <v>2506954</v>
      </c>
      <c r="E513" s="617" t="s">
        <v>39</v>
      </c>
      <c r="F513" s="621" t="s">
        <v>55</v>
      </c>
      <c r="G513" s="864">
        <v>13.98</v>
      </c>
      <c r="H513" s="875"/>
      <c r="I513" s="869"/>
      <c r="J513" s="24"/>
      <c r="K513" s="19">
        <v>10.32</v>
      </c>
      <c r="L513" s="636">
        <f>(K513/(100-G513))*100</f>
        <v>11.997209951174147</v>
      </c>
      <c r="M513" s="24"/>
      <c r="N513" s="24"/>
      <c r="O513" s="869">
        <v>3.4</v>
      </c>
      <c r="P513" s="869">
        <v>6</v>
      </c>
      <c r="Q513" s="870">
        <v>15</v>
      </c>
      <c r="R513" s="870">
        <v>53</v>
      </c>
      <c r="S513" s="870">
        <v>10</v>
      </c>
      <c r="T513" s="874">
        <f>SUM(PS[[#This Row],[G 180µ]:[G 63µ]])</f>
        <v>84</v>
      </c>
      <c r="U513" s="870">
        <v>11</v>
      </c>
      <c r="V513" s="622"/>
      <c r="W513" s="622"/>
      <c r="X513" s="622"/>
      <c r="Y513" s="18">
        <v>90.12</v>
      </c>
      <c r="Z513" s="18">
        <v>-0.7</v>
      </c>
      <c r="AA513" s="18">
        <v>10.55</v>
      </c>
      <c r="AB513" s="25"/>
      <c r="AC513" s="17"/>
      <c r="AD513" s="16">
        <v>93</v>
      </c>
      <c r="AE513" s="16">
        <v>84</v>
      </c>
      <c r="AF513" s="16">
        <v>20</v>
      </c>
      <c r="AG513" s="18"/>
      <c r="AH513" s="16">
        <v>1.1100000000000001</v>
      </c>
      <c r="AI513" s="16">
        <v>54.5</v>
      </c>
      <c r="AJ513" s="24"/>
      <c r="AK513" s="635" t="s">
        <v>55</v>
      </c>
      <c r="AL513" s="635" t="s">
        <v>55</v>
      </c>
      <c r="AM513" s="26"/>
      <c r="AN513" s="24"/>
      <c r="AO513" s="24" t="s">
        <v>55</v>
      </c>
      <c r="AP513" s="635"/>
      <c r="AQ513" s="635" t="s">
        <v>55</v>
      </c>
      <c r="AR513" s="635" t="s">
        <v>55</v>
      </c>
      <c r="AS513" s="641" t="s">
        <v>32</v>
      </c>
      <c r="AT513" s="24" t="s">
        <v>1895</v>
      </c>
    </row>
    <row r="514" spans="1:46" ht="19.5">
      <c r="A514" s="619">
        <v>45912</v>
      </c>
      <c r="B514" s="616">
        <v>109</v>
      </c>
      <c r="C514" s="620">
        <v>0.6875</v>
      </c>
      <c r="D514" s="617">
        <v>2506959</v>
      </c>
      <c r="E514" s="617" t="s">
        <v>21</v>
      </c>
      <c r="F514" s="621" t="s">
        <v>55</v>
      </c>
      <c r="G514" s="864">
        <v>14.18</v>
      </c>
      <c r="H514" s="875"/>
      <c r="I514" s="869"/>
      <c r="J514" s="24"/>
      <c r="K514" s="19">
        <v>10.4</v>
      </c>
      <c r="L514" s="636">
        <f>(K514/(100-G514))*100</f>
        <v>12.118387322302494</v>
      </c>
      <c r="M514" s="24"/>
      <c r="N514" s="24"/>
      <c r="O514" s="869"/>
      <c r="P514" s="869"/>
      <c r="Q514" s="870"/>
      <c r="R514" s="870"/>
      <c r="S514" s="870"/>
      <c r="T514" s="874"/>
      <c r="U514" s="870"/>
      <c r="V514" s="622"/>
      <c r="W514" s="622"/>
      <c r="X514" s="622"/>
      <c r="Y514" s="18">
        <v>90.76</v>
      </c>
      <c r="Z514" s="18">
        <v>-0.59</v>
      </c>
      <c r="AA514" s="18">
        <v>10.26</v>
      </c>
      <c r="AB514" s="25"/>
      <c r="AC514" s="17"/>
      <c r="AD514" s="16"/>
      <c r="AE514" s="16"/>
      <c r="AF514" s="16"/>
      <c r="AG514" s="18">
        <v>261</v>
      </c>
      <c r="AH514" s="16"/>
      <c r="AI514" s="16"/>
      <c r="AJ514" s="24"/>
      <c r="AK514" s="635"/>
      <c r="AL514" s="635"/>
      <c r="AM514" s="26"/>
      <c r="AN514" s="24"/>
      <c r="AO514" s="24" t="s">
        <v>55</v>
      </c>
      <c r="AP514" s="635"/>
      <c r="AQ514" s="635" t="s">
        <v>55</v>
      </c>
      <c r="AR514" s="635" t="s">
        <v>55</v>
      </c>
      <c r="AS514" s="641" t="s">
        <v>32</v>
      </c>
      <c r="AT514" s="24" t="s">
        <v>1896</v>
      </c>
    </row>
    <row r="515" spans="1:46" ht="19.5">
      <c r="A515" s="619">
        <v>45915</v>
      </c>
      <c r="B515" s="616">
        <v>109</v>
      </c>
      <c r="C515" s="620">
        <v>0.35416666666666669</v>
      </c>
      <c r="D515" s="617">
        <v>2507028</v>
      </c>
      <c r="E515" s="617" t="s">
        <v>39</v>
      </c>
      <c r="F515" s="621" t="s">
        <v>55</v>
      </c>
      <c r="G515" s="864">
        <v>13.88</v>
      </c>
      <c r="H515" s="875"/>
      <c r="I515" s="869">
        <v>13.88</v>
      </c>
      <c r="J515" s="24">
        <v>0.625</v>
      </c>
      <c r="K515" s="19">
        <v>10.45</v>
      </c>
      <c r="L515" s="636">
        <f>(K515/(100-G515))*100</f>
        <v>12.134231305155595</v>
      </c>
      <c r="M515" s="24"/>
      <c r="N515" s="24"/>
      <c r="O515" s="869">
        <v>2.7</v>
      </c>
      <c r="P515" s="869">
        <v>7.24</v>
      </c>
      <c r="Q515" s="870">
        <v>9.8000000000000007</v>
      </c>
      <c r="R515" s="870">
        <v>62.57</v>
      </c>
      <c r="S515" s="870">
        <v>12.3</v>
      </c>
      <c r="T515" s="874">
        <f>SUM(PS[[#This Row],[G 180µ]:[G 63µ]])</f>
        <v>91.91</v>
      </c>
      <c r="U515" s="870">
        <v>3.4</v>
      </c>
      <c r="V515" s="622">
        <v>22.39</v>
      </c>
      <c r="W515" s="622">
        <v>98.5</v>
      </c>
      <c r="X515" s="622">
        <v>7.8</v>
      </c>
      <c r="Y515" s="18">
        <v>90.94</v>
      </c>
      <c r="Z515" s="18">
        <v>-0.57999999999999996</v>
      </c>
      <c r="AA515" s="18">
        <v>10.65</v>
      </c>
      <c r="AB515" s="25"/>
      <c r="AC515" s="17">
        <v>0.7</v>
      </c>
      <c r="AD515" s="16">
        <v>92</v>
      </c>
      <c r="AE515" s="16">
        <v>78</v>
      </c>
      <c r="AF515" s="16">
        <v>19.7</v>
      </c>
      <c r="AG515" s="18">
        <v>248</v>
      </c>
      <c r="AH515" s="16">
        <v>1.18</v>
      </c>
      <c r="AI515" s="16">
        <v>55.5</v>
      </c>
      <c r="AJ515" s="24"/>
      <c r="AK515" s="635" t="s">
        <v>55</v>
      </c>
      <c r="AL515" s="635" t="s">
        <v>55</v>
      </c>
      <c r="AM515" s="26"/>
      <c r="AN515" s="635" t="s">
        <v>85</v>
      </c>
      <c r="AO515" s="24" t="s">
        <v>55</v>
      </c>
      <c r="AP515" s="635"/>
      <c r="AQ515" s="635" t="s">
        <v>55</v>
      </c>
      <c r="AR515" s="635" t="s">
        <v>55</v>
      </c>
      <c r="AS515" s="641" t="s">
        <v>32</v>
      </c>
      <c r="AT515" s="24" t="s">
        <v>1897</v>
      </c>
    </row>
    <row r="516" spans="1:46" ht="19.5">
      <c r="A516" s="619">
        <v>45916</v>
      </c>
      <c r="B516" s="616">
        <v>109</v>
      </c>
      <c r="C516" s="620">
        <v>0.41666666666666669</v>
      </c>
      <c r="D516" s="617">
        <v>2507089</v>
      </c>
      <c r="E516" s="617" t="s">
        <v>39</v>
      </c>
      <c r="F516" s="621" t="s">
        <v>55</v>
      </c>
      <c r="G516" s="864">
        <v>14.18</v>
      </c>
      <c r="H516" s="875"/>
      <c r="I516" s="869">
        <v>14.12</v>
      </c>
      <c r="J516" s="24"/>
      <c r="K516" s="19">
        <v>10.35</v>
      </c>
      <c r="L516" s="636">
        <f>(K516/(100-G516))*100</f>
        <v>12.060125844791425</v>
      </c>
      <c r="M516" s="24"/>
      <c r="N516" s="24"/>
      <c r="O516" s="869">
        <v>4</v>
      </c>
      <c r="P516" s="869">
        <v>7</v>
      </c>
      <c r="Q516" s="870">
        <v>12</v>
      </c>
      <c r="R516" s="870">
        <v>55</v>
      </c>
      <c r="S516" s="870">
        <v>13</v>
      </c>
      <c r="T516" s="874">
        <f>SUM(PS[[#This Row],[G 180µ]:[G 63µ]])</f>
        <v>87</v>
      </c>
      <c r="U516" s="870">
        <v>6</v>
      </c>
      <c r="V516" s="622"/>
      <c r="W516" s="622"/>
      <c r="X516" s="622"/>
      <c r="Y516" s="18">
        <v>90.73</v>
      </c>
      <c r="Z516" s="18">
        <v>-0.44</v>
      </c>
      <c r="AA516" s="18">
        <v>10.66</v>
      </c>
      <c r="AB516" s="25"/>
      <c r="AC516" s="17"/>
      <c r="AD516" s="16">
        <v>91</v>
      </c>
      <c r="AE516" s="16">
        <v>80</v>
      </c>
      <c r="AF516" s="16">
        <v>20</v>
      </c>
      <c r="AG516" s="18">
        <v>250</v>
      </c>
      <c r="AH516" s="16">
        <v>1.1100000000000001</v>
      </c>
      <c r="AI516" s="16">
        <v>55</v>
      </c>
      <c r="AJ516" s="24"/>
      <c r="AK516" s="635" t="s">
        <v>55</v>
      </c>
      <c r="AL516" s="635" t="s">
        <v>55</v>
      </c>
      <c r="AM516" s="26"/>
      <c r="AN516" s="635" t="s">
        <v>85</v>
      </c>
      <c r="AO516" s="24" t="s">
        <v>55</v>
      </c>
      <c r="AP516" s="635"/>
      <c r="AQ516" s="635" t="s">
        <v>55</v>
      </c>
      <c r="AR516" s="635" t="s">
        <v>55</v>
      </c>
      <c r="AS516" s="641" t="s">
        <v>32</v>
      </c>
      <c r="AT516" s="24" t="s">
        <v>1898</v>
      </c>
    </row>
    <row r="517" spans="1:46" ht="19.5">
      <c r="A517" s="619">
        <v>45917</v>
      </c>
      <c r="B517" s="616">
        <v>109</v>
      </c>
      <c r="C517" s="620">
        <v>0.35416666666666669</v>
      </c>
      <c r="D517" s="617">
        <v>2507107</v>
      </c>
      <c r="E517" s="617" t="s">
        <v>39</v>
      </c>
      <c r="F517" s="621" t="s">
        <v>55</v>
      </c>
      <c r="G517" s="864">
        <v>14.05</v>
      </c>
      <c r="H517" s="875"/>
      <c r="I517" s="869"/>
      <c r="J517" s="24"/>
      <c r="K517" s="19">
        <v>10.86</v>
      </c>
      <c r="L517" s="636">
        <f>(K517/(100-G517))*100</f>
        <v>12.63525305410122</v>
      </c>
      <c r="M517" s="24"/>
      <c r="N517" s="24"/>
      <c r="O517" s="869">
        <v>3.5</v>
      </c>
      <c r="P517" s="869">
        <v>7.2</v>
      </c>
      <c r="Q517" s="870">
        <v>11.2</v>
      </c>
      <c r="R517" s="870">
        <v>58</v>
      </c>
      <c r="S517" s="870">
        <v>10.199999999999999</v>
      </c>
      <c r="T517" s="874">
        <f>SUM(PS[[#This Row],[G 180µ]:[G 63µ]])</f>
        <v>86.600000000000009</v>
      </c>
      <c r="U517" s="870">
        <v>6.5</v>
      </c>
      <c r="V517" s="622"/>
      <c r="W517" s="622"/>
      <c r="X517" s="622"/>
      <c r="Y517" s="18">
        <v>90.4</v>
      </c>
      <c r="Z517" s="18">
        <v>-0.4</v>
      </c>
      <c r="AA517" s="18">
        <v>10.5</v>
      </c>
      <c r="AB517" s="25"/>
      <c r="AC517" s="17">
        <v>0.66</v>
      </c>
      <c r="AD517" s="16">
        <v>80</v>
      </c>
      <c r="AE517" s="16">
        <v>100</v>
      </c>
      <c r="AF517" s="16">
        <v>22.3</v>
      </c>
      <c r="AG517" s="18">
        <v>225</v>
      </c>
      <c r="AH517" s="16">
        <v>0.8</v>
      </c>
      <c r="AI517" s="16">
        <v>48</v>
      </c>
      <c r="AJ517" s="24"/>
      <c r="AK517" s="635" t="s">
        <v>55</v>
      </c>
      <c r="AL517" s="635" t="s">
        <v>55</v>
      </c>
      <c r="AM517" s="26"/>
      <c r="AN517" s="635" t="s">
        <v>85</v>
      </c>
      <c r="AO517" s="24" t="s">
        <v>55</v>
      </c>
      <c r="AP517" s="635"/>
      <c r="AQ517" s="635" t="s">
        <v>55</v>
      </c>
      <c r="AR517" s="635" t="s">
        <v>55</v>
      </c>
      <c r="AS517" s="641" t="s">
        <v>32</v>
      </c>
      <c r="AT517" s="24" t="s">
        <v>1899</v>
      </c>
    </row>
    <row r="518" spans="1:46" ht="19.5">
      <c r="A518" s="619">
        <v>45918</v>
      </c>
      <c r="B518" s="616">
        <v>109</v>
      </c>
      <c r="C518" s="620">
        <v>0.35416666666666669</v>
      </c>
      <c r="D518" s="617">
        <v>2507137</v>
      </c>
      <c r="E518" s="617" t="s">
        <v>39</v>
      </c>
      <c r="F518" s="621" t="s">
        <v>55</v>
      </c>
      <c r="G518" s="864">
        <v>13.4</v>
      </c>
      <c r="H518" s="875"/>
      <c r="I518" s="869"/>
      <c r="J518" s="24"/>
      <c r="K518" s="19">
        <v>11.05</v>
      </c>
      <c r="L518" s="636">
        <f>(K518/(100-G518))*100</f>
        <v>12.759815242494227</v>
      </c>
      <c r="M518" s="24"/>
      <c r="N518" s="24"/>
      <c r="O518" s="869">
        <v>4</v>
      </c>
      <c r="P518" s="869">
        <v>6.4</v>
      </c>
      <c r="Q518" s="870">
        <v>13</v>
      </c>
      <c r="R518" s="870">
        <v>55</v>
      </c>
      <c r="S518" s="870">
        <v>10</v>
      </c>
      <c r="T518" s="874">
        <f>SUM(PS[[#This Row],[G 180µ]:[G 63µ]])</f>
        <v>84.4</v>
      </c>
      <c r="U518" s="870">
        <v>10</v>
      </c>
      <c r="V518" s="622"/>
      <c r="W518" s="622"/>
      <c r="X518" s="622"/>
      <c r="Y518" s="18">
        <v>90.83</v>
      </c>
      <c r="Z518" s="18">
        <v>-0.77</v>
      </c>
      <c r="AA518" s="18">
        <v>10.67</v>
      </c>
      <c r="AB518" s="25"/>
      <c r="AC518" s="17"/>
      <c r="AD518" s="16">
        <v>77</v>
      </c>
      <c r="AE518" s="16">
        <v>102</v>
      </c>
      <c r="AF518" s="16">
        <v>22.5</v>
      </c>
      <c r="AG518" s="18">
        <v>222</v>
      </c>
      <c r="AH518" s="16">
        <v>0.75</v>
      </c>
      <c r="AI518" s="16">
        <v>48.7</v>
      </c>
      <c r="AJ518" s="24"/>
      <c r="AK518" s="635" t="s">
        <v>55</v>
      </c>
      <c r="AL518" s="635" t="s">
        <v>55</v>
      </c>
      <c r="AM518" s="26"/>
      <c r="AN518" s="635" t="s">
        <v>85</v>
      </c>
      <c r="AO518" s="24" t="s">
        <v>55</v>
      </c>
      <c r="AP518" s="635"/>
      <c r="AQ518" s="635" t="s">
        <v>55</v>
      </c>
      <c r="AR518" s="635" t="s">
        <v>55</v>
      </c>
      <c r="AS518" s="641" t="s">
        <v>32</v>
      </c>
      <c r="AT518" s="24" t="s">
        <v>1900</v>
      </c>
    </row>
    <row r="519" spans="1:46" ht="19.5">
      <c r="A519" s="619">
        <v>45919</v>
      </c>
      <c r="B519" s="616">
        <v>109</v>
      </c>
      <c r="C519" s="620">
        <v>0.375</v>
      </c>
      <c r="D519" s="617">
        <v>2507184</v>
      </c>
      <c r="E519" s="617" t="s">
        <v>39</v>
      </c>
      <c r="F519" s="621" t="s">
        <v>55</v>
      </c>
      <c r="G519" s="864">
        <v>13.11</v>
      </c>
      <c r="H519" s="875"/>
      <c r="I519" s="869">
        <v>13.3</v>
      </c>
      <c r="J519" s="24"/>
      <c r="K519" s="19">
        <v>11.19</v>
      </c>
      <c r="L519" s="636">
        <f>(K519/(100-G519))*100</f>
        <v>12.878351939233513</v>
      </c>
      <c r="M519" s="24"/>
      <c r="N519" s="24"/>
      <c r="O519" s="869"/>
      <c r="P519" s="869"/>
      <c r="Q519" s="870"/>
      <c r="R519" s="870"/>
      <c r="S519" s="870"/>
      <c r="T519" s="874"/>
      <c r="U519" s="870"/>
      <c r="V519" s="622"/>
      <c r="W519" s="622"/>
      <c r="X519" s="622"/>
      <c r="Y519" s="18">
        <v>89.82</v>
      </c>
      <c r="Z519" s="18">
        <v>-0.59</v>
      </c>
      <c r="AA519" s="18">
        <v>10.86</v>
      </c>
      <c r="AB519" s="25"/>
      <c r="AC519" s="17"/>
      <c r="AD519" s="16">
        <v>78</v>
      </c>
      <c r="AE519" s="16">
        <v>90</v>
      </c>
      <c r="AF519" s="16">
        <v>21.1</v>
      </c>
      <c r="AG519" s="18">
        <v>206</v>
      </c>
      <c r="AH519" s="16">
        <v>0.87</v>
      </c>
      <c r="AI519" s="16">
        <v>47.2</v>
      </c>
      <c r="AJ519" s="24"/>
      <c r="AK519" s="635" t="s">
        <v>55</v>
      </c>
      <c r="AL519" s="635" t="s">
        <v>55</v>
      </c>
      <c r="AM519" s="26"/>
      <c r="AN519" s="24"/>
      <c r="AO519" s="24" t="s">
        <v>55</v>
      </c>
      <c r="AP519" s="635"/>
      <c r="AQ519" s="635" t="s">
        <v>55</v>
      </c>
      <c r="AR519" s="635" t="s">
        <v>55</v>
      </c>
      <c r="AS519" s="641" t="s">
        <v>32</v>
      </c>
      <c r="AT519" s="24" t="s">
        <v>1901</v>
      </c>
    </row>
    <row r="520" spans="1:46" ht="19.5">
      <c r="A520" s="619">
        <v>45922</v>
      </c>
      <c r="B520" s="616">
        <v>109</v>
      </c>
      <c r="C520" s="620">
        <v>0.375</v>
      </c>
      <c r="D520" s="617">
        <v>2507279</v>
      </c>
      <c r="E520" s="617" t="s">
        <v>39</v>
      </c>
      <c r="F520" s="621" t="s">
        <v>55</v>
      </c>
      <c r="G520" s="864">
        <v>13.1</v>
      </c>
      <c r="H520" s="875"/>
      <c r="I520" s="869"/>
      <c r="J520" s="24"/>
      <c r="K520" s="19">
        <v>11.14</v>
      </c>
      <c r="L520" s="636">
        <f>(K520/(100-G520))*100</f>
        <v>12.81933256616801</v>
      </c>
      <c r="M520" s="24"/>
      <c r="N520" s="24"/>
      <c r="O520" s="869">
        <v>4</v>
      </c>
      <c r="P520" s="869">
        <v>7</v>
      </c>
      <c r="Q520" s="870">
        <v>15</v>
      </c>
      <c r="R520" s="870">
        <v>54</v>
      </c>
      <c r="S520" s="870">
        <v>11</v>
      </c>
      <c r="T520" s="874">
        <f>SUM(PS[[#This Row],[G 180µ]:[G 63µ]])</f>
        <v>87</v>
      </c>
      <c r="U520" s="870">
        <v>5</v>
      </c>
      <c r="V520" s="622"/>
      <c r="W520" s="622"/>
      <c r="X520" s="622"/>
      <c r="Y520" s="18">
        <v>90.2</v>
      </c>
      <c r="Z520" s="18">
        <v>-0.66</v>
      </c>
      <c r="AA520" s="18">
        <v>10.96</v>
      </c>
      <c r="AB520" s="25"/>
      <c r="AC520" s="17"/>
      <c r="AD520" s="16">
        <v>79</v>
      </c>
      <c r="AE520" s="16">
        <v>89</v>
      </c>
      <c r="AF520" s="16">
        <v>21</v>
      </c>
      <c r="AG520" s="18">
        <v>209</v>
      </c>
      <c r="AH520" s="16">
        <v>0.89</v>
      </c>
      <c r="AI520" s="16">
        <v>48.1</v>
      </c>
      <c r="AJ520" s="24"/>
      <c r="AK520" s="635" t="s">
        <v>55</v>
      </c>
      <c r="AL520" s="635" t="s">
        <v>55</v>
      </c>
      <c r="AM520" s="26"/>
      <c r="AN520" s="635" t="s">
        <v>85</v>
      </c>
      <c r="AO520" s="24" t="s">
        <v>55</v>
      </c>
      <c r="AP520" s="635"/>
      <c r="AQ520" s="635" t="s">
        <v>55</v>
      </c>
      <c r="AR520" s="635" t="s">
        <v>55</v>
      </c>
      <c r="AS520" s="641" t="s">
        <v>32</v>
      </c>
      <c r="AT520" s="24" t="s">
        <v>1902</v>
      </c>
    </row>
    <row r="521" spans="1:46" ht="19.5">
      <c r="A521" s="619">
        <v>45923</v>
      </c>
      <c r="B521" s="616">
        <v>109</v>
      </c>
      <c r="C521" s="620">
        <v>0.39583333333333331</v>
      </c>
      <c r="D521" s="617">
        <v>2507303</v>
      </c>
      <c r="E521" s="617" t="s">
        <v>39</v>
      </c>
      <c r="F521" s="621" t="s">
        <v>55</v>
      </c>
      <c r="G521" s="864">
        <v>13.2</v>
      </c>
      <c r="H521" s="875"/>
      <c r="I521" s="869"/>
      <c r="J521" s="24"/>
      <c r="K521" s="19">
        <v>10.81</v>
      </c>
      <c r="L521" s="636">
        <f>(K521/(100-G521))*100</f>
        <v>12.453917050691246</v>
      </c>
      <c r="M521" s="24"/>
      <c r="N521" s="24"/>
      <c r="O521" s="869">
        <v>2.8</v>
      </c>
      <c r="P521" s="869">
        <v>5</v>
      </c>
      <c r="Q521" s="870">
        <v>15</v>
      </c>
      <c r="R521" s="870">
        <v>58</v>
      </c>
      <c r="S521" s="870">
        <v>11.6</v>
      </c>
      <c r="T521" s="874">
        <f>SUM(PS[[#This Row],[G 180µ]:[G 63µ]])</f>
        <v>89.6</v>
      </c>
      <c r="U521" s="870">
        <v>6</v>
      </c>
      <c r="V521" s="622"/>
      <c r="W521" s="622"/>
      <c r="X521" s="622"/>
      <c r="Y521" s="18">
        <v>89.34</v>
      </c>
      <c r="Z521" s="18">
        <v>-0.78</v>
      </c>
      <c r="AA521" s="18">
        <v>10.77</v>
      </c>
      <c r="AB521" s="25"/>
      <c r="AC521" s="17"/>
      <c r="AD521" s="16">
        <v>80</v>
      </c>
      <c r="AE521" s="16">
        <v>90</v>
      </c>
      <c r="AF521" s="16">
        <v>21.1</v>
      </c>
      <c r="AG521" s="18">
        <v>230</v>
      </c>
      <c r="AH521" s="16">
        <v>0.89</v>
      </c>
      <c r="AI521" s="16">
        <v>53.2</v>
      </c>
      <c r="AJ521" s="24"/>
      <c r="AK521" s="635" t="s">
        <v>55</v>
      </c>
      <c r="AL521" s="635" t="s">
        <v>55</v>
      </c>
      <c r="AM521" s="26"/>
      <c r="AN521" s="635" t="s">
        <v>85</v>
      </c>
      <c r="AO521" s="24" t="s">
        <v>55</v>
      </c>
      <c r="AP521" s="635"/>
      <c r="AQ521" s="635" t="s">
        <v>55</v>
      </c>
      <c r="AR521" s="635" t="s">
        <v>55</v>
      </c>
      <c r="AS521" s="641" t="s">
        <v>32</v>
      </c>
      <c r="AT521" s="24" t="s">
        <v>1903</v>
      </c>
    </row>
    <row r="522" spans="1:46" ht="19.5">
      <c r="A522" s="619">
        <v>45924</v>
      </c>
      <c r="B522" s="616">
        <v>109</v>
      </c>
      <c r="C522" s="620">
        <v>0.4375</v>
      </c>
      <c r="D522" s="617">
        <v>2507336</v>
      </c>
      <c r="E522" s="617" t="s">
        <v>39</v>
      </c>
      <c r="F522" s="621" t="s">
        <v>55</v>
      </c>
      <c r="G522" s="864">
        <v>13.5</v>
      </c>
      <c r="H522" s="875"/>
      <c r="I522" s="869"/>
      <c r="J522" s="24"/>
      <c r="K522" s="19">
        <v>10.81</v>
      </c>
      <c r="L522" s="636">
        <f>(K522/(100-G522))*100</f>
        <v>12.497109826589597</v>
      </c>
      <c r="M522" s="24"/>
      <c r="N522" s="24"/>
      <c r="O522" s="869">
        <v>3</v>
      </c>
      <c r="P522" s="869">
        <v>6.2</v>
      </c>
      <c r="Q522" s="870">
        <v>14</v>
      </c>
      <c r="R522" s="870">
        <v>56</v>
      </c>
      <c r="S522" s="870">
        <v>10</v>
      </c>
      <c r="T522" s="874">
        <f>SUM(PS[[#This Row],[G 180µ]:[G 63µ]])</f>
        <v>86.2</v>
      </c>
      <c r="U522" s="870">
        <v>9</v>
      </c>
      <c r="V522" s="622"/>
      <c r="W522" s="622"/>
      <c r="X522" s="622"/>
      <c r="Y522" s="18">
        <v>89.66</v>
      </c>
      <c r="Z522" s="18">
        <v>-0.55000000000000004</v>
      </c>
      <c r="AA522" s="18">
        <v>10.55</v>
      </c>
      <c r="AB522" s="25"/>
      <c r="AC522" s="17"/>
      <c r="AD522" s="16">
        <v>94</v>
      </c>
      <c r="AE522" s="16">
        <v>85</v>
      </c>
      <c r="AF522" s="16">
        <v>20.5</v>
      </c>
      <c r="AG522" s="18">
        <v>250</v>
      </c>
      <c r="AH522" s="16">
        <v>1.1100000000000001</v>
      </c>
      <c r="AI522" s="16">
        <v>50.7</v>
      </c>
      <c r="AJ522" s="24"/>
      <c r="AK522" s="635" t="s">
        <v>55</v>
      </c>
      <c r="AL522" s="635" t="s">
        <v>55</v>
      </c>
      <c r="AM522" s="26"/>
      <c r="AN522" s="635" t="s">
        <v>85</v>
      </c>
      <c r="AO522" s="24" t="s">
        <v>55</v>
      </c>
      <c r="AP522" s="635"/>
      <c r="AQ522" s="635" t="s">
        <v>55</v>
      </c>
      <c r="AR522" s="635" t="s">
        <v>55</v>
      </c>
      <c r="AS522" s="641" t="s">
        <v>32</v>
      </c>
      <c r="AT522" s="24" t="s">
        <v>1904</v>
      </c>
    </row>
    <row r="523" spans="1:46" ht="19.5">
      <c r="A523" s="619">
        <v>45924</v>
      </c>
      <c r="B523" s="616">
        <v>109</v>
      </c>
      <c r="C523" s="620">
        <v>0.71527777777777779</v>
      </c>
      <c r="D523" s="617">
        <v>2507349</v>
      </c>
      <c r="E523" s="617" t="s">
        <v>21</v>
      </c>
      <c r="F523" s="621" t="s">
        <v>55</v>
      </c>
      <c r="G523" s="864">
        <v>13.75</v>
      </c>
      <c r="H523" s="875"/>
      <c r="I523" s="869"/>
      <c r="J523" s="24"/>
      <c r="K523" s="19">
        <v>10.71</v>
      </c>
      <c r="L523" s="636">
        <f>(K523/(100-G523))*100</f>
        <v>12.417391304347827</v>
      </c>
      <c r="M523" s="24"/>
      <c r="N523" s="24"/>
      <c r="O523" s="869"/>
      <c r="P523" s="869"/>
      <c r="Q523" s="870"/>
      <c r="R523" s="870"/>
      <c r="S523" s="870"/>
      <c r="T523" s="874"/>
      <c r="U523" s="870"/>
      <c r="V523" s="622"/>
      <c r="W523" s="622"/>
      <c r="X523" s="622"/>
      <c r="Y523" s="18">
        <v>90.11</v>
      </c>
      <c r="Z523" s="18">
        <v>-0.35</v>
      </c>
      <c r="AA523" s="18">
        <v>10.199999999999999</v>
      </c>
      <c r="AB523" s="25"/>
      <c r="AC523" s="17"/>
      <c r="AD523" s="16"/>
      <c r="AE523" s="16"/>
      <c r="AF523" s="16"/>
      <c r="AG523" s="18"/>
      <c r="AH523" s="16"/>
      <c r="AI523" s="16"/>
      <c r="AJ523" s="24"/>
      <c r="AK523" s="635"/>
      <c r="AL523" s="635"/>
      <c r="AM523" s="26"/>
      <c r="AN523" s="635"/>
      <c r="AO523" s="24" t="s">
        <v>55</v>
      </c>
      <c r="AP523" s="635"/>
      <c r="AQ523" s="635" t="s">
        <v>55</v>
      </c>
      <c r="AR523" s="635" t="s">
        <v>55</v>
      </c>
      <c r="AS523" s="641" t="s">
        <v>32</v>
      </c>
      <c r="AT523" s="24" t="s">
        <v>1905</v>
      </c>
    </row>
    <row r="524" spans="1:46" ht="19.5">
      <c r="A524" s="619">
        <v>45925</v>
      </c>
      <c r="B524" s="616">
        <v>109</v>
      </c>
      <c r="C524" s="620">
        <v>0.45833333333333331</v>
      </c>
      <c r="D524" s="617">
        <v>2507382</v>
      </c>
      <c r="E524" s="617" t="s">
        <v>39</v>
      </c>
      <c r="F524" s="621" t="s">
        <v>55</v>
      </c>
      <c r="G524" s="864">
        <v>13.21</v>
      </c>
      <c r="H524" s="875"/>
      <c r="I524" s="869"/>
      <c r="J524" s="24"/>
      <c r="K524" s="19">
        <v>10.86</v>
      </c>
      <c r="L524" s="636">
        <f>(K524/(100-G524))*100</f>
        <v>12.512962322848256</v>
      </c>
      <c r="M524" s="24"/>
      <c r="N524" s="24"/>
      <c r="O524" s="869">
        <v>1.93</v>
      </c>
      <c r="P524" s="869">
        <v>7.22</v>
      </c>
      <c r="Q524" s="870">
        <v>13.04</v>
      </c>
      <c r="R524" s="870">
        <v>51.78</v>
      </c>
      <c r="S524" s="870">
        <v>18.82</v>
      </c>
      <c r="T524" s="874">
        <f>SUM(PS[[#This Row],[G 180µ]:[G 63µ]])</f>
        <v>90.859999999999985</v>
      </c>
      <c r="U524" s="870">
        <v>4.7</v>
      </c>
      <c r="V524" s="622"/>
      <c r="W524" s="622"/>
      <c r="X524" s="622"/>
      <c r="Y524" s="18">
        <v>89.52</v>
      </c>
      <c r="Z524" s="18">
        <v>-0.35</v>
      </c>
      <c r="AA524" s="18">
        <v>10.26</v>
      </c>
      <c r="AB524" s="25"/>
      <c r="AC524" s="17"/>
      <c r="AD524" s="16">
        <v>95</v>
      </c>
      <c r="AE524" s="16">
        <v>75</v>
      </c>
      <c r="AF524" s="16">
        <v>19.3</v>
      </c>
      <c r="AG524" s="18">
        <v>231</v>
      </c>
      <c r="AH524" s="16">
        <v>1.27</v>
      </c>
      <c r="AI524" s="16">
        <v>49</v>
      </c>
      <c r="AJ524" s="24"/>
      <c r="AK524" s="635" t="s">
        <v>55</v>
      </c>
      <c r="AL524" s="635" t="s">
        <v>55</v>
      </c>
      <c r="AM524" s="26"/>
      <c r="AN524" s="635"/>
      <c r="AO524" s="24" t="s">
        <v>55</v>
      </c>
      <c r="AP524" s="635"/>
      <c r="AQ524" s="635" t="s">
        <v>55</v>
      </c>
      <c r="AR524" s="635" t="s">
        <v>55</v>
      </c>
      <c r="AS524" s="641" t="s">
        <v>32</v>
      </c>
      <c r="AT524" s="24" t="s">
        <v>1906</v>
      </c>
    </row>
    <row r="525" spans="1:46" ht="19.5">
      <c r="A525" s="619">
        <v>45926</v>
      </c>
      <c r="B525" s="616">
        <v>109</v>
      </c>
      <c r="C525" s="620">
        <v>0.4375</v>
      </c>
      <c r="D525" s="617">
        <v>2507409</v>
      </c>
      <c r="E525" s="617" t="s">
        <v>39</v>
      </c>
      <c r="F525" s="621" t="s">
        <v>55</v>
      </c>
      <c r="G525" s="864">
        <v>13.28</v>
      </c>
      <c r="H525" s="875"/>
      <c r="I525" s="869"/>
      <c r="J525" s="24"/>
      <c r="K525" s="19">
        <v>10.98</v>
      </c>
      <c r="L525" s="636">
        <f>(K525/(100-G525))*100</f>
        <v>12.661439114391145</v>
      </c>
      <c r="M525" s="24"/>
      <c r="N525" s="24"/>
      <c r="O525" s="869">
        <v>2</v>
      </c>
      <c r="P525" s="869">
        <v>4</v>
      </c>
      <c r="Q525" s="870">
        <v>15</v>
      </c>
      <c r="R525" s="870">
        <v>50</v>
      </c>
      <c r="S525" s="870">
        <v>23</v>
      </c>
      <c r="T525" s="874">
        <f>SUM(PS[[#This Row],[G 180µ]:[G 63µ]])</f>
        <v>92</v>
      </c>
      <c r="U525" s="870">
        <v>4</v>
      </c>
      <c r="V525" s="622"/>
      <c r="W525" s="622"/>
      <c r="X525" s="622"/>
      <c r="Y525" s="18">
        <v>89.43</v>
      </c>
      <c r="Z525" s="18">
        <v>-0.62</v>
      </c>
      <c r="AA525" s="18">
        <v>10.79</v>
      </c>
      <c r="AB525" s="25"/>
      <c r="AC525" s="17"/>
      <c r="AD525" s="16">
        <v>96</v>
      </c>
      <c r="AE525" s="16">
        <v>78</v>
      </c>
      <c r="AF525" s="16">
        <v>19.7</v>
      </c>
      <c r="AG525" s="18">
        <v>236</v>
      </c>
      <c r="AH525" s="16">
        <v>1.23</v>
      </c>
      <c r="AI525" s="16">
        <v>48.9</v>
      </c>
      <c r="AJ525" s="24"/>
      <c r="AK525" s="635" t="s">
        <v>55</v>
      </c>
      <c r="AL525" s="635" t="s">
        <v>55</v>
      </c>
      <c r="AM525" s="26"/>
      <c r="AN525" s="635" t="s">
        <v>85</v>
      </c>
      <c r="AO525" s="24" t="s">
        <v>55</v>
      </c>
      <c r="AP525" s="635"/>
      <c r="AQ525" s="635" t="s">
        <v>55</v>
      </c>
      <c r="AR525" s="635" t="s">
        <v>55</v>
      </c>
      <c r="AS525" s="641" t="s">
        <v>32</v>
      </c>
      <c r="AT525" s="24" t="s">
        <v>1907</v>
      </c>
    </row>
    <row r="526" spans="1:46" ht="19.5">
      <c r="A526" s="619">
        <v>45929</v>
      </c>
      <c r="B526" s="616">
        <v>109</v>
      </c>
      <c r="C526" s="620">
        <v>0.375</v>
      </c>
      <c r="D526" s="617">
        <v>2507470</v>
      </c>
      <c r="E526" s="617" t="s">
        <v>39</v>
      </c>
      <c r="F526" s="621" t="s">
        <v>55</v>
      </c>
      <c r="G526" s="864">
        <v>14.04</v>
      </c>
      <c r="H526" s="875"/>
      <c r="I526" s="869"/>
      <c r="J526" s="24"/>
      <c r="K526" s="19">
        <v>10.31</v>
      </c>
      <c r="L526" s="636">
        <f>(K526/(100-G526))*100</f>
        <v>11.993950674732433</v>
      </c>
      <c r="M526" s="24"/>
      <c r="N526" s="24"/>
      <c r="O526" s="869">
        <v>3.9</v>
      </c>
      <c r="P526" s="869">
        <v>16.7</v>
      </c>
      <c r="Q526" s="870">
        <v>11.4</v>
      </c>
      <c r="R526" s="870">
        <v>48.8</v>
      </c>
      <c r="S526" s="870">
        <v>11.7</v>
      </c>
      <c r="T526" s="874">
        <f>SUM(PS[[#This Row],[G 180µ]:[G 63µ]])</f>
        <v>88.600000000000009</v>
      </c>
      <c r="U526" s="870">
        <v>6</v>
      </c>
      <c r="V526" s="622"/>
      <c r="W526" s="622"/>
      <c r="X526" s="622"/>
      <c r="Y526" s="18">
        <v>90.57</v>
      </c>
      <c r="Z526" s="18">
        <v>-0.67</v>
      </c>
      <c r="AA526" s="18">
        <v>10.23</v>
      </c>
      <c r="AB526" s="25"/>
      <c r="AC526" s="17"/>
      <c r="AD526" s="16">
        <v>82</v>
      </c>
      <c r="AE526" s="16">
        <v>79</v>
      </c>
      <c r="AF526" s="16">
        <v>19.8</v>
      </c>
      <c r="AG526" s="18">
        <v>214</v>
      </c>
      <c r="AH526" s="16">
        <v>1.04</v>
      </c>
      <c r="AI526" s="16">
        <v>52.1</v>
      </c>
      <c r="AJ526" s="24"/>
      <c r="AK526" s="635" t="s">
        <v>55</v>
      </c>
      <c r="AL526" s="635" t="s">
        <v>55</v>
      </c>
      <c r="AM526" s="26"/>
      <c r="AN526" s="635" t="s">
        <v>85</v>
      </c>
      <c r="AO526" s="24" t="s">
        <v>55</v>
      </c>
      <c r="AP526" s="635"/>
      <c r="AQ526" s="635" t="s">
        <v>55</v>
      </c>
      <c r="AR526" s="635" t="s">
        <v>55</v>
      </c>
      <c r="AS526" s="641" t="s">
        <v>32</v>
      </c>
      <c r="AT526" s="24" t="s">
        <v>1908</v>
      </c>
    </row>
    <row r="527" spans="1:46" ht="19.5">
      <c r="A527" s="619">
        <v>45931</v>
      </c>
      <c r="B527" s="616">
        <v>110</v>
      </c>
      <c r="C527" s="620">
        <v>0.39583333333333331</v>
      </c>
      <c r="D527" s="617">
        <v>2507517</v>
      </c>
      <c r="E527" s="617" t="s">
        <v>39</v>
      </c>
      <c r="F527" s="621" t="s">
        <v>55</v>
      </c>
      <c r="G527" s="864">
        <v>13.99</v>
      </c>
      <c r="H527" s="875"/>
      <c r="I527" s="869"/>
      <c r="J527" s="24"/>
      <c r="K527" s="19">
        <v>10.38</v>
      </c>
      <c r="L527" s="636">
        <f>(K527/(100-G527))*100</f>
        <v>12.068364143704221</v>
      </c>
      <c r="M527" s="24"/>
      <c r="N527" s="24"/>
      <c r="O527" s="869">
        <v>2.8</v>
      </c>
      <c r="P527" s="869">
        <v>6.5</v>
      </c>
      <c r="Q527" s="870">
        <v>16</v>
      </c>
      <c r="R527" s="870">
        <v>54</v>
      </c>
      <c r="S527" s="870">
        <v>10</v>
      </c>
      <c r="T527" s="874">
        <f>SUM(PS[[#This Row],[G 180µ]:[G 63µ]])</f>
        <v>86.5</v>
      </c>
      <c r="U527" s="870">
        <v>8</v>
      </c>
      <c r="V527" s="622"/>
      <c r="W527" s="622"/>
      <c r="X527" s="622"/>
      <c r="Y527" s="18">
        <v>90.54</v>
      </c>
      <c r="Z527" s="18">
        <v>-0.76</v>
      </c>
      <c r="AA527" s="18">
        <v>10.59</v>
      </c>
      <c r="AB527" s="25"/>
      <c r="AC527" s="17">
        <v>0.73</v>
      </c>
      <c r="AD527" s="16">
        <v>81</v>
      </c>
      <c r="AE527" s="16">
        <v>86</v>
      </c>
      <c r="AF527" s="16">
        <v>20.6</v>
      </c>
      <c r="AG527" s="18">
        <v>220</v>
      </c>
      <c r="AH527" s="16">
        <v>0.94</v>
      </c>
      <c r="AI527" s="16">
        <v>49.8</v>
      </c>
      <c r="AJ527" s="24"/>
      <c r="AK527" s="635" t="s">
        <v>55</v>
      </c>
      <c r="AL527" s="635" t="s">
        <v>55</v>
      </c>
      <c r="AM527" s="26"/>
      <c r="AN527" s="635" t="s">
        <v>85</v>
      </c>
      <c r="AO527" s="24" t="s">
        <v>55</v>
      </c>
      <c r="AP527" s="635"/>
      <c r="AQ527" s="635" t="s">
        <v>55</v>
      </c>
      <c r="AR527" s="635" t="s">
        <v>55</v>
      </c>
      <c r="AS527" s="641" t="s">
        <v>32</v>
      </c>
      <c r="AT527" s="24" t="s">
        <v>1909</v>
      </c>
    </row>
    <row r="528" spans="1:46" ht="19.5">
      <c r="A528" s="619">
        <v>45932</v>
      </c>
      <c r="B528" s="616">
        <v>110</v>
      </c>
      <c r="C528" s="620">
        <v>0.41666666666666669</v>
      </c>
      <c r="D528" s="617">
        <v>2507598</v>
      </c>
      <c r="E528" s="617" t="s">
        <v>39</v>
      </c>
      <c r="F528" s="621" t="s">
        <v>55</v>
      </c>
      <c r="G528" s="864">
        <v>13.98</v>
      </c>
      <c r="H528" s="875"/>
      <c r="I528" s="869"/>
      <c r="J528" s="24"/>
      <c r="K528" s="19">
        <v>10.61</v>
      </c>
      <c r="L528" s="636">
        <f>(K528/(100-G528))*100</f>
        <v>12.334340850964892</v>
      </c>
      <c r="M528" s="24"/>
      <c r="N528" s="24"/>
      <c r="O528" s="869"/>
      <c r="P528" s="869"/>
      <c r="Q528" s="870"/>
      <c r="R528" s="870"/>
      <c r="S528" s="870"/>
      <c r="T528" s="874"/>
      <c r="U528" s="870"/>
      <c r="V528" s="622"/>
      <c r="W528" s="622"/>
      <c r="X528" s="622"/>
      <c r="Y528" s="18">
        <v>90.48</v>
      </c>
      <c r="Z528" s="18">
        <v>-0.49</v>
      </c>
      <c r="AA528" s="18">
        <v>10.27</v>
      </c>
      <c r="AB528" s="25"/>
      <c r="AC528" s="17">
        <v>0.7</v>
      </c>
      <c r="AD528" s="16">
        <v>89</v>
      </c>
      <c r="AE528" s="16">
        <v>76</v>
      </c>
      <c r="AF528" s="16">
        <v>19.399999999999999</v>
      </c>
      <c r="AG528" s="18">
        <v>205</v>
      </c>
      <c r="AH528" s="16">
        <v>1.17</v>
      </c>
      <c r="AI528" s="16">
        <v>44.6</v>
      </c>
      <c r="AJ528" s="24"/>
      <c r="AK528" s="635" t="s">
        <v>55</v>
      </c>
      <c r="AL528" s="635" t="s">
        <v>55</v>
      </c>
      <c r="AM528" s="26"/>
      <c r="AN528" s="635" t="s">
        <v>85</v>
      </c>
      <c r="AO528" s="24" t="s">
        <v>55</v>
      </c>
      <c r="AP528" s="635"/>
      <c r="AQ528" s="635" t="s">
        <v>55</v>
      </c>
      <c r="AR528" s="635" t="s">
        <v>55</v>
      </c>
      <c r="AS528" s="641" t="s">
        <v>32</v>
      </c>
      <c r="AT528" s="24" t="s">
        <v>1910</v>
      </c>
    </row>
    <row r="529" spans="1:46" ht="19.5">
      <c r="A529" s="619">
        <v>45933</v>
      </c>
      <c r="B529" s="616">
        <v>110</v>
      </c>
      <c r="C529" s="620">
        <v>0.35416666666666669</v>
      </c>
      <c r="D529" s="617">
        <v>2507609</v>
      </c>
      <c r="E529" s="617" t="s">
        <v>39</v>
      </c>
      <c r="F529" s="621" t="s">
        <v>55</v>
      </c>
      <c r="G529" s="864">
        <v>13.69</v>
      </c>
      <c r="H529" s="875"/>
      <c r="I529" s="869"/>
      <c r="J529" s="24"/>
      <c r="K529" s="19">
        <v>10.73</v>
      </c>
      <c r="L529" s="636">
        <f>(K529/(100-G529))*100</f>
        <v>12.4319314100336</v>
      </c>
      <c r="M529" s="24"/>
      <c r="N529" s="24"/>
      <c r="O529" s="869">
        <v>4</v>
      </c>
      <c r="P529" s="869">
        <v>4.55</v>
      </c>
      <c r="Q529" s="870">
        <v>16.5</v>
      </c>
      <c r="R529" s="870">
        <v>47.44</v>
      </c>
      <c r="S529" s="870">
        <v>18.100000000000001</v>
      </c>
      <c r="T529" s="874">
        <f>SUM(PS[[#This Row],[G 180µ]:[G 63µ]])</f>
        <v>86.59</v>
      </c>
      <c r="U529" s="870">
        <v>7</v>
      </c>
      <c r="V529" s="622">
        <v>24.87</v>
      </c>
      <c r="W529" s="622">
        <v>95.56</v>
      </c>
      <c r="X529" s="622">
        <v>8.85</v>
      </c>
      <c r="Y529" s="18">
        <v>90.41</v>
      </c>
      <c r="Z529" s="18">
        <v>-0.44</v>
      </c>
      <c r="AA529" s="18">
        <v>10.47</v>
      </c>
      <c r="AB529" s="25"/>
      <c r="AC529" s="17"/>
      <c r="AD529" s="16">
        <v>78</v>
      </c>
      <c r="AE529" s="16">
        <v>81</v>
      </c>
      <c r="AF529" s="16">
        <v>20</v>
      </c>
      <c r="AG529" s="18">
        <v>194</v>
      </c>
      <c r="AH529" s="16">
        <v>0.96</v>
      </c>
      <c r="AI529" s="16">
        <v>46.4</v>
      </c>
      <c r="AJ529" s="24"/>
      <c r="AK529" s="635" t="s">
        <v>55</v>
      </c>
      <c r="AL529" s="635" t="s">
        <v>55</v>
      </c>
      <c r="AM529" s="26"/>
      <c r="AN529" s="635" t="s">
        <v>85</v>
      </c>
      <c r="AO529" s="24" t="s">
        <v>55</v>
      </c>
      <c r="AP529" s="635"/>
      <c r="AQ529" s="635" t="s">
        <v>55</v>
      </c>
      <c r="AR529" s="635" t="s">
        <v>55</v>
      </c>
      <c r="AS529" s="641" t="s">
        <v>32</v>
      </c>
      <c r="AT529" s="24" t="s">
        <v>1911</v>
      </c>
    </row>
    <row r="530" spans="1:46" ht="19.5">
      <c r="A530" s="619">
        <v>45936</v>
      </c>
      <c r="B530" s="616">
        <v>110</v>
      </c>
      <c r="C530" s="620">
        <v>0.4375</v>
      </c>
      <c r="D530" s="617">
        <v>2507709</v>
      </c>
      <c r="E530" s="617" t="s">
        <v>39</v>
      </c>
      <c r="F530" s="621" t="s">
        <v>55</v>
      </c>
      <c r="G530" s="864">
        <v>13.9</v>
      </c>
      <c r="H530" s="875"/>
      <c r="I530" s="869"/>
      <c r="J530" s="24"/>
      <c r="K530" s="19">
        <v>10.61</v>
      </c>
      <c r="L530" s="636">
        <f>(K530/(100-G530))*100</f>
        <v>12.322880371660858</v>
      </c>
      <c r="M530" s="24"/>
      <c r="N530" s="24"/>
      <c r="O530" s="869"/>
      <c r="P530" s="869"/>
      <c r="Q530" s="870"/>
      <c r="R530" s="870"/>
      <c r="S530" s="870"/>
      <c r="T530" s="874"/>
      <c r="U530" s="870"/>
      <c r="V530" s="622">
        <v>21.78</v>
      </c>
      <c r="W530" s="622">
        <v>98</v>
      </c>
      <c r="X530" s="622">
        <v>7.6</v>
      </c>
      <c r="Y530" s="18">
        <v>89.34</v>
      </c>
      <c r="Z530" s="18">
        <v>-0.61</v>
      </c>
      <c r="AA530" s="18">
        <v>10.76</v>
      </c>
      <c r="AB530" s="25"/>
      <c r="AC530" s="17"/>
      <c r="AD530" s="16">
        <v>75</v>
      </c>
      <c r="AE530" s="16">
        <v>83</v>
      </c>
      <c r="AF530" s="16">
        <v>20.3</v>
      </c>
      <c r="AG530" s="18">
        <v>192</v>
      </c>
      <c r="AH530" s="16">
        <v>0.9</v>
      </c>
      <c r="AI530" s="16">
        <v>47.5</v>
      </c>
      <c r="AJ530" s="24"/>
      <c r="AK530" s="635" t="s">
        <v>55</v>
      </c>
      <c r="AL530" s="635" t="s">
        <v>55</v>
      </c>
      <c r="AM530" s="26"/>
      <c r="AN530" s="635" t="s">
        <v>79</v>
      </c>
      <c r="AO530" s="24" t="s">
        <v>55</v>
      </c>
      <c r="AP530" s="635"/>
      <c r="AQ530" s="635" t="s">
        <v>55</v>
      </c>
      <c r="AR530" s="635" t="s">
        <v>55</v>
      </c>
      <c r="AS530" s="641" t="s">
        <v>32</v>
      </c>
      <c r="AT530" s="24" t="s">
        <v>1912</v>
      </c>
    </row>
    <row r="531" spans="1:46" ht="19.5">
      <c r="A531" s="619">
        <v>45937</v>
      </c>
      <c r="B531" s="616">
        <v>110</v>
      </c>
      <c r="C531" s="620">
        <v>0.33333333333333331</v>
      </c>
      <c r="D531" s="617">
        <v>2507715</v>
      </c>
      <c r="E531" s="617" t="s">
        <v>39</v>
      </c>
      <c r="F531" s="621" t="s">
        <v>55</v>
      </c>
      <c r="G531" s="864">
        <v>13.5</v>
      </c>
      <c r="H531" s="875"/>
      <c r="I531" s="869"/>
      <c r="J531" s="24"/>
      <c r="K531" s="19">
        <v>11.03</v>
      </c>
      <c r="L531" s="636">
        <f>(K531/(100-G531))*100</f>
        <v>12.751445086705202</v>
      </c>
      <c r="M531" s="24"/>
      <c r="N531" s="24"/>
      <c r="O531" s="869"/>
      <c r="P531" s="869"/>
      <c r="Q531" s="870"/>
      <c r="R531" s="870"/>
      <c r="S531" s="870"/>
      <c r="T531" s="874"/>
      <c r="U531" s="870"/>
      <c r="V531" s="622"/>
      <c r="W531" s="622"/>
      <c r="X531" s="622"/>
      <c r="Y531" s="18">
        <v>89.49</v>
      </c>
      <c r="Z531" s="18">
        <v>-0.52</v>
      </c>
      <c r="AA531" s="18">
        <v>10.952999999999999</v>
      </c>
      <c r="AB531" s="25"/>
      <c r="AC531" s="17"/>
      <c r="AD531" s="16">
        <v>76</v>
      </c>
      <c r="AE531" s="16">
        <v>90</v>
      </c>
      <c r="AF531" s="16">
        <v>21.1</v>
      </c>
      <c r="AG531" s="18">
        <v>202</v>
      </c>
      <c r="AH531" s="16">
        <v>0.84</v>
      </c>
      <c r="AI531" s="16">
        <v>47.4</v>
      </c>
      <c r="AJ531" s="24"/>
      <c r="AK531" s="635" t="s">
        <v>55</v>
      </c>
      <c r="AL531" s="635" t="s">
        <v>55</v>
      </c>
      <c r="AM531" s="26"/>
      <c r="AN531" s="635" t="s">
        <v>79</v>
      </c>
      <c r="AO531" s="24" t="s">
        <v>55</v>
      </c>
      <c r="AP531" s="635"/>
      <c r="AQ531" s="635" t="s">
        <v>55</v>
      </c>
      <c r="AR531" s="635" t="s">
        <v>55</v>
      </c>
      <c r="AS531" s="641" t="s">
        <v>32</v>
      </c>
      <c r="AT531" s="24" t="s">
        <v>1913</v>
      </c>
    </row>
    <row r="532" spans="1:46" ht="19.5">
      <c r="A532" s="619">
        <v>45938</v>
      </c>
      <c r="B532" s="616">
        <v>110</v>
      </c>
      <c r="C532" s="620">
        <v>0.5</v>
      </c>
      <c r="D532" s="617">
        <v>2507773</v>
      </c>
      <c r="E532" s="617" t="s">
        <v>39</v>
      </c>
      <c r="F532" s="621" t="s">
        <v>55</v>
      </c>
      <c r="G532" s="864">
        <v>13.97</v>
      </c>
      <c r="H532" s="875"/>
      <c r="I532" s="869"/>
      <c r="J532" s="24"/>
      <c r="K532" s="19">
        <v>10.25</v>
      </c>
      <c r="L532" s="636">
        <f>(K532/(100-G532))*100</f>
        <v>11.914448448215738</v>
      </c>
      <c r="M532" s="24"/>
      <c r="N532" s="24"/>
      <c r="O532" s="869">
        <v>3.2</v>
      </c>
      <c r="P532" s="869">
        <v>7</v>
      </c>
      <c r="Q532" s="870">
        <v>15</v>
      </c>
      <c r="R532" s="870">
        <v>43</v>
      </c>
      <c r="S532" s="870">
        <v>20</v>
      </c>
      <c r="T532" s="874">
        <f>SUM(PS[[#This Row],[G 180µ]:[G 63µ]])</f>
        <v>85</v>
      </c>
      <c r="U532" s="870">
        <v>10</v>
      </c>
      <c r="V532" s="622"/>
      <c r="W532" s="622"/>
      <c r="X532" s="622"/>
      <c r="Y532" s="18">
        <v>89.9</v>
      </c>
      <c r="Z532" s="18">
        <v>-0.65</v>
      </c>
      <c r="AA532" s="18">
        <v>10.78</v>
      </c>
      <c r="AB532" s="25"/>
      <c r="AC532" s="17"/>
      <c r="AD532" s="16"/>
      <c r="AE532" s="16"/>
      <c r="AF532" s="16"/>
      <c r="AG532" s="18"/>
      <c r="AH532" s="16"/>
      <c r="AI532" s="16"/>
      <c r="AJ532" s="24"/>
      <c r="AK532" s="635" t="s">
        <v>55</v>
      </c>
      <c r="AL532" s="635" t="s">
        <v>55</v>
      </c>
      <c r="AM532" s="26"/>
      <c r="AN532" s="635" t="s">
        <v>79</v>
      </c>
      <c r="AO532" s="24" t="s">
        <v>55</v>
      </c>
      <c r="AP532" s="635"/>
      <c r="AQ532" s="635" t="s">
        <v>55</v>
      </c>
      <c r="AR532" s="635" t="s">
        <v>55</v>
      </c>
      <c r="AS532" s="641" t="s">
        <v>32</v>
      </c>
      <c r="AT532" s="24" t="s">
        <v>1914</v>
      </c>
    </row>
    <row r="533" spans="1:46" ht="19.5">
      <c r="A533" s="619">
        <v>45939</v>
      </c>
      <c r="B533" s="616">
        <v>110</v>
      </c>
      <c r="C533" s="620">
        <v>0.40972222222222221</v>
      </c>
      <c r="D533" s="617">
        <v>2507933</v>
      </c>
      <c r="E533" s="617" t="s">
        <v>39</v>
      </c>
      <c r="F533" s="621" t="s">
        <v>55</v>
      </c>
      <c r="G533" s="864">
        <v>14.24</v>
      </c>
      <c r="H533" s="875"/>
      <c r="I533" s="869"/>
      <c r="J533" s="24"/>
      <c r="K533" s="19">
        <v>10.1</v>
      </c>
      <c r="L533" s="636">
        <f>(K533/(100-G533))*100</f>
        <v>11.777052238805968</v>
      </c>
      <c r="M533" s="24"/>
      <c r="N533" s="24"/>
      <c r="O533" s="869">
        <v>2.2000000000000002</v>
      </c>
      <c r="P533" s="869">
        <v>7.1</v>
      </c>
      <c r="Q533" s="870">
        <v>16</v>
      </c>
      <c r="R533" s="870">
        <v>46</v>
      </c>
      <c r="S533" s="870">
        <v>21</v>
      </c>
      <c r="T533" s="874">
        <f>SUM(PS[[#This Row],[G 180µ]:[G 63µ]])</f>
        <v>90.1</v>
      </c>
      <c r="U533" s="870">
        <v>6</v>
      </c>
      <c r="V533" s="622"/>
      <c r="W533" s="622"/>
      <c r="X533" s="622"/>
      <c r="Y533" s="18">
        <v>90.19</v>
      </c>
      <c r="Z533" s="18">
        <v>-0.69</v>
      </c>
      <c r="AA533" s="18">
        <v>10.62</v>
      </c>
      <c r="AB533" s="25"/>
      <c r="AC533" s="17"/>
      <c r="AD533" s="16"/>
      <c r="AE533" s="16"/>
      <c r="AF533" s="16"/>
      <c r="AG533" s="18"/>
      <c r="AH533" s="16"/>
      <c r="AI533" s="16"/>
      <c r="AJ533" s="24"/>
      <c r="AK533" s="635" t="s">
        <v>55</v>
      </c>
      <c r="AL533" s="635" t="s">
        <v>55</v>
      </c>
      <c r="AM533" s="26"/>
      <c r="AN533" s="635" t="s">
        <v>79</v>
      </c>
      <c r="AO533" s="24" t="s">
        <v>55</v>
      </c>
      <c r="AP533" s="635"/>
      <c r="AQ533" s="635" t="s">
        <v>55</v>
      </c>
      <c r="AR533" s="635" t="s">
        <v>55</v>
      </c>
      <c r="AS533" s="641" t="s">
        <v>32</v>
      </c>
      <c r="AT533" s="24" t="s">
        <v>1915</v>
      </c>
    </row>
    <row r="534" spans="1:46" ht="19.5">
      <c r="A534" s="619">
        <v>45940</v>
      </c>
      <c r="B534" s="616">
        <v>110</v>
      </c>
      <c r="C534" s="620">
        <v>0.38541666666666669</v>
      </c>
      <c r="D534" s="617">
        <v>2507957</v>
      </c>
      <c r="E534" s="617" t="s">
        <v>39</v>
      </c>
      <c r="F534" s="621" t="s">
        <v>55</v>
      </c>
      <c r="G534" s="864">
        <v>14.24</v>
      </c>
      <c r="H534" s="875"/>
      <c r="I534" s="869"/>
      <c r="J534" s="24"/>
      <c r="K534" s="19">
        <v>10.44</v>
      </c>
      <c r="L534" s="636">
        <f>(K534/(100-G534))*100</f>
        <v>12.173507462686565</v>
      </c>
      <c r="M534" s="24"/>
      <c r="N534" s="24"/>
      <c r="O534" s="869"/>
      <c r="P534" s="869"/>
      <c r="Q534" s="870"/>
      <c r="R534" s="870"/>
      <c r="S534" s="870"/>
      <c r="T534" s="874"/>
      <c r="U534" s="870"/>
      <c r="V534" s="622"/>
      <c r="W534" s="622"/>
      <c r="X534" s="622"/>
      <c r="Y534" s="18">
        <v>89.67</v>
      </c>
      <c r="Z534" s="18">
        <v>-0.68</v>
      </c>
      <c r="AA534" s="18">
        <v>10.66</v>
      </c>
      <c r="AB534" s="25"/>
      <c r="AC534" s="17"/>
      <c r="AD534" s="16">
        <v>77</v>
      </c>
      <c r="AE534" s="16">
        <v>56</v>
      </c>
      <c r="AF534" s="16">
        <v>16.7</v>
      </c>
      <c r="AG534" s="18">
        <v>150</v>
      </c>
      <c r="AH534" s="16">
        <v>1.38</v>
      </c>
      <c r="AI534" s="16">
        <v>46.9</v>
      </c>
      <c r="AJ534" s="24"/>
      <c r="AK534" s="635" t="s">
        <v>55</v>
      </c>
      <c r="AL534" s="635" t="s">
        <v>55</v>
      </c>
      <c r="AM534" s="26"/>
      <c r="AN534" s="635"/>
      <c r="AO534" s="24" t="s">
        <v>55</v>
      </c>
      <c r="AP534" s="635"/>
      <c r="AQ534" s="635" t="s">
        <v>55</v>
      </c>
      <c r="AR534" s="635" t="s">
        <v>55</v>
      </c>
      <c r="AS534" s="641" t="s">
        <v>32</v>
      </c>
      <c r="AT534" s="24" t="s">
        <v>1916</v>
      </c>
    </row>
    <row r="535" spans="1:46" ht="27.75" customHeight="1">
      <c r="A535" s="619">
        <v>45940</v>
      </c>
      <c r="B535" s="616">
        <v>110</v>
      </c>
      <c r="C535" s="620">
        <v>0.6875</v>
      </c>
      <c r="D535" s="617">
        <v>2507969</v>
      </c>
      <c r="E535" s="617" t="s">
        <v>21</v>
      </c>
      <c r="F535" s="621" t="s">
        <v>55</v>
      </c>
      <c r="G535" s="864">
        <v>14.61</v>
      </c>
      <c r="H535" s="875"/>
      <c r="I535" s="869"/>
      <c r="J535" s="24"/>
      <c r="K535" s="19">
        <v>10.15</v>
      </c>
      <c r="L535" s="636">
        <f>(K535/(100-G535))*100</f>
        <v>11.886637779599486</v>
      </c>
      <c r="M535" s="24"/>
      <c r="N535" s="24"/>
      <c r="O535" s="869"/>
      <c r="P535" s="869"/>
      <c r="Q535" s="870"/>
      <c r="R535" s="870"/>
      <c r="S535" s="870"/>
      <c r="T535" s="874"/>
      <c r="U535" s="870"/>
      <c r="V535" s="622"/>
      <c r="W535" s="622"/>
      <c r="X535" s="622"/>
      <c r="Y535" s="18">
        <v>90.5</v>
      </c>
      <c r="Z535" s="18">
        <v>-0.83</v>
      </c>
      <c r="AA535" s="18">
        <v>10.71</v>
      </c>
      <c r="AB535" s="25"/>
      <c r="AC535" s="17"/>
      <c r="AD535" s="16">
        <v>84</v>
      </c>
      <c r="AE535" s="16">
        <v>80</v>
      </c>
      <c r="AF535" s="16">
        <v>19.899999999999999</v>
      </c>
      <c r="AG535" s="18">
        <v>212</v>
      </c>
      <c r="AH535" s="16">
        <v>1.05</v>
      </c>
      <c r="AI535" s="16">
        <v>48.8</v>
      </c>
      <c r="AJ535" s="24"/>
      <c r="AK535" s="635"/>
      <c r="AL535" s="635"/>
      <c r="AM535" s="1131" t="s">
        <v>1917</v>
      </c>
      <c r="AN535" s="635"/>
      <c r="AO535" s="24" t="s">
        <v>55</v>
      </c>
      <c r="AP535" s="635"/>
      <c r="AQ535" s="635" t="s">
        <v>55</v>
      </c>
      <c r="AR535" s="635" t="s">
        <v>55</v>
      </c>
      <c r="AS535" s="641" t="s">
        <v>32</v>
      </c>
      <c r="AT535" s="24" t="s">
        <v>1918</v>
      </c>
    </row>
    <row r="536" spans="1:46" ht="27.75" customHeight="1">
      <c r="A536" s="619">
        <v>45943</v>
      </c>
      <c r="B536" s="616">
        <v>110</v>
      </c>
      <c r="C536" s="620">
        <v>0.39583333333333331</v>
      </c>
      <c r="D536" s="617">
        <v>2508041</v>
      </c>
      <c r="E536" s="617" t="s">
        <v>39</v>
      </c>
      <c r="F536" s="621" t="s">
        <v>55</v>
      </c>
      <c r="G536" s="864">
        <v>14.09</v>
      </c>
      <c r="H536" s="875"/>
      <c r="I536" s="869"/>
      <c r="J536" s="24"/>
      <c r="K536" s="19">
        <v>10.45</v>
      </c>
      <c r="L536" s="636">
        <f>(K536/(100-G536))*100</f>
        <v>12.163892445582587</v>
      </c>
      <c r="M536" s="24"/>
      <c r="N536" s="24"/>
      <c r="O536" s="869">
        <v>2.2799999999999998</v>
      </c>
      <c r="P536" s="869">
        <v>7.77</v>
      </c>
      <c r="Q536" s="870">
        <v>18.899999999999999</v>
      </c>
      <c r="R536" s="870">
        <v>49.57</v>
      </c>
      <c r="S536" s="870">
        <v>14.53</v>
      </c>
      <c r="T536" s="874">
        <f>SUM(PS[[#This Row],[G 180µ]:[G 63µ]])</f>
        <v>90.77</v>
      </c>
      <c r="U536" s="870">
        <v>4.3</v>
      </c>
      <c r="V536" s="622"/>
      <c r="W536" s="622"/>
      <c r="X536" s="622"/>
      <c r="Y536" s="18">
        <v>90.01</v>
      </c>
      <c r="Z536" s="18">
        <v>-0.46</v>
      </c>
      <c r="AA536" s="18">
        <v>10.7</v>
      </c>
      <c r="AB536" s="25"/>
      <c r="AC536" s="17">
        <v>0.69</v>
      </c>
      <c r="AD536" s="16">
        <v>95</v>
      </c>
      <c r="AE536" s="16">
        <v>75</v>
      </c>
      <c r="AF536" s="16">
        <v>19.3</v>
      </c>
      <c r="AG536" s="18">
        <v>240</v>
      </c>
      <c r="AH536" s="16">
        <v>1.27</v>
      </c>
      <c r="AI536" s="16">
        <v>52.3</v>
      </c>
      <c r="AJ536" s="24"/>
      <c r="AK536" s="635" t="s">
        <v>55</v>
      </c>
      <c r="AL536" s="635" t="s">
        <v>55</v>
      </c>
      <c r="AM536" s="26"/>
      <c r="AN536" s="635" t="s">
        <v>85</v>
      </c>
      <c r="AO536" s="24" t="s">
        <v>55</v>
      </c>
      <c r="AP536" s="635"/>
      <c r="AQ536" s="635" t="s">
        <v>55</v>
      </c>
      <c r="AR536" s="635" t="s">
        <v>55</v>
      </c>
      <c r="AS536" s="641" t="s">
        <v>32</v>
      </c>
      <c r="AT536" s="24" t="s">
        <v>1919</v>
      </c>
    </row>
    <row r="537" spans="1:46" ht="19.5">
      <c r="A537" s="619">
        <v>45944</v>
      </c>
      <c r="B537" s="616">
        <v>110</v>
      </c>
      <c r="C537" s="620">
        <v>0.4375</v>
      </c>
      <c r="D537" s="617">
        <v>2508077</v>
      </c>
      <c r="E537" s="617" t="s">
        <v>39</v>
      </c>
      <c r="F537" s="621" t="s">
        <v>55</v>
      </c>
      <c r="G537" s="864">
        <v>14.08</v>
      </c>
      <c r="H537" s="875"/>
      <c r="I537" s="869"/>
      <c r="J537" s="24"/>
      <c r="K537" s="19">
        <v>10.29</v>
      </c>
      <c r="L537" s="636">
        <f>(K537/(100-G537))*100</f>
        <v>11.976256983240221</v>
      </c>
      <c r="M537" s="24"/>
      <c r="N537" s="24"/>
      <c r="O537" s="869">
        <v>2</v>
      </c>
      <c r="P537" s="869">
        <v>8</v>
      </c>
      <c r="Q537" s="870">
        <v>18</v>
      </c>
      <c r="R537" s="870">
        <v>48</v>
      </c>
      <c r="S537" s="870">
        <v>17</v>
      </c>
      <c r="T537" s="874">
        <f>SUM(PS[[#This Row],[G 180µ]:[G 63µ]])</f>
        <v>91</v>
      </c>
      <c r="U537" s="870">
        <v>5</v>
      </c>
      <c r="V537" s="622"/>
      <c r="W537" s="622"/>
      <c r="X537" s="622"/>
      <c r="Y537" s="18">
        <v>89.97</v>
      </c>
      <c r="Z537" s="18">
        <v>-0.47</v>
      </c>
      <c r="AA537" s="18">
        <v>10.86</v>
      </c>
      <c r="AB537" s="25"/>
      <c r="AC537" s="17"/>
      <c r="AD537" s="16"/>
      <c r="AE537" s="16"/>
      <c r="AF537" s="16"/>
      <c r="AG537" s="18"/>
      <c r="AH537" s="16"/>
      <c r="AI537" s="16"/>
      <c r="AJ537" s="24"/>
      <c r="AK537" s="635" t="s">
        <v>55</v>
      </c>
      <c r="AL537" s="635" t="s">
        <v>55</v>
      </c>
      <c r="AM537" s="26"/>
      <c r="AN537" s="635"/>
      <c r="AO537" s="24" t="s">
        <v>55</v>
      </c>
      <c r="AP537" s="635"/>
      <c r="AQ537" s="635" t="s">
        <v>55</v>
      </c>
      <c r="AR537" s="635" t="s">
        <v>55</v>
      </c>
      <c r="AS537" s="641" t="s">
        <v>32</v>
      </c>
      <c r="AT537" s="24" t="s">
        <v>1920</v>
      </c>
    </row>
    <row r="538" spans="1:46" ht="19.5">
      <c r="A538" s="619">
        <v>45945</v>
      </c>
      <c r="B538" s="616">
        <v>110</v>
      </c>
      <c r="C538" s="620">
        <v>0.41666666666666669</v>
      </c>
      <c r="D538" s="617">
        <v>2508097</v>
      </c>
      <c r="E538" s="617" t="s">
        <v>39</v>
      </c>
      <c r="F538" s="621" t="s">
        <v>55</v>
      </c>
      <c r="G538" s="864">
        <v>13.7</v>
      </c>
      <c r="H538" s="875"/>
      <c r="I538" s="869"/>
      <c r="J538" s="24"/>
      <c r="K538" s="19">
        <v>10.56</v>
      </c>
      <c r="L538" s="636">
        <f>(K538/(100-G538))*100</f>
        <v>12.236384704519121</v>
      </c>
      <c r="M538" s="24"/>
      <c r="N538" s="24"/>
      <c r="O538" s="869">
        <v>2.7</v>
      </c>
      <c r="P538" s="869">
        <v>9</v>
      </c>
      <c r="Q538" s="870">
        <v>20</v>
      </c>
      <c r="R538" s="870">
        <v>54</v>
      </c>
      <c r="S538" s="870">
        <v>10</v>
      </c>
      <c r="T538" s="874">
        <f>SUM(PS[[#This Row],[G 180µ]:[G 63µ]])</f>
        <v>93</v>
      </c>
      <c r="U538" s="870">
        <v>4</v>
      </c>
      <c r="V538" s="622"/>
      <c r="W538" s="622"/>
      <c r="X538" s="622"/>
      <c r="Y538" s="18">
        <v>89.53</v>
      </c>
      <c r="Z538" s="18">
        <v>-0.5</v>
      </c>
      <c r="AA538" s="18">
        <v>10.7</v>
      </c>
      <c r="AB538" s="25"/>
      <c r="AC538" s="17"/>
      <c r="AD538" s="16">
        <v>80</v>
      </c>
      <c r="AE538" s="16">
        <v>68</v>
      </c>
      <c r="AF538" s="16">
        <v>18.399999999999999</v>
      </c>
      <c r="AG538" s="18">
        <v>183</v>
      </c>
      <c r="AH538" s="16">
        <v>1.18</v>
      </c>
      <c r="AI538" s="16">
        <v>48.9</v>
      </c>
      <c r="AJ538" s="24"/>
      <c r="AK538" s="635" t="s">
        <v>55</v>
      </c>
      <c r="AL538" s="635" t="s">
        <v>55</v>
      </c>
      <c r="AM538" s="26"/>
      <c r="AN538" s="635"/>
      <c r="AO538" s="24" t="s">
        <v>55</v>
      </c>
      <c r="AP538" s="635"/>
      <c r="AQ538" s="635" t="s">
        <v>55</v>
      </c>
      <c r="AR538" s="635" t="s">
        <v>55</v>
      </c>
      <c r="AS538" s="641" t="s">
        <v>32</v>
      </c>
      <c r="AT538" s="24" t="s">
        <v>1921</v>
      </c>
    </row>
    <row r="539" spans="1:46" ht="19.5">
      <c r="A539" s="619">
        <v>45946</v>
      </c>
      <c r="B539" s="616">
        <v>110</v>
      </c>
      <c r="C539" s="620">
        <v>0.41666666666666669</v>
      </c>
      <c r="D539" s="617">
        <v>2508129</v>
      </c>
      <c r="E539" s="617" t="s">
        <v>39</v>
      </c>
      <c r="F539" s="621" t="s">
        <v>55</v>
      </c>
      <c r="G539" s="864">
        <v>13.66</v>
      </c>
      <c r="H539" s="875"/>
      <c r="I539" s="869"/>
      <c r="J539" s="24"/>
      <c r="K539" s="19">
        <v>10.4</v>
      </c>
      <c r="L539" s="636">
        <f>(K539/(100-G539))*100</f>
        <v>12.045401899467223</v>
      </c>
      <c r="M539" s="24"/>
      <c r="N539" s="24"/>
      <c r="O539" s="869">
        <v>4</v>
      </c>
      <c r="P539" s="869">
        <v>6</v>
      </c>
      <c r="Q539" s="870">
        <v>12.8</v>
      </c>
      <c r="R539" s="870">
        <v>50</v>
      </c>
      <c r="S539" s="870">
        <v>17.600000000000001</v>
      </c>
      <c r="T539" s="874">
        <f>SUM(PS[[#This Row],[G 180µ]:[G 63µ]])</f>
        <v>86.4</v>
      </c>
      <c r="U539" s="870">
        <v>8.6</v>
      </c>
      <c r="V539" s="622"/>
      <c r="W539" s="622"/>
      <c r="X539" s="622"/>
      <c r="Y539" s="18">
        <v>89.87</v>
      </c>
      <c r="Z539" s="18">
        <v>-0.56000000000000005</v>
      </c>
      <c r="AA539" s="18">
        <v>10.83</v>
      </c>
      <c r="AB539" s="25"/>
      <c r="AC539" s="17"/>
      <c r="AD539" s="16"/>
      <c r="AE539" s="16"/>
      <c r="AF539" s="16"/>
      <c r="AG539" s="18"/>
      <c r="AH539" s="16"/>
      <c r="AI539" s="16"/>
      <c r="AJ539" s="24"/>
      <c r="AK539" s="635" t="s">
        <v>55</v>
      </c>
      <c r="AL539" s="635" t="s">
        <v>55</v>
      </c>
      <c r="AM539" s="26"/>
      <c r="AN539" s="24"/>
      <c r="AO539" s="24" t="s">
        <v>55</v>
      </c>
      <c r="AP539" s="635"/>
      <c r="AQ539" s="635" t="s">
        <v>55</v>
      </c>
      <c r="AR539" s="635" t="s">
        <v>55</v>
      </c>
      <c r="AS539" s="641" t="s">
        <v>32</v>
      </c>
      <c r="AT539" s="24" t="s">
        <v>1922</v>
      </c>
    </row>
    <row r="540" spans="1:46" ht="19.5">
      <c r="A540" s="619">
        <v>45947</v>
      </c>
      <c r="B540" s="616">
        <v>110</v>
      </c>
      <c r="C540" s="620">
        <v>0.47916666666666669</v>
      </c>
      <c r="D540" s="617">
        <v>2508172</v>
      </c>
      <c r="E540" s="617" t="s">
        <v>39</v>
      </c>
      <c r="F540" s="621" t="s">
        <v>55</v>
      </c>
      <c r="G540" s="866">
        <v>13.5</v>
      </c>
      <c r="H540" s="875"/>
      <c r="I540" s="869"/>
      <c r="J540" s="24"/>
      <c r="K540" s="19">
        <v>10.55</v>
      </c>
      <c r="L540" s="636">
        <f>(K540/(100-G540))*100</f>
        <v>12.196531791907516</v>
      </c>
      <c r="M540" s="24"/>
      <c r="N540" s="24"/>
      <c r="O540" s="869">
        <v>5</v>
      </c>
      <c r="P540" s="869">
        <v>4.2</v>
      </c>
      <c r="Q540" s="870">
        <v>14.2</v>
      </c>
      <c r="R540" s="870">
        <v>46</v>
      </c>
      <c r="S540" s="870">
        <v>19.399999999999999</v>
      </c>
      <c r="T540" s="874">
        <f>SUM(PS[[#This Row],[G 180µ]:[G 63µ]])</f>
        <v>83.800000000000011</v>
      </c>
      <c r="U540" s="870">
        <v>9</v>
      </c>
      <c r="V540" s="622"/>
      <c r="W540" s="622"/>
      <c r="X540" s="622"/>
      <c r="Y540" s="18">
        <v>89.25</v>
      </c>
      <c r="Z540" s="18">
        <v>-0.52</v>
      </c>
      <c r="AA540" s="18">
        <v>10.4</v>
      </c>
      <c r="AB540" s="25"/>
      <c r="AC540" s="17"/>
      <c r="AD540" s="16"/>
      <c r="AE540" s="16"/>
      <c r="AF540" s="16"/>
      <c r="AG540" s="18"/>
      <c r="AH540" s="16"/>
      <c r="AI540" s="16"/>
      <c r="AJ540" s="24"/>
      <c r="AK540" s="635" t="s">
        <v>55</v>
      </c>
      <c r="AL540" s="635" t="s">
        <v>55</v>
      </c>
      <c r="AM540" s="26"/>
      <c r="AN540" s="635"/>
      <c r="AO540" s="24" t="s">
        <v>55</v>
      </c>
      <c r="AP540" s="635"/>
      <c r="AQ540" s="635" t="s">
        <v>55</v>
      </c>
      <c r="AR540" s="635" t="s">
        <v>55</v>
      </c>
      <c r="AS540" s="641" t="s">
        <v>32</v>
      </c>
      <c r="AT540" s="24" t="s">
        <v>1923</v>
      </c>
    </row>
    <row r="541" spans="1:46" ht="19.5">
      <c r="A541" s="619">
        <v>45948</v>
      </c>
      <c r="B541" s="616">
        <v>110</v>
      </c>
      <c r="C541" s="620">
        <v>0.45833333333333331</v>
      </c>
      <c r="D541" s="617">
        <v>2508209</v>
      </c>
      <c r="E541" s="617" t="s">
        <v>21</v>
      </c>
      <c r="F541" s="621" t="s">
        <v>55</v>
      </c>
      <c r="G541" s="866">
        <v>14.22</v>
      </c>
      <c r="H541" s="875"/>
      <c r="I541" s="869"/>
      <c r="J541" s="24"/>
      <c r="K541" s="19">
        <v>10.1</v>
      </c>
      <c r="L541" s="636">
        <f>(K541/(100-G541))*100</f>
        <v>11.774306365120074</v>
      </c>
      <c r="M541" s="24"/>
      <c r="N541" s="24"/>
      <c r="O541" s="869"/>
      <c r="P541" s="869"/>
      <c r="Q541" s="870"/>
      <c r="R541" s="870"/>
      <c r="S541" s="870"/>
      <c r="T541" s="870"/>
      <c r="U541" s="870"/>
      <c r="V541" s="622"/>
      <c r="W541" s="622"/>
      <c r="X541" s="622"/>
      <c r="Y541" s="18"/>
      <c r="Z541" s="18"/>
      <c r="AA541" s="18"/>
      <c r="AB541" s="25"/>
      <c r="AC541" s="17"/>
      <c r="AD541" s="16"/>
      <c r="AE541" s="16"/>
      <c r="AF541" s="16"/>
      <c r="AG541" s="18"/>
      <c r="AH541" s="16"/>
      <c r="AI541" s="16"/>
      <c r="AJ541" s="24"/>
      <c r="AK541" s="635"/>
      <c r="AL541" s="635"/>
      <c r="AM541" s="26"/>
      <c r="AN541" s="24"/>
      <c r="AO541" s="24" t="s">
        <v>55</v>
      </c>
      <c r="AP541" s="635"/>
      <c r="AQ541" s="635" t="s">
        <v>55</v>
      </c>
      <c r="AR541" s="635" t="s">
        <v>55</v>
      </c>
      <c r="AS541" s="641" t="s">
        <v>32</v>
      </c>
      <c r="AT541" s="24" t="s">
        <v>1924</v>
      </c>
    </row>
    <row r="542" spans="1:46" ht="19.5">
      <c r="A542" s="619">
        <v>45950</v>
      </c>
      <c r="B542" s="616">
        <v>110</v>
      </c>
      <c r="C542" s="620">
        <v>0.34375</v>
      </c>
      <c r="D542" s="617">
        <v>2508241</v>
      </c>
      <c r="E542" s="617" t="s">
        <v>39</v>
      </c>
      <c r="F542" s="621" t="s">
        <v>55</v>
      </c>
      <c r="G542" s="866">
        <v>13.7</v>
      </c>
      <c r="H542" s="875"/>
      <c r="I542" s="869"/>
      <c r="J542" s="24"/>
      <c r="K542" s="19">
        <v>10.58</v>
      </c>
      <c r="L542" s="636">
        <f>(K542/(100-G542))*100</f>
        <v>12.259559675550406</v>
      </c>
      <c r="M542" s="24"/>
      <c r="N542" s="24"/>
      <c r="O542" s="869"/>
      <c r="P542" s="869"/>
      <c r="Q542" s="870"/>
      <c r="R542" s="870"/>
      <c r="S542" s="870"/>
      <c r="T542" s="874"/>
      <c r="U542" s="870"/>
      <c r="V542" s="622"/>
      <c r="W542" s="622"/>
      <c r="X542" s="622"/>
      <c r="Y542" s="18">
        <v>89.45</v>
      </c>
      <c r="Z542" s="18">
        <v>-0.53</v>
      </c>
      <c r="AA542" s="18">
        <v>10.82</v>
      </c>
      <c r="AB542" s="25"/>
      <c r="AC542" s="17"/>
      <c r="AD542" s="16"/>
      <c r="AE542" s="16"/>
      <c r="AF542" s="16"/>
      <c r="AG542" s="18"/>
      <c r="AH542" s="16"/>
      <c r="AI542" s="16"/>
      <c r="AJ542" s="24"/>
      <c r="AK542" s="635" t="s">
        <v>55</v>
      </c>
      <c r="AL542" s="635" t="s">
        <v>55</v>
      </c>
      <c r="AM542" s="26"/>
      <c r="AN542" s="635"/>
      <c r="AO542" s="24" t="s">
        <v>55</v>
      </c>
      <c r="AP542" s="635"/>
      <c r="AQ542" s="635" t="s">
        <v>55</v>
      </c>
      <c r="AR542" s="635" t="s">
        <v>55</v>
      </c>
      <c r="AS542" s="641" t="s">
        <v>32</v>
      </c>
      <c r="AT542" s="24" t="s">
        <v>1925</v>
      </c>
    </row>
    <row r="543" spans="1:46" ht="19.5">
      <c r="A543" s="619">
        <v>45951</v>
      </c>
      <c r="B543" s="616">
        <v>110</v>
      </c>
      <c r="C543" s="620">
        <v>0.39583333333333331</v>
      </c>
      <c r="D543" s="617">
        <v>2508280</v>
      </c>
      <c r="E543" s="617" t="s">
        <v>39</v>
      </c>
      <c r="F543" s="621" t="s">
        <v>55</v>
      </c>
      <c r="G543" s="866">
        <v>13.9</v>
      </c>
      <c r="H543" s="875"/>
      <c r="I543" s="869"/>
      <c r="J543" s="24"/>
      <c r="K543" s="19">
        <v>10.36</v>
      </c>
      <c r="L543" s="636">
        <f>(K543/(100-G543))*100</f>
        <v>12.032520325203253</v>
      </c>
      <c r="M543" s="24"/>
      <c r="N543" s="24"/>
      <c r="O543" s="869">
        <v>3</v>
      </c>
      <c r="P543" s="869">
        <v>5.6</v>
      </c>
      <c r="Q543" s="870">
        <v>18</v>
      </c>
      <c r="R543" s="870">
        <v>50</v>
      </c>
      <c r="S543" s="870">
        <v>16</v>
      </c>
      <c r="T543" s="874">
        <f>SUM(PS[[#This Row],[G 180µ]:[G 63µ]])</f>
        <v>89.6</v>
      </c>
      <c r="U543" s="870">
        <v>5</v>
      </c>
      <c r="V543" s="622"/>
      <c r="W543" s="622"/>
      <c r="X543" s="622"/>
      <c r="Y543" s="18">
        <v>89.74</v>
      </c>
      <c r="Z543" s="18">
        <v>-1</v>
      </c>
      <c r="AA543" s="18">
        <v>11</v>
      </c>
      <c r="AB543" s="25"/>
      <c r="AC543" s="639">
        <v>0.77</v>
      </c>
      <c r="AD543" s="16">
        <v>90</v>
      </c>
      <c r="AE543" s="16">
        <v>70</v>
      </c>
      <c r="AF543" s="16">
        <v>18.399999999999999</v>
      </c>
      <c r="AG543" s="18">
        <v>190</v>
      </c>
      <c r="AH543" s="16">
        <v>1.28</v>
      </c>
      <c r="AI543" s="16">
        <v>48.9</v>
      </c>
      <c r="AJ543" s="24"/>
      <c r="AK543" s="635" t="s">
        <v>55</v>
      </c>
      <c r="AL543" s="635" t="s">
        <v>55</v>
      </c>
      <c r="AM543" s="26"/>
      <c r="AN543" s="635"/>
      <c r="AO543" s="24" t="s">
        <v>55</v>
      </c>
      <c r="AP543" s="635"/>
      <c r="AQ543" s="635" t="s">
        <v>55</v>
      </c>
      <c r="AR543" s="635" t="s">
        <v>55</v>
      </c>
      <c r="AS543" s="641" t="s">
        <v>32</v>
      </c>
      <c r="AT543" s="24" t="s">
        <v>1926</v>
      </c>
    </row>
    <row r="544" spans="1:46" ht="19.5">
      <c r="A544" s="619">
        <v>45952</v>
      </c>
      <c r="B544" s="616">
        <v>110</v>
      </c>
      <c r="C544" s="620">
        <v>0.38541666666666669</v>
      </c>
      <c r="D544" s="617">
        <v>2508302</v>
      </c>
      <c r="E544" s="617" t="s">
        <v>39</v>
      </c>
      <c r="F544" s="621" t="s">
        <v>55</v>
      </c>
      <c r="G544" s="866">
        <v>13.8</v>
      </c>
      <c r="H544" s="875"/>
      <c r="I544" s="869"/>
      <c r="J544" s="24"/>
      <c r="K544" s="19">
        <v>10.25</v>
      </c>
      <c r="L544" s="636">
        <f>(K544/(100-G544))*100</f>
        <v>11.890951276102088</v>
      </c>
      <c r="M544" s="24"/>
      <c r="N544" s="24"/>
      <c r="O544" s="869"/>
      <c r="P544" s="869"/>
      <c r="Q544" s="870"/>
      <c r="R544" s="870"/>
      <c r="S544" s="870"/>
      <c r="T544" s="870"/>
      <c r="U544" s="870"/>
      <c r="V544" s="622"/>
      <c r="W544" s="622"/>
      <c r="X544" s="622"/>
      <c r="Y544" s="18">
        <v>90.24</v>
      </c>
      <c r="Z544" s="18">
        <v>-0.72</v>
      </c>
      <c r="AA544" s="18">
        <v>10.8</v>
      </c>
      <c r="AB544" s="25"/>
      <c r="AC544" s="639">
        <v>0.69</v>
      </c>
      <c r="AD544" s="16">
        <v>75</v>
      </c>
      <c r="AE544" s="16">
        <v>85</v>
      </c>
      <c r="AF544" s="16">
        <v>20.5</v>
      </c>
      <c r="AG544" s="18">
        <v>192</v>
      </c>
      <c r="AH544" s="16">
        <v>0.88</v>
      </c>
      <c r="AI544" s="16">
        <v>47.5</v>
      </c>
      <c r="AJ544" s="24"/>
      <c r="AK544" s="635" t="s">
        <v>55</v>
      </c>
      <c r="AL544" s="635" t="s">
        <v>55</v>
      </c>
      <c r="AM544" s="26"/>
      <c r="AN544" s="635"/>
      <c r="AO544" s="24" t="s">
        <v>55</v>
      </c>
      <c r="AP544" s="635"/>
      <c r="AQ544" s="635" t="s">
        <v>55</v>
      </c>
      <c r="AR544" s="635" t="s">
        <v>55</v>
      </c>
      <c r="AS544" s="641" t="s">
        <v>32</v>
      </c>
      <c r="AT544" s="24" t="s">
        <v>1927</v>
      </c>
    </row>
    <row r="545" spans="1:46" ht="19.5">
      <c r="A545" s="619">
        <v>45953</v>
      </c>
      <c r="B545" s="616">
        <v>110</v>
      </c>
      <c r="C545" s="620">
        <v>0.375</v>
      </c>
      <c r="D545" s="617">
        <v>2508449</v>
      </c>
      <c r="E545" s="617" t="s">
        <v>39</v>
      </c>
      <c r="F545" s="621" t="s">
        <v>55</v>
      </c>
      <c r="G545" s="866">
        <v>14</v>
      </c>
      <c r="H545" s="875"/>
      <c r="I545" s="869"/>
      <c r="J545" s="24"/>
      <c r="K545" s="19">
        <v>10.18</v>
      </c>
      <c r="L545" s="636">
        <f>(K545/(100-G545))*100</f>
        <v>11.837209302325581</v>
      </c>
      <c r="M545" s="24"/>
      <c r="N545" s="24"/>
      <c r="O545" s="869">
        <v>5</v>
      </c>
      <c r="P545" s="869">
        <v>4</v>
      </c>
      <c r="Q545" s="870">
        <v>18</v>
      </c>
      <c r="R545" s="870">
        <v>47</v>
      </c>
      <c r="S545" s="870">
        <v>20</v>
      </c>
      <c r="T545" s="874">
        <f>SUM(PS[[#This Row],[G 180µ]:[G 63µ]])</f>
        <v>89</v>
      </c>
      <c r="U545" s="870">
        <v>4</v>
      </c>
      <c r="V545" s="622"/>
      <c r="W545" s="622"/>
      <c r="X545" s="622"/>
      <c r="Y545" s="18">
        <v>89</v>
      </c>
      <c r="Z545" s="18">
        <v>-0.56999999999999995</v>
      </c>
      <c r="AA545" s="18">
        <v>10.95</v>
      </c>
      <c r="AB545" s="25"/>
      <c r="AC545" s="639"/>
      <c r="AD545" s="16">
        <v>82</v>
      </c>
      <c r="AE545" s="16">
        <v>81</v>
      </c>
      <c r="AF545" s="16">
        <v>20</v>
      </c>
      <c r="AG545" s="18">
        <v>211</v>
      </c>
      <c r="AH545" s="16">
        <v>1.01</v>
      </c>
      <c r="AI545" s="16">
        <v>49.5</v>
      </c>
      <c r="AJ545" s="24"/>
      <c r="AK545" s="635" t="s">
        <v>55</v>
      </c>
      <c r="AL545" s="635" t="s">
        <v>55</v>
      </c>
      <c r="AM545" s="26"/>
      <c r="AN545" s="635" t="s">
        <v>85</v>
      </c>
      <c r="AO545" s="24" t="s">
        <v>55</v>
      </c>
      <c r="AP545" s="635"/>
      <c r="AQ545" s="635" t="s">
        <v>55</v>
      </c>
      <c r="AR545" s="635" t="s">
        <v>55</v>
      </c>
      <c r="AS545" s="641" t="s">
        <v>32</v>
      </c>
      <c r="AT545" s="24" t="s">
        <v>1928</v>
      </c>
    </row>
    <row r="546" spans="1:46" ht="19.5">
      <c r="A546" s="619">
        <v>45954</v>
      </c>
      <c r="B546" s="616">
        <v>110</v>
      </c>
      <c r="C546" s="620">
        <v>0.375</v>
      </c>
      <c r="D546" s="617">
        <v>2508377</v>
      </c>
      <c r="E546" s="617" t="s">
        <v>39</v>
      </c>
      <c r="F546" s="621" t="s">
        <v>55</v>
      </c>
      <c r="G546" s="866">
        <v>13.99</v>
      </c>
      <c r="H546" s="875"/>
      <c r="I546" s="869">
        <v>14.09</v>
      </c>
      <c r="J546" s="24"/>
      <c r="K546" s="19">
        <v>10.74</v>
      </c>
      <c r="L546" s="636">
        <f>(K546/(100-G546))*100</f>
        <v>12.486920125566794</v>
      </c>
      <c r="M546" s="24"/>
      <c r="N546" s="24"/>
      <c r="O546" s="869">
        <v>3</v>
      </c>
      <c r="P546" s="869">
        <v>5.26</v>
      </c>
      <c r="Q546" s="870">
        <v>12.36</v>
      </c>
      <c r="R546" s="870">
        <v>54.3</v>
      </c>
      <c r="S546" s="870">
        <v>17.2</v>
      </c>
      <c r="T546" s="874">
        <f>SUM(PS[[#This Row],[G 180µ]:[G 63µ]])</f>
        <v>89.11999999999999</v>
      </c>
      <c r="U546" s="870">
        <v>6</v>
      </c>
      <c r="V546" s="622">
        <v>24.55</v>
      </c>
      <c r="W546" s="622">
        <v>96</v>
      </c>
      <c r="X546" s="622">
        <v>8.26</v>
      </c>
      <c r="Y546" s="18">
        <v>90.4</v>
      </c>
      <c r="Z546" s="18">
        <v>-0.65</v>
      </c>
      <c r="AA546" s="18">
        <v>10.84</v>
      </c>
      <c r="AB546" s="25"/>
      <c r="AC546" s="639">
        <v>0.72</v>
      </c>
      <c r="AD546" s="16">
        <v>87</v>
      </c>
      <c r="AE546" s="16">
        <v>80</v>
      </c>
      <c r="AF546" s="16">
        <v>19.899999999999999</v>
      </c>
      <c r="AG546" s="18">
        <v>217</v>
      </c>
      <c r="AH546" s="16">
        <v>1.0900000000000001</v>
      </c>
      <c r="AI546" s="16">
        <v>40.799999999999997</v>
      </c>
      <c r="AJ546" s="24"/>
      <c r="AK546" s="635" t="s">
        <v>55</v>
      </c>
      <c r="AL546" s="635" t="s">
        <v>55</v>
      </c>
      <c r="AM546" s="26"/>
      <c r="AN546" s="635" t="s">
        <v>85</v>
      </c>
      <c r="AO546" s="24" t="s">
        <v>55</v>
      </c>
      <c r="AP546" s="635"/>
      <c r="AQ546" s="635" t="s">
        <v>55</v>
      </c>
      <c r="AR546" s="635" t="s">
        <v>55</v>
      </c>
      <c r="AS546" s="641" t="s">
        <v>32</v>
      </c>
      <c r="AT546" s="24" t="s">
        <v>1929</v>
      </c>
    </row>
    <row r="547" spans="1:46" ht="19.5">
      <c r="A547" s="619">
        <v>45957</v>
      </c>
      <c r="B547" s="616">
        <v>110</v>
      </c>
      <c r="C547" s="620">
        <v>0.39583333333333331</v>
      </c>
      <c r="D547" s="617">
        <v>2508466</v>
      </c>
      <c r="E547" s="617" t="s">
        <v>39</v>
      </c>
      <c r="F547" s="621" t="s">
        <v>55</v>
      </c>
      <c r="G547" s="866">
        <v>13.6</v>
      </c>
      <c r="H547" s="875"/>
      <c r="I547" s="869"/>
      <c r="J547" s="24"/>
      <c r="K547" s="19">
        <v>10.37</v>
      </c>
      <c r="L547" s="636">
        <f>(K547/(100-G547))*100</f>
        <v>12.002314814814813</v>
      </c>
      <c r="M547" s="24"/>
      <c r="N547" s="24"/>
      <c r="O547" s="869">
        <v>2</v>
      </c>
      <c r="P547" s="869">
        <v>6</v>
      </c>
      <c r="Q547" s="870">
        <v>14</v>
      </c>
      <c r="R547" s="870">
        <v>50</v>
      </c>
      <c r="S547" s="870">
        <v>19</v>
      </c>
      <c r="T547" s="874">
        <f>SUM(PS[[#This Row],[G 180µ]:[G 63µ]])</f>
        <v>89</v>
      </c>
      <c r="U547" s="870">
        <v>7</v>
      </c>
      <c r="V547" s="622"/>
      <c r="W547" s="622"/>
      <c r="X547" s="622"/>
      <c r="Y547" s="18">
        <v>89.98</v>
      </c>
      <c r="Z547" s="18">
        <v>-0.74</v>
      </c>
      <c r="AA547" s="18">
        <v>11.06</v>
      </c>
      <c r="AB547" s="25"/>
      <c r="AC547" s="639"/>
      <c r="AD547" s="16">
        <v>80</v>
      </c>
      <c r="AE547" s="16">
        <v>66</v>
      </c>
      <c r="AF547" s="16">
        <v>18.100000000000001</v>
      </c>
      <c r="AG547" s="18">
        <v>183</v>
      </c>
      <c r="AH547" s="16">
        <v>1.21</v>
      </c>
      <c r="AI547" s="16">
        <v>49.2</v>
      </c>
      <c r="AJ547" s="24"/>
      <c r="AK547" s="635" t="s">
        <v>55</v>
      </c>
      <c r="AL547" s="635" t="s">
        <v>55</v>
      </c>
      <c r="AM547" s="26"/>
      <c r="AN547" s="635" t="s">
        <v>85</v>
      </c>
      <c r="AO547" s="24" t="s">
        <v>55</v>
      </c>
      <c r="AP547" s="635"/>
      <c r="AQ547" s="635" t="s">
        <v>55</v>
      </c>
      <c r="AR547" s="635" t="s">
        <v>55</v>
      </c>
      <c r="AS547" s="641" t="s">
        <v>32</v>
      </c>
      <c r="AT547" s="24" t="s">
        <v>1930</v>
      </c>
    </row>
    <row r="548" spans="1:46" ht="19.5">
      <c r="A548" s="619">
        <v>45958</v>
      </c>
      <c r="B548" s="616">
        <v>110</v>
      </c>
      <c r="C548" s="620">
        <v>0.39583333333333331</v>
      </c>
      <c r="D548" s="617">
        <v>2508501</v>
      </c>
      <c r="E548" s="617" t="s">
        <v>39</v>
      </c>
      <c r="F548" s="621" t="s">
        <v>55</v>
      </c>
      <c r="G548" s="866">
        <v>13.11</v>
      </c>
      <c r="H548" s="875"/>
      <c r="I548" s="869"/>
      <c r="J548" s="24"/>
      <c r="K548" s="19">
        <v>11.26</v>
      </c>
      <c r="L548" s="636">
        <f>(K548/(100-G548))*100</f>
        <v>12.958913568880192</v>
      </c>
      <c r="M548" s="24"/>
      <c r="N548" s="24"/>
      <c r="O548" s="869">
        <v>2.5</v>
      </c>
      <c r="P548" s="869">
        <v>5</v>
      </c>
      <c r="Q548" s="870">
        <v>14</v>
      </c>
      <c r="R548" s="870">
        <v>52</v>
      </c>
      <c r="S548" s="870">
        <v>18</v>
      </c>
      <c r="T548" s="874">
        <f>SUM(PS[[#This Row],[G 180µ]:[G 63µ]])</f>
        <v>89</v>
      </c>
      <c r="U548" s="870">
        <v>6</v>
      </c>
      <c r="V548" s="622"/>
      <c r="W548" s="622"/>
      <c r="X548" s="622"/>
      <c r="Y548" s="18">
        <v>89.86</v>
      </c>
      <c r="Z548" s="18">
        <v>-0.59</v>
      </c>
      <c r="AA548" s="18">
        <v>10.66</v>
      </c>
      <c r="AB548" s="25"/>
      <c r="AC548" s="639"/>
      <c r="AD548" s="16">
        <v>85</v>
      </c>
      <c r="AE548" s="16">
        <v>79</v>
      </c>
      <c r="AF548" s="16">
        <v>18.899999999999999</v>
      </c>
      <c r="AG548" s="18">
        <v>198</v>
      </c>
      <c r="AH548" s="16">
        <v>1.07</v>
      </c>
      <c r="AI548" s="16">
        <v>49</v>
      </c>
      <c r="AJ548" s="24"/>
      <c r="AK548" s="635" t="s">
        <v>55</v>
      </c>
      <c r="AL548" s="635" t="s">
        <v>55</v>
      </c>
      <c r="AM548" s="26"/>
      <c r="AN548" s="635" t="s">
        <v>85</v>
      </c>
      <c r="AO548" s="24" t="s">
        <v>55</v>
      </c>
      <c r="AP548" s="635"/>
      <c r="AQ548" s="635" t="s">
        <v>55</v>
      </c>
      <c r="AR548" s="635" t="s">
        <v>55</v>
      </c>
      <c r="AS548" s="641" t="s">
        <v>32</v>
      </c>
      <c r="AT548" s="24" t="s">
        <v>1931</v>
      </c>
    </row>
    <row r="549" spans="1:46" ht="19.5">
      <c r="A549" s="619">
        <v>45959</v>
      </c>
      <c r="B549" s="616">
        <v>110</v>
      </c>
      <c r="C549" s="620">
        <v>0.45694444444444443</v>
      </c>
      <c r="D549" s="617">
        <v>2508539</v>
      </c>
      <c r="E549" s="617" t="s">
        <v>39</v>
      </c>
      <c r="F549" s="621" t="s">
        <v>55</v>
      </c>
      <c r="G549" s="866">
        <v>13.6</v>
      </c>
      <c r="H549" s="875"/>
      <c r="I549" s="869"/>
      <c r="J549" s="24"/>
      <c r="K549" s="19">
        <v>11.08</v>
      </c>
      <c r="L549" s="636">
        <f>(K549/(100-G549))*100</f>
        <v>12.824074074074074</v>
      </c>
      <c r="M549" s="24"/>
      <c r="N549" s="24"/>
      <c r="O549" s="869"/>
      <c r="P549" s="869"/>
      <c r="Q549" s="870"/>
      <c r="R549" s="870"/>
      <c r="S549" s="870"/>
      <c r="T549" s="870"/>
      <c r="U549" s="870"/>
      <c r="V549" s="622"/>
      <c r="W549" s="622"/>
      <c r="X549" s="622"/>
      <c r="Y549" s="18">
        <v>88.8</v>
      </c>
      <c r="Z549" s="18">
        <v>-0.72</v>
      </c>
      <c r="AA549" s="18">
        <v>11.06</v>
      </c>
      <c r="AB549" s="25"/>
      <c r="AC549" s="639">
        <v>0.67</v>
      </c>
      <c r="AD549" s="16">
        <v>71</v>
      </c>
      <c r="AE549" s="16">
        <v>95</v>
      </c>
      <c r="AF549" s="16">
        <v>21.5</v>
      </c>
      <c r="AG549" s="18">
        <v>188</v>
      </c>
      <c r="AH549" s="16">
        <v>0.75</v>
      </c>
      <c r="AI549" s="16">
        <v>45.8</v>
      </c>
      <c r="AJ549" s="24"/>
      <c r="AK549" s="635" t="s">
        <v>55</v>
      </c>
      <c r="AL549" s="635" t="s">
        <v>55</v>
      </c>
      <c r="AM549" s="26"/>
      <c r="AN549" s="635"/>
      <c r="AO549" s="24" t="s">
        <v>55</v>
      </c>
      <c r="AP549" s="635"/>
      <c r="AQ549" s="635" t="s">
        <v>55</v>
      </c>
      <c r="AR549" s="635" t="s">
        <v>55</v>
      </c>
      <c r="AS549" s="641" t="s">
        <v>32</v>
      </c>
      <c r="AT549" s="24" t="s">
        <v>1932</v>
      </c>
    </row>
    <row r="550" spans="1:46" ht="19.5">
      <c r="A550" s="619">
        <v>45960</v>
      </c>
      <c r="B550" s="616">
        <v>110</v>
      </c>
      <c r="C550" s="620">
        <v>0.4375</v>
      </c>
      <c r="D550" s="617">
        <v>2508564</v>
      </c>
      <c r="E550" s="617" t="s">
        <v>39</v>
      </c>
      <c r="F550" s="621" t="s">
        <v>55</v>
      </c>
      <c r="G550" s="866">
        <v>13.7</v>
      </c>
      <c r="H550" s="875"/>
      <c r="I550" s="869"/>
      <c r="J550" s="24"/>
      <c r="K550" s="19">
        <v>10.71</v>
      </c>
      <c r="L550" s="636">
        <f>(K550/(100-G550))*100</f>
        <v>12.410196987253768</v>
      </c>
      <c r="M550" s="24"/>
      <c r="N550" s="24"/>
      <c r="O550" s="869">
        <v>2.7</v>
      </c>
      <c r="P550" s="869">
        <v>3.8</v>
      </c>
      <c r="Q550" s="870">
        <v>13</v>
      </c>
      <c r="R550" s="870">
        <v>47.5</v>
      </c>
      <c r="S550" s="870">
        <v>22.74</v>
      </c>
      <c r="T550" s="874">
        <f>SUM(PS[[#This Row],[G 180µ]:[G 63µ]])</f>
        <v>87.039999999999992</v>
      </c>
      <c r="U550" s="870">
        <v>8.32</v>
      </c>
      <c r="V550" s="622"/>
      <c r="W550" s="622"/>
      <c r="X550" s="622"/>
      <c r="Y550" s="18">
        <v>89.64</v>
      </c>
      <c r="Z550" s="18">
        <v>-0.9</v>
      </c>
      <c r="AA550" s="18">
        <v>10.99</v>
      </c>
      <c r="AB550" s="25"/>
      <c r="AC550" s="639"/>
      <c r="AD550" s="16">
        <v>89</v>
      </c>
      <c r="AE550" s="16">
        <v>67</v>
      </c>
      <c r="AF550" s="16">
        <v>18.2</v>
      </c>
      <c r="AG550" s="18">
        <v>195</v>
      </c>
      <c r="AH550" s="16">
        <v>1.33</v>
      </c>
      <c r="AI550" s="16">
        <v>45.8</v>
      </c>
      <c r="AJ550" s="24"/>
      <c r="AK550" s="635" t="s">
        <v>55</v>
      </c>
      <c r="AL550" s="635" t="s">
        <v>55</v>
      </c>
      <c r="AM550" s="26"/>
      <c r="AN550" s="635"/>
      <c r="AO550" s="24" t="s">
        <v>55</v>
      </c>
      <c r="AP550" s="635"/>
      <c r="AQ550" s="635" t="s">
        <v>55</v>
      </c>
      <c r="AR550" s="635" t="s">
        <v>55</v>
      </c>
      <c r="AS550" s="641" t="s">
        <v>32</v>
      </c>
      <c r="AT550" s="24" t="s">
        <v>1933</v>
      </c>
    </row>
    <row r="551" spans="1:46" ht="19.5">
      <c r="A551" s="619">
        <v>45962</v>
      </c>
      <c r="B551" s="616">
        <v>111</v>
      </c>
      <c r="C551" s="620">
        <v>0.375</v>
      </c>
      <c r="D551" s="617">
        <v>2508610</v>
      </c>
      <c r="E551" s="617" t="s">
        <v>39</v>
      </c>
      <c r="F551" s="621" t="s">
        <v>55</v>
      </c>
      <c r="G551" s="866">
        <v>13.87</v>
      </c>
      <c r="H551" s="875"/>
      <c r="I551" s="869"/>
      <c r="J551" s="24"/>
      <c r="K551" s="19">
        <v>10.81</v>
      </c>
      <c r="L551" s="636">
        <f>(K551/(100-G551))*100</f>
        <v>12.550795309415999</v>
      </c>
      <c r="M551" s="24"/>
      <c r="N551" s="24"/>
      <c r="O551" s="869">
        <v>2</v>
      </c>
      <c r="P551" s="869">
        <v>5.4</v>
      </c>
      <c r="Q551" s="870">
        <v>13</v>
      </c>
      <c r="R551" s="870">
        <v>47</v>
      </c>
      <c r="S551" s="870">
        <v>23</v>
      </c>
      <c r="T551" s="874">
        <f>SUM(PS[[#This Row],[G 180µ]:[G 63µ]])</f>
        <v>88.4</v>
      </c>
      <c r="U551" s="870">
        <v>8</v>
      </c>
      <c r="V551" s="622"/>
      <c r="W551" s="622"/>
      <c r="X551" s="622"/>
      <c r="Y551" s="18">
        <v>89.09</v>
      </c>
      <c r="Z551" s="18">
        <v>-0.69</v>
      </c>
      <c r="AA551" s="18">
        <v>11.09</v>
      </c>
      <c r="AB551" s="25"/>
      <c r="AC551" s="639"/>
      <c r="AD551" s="16"/>
      <c r="AE551" s="16"/>
      <c r="AF551" s="16"/>
      <c r="AG551" s="18"/>
      <c r="AH551" s="16"/>
      <c r="AI551" s="16"/>
      <c r="AJ551" s="24"/>
      <c r="AK551" s="635" t="s">
        <v>55</v>
      </c>
      <c r="AL551" s="635" t="s">
        <v>55</v>
      </c>
      <c r="AM551" s="26"/>
      <c r="AN551" s="635"/>
      <c r="AO551" s="24" t="s">
        <v>55</v>
      </c>
      <c r="AP551" s="635"/>
      <c r="AQ551" s="635" t="s">
        <v>55</v>
      </c>
      <c r="AR551" s="635" t="s">
        <v>55</v>
      </c>
      <c r="AS551" s="641" t="s">
        <v>32</v>
      </c>
      <c r="AT551" s="24" t="s">
        <v>1934</v>
      </c>
    </row>
    <row r="552" spans="1:46" ht="19.5">
      <c r="A552" s="619">
        <v>45964</v>
      </c>
      <c r="B552" s="616">
        <v>111</v>
      </c>
      <c r="C552" s="620">
        <v>0.3888888888888889</v>
      </c>
      <c r="D552" s="617">
        <v>2508645</v>
      </c>
      <c r="E552" s="617" t="s">
        <v>39</v>
      </c>
      <c r="F552" s="621" t="s">
        <v>55</v>
      </c>
      <c r="G552" s="866">
        <v>13.95</v>
      </c>
      <c r="H552" s="875"/>
      <c r="I552" s="869">
        <v>14.5</v>
      </c>
      <c r="J552" s="24"/>
      <c r="K552" s="19">
        <v>11.07</v>
      </c>
      <c r="L552" s="636">
        <f>(K552/(100-G552))*100</f>
        <v>12.864613596746077</v>
      </c>
      <c r="M552" s="24"/>
      <c r="N552" s="24"/>
      <c r="O552" s="869">
        <v>1.97</v>
      </c>
      <c r="P552" s="869">
        <v>4.0199999999999996</v>
      </c>
      <c r="Q552" s="870">
        <v>14.02</v>
      </c>
      <c r="R552" s="870">
        <v>57.47</v>
      </c>
      <c r="S552" s="870">
        <v>15.14</v>
      </c>
      <c r="T552" s="874">
        <f>SUM(PS[[#This Row],[G 180µ]:[G 63µ]])</f>
        <v>90.649999999999991</v>
      </c>
      <c r="U552" s="870">
        <v>6.82</v>
      </c>
      <c r="V552" s="622"/>
      <c r="W552" s="622"/>
      <c r="X552" s="622"/>
      <c r="Y552" s="18">
        <v>89.84</v>
      </c>
      <c r="Z552" s="18">
        <v>-0.54</v>
      </c>
      <c r="AA552" s="18">
        <v>11.04</v>
      </c>
      <c r="AB552" s="25"/>
      <c r="AC552" s="639">
        <v>0.66</v>
      </c>
      <c r="AD552" s="16">
        <v>89</v>
      </c>
      <c r="AE552" s="16">
        <v>70</v>
      </c>
      <c r="AF552" s="16">
        <v>18.600000000000001</v>
      </c>
      <c r="AG552" s="18">
        <v>200</v>
      </c>
      <c r="AH552" s="16">
        <v>1.27</v>
      </c>
      <c r="AI552" s="16">
        <v>45.9</v>
      </c>
      <c r="AJ552" s="24"/>
      <c r="AK552" s="635" t="s">
        <v>55</v>
      </c>
      <c r="AL552" s="635" t="s">
        <v>55</v>
      </c>
      <c r="AM552" s="26"/>
      <c r="AN552" s="635"/>
      <c r="AO552" s="24" t="s">
        <v>55</v>
      </c>
      <c r="AP552" s="635"/>
      <c r="AQ552" s="635" t="s">
        <v>55</v>
      </c>
      <c r="AR552" s="635" t="s">
        <v>55</v>
      </c>
      <c r="AS552" s="641" t="s">
        <v>32</v>
      </c>
      <c r="AT552" s="24" t="s">
        <v>1935</v>
      </c>
    </row>
    <row r="553" spans="1:46" ht="19.5">
      <c r="A553" s="619">
        <v>45965</v>
      </c>
      <c r="B553" s="616">
        <v>111</v>
      </c>
      <c r="C553" s="620">
        <v>0.39583333333333331</v>
      </c>
      <c r="D553" s="617">
        <v>2508680</v>
      </c>
      <c r="E553" s="617" t="s">
        <v>39</v>
      </c>
      <c r="F553" s="621" t="s">
        <v>55</v>
      </c>
      <c r="G553" s="866">
        <v>14.14</v>
      </c>
      <c r="H553" s="875"/>
      <c r="I553" s="869"/>
      <c r="J553" s="24"/>
      <c r="K553" s="19">
        <v>10.91</v>
      </c>
      <c r="L553" s="636">
        <f>(K553/(100-G553))*100</f>
        <v>12.706731889121828</v>
      </c>
      <c r="M553" s="24"/>
      <c r="N553" s="24"/>
      <c r="O553" s="869">
        <v>2.2000000000000002</v>
      </c>
      <c r="P553" s="869">
        <v>5</v>
      </c>
      <c r="Q553" s="870">
        <v>10</v>
      </c>
      <c r="R553" s="870">
        <v>51</v>
      </c>
      <c r="S553" s="870">
        <v>22</v>
      </c>
      <c r="T553" s="874">
        <f>SUM(PS[[#This Row],[G 180µ]:[G 63µ]])</f>
        <v>88</v>
      </c>
      <c r="U553" s="870">
        <v>8</v>
      </c>
      <c r="V553" s="622"/>
      <c r="W553" s="622"/>
      <c r="X553" s="622"/>
      <c r="Y553" s="18">
        <v>89.95</v>
      </c>
      <c r="Z553" s="18">
        <v>-0.37</v>
      </c>
      <c r="AA553" s="18">
        <v>10.77</v>
      </c>
      <c r="AB553" s="25"/>
      <c r="AC553" s="639"/>
      <c r="AD553" s="16"/>
      <c r="AE553" s="16"/>
      <c r="AF553" s="16"/>
      <c r="AG553" s="18"/>
      <c r="AH553" s="16"/>
      <c r="AI553" s="16"/>
      <c r="AJ553" s="24"/>
      <c r="AK553" s="635" t="s">
        <v>55</v>
      </c>
      <c r="AL553" s="635" t="s">
        <v>55</v>
      </c>
      <c r="AM553" s="26"/>
      <c r="AN553" s="635"/>
      <c r="AO553" s="24" t="s">
        <v>55</v>
      </c>
      <c r="AP553" s="635"/>
      <c r="AQ553" s="635" t="s">
        <v>55</v>
      </c>
      <c r="AR553" s="635" t="s">
        <v>55</v>
      </c>
      <c r="AS553" s="641" t="s">
        <v>32</v>
      </c>
      <c r="AT553" s="24" t="s">
        <v>1936</v>
      </c>
    </row>
    <row r="554" spans="1:46" ht="19.5">
      <c r="A554" s="619">
        <v>45966</v>
      </c>
      <c r="B554" s="616">
        <v>111</v>
      </c>
      <c r="C554" s="620">
        <v>0.375</v>
      </c>
      <c r="D554" s="617">
        <v>2508717</v>
      </c>
      <c r="E554" s="617" t="s">
        <v>39</v>
      </c>
      <c r="F554" s="621" t="s">
        <v>55</v>
      </c>
      <c r="G554" s="866">
        <v>13.8</v>
      </c>
      <c r="H554" s="875"/>
      <c r="I554" s="869"/>
      <c r="J554" s="24"/>
      <c r="K554" s="19">
        <v>10.53</v>
      </c>
      <c r="L554" s="636">
        <f>(K554/(100-G554))*100</f>
        <v>12.215777262180973</v>
      </c>
      <c r="M554" s="24"/>
      <c r="N554" s="24"/>
      <c r="O554" s="869"/>
      <c r="P554" s="869"/>
      <c r="Q554" s="870"/>
      <c r="R554" s="870"/>
      <c r="S554" s="870"/>
      <c r="T554" s="870"/>
      <c r="U554" s="870"/>
      <c r="V554" s="622"/>
      <c r="W554" s="622"/>
      <c r="X554" s="622"/>
      <c r="Y554" s="18">
        <v>88.78</v>
      </c>
      <c r="Z554" s="18">
        <v>-0.48</v>
      </c>
      <c r="AA554" s="18">
        <v>9.91</v>
      </c>
      <c r="AB554" s="25"/>
      <c r="AC554" s="639">
        <v>0.69</v>
      </c>
      <c r="AD554" s="16">
        <v>73</v>
      </c>
      <c r="AE554" s="16">
        <v>117</v>
      </c>
      <c r="AF554" s="16">
        <v>24.1</v>
      </c>
      <c r="AG554" s="18">
        <v>248</v>
      </c>
      <c r="AH554" s="16">
        <v>0.62</v>
      </c>
      <c r="AI554" s="16">
        <v>54.4</v>
      </c>
      <c r="AJ554" s="24"/>
      <c r="AK554" s="635" t="s">
        <v>55</v>
      </c>
      <c r="AL554" s="635" t="s">
        <v>55</v>
      </c>
      <c r="AM554" s="26"/>
      <c r="AN554" s="635"/>
      <c r="AO554" s="24" t="s">
        <v>55</v>
      </c>
      <c r="AP554" s="635"/>
      <c r="AQ554" s="635" t="s">
        <v>55</v>
      </c>
      <c r="AR554" s="635" t="s">
        <v>55</v>
      </c>
      <c r="AS554" s="641" t="s">
        <v>32</v>
      </c>
      <c r="AT554" s="24" t="s">
        <v>1937</v>
      </c>
    </row>
    <row r="555" spans="1:46" ht="19.5">
      <c r="A555" s="619">
        <v>45967</v>
      </c>
      <c r="B555" s="616">
        <v>111</v>
      </c>
      <c r="C555" s="620">
        <v>0.39583333333333331</v>
      </c>
      <c r="D555" s="617">
        <v>2508747</v>
      </c>
      <c r="E555" s="617" t="s">
        <v>39</v>
      </c>
      <c r="F555" s="621" t="s">
        <v>55</v>
      </c>
      <c r="G555" s="866">
        <v>14.47</v>
      </c>
      <c r="H555" s="875"/>
      <c r="I555" s="869"/>
      <c r="J555" s="24"/>
      <c r="K555" s="19">
        <v>10.35</v>
      </c>
      <c r="L555" s="636">
        <f>(K555/(100-G555))*100</f>
        <v>12.101017186951946</v>
      </c>
      <c r="M555" s="24"/>
      <c r="N555" s="24"/>
      <c r="O555" s="869">
        <v>1.8</v>
      </c>
      <c r="P555" s="869">
        <v>3.2</v>
      </c>
      <c r="Q555" s="870">
        <v>11</v>
      </c>
      <c r="R555" s="870">
        <v>55</v>
      </c>
      <c r="S555" s="870">
        <v>19</v>
      </c>
      <c r="T555" s="874">
        <f>SUM(PS[[#This Row],[G 180µ]:[G 63µ]])</f>
        <v>88.2</v>
      </c>
      <c r="U555" s="870">
        <v>10</v>
      </c>
      <c r="V555" s="622"/>
      <c r="W555" s="622"/>
      <c r="X555" s="622"/>
      <c r="Y555" s="18">
        <v>89.63</v>
      </c>
      <c r="Z555" s="18">
        <v>-0.57999999999999996</v>
      </c>
      <c r="AA555" s="18">
        <v>10.16</v>
      </c>
      <c r="AB555" s="25"/>
      <c r="AC555" s="639"/>
      <c r="AD555" s="16"/>
      <c r="AE555" s="16"/>
      <c r="AF555" s="16"/>
      <c r="AG555" s="18"/>
      <c r="AH555" s="16"/>
      <c r="AI555" s="16"/>
      <c r="AJ555" s="24"/>
      <c r="AK555" s="635" t="s">
        <v>55</v>
      </c>
      <c r="AL555" s="635" t="s">
        <v>55</v>
      </c>
      <c r="AM555" s="26"/>
      <c r="AN555" s="24"/>
      <c r="AO555" s="24" t="s">
        <v>55</v>
      </c>
      <c r="AP555" s="24"/>
      <c r="AQ555" s="635" t="s">
        <v>55</v>
      </c>
      <c r="AR555" s="635" t="s">
        <v>55</v>
      </c>
      <c r="AS555" s="641" t="s">
        <v>32</v>
      </c>
      <c r="AT555" s="24" t="s">
        <v>1938</v>
      </c>
    </row>
    <row r="556" spans="1:46" ht="19.5">
      <c r="A556" s="619">
        <v>45968</v>
      </c>
      <c r="B556" s="616">
        <v>111</v>
      </c>
      <c r="C556" s="620">
        <v>0.5</v>
      </c>
      <c r="D556" s="617">
        <v>2508778</v>
      </c>
      <c r="E556" s="617" t="s">
        <v>39</v>
      </c>
      <c r="F556" s="621" t="s">
        <v>55</v>
      </c>
      <c r="G556" s="866">
        <v>13.78</v>
      </c>
      <c r="H556" s="875"/>
      <c r="I556" s="869"/>
      <c r="J556" s="24"/>
      <c r="K556" s="19">
        <v>10.31</v>
      </c>
      <c r="L556" s="636">
        <f>(K556/(100-G556))*100</f>
        <v>11.957782417072606</v>
      </c>
      <c r="M556" s="24"/>
      <c r="N556" s="24"/>
      <c r="O556" s="869">
        <v>2</v>
      </c>
      <c r="P556" s="869">
        <v>4</v>
      </c>
      <c r="Q556" s="870">
        <v>11</v>
      </c>
      <c r="R556" s="870">
        <v>50</v>
      </c>
      <c r="S556" s="870">
        <v>20</v>
      </c>
      <c r="T556" s="874">
        <f>SUM(PS[[#This Row],[G 180µ]:[G 63µ]])</f>
        <v>85</v>
      </c>
      <c r="U556" s="870">
        <v>10</v>
      </c>
      <c r="V556" s="622"/>
      <c r="W556" s="622"/>
      <c r="X556" s="622"/>
      <c r="Y556" s="18">
        <v>89.43</v>
      </c>
      <c r="Z556" s="18">
        <v>-0.41</v>
      </c>
      <c r="AA556" s="18">
        <v>10.34</v>
      </c>
      <c r="AB556" s="25"/>
      <c r="AC556" s="639"/>
      <c r="AD556" s="16">
        <v>76</v>
      </c>
      <c r="AE556" s="16">
        <v>101</v>
      </c>
      <c r="AF556" s="16">
        <v>22.4</v>
      </c>
      <c r="AG556" s="18">
        <v>240</v>
      </c>
      <c r="AH556" s="16">
        <v>0.75</v>
      </c>
      <c r="AI556" s="16">
        <v>50</v>
      </c>
      <c r="AJ556" s="24"/>
      <c r="AK556" s="635" t="s">
        <v>55</v>
      </c>
      <c r="AL556" s="635" t="s">
        <v>55</v>
      </c>
      <c r="AM556" s="26"/>
      <c r="AN556" s="635" t="s">
        <v>85</v>
      </c>
      <c r="AO556" s="24" t="s">
        <v>55</v>
      </c>
      <c r="AP556" s="24"/>
      <c r="AQ556" s="635" t="s">
        <v>55</v>
      </c>
      <c r="AR556" s="635" t="s">
        <v>55</v>
      </c>
      <c r="AS556" s="641" t="s">
        <v>32</v>
      </c>
      <c r="AT556" s="24" t="s">
        <v>1939</v>
      </c>
    </row>
    <row r="557" spans="1:46" ht="19.5">
      <c r="A557" s="619">
        <v>45971</v>
      </c>
      <c r="B557" s="616">
        <v>111</v>
      </c>
      <c r="C557" s="620">
        <v>0.38541666666666669</v>
      </c>
      <c r="D557" s="617">
        <v>2508846</v>
      </c>
      <c r="E557" s="617" t="s">
        <v>39</v>
      </c>
      <c r="F557" s="621" t="s">
        <v>55</v>
      </c>
      <c r="G557" s="866">
        <v>13.6</v>
      </c>
      <c r="H557" s="875"/>
      <c r="I557" s="869"/>
      <c r="J557" s="24"/>
      <c r="K557" s="19">
        <v>10.27</v>
      </c>
      <c r="L557" s="636">
        <f>(K557/(100-G557))*100</f>
        <v>11.886574074074073</v>
      </c>
      <c r="M557" s="24"/>
      <c r="N557" s="24"/>
      <c r="O557" s="869">
        <v>2.2999999999999998</v>
      </c>
      <c r="P557" s="869">
        <v>5</v>
      </c>
      <c r="Q557" s="870">
        <v>13</v>
      </c>
      <c r="R557" s="870">
        <v>54</v>
      </c>
      <c r="S557" s="870">
        <v>16</v>
      </c>
      <c r="T557" s="874">
        <f>SUM(PS[[#This Row],[G 180µ]:[G 63µ]])</f>
        <v>88</v>
      </c>
      <c r="U557" s="870">
        <v>9</v>
      </c>
      <c r="V557" s="622"/>
      <c r="W557" s="622"/>
      <c r="X557" s="622"/>
      <c r="Y557" s="18">
        <v>89.15</v>
      </c>
      <c r="Z557" s="18">
        <v>-0.2</v>
      </c>
      <c r="AA557" s="18">
        <v>10.35</v>
      </c>
      <c r="AB557" s="25"/>
      <c r="AC557" s="639"/>
      <c r="AD557" s="16"/>
      <c r="AE557" s="16"/>
      <c r="AF557" s="16"/>
      <c r="AG557" s="18"/>
      <c r="AH557" s="16"/>
      <c r="AI557" s="16"/>
      <c r="AJ557" s="24"/>
      <c r="AK557" s="635" t="s">
        <v>55</v>
      </c>
      <c r="AL557" s="635" t="s">
        <v>55</v>
      </c>
      <c r="AM557" s="26"/>
      <c r="AN557" s="635" t="s">
        <v>85</v>
      </c>
      <c r="AO557" s="24" t="s">
        <v>55</v>
      </c>
      <c r="AP557" s="24"/>
      <c r="AQ557" s="635" t="s">
        <v>55</v>
      </c>
      <c r="AR557" s="635" t="s">
        <v>55</v>
      </c>
      <c r="AS557" s="641" t="s">
        <v>32</v>
      </c>
      <c r="AT557" s="24" t="s">
        <v>1940</v>
      </c>
    </row>
    <row r="558" spans="1:46" ht="19.5">
      <c r="A558" s="619">
        <v>45972</v>
      </c>
      <c r="B558" s="616">
        <v>111</v>
      </c>
      <c r="C558" s="620">
        <v>0.48958333333333331</v>
      </c>
      <c r="D558" s="617">
        <v>2508876</v>
      </c>
      <c r="E558" s="617" t="s">
        <v>39</v>
      </c>
      <c r="F558" s="621" t="s">
        <v>55</v>
      </c>
      <c r="G558" s="866">
        <v>13.3</v>
      </c>
      <c r="H558" s="875"/>
      <c r="I558" s="869"/>
      <c r="J558" s="24"/>
      <c r="K558" s="19">
        <v>10.63</v>
      </c>
      <c r="L558" s="636">
        <f>(K558/(100-G558))*100</f>
        <v>12.260668973471741</v>
      </c>
      <c r="M558" s="24"/>
      <c r="N558" s="24"/>
      <c r="O558" s="869">
        <v>1.5</v>
      </c>
      <c r="P558" s="869">
        <v>3</v>
      </c>
      <c r="Q558" s="870">
        <v>15</v>
      </c>
      <c r="R558" s="870">
        <v>57</v>
      </c>
      <c r="S558" s="870">
        <v>13</v>
      </c>
      <c r="T558" s="874">
        <f>SUM(PS[[#This Row],[G 180µ]:[G 63µ]])</f>
        <v>88</v>
      </c>
      <c r="U558" s="870">
        <v>10</v>
      </c>
      <c r="V558" s="622"/>
      <c r="W558" s="622"/>
      <c r="X558" s="622"/>
      <c r="Y558" s="18">
        <v>89.33</v>
      </c>
      <c r="Z558" s="18">
        <v>-0.33</v>
      </c>
      <c r="AA558" s="18">
        <v>10.36</v>
      </c>
      <c r="AB558" s="25"/>
      <c r="AC558" s="639"/>
      <c r="AD558" s="16"/>
      <c r="AE558" s="16"/>
      <c r="AF558" s="16"/>
      <c r="AG558" s="18"/>
      <c r="AH558" s="16"/>
      <c r="AI558" s="16"/>
      <c r="AJ558" s="24"/>
      <c r="AK558" s="635" t="s">
        <v>55</v>
      </c>
      <c r="AL558" s="635" t="s">
        <v>55</v>
      </c>
      <c r="AM558" s="26"/>
      <c r="AN558" s="635" t="s">
        <v>85</v>
      </c>
      <c r="AO558" s="24" t="s">
        <v>55</v>
      </c>
      <c r="AP558" s="24"/>
      <c r="AQ558" s="635" t="s">
        <v>55</v>
      </c>
      <c r="AR558" s="635" t="s">
        <v>55</v>
      </c>
      <c r="AS558" s="641" t="s">
        <v>32</v>
      </c>
      <c r="AT558" s="24" t="s">
        <v>1941</v>
      </c>
    </row>
    <row r="559" spans="1:46" ht="19.5">
      <c r="A559" s="619">
        <v>45973</v>
      </c>
      <c r="B559" s="616">
        <v>111</v>
      </c>
      <c r="C559" s="620">
        <v>0.40625</v>
      </c>
      <c r="D559" s="617">
        <v>2508902</v>
      </c>
      <c r="E559" s="617" t="s">
        <v>39</v>
      </c>
      <c r="F559" s="621" t="s">
        <v>55</v>
      </c>
      <c r="G559" s="866">
        <v>14.1</v>
      </c>
      <c r="H559" s="875"/>
      <c r="I559" s="869">
        <v>14.08</v>
      </c>
      <c r="J559" s="24"/>
      <c r="K559" s="19">
        <v>10.130000000000001</v>
      </c>
      <c r="L559" s="636">
        <f>(K559/(100-G559))*100</f>
        <v>11.79278230500582</v>
      </c>
      <c r="M559" s="24"/>
      <c r="N559" s="24"/>
      <c r="O559" s="869"/>
      <c r="P559" s="869"/>
      <c r="Q559" s="870"/>
      <c r="R559" s="870"/>
      <c r="S559" s="870"/>
      <c r="T559" s="874"/>
      <c r="U559" s="870"/>
      <c r="V559" s="622"/>
      <c r="W559" s="622"/>
      <c r="X559" s="622"/>
      <c r="Y559" s="18">
        <v>90.07</v>
      </c>
      <c r="Z559" s="18">
        <v>-0.46</v>
      </c>
      <c r="AA559" s="18">
        <v>10.5</v>
      </c>
      <c r="AB559" s="25"/>
      <c r="AC559" s="639">
        <v>0.75</v>
      </c>
      <c r="AD559" s="16">
        <v>92</v>
      </c>
      <c r="AE559" s="16">
        <v>61</v>
      </c>
      <c r="AF559" s="16">
        <v>17.399999999999999</v>
      </c>
      <c r="AG559" s="18">
        <v>202</v>
      </c>
      <c r="AH559" s="16">
        <v>1.51</v>
      </c>
      <c r="AI559" s="16">
        <v>50.8</v>
      </c>
      <c r="AJ559" s="24"/>
      <c r="AK559" s="635" t="s">
        <v>55</v>
      </c>
      <c r="AL559" s="635" t="s">
        <v>55</v>
      </c>
      <c r="AM559" s="26"/>
      <c r="AN559" s="635" t="s">
        <v>85</v>
      </c>
      <c r="AO559" s="24" t="s">
        <v>55</v>
      </c>
      <c r="AP559" s="24"/>
      <c r="AQ559" s="635" t="s">
        <v>55</v>
      </c>
      <c r="AR559" s="635" t="s">
        <v>55</v>
      </c>
      <c r="AS559" s="641" t="s">
        <v>32</v>
      </c>
      <c r="AT559" s="24" t="s">
        <v>1942</v>
      </c>
    </row>
    <row r="560" spans="1:46" ht="19.5">
      <c r="A560" s="619">
        <v>45974</v>
      </c>
      <c r="B560" s="616">
        <v>111</v>
      </c>
      <c r="C560" s="620">
        <v>0.39583333333333331</v>
      </c>
      <c r="D560" s="617">
        <v>2508919</v>
      </c>
      <c r="E560" s="617" t="s">
        <v>39</v>
      </c>
      <c r="F560" s="621" t="s">
        <v>55</v>
      </c>
      <c r="G560" s="866">
        <v>13.81</v>
      </c>
      <c r="H560" s="875"/>
      <c r="I560" s="869"/>
      <c r="J560" s="24"/>
      <c r="K560" s="19">
        <v>9.7799999999999994</v>
      </c>
      <c r="L560" s="636">
        <f>(K560/(100-G560))*100</f>
        <v>11.347024016707275</v>
      </c>
      <c r="M560" s="24"/>
      <c r="N560" s="24"/>
      <c r="O560" s="869"/>
      <c r="P560" s="869"/>
      <c r="Q560" s="870"/>
      <c r="R560" s="870"/>
      <c r="S560" s="870"/>
      <c r="T560" s="874"/>
      <c r="U560" s="870"/>
      <c r="V560" s="622"/>
      <c r="W560" s="622"/>
      <c r="X560" s="622"/>
      <c r="Y560" s="18">
        <v>90.41</v>
      </c>
      <c r="Z560" s="18">
        <v>-0.48</v>
      </c>
      <c r="AA560" s="18">
        <v>10.210000000000001</v>
      </c>
      <c r="AB560" s="25"/>
      <c r="AC560" s="17"/>
      <c r="AD560" s="16"/>
      <c r="AE560" s="16"/>
      <c r="AF560" s="16"/>
      <c r="AG560" s="18"/>
      <c r="AH560" s="16"/>
      <c r="AI560" s="16"/>
      <c r="AJ560" s="24"/>
      <c r="AK560" s="635" t="s">
        <v>55</v>
      </c>
      <c r="AL560" s="635" t="s">
        <v>55</v>
      </c>
      <c r="AM560" s="26"/>
      <c r="AN560" s="635" t="s">
        <v>85</v>
      </c>
      <c r="AO560" s="24" t="s">
        <v>55</v>
      </c>
      <c r="AP560" s="24"/>
      <c r="AQ560" s="635" t="s">
        <v>55</v>
      </c>
      <c r="AR560" s="635" t="s">
        <v>55</v>
      </c>
      <c r="AS560" s="641" t="s">
        <v>32</v>
      </c>
      <c r="AT560" s="24" t="s">
        <v>1943</v>
      </c>
    </row>
    <row r="561" spans="1:46" ht="19.5">
      <c r="A561" s="619">
        <v>45975</v>
      </c>
      <c r="B561" s="616">
        <v>111</v>
      </c>
      <c r="C561" s="620">
        <v>0.39583333333333331</v>
      </c>
      <c r="D561" s="617">
        <v>2508945</v>
      </c>
      <c r="E561" s="617" t="s">
        <v>21</v>
      </c>
      <c r="F561" s="621" t="s">
        <v>55</v>
      </c>
      <c r="G561" s="866">
        <v>13.86</v>
      </c>
      <c r="H561" s="875"/>
      <c r="I561" s="869"/>
      <c r="J561" s="24"/>
      <c r="K561" s="19">
        <v>9.59</v>
      </c>
      <c r="L561" s="636">
        <f>(K561/(100-G561))*100</f>
        <v>11.133039238449035</v>
      </c>
      <c r="M561" s="24"/>
      <c r="N561" s="24"/>
      <c r="O561" s="869"/>
      <c r="P561" s="869"/>
      <c r="Q561" s="870"/>
      <c r="R561" s="870"/>
      <c r="S561" s="870"/>
      <c r="T561" s="874"/>
      <c r="U561" s="870"/>
      <c r="V561" s="622"/>
      <c r="W561" s="622"/>
      <c r="X561" s="622"/>
      <c r="Y561" s="18">
        <v>90.85</v>
      </c>
      <c r="Z561" s="18">
        <v>-0.62</v>
      </c>
      <c r="AA561" s="18">
        <v>10.44</v>
      </c>
      <c r="AB561" s="25"/>
      <c r="AC561" s="17"/>
      <c r="AD561" s="16"/>
      <c r="AE561" s="16"/>
      <c r="AF561" s="16"/>
      <c r="AG561" s="18"/>
      <c r="AH561" s="16"/>
      <c r="AI561" s="16"/>
      <c r="AJ561" s="24"/>
      <c r="AK561" s="635"/>
      <c r="AL561" s="635"/>
      <c r="AM561" s="26"/>
      <c r="AN561" s="635" t="s">
        <v>85</v>
      </c>
      <c r="AO561" s="24" t="s">
        <v>55</v>
      </c>
      <c r="AP561" s="24"/>
      <c r="AQ561" s="635" t="s">
        <v>55</v>
      </c>
      <c r="AR561" s="635" t="s">
        <v>55</v>
      </c>
      <c r="AS561" s="641" t="s">
        <v>32</v>
      </c>
      <c r="AT561" s="24" t="s">
        <v>1944</v>
      </c>
    </row>
    <row r="562" spans="1:46" ht="19.5">
      <c r="A562" s="619">
        <v>45975</v>
      </c>
      <c r="B562" s="616">
        <v>111</v>
      </c>
      <c r="C562" s="620">
        <v>0.39583333333333331</v>
      </c>
      <c r="D562" s="617">
        <v>2508946</v>
      </c>
      <c r="E562" s="617" t="s">
        <v>39</v>
      </c>
      <c r="F562" s="621" t="s">
        <v>55</v>
      </c>
      <c r="G562" s="866">
        <v>13.91</v>
      </c>
      <c r="H562" s="875"/>
      <c r="I562" s="869"/>
      <c r="J562" s="24"/>
      <c r="K562" s="19">
        <v>9.9</v>
      </c>
      <c r="L562" s="636">
        <f>(K562/(100-G562))*100</f>
        <v>11.499593448716459</v>
      </c>
      <c r="M562" s="24"/>
      <c r="N562" s="24"/>
      <c r="O562" s="869">
        <v>2</v>
      </c>
      <c r="P562" s="869">
        <v>4</v>
      </c>
      <c r="Q562" s="870">
        <v>14</v>
      </c>
      <c r="R562" s="870">
        <v>50</v>
      </c>
      <c r="S562" s="870">
        <v>20</v>
      </c>
      <c r="T562" s="874">
        <f>SUM(PS[[#This Row],[G 180µ]:[G 63µ]])</f>
        <v>88</v>
      </c>
      <c r="U562" s="870">
        <v>9</v>
      </c>
      <c r="V562" s="622">
        <v>23.6</v>
      </c>
      <c r="W562" s="622">
        <v>94.5</v>
      </c>
      <c r="X562" s="622">
        <v>8.6999999999999993</v>
      </c>
      <c r="Y562" s="18">
        <v>90.56</v>
      </c>
      <c r="Z562" s="18">
        <v>-0.59</v>
      </c>
      <c r="AA562" s="18">
        <v>10.26</v>
      </c>
      <c r="AB562" s="25"/>
      <c r="AC562" s="17"/>
      <c r="AD562" s="16">
        <v>87</v>
      </c>
      <c r="AE562" s="16">
        <v>69</v>
      </c>
      <c r="AF562" s="16">
        <v>18.5</v>
      </c>
      <c r="AG562" s="18">
        <v>207</v>
      </c>
      <c r="AH562" s="16">
        <v>1.26</v>
      </c>
      <c r="AI562" s="16">
        <v>51.5</v>
      </c>
      <c r="AJ562" s="24"/>
      <c r="AK562" s="635" t="s">
        <v>55</v>
      </c>
      <c r="AL562" s="635" t="s">
        <v>55</v>
      </c>
      <c r="AM562" s="26"/>
      <c r="AN562" s="635" t="s">
        <v>85</v>
      </c>
      <c r="AO562" s="24" t="s">
        <v>55</v>
      </c>
      <c r="AP562" s="24"/>
      <c r="AQ562" s="635" t="s">
        <v>55</v>
      </c>
      <c r="AR562" s="635" t="s">
        <v>55</v>
      </c>
      <c r="AS562" s="641" t="s">
        <v>32</v>
      </c>
      <c r="AT562" s="24" t="s">
        <v>1945</v>
      </c>
    </row>
    <row r="563" spans="1:46" ht="19.5">
      <c r="A563" s="619">
        <v>45975</v>
      </c>
      <c r="B563" s="616">
        <v>111</v>
      </c>
      <c r="C563" s="620">
        <v>0.52083333333333337</v>
      </c>
      <c r="D563" s="617">
        <v>2508950</v>
      </c>
      <c r="E563" s="617" t="s">
        <v>39</v>
      </c>
      <c r="F563" s="621" t="s">
        <v>55</v>
      </c>
      <c r="G563" s="866">
        <v>13.73</v>
      </c>
      <c r="H563" s="875"/>
      <c r="I563" s="869"/>
      <c r="J563" s="24"/>
      <c r="K563" s="19">
        <v>10.47</v>
      </c>
      <c r="L563" s="636">
        <f>(K563/(100-G563))*100</f>
        <v>12.136316216529501</v>
      </c>
      <c r="M563" s="24"/>
      <c r="N563" s="24"/>
      <c r="O563" s="869"/>
      <c r="P563" s="869"/>
      <c r="Q563" s="870"/>
      <c r="R563" s="870"/>
      <c r="S563" s="870"/>
      <c r="T563" s="870"/>
      <c r="U563" s="870"/>
      <c r="V563" s="622"/>
      <c r="W563" s="622"/>
      <c r="X563" s="622"/>
      <c r="Y563" s="18">
        <v>90.45</v>
      </c>
      <c r="Z563" s="18">
        <v>-0.54</v>
      </c>
      <c r="AA563" s="18">
        <v>10.4</v>
      </c>
      <c r="AB563" s="25"/>
      <c r="AC563" s="17"/>
      <c r="AD563" s="16"/>
      <c r="AE563" s="16"/>
      <c r="AF563" s="16"/>
      <c r="AG563" s="18"/>
      <c r="AH563" s="16"/>
      <c r="AI563" s="16"/>
      <c r="AJ563" s="24"/>
      <c r="AK563" s="635" t="s">
        <v>55</v>
      </c>
      <c r="AL563" s="635" t="s">
        <v>55</v>
      </c>
      <c r="AM563" s="26"/>
      <c r="AN563" s="24"/>
      <c r="AO563" s="24" t="s">
        <v>55</v>
      </c>
      <c r="AP563" s="24"/>
      <c r="AQ563" s="635" t="s">
        <v>55</v>
      </c>
      <c r="AR563" s="635" t="s">
        <v>55</v>
      </c>
      <c r="AS563" s="641" t="s">
        <v>32</v>
      </c>
      <c r="AT563" s="24" t="s">
        <v>1946</v>
      </c>
    </row>
    <row r="564" spans="1:46" ht="19.5">
      <c r="A564" s="619">
        <v>45978</v>
      </c>
      <c r="B564" s="616">
        <v>111</v>
      </c>
      <c r="C564" s="620">
        <v>0.41666666666666669</v>
      </c>
      <c r="D564" s="617">
        <v>2509051</v>
      </c>
      <c r="E564" s="617" t="s">
        <v>39</v>
      </c>
      <c r="F564" s="621" t="s">
        <v>55</v>
      </c>
      <c r="G564" s="866">
        <v>14.2</v>
      </c>
      <c r="H564" s="875"/>
      <c r="I564" s="869"/>
      <c r="J564" s="24"/>
      <c r="K564" s="19">
        <v>9.93</v>
      </c>
      <c r="L564" s="636">
        <f>(K564/(100-G564))*100</f>
        <v>11.573426573426573</v>
      </c>
      <c r="M564" s="24"/>
      <c r="N564" s="24"/>
      <c r="O564" s="869"/>
      <c r="P564" s="869"/>
      <c r="Q564" s="870"/>
      <c r="R564" s="870"/>
      <c r="S564" s="870"/>
      <c r="T564" s="870"/>
      <c r="U564" s="870"/>
      <c r="V564" s="622"/>
      <c r="W564" s="622"/>
      <c r="X564" s="622"/>
      <c r="Y564" s="18">
        <v>89.94</v>
      </c>
      <c r="Z564" s="18">
        <v>-0.56000000000000005</v>
      </c>
      <c r="AA564" s="18">
        <v>10.56</v>
      </c>
      <c r="AB564" s="25"/>
      <c r="AC564" s="17"/>
      <c r="AD564" s="16">
        <v>87</v>
      </c>
      <c r="AE564" s="16">
        <v>84</v>
      </c>
      <c r="AF564" s="16">
        <v>20.399999999999999</v>
      </c>
      <c r="AG564" s="18">
        <v>232</v>
      </c>
      <c r="AH564" s="16">
        <v>1.04</v>
      </c>
      <c r="AI564" s="16">
        <v>50.6</v>
      </c>
      <c r="AJ564" s="24"/>
      <c r="AK564" s="635" t="s">
        <v>55</v>
      </c>
      <c r="AL564" s="635" t="s">
        <v>55</v>
      </c>
      <c r="AM564" s="26"/>
      <c r="AN564" s="24"/>
      <c r="AO564" s="24" t="s">
        <v>55</v>
      </c>
      <c r="AP564" s="24"/>
      <c r="AQ564" s="635" t="s">
        <v>55</v>
      </c>
      <c r="AR564" s="635" t="s">
        <v>55</v>
      </c>
      <c r="AS564" s="641" t="s">
        <v>32</v>
      </c>
      <c r="AT564" s="24" t="s">
        <v>1947</v>
      </c>
    </row>
    <row r="565" spans="1:46" ht="19.5">
      <c r="A565" s="619">
        <v>45979</v>
      </c>
      <c r="B565" s="616">
        <v>111</v>
      </c>
      <c r="C565" s="620">
        <v>0.45833333333333331</v>
      </c>
      <c r="D565" s="617">
        <v>2509077</v>
      </c>
      <c r="E565" s="617" t="s">
        <v>39</v>
      </c>
      <c r="F565" s="621" t="s">
        <v>55</v>
      </c>
      <c r="G565" s="866">
        <v>14.21</v>
      </c>
      <c r="H565" s="875"/>
      <c r="I565" s="869"/>
      <c r="J565" s="24"/>
      <c r="K565" s="19">
        <v>10.220000000000001</v>
      </c>
      <c r="L565" s="636">
        <f>(K565/(100-G565))*100</f>
        <v>11.912810350856745</v>
      </c>
      <c r="M565" s="24"/>
      <c r="N565" s="24"/>
      <c r="O565" s="869">
        <v>1.5</v>
      </c>
      <c r="P565" s="869">
        <v>5</v>
      </c>
      <c r="Q565" s="870">
        <v>15</v>
      </c>
      <c r="R565" s="870">
        <v>49</v>
      </c>
      <c r="S565" s="870">
        <v>25</v>
      </c>
      <c r="T565" s="874">
        <f>SUM(PS[[#This Row],[G 180µ]:[G 63µ]])</f>
        <v>94</v>
      </c>
      <c r="U565" s="870">
        <v>3.5</v>
      </c>
      <c r="V565" s="622"/>
      <c r="W565" s="622"/>
      <c r="X565" s="622"/>
      <c r="Y565" s="18">
        <v>89.56</v>
      </c>
      <c r="Z565" s="18">
        <v>-0.6</v>
      </c>
      <c r="AA565" s="18">
        <v>10.11</v>
      </c>
      <c r="AB565" s="25"/>
      <c r="AC565" s="17"/>
      <c r="AD565" s="16">
        <v>101</v>
      </c>
      <c r="AE565" s="16">
        <v>68</v>
      </c>
      <c r="AF565" s="16">
        <v>18.399999999999999</v>
      </c>
      <c r="AG565" s="18">
        <v>240</v>
      </c>
      <c r="AH565" s="16">
        <v>1.49</v>
      </c>
      <c r="AI565" s="16">
        <v>51.9</v>
      </c>
      <c r="AJ565" s="24"/>
      <c r="AK565" s="635" t="s">
        <v>55</v>
      </c>
      <c r="AL565" s="635" t="s">
        <v>55</v>
      </c>
      <c r="AM565" s="26"/>
      <c r="AN565" s="24"/>
      <c r="AO565" s="24" t="s">
        <v>55</v>
      </c>
      <c r="AP565" s="24"/>
      <c r="AQ565" s="635" t="s">
        <v>55</v>
      </c>
      <c r="AR565" s="635" t="s">
        <v>55</v>
      </c>
      <c r="AS565" s="641" t="s">
        <v>32</v>
      </c>
      <c r="AT565" s="24" t="s">
        <v>1948</v>
      </c>
    </row>
    <row r="566" spans="1:46" ht="19.5">
      <c r="A566" s="619">
        <v>45981</v>
      </c>
      <c r="B566" s="616">
        <v>111</v>
      </c>
      <c r="C566" s="620">
        <v>0.45833333333333331</v>
      </c>
      <c r="D566" s="617">
        <v>2509098</v>
      </c>
      <c r="E566" s="617" t="s">
        <v>39</v>
      </c>
      <c r="F566" s="621" t="s">
        <v>55</v>
      </c>
      <c r="G566" s="866">
        <v>14.5</v>
      </c>
      <c r="H566" s="875"/>
      <c r="I566" s="869"/>
      <c r="J566" s="24"/>
      <c r="K566" s="19">
        <v>9.48</v>
      </c>
      <c r="L566" s="636">
        <f>(K566/(100-G566))*100</f>
        <v>11.087719298245615</v>
      </c>
      <c r="M566" s="24"/>
      <c r="N566" s="24"/>
      <c r="O566" s="869">
        <v>2</v>
      </c>
      <c r="P566" s="869">
        <v>4</v>
      </c>
      <c r="Q566" s="870">
        <v>11</v>
      </c>
      <c r="R566" s="870">
        <v>51</v>
      </c>
      <c r="S566" s="870">
        <v>23</v>
      </c>
      <c r="T566" s="874">
        <f>SUM(PS[[#This Row],[G 180µ]:[G 63µ]])</f>
        <v>89</v>
      </c>
      <c r="U566" s="870">
        <v>8</v>
      </c>
      <c r="V566" s="622">
        <v>21.59</v>
      </c>
      <c r="W566" s="622">
        <v>97.37</v>
      </c>
      <c r="X566" s="622">
        <v>8</v>
      </c>
      <c r="Y566" s="18">
        <v>88.99</v>
      </c>
      <c r="Z566" s="18">
        <v>-0.59</v>
      </c>
      <c r="AA566" s="18">
        <v>10.199999999999999</v>
      </c>
      <c r="AB566" s="25"/>
      <c r="AC566" s="639">
        <v>0.72</v>
      </c>
      <c r="AD566" s="16"/>
      <c r="AE566" s="16"/>
      <c r="AF566" s="16"/>
      <c r="AG566" s="18"/>
      <c r="AH566" s="16"/>
      <c r="AI566" s="16"/>
      <c r="AJ566" s="24"/>
      <c r="AK566" s="635" t="s">
        <v>55</v>
      </c>
      <c r="AL566" s="635" t="s">
        <v>55</v>
      </c>
      <c r="AM566" s="26"/>
      <c r="AN566" s="635" t="s">
        <v>85</v>
      </c>
      <c r="AO566" s="24" t="s">
        <v>55</v>
      </c>
      <c r="AP566" s="24"/>
      <c r="AQ566" s="635" t="s">
        <v>55</v>
      </c>
      <c r="AR566" s="635" t="s">
        <v>55</v>
      </c>
      <c r="AS566" s="641" t="s">
        <v>32</v>
      </c>
      <c r="AT566" s="24" t="s">
        <v>1949</v>
      </c>
    </row>
    <row r="567" spans="1:46" ht="19.5">
      <c r="A567" s="619">
        <v>45982</v>
      </c>
      <c r="B567" s="616">
        <v>111</v>
      </c>
      <c r="C567" s="620">
        <v>0.45833333333333331</v>
      </c>
      <c r="D567" s="617">
        <v>2509125</v>
      </c>
      <c r="E567" s="617" t="s">
        <v>39</v>
      </c>
      <c r="F567" s="621" t="s">
        <v>55</v>
      </c>
      <c r="G567" s="866">
        <v>14.46</v>
      </c>
      <c r="H567" s="875"/>
      <c r="I567" s="869"/>
      <c r="J567" s="24"/>
      <c r="K567" s="19">
        <v>9.8699999999999992</v>
      </c>
      <c r="L567" s="636">
        <f>(K567/(100-G567))*100</f>
        <v>11.538461538461538</v>
      </c>
      <c r="M567" s="24"/>
      <c r="N567" s="24"/>
      <c r="O567" s="869">
        <v>3.25</v>
      </c>
      <c r="P567" s="869">
        <v>29</v>
      </c>
      <c r="Q567" s="870">
        <v>12.13</v>
      </c>
      <c r="R567" s="870">
        <v>41.03</v>
      </c>
      <c r="S567" s="870">
        <v>7</v>
      </c>
      <c r="T567" s="874">
        <f>SUM(PS[[#This Row],[G 180µ]:[G 63µ]])</f>
        <v>89.16</v>
      </c>
      <c r="U567" s="870">
        <v>4</v>
      </c>
      <c r="V567" s="622"/>
      <c r="W567" s="622"/>
      <c r="X567" s="622"/>
      <c r="Y567" s="18">
        <v>90.82</v>
      </c>
      <c r="Z567" s="18">
        <v>-0.5</v>
      </c>
      <c r="AA567" s="18">
        <v>10.23</v>
      </c>
      <c r="AB567" s="25"/>
      <c r="AC567" s="639">
        <v>0.74</v>
      </c>
      <c r="AD567" s="16">
        <v>99</v>
      </c>
      <c r="AE567" s="16">
        <v>70</v>
      </c>
      <c r="AF567" s="16">
        <v>18.5</v>
      </c>
      <c r="AG567" s="18">
        <v>245</v>
      </c>
      <c r="AH567" s="16">
        <v>1.41</v>
      </c>
      <c r="AI567" s="16">
        <v>52</v>
      </c>
      <c r="AJ567" s="24"/>
      <c r="AK567" s="635" t="s">
        <v>55</v>
      </c>
      <c r="AL567" s="635" t="s">
        <v>55</v>
      </c>
      <c r="AM567" s="26"/>
      <c r="AN567" s="635" t="s">
        <v>85</v>
      </c>
      <c r="AO567" s="24" t="s">
        <v>55</v>
      </c>
      <c r="AP567" s="24"/>
      <c r="AQ567" s="635" t="s">
        <v>55</v>
      </c>
      <c r="AR567" s="635" t="s">
        <v>55</v>
      </c>
      <c r="AS567" s="641" t="s">
        <v>32</v>
      </c>
      <c r="AT567" s="24" t="s">
        <v>1950</v>
      </c>
    </row>
    <row r="568" spans="1:46" ht="19.5">
      <c r="A568" s="619">
        <v>45985</v>
      </c>
      <c r="B568" s="616">
        <v>111</v>
      </c>
      <c r="C568" s="620">
        <v>0.35416666666666669</v>
      </c>
      <c r="D568" s="617">
        <v>2509189</v>
      </c>
      <c r="E568" s="617" t="s">
        <v>39</v>
      </c>
      <c r="F568" s="621" t="s">
        <v>55</v>
      </c>
      <c r="G568" s="866">
        <v>13.76</v>
      </c>
      <c r="H568" s="875"/>
      <c r="I568" s="869"/>
      <c r="J568" s="24"/>
      <c r="K568" s="19">
        <v>10.02</v>
      </c>
      <c r="L568" s="636">
        <f>(K568/(100-G568))*100</f>
        <v>11.61873840445269</v>
      </c>
      <c r="M568" s="24"/>
      <c r="N568" s="24"/>
      <c r="O568" s="869">
        <v>4</v>
      </c>
      <c r="P568" s="869">
        <v>2.8</v>
      </c>
      <c r="Q568" s="870">
        <v>17.5</v>
      </c>
      <c r="R568" s="870">
        <v>40</v>
      </c>
      <c r="S568" s="870">
        <v>29</v>
      </c>
      <c r="T568" s="874">
        <f>SUM(PS[[#This Row],[G 180µ]:[G 63µ]])</f>
        <v>89.3</v>
      </c>
      <c r="U568" s="870">
        <v>5</v>
      </c>
      <c r="V568" s="622">
        <v>22.9</v>
      </c>
      <c r="W568" s="622">
        <v>88.94</v>
      </c>
      <c r="X568" s="622">
        <v>8.5</v>
      </c>
      <c r="Y568" s="18">
        <v>88.91</v>
      </c>
      <c r="Z568" s="18">
        <v>-0.37</v>
      </c>
      <c r="AA568" s="18">
        <v>10.43</v>
      </c>
      <c r="AB568" s="25"/>
      <c r="AC568" s="17"/>
      <c r="AD568" s="16">
        <v>96</v>
      </c>
      <c r="AE568" s="16">
        <v>78</v>
      </c>
      <c r="AF568" s="16">
        <v>19.7</v>
      </c>
      <c r="AG568" s="18">
        <v>250</v>
      </c>
      <c r="AH568" s="16">
        <v>1.23</v>
      </c>
      <c r="AI568" s="16">
        <v>51.1</v>
      </c>
      <c r="AJ568" s="24"/>
      <c r="AK568" s="635" t="s">
        <v>55</v>
      </c>
      <c r="AL568" s="635" t="s">
        <v>55</v>
      </c>
      <c r="AM568" s="26"/>
      <c r="AN568" s="635" t="s">
        <v>85</v>
      </c>
      <c r="AO568" s="24" t="s">
        <v>55</v>
      </c>
      <c r="AP568" s="24"/>
      <c r="AQ568" s="635" t="s">
        <v>55</v>
      </c>
      <c r="AR568" s="635" t="s">
        <v>55</v>
      </c>
      <c r="AS568" s="641" t="s">
        <v>32</v>
      </c>
      <c r="AT568" s="24" t="s">
        <v>1951</v>
      </c>
    </row>
    <row r="569" spans="1:46" ht="19.5">
      <c r="A569" s="619">
        <v>45986</v>
      </c>
      <c r="B569" s="616">
        <v>111</v>
      </c>
      <c r="C569" s="620">
        <v>0.35416666666666669</v>
      </c>
      <c r="D569" s="617">
        <v>2509220</v>
      </c>
      <c r="E569" s="617" t="s">
        <v>39</v>
      </c>
      <c r="F569" s="621" t="s">
        <v>55</v>
      </c>
      <c r="G569" s="866">
        <v>13.89</v>
      </c>
      <c r="H569" s="875"/>
      <c r="I569" s="869"/>
      <c r="J569" s="24"/>
      <c r="K569" s="19">
        <v>9.5</v>
      </c>
      <c r="L569" s="636">
        <f>(K569/(100-G569))*100</f>
        <v>11.032400418069912</v>
      </c>
      <c r="M569" s="24"/>
      <c r="N569" s="24"/>
      <c r="O569" s="869">
        <v>5.12</v>
      </c>
      <c r="P569" s="869">
        <v>19.22</v>
      </c>
      <c r="Q569" s="870">
        <v>19.600000000000001</v>
      </c>
      <c r="R569" s="870">
        <v>42.2</v>
      </c>
      <c r="S569" s="870">
        <v>7.94</v>
      </c>
      <c r="T569" s="874">
        <f>SUM(PS[[#This Row],[G 180µ]:[G 63µ]])</f>
        <v>88.960000000000008</v>
      </c>
      <c r="U569" s="870">
        <v>4.04</v>
      </c>
      <c r="V569" s="622"/>
      <c r="W569" s="622"/>
      <c r="X569" s="622"/>
      <c r="Y569" s="18">
        <v>89.47</v>
      </c>
      <c r="Z569" s="18">
        <v>-0.53</v>
      </c>
      <c r="AA569" s="18">
        <v>10.55</v>
      </c>
      <c r="AB569" s="25"/>
      <c r="AC569" s="639">
        <v>0.78</v>
      </c>
      <c r="AD569" s="16">
        <v>77</v>
      </c>
      <c r="AE569" s="16">
        <v>100</v>
      </c>
      <c r="AF569" s="16">
        <v>22.3</v>
      </c>
      <c r="AG569" s="18">
        <v>241</v>
      </c>
      <c r="AH569" s="16">
        <v>0.77</v>
      </c>
      <c r="AI569" s="16">
        <v>52.9</v>
      </c>
      <c r="AJ569" s="24"/>
      <c r="AK569" s="635" t="s">
        <v>55</v>
      </c>
      <c r="AL569" s="635" t="s">
        <v>55</v>
      </c>
      <c r="AM569" s="26"/>
      <c r="AN569" s="635" t="s">
        <v>85</v>
      </c>
      <c r="AO569" s="24" t="s">
        <v>55</v>
      </c>
      <c r="AP569" s="24"/>
      <c r="AQ569" s="635" t="s">
        <v>55</v>
      </c>
      <c r="AR569" s="635" t="s">
        <v>55</v>
      </c>
      <c r="AS569" s="641" t="s">
        <v>32</v>
      </c>
      <c r="AT569" s="24" t="s">
        <v>1952</v>
      </c>
    </row>
    <row r="570" spans="1:46" ht="19.5">
      <c r="A570" s="619">
        <v>45987</v>
      </c>
      <c r="B570" s="616">
        <v>111</v>
      </c>
      <c r="C570" s="620">
        <v>0.375</v>
      </c>
      <c r="D570" s="617">
        <v>2509282</v>
      </c>
      <c r="E570" s="617" t="s">
        <v>39</v>
      </c>
      <c r="F570" s="621" t="s">
        <v>55</v>
      </c>
      <c r="G570" s="866">
        <v>14.21</v>
      </c>
      <c r="H570" s="875"/>
      <c r="I570" s="869"/>
      <c r="J570" s="24"/>
      <c r="K570" s="19">
        <v>9.82</v>
      </c>
      <c r="L570" s="636">
        <f>(K570/(100-G570))*100</f>
        <v>11.446555542604035</v>
      </c>
      <c r="M570" s="24"/>
      <c r="N570" s="24"/>
      <c r="O570" s="869"/>
      <c r="P570" s="869"/>
      <c r="Q570" s="870"/>
      <c r="R570" s="870"/>
      <c r="S570" s="870"/>
      <c r="T570" s="870"/>
      <c r="U570" s="870"/>
      <c r="V570" s="622"/>
      <c r="W570" s="622"/>
      <c r="X570" s="622"/>
      <c r="Y570" s="18"/>
      <c r="Z570" s="18"/>
      <c r="AA570" s="18"/>
      <c r="AB570" s="25"/>
      <c r="AC570" s="17"/>
      <c r="AD570" s="16"/>
      <c r="AE570" s="16"/>
      <c r="AF570" s="16"/>
      <c r="AG570" s="18"/>
      <c r="AH570" s="16"/>
      <c r="AI570" s="16"/>
      <c r="AJ570" s="24"/>
      <c r="AK570" s="635" t="s">
        <v>55</v>
      </c>
      <c r="AL570" s="635" t="s">
        <v>55</v>
      </c>
      <c r="AM570" s="26"/>
      <c r="AN570" s="24"/>
      <c r="AO570" s="24" t="s">
        <v>55</v>
      </c>
      <c r="AP570" s="24"/>
      <c r="AQ570" s="635" t="s">
        <v>55</v>
      </c>
      <c r="AR570" s="635" t="s">
        <v>55</v>
      </c>
      <c r="AS570" s="641" t="s">
        <v>32</v>
      </c>
      <c r="AT570" s="24" t="s">
        <v>1953</v>
      </c>
    </row>
    <row r="571" spans="1:46" ht="19.5">
      <c r="A571" s="619">
        <v>45988</v>
      </c>
      <c r="B571" s="616">
        <v>111</v>
      </c>
      <c r="C571" s="620">
        <v>0.35416666666666669</v>
      </c>
      <c r="D571" s="617">
        <v>2509189</v>
      </c>
      <c r="E571" s="617" t="s">
        <v>39</v>
      </c>
      <c r="F571" s="621" t="s">
        <v>55</v>
      </c>
      <c r="G571" s="866">
        <v>13.9</v>
      </c>
      <c r="H571" s="875"/>
      <c r="I571" s="869"/>
      <c r="J571" s="24"/>
      <c r="K571" s="19">
        <v>10.02</v>
      </c>
      <c r="L571" s="636">
        <f>(K571/(100-G571))*100</f>
        <v>11.637630662020907</v>
      </c>
      <c r="M571" s="24"/>
      <c r="N571" s="24"/>
      <c r="O571" s="869">
        <v>2.4500000000000002</v>
      </c>
      <c r="P571" s="869">
        <v>5.6</v>
      </c>
      <c r="Q571" s="870">
        <v>14.4</v>
      </c>
      <c r="R571" s="870">
        <v>52</v>
      </c>
      <c r="S571" s="870">
        <v>18.5</v>
      </c>
      <c r="T571" s="874">
        <f>SUM(PS[[#This Row],[G 180µ]:[G 63µ]])</f>
        <v>90.5</v>
      </c>
      <c r="U571" s="870">
        <v>3.9</v>
      </c>
      <c r="V571" s="622"/>
      <c r="W571" s="622"/>
      <c r="X571" s="622"/>
      <c r="Y571" s="18">
        <v>88</v>
      </c>
      <c r="Z571" s="18">
        <v>-0.37</v>
      </c>
      <c r="AA571" s="18">
        <v>10.75</v>
      </c>
      <c r="AB571" s="25"/>
      <c r="AC571" s="17"/>
      <c r="AD571" s="16">
        <v>70</v>
      </c>
      <c r="AE571" s="16">
        <v>88</v>
      </c>
      <c r="AF571" s="16">
        <v>20.9</v>
      </c>
      <c r="AG571" s="18">
        <v>180</v>
      </c>
      <c r="AH571" s="16">
        <v>0.8</v>
      </c>
      <c r="AI571" s="16">
        <v>45</v>
      </c>
      <c r="AJ571" s="24"/>
      <c r="AK571" s="635" t="s">
        <v>55</v>
      </c>
      <c r="AL571" s="635" t="s">
        <v>55</v>
      </c>
      <c r="AM571" s="26"/>
      <c r="AN571" s="635" t="s">
        <v>85</v>
      </c>
      <c r="AO571" s="24" t="s">
        <v>55</v>
      </c>
      <c r="AP571" s="24"/>
      <c r="AQ571" s="635" t="s">
        <v>55</v>
      </c>
      <c r="AR571" s="635" t="s">
        <v>55</v>
      </c>
      <c r="AS571" s="641" t="s">
        <v>32</v>
      </c>
      <c r="AT571" s="24" t="s">
        <v>1954</v>
      </c>
    </row>
    <row r="572" spans="1:46" ht="19.5">
      <c r="A572" s="619">
        <v>45989</v>
      </c>
      <c r="B572" s="616">
        <v>112</v>
      </c>
      <c r="C572" s="620">
        <v>0.38541666666666669</v>
      </c>
      <c r="D572" s="617">
        <v>2509406</v>
      </c>
      <c r="E572" s="617" t="s">
        <v>39</v>
      </c>
      <c r="F572" s="621" t="s">
        <v>55</v>
      </c>
      <c r="G572" s="866">
        <v>13.4</v>
      </c>
      <c r="H572" s="875"/>
      <c r="I572" s="869"/>
      <c r="J572" s="24"/>
      <c r="K572" s="19">
        <v>10.62</v>
      </c>
      <c r="L572" s="636">
        <f>(K572/(100-G572))*100</f>
        <v>12.263279445727484</v>
      </c>
      <c r="M572" s="24"/>
      <c r="N572" s="24"/>
      <c r="O572" s="869">
        <v>2.2999999999999998</v>
      </c>
      <c r="P572" s="869">
        <v>5.3</v>
      </c>
      <c r="Q572" s="870">
        <v>11.5</v>
      </c>
      <c r="R572" s="870">
        <v>53.2</v>
      </c>
      <c r="S572" s="870">
        <v>20.8</v>
      </c>
      <c r="T572" s="874">
        <f>SUM(PS[[#This Row],[G 180µ]:[G 63µ]])</f>
        <v>90.8</v>
      </c>
      <c r="U572" s="870">
        <v>6.2</v>
      </c>
      <c r="V572" s="622"/>
      <c r="W572" s="622"/>
      <c r="X572" s="622"/>
      <c r="Y572" s="18">
        <v>90.99</v>
      </c>
      <c r="Z572" s="18">
        <v>-0.84</v>
      </c>
      <c r="AA572" s="18">
        <v>11.02</v>
      </c>
      <c r="AB572" s="25"/>
      <c r="AC572" s="17"/>
      <c r="AD572" s="16"/>
      <c r="AE572" s="16"/>
      <c r="AF572" s="16"/>
      <c r="AG572" s="18"/>
      <c r="AH572" s="16"/>
      <c r="AI572" s="16"/>
      <c r="AJ572" s="24"/>
      <c r="AK572" s="635" t="s">
        <v>55</v>
      </c>
      <c r="AL572" s="635" t="s">
        <v>55</v>
      </c>
      <c r="AM572" s="26"/>
      <c r="AN572" s="24"/>
      <c r="AO572" s="24" t="s">
        <v>55</v>
      </c>
      <c r="AP572" s="24"/>
      <c r="AQ572" s="635" t="s">
        <v>55</v>
      </c>
      <c r="AR572" s="635" t="s">
        <v>55</v>
      </c>
      <c r="AS572" s="641" t="s">
        <v>32</v>
      </c>
      <c r="AT572" s="24" t="s">
        <v>1955</v>
      </c>
    </row>
    <row r="573" spans="1:46" ht="19.5">
      <c r="A573" s="619">
        <v>45993</v>
      </c>
      <c r="B573" s="616">
        <v>112</v>
      </c>
      <c r="C573" s="620">
        <v>0.375</v>
      </c>
      <c r="D573" s="617">
        <v>2509427</v>
      </c>
      <c r="E573" s="617" t="s">
        <v>39</v>
      </c>
      <c r="F573" s="621" t="s">
        <v>55</v>
      </c>
      <c r="G573" s="866">
        <v>14.3</v>
      </c>
      <c r="H573" s="875"/>
      <c r="I573" s="869"/>
      <c r="J573" s="24"/>
      <c r="K573" s="19">
        <v>10.130000000000001</v>
      </c>
      <c r="L573" s="636">
        <f>(K573/(100-G573))*100</f>
        <v>11.820303383897317</v>
      </c>
      <c r="M573" s="24"/>
      <c r="N573" s="24"/>
      <c r="O573" s="869">
        <v>4.0999999999999996</v>
      </c>
      <c r="P573" s="869">
        <v>14.36</v>
      </c>
      <c r="Q573" s="870">
        <v>15.59</v>
      </c>
      <c r="R573" s="870">
        <v>48.53</v>
      </c>
      <c r="S573" s="870">
        <v>11.41</v>
      </c>
      <c r="T573" s="874">
        <f>SUM(PS[[#This Row],[G 180µ]:[G 63µ]])</f>
        <v>89.89</v>
      </c>
      <c r="U573" s="870">
        <v>3.74</v>
      </c>
      <c r="V573" s="622"/>
      <c r="W573" s="622"/>
      <c r="X573" s="622"/>
      <c r="Y573" s="18">
        <v>89.94</v>
      </c>
      <c r="Z573" s="18">
        <v>-0.63</v>
      </c>
      <c r="AA573" s="18">
        <v>10.86</v>
      </c>
      <c r="AB573" s="25"/>
      <c r="AC573" s="17"/>
      <c r="AD573" s="16">
        <v>82</v>
      </c>
      <c r="AE573" s="16">
        <v>95</v>
      </c>
      <c r="AF573" s="16">
        <v>21.7</v>
      </c>
      <c r="AG573" s="18">
        <v>240</v>
      </c>
      <c r="AH573" s="16">
        <v>0.86</v>
      </c>
      <c r="AI573" s="16">
        <v>51.8</v>
      </c>
      <c r="AJ573" s="24"/>
      <c r="AK573" s="635" t="s">
        <v>55</v>
      </c>
      <c r="AL573" s="635" t="s">
        <v>55</v>
      </c>
      <c r="AM573" s="26"/>
      <c r="AN573" s="24"/>
      <c r="AO573" s="24" t="s">
        <v>55</v>
      </c>
      <c r="AP573" s="24"/>
      <c r="AQ573" s="635" t="s">
        <v>55</v>
      </c>
      <c r="AR573" s="635" t="s">
        <v>55</v>
      </c>
      <c r="AS573" s="641" t="s">
        <v>32</v>
      </c>
      <c r="AT573" s="24" t="s">
        <v>1956</v>
      </c>
    </row>
    <row r="574" spans="1:46" ht="19.5">
      <c r="A574" s="619">
        <v>45994</v>
      </c>
      <c r="B574" s="616">
        <v>112</v>
      </c>
      <c r="C574" s="620">
        <v>0.43402777777777779</v>
      </c>
      <c r="D574" s="617">
        <v>2509456</v>
      </c>
      <c r="E574" s="617" t="s">
        <v>39</v>
      </c>
      <c r="F574" s="621" t="s">
        <v>55</v>
      </c>
      <c r="G574" s="866">
        <v>13.95</v>
      </c>
      <c r="H574" s="875"/>
      <c r="I574" s="869"/>
      <c r="J574" s="24"/>
      <c r="K574" s="19">
        <v>10.220000000000001</v>
      </c>
      <c r="L574" s="636">
        <f>(K574/(100-G574))*100</f>
        <v>11.876815804764673</v>
      </c>
      <c r="M574" s="24"/>
      <c r="N574" s="24"/>
      <c r="O574" s="869">
        <v>3.5</v>
      </c>
      <c r="P574" s="869">
        <v>10</v>
      </c>
      <c r="Q574" s="870">
        <v>15</v>
      </c>
      <c r="R574" s="870">
        <v>50</v>
      </c>
      <c r="S574" s="870">
        <v>12</v>
      </c>
      <c r="T574" s="874">
        <f>SUM(PS[[#This Row],[G 180µ]:[G 63µ]])</f>
        <v>87</v>
      </c>
      <c r="U574" s="870">
        <v>8</v>
      </c>
      <c r="V574" s="622"/>
      <c r="W574" s="622"/>
      <c r="X574" s="622"/>
      <c r="Y574" s="18">
        <v>88.93</v>
      </c>
      <c r="Z574" s="18">
        <v>-0.78</v>
      </c>
      <c r="AA574" s="18">
        <v>10.61</v>
      </c>
      <c r="AB574" s="25"/>
      <c r="AC574" s="17">
        <v>0.72</v>
      </c>
      <c r="AD574" s="16"/>
      <c r="AE574" s="16"/>
      <c r="AF574" s="16"/>
      <c r="AG574" s="18"/>
      <c r="AH574" s="16"/>
      <c r="AI574" s="16"/>
      <c r="AJ574" s="24"/>
      <c r="AK574" s="635" t="s">
        <v>55</v>
      </c>
      <c r="AL574" s="635" t="s">
        <v>55</v>
      </c>
      <c r="AM574" s="26"/>
      <c r="AN574" s="24"/>
      <c r="AO574" s="24" t="s">
        <v>55</v>
      </c>
      <c r="AP574" s="24"/>
      <c r="AQ574" s="635" t="s">
        <v>55</v>
      </c>
      <c r="AR574" s="635" t="s">
        <v>55</v>
      </c>
      <c r="AS574" s="641" t="s">
        <v>32</v>
      </c>
      <c r="AT574" s="24" t="s">
        <v>1957</v>
      </c>
    </row>
    <row r="575" spans="1:46" ht="19.5">
      <c r="A575" s="619">
        <v>45995</v>
      </c>
      <c r="B575" s="616">
        <v>112</v>
      </c>
      <c r="C575" s="620">
        <v>0.35416666666666669</v>
      </c>
      <c r="D575" s="617">
        <v>2509477</v>
      </c>
      <c r="E575" s="617" t="s">
        <v>39</v>
      </c>
      <c r="F575" s="621" t="s">
        <v>55</v>
      </c>
      <c r="G575" s="866">
        <v>14.16</v>
      </c>
      <c r="H575" s="875"/>
      <c r="I575" s="869"/>
      <c r="J575" s="24"/>
      <c r="K575" s="19">
        <v>10.14</v>
      </c>
      <c r="L575" s="636">
        <f>(K575/(100-G575))*100</f>
        <v>11.812674743709227</v>
      </c>
      <c r="M575" s="24"/>
      <c r="N575" s="24"/>
      <c r="O575" s="869">
        <v>2.2000000000000002</v>
      </c>
      <c r="P575" s="869">
        <v>10.47</v>
      </c>
      <c r="Q575" s="870">
        <v>16.899999999999999</v>
      </c>
      <c r="R575" s="870">
        <v>53.7</v>
      </c>
      <c r="S575" s="870">
        <v>9.8000000000000007</v>
      </c>
      <c r="T575" s="874">
        <f>SUM(PS[[#This Row],[G 180µ]:[G 63µ]])</f>
        <v>90.86999999999999</v>
      </c>
      <c r="U575" s="870">
        <v>5</v>
      </c>
      <c r="V575" s="622"/>
      <c r="W575" s="622"/>
      <c r="X575" s="622"/>
      <c r="Y575" s="18">
        <v>87.88</v>
      </c>
      <c r="Z575" s="18">
        <v>-0.73</v>
      </c>
      <c r="AA575" s="18">
        <v>10.26</v>
      </c>
      <c r="AB575" s="25"/>
      <c r="AC575" s="17"/>
      <c r="AD575" s="16">
        <v>89</v>
      </c>
      <c r="AE575" s="16">
        <v>61</v>
      </c>
      <c r="AF575" s="16">
        <v>17.399999999999999</v>
      </c>
      <c r="AG575" s="18">
        <v>192</v>
      </c>
      <c r="AH575" s="16">
        <v>1.46</v>
      </c>
      <c r="AI575" s="16">
        <v>49.7</v>
      </c>
      <c r="AJ575" s="24"/>
      <c r="AK575" s="635" t="s">
        <v>55</v>
      </c>
      <c r="AL575" s="635" t="s">
        <v>55</v>
      </c>
      <c r="AM575" s="26"/>
      <c r="AN575" s="24"/>
      <c r="AO575" s="24" t="s">
        <v>55</v>
      </c>
      <c r="AP575" s="24"/>
      <c r="AQ575" s="635" t="s">
        <v>55</v>
      </c>
      <c r="AR575" s="635" t="s">
        <v>55</v>
      </c>
      <c r="AS575" s="641" t="s">
        <v>32</v>
      </c>
      <c r="AT575" s="24" t="s">
        <v>1958</v>
      </c>
    </row>
    <row r="576" spans="1:46" ht="19.5">
      <c r="A576" s="619">
        <v>45996</v>
      </c>
      <c r="B576" s="616">
        <v>112</v>
      </c>
      <c r="C576" s="620">
        <v>0.40625</v>
      </c>
      <c r="D576" s="617">
        <v>2509510</v>
      </c>
      <c r="E576" s="617" t="s">
        <v>39</v>
      </c>
      <c r="F576" s="621" t="s">
        <v>55</v>
      </c>
      <c r="G576" s="866">
        <v>14.01</v>
      </c>
      <c r="H576" s="875"/>
      <c r="I576" s="869"/>
      <c r="J576" s="24"/>
      <c r="K576" s="19">
        <v>9.74</v>
      </c>
      <c r="L576" s="636">
        <f>(K576/(100-G576))*100</f>
        <v>11.326898476567044</v>
      </c>
      <c r="M576" s="24"/>
      <c r="N576" s="24"/>
      <c r="O576" s="869"/>
      <c r="P576" s="869"/>
      <c r="Q576" s="870"/>
      <c r="R576" s="870"/>
      <c r="S576" s="870"/>
      <c r="T576" s="870"/>
      <c r="U576" s="870"/>
      <c r="V576" s="622"/>
      <c r="W576" s="622"/>
      <c r="X576" s="622"/>
      <c r="Y576" s="18">
        <v>91.14</v>
      </c>
      <c r="Z576" s="18">
        <v>-0.82</v>
      </c>
      <c r="AA576" s="18">
        <v>10.28</v>
      </c>
      <c r="AB576" s="25"/>
      <c r="AC576" s="17"/>
      <c r="AD576" s="16"/>
      <c r="AE576" s="16"/>
      <c r="AF576" s="16"/>
      <c r="AG576" s="18"/>
      <c r="AH576" s="16"/>
      <c r="AI576" s="16"/>
      <c r="AJ576" s="24"/>
      <c r="AK576" s="635" t="s">
        <v>55</v>
      </c>
      <c r="AL576" s="635" t="s">
        <v>55</v>
      </c>
      <c r="AM576" s="26"/>
      <c r="AN576" s="24"/>
      <c r="AO576" s="24" t="s">
        <v>55</v>
      </c>
      <c r="AP576" s="24"/>
      <c r="AQ576" s="635" t="s">
        <v>55</v>
      </c>
      <c r="AR576" s="635" t="s">
        <v>55</v>
      </c>
      <c r="AS576" s="641" t="s">
        <v>32</v>
      </c>
      <c r="AT576" s="24" t="s">
        <v>1959</v>
      </c>
    </row>
    <row r="577" spans="1:46" ht="19.5">
      <c r="A577" s="619">
        <v>45996</v>
      </c>
      <c r="B577" s="616">
        <v>112</v>
      </c>
      <c r="C577" s="620">
        <v>0.4861111111111111</v>
      </c>
      <c r="D577" s="617">
        <v>2509514</v>
      </c>
      <c r="E577" s="617" t="s">
        <v>21</v>
      </c>
      <c r="F577" s="621" t="s">
        <v>55</v>
      </c>
      <c r="G577" s="866">
        <v>14.1</v>
      </c>
      <c r="H577" s="875"/>
      <c r="I577" s="869"/>
      <c r="J577" s="24"/>
      <c r="K577" s="19">
        <v>10.11</v>
      </c>
      <c r="L577" s="636">
        <f>(K577/(100-G577))*100</f>
        <v>11.769499417927822</v>
      </c>
      <c r="M577" s="24"/>
      <c r="N577" s="24"/>
      <c r="O577" s="869"/>
      <c r="P577" s="869"/>
      <c r="Q577" s="870"/>
      <c r="R577" s="870"/>
      <c r="S577" s="870"/>
      <c r="T577" s="870"/>
      <c r="U577" s="870"/>
      <c r="V577" s="622"/>
      <c r="W577" s="622"/>
      <c r="X577" s="622"/>
      <c r="Y577" s="18">
        <v>90.31</v>
      </c>
      <c r="Z577" s="18">
        <v>-0.69</v>
      </c>
      <c r="AA577" s="18">
        <v>10.1</v>
      </c>
      <c r="AB577" s="25"/>
      <c r="AC577" s="17"/>
      <c r="AD577" s="16"/>
      <c r="AE577" s="16"/>
      <c r="AF577" s="16"/>
      <c r="AG577" s="18"/>
      <c r="AH577" s="16"/>
      <c r="AI577" s="16"/>
      <c r="AJ577" s="24"/>
      <c r="AK577" s="635"/>
      <c r="AL577" s="635"/>
      <c r="AM577" s="26"/>
      <c r="AN577" s="24"/>
      <c r="AO577" s="24" t="s">
        <v>55</v>
      </c>
      <c r="AP577" s="24"/>
      <c r="AQ577" s="635" t="s">
        <v>55</v>
      </c>
      <c r="AR577" s="635" t="s">
        <v>55</v>
      </c>
      <c r="AS577" s="641" t="s">
        <v>32</v>
      </c>
      <c r="AT577" s="24" t="s">
        <v>1960</v>
      </c>
    </row>
    <row r="578" spans="1:46" ht="19.5">
      <c r="A578" s="619">
        <v>45999</v>
      </c>
      <c r="B578" s="616">
        <v>112</v>
      </c>
      <c r="C578" s="620">
        <v>0.39583333333333331</v>
      </c>
      <c r="D578" s="617">
        <v>80</v>
      </c>
      <c r="E578" s="617" t="s">
        <v>39</v>
      </c>
      <c r="F578" s="621" t="s">
        <v>55</v>
      </c>
      <c r="G578" s="866">
        <v>13.92</v>
      </c>
      <c r="H578" s="875"/>
      <c r="I578" s="869"/>
      <c r="J578" s="24"/>
      <c r="K578" s="19">
        <v>10.33</v>
      </c>
      <c r="L578" s="636">
        <f>(K578/(100-G578))*100</f>
        <v>12.000464684014871</v>
      </c>
      <c r="M578" s="24"/>
      <c r="N578" s="24"/>
      <c r="O578" s="869">
        <v>4</v>
      </c>
      <c r="P578" s="869">
        <v>10.029999999999999</v>
      </c>
      <c r="Q578" s="870">
        <v>11.04</v>
      </c>
      <c r="R578" s="870">
        <v>55.31</v>
      </c>
      <c r="S578" s="870">
        <v>13.03</v>
      </c>
      <c r="T578" s="874">
        <f>SUM(PS[[#This Row],[G 180µ]:[G 63µ]])</f>
        <v>89.41</v>
      </c>
      <c r="U578" s="870">
        <v>4.88</v>
      </c>
      <c r="V578" s="622">
        <v>28.8</v>
      </c>
      <c r="W578" s="622">
        <v>98.87</v>
      </c>
      <c r="X578" s="622">
        <v>9.77</v>
      </c>
      <c r="Y578" s="18">
        <v>89.72</v>
      </c>
      <c r="Z578" s="18">
        <v>-0.62</v>
      </c>
      <c r="AA578" s="18">
        <v>10.87</v>
      </c>
      <c r="AB578" s="25"/>
      <c r="AC578" s="17"/>
      <c r="AD578" s="16">
        <v>72</v>
      </c>
      <c r="AE578" s="16">
        <v>93</v>
      </c>
      <c r="AF578" s="16">
        <v>21.5</v>
      </c>
      <c r="AG578" s="18">
        <v>214</v>
      </c>
      <c r="AH578" s="16">
        <v>0.77</v>
      </c>
      <c r="AI578" s="16">
        <v>54.3</v>
      </c>
      <c r="AJ578" s="24"/>
      <c r="AK578" s="635" t="s">
        <v>55</v>
      </c>
      <c r="AL578" s="635" t="s">
        <v>55</v>
      </c>
      <c r="AM578" s="26"/>
      <c r="AN578" s="635" t="s">
        <v>85</v>
      </c>
      <c r="AO578" s="24" t="s">
        <v>55</v>
      </c>
      <c r="AP578" s="24"/>
      <c r="AQ578" s="635" t="s">
        <v>55</v>
      </c>
      <c r="AR578" s="635" t="s">
        <v>55</v>
      </c>
      <c r="AS578" s="641" t="s">
        <v>32</v>
      </c>
      <c r="AT578" s="24" t="s">
        <v>1961</v>
      </c>
    </row>
    <row r="579" spans="1:46" ht="19.5">
      <c r="A579" s="619">
        <v>46000</v>
      </c>
      <c r="B579" s="616">
        <v>112</v>
      </c>
      <c r="C579" s="620">
        <v>0.39583333333333331</v>
      </c>
      <c r="D579" s="617">
        <v>110</v>
      </c>
      <c r="E579" s="617" t="s">
        <v>39</v>
      </c>
      <c r="F579" s="621" t="s">
        <v>55</v>
      </c>
      <c r="G579" s="866">
        <v>14.3</v>
      </c>
      <c r="H579" s="875"/>
      <c r="I579" s="869"/>
      <c r="J579" s="24"/>
      <c r="K579" s="19">
        <v>10.130000000000001</v>
      </c>
      <c r="L579" s="636">
        <f>(K579/(100-G579))*100</f>
        <v>11.820303383897317</v>
      </c>
      <c r="M579" s="24"/>
      <c r="N579" s="24"/>
      <c r="O579" s="869">
        <v>2.1</v>
      </c>
      <c r="P579" s="869">
        <v>5.2</v>
      </c>
      <c r="Q579" s="870">
        <v>12</v>
      </c>
      <c r="R579" s="870">
        <v>54</v>
      </c>
      <c r="S579" s="870">
        <v>22</v>
      </c>
      <c r="T579" s="874">
        <f>SUM(PS[[#This Row],[G 180µ]:[G 63µ]])</f>
        <v>93.2</v>
      </c>
      <c r="U579" s="870">
        <v>3</v>
      </c>
      <c r="V579" s="622"/>
      <c r="W579" s="622"/>
      <c r="X579" s="622"/>
      <c r="Y579" s="18">
        <v>89.96</v>
      </c>
      <c r="Z579" s="18">
        <v>-0.6</v>
      </c>
      <c r="AA579" s="18">
        <v>10.62</v>
      </c>
      <c r="AB579" s="25"/>
      <c r="AC579" s="17"/>
      <c r="AD579" s="16">
        <v>70</v>
      </c>
      <c r="AE579" s="16">
        <v>89</v>
      </c>
      <c r="AF579" s="16">
        <v>20.2</v>
      </c>
      <c r="AG579" s="18">
        <v>210</v>
      </c>
      <c r="AH579" s="16">
        <v>0.78</v>
      </c>
      <c r="AI579" s="16">
        <v>52.2</v>
      </c>
      <c r="AJ579" s="24"/>
      <c r="AK579" s="635" t="s">
        <v>55</v>
      </c>
      <c r="AL579" s="635" t="s">
        <v>55</v>
      </c>
      <c r="AM579" s="26"/>
      <c r="AN579" s="24"/>
      <c r="AO579" s="24" t="s">
        <v>55</v>
      </c>
      <c r="AP579" s="24"/>
      <c r="AQ579" s="635" t="s">
        <v>55</v>
      </c>
      <c r="AR579" s="635" t="s">
        <v>55</v>
      </c>
      <c r="AS579" s="641" t="s">
        <v>32</v>
      </c>
      <c r="AT579" s="24" t="s">
        <v>1962</v>
      </c>
    </row>
    <row r="580" spans="1:46" ht="19.5">
      <c r="A580" s="619">
        <v>46002</v>
      </c>
      <c r="B580" s="616">
        <v>112</v>
      </c>
      <c r="C580" s="620">
        <v>0.40277777777777779</v>
      </c>
      <c r="D580" s="617">
        <v>138</v>
      </c>
      <c r="E580" s="617" t="s">
        <v>39</v>
      </c>
      <c r="F580" s="621" t="s">
        <v>55</v>
      </c>
      <c r="G580" s="866">
        <v>14.26</v>
      </c>
      <c r="H580" s="875"/>
      <c r="I580" s="869"/>
      <c r="J580" s="24"/>
      <c r="K580" s="19">
        <v>9.7799999999999994</v>
      </c>
      <c r="L580" s="636">
        <f t="shared" ref="L580:L581" si="60">(K580/(100-G580))*100</f>
        <v>11.406578026592022</v>
      </c>
      <c r="M580" s="24"/>
      <c r="N580" s="24"/>
      <c r="O580" s="869"/>
      <c r="P580" s="869"/>
      <c r="Q580" s="870"/>
      <c r="R580" s="870"/>
      <c r="S580" s="870"/>
      <c r="T580" s="870"/>
      <c r="U580" s="870"/>
      <c r="V580" s="622"/>
      <c r="W580" s="622"/>
      <c r="X580" s="622"/>
      <c r="Y580" s="18">
        <v>89.94</v>
      </c>
      <c r="Z580" s="18">
        <v>-0.68</v>
      </c>
      <c r="AA580" s="18">
        <v>10.93</v>
      </c>
      <c r="AB580" s="25"/>
      <c r="AC580" s="17"/>
      <c r="AD580" s="16"/>
      <c r="AE580" s="16"/>
      <c r="AF580" s="16"/>
      <c r="AG580" s="18"/>
      <c r="AH580" s="16"/>
      <c r="AI580" s="16"/>
      <c r="AJ580" s="24"/>
      <c r="AK580" s="635" t="s">
        <v>55</v>
      </c>
      <c r="AL580" s="635" t="s">
        <v>55</v>
      </c>
      <c r="AM580" s="26"/>
      <c r="AN580" s="24"/>
      <c r="AO580" s="24" t="s">
        <v>55</v>
      </c>
      <c r="AP580" s="24"/>
      <c r="AQ580" s="635" t="s">
        <v>55</v>
      </c>
      <c r="AR580" s="635" t="s">
        <v>55</v>
      </c>
      <c r="AS580" s="641" t="s">
        <v>32</v>
      </c>
      <c r="AT580" s="24" t="s">
        <v>1963</v>
      </c>
    </row>
    <row r="581" spans="1:46" ht="19.5">
      <c r="A581" s="619">
        <v>46002</v>
      </c>
      <c r="B581" s="616">
        <v>112</v>
      </c>
      <c r="C581" s="620">
        <v>0.41666666666666669</v>
      </c>
      <c r="D581" s="617">
        <v>139</v>
      </c>
      <c r="E581" s="617" t="s">
        <v>39</v>
      </c>
      <c r="F581" s="621" t="s">
        <v>55</v>
      </c>
      <c r="G581" s="866">
        <v>14.33</v>
      </c>
      <c r="H581" s="875"/>
      <c r="I581" s="869"/>
      <c r="J581" s="24"/>
      <c r="K581" s="19">
        <v>9.82</v>
      </c>
      <c r="L581" s="636">
        <f t="shared" si="60"/>
        <v>11.462589004318898</v>
      </c>
      <c r="M581" s="24"/>
      <c r="N581" s="24"/>
      <c r="O581" s="869">
        <v>2.6</v>
      </c>
      <c r="P581" s="869">
        <v>16.13</v>
      </c>
      <c r="Q581" s="870">
        <v>15.6</v>
      </c>
      <c r="R581" s="870">
        <v>52.5</v>
      </c>
      <c r="S581" s="870">
        <v>8.1</v>
      </c>
      <c r="T581" s="874">
        <f>SUM(PS[[#This Row],[G 180µ]:[G 63µ]])</f>
        <v>92.329999999999984</v>
      </c>
      <c r="U581" s="870">
        <v>3.35</v>
      </c>
      <c r="V581" s="622"/>
      <c r="W581" s="622"/>
      <c r="X581" s="622"/>
      <c r="Y581" s="18">
        <v>89.72</v>
      </c>
      <c r="Z581" s="18">
        <v>-0.68</v>
      </c>
      <c r="AA581" s="18">
        <v>10.98</v>
      </c>
      <c r="AB581" s="25"/>
      <c r="AC581" s="17"/>
      <c r="AD581" s="16"/>
      <c r="AE581" s="16"/>
      <c r="AF581" s="16"/>
      <c r="AG581" s="18"/>
      <c r="AH581" s="16"/>
      <c r="AI581" s="16"/>
      <c r="AJ581" s="24"/>
      <c r="AK581" s="635" t="s">
        <v>55</v>
      </c>
      <c r="AL581" s="635" t="s">
        <v>55</v>
      </c>
      <c r="AM581" s="26"/>
      <c r="AN581" s="635" t="s">
        <v>85</v>
      </c>
      <c r="AO581" s="24" t="s">
        <v>55</v>
      </c>
      <c r="AP581" s="24"/>
      <c r="AQ581" s="635" t="s">
        <v>55</v>
      </c>
      <c r="AR581" s="635" t="s">
        <v>55</v>
      </c>
      <c r="AS581" s="641" t="s">
        <v>32</v>
      </c>
      <c r="AT581" s="24" t="s">
        <v>1964</v>
      </c>
    </row>
    <row r="582" spans="1:46" ht="19.5">
      <c r="A582" s="619">
        <v>46003</v>
      </c>
      <c r="B582" s="616">
        <v>112</v>
      </c>
      <c r="C582" s="620">
        <v>0.47916666666666669</v>
      </c>
      <c r="D582" s="617">
        <v>169</v>
      </c>
      <c r="E582" s="617" t="s">
        <v>39</v>
      </c>
      <c r="F582" s="621" t="s">
        <v>55</v>
      </c>
      <c r="G582" s="866">
        <v>13.99</v>
      </c>
      <c r="H582" s="875"/>
      <c r="I582" s="869"/>
      <c r="J582" s="24"/>
      <c r="K582" s="19">
        <v>11.3</v>
      </c>
      <c r="L582" s="636">
        <f t="shared" ref="L582:L586" si="61">(K582/(100-G582))*100</f>
        <v>13.138007208464131</v>
      </c>
      <c r="M582" s="24"/>
      <c r="N582" s="24"/>
      <c r="O582" s="869"/>
      <c r="P582" s="869"/>
      <c r="Q582" s="870"/>
      <c r="R582" s="870"/>
      <c r="S582" s="870"/>
      <c r="T582" s="870"/>
      <c r="U582" s="870"/>
      <c r="V582" s="622"/>
      <c r="W582" s="622"/>
      <c r="X582" s="622"/>
      <c r="Y582" s="18">
        <v>89.3</v>
      </c>
      <c r="Z582" s="18">
        <v>-0.6</v>
      </c>
      <c r="AA582" s="18">
        <v>10.72</v>
      </c>
      <c r="AB582" s="25"/>
      <c r="AC582" s="17"/>
      <c r="AD582" s="16">
        <v>120</v>
      </c>
      <c r="AE582" s="16">
        <v>73</v>
      </c>
      <c r="AF582" s="16">
        <v>17.7</v>
      </c>
      <c r="AG582" s="18">
        <v>290</v>
      </c>
      <c r="AH582" s="16">
        <v>1.64</v>
      </c>
      <c r="AI582" s="16">
        <v>47.2</v>
      </c>
      <c r="AJ582" s="24"/>
      <c r="AK582" s="635" t="s">
        <v>55</v>
      </c>
      <c r="AL582" s="635" t="s">
        <v>55</v>
      </c>
      <c r="AM582" s="26"/>
      <c r="AN582" s="24"/>
      <c r="AO582" s="24" t="s">
        <v>55</v>
      </c>
      <c r="AP582" s="24"/>
      <c r="AQ582" s="635" t="s">
        <v>55</v>
      </c>
      <c r="AR582" s="635" t="s">
        <v>55</v>
      </c>
      <c r="AS582" s="641" t="s">
        <v>32</v>
      </c>
      <c r="AT582" s="1265" t="s">
        <v>1965</v>
      </c>
    </row>
    <row r="583" spans="1:46" ht="19.5">
      <c r="A583" s="619">
        <v>46004</v>
      </c>
      <c r="B583" s="616">
        <v>112</v>
      </c>
      <c r="C583" s="620">
        <v>0.41666666666666669</v>
      </c>
      <c r="D583" s="617">
        <v>195</v>
      </c>
      <c r="E583" s="617" t="s">
        <v>39</v>
      </c>
      <c r="F583" s="621" t="s">
        <v>55</v>
      </c>
      <c r="G583" s="866">
        <v>13.7</v>
      </c>
      <c r="H583" s="875"/>
      <c r="I583" s="869"/>
      <c r="J583" s="24"/>
      <c r="K583" s="19">
        <v>10.199999999999999</v>
      </c>
      <c r="L583" s="636">
        <f t="shared" si="61"/>
        <v>11.819235225955966</v>
      </c>
      <c r="M583" s="24"/>
      <c r="N583" s="24"/>
      <c r="O583" s="869">
        <v>2.4</v>
      </c>
      <c r="P583" s="869">
        <v>11</v>
      </c>
      <c r="Q583" s="870">
        <v>18</v>
      </c>
      <c r="R583" s="870">
        <v>55</v>
      </c>
      <c r="S583" s="870">
        <v>7</v>
      </c>
      <c r="T583" s="874">
        <f>SUM(PS[[#This Row],[G 180µ]:[G 63µ]])</f>
        <v>91</v>
      </c>
      <c r="U583" s="870">
        <v>5</v>
      </c>
      <c r="V583" s="622"/>
      <c r="W583" s="622"/>
      <c r="X583" s="622"/>
      <c r="Y583" s="18">
        <v>88.99</v>
      </c>
      <c r="Z583" s="18">
        <v>-0.41</v>
      </c>
      <c r="AA583" s="18">
        <v>10.59</v>
      </c>
      <c r="AB583" s="25"/>
      <c r="AC583" s="17"/>
      <c r="AD583" s="16"/>
      <c r="AE583" s="16"/>
      <c r="AF583" s="16"/>
      <c r="AG583" s="18"/>
      <c r="AH583" s="16"/>
      <c r="AI583" s="16"/>
      <c r="AJ583" s="24"/>
      <c r="AK583" s="635" t="s">
        <v>55</v>
      </c>
      <c r="AL583" s="635" t="s">
        <v>55</v>
      </c>
      <c r="AM583" s="26"/>
      <c r="AN583" s="635" t="s">
        <v>85</v>
      </c>
      <c r="AO583" s="24" t="s">
        <v>55</v>
      </c>
      <c r="AP583" s="24"/>
      <c r="AQ583" s="635" t="s">
        <v>55</v>
      </c>
      <c r="AR583" s="635" t="s">
        <v>55</v>
      </c>
      <c r="AS583" s="641" t="s">
        <v>32</v>
      </c>
      <c r="AT583" s="24" t="s">
        <v>1966</v>
      </c>
    </row>
    <row r="584" spans="1:46" ht="19.5">
      <c r="A584" s="619">
        <v>46006</v>
      </c>
      <c r="B584" s="616">
        <v>112</v>
      </c>
      <c r="C584" s="620">
        <v>0.35416666666666669</v>
      </c>
      <c r="D584" s="617">
        <v>231</v>
      </c>
      <c r="E584" s="617" t="s">
        <v>39</v>
      </c>
      <c r="F584" s="621" t="s">
        <v>55</v>
      </c>
      <c r="G584" s="866">
        <v>13.37</v>
      </c>
      <c r="H584" s="875">
        <v>13.24</v>
      </c>
      <c r="I584" s="869"/>
      <c r="J584" s="24"/>
      <c r="K584" s="19">
        <v>10.19</v>
      </c>
      <c r="L584" s="636">
        <f t="shared" si="61"/>
        <v>11.762668821424448</v>
      </c>
      <c r="M584" s="24"/>
      <c r="N584" s="24">
        <v>20.5</v>
      </c>
      <c r="O584" s="869">
        <v>2.1</v>
      </c>
      <c r="P584" s="869">
        <v>6</v>
      </c>
      <c r="Q584" s="870">
        <v>12</v>
      </c>
      <c r="R584" s="870">
        <v>55</v>
      </c>
      <c r="S584" s="870">
        <v>17</v>
      </c>
      <c r="T584" s="874">
        <f>SUM(PS[[#This Row],[G 180µ]:[G 63µ]])</f>
        <v>90</v>
      </c>
      <c r="U584" s="870">
        <v>6</v>
      </c>
      <c r="V584" s="622"/>
      <c r="W584" s="622"/>
      <c r="X584" s="622"/>
      <c r="Y584" s="18">
        <v>89.01</v>
      </c>
      <c r="Z584" s="18">
        <v>-0.4</v>
      </c>
      <c r="AA584" s="18">
        <v>11.17</v>
      </c>
      <c r="AB584" s="25"/>
      <c r="AC584" s="17">
        <v>0.64</v>
      </c>
      <c r="AD584" s="16">
        <v>69</v>
      </c>
      <c r="AE584" s="16">
        <v>57</v>
      </c>
      <c r="AF584" s="16">
        <v>16.8</v>
      </c>
      <c r="AG584" s="18">
        <v>124</v>
      </c>
      <c r="AH584" s="16">
        <v>1.21</v>
      </c>
      <c r="AI584" s="16">
        <v>36.5</v>
      </c>
      <c r="AJ584" s="24"/>
      <c r="AK584" s="635" t="s">
        <v>55</v>
      </c>
      <c r="AL584" s="635" t="s">
        <v>55</v>
      </c>
      <c r="AM584" s="26"/>
      <c r="AN584" s="635" t="s">
        <v>101</v>
      </c>
      <c r="AO584" s="24" t="s">
        <v>55</v>
      </c>
      <c r="AP584" s="24"/>
      <c r="AQ584" s="635" t="s">
        <v>55</v>
      </c>
      <c r="AR584" s="635" t="s">
        <v>55</v>
      </c>
      <c r="AS584" s="641" t="s">
        <v>32</v>
      </c>
      <c r="AT584" s="24" t="s">
        <v>1967</v>
      </c>
    </row>
    <row r="585" spans="1:46" ht="19.5">
      <c r="A585" s="619">
        <v>46007</v>
      </c>
      <c r="B585" s="616">
        <v>112</v>
      </c>
      <c r="C585" s="620">
        <v>0.375</v>
      </c>
      <c r="D585" s="617">
        <v>266</v>
      </c>
      <c r="E585" s="617" t="s">
        <v>39</v>
      </c>
      <c r="F585" s="621" t="s">
        <v>55</v>
      </c>
      <c r="G585" s="866">
        <v>13.86</v>
      </c>
      <c r="H585" s="875"/>
      <c r="I585" s="869"/>
      <c r="J585" s="24"/>
      <c r="K585" s="19">
        <v>10.08</v>
      </c>
      <c r="L585" s="636">
        <f t="shared" si="61"/>
        <v>11.701880659391687</v>
      </c>
      <c r="M585" s="24"/>
      <c r="N585" s="24"/>
      <c r="O585" s="869">
        <v>2.27</v>
      </c>
      <c r="P585" s="869">
        <v>6.6</v>
      </c>
      <c r="Q585" s="870">
        <v>18.59</v>
      </c>
      <c r="R585" s="870">
        <v>44.39</v>
      </c>
      <c r="S585" s="870">
        <v>19</v>
      </c>
      <c r="T585" s="874">
        <f>SUM(PS[[#This Row],[G 180µ]:[G 63µ]])</f>
        <v>88.58</v>
      </c>
      <c r="U585" s="870">
        <v>8.1</v>
      </c>
      <c r="V585" s="622"/>
      <c r="W585" s="622"/>
      <c r="X585" s="622"/>
      <c r="Y585" s="18">
        <v>89.86</v>
      </c>
      <c r="Z585" s="18">
        <v>-0.31</v>
      </c>
      <c r="AA585" s="18">
        <v>11.41</v>
      </c>
      <c r="AB585" s="25"/>
      <c r="AC585" s="17"/>
      <c r="AD585" s="16">
        <v>74</v>
      </c>
      <c r="AE585" s="16">
        <v>80</v>
      </c>
      <c r="AF585" s="16">
        <v>19.899999999999999</v>
      </c>
      <c r="AG585" s="18">
        <v>170</v>
      </c>
      <c r="AH585" s="16">
        <v>0.93</v>
      </c>
      <c r="AI585" s="16">
        <v>42.3</v>
      </c>
      <c r="AJ585" s="24"/>
      <c r="AK585" s="635" t="s">
        <v>55</v>
      </c>
      <c r="AL585" s="635" t="s">
        <v>55</v>
      </c>
      <c r="AM585" s="26"/>
      <c r="AN585" s="635" t="s">
        <v>101</v>
      </c>
      <c r="AO585" s="24" t="s">
        <v>55</v>
      </c>
      <c r="AP585" s="24"/>
      <c r="AQ585" s="635" t="s">
        <v>55</v>
      </c>
      <c r="AR585" s="635" t="s">
        <v>55</v>
      </c>
      <c r="AS585" s="641" t="s">
        <v>32</v>
      </c>
      <c r="AT585" s="24" t="s">
        <v>1968</v>
      </c>
    </row>
    <row r="586" spans="1:46" ht="19.5">
      <c r="A586" s="619">
        <v>46008</v>
      </c>
      <c r="B586" s="616">
        <v>112</v>
      </c>
      <c r="C586" s="620">
        <v>0.375</v>
      </c>
      <c r="D586" s="617">
        <v>286</v>
      </c>
      <c r="E586" s="617" t="s">
        <v>39</v>
      </c>
      <c r="F586" s="621" t="s">
        <v>55</v>
      </c>
      <c r="G586" s="866">
        <v>13.6</v>
      </c>
      <c r="H586" s="875"/>
      <c r="I586" s="869"/>
      <c r="J586" s="24"/>
      <c r="K586" s="19">
        <v>10.31</v>
      </c>
      <c r="L586" s="636">
        <f t="shared" si="61"/>
        <v>11.93287037037037</v>
      </c>
      <c r="M586" s="24"/>
      <c r="N586" s="24"/>
      <c r="O586" s="869"/>
      <c r="P586" s="869"/>
      <c r="Q586" s="870"/>
      <c r="R586" s="870"/>
      <c r="S586" s="870"/>
      <c r="T586" s="870"/>
      <c r="U586" s="870"/>
      <c r="V586" s="622"/>
      <c r="W586" s="622"/>
      <c r="X586" s="622"/>
      <c r="Y586" s="18"/>
      <c r="Z586" s="18"/>
      <c r="AA586" s="18"/>
      <c r="AB586" s="25"/>
      <c r="AC586" s="17"/>
      <c r="AD586" s="16"/>
      <c r="AE586" s="16"/>
      <c r="AF586" s="16"/>
      <c r="AG586" s="18"/>
      <c r="AH586" s="16"/>
      <c r="AI586" s="16"/>
      <c r="AJ586" s="24"/>
      <c r="AK586" s="635" t="s">
        <v>55</v>
      </c>
      <c r="AL586" s="635" t="s">
        <v>55</v>
      </c>
      <c r="AM586" s="26"/>
      <c r="AN586" s="635" t="s">
        <v>85</v>
      </c>
      <c r="AO586" s="24" t="s">
        <v>55</v>
      </c>
      <c r="AP586" s="24"/>
      <c r="AQ586" s="635" t="s">
        <v>55</v>
      </c>
      <c r="AR586" s="635" t="s">
        <v>55</v>
      </c>
      <c r="AS586" s="641" t="s">
        <v>32</v>
      </c>
      <c r="AT586" s="24" t="s">
        <v>1969</v>
      </c>
    </row>
    <row r="587" spans="1:46" ht="19.5">
      <c r="A587" s="619">
        <v>46009</v>
      </c>
      <c r="B587" s="616">
        <v>112</v>
      </c>
      <c r="C587" s="620">
        <v>0.45833333333333331</v>
      </c>
      <c r="D587" s="617">
        <v>319</v>
      </c>
      <c r="E587" s="617" t="s">
        <v>39</v>
      </c>
      <c r="F587" s="621" t="s">
        <v>55</v>
      </c>
      <c r="G587" s="866">
        <v>13.5</v>
      </c>
      <c r="H587" s="875"/>
      <c r="I587" s="869"/>
      <c r="J587" s="24"/>
      <c r="K587" s="19">
        <v>10.24</v>
      </c>
      <c r="L587" s="636">
        <f>(K587/(100-G587))*100</f>
        <v>11.83815028901734</v>
      </c>
      <c r="M587" s="24"/>
      <c r="N587" s="24"/>
      <c r="O587" s="869">
        <v>2.42</v>
      </c>
      <c r="P587" s="869">
        <v>7.93</v>
      </c>
      <c r="Q587" s="870">
        <v>19.07</v>
      </c>
      <c r="R587" s="870">
        <v>49.12</v>
      </c>
      <c r="S587" s="870">
        <v>13.84</v>
      </c>
      <c r="T587" s="874">
        <f>SUM(PS[[#This Row],[G 180µ]:[G 63µ]])</f>
        <v>89.960000000000008</v>
      </c>
      <c r="U587" s="870">
        <v>5</v>
      </c>
      <c r="V587" s="622"/>
      <c r="W587" s="622"/>
      <c r="X587" s="622"/>
      <c r="Y587" s="18">
        <v>90.52</v>
      </c>
      <c r="Z587" s="18">
        <v>-0.44</v>
      </c>
      <c r="AA587" s="18">
        <v>11.68</v>
      </c>
      <c r="AB587" s="25"/>
      <c r="AC587" s="17"/>
      <c r="AD587" s="16">
        <v>80</v>
      </c>
      <c r="AE587" s="16">
        <v>74</v>
      </c>
      <c r="AF587" s="16">
        <v>19.100000000000001</v>
      </c>
      <c r="AG587" s="18">
        <v>180</v>
      </c>
      <c r="AH587" s="16">
        <v>1.08</v>
      </c>
      <c r="AI587" s="16">
        <v>44.8</v>
      </c>
      <c r="AJ587" s="24"/>
      <c r="AK587" s="635" t="s">
        <v>55</v>
      </c>
      <c r="AL587" s="635" t="s">
        <v>55</v>
      </c>
      <c r="AM587" s="26"/>
      <c r="AN587" s="635" t="s">
        <v>101</v>
      </c>
      <c r="AO587" s="24" t="s">
        <v>55</v>
      </c>
      <c r="AP587" s="24"/>
      <c r="AQ587" s="635" t="s">
        <v>55</v>
      </c>
      <c r="AR587" s="635" t="s">
        <v>55</v>
      </c>
      <c r="AS587" s="641" t="s">
        <v>32</v>
      </c>
      <c r="AT587" s="24" t="s">
        <v>1970</v>
      </c>
    </row>
    <row r="588" spans="1:46" ht="19.5">
      <c r="A588" s="619">
        <v>46009</v>
      </c>
      <c r="B588" s="616">
        <v>112</v>
      </c>
      <c r="C588" s="620">
        <v>0.66666666666666663</v>
      </c>
      <c r="D588" s="617">
        <v>327</v>
      </c>
      <c r="E588" s="617" t="s">
        <v>39</v>
      </c>
      <c r="F588" s="621" t="s">
        <v>55</v>
      </c>
      <c r="G588" s="866">
        <v>13.46</v>
      </c>
      <c r="H588" s="875"/>
      <c r="I588" s="869"/>
      <c r="J588" s="24"/>
      <c r="K588" s="19">
        <v>10.19</v>
      </c>
      <c r="L588" s="636">
        <f>(K588/(100-G588))*100</f>
        <v>11.774901779523921</v>
      </c>
      <c r="M588" s="24"/>
      <c r="N588" s="24"/>
      <c r="O588" s="869"/>
      <c r="P588" s="869"/>
      <c r="Q588" s="870"/>
      <c r="R588" s="870"/>
      <c r="S588" s="870"/>
      <c r="T588" s="874"/>
      <c r="U588" s="870"/>
      <c r="V588" s="622"/>
      <c r="W588" s="622"/>
      <c r="X588" s="622"/>
      <c r="Y588" s="18">
        <v>90.7</v>
      </c>
      <c r="Z588" s="18">
        <v>-0.32</v>
      </c>
      <c r="AA588" s="18">
        <v>11.59</v>
      </c>
      <c r="AB588" s="25"/>
      <c r="AC588" s="17"/>
      <c r="AD588" s="16"/>
      <c r="AE588" s="16"/>
      <c r="AF588" s="16"/>
      <c r="AG588" s="18"/>
      <c r="AH588" s="16"/>
      <c r="AI588" s="16"/>
      <c r="AJ588" s="24"/>
      <c r="AK588" s="635" t="s">
        <v>55</v>
      </c>
      <c r="AL588" s="635" t="s">
        <v>55</v>
      </c>
      <c r="AM588" s="26"/>
      <c r="AN588" s="635" t="s">
        <v>85</v>
      </c>
      <c r="AO588" s="24" t="s">
        <v>55</v>
      </c>
      <c r="AP588" s="24"/>
      <c r="AQ588" s="635" t="s">
        <v>55</v>
      </c>
      <c r="AR588" s="635" t="s">
        <v>55</v>
      </c>
      <c r="AS588" s="641" t="s">
        <v>32</v>
      </c>
      <c r="AT588" s="24" t="s">
        <v>1971</v>
      </c>
    </row>
    <row r="589" spans="1:46" ht="19.5">
      <c r="A589" s="619">
        <v>46010</v>
      </c>
      <c r="B589" s="616">
        <v>112</v>
      </c>
      <c r="C589" s="620">
        <v>0.45833333333333331</v>
      </c>
      <c r="D589" s="617">
        <v>352</v>
      </c>
      <c r="E589" s="617" t="s">
        <v>39</v>
      </c>
      <c r="F589" s="621" t="s">
        <v>55</v>
      </c>
      <c r="G589" s="866">
        <v>13.63</v>
      </c>
      <c r="H589" s="875"/>
      <c r="I589" s="869"/>
      <c r="J589" s="24"/>
      <c r="K589" s="19">
        <v>9.92</v>
      </c>
      <c r="L589" s="636">
        <f>(K589/(100-G589))*100</f>
        <v>11.485469491721661</v>
      </c>
      <c r="M589" s="24"/>
      <c r="N589" s="24"/>
      <c r="O589" s="869">
        <v>2.6</v>
      </c>
      <c r="P589" s="869">
        <v>4.0199999999999996</v>
      </c>
      <c r="Q589" s="870">
        <v>14.8</v>
      </c>
      <c r="R589" s="870">
        <v>41.4</v>
      </c>
      <c r="S589" s="870">
        <v>24</v>
      </c>
      <c r="T589" s="874">
        <f>SUM(PS[[#This Row],[G 180µ]:[G 63µ]])</f>
        <v>84.22</v>
      </c>
      <c r="U589" s="870">
        <v>12.6</v>
      </c>
      <c r="V589" s="622"/>
      <c r="W589" s="622"/>
      <c r="X589" s="622"/>
      <c r="Y589" s="18">
        <v>88.69</v>
      </c>
      <c r="Z589" s="18">
        <v>-0.49</v>
      </c>
      <c r="AA589" s="18">
        <v>11.68</v>
      </c>
      <c r="AB589" s="25"/>
      <c r="AC589" s="17"/>
      <c r="AD589" s="16">
        <v>75</v>
      </c>
      <c r="AE589" s="16">
        <v>78</v>
      </c>
      <c r="AF589" s="16">
        <v>19.7</v>
      </c>
      <c r="AG589" s="18">
        <v>174</v>
      </c>
      <c r="AH589" s="16">
        <v>0.96</v>
      </c>
      <c r="AI589" s="16">
        <v>43.9</v>
      </c>
      <c r="AJ589" s="24"/>
      <c r="AK589" s="635" t="s">
        <v>55</v>
      </c>
      <c r="AL589" s="635" t="s">
        <v>55</v>
      </c>
      <c r="AM589" s="26"/>
      <c r="AN589" s="635" t="s">
        <v>101</v>
      </c>
      <c r="AO589" s="24" t="s">
        <v>55</v>
      </c>
      <c r="AP589" s="24"/>
      <c r="AQ589" s="635" t="s">
        <v>55</v>
      </c>
      <c r="AR589" s="635" t="s">
        <v>55</v>
      </c>
      <c r="AS589" s="641" t="s">
        <v>32</v>
      </c>
      <c r="AT589" s="24" t="s">
        <v>1972</v>
      </c>
    </row>
    <row r="590" spans="1:46" ht="19.5">
      <c r="A590" s="619">
        <v>46011</v>
      </c>
      <c r="B590" s="616">
        <v>112</v>
      </c>
      <c r="C590" s="620">
        <v>0.625</v>
      </c>
      <c r="D590" s="617">
        <v>384</v>
      </c>
      <c r="E590" s="617" t="s">
        <v>39</v>
      </c>
      <c r="F590" s="621" t="s">
        <v>55</v>
      </c>
      <c r="G590" s="866">
        <v>13.46</v>
      </c>
      <c r="H590" s="875"/>
      <c r="I590" s="869"/>
      <c r="J590" s="24"/>
      <c r="K590" s="19">
        <v>10.11</v>
      </c>
      <c r="L590" s="636">
        <f>(K590/(100-G590))*100</f>
        <v>11.682458978507048</v>
      </c>
      <c r="M590" s="24"/>
      <c r="N590" s="24">
        <v>22.5</v>
      </c>
      <c r="O590" s="869">
        <v>3</v>
      </c>
      <c r="P590" s="869">
        <v>4</v>
      </c>
      <c r="Q590" s="870">
        <v>12</v>
      </c>
      <c r="R590" s="870">
        <v>43</v>
      </c>
      <c r="S590" s="870">
        <v>22</v>
      </c>
      <c r="T590" s="874">
        <f>SUM(PS[[#This Row],[G 180µ]:[G 63µ]])</f>
        <v>81</v>
      </c>
      <c r="U590" s="870">
        <v>14</v>
      </c>
      <c r="V590" s="622">
        <v>23.66</v>
      </c>
      <c r="W590" s="622">
        <v>97.32</v>
      </c>
      <c r="X590" s="622">
        <v>10.25</v>
      </c>
      <c r="Y590" s="18">
        <v>88.84</v>
      </c>
      <c r="Z590" s="18">
        <v>-0.22</v>
      </c>
      <c r="AA590" s="18">
        <v>11.05</v>
      </c>
      <c r="AB590" s="25"/>
      <c r="AC590" s="17"/>
      <c r="AD590" s="16">
        <v>72</v>
      </c>
      <c r="AE590" s="16">
        <v>69</v>
      </c>
      <c r="AF590" s="16">
        <v>18.5</v>
      </c>
      <c r="AG590" s="18">
        <v>149</v>
      </c>
      <c r="AH590" s="16">
        <v>1.04</v>
      </c>
      <c r="AI590" s="16">
        <v>40.6</v>
      </c>
      <c r="AJ590" s="24"/>
      <c r="AK590" s="635" t="s">
        <v>55</v>
      </c>
      <c r="AL590" s="635" t="s">
        <v>55</v>
      </c>
      <c r="AM590" s="26">
        <v>46010</v>
      </c>
      <c r="AN590" s="635" t="s">
        <v>101</v>
      </c>
      <c r="AO590" s="24" t="s">
        <v>55</v>
      </c>
      <c r="AP590" s="24"/>
      <c r="AQ590" s="635" t="s">
        <v>55</v>
      </c>
      <c r="AR590" s="635" t="s">
        <v>55</v>
      </c>
      <c r="AS590" s="641" t="s">
        <v>32</v>
      </c>
      <c r="AT590" s="24" t="s">
        <v>1973</v>
      </c>
    </row>
    <row r="591" spans="1:46" ht="19.5">
      <c r="A591" s="619">
        <v>46013</v>
      </c>
      <c r="B591" s="616">
        <v>112</v>
      </c>
      <c r="C591" s="620">
        <v>0.36805555555555558</v>
      </c>
      <c r="D591" s="617">
        <v>425</v>
      </c>
      <c r="E591" s="617" t="s">
        <v>39</v>
      </c>
      <c r="F591" s="621" t="s">
        <v>55</v>
      </c>
      <c r="G591" s="866">
        <v>13.5</v>
      </c>
      <c r="H591" s="875"/>
      <c r="I591" s="869">
        <v>13.64</v>
      </c>
      <c r="J591" s="24"/>
      <c r="K591" s="19">
        <v>10.24</v>
      </c>
      <c r="L591" s="636">
        <f>(K591/(100-G591))*100</f>
        <v>11.83815028901734</v>
      </c>
      <c r="M591" s="24"/>
      <c r="N591" s="24"/>
      <c r="O591" s="869">
        <v>2.7</v>
      </c>
      <c r="P591" s="869">
        <v>4.3</v>
      </c>
      <c r="Q591" s="870">
        <v>15</v>
      </c>
      <c r="R591" s="870">
        <v>40</v>
      </c>
      <c r="S591" s="870">
        <v>25</v>
      </c>
      <c r="T591" s="874">
        <f>SUM(PS[[#This Row],[G 180µ]:[G 63µ]])</f>
        <v>84.3</v>
      </c>
      <c r="U591" s="870">
        <v>12.7</v>
      </c>
      <c r="V591" s="622"/>
      <c r="W591" s="622"/>
      <c r="X591" s="622"/>
      <c r="Y591" s="18">
        <v>89.28</v>
      </c>
      <c r="Z591" s="18">
        <v>-0.52</v>
      </c>
      <c r="AA591" s="18">
        <v>11.42</v>
      </c>
      <c r="AB591" s="25"/>
      <c r="AC591" s="17">
        <v>0.64</v>
      </c>
      <c r="AD591" s="16">
        <v>77</v>
      </c>
      <c r="AE591" s="16">
        <v>77</v>
      </c>
      <c r="AF591" s="16">
        <v>19.5</v>
      </c>
      <c r="AG591" s="18">
        <v>176</v>
      </c>
      <c r="AH591" s="16">
        <v>1</v>
      </c>
      <c r="AI591" s="16">
        <v>43.1</v>
      </c>
      <c r="AJ591" s="24"/>
      <c r="AK591" s="635" t="s">
        <v>55</v>
      </c>
      <c r="AL591" s="635" t="s">
        <v>55</v>
      </c>
      <c r="AM591" s="26"/>
      <c r="AN591" s="635" t="s">
        <v>101</v>
      </c>
      <c r="AO591" s="24" t="s">
        <v>55</v>
      </c>
      <c r="AP591" s="24"/>
      <c r="AQ591" s="635" t="s">
        <v>55</v>
      </c>
      <c r="AR591" s="635" t="s">
        <v>55</v>
      </c>
      <c r="AS591" s="641" t="s">
        <v>32</v>
      </c>
      <c r="AT591" s="24" t="s">
        <v>1974</v>
      </c>
    </row>
    <row r="592" spans="1:46" ht="19.5">
      <c r="A592" s="619">
        <v>46014</v>
      </c>
      <c r="B592" s="616">
        <v>112</v>
      </c>
      <c r="C592" s="620">
        <v>0.39583333333333331</v>
      </c>
      <c r="D592" s="617">
        <v>462</v>
      </c>
      <c r="E592" s="617" t="s">
        <v>39</v>
      </c>
      <c r="F592" s="621" t="s">
        <v>55</v>
      </c>
      <c r="G592" s="866">
        <v>13.39</v>
      </c>
      <c r="H592" s="875"/>
      <c r="I592" s="869"/>
      <c r="J592" s="24"/>
      <c r="K592" s="19">
        <v>10.19</v>
      </c>
      <c r="L592" s="636">
        <f>(K592/(100-G592))*100</f>
        <v>11.765385059461956</v>
      </c>
      <c r="M592" s="24"/>
      <c r="N592" s="24"/>
      <c r="O592" s="869">
        <v>4.66</v>
      </c>
      <c r="P592" s="869">
        <v>5.21</v>
      </c>
      <c r="Q592" s="870">
        <v>21.92</v>
      </c>
      <c r="R592" s="870">
        <v>45.1</v>
      </c>
      <c r="S592" s="870">
        <v>17.02</v>
      </c>
      <c r="T592" s="874">
        <f>SUM(PS[[#This Row],[G 180µ]:[G 63µ]])</f>
        <v>89.25</v>
      </c>
      <c r="U592" s="870">
        <v>4.66</v>
      </c>
      <c r="V592" s="622"/>
      <c r="W592" s="622"/>
      <c r="X592" s="622"/>
      <c r="Y592" s="18">
        <v>89.14</v>
      </c>
      <c r="Z592" s="18">
        <v>-0.44</v>
      </c>
      <c r="AA592" s="18">
        <v>11.48</v>
      </c>
      <c r="AB592" s="25"/>
      <c r="AC592" s="17"/>
      <c r="AD592" s="16">
        <v>76</v>
      </c>
      <c r="AE592" s="16">
        <v>86</v>
      </c>
      <c r="AF592" s="16">
        <v>20.6</v>
      </c>
      <c r="AG592" s="18">
        <v>181</v>
      </c>
      <c r="AH592" s="16">
        <v>0.88</v>
      </c>
      <c r="AI592" s="16">
        <v>42.1</v>
      </c>
      <c r="AJ592" s="24"/>
      <c r="AK592" s="635" t="s">
        <v>55</v>
      </c>
      <c r="AL592" s="635" t="s">
        <v>55</v>
      </c>
      <c r="AM592" s="26"/>
      <c r="AN592" s="635" t="s">
        <v>85</v>
      </c>
      <c r="AO592" s="24" t="s">
        <v>55</v>
      </c>
      <c r="AP592" s="24"/>
      <c r="AQ592" s="635" t="s">
        <v>55</v>
      </c>
      <c r="AR592" s="635" t="s">
        <v>55</v>
      </c>
      <c r="AS592" s="641" t="s">
        <v>32</v>
      </c>
      <c r="AT592" s="24" t="s">
        <v>1975</v>
      </c>
    </row>
    <row r="593" spans="1:46" ht="19.5">
      <c r="A593" s="619">
        <v>46015</v>
      </c>
      <c r="B593" s="616">
        <v>112</v>
      </c>
      <c r="C593" s="620">
        <v>0.38541666666666669</v>
      </c>
      <c r="D593" s="617">
        <v>511</v>
      </c>
      <c r="E593" s="617" t="s">
        <v>39</v>
      </c>
      <c r="F593" s="621" t="s">
        <v>55</v>
      </c>
      <c r="G593" s="866">
        <v>13.83</v>
      </c>
      <c r="H593" s="875"/>
      <c r="I593" s="869"/>
      <c r="J593" s="24"/>
      <c r="K593" s="19">
        <v>9.99</v>
      </c>
      <c r="L593" s="636">
        <f>(K593/(100-G593))*100</f>
        <v>11.593361958918418</v>
      </c>
      <c r="M593" s="24"/>
      <c r="N593" s="24"/>
      <c r="O593" s="869">
        <v>3</v>
      </c>
      <c r="P593" s="869">
        <v>6</v>
      </c>
      <c r="Q593" s="870">
        <v>20</v>
      </c>
      <c r="R593" s="870">
        <v>48</v>
      </c>
      <c r="S593" s="870">
        <v>15</v>
      </c>
      <c r="T593" s="874">
        <f>SUM(PS[[#This Row],[G 180µ]:[G 63µ]])</f>
        <v>89</v>
      </c>
      <c r="U593" s="870">
        <v>8</v>
      </c>
      <c r="V593" s="622">
        <v>27.23</v>
      </c>
      <c r="W593" s="622">
        <v>97</v>
      </c>
      <c r="X593" s="622">
        <v>9.4700000000000006</v>
      </c>
      <c r="Y593" s="18">
        <v>89.09</v>
      </c>
      <c r="Z593" s="18">
        <v>-0.31</v>
      </c>
      <c r="AA593" s="18">
        <v>11.51</v>
      </c>
      <c r="AB593" s="25"/>
      <c r="AC593" s="17"/>
      <c r="AD593" s="16">
        <v>80</v>
      </c>
      <c r="AE593" s="16">
        <v>71</v>
      </c>
      <c r="AF593" s="16">
        <v>18.8</v>
      </c>
      <c r="AG593" s="18">
        <v>162</v>
      </c>
      <c r="AH593" s="16">
        <v>1.1299999999999999</v>
      </c>
      <c r="AI593" s="16">
        <v>38.299999999999997</v>
      </c>
      <c r="AJ593" s="24"/>
      <c r="AK593" s="635" t="s">
        <v>55</v>
      </c>
      <c r="AL593" s="635" t="s">
        <v>55</v>
      </c>
      <c r="AM593" s="26"/>
      <c r="AN593" s="635" t="s">
        <v>101</v>
      </c>
      <c r="AO593" s="24" t="s">
        <v>55</v>
      </c>
      <c r="AP593" s="24"/>
      <c r="AQ593" s="635" t="s">
        <v>55</v>
      </c>
      <c r="AR593" s="635" t="s">
        <v>55</v>
      </c>
      <c r="AS593" s="641" t="s">
        <v>32</v>
      </c>
      <c r="AT593" s="24" t="s">
        <v>1976</v>
      </c>
    </row>
    <row r="594" spans="1:46" ht="19.5">
      <c r="A594" s="619">
        <v>46016</v>
      </c>
      <c r="B594" s="616">
        <v>112</v>
      </c>
      <c r="C594" s="620">
        <v>0.38194444444444442</v>
      </c>
      <c r="D594" s="617">
        <v>531</v>
      </c>
      <c r="E594" s="617" t="s">
        <v>39</v>
      </c>
      <c r="F594" s="621" t="s">
        <v>55</v>
      </c>
      <c r="G594" s="866">
        <v>13.6</v>
      </c>
      <c r="H594" s="875"/>
      <c r="I594" s="869"/>
      <c r="J594" s="24"/>
      <c r="K594" s="19">
        <v>11.27</v>
      </c>
      <c r="L594" s="636">
        <f>(K594/(100-G594))*100</f>
        <v>13.043981481481481</v>
      </c>
      <c r="M594" s="24"/>
      <c r="N594" s="24"/>
      <c r="O594" s="869"/>
      <c r="P594" s="869"/>
      <c r="Q594" s="870"/>
      <c r="R594" s="870"/>
      <c r="S594" s="870"/>
      <c r="T594" s="870"/>
      <c r="U594" s="870"/>
      <c r="V594" s="622"/>
      <c r="W594" s="622"/>
      <c r="X594" s="622"/>
      <c r="Y594" s="18">
        <v>89.24</v>
      </c>
      <c r="Z594" s="18">
        <v>-0.48</v>
      </c>
      <c r="AA594" s="18">
        <v>11.49</v>
      </c>
      <c r="AB594" s="25"/>
      <c r="AC594" s="17"/>
      <c r="AD594" s="16">
        <v>87</v>
      </c>
      <c r="AE594" s="16">
        <v>87</v>
      </c>
      <c r="AF594" s="16">
        <v>20.8</v>
      </c>
      <c r="AG594" s="18">
        <v>210</v>
      </c>
      <c r="AH594" s="16">
        <v>1</v>
      </c>
      <c r="AI594" s="16">
        <v>42.4</v>
      </c>
      <c r="AJ594" s="24"/>
      <c r="AK594" s="635" t="s">
        <v>55</v>
      </c>
      <c r="AL594" s="635" t="s">
        <v>55</v>
      </c>
      <c r="AM594" s="26"/>
      <c r="AN594" s="24"/>
      <c r="AO594" s="24" t="s">
        <v>55</v>
      </c>
      <c r="AP594" s="24"/>
      <c r="AQ594" s="635" t="s">
        <v>55</v>
      </c>
      <c r="AR594" s="635" t="s">
        <v>55</v>
      </c>
      <c r="AS594" s="641" t="s">
        <v>32</v>
      </c>
      <c r="AT594" s="24" t="s">
        <v>1977</v>
      </c>
    </row>
    <row r="595" spans="1:46" ht="19.5">
      <c r="A595" s="619">
        <v>46017</v>
      </c>
      <c r="B595" s="616">
        <v>112</v>
      </c>
      <c r="C595" s="620">
        <v>0.3888888888888889</v>
      </c>
      <c r="D595" s="617">
        <v>574</v>
      </c>
      <c r="E595" s="617" t="s">
        <v>39</v>
      </c>
      <c r="F595" s="621" t="s">
        <v>55</v>
      </c>
      <c r="G595" s="866">
        <v>13.86</v>
      </c>
      <c r="H595" s="875"/>
      <c r="I595" s="869"/>
      <c r="J595" s="24"/>
      <c r="K595" s="19">
        <v>10.46</v>
      </c>
      <c r="L595" s="636">
        <f>(K595/(100-G595))*100</f>
        <v>12.14302298583701</v>
      </c>
      <c r="M595" s="24"/>
      <c r="N595" s="24"/>
      <c r="O595" s="869">
        <v>3.5</v>
      </c>
      <c r="P595" s="869">
        <v>10.6</v>
      </c>
      <c r="Q595" s="870">
        <v>17.7</v>
      </c>
      <c r="R595" s="870">
        <v>40.64</v>
      </c>
      <c r="S595" s="870">
        <v>19.600000000000001</v>
      </c>
      <c r="T595" s="874">
        <f>SUM(PS[[#This Row],[G 180µ]:[G 63µ]])</f>
        <v>88.539999999999992</v>
      </c>
      <c r="U595" s="870">
        <v>5.3</v>
      </c>
      <c r="V595" s="622"/>
      <c r="W595" s="622"/>
      <c r="X595" s="622"/>
      <c r="Y595" s="18">
        <v>89.28</v>
      </c>
      <c r="Z595" s="18">
        <v>-0.54</v>
      </c>
      <c r="AA595" s="18">
        <v>11.35</v>
      </c>
      <c r="AB595" s="25"/>
      <c r="AC595" s="17"/>
      <c r="AD595" s="16">
        <v>81</v>
      </c>
      <c r="AE595" s="16">
        <v>86</v>
      </c>
      <c r="AF595" s="16">
        <v>20.6</v>
      </c>
      <c r="AG595" s="18">
        <v>197</v>
      </c>
      <c r="AH595" s="16">
        <v>0.94</v>
      </c>
      <c r="AI595" s="16">
        <v>43.9</v>
      </c>
      <c r="AJ595" s="24"/>
      <c r="AK595" s="635" t="s">
        <v>55</v>
      </c>
      <c r="AL595" s="635" t="s">
        <v>55</v>
      </c>
      <c r="AM595" s="26"/>
      <c r="AN595" s="24"/>
      <c r="AO595" s="24" t="s">
        <v>55</v>
      </c>
      <c r="AP595" s="24"/>
      <c r="AQ595" s="635" t="s">
        <v>55</v>
      </c>
      <c r="AR595" s="635" t="s">
        <v>55</v>
      </c>
      <c r="AS595" s="641" t="s">
        <v>32</v>
      </c>
      <c r="AT595" s="24" t="s">
        <v>1978</v>
      </c>
    </row>
    <row r="596" spans="1:46" ht="19.5">
      <c r="A596" s="619">
        <v>46021</v>
      </c>
      <c r="B596" s="616">
        <v>112</v>
      </c>
      <c r="C596" s="620">
        <v>0.39583333333333331</v>
      </c>
      <c r="D596" s="617">
        <v>669</v>
      </c>
      <c r="E596" s="617" t="s">
        <v>39</v>
      </c>
      <c r="F596" s="621" t="s">
        <v>55</v>
      </c>
      <c r="G596" s="866">
        <v>14.14</v>
      </c>
      <c r="H596" s="875"/>
      <c r="I596" s="869"/>
      <c r="J596" s="24"/>
      <c r="K596" s="19">
        <v>10.11</v>
      </c>
      <c r="L596" s="636">
        <f>(K596/(100-G596))*100</f>
        <v>11.774982529699511</v>
      </c>
      <c r="M596" s="24"/>
      <c r="N596" s="24"/>
      <c r="O596" s="869">
        <v>2</v>
      </c>
      <c r="P596" s="869">
        <v>11.6</v>
      </c>
      <c r="Q596" s="870">
        <v>17</v>
      </c>
      <c r="R596" s="870">
        <v>42</v>
      </c>
      <c r="S596" s="870">
        <v>19</v>
      </c>
      <c r="T596" s="874">
        <f>SUM(PS[[#This Row],[G 180µ]:[G 63µ]])</f>
        <v>89.6</v>
      </c>
      <c r="U596" s="870">
        <v>7</v>
      </c>
      <c r="V596" s="622"/>
      <c r="W596" s="622"/>
      <c r="X596" s="622"/>
      <c r="Y596" s="18">
        <v>88.93</v>
      </c>
      <c r="Z596" s="18">
        <v>-0.47</v>
      </c>
      <c r="AA596" s="18">
        <v>11.4</v>
      </c>
      <c r="AB596" s="25"/>
      <c r="AC596" s="17"/>
      <c r="AD596" s="16"/>
      <c r="AE596" s="16"/>
      <c r="AF596" s="16"/>
      <c r="AG596" s="18"/>
      <c r="AH596" s="16"/>
      <c r="AI596" s="16"/>
      <c r="AJ596" s="24"/>
      <c r="AK596" s="635" t="s">
        <v>55</v>
      </c>
      <c r="AL596" s="635" t="s">
        <v>55</v>
      </c>
      <c r="AM596" s="26"/>
      <c r="AN596" s="24"/>
      <c r="AO596" s="24" t="s">
        <v>55</v>
      </c>
      <c r="AP596" s="24"/>
      <c r="AQ596" s="635" t="s">
        <v>55</v>
      </c>
      <c r="AR596" s="635" t="s">
        <v>55</v>
      </c>
      <c r="AS596" s="641" t="s">
        <v>32</v>
      </c>
      <c r="AT596" s="24" t="s">
        <v>1979</v>
      </c>
    </row>
    <row r="597" spans="1:46" ht="19.5">
      <c r="A597" s="619">
        <v>46024</v>
      </c>
      <c r="B597" s="616">
        <v>101</v>
      </c>
      <c r="C597" s="620">
        <v>0.39583333333333331</v>
      </c>
      <c r="D597" s="617">
        <v>720</v>
      </c>
      <c r="E597" s="617" t="s">
        <v>39</v>
      </c>
      <c r="F597" s="621" t="s">
        <v>55</v>
      </c>
      <c r="G597" s="866">
        <v>13.59</v>
      </c>
      <c r="H597" s="875"/>
      <c r="I597" s="869"/>
      <c r="J597" s="24"/>
      <c r="K597" s="19">
        <v>10.14</v>
      </c>
      <c r="L597" s="636">
        <f>(K597/(100-G597))*100</f>
        <v>11.734752922115497</v>
      </c>
      <c r="M597" s="24"/>
      <c r="N597" s="24"/>
      <c r="O597" s="869">
        <v>3.02</v>
      </c>
      <c r="P597" s="869">
        <v>5.46</v>
      </c>
      <c r="Q597" s="870">
        <v>18</v>
      </c>
      <c r="R597" s="870">
        <v>38.01</v>
      </c>
      <c r="S597" s="870">
        <v>24.99</v>
      </c>
      <c r="T597" s="874">
        <f>SUM(PS[[#This Row],[G 180µ]:[G 63µ]])</f>
        <v>86.46</v>
      </c>
      <c r="U597" s="870">
        <v>8.1199999999999992</v>
      </c>
      <c r="V597" s="622">
        <v>25.26</v>
      </c>
      <c r="W597" s="622">
        <v>91.12</v>
      </c>
      <c r="X597" s="622">
        <v>8.64</v>
      </c>
      <c r="Y597" s="18">
        <v>89.51</v>
      </c>
      <c r="Z597" s="18">
        <v>-0.52</v>
      </c>
      <c r="AA597" s="18">
        <v>11.53</v>
      </c>
      <c r="AB597" s="25"/>
      <c r="AC597" s="17"/>
      <c r="AD597" s="16">
        <v>76</v>
      </c>
      <c r="AE597" s="16">
        <v>71</v>
      </c>
      <c r="AF597" s="16">
        <v>18.8</v>
      </c>
      <c r="AG597" s="18">
        <v>154</v>
      </c>
      <c r="AH597" s="16">
        <v>1.07</v>
      </c>
      <c r="AI597" s="16">
        <v>37.9</v>
      </c>
      <c r="AJ597" s="24"/>
      <c r="AK597" s="635" t="s">
        <v>55</v>
      </c>
      <c r="AL597" s="635" t="s">
        <v>55</v>
      </c>
      <c r="AM597" s="26"/>
      <c r="AN597" s="635" t="s">
        <v>101</v>
      </c>
      <c r="AO597" s="24" t="s">
        <v>55</v>
      </c>
      <c r="AP597" s="24"/>
      <c r="AQ597" s="635" t="s">
        <v>55</v>
      </c>
      <c r="AR597" s="635" t="s">
        <v>55</v>
      </c>
      <c r="AS597" s="641" t="s">
        <v>32</v>
      </c>
      <c r="AT597" s="24" t="s">
        <v>1980</v>
      </c>
    </row>
    <row r="598" spans="1:46" ht="19.5">
      <c r="A598" s="619">
        <v>46025</v>
      </c>
      <c r="B598" s="616">
        <v>101</v>
      </c>
      <c r="C598" s="620">
        <v>0.36458333333333331</v>
      </c>
      <c r="D598" s="617">
        <v>731</v>
      </c>
      <c r="E598" s="617" t="s">
        <v>39</v>
      </c>
      <c r="F598" s="621" t="s">
        <v>55</v>
      </c>
      <c r="G598" s="866">
        <v>14.1</v>
      </c>
      <c r="H598" s="875"/>
      <c r="I598" s="869"/>
      <c r="J598" s="24"/>
      <c r="K598" s="19">
        <v>9.84</v>
      </c>
      <c r="L598" s="636">
        <f>(K598/(100-G598))*100</f>
        <v>11.455180442374854</v>
      </c>
      <c r="M598" s="24"/>
      <c r="N598" s="24"/>
      <c r="O598" s="869"/>
      <c r="P598" s="869"/>
      <c r="Q598" s="870"/>
      <c r="R598" s="870"/>
      <c r="S598" s="870"/>
      <c r="T598" s="870"/>
      <c r="U598" s="870"/>
      <c r="V598" s="622"/>
      <c r="W598" s="622"/>
      <c r="X598" s="622"/>
      <c r="Y598" s="18">
        <v>88.76</v>
      </c>
      <c r="Z598" s="18">
        <v>-0.44</v>
      </c>
      <c r="AA598" s="18">
        <v>11.2</v>
      </c>
      <c r="AB598" s="25"/>
      <c r="AC598" s="17"/>
      <c r="AD598" s="16">
        <v>75</v>
      </c>
      <c r="AE598" s="16">
        <v>95</v>
      </c>
      <c r="AF598" s="16">
        <v>21.7</v>
      </c>
      <c r="AG598" s="18">
        <v>194</v>
      </c>
      <c r="AH598" s="16">
        <v>0.79</v>
      </c>
      <c r="AI598" s="16">
        <v>44</v>
      </c>
      <c r="AJ598" s="24"/>
      <c r="AK598" s="635" t="s">
        <v>55</v>
      </c>
      <c r="AL598" s="635" t="s">
        <v>55</v>
      </c>
      <c r="AM598" s="26"/>
      <c r="AN598" s="635"/>
      <c r="AO598" s="24" t="s">
        <v>55</v>
      </c>
      <c r="AP598" s="24"/>
      <c r="AQ598" s="635" t="s">
        <v>55</v>
      </c>
      <c r="AR598" s="635" t="s">
        <v>55</v>
      </c>
      <c r="AS598" s="641" t="s">
        <v>32</v>
      </c>
      <c r="AT598" s="24" t="s">
        <v>1981</v>
      </c>
    </row>
    <row r="599" spans="1:46" ht="19.5">
      <c r="A599" s="619">
        <v>45664</v>
      </c>
      <c r="B599" s="616">
        <v>101</v>
      </c>
      <c r="C599" s="620">
        <v>0.38541666666666669</v>
      </c>
      <c r="D599" s="617">
        <v>806</v>
      </c>
      <c r="E599" s="617" t="s">
        <v>39</v>
      </c>
      <c r="F599" s="621" t="s">
        <v>55</v>
      </c>
      <c r="G599" s="866">
        <v>14.4</v>
      </c>
      <c r="H599" s="875"/>
      <c r="I599" s="869">
        <v>14.5</v>
      </c>
      <c r="J599" s="24"/>
      <c r="K599" s="19">
        <v>10.039999999999999</v>
      </c>
      <c r="L599" s="636">
        <f>(K599/(100-G599))*100</f>
        <v>11.728971962616823</v>
      </c>
      <c r="M599" s="24"/>
      <c r="N599" s="24"/>
      <c r="O599" s="869">
        <v>2.2000000000000002</v>
      </c>
      <c r="P599" s="869">
        <v>4</v>
      </c>
      <c r="Q599" s="870">
        <v>20</v>
      </c>
      <c r="R599" s="870">
        <v>42</v>
      </c>
      <c r="S599" s="870">
        <v>20</v>
      </c>
      <c r="T599" s="874">
        <f>SUM(PS[[#This Row],[G 180µ]:[G 63µ]])</f>
        <v>86</v>
      </c>
      <c r="U599" s="870">
        <v>10</v>
      </c>
      <c r="V599" s="622"/>
      <c r="W599" s="622"/>
      <c r="X599" s="622"/>
      <c r="Y599" s="18">
        <v>89.55</v>
      </c>
      <c r="Z599" s="18">
        <v>-0.41</v>
      </c>
      <c r="AA599" s="18">
        <v>10.76</v>
      </c>
      <c r="AB599" s="25"/>
      <c r="AC599" s="17"/>
      <c r="AD599" s="16">
        <v>80</v>
      </c>
      <c r="AE599" s="16">
        <v>68</v>
      </c>
      <c r="AF599" s="16">
        <v>18.399999999999999</v>
      </c>
      <c r="AG599" s="18">
        <v>187</v>
      </c>
      <c r="AH599" s="16">
        <v>1.18</v>
      </c>
      <c r="AI599" s="16">
        <v>49.7</v>
      </c>
      <c r="AJ599" s="24"/>
      <c r="AK599" s="635" t="s">
        <v>55</v>
      </c>
      <c r="AL599" s="635" t="s">
        <v>55</v>
      </c>
      <c r="AM599" s="26"/>
      <c r="AN599" s="24"/>
      <c r="AO599" s="24" t="s">
        <v>55</v>
      </c>
      <c r="AP599" s="24"/>
      <c r="AQ599" s="635" t="s">
        <v>55</v>
      </c>
      <c r="AR599" s="635" t="s">
        <v>55</v>
      </c>
      <c r="AS599" s="641" t="s">
        <v>32</v>
      </c>
      <c r="AT599" s="24" t="s">
        <v>1982</v>
      </c>
    </row>
    <row r="600" spans="1:46" ht="19.5">
      <c r="A600" s="619">
        <v>45665</v>
      </c>
      <c r="B600" s="616">
        <v>101</v>
      </c>
      <c r="C600" s="620">
        <v>0.41666666666666669</v>
      </c>
      <c r="D600" s="617">
        <v>823</v>
      </c>
      <c r="E600" s="617" t="s">
        <v>39</v>
      </c>
      <c r="F600" s="621" t="s">
        <v>55</v>
      </c>
      <c r="G600" s="866">
        <v>13.8</v>
      </c>
      <c r="H600" s="875">
        <v>14.3</v>
      </c>
      <c r="I600" s="869">
        <v>14.1</v>
      </c>
      <c r="J600" s="24"/>
      <c r="K600" s="19">
        <v>10.06</v>
      </c>
      <c r="L600" s="636">
        <f>(K600/(100-G600))*100</f>
        <v>11.670533642691415</v>
      </c>
      <c r="M600" s="24"/>
      <c r="N600" s="24"/>
      <c r="O600" s="869">
        <v>1.72</v>
      </c>
      <c r="P600" s="869">
        <v>3.16</v>
      </c>
      <c r="Q600" s="870">
        <v>11.2</v>
      </c>
      <c r="R600" s="870">
        <v>54.35</v>
      </c>
      <c r="S600" s="870">
        <v>20.86</v>
      </c>
      <c r="T600" s="874">
        <f>SUM(PS[[#This Row],[G 180µ]:[G 63µ]])</f>
        <v>89.570000000000007</v>
      </c>
      <c r="U600" s="870">
        <v>8.61</v>
      </c>
      <c r="V600" s="622"/>
      <c r="W600" s="622"/>
      <c r="X600" s="622"/>
      <c r="Y600" s="18">
        <v>89.78</v>
      </c>
      <c r="Z600" s="18">
        <v>-0.28999999999999998</v>
      </c>
      <c r="AA600" s="18">
        <v>10.7</v>
      </c>
      <c r="AB600" s="25"/>
      <c r="AC600" s="17"/>
      <c r="AD600" s="16">
        <v>97</v>
      </c>
      <c r="AE600" s="16">
        <v>66</v>
      </c>
      <c r="AF600" s="16">
        <v>18.100000000000001</v>
      </c>
      <c r="AG600" s="18">
        <v>222</v>
      </c>
      <c r="AH600" s="16">
        <v>1.47</v>
      </c>
      <c r="AI600" s="16">
        <v>50.1</v>
      </c>
      <c r="AJ600" s="24"/>
      <c r="AK600" s="635" t="s">
        <v>55</v>
      </c>
      <c r="AL600" s="635" t="s">
        <v>55</v>
      </c>
      <c r="AM600" s="26"/>
      <c r="AN600" s="24"/>
      <c r="AO600" s="24" t="s">
        <v>55</v>
      </c>
      <c r="AP600" s="24"/>
      <c r="AQ600" s="635" t="s">
        <v>55</v>
      </c>
      <c r="AR600" s="635" t="s">
        <v>55</v>
      </c>
      <c r="AS600" s="641" t="s">
        <v>32</v>
      </c>
      <c r="AT600" s="24" t="s">
        <v>1983</v>
      </c>
    </row>
    <row r="601" spans="1:46" ht="19.5">
      <c r="A601" s="619">
        <v>45666</v>
      </c>
      <c r="B601" s="616">
        <v>101</v>
      </c>
      <c r="C601" s="620">
        <v>0.45833333333333331</v>
      </c>
      <c r="D601" s="617">
        <v>893</v>
      </c>
      <c r="E601" s="617" t="s">
        <v>39</v>
      </c>
      <c r="F601" s="621" t="s">
        <v>55</v>
      </c>
      <c r="G601" s="866">
        <v>13.75</v>
      </c>
      <c r="H601" s="875"/>
      <c r="I601" s="869">
        <v>14.3</v>
      </c>
      <c r="J601" s="24"/>
      <c r="K601" s="19">
        <v>9.85</v>
      </c>
      <c r="L601" s="636">
        <f>(K601/(100-G601))*100</f>
        <v>11.420289855072463</v>
      </c>
      <c r="M601" s="24"/>
      <c r="N601" s="24"/>
      <c r="O601" s="869">
        <v>4.13</v>
      </c>
      <c r="P601" s="869">
        <v>10.68</v>
      </c>
      <c r="Q601" s="870">
        <v>17.66</v>
      </c>
      <c r="R601" s="870">
        <v>46.41</v>
      </c>
      <c r="S601" s="870">
        <v>13.55</v>
      </c>
      <c r="T601" s="874">
        <f>SUM(PS[[#This Row],[G 180µ]:[G 63µ]])</f>
        <v>88.3</v>
      </c>
      <c r="U601" s="870">
        <v>6.42</v>
      </c>
      <c r="V601" s="622">
        <v>20.67</v>
      </c>
      <c r="W601" s="622">
        <v>99</v>
      </c>
      <c r="X601" s="622">
        <v>8.9</v>
      </c>
      <c r="Y601" s="18">
        <v>88.9</v>
      </c>
      <c r="Z601" s="18">
        <v>-0.21</v>
      </c>
      <c r="AA601" s="18">
        <v>10.82</v>
      </c>
      <c r="AB601" s="25"/>
      <c r="AC601" s="17"/>
      <c r="AD601" s="16">
        <v>88</v>
      </c>
      <c r="AE601" s="16">
        <v>100</v>
      </c>
      <c r="AF601" s="16">
        <v>22.3</v>
      </c>
      <c r="AG601" s="18">
        <v>250</v>
      </c>
      <c r="AH601" s="16">
        <v>0.88</v>
      </c>
      <c r="AI601" s="16">
        <v>47.5</v>
      </c>
      <c r="AJ601" s="24"/>
      <c r="AK601" s="635" t="s">
        <v>55</v>
      </c>
      <c r="AL601" s="635" t="s">
        <v>55</v>
      </c>
      <c r="AM601" s="26"/>
      <c r="AN601" s="635" t="s">
        <v>85</v>
      </c>
      <c r="AO601" s="24" t="s">
        <v>55</v>
      </c>
      <c r="AP601" s="24"/>
      <c r="AQ601" s="635" t="s">
        <v>55</v>
      </c>
      <c r="AR601" s="635" t="s">
        <v>55</v>
      </c>
      <c r="AS601" s="641" t="s">
        <v>32</v>
      </c>
      <c r="AT601" s="24" t="s">
        <v>1984</v>
      </c>
    </row>
    <row r="602" spans="1:46" ht="19.5">
      <c r="A602" s="619">
        <v>46034</v>
      </c>
      <c r="B602" s="616">
        <v>101</v>
      </c>
      <c r="C602" s="620">
        <v>0.375</v>
      </c>
      <c r="D602" s="617">
        <v>904</v>
      </c>
      <c r="E602" s="617" t="s">
        <v>39</v>
      </c>
      <c r="F602" s="621" t="s">
        <v>55</v>
      </c>
      <c r="G602" s="866">
        <v>14.4</v>
      </c>
      <c r="H602" s="875"/>
      <c r="I602" s="869">
        <v>14.5</v>
      </c>
      <c r="J602" s="24"/>
      <c r="K602" s="19">
        <v>9.9</v>
      </c>
      <c r="L602" s="636">
        <f>(K602/(100-G602))*100</f>
        <v>11.565420560747665</v>
      </c>
      <c r="M602" s="24"/>
      <c r="N602" s="24"/>
      <c r="O602" s="869">
        <v>2.94</v>
      </c>
      <c r="P602" s="869">
        <v>15.68</v>
      </c>
      <c r="Q602" s="870">
        <v>13.15</v>
      </c>
      <c r="R602" s="870">
        <v>52.13</v>
      </c>
      <c r="S602" s="870">
        <v>9.75</v>
      </c>
      <c r="T602" s="874">
        <f>SUM(PS[[#This Row],[G 180µ]:[G 63µ]])</f>
        <v>90.710000000000008</v>
      </c>
      <c r="U602" s="870">
        <v>5.88</v>
      </c>
      <c r="V602" s="622"/>
      <c r="W602" s="622"/>
      <c r="X602" s="622"/>
      <c r="Y602" s="18">
        <v>89.18</v>
      </c>
      <c r="Z602" s="18">
        <v>-0.37</v>
      </c>
      <c r="AA602" s="18">
        <v>10.39</v>
      </c>
      <c r="AB602" s="25"/>
      <c r="AC602" s="17"/>
      <c r="AD602" s="16">
        <v>90</v>
      </c>
      <c r="AE602" s="16">
        <v>95</v>
      </c>
      <c r="AF602" s="16">
        <v>20</v>
      </c>
      <c r="AG602" s="18">
        <v>230</v>
      </c>
      <c r="AH602" s="16">
        <v>0.94</v>
      </c>
      <c r="AI602" s="16">
        <v>48</v>
      </c>
      <c r="AJ602" s="24"/>
      <c r="AK602" s="635" t="s">
        <v>55</v>
      </c>
      <c r="AL602" s="635" t="s">
        <v>55</v>
      </c>
      <c r="AM602" s="26"/>
      <c r="AN602" s="24"/>
      <c r="AO602" s="24" t="s">
        <v>55</v>
      </c>
      <c r="AP602" s="24"/>
      <c r="AQ602" s="635" t="s">
        <v>55</v>
      </c>
      <c r="AR602" s="635" t="s">
        <v>55</v>
      </c>
      <c r="AS602" s="641" t="s">
        <v>32</v>
      </c>
      <c r="AT602" s="24" t="s">
        <v>1985</v>
      </c>
    </row>
    <row r="603" spans="1:46" ht="19.5">
      <c r="A603" s="619">
        <v>46035</v>
      </c>
      <c r="B603" s="616">
        <v>101</v>
      </c>
      <c r="C603" s="620">
        <v>0.38541666666666669</v>
      </c>
      <c r="D603" s="617">
        <v>937</v>
      </c>
      <c r="E603" s="617" t="s">
        <v>39</v>
      </c>
      <c r="F603" s="621" t="s">
        <v>55</v>
      </c>
      <c r="G603" s="866">
        <v>14.4</v>
      </c>
      <c r="H603" s="875"/>
      <c r="I603" s="869"/>
      <c r="J603" s="24"/>
      <c r="K603" s="19">
        <v>9.67</v>
      </c>
      <c r="L603" s="636">
        <f>(K603/(100-G603))*100</f>
        <v>11.296728971962617</v>
      </c>
      <c r="M603" s="24"/>
      <c r="N603" s="24"/>
      <c r="O603" s="869"/>
      <c r="P603" s="869"/>
      <c r="Q603" s="870"/>
      <c r="R603" s="870"/>
      <c r="S603" s="870"/>
      <c r="T603" s="870"/>
      <c r="U603" s="870"/>
      <c r="V603" s="622">
        <v>21.32</v>
      </c>
      <c r="W603" s="622">
        <v>98</v>
      </c>
      <c r="X603" s="622">
        <v>7.36</v>
      </c>
      <c r="Y603" s="18">
        <v>88.87</v>
      </c>
      <c r="Z603" s="18">
        <v>-0.6</v>
      </c>
      <c r="AA603" s="18">
        <v>10.33</v>
      </c>
      <c r="AB603" s="25"/>
      <c r="AC603" s="17"/>
      <c r="AD603" s="16">
        <v>80</v>
      </c>
      <c r="AE603" s="16">
        <v>67</v>
      </c>
      <c r="AF603" s="16">
        <v>18.2</v>
      </c>
      <c r="AG603" s="18">
        <v>190</v>
      </c>
      <c r="AH603" s="16">
        <v>1.19</v>
      </c>
      <c r="AI603" s="16">
        <v>52.9</v>
      </c>
      <c r="AJ603" s="24"/>
      <c r="AK603" s="635" t="s">
        <v>55</v>
      </c>
      <c r="AL603" s="635" t="s">
        <v>55</v>
      </c>
      <c r="AM603" s="26"/>
      <c r="AN603" s="24"/>
      <c r="AO603" s="24" t="s">
        <v>55</v>
      </c>
      <c r="AP603" s="24"/>
      <c r="AQ603" s="635" t="s">
        <v>55</v>
      </c>
      <c r="AR603" s="635" t="s">
        <v>55</v>
      </c>
      <c r="AS603" s="641" t="s">
        <v>32</v>
      </c>
      <c r="AT603" s="24" t="s">
        <v>1986</v>
      </c>
    </row>
    <row r="604" spans="1:46" ht="19.5">
      <c r="A604" s="619">
        <v>46036</v>
      </c>
      <c r="B604" s="616">
        <v>101</v>
      </c>
      <c r="C604" s="620">
        <v>0.42708333333333331</v>
      </c>
      <c r="D604" s="617">
        <v>978</v>
      </c>
      <c r="E604" s="617" t="s">
        <v>39</v>
      </c>
      <c r="F604" s="621" t="s">
        <v>55</v>
      </c>
      <c r="G604" s="866">
        <v>13.3</v>
      </c>
      <c r="H604" s="875"/>
      <c r="I604" s="869"/>
      <c r="J604" s="24"/>
      <c r="K604" s="19">
        <v>10.11</v>
      </c>
      <c r="L604" s="636">
        <f>(K604/(100-G604))*100</f>
        <v>11.660899653979238</v>
      </c>
      <c r="M604" s="24"/>
      <c r="N604" s="24"/>
      <c r="O604" s="869">
        <v>2.5</v>
      </c>
      <c r="P604" s="869">
        <v>10.49</v>
      </c>
      <c r="Q604" s="870">
        <v>16.82</v>
      </c>
      <c r="R604" s="870">
        <v>52.9</v>
      </c>
      <c r="S604" s="870">
        <v>11.7</v>
      </c>
      <c r="T604" s="874">
        <f>SUM(PS[[#This Row],[G 180µ]:[G 63µ]])</f>
        <v>91.910000000000011</v>
      </c>
      <c r="U604" s="870">
        <v>4</v>
      </c>
      <c r="V604" s="622"/>
      <c r="W604" s="622"/>
      <c r="X604" s="622"/>
      <c r="Y604" s="18">
        <v>87.37</v>
      </c>
      <c r="Z604" s="18">
        <v>-0.68</v>
      </c>
      <c r="AA604" s="18">
        <v>10.39</v>
      </c>
      <c r="AB604" s="25"/>
      <c r="AC604" s="17"/>
      <c r="AD604" s="16">
        <v>64</v>
      </c>
      <c r="AE604" s="16">
        <v>70</v>
      </c>
      <c r="AF604" s="16">
        <v>18.600000000000001</v>
      </c>
      <c r="AG604" s="18">
        <v>170</v>
      </c>
      <c r="AH604" s="16">
        <v>0.91</v>
      </c>
      <c r="AI604" s="16">
        <v>56.3</v>
      </c>
      <c r="AJ604" s="24"/>
      <c r="AK604" s="635" t="s">
        <v>55</v>
      </c>
      <c r="AL604" s="635" t="s">
        <v>55</v>
      </c>
      <c r="AM604" s="26"/>
      <c r="AN604" s="24"/>
      <c r="AO604" s="24" t="s">
        <v>55</v>
      </c>
      <c r="AP604" s="24"/>
      <c r="AQ604" s="635" t="s">
        <v>55</v>
      </c>
      <c r="AR604" s="635" t="s">
        <v>55</v>
      </c>
      <c r="AS604" s="641" t="s">
        <v>32</v>
      </c>
      <c r="AT604" s="24" t="s">
        <v>1987</v>
      </c>
    </row>
    <row r="605" spans="1:46" ht="19.5">
      <c r="A605" s="619">
        <v>46037</v>
      </c>
      <c r="B605" s="616">
        <v>101</v>
      </c>
      <c r="C605" s="620">
        <v>0.42708333333333331</v>
      </c>
      <c r="D605" s="617">
        <v>1015</v>
      </c>
      <c r="E605" s="617" t="s">
        <v>39</v>
      </c>
      <c r="F605" s="621" t="s">
        <v>55</v>
      </c>
      <c r="G605" s="866">
        <v>14.13</v>
      </c>
      <c r="H605" s="875"/>
      <c r="I605" s="869">
        <v>14.5</v>
      </c>
      <c r="J605" s="24"/>
      <c r="K605" s="19">
        <v>9.81</v>
      </c>
      <c r="L605" s="636">
        <f>(K605/(100-G605))*100</f>
        <v>11.424245953185046</v>
      </c>
      <c r="M605" s="24"/>
      <c r="N605" s="24"/>
      <c r="O605" s="869">
        <v>2.85</v>
      </c>
      <c r="P605" s="869">
        <v>5.88</v>
      </c>
      <c r="Q605" s="870">
        <v>14.85</v>
      </c>
      <c r="R605" s="870">
        <v>52.08</v>
      </c>
      <c r="S605" s="870">
        <v>18.78</v>
      </c>
      <c r="T605" s="874">
        <f>SUM(PS[[#This Row],[G 180µ]:[G 63µ]])</f>
        <v>91.59</v>
      </c>
      <c r="U605" s="870">
        <v>4.62</v>
      </c>
      <c r="V605" s="622"/>
      <c r="W605" s="622"/>
      <c r="X605" s="622"/>
      <c r="Y605" s="18">
        <v>88.95</v>
      </c>
      <c r="Z605" s="18">
        <v>-0.71</v>
      </c>
      <c r="AA605" s="18">
        <v>10.76</v>
      </c>
      <c r="AB605" s="25"/>
      <c r="AC605" s="17"/>
      <c r="AD605" s="16"/>
      <c r="AE605" s="16"/>
      <c r="AF605" s="16"/>
      <c r="AG605" s="18"/>
      <c r="AH605" s="16"/>
      <c r="AI605" s="16"/>
      <c r="AJ605" s="24"/>
      <c r="AK605" s="635" t="s">
        <v>55</v>
      </c>
      <c r="AL605" s="635" t="s">
        <v>55</v>
      </c>
      <c r="AM605" s="26"/>
      <c r="AN605" s="24"/>
      <c r="AO605" s="24" t="s">
        <v>55</v>
      </c>
      <c r="AP605" s="24"/>
      <c r="AQ605" s="635" t="s">
        <v>55</v>
      </c>
      <c r="AR605" s="635" t="s">
        <v>55</v>
      </c>
      <c r="AS605" s="641" t="s">
        <v>32</v>
      </c>
      <c r="AT605" s="24" t="s">
        <v>1988</v>
      </c>
    </row>
    <row r="606" spans="1:46" ht="19.5">
      <c r="A606" s="619">
        <v>46037</v>
      </c>
      <c r="B606" s="616">
        <v>101</v>
      </c>
      <c r="C606" s="620">
        <v>0.71875</v>
      </c>
      <c r="D606" s="617">
        <v>1031</v>
      </c>
      <c r="E606" s="617" t="s">
        <v>21</v>
      </c>
      <c r="F606" s="621" t="s">
        <v>55</v>
      </c>
      <c r="G606" s="866">
        <v>14.21</v>
      </c>
      <c r="H606" s="875"/>
      <c r="I606" s="869"/>
      <c r="J606" s="24"/>
      <c r="K606" s="19">
        <v>10.25</v>
      </c>
      <c r="L606" s="636">
        <f>(K606/(100-G606))*100</f>
        <v>11.947779461475697</v>
      </c>
      <c r="M606" s="24"/>
      <c r="N606" s="24"/>
      <c r="O606" s="869"/>
      <c r="P606" s="869"/>
      <c r="Q606" s="870"/>
      <c r="R606" s="870"/>
      <c r="S606" s="870"/>
      <c r="T606" s="874"/>
      <c r="U606" s="870"/>
      <c r="V606" s="622"/>
      <c r="W606" s="622"/>
      <c r="X606" s="622"/>
      <c r="Y606" s="18">
        <v>89.52</v>
      </c>
      <c r="Z606" s="18">
        <v>-0.51</v>
      </c>
      <c r="AA606" s="18">
        <v>10.41</v>
      </c>
      <c r="AB606" s="25"/>
      <c r="AC606" s="17"/>
      <c r="AD606" s="16"/>
      <c r="AE606" s="16"/>
      <c r="AF606" s="16"/>
      <c r="AG606" s="18"/>
      <c r="AH606" s="16"/>
      <c r="AI606" s="16"/>
      <c r="AJ606" s="24"/>
      <c r="AK606" s="635"/>
      <c r="AL606" s="635"/>
      <c r="AM606" s="26"/>
      <c r="AN606" s="24"/>
      <c r="AO606" s="24" t="s">
        <v>55</v>
      </c>
      <c r="AP606" s="24"/>
      <c r="AQ606" s="635" t="s">
        <v>55</v>
      </c>
      <c r="AR606" s="635" t="s">
        <v>55</v>
      </c>
      <c r="AS606" s="641" t="s">
        <v>32</v>
      </c>
      <c r="AT606" s="24" t="s">
        <v>1989</v>
      </c>
    </row>
    <row r="607" spans="1:46" ht="19.5">
      <c r="A607" s="619">
        <v>46038</v>
      </c>
      <c r="B607" s="616">
        <v>101</v>
      </c>
      <c r="C607" s="620">
        <v>0.41666666666666669</v>
      </c>
      <c r="D607" s="617">
        <v>1050</v>
      </c>
      <c r="E607" s="617" t="s">
        <v>39</v>
      </c>
      <c r="F607" s="621" t="s">
        <v>55</v>
      </c>
      <c r="G607" s="866">
        <v>14.37</v>
      </c>
      <c r="H607" s="875">
        <v>14.3</v>
      </c>
      <c r="I607" s="869">
        <v>14.5</v>
      </c>
      <c r="J607" s="24">
        <v>0.622</v>
      </c>
      <c r="K607" s="19">
        <v>9.91</v>
      </c>
      <c r="L607" s="636">
        <f>(K607/(100-G607))*100</f>
        <v>11.573046829382227</v>
      </c>
      <c r="M607" s="24"/>
      <c r="N607" s="24"/>
      <c r="O607" s="869">
        <v>3.06</v>
      </c>
      <c r="P607" s="869">
        <v>8.82</v>
      </c>
      <c r="Q607" s="870">
        <v>13.09</v>
      </c>
      <c r="R607" s="870">
        <v>56.79</v>
      </c>
      <c r="S607" s="870">
        <v>13.09</v>
      </c>
      <c r="T607" s="874">
        <f>SUM(PS[[#This Row],[G 180µ]:[G 63µ]])</f>
        <v>91.79</v>
      </c>
      <c r="U607" s="870">
        <v>5.1100000000000003</v>
      </c>
      <c r="V607" s="622"/>
      <c r="W607" s="622"/>
      <c r="X607" s="622"/>
      <c r="Y607" s="18">
        <v>89.08</v>
      </c>
      <c r="Z607" s="18">
        <v>-0.48</v>
      </c>
      <c r="AA607" s="18">
        <v>10.82</v>
      </c>
      <c r="AB607" s="25"/>
      <c r="AC607" s="17"/>
      <c r="AD607" s="16">
        <v>95</v>
      </c>
      <c r="AE607" s="16">
        <v>68</v>
      </c>
      <c r="AF607" s="16">
        <v>18.399999999999999</v>
      </c>
      <c r="AG607" s="18">
        <v>212</v>
      </c>
      <c r="AH607" s="16">
        <v>1.4</v>
      </c>
      <c r="AI607" s="16">
        <v>46.5</v>
      </c>
      <c r="AJ607" s="24"/>
      <c r="AK607" s="635" t="s">
        <v>55</v>
      </c>
      <c r="AL607" s="635" t="s">
        <v>55</v>
      </c>
      <c r="AM607" s="26"/>
      <c r="AN607" s="24"/>
      <c r="AO607" s="24" t="s">
        <v>55</v>
      </c>
      <c r="AP607" s="24"/>
      <c r="AQ607" s="635" t="s">
        <v>55</v>
      </c>
      <c r="AR607" s="635" t="s">
        <v>55</v>
      </c>
      <c r="AS607" s="641" t="s">
        <v>32</v>
      </c>
      <c r="AT607" s="24" t="s">
        <v>1990</v>
      </c>
    </row>
    <row r="608" spans="1:46" ht="19.5">
      <c r="A608" s="619">
        <v>46041</v>
      </c>
      <c r="B608" s="616">
        <v>101</v>
      </c>
      <c r="C608" s="620">
        <v>0.36666666666666664</v>
      </c>
      <c r="D608" s="617">
        <v>1113</v>
      </c>
      <c r="E608" s="617" t="s">
        <v>39</v>
      </c>
      <c r="F608" s="621" t="s">
        <v>55</v>
      </c>
      <c r="G608" s="866">
        <v>13.51</v>
      </c>
      <c r="H608" s="875"/>
      <c r="I608" s="869"/>
      <c r="J608" s="24"/>
      <c r="K608" s="19">
        <v>9.9700000000000006</v>
      </c>
      <c r="L608" s="636">
        <f>(K608/(100-G608))*100</f>
        <v>11.52734420164181</v>
      </c>
      <c r="M608" s="24"/>
      <c r="N608" s="24"/>
      <c r="O608" s="869"/>
      <c r="P608" s="869"/>
      <c r="Q608" s="870"/>
      <c r="R608" s="870"/>
      <c r="S608" s="870"/>
      <c r="T608" s="870"/>
      <c r="U608" s="870"/>
      <c r="V608" s="622"/>
      <c r="W608" s="622"/>
      <c r="X608" s="622"/>
      <c r="Y608" s="18">
        <v>88.47</v>
      </c>
      <c r="Z608" s="18">
        <v>-0.52</v>
      </c>
      <c r="AA608" s="18">
        <v>11</v>
      </c>
      <c r="AB608" s="25"/>
      <c r="AC608" s="17"/>
      <c r="AD608" s="16"/>
      <c r="AE608" s="16"/>
      <c r="AF608" s="16"/>
      <c r="AG608" s="18"/>
      <c r="AH608" s="16"/>
      <c r="AI608" s="16"/>
      <c r="AJ608" s="24"/>
      <c r="AK608" s="635" t="s">
        <v>55</v>
      </c>
      <c r="AL608" s="635" t="s">
        <v>55</v>
      </c>
      <c r="AM608" s="26"/>
      <c r="AN608" s="635" t="s">
        <v>85</v>
      </c>
      <c r="AO608" s="24" t="s">
        <v>55</v>
      </c>
      <c r="AP608" s="24"/>
      <c r="AQ608" s="635" t="s">
        <v>55</v>
      </c>
      <c r="AR608" s="635" t="s">
        <v>55</v>
      </c>
      <c r="AS608" s="641" t="s">
        <v>32</v>
      </c>
      <c r="AT608" s="24" t="s">
        <v>1991</v>
      </c>
    </row>
    <row r="609" spans="1:46" ht="19.5">
      <c r="A609" s="619">
        <v>46043</v>
      </c>
      <c r="B609" s="616">
        <v>101</v>
      </c>
      <c r="C609" s="620">
        <v>0.41666666666666669</v>
      </c>
      <c r="D609" s="617">
        <v>1169</v>
      </c>
      <c r="E609" s="617" t="s">
        <v>39</v>
      </c>
      <c r="F609" s="621" t="s">
        <v>55</v>
      </c>
      <c r="G609" s="866">
        <v>13.1</v>
      </c>
      <c r="H609" s="875"/>
      <c r="I609" s="869">
        <v>13.4</v>
      </c>
      <c r="J609" s="24"/>
      <c r="K609" s="19">
        <v>10.09</v>
      </c>
      <c r="L609" s="636">
        <f>(K609/(100-G609))*100</f>
        <v>11.611047180667434</v>
      </c>
      <c r="M609" s="24"/>
      <c r="N609" s="24"/>
      <c r="O609" s="869">
        <v>4.03</v>
      </c>
      <c r="P609" s="869">
        <v>5.12</v>
      </c>
      <c r="Q609" s="870">
        <v>19.399999999999999</v>
      </c>
      <c r="R609" s="870">
        <v>46.54</v>
      </c>
      <c r="S609" s="870">
        <v>19</v>
      </c>
      <c r="T609" s="874">
        <f>SUM(PS[[#This Row],[G 180µ]:[G 63µ]])</f>
        <v>90.06</v>
      </c>
      <c r="U609" s="870">
        <v>4.9800000000000004</v>
      </c>
      <c r="V609" s="622"/>
      <c r="W609" s="622"/>
      <c r="X609" s="622"/>
      <c r="Y609" s="18">
        <v>87.96</v>
      </c>
      <c r="Z609" s="18">
        <v>-0.26</v>
      </c>
      <c r="AA609" s="18">
        <v>11.11</v>
      </c>
      <c r="AB609" s="25"/>
      <c r="AC609" s="17"/>
      <c r="AD609" s="16">
        <v>81</v>
      </c>
      <c r="AE609" s="16">
        <v>84</v>
      </c>
      <c r="AF609" s="16">
        <v>20.399999999999999</v>
      </c>
      <c r="AG609" s="18">
        <v>192</v>
      </c>
      <c r="AH609" s="16">
        <v>0.96</v>
      </c>
      <c r="AI609" s="16">
        <v>42.8</v>
      </c>
      <c r="AJ609" s="24"/>
      <c r="AK609" s="635" t="s">
        <v>55</v>
      </c>
      <c r="AL609" s="635" t="s">
        <v>55</v>
      </c>
      <c r="AM609" s="26"/>
      <c r="AN609" s="635" t="s">
        <v>79</v>
      </c>
      <c r="AO609" s="24" t="s">
        <v>55</v>
      </c>
      <c r="AP609" s="24"/>
      <c r="AQ609" s="635" t="s">
        <v>55</v>
      </c>
      <c r="AR609" s="635" t="s">
        <v>55</v>
      </c>
      <c r="AS609" s="641" t="s">
        <v>32</v>
      </c>
      <c r="AT609" s="24" t="s">
        <v>1992</v>
      </c>
    </row>
    <row r="610" spans="1:46" ht="19.5">
      <c r="A610" s="619">
        <v>46044</v>
      </c>
      <c r="B610" s="616">
        <v>101</v>
      </c>
      <c r="C610" s="620">
        <v>0.46527777777777779</v>
      </c>
      <c r="D610" s="617">
        <v>1208</v>
      </c>
      <c r="E610" s="617" t="s">
        <v>39</v>
      </c>
      <c r="F610" s="621" t="s">
        <v>55</v>
      </c>
      <c r="G610" s="866">
        <v>13.17</v>
      </c>
      <c r="H610" s="875"/>
      <c r="I610" s="869">
        <v>13.17</v>
      </c>
      <c r="J610" s="24"/>
      <c r="K610" s="19">
        <v>10.31</v>
      </c>
      <c r="L610" s="636">
        <f t="shared" ref="L610:L613" si="62">(K610/(100-G610))*100</f>
        <v>11.873776344581367</v>
      </c>
      <c r="M610" s="24"/>
      <c r="N610" s="24"/>
      <c r="O610" s="869">
        <v>3</v>
      </c>
      <c r="P610" s="869">
        <v>5.5</v>
      </c>
      <c r="Q610" s="870">
        <v>16.399999999999999</v>
      </c>
      <c r="R610" s="870">
        <v>46.3</v>
      </c>
      <c r="S610" s="870">
        <v>22</v>
      </c>
      <c r="T610" s="874">
        <f>SUM(PS[[#This Row],[G 180µ]:[G 63µ]])</f>
        <v>90.199999999999989</v>
      </c>
      <c r="U610" s="870">
        <v>4.3</v>
      </c>
      <c r="V610" s="622">
        <v>24.57</v>
      </c>
      <c r="W610" s="622">
        <v>98</v>
      </c>
      <c r="X610" s="622">
        <v>8.5399999999999991</v>
      </c>
      <c r="Y610" s="18">
        <v>87.5</v>
      </c>
      <c r="Z610" s="18">
        <v>-0.27</v>
      </c>
      <c r="AA610" s="18">
        <v>11.2</v>
      </c>
      <c r="AB610" s="25"/>
      <c r="AC610" s="17">
        <v>0.62</v>
      </c>
      <c r="AD610" s="16">
        <v>91</v>
      </c>
      <c r="AE610" s="16">
        <v>69</v>
      </c>
      <c r="AF610" s="16">
        <v>18.5</v>
      </c>
      <c r="AG610" s="18">
        <v>196</v>
      </c>
      <c r="AH610" s="16">
        <v>1.32</v>
      </c>
      <c r="AI610" s="16">
        <v>43.5</v>
      </c>
      <c r="AJ610" s="24"/>
      <c r="AK610" s="635" t="s">
        <v>55</v>
      </c>
      <c r="AL610" s="635" t="s">
        <v>55</v>
      </c>
      <c r="AM610" s="26"/>
      <c r="AN610" s="24"/>
      <c r="AO610" s="24" t="s">
        <v>55</v>
      </c>
      <c r="AP610" s="24"/>
      <c r="AQ610" s="635" t="s">
        <v>55</v>
      </c>
      <c r="AR610" s="635" t="s">
        <v>55</v>
      </c>
      <c r="AS610" s="641" t="s">
        <v>32</v>
      </c>
      <c r="AT610" s="24" t="s">
        <v>1993</v>
      </c>
    </row>
    <row r="611" spans="1:46" ht="19.5">
      <c r="A611" s="619">
        <v>46045</v>
      </c>
      <c r="B611" s="616">
        <v>101</v>
      </c>
      <c r="C611" s="620">
        <v>0.4375</v>
      </c>
      <c r="D611" s="617">
        <v>1238</v>
      </c>
      <c r="E611" s="617" t="s">
        <v>39</v>
      </c>
      <c r="F611" s="621" t="s">
        <v>55</v>
      </c>
      <c r="G611" s="866">
        <v>13.4</v>
      </c>
      <c r="H611" s="875"/>
      <c r="I611" s="869">
        <v>13</v>
      </c>
      <c r="J611" s="24"/>
      <c r="K611" s="19">
        <v>10.31</v>
      </c>
      <c r="L611" s="636">
        <f t="shared" si="62"/>
        <v>11.905311778290994</v>
      </c>
      <c r="M611" s="24"/>
      <c r="N611" s="24"/>
      <c r="O611" s="869">
        <v>2</v>
      </c>
      <c r="P611" s="869">
        <v>5</v>
      </c>
      <c r="Q611" s="870">
        <v>17</v>
      </c>
      <c r="R611" s="870">
        <v>47</v>
      </c>
      <c r="S611" s="870">
        <v>21</v>
      </c>
      <c r="T611" s="874">
        <f>SUM(PS[[#This Row],[G 180µ]:[G 63µ]])</f>
        <v>90</v>
      </c>
      <c r="U611" s="870">
        <v>6</v>
      </c>
      <c r="V611" s="622"/>
      <c r="W611" s="622"/>
      <c r="X611" s="622"/>
      <c r="Y611" s="18">
        <v>87.58</v>
      </c>
      <c r="Z611" s="18">
        <v>-0.14000000000000001</v>
      </c>
      <c r="AA611" s="18">
        <v>11.2</v>
      </c>
      <c r="AB611" s="25"/>
      <c r="AC611" s="17"/>
      <c r="AD611" s="16">
        <v>74</v>
      </c>
      <c r="AE611" s="16">
        <v>98</v>
      </c>
      <c r="AF611" s="16">
        <v>22</v>
      </c>
      <c r="AG611" s="18">
        <v>191</v>
      </c>
      <c r="AH611" s="16">
        <v>0.76</v>
      </c>
      <c r="AI611" s="16">
        <v>42.6</v>
      </c>
      <c r="AJ611" s="24"/>
      <c r="AK611" s="635" t="s">
        <v>55</v>
      </c>
      <c r="AL611" s="635" t="s">
        <v>55</v>
      </c>
      <c r="AM611" s="26"/>
      <c r="AN611" s="635" t="s">
        <v>79</v>
      </c>
      <c r="AO611" s="24" t="s">
        <v>55</v>
      </c>
      <c r="AP611" s="24"/>
      <c r="AQ611" s="635" t="s">
        <v>55</v>
      </c>
      <c r="AR611" s="635" t="s">
        <v>55</v>
      </c>
      <c r="AS611" s="641" t="s">
        <v>32</v>
      </c>
      <c r="AT611" s="24" t="s">
        <v>1994</v>
      </c>
    </row>
    <row r="612" spans="1:46" ht="19.5">
      <c r="A612" s="619">
        <v>46048</v>
      </c>
      <c r="B612" s="616">
        <v>101</v>
      </c>
      <c r="C612" s="620">
        <v>0.4375</v>
      </c>
      <c r="D612" s="617">
        <v>1314</v>
      </c>
      <c r="E612" s="617" t="s">
        <v>39</v>
      </c>
      <c r="F612" s="621" t="s">
        <v>55</v>
      </c>
      <c r="G612" s="866">
        <v>13.5</v>
      </c>
      <c r="H612" s="875"/>
      <c r="I612" s="869"/>
      <c r="J612" s="24"/>
      <c r="K612" s="19">
        <v>10.46</v>
      </c>
      <c r="L612" s="636">
        <f t="shared" si="62"/>
        <v>12.092485549132949</v>
      </c>
      <c r="M612" s="24"/>
      <c r="N612" s="24"/>
      <c r="O612" s="869"/>
      <c r="P612" s="869"/>
      <c r="Q612" s="870"/>
      <c r="R612" s="870"/>
      <c r="S612" s="870"/>
      <c r="T612" s="874"/>
      <c r="U612" s="870"/>
      <c r="V612" s="622">
        <v>23.91</v>
      </c>
      <c r="W612" s="622">
        <v>98</v>
      </c>
      <c r="X612" s="622">
        <v>9</v>
      </c>
      <c r="Y612" s="18">
        <v>88.88</v>
      </c>
      <c r="Z612" s="18">
        <v>-0.4</v>
      </c>
      <c r="AA612" s="18">
        <v>11.24</v>
      </c>
      <c r="AB612" s="25"/>
      <c r="AC612" s="17"/>
      <c r="AD612" s="16">
        <v>79</v>
      </c>
      <c r="AE612" s="16">
        <v>72</v>
      </c>
      <c r="AF612" s="16">
        <v>18.899999999999999</v>
      </c>
      <c r="AG612" s="18">
        <v>174</v>
      </c>
      <c r="AH612" s="16">
        <v>1.1000000000000001</v>
      </c>
      <c r="AI612" s="16">
        <v>42.8</v>
      </c>
      <c r="AJ612" s="24"/>
      <c r="AK612" s="635" t="s">
        <v>55</v>
      </c>
      <c r="AL612" s="635" t="s">
        <v>55</v>
      </c>
      <c r="AM612" s="26"/>
      <c r="AN612" s="635" t="s">
        <v>73</v>
      </c>
      <c r="AO612" s="24" t="s">
        <v>55</v>
      </c>
      <c r="AP612" s="24"/>
      <c r="AQ612" s="635" t="s">
        <v>55</v>
      </c>
      <c r="AR612" s="635" t="s">
        <v>55</v>
      </c>
      <c r="AS612" s="641" t="s">
        <v>32</v>
      </c>
      <c r="AT612" s="24" t="s">
        <v>1995</v>
      </c>
    </row>
    <row r="613" spans="1:46" ht="19.5">
      <c r="A613" s="619">
        <v>46048</v>
      </c>
      <c r="B613" s="616">
        <v>101</v>
      </c>
      <c r="C613" s="620">
        <v>0.6875</v>
      </c>
      <c r="D613" s="617">
        <v>1327</v>
      </c>
      <c r="E613" s="617" t="s">
        <v>39</v>
      </c>
      <c r="F613" s="621" t="s">
        <v>55</v>
      </c>
      <c r="G613" s="866">
        <v>13.36</v>
      </c>
      <c r="H613" s="875"/>
      <c r="I613" s="869"/>
      <c r="J613" s="24">
        <v>0.57699999999999996</v>
      </c>
      <c r="K613" s="19">
        <v>10.220000000000001</v>
      </c>
      <c r="L613" s="636">
        <f t="shared" si="62"/>
        <v>11.795937211449678</v>
      </c>
      <c r="M613" s="24"/>
      <c r="N613" s="24"/>
      <c r="O613" s="869"/>
      <c r="P613" s="869"/>
      <c r="Q613" s="870"/>
      <c r="R613" s="870"/>
      <c r="S613" s="870"/>
      <c r="T613" s="874"/>
      <c r="U613" s="870"/>
      <c r="V613" s="622"/>
      <c r="W613" s="622"/>
      <c r="X613" s="622"/>
      <c r="Y613" s="18">
        <v>88.67</v>
      </c>
      <c r="Z613" s="18">
        <v>-0.25</v>
      </c>
      <c r="AA613" s="18">
        <v>11.25</v>
      </c>
      <c r="AB613" s="25"/>
      <c r="AC613" s="17"/>
      <c r="AD613" s="16"/>
      <c r="AE613" s="16"/>
      <c r="AF613" s="16"/>
      <c r="AG613" s="18"/>
      <c r="AH613" s="16"/>
      <c r="AI613" s="16"/>
      <c r="AJ613" s="24"/>
      <c r="AK613" s="635" t="s">
        <v>55</v>
      </c>
      <c r="AL613" s="635" t="s">
        <v>55</v>
      </c>
      <c r="AM613" s="26"/>
      <c r="AN613" s="635" t="s">
        <v>73</v>
      </c>
      <c r="AO613" s="24" t="s">
        <v>55</v>
      </c>
      <c r="AP613" s="24"/>
      <c r="AQ613" s="635" t="s">
        <v>55</v>
      </c>
      <c r="AR613" s="635" t="s">
        <v>55</v>
      </c>
      <c r="AS613" s="641" t="s">
        <v>32</v>
      </c>
      <c r="AT613" s="24" t="s">
        <v>1996</v>
      </c>
    </row>
    <row r="614" spans="1:46" ht="19.5">
      <c r="A614" s="619">
        <v>46049</v>
      </c>
      <c r="B614" s="616">
        <v>101</v>
      </c>
      <c r="C614" s="620">
        <v>0.375</v>
      </c>
      <c r="D614" s="617">
        <v>1338</v>
      </c>
      <c r="E614" s="617" t="s">
        <v>39</v>
      </c>
      <c r="F614" s="621" t="s">
        <v>55</v>
      </c>
      <c r="G614" s="866">
        <v>13.45</v>
      </c>
      <c r="H614" s="875"/>
      <c r="I614" s="869"/>
      <c r="J614" s="24"/>
      <c r="K614" s="19">
        <v>10.43</v>
      </c>
      <c r="L614" s="636">
        <f>(K614/(100-G614))*100</f>
        <v>12.050837666088967</v>
      </c>
      <c r="M614" s="24"/>
      <c r="N614" s="24"/>
      <c r="O614" s="869">
        <v>3.08</v>
      </c>
      <c r="P614" s="869">
        <v>8.25</v>
      </c>
      <c r="Q614" s="870">
        <v>16.350000000000001</v>
      </c>
      <c r="R614" s="870">
        <v>40.520000000000003</v>
      </c>
      <c r="S614" s="870">
        <v>24.35</v>
      </c>
      <c r="T614" s="874">
        <f>SUM(PS[[#This Row],[G 180µ]:[G 63µ]])</f>
        <v>89.47</v>
      </c>
      <c r="U614" s="870">
        <v>5.98</v>
      </c>
      <c r="V614" s="622"/>
      <c r="W614" s="622"/>
      <c r="X614" s="622"/>
      <c r="Y614" s="18">
        <v>88.56</v>
      </c>
      <c r="Z614" s="18">
        <v>-0.18</v>
      </c>
      <c r="AA614" s="18">
        <v>11.29</v>
      </c>
      <c r="AB614" s="25"/>
      <c r="AC614" s="17"/>
      <c r="AD614" s="16"/>
      <c r="AE614" s="16"/>
      <c r="AF614" s="16"/>
      <c r="AG614" s="18"/>
      <c r="AH614" s="16"/>
      <c r="AI614" s="16"/>
      <c r="AJ614" s="24"/>
      <c r="AK614" s="635" t="s">
        <v>55</v>
      </c>
      <c r="AL614" s="635" t="s">
        <v>55</v>
      </c>
      <c r="AM614" s="26"/>
      <c r="AN614" s="635" t="s">
        <v>79</v>
      </c>
      <c r="AO614" s="24" t="s">
        <v>55</v>
      </c>
      <c r="AP614" s="24"/>
      <c r="AQ614" s="635" t="s">
        <v>55</v>
      </c>
      <c r="AR614" s="635" t="s">
        <v>55</v>
      </c>
      <c r="AS614" s="641" t="s">
        <v>32</v>
      </c>
      <c r="AT614" s="24" t="s">
        <v>1997</v>
      </c>
    </row>
    <row r="615" spans="1:46" ht="19.5">
      <c r="A615" s="619">
        <v>46050</v>
      </c>
      <c r="B615" s="616">
        <v>101</v>
      </c>
      <c r="C615" s="620">
        <v>0.375</v>
      </c>
      <c r="D615" s="617">
        <v>1376</v>
      </c>
      <c r="E615" s="617" t="s">
        <v>39</v>
      </c>
      <c r="F615" s="621" t="s">
        <v>55</v>
      </c>
      <c r="G615" s="866">
        <v>13.4</v>
      </c>
      <c r="H615" s="875"/>
      <c r="I615" s="869"/>
      <c r="J615" s="24"/>
      <c r="K615" s="19">
        <v>10.43</v>
      </c>
      <c r="L615" s="636">
        <f>(K615/(100-G615))*100</f>
        <v>12.043879907621248</v>
      </c>
      <c r="M615" s="24"/>
      <c r="N615" s="24"/>
      <c r="O615" s="869">
        <v>3.64</v>
      </c>
      <c r="P615" s="869">
        <v>6.21</v>
      </c>
      <c r="Q615" s="870">
        <v>14.89</v>
      </c>
      <c r="R615" s="870">
        <v>42.68</v>
      </c>
      <c r="S615" s="870">
        <v>23.16</v>
      </c>
      <c r="T615" s="874">
        <f>SUM(PS[[#This Row],[G 180µ]:[G 63µ]])</f>
        <v>86.94</v>
      </c>
      <c r="U615" s="870">
        <v>8.5</v>
      </c>
      <c r="V615" s="622"/>
      <c r="W615" s="622"/>
      <c r="X615" s="622"/>
      <c r="Y615" s="18">
        <v>88.28</v>
      </c>
      <c r="Z615" s="18">
        <v>-0.04</v>
      </c>
      <c r="AA615" s="18">
        <v>11.12</v>
      </c>
      <c r="AB615" s="25"/>
      <c r="AC615" s="639">
        <v>0.81</v>
      </c>
      <c r="AD615" s="16">
        <v>78</v>
      </c>
      <c r="AE615" s="16">
        <v>65</v>
      </c>
      <c r="AF615" s="16">
        <v>17.899999999999999</v>
      </c>
      <c r="AG615" s="18">
        <v>151</v>
      </c>
      <c r="AH615" s="16">
        <v>1.2</v>
      </c>
      <c r="AI615" s="16">
        <v>37.5</v>
      </c>
      <c r="AJ615" s="24"/>
      <c r="AK615" s="635" t="s">
        <v>55</v>
      </c>
      <c r="AL615" s="635" t="s">
        <v>55</v>
      </c>
      <c r="AM615" s="26"/>
      <c r="AN615" s="635" t="s">
        <v>91</v>
      </c>
      <c r="AO615" s="24" t="s">
        <v>55</v>
      </c>
      <c r="AP615" s="24"/>
      <c r="AQ615" s="635" t="s">
        <v>55</v>
      </c>
      <c r="AR615" s="635" t="s">
        <v>55</v>
      </c>
      <c r="AS615" s="641" t="s">
        <v>32</v>
      </c>
      <c r="AT615" s="24" t="s">
        <v>1998</v>
      </c>
    </row>
    <row r="616" spans="1:46" ht="19.5">
      <c r="A616" s="619">
        <v>46050</v>
      </c>
      <c r="B616" s="616">
        <v>101</v>
      </c>
      <c r="C616" s="620">
        <v>0.6875</v>
      </c>
      <c r="D616" s="617">
        <v>1403</v>
      </c>
      <c r="E616" s="617" t="s">
        <v>21</v>
      </c>
      <c r="F616" s="621" t="s">
        <v>55</v>
      </c>
      <c r="G616" s="866">
        <v>13.2</v>
      </c>
      <c r="H616" s="875"/>
      <c r="I616" s="869"/>
      <c r="J616" s="24"/>
      <c r="K616" s="19">
        <v>10.67</v>
      </c>
      <c r="L616" s="636">
        <f>(K616/(100-G616))*100</f>
        <v>12.2926267281106</v>
      </c>
      <c r="M616" s="24"/>
      <c r="N616" s="24"/>
      <c r="O616" s="869"/>
      <c r="P616" s="869"/>
      <c r="Q616" s="870"/>
      <c r="R616" s="870"/>
      <c r="S616" s="870"/>
      <c r="T616" s="874"/>
      <c r="U616" s="870"/>
      <c r="V616" s="622"/>
      <c r="W616" s="622"/>
      <c r="X616" s="622"/>
      <c r="Y616" s="18">
        <v>87.06</v>
      </c>
      <c r="Z616" s="18">
        <v>-7.0000000000000007E-2</v>
      </c>
      <c r="AA616" s="18">
        <v>11.1</v>
      </c>
      <c r="AB616" s="25"/>
      <c r="AC616" s="639"/>
      <c r="AD616" s="16"/>
      <c r="AE616" s="16"/>
      <c r="AF616" s="16"/>
      <c r="AG616" s="18"/>
      <c r="AH616" s="16"/>
      <c r="AI616" s="16"/>
      <c r="AJ616" s="24"/>
      <c r="AK616" s="635"/>
      <c r="AL616" s="635"/>
      <c r="AM616" s="26"/>
      <c r="AN616" s="635" t="s">
        <v>73</v>
      </c>
      <c r="AO616" s="24" t="s">
        <v>55</v>
      </c>
      <c r="AP616" s="24"/>
      <c r="AQ616" s="635" t="s">
        <v>55</v>
      </c>
      <c r="AR616" s="635" t="s">
        <v>55</v>
      </c>
      <c r="AS616" s="641" t="s">
        <v>32</v>
      </c>
      <c r="AT616" s="24" t="s">
        <v>1999</v>
      </c>
    </row>
    <row r="617" spans="1:46" ht="19.5">
      <c r="A617" s="619">
        <v>46051</v>
      </c>
      <c r="B617" s="616">
        <v>101</v>
      </c>
      <c r="C617" s="620">
        <v>0.39583333333333331</v>
      </c>
      <c r="D617" s="617">
        <v>1418</v>
      </c>
      <c r="E617" s="617" t="s">
        <v>39</v>
      </c>
      <c r="F617" s="621" t="s">
        <v>55</v>
      </c>
      <c r="G617" s="866">
        <v>13.5</v>
      </c>
      <c r="H617" s="875"/>
      <c r="I617" s="869"/>
      <c r="J617" s="24">
        <v>0.56999999999999995</v>
      </c>
      <c r="K617" s="19">
        <v>10.82</v>
      </c>
      <c r="L617" s="636">
        <f>(K617/(100-G617))*100</f>
        <v>12.508670520231213</v>
      </c>
      <c r="M617" s="24"/>
      <c r="N617" s="24"/>
      <c r="O617" s="869">
        <v>4.4400000000000004</v>
      </c>
      <c r="P617" s="869">
        <v>5.0199999999999996</v>
      </c>
      <c r="Q617" s="870">
        <v>13.84</v>
      </c>
      <c r="R617" s="870">
        <v>47.86</v>
      </c>
      <c r="S617" s="870">
        <v>22.39</v>
      </c>
      <c r="T617" s="874">
        <f>SUM(PS[[#This Row],[G 180µ]:[G 63µ]])</f>
        <v>89.11</v>
      </c>
      <c r="U617" s="870">
        <v>5.99</v>
      </c>
      <c r="V617" s="622">
        <v>25.4</v>
      </c>
      <c r="W617" s="622">
        <v>97</v>
      </c>
      <c r="X617" s="622">
        <v>8.59</v>
      </c>
      <c r="Y617" s="18">
        <v>87.21</v>
      </c>
      <c r="Z617" s="18">
        <v>-0.08</v>
      </c>
      <c r="AA617" s="18">
        <v>11.37</v>
      </c>
      <c r="AB617" s="25"/>
      <c r="AC617" s="639"/>
      <c r="AD617" s="16">
        <v>93</v>
      </c>
      <c r="AE617" s="16">
        <v>60</v>
      </c>
      <c r="AF617" s="16">
        <v>17.2</v>
      </c>
      <c r="AG617" s="18">
        <v>195</v>
      </c>
      <c r="AH617" s="16">
        <v>1.55</v>
      </c>
      <c r="AI617" s="16">
        <v>46.5</v>
      </c>
      <c r="AJ617" s="24"/>
      <c r="AK617" s="635" t="s">
        <v>55</v>
      </c>
      <c r="AL617" s="635" t="s">
        <v>55</v>
      </c>
      <c r="AM617" s="26"/>
      <c r="AN617" s="635" t="s">
        <v>85</v>
      </c>
      <c r="AO617" s="24" t="s">
        <v>55</v>
      </c>
      <c r="AP617" s="24"/>
      <c r="AQ617" s="635" t="s">
        <v>55</v>
      </c>
      <c r="AR617" s="635" t="s">
        <v>55</v>
      </c>
      <c r="AS617" s="641" t="s">
        <v>32</v>
      </c>
      <c r="AT617" s="24" t="s">
        <v>2000</v>
      </c>
    </row>
    <row r="618" spans="1:46" ht="19.5">
      <c r="A618" s="619">
        <v>46051</v>
      </c>
      <c r="B618" s="616">
        <v>101</v>
      </c>
      <c r="C618" s="620">
        <v>0.41666666666666669</v>
      </c>
      <c r="D618" s="617">
        <v>1420</v>
      </c>
      <c r="E618" s="617" t="s">
        <v>21</v>
      </c>
      <c r="F618" s="621" t="s">
        <v>55</v>
      </c>
      <c r="G618" s="864">
        <v>13.35</v>
      </c>
      <c r="H618" s="875"/>
      <c r="I618" s="869"/>
      <c r="J618" s="24"/>
      <c r="K618" s="19">
        <v>10.18</v>
      </c>
      <c r="L618" s="636">
        <f>(K618/(100-G618))*100</f>
        <v>11.748413156376225</v>
      </c>
      <c r="M618" s="24"/>
      <c r="N618" s="24"/>
      <c r="O618" s="869">
        <v>1</v>
      </c>
      <c r="P618" s="869">
        <v>1.1399999999999999</v>
      </c>
      <c r="Q618" s="870">
        <v>7.1</v>
      </c>
      <c r="R618" s="870">
        <v>59</v>
      </c>
      <c r="S618" s="870">
        <v>20</v>
      </c>
      <c r="T618" s="874">
        <f>SUM(PS[[#This Row],[G 180µ]:[G 63µ]])</f>
        <v>87.24</v>
      </c>
      <c r="U618" s="870">
        <v>8.5</v>
      </c>
      <c r="V618" s="622"/>
      <c r="W618" s="622"/>
      <c r="X618" s="622"/>
      <c r="Y618" s="18">
        <v>91.03</v>
      </c>
      <c r="Z618" s="18">
        <v>-0.85</v>
      </c>
      <c r="AA618" s="18">
        <v>11.54</v>
      </c>
      <c r="AB618" s="25"/>
      <c r="AC618" s="17"/>
      <c r="AD618" s="16"/>
      <c r="AE618" s="16"/>
      <c r="AF618" s="16"/>
      <c r="AG618" s="18"/>
      <c r="AH618" s="16"/>
      <c r="AI618" s="16"/>
      <c r="AJ618" s="24"/>
      <c r="AK618" s="635"/>
      <c r="AL618" s="635"/>
      <c r="AM618" s="26"/>
      <c r="AN618" s="24"/>
      <c r="AO618" s="24" t="s">
        <v>55</v>
      </c>
      <c r="AP618" s="24"/>
      <c r="AQ618" s="635" t="s">
        <v>55</v>
      </c>
      <c r="AR618" s="635" t="s">
        <v>55</v>
      </c>
      <c r="AS618" s="641" t="s">
        <v>32</v>
      </c>
      <c r="AT618" s="24" t="s">
        <v>2001</v>
      </c>
    </row>
    <row r="619" spans="1:46" ht="19.5">
      <c r="A619" s="619">
        <v>46055</v>
      </c>
      <c r="B619" s="616">
        <v>102</v>
      </c>
      <c r="C619" s="620">
        <v>0.35416666666666669</v>
      </c>
      <c r="D619" s="617">
        <v>1535</v>
      </c>
      <c r="E619" s="617" t="s">
        <v>39</v>
      </c>
      <c r="F619" s="621" t="s">
        <v>55</v>
      </c>
      <c r="G619" s="864">
        <v>13.27</v>
      </c>
      <c r="H619" s="875"/>
      <c r="I619" s="869">
        <v>13.05</v>
      </c>
      <c r="J619" s="24">
        <v>0.62</v>
      </c>
      <c r="K619" s="19">
        <v>10.39</v>
      </c>
      <c r="L619" s="636">
        <f>(K619/(100-G619))*100</f>
        <v>11.979707137092126</v>
      </c>
      <c r="M619" s="24"/>
      <c r="N619" s="24"/>
      <c r="O619" s="869">
        <v>1.46</v>
      </c>
      <c r="P619" s="869">
        <v>3.6</v>
      </c>
      <c r="Q619" s="870">
        <v>11.62</v>
      </c>
      <c r="R619" s="870">
        <v>52.83</v>
      </c>
      <c r="S619" s="870">
        <v>22.39</v>
      </c>
      <c r="T619" s="874">
        <f>SUM(PS[[#This Row],[G 180µ]:[G 63µ]])</f>
        <v>90.44</v>
      </c>
      <c r="U619" s="870">
        <v>5.67</v>
      </c>
      <c r="V619" s="622"/>
      <c r="W619" s="622"/>
      <c r="X619" s="622"/>
      <c r="Y619" s="18">
        <v>89.37</v>
      </c>
      <c r="Z619" s="18">
        <v>-0.45</v>
      </c>
      <c r="AA619" s="18">
        <v>10.96</v>
      </c>
      <c r="AB619" s="25"/>
      <c r="AC619" s="17"/>
      <c r="AD619" s="16"/>
      <c r="AE619" s="16"/>
      <c r="AF619" s="16"/>
      <c r="AG619" s="18"/>
      <c r="AH619" s="16"/>
      <c r="AI619" s="16"/>
      <c r="AJ619" s="24"/>
      <c r="AK619" s="635" t="s">
        <v>55</v>
      </c>
      <c r="AL619" s="635" t="s">
        <v>55</v>
      </c>
      <c r="AM619" s="26"/>
      <c r="AN619" s="635" t="s">
        <v>85</v>
      </c>
      <c r="AO619" s="24" t="s">
        <v>55</v>
      </c>
      <c r="AP619" s="24"/>
      <c r="AQ619" s="635" t="s">
        <v>55</v>
      </c>
      <c r="AR619" s="635" t="s">
        <v>55</v>
      </c>
      <c r="AS619" s="641" t="s">
        <v>32</v>
      </c>
      <c r="AT619" s="24" t="s">
        <v>2002</v>
      </c>
    </row>
    <row r="620" spans="1:46" ht="19.5">
      <c r="A620" s="619">
        <v>46055</v>
      </c>
      <c r="B620" s="616">
        <v>102</v>
      </c>
      <c r="C620" s="620">
        <v>0.44791666666666669</v>
      </c>
      <c r="D620" s="617">
        <v>1558</v>
      </c>
      <c r="E620" s="617" t="s">
        <v>21</v>
      </c>
      <c r="F620" s="621" t="s">
        <v>55</v>
      </c>
      <c r="G620" s="864">
        <v>13.94</v>
      </c>
      <c r="H620" s="875"/>
      <c r="I620" s="869">
        <v>14</v>
      </c>
      <c r="J620" s="24"/>
      <c r="K620" s="19">
        <v>10.23</v>
      </c>
      <c r="L620" s="636">
        <f t="shared" ref="L620:L622" si="63">(K620/(100-G620))*100</f>
        <v>11.887055542644667</v>
      </c>
      <c r="M620" s="24"/>
      <c r="N620" s="24"/>
      <c r="O620" s="869"/>
      <c r="P620" s="869"/>
      <c r="Q620" s="870"/>
      <c r="R620" s="870"/>
      <c r="S620" s="870"/>
      <c r="T620" s="874"/>
      <c r="U620" s="870"/>
      <c r="V620" s="622"/>
      <c r="W620" s="622"/>
      <c r="X620" s="622"/>
      <c r="Y620" s="18">
        <v>89.19</v>
      </c>
      <c r="Z620" s="18">
        <v>-0.47</v>
      </c>
      <c r="AA620" s="18">
        <v>10.78</v>
      </c>
      <c r="AB620" s="25"/>
      <c r="AC620" s="17"/>
      <c r="AD620" s="16"/>
      <c r="AE620" s="16"/>
      <c r="AF620" s="16"/>
      <c r="AG620" s="18"/>
      <c r="AH620" s="16"/>
      <c r="AI620" s="16"/>
      <c r="AJ620" s="24"/>
      <c r="AK620" s="635"/>
      <c r="AL620" s="635"/>
      <c r="AM620" s="26"/>
      <c r="AN620" s="24"/>
      <c r="AO620" s="24" t="s">
        <v>55</v>
      </c>
      <c r="AP620" s="24"/>
      <c r="AQ620" s="635" t="s">
        <v>55</v>
      </c>
      <c r="AR620" s="635" t="s">
        <v>55</v>
      </c>
      <c r="AS620" s="641" t="s">
        <v>32</v>
      </c>
      <c r="AT620" s="24" t="s">
        <v>2003</v>
      </c>
    </row>
    <row r="621" spans="1:46" ht="19.5">
      <c r="A621" s="619">
        <v>46055</v>
      </c>
      <c r="B621" s="616">
        <v>102</v>
      </c>
      <c r="C621" s="620">
        <v>0.44791666666666669</v>
      </c>
      <c r="D621" s="617">
        <v>1559</v>
      </c>
      <c r="E621" s="617" t="s">
        <v>39</v>
      </c>
      <c r="F621" s="621" t="s">
        <v>55</v>
      </c>
      <c r="G621" s="864">
        <v>13.35</v>
      </c>
      <c r="H621" s="875"/>
      <c r="I621" s="869">
        <v>13.7</v>
      </c>
      <c r="J621" s="24">
        <v>0.6</v>
      </c>
      <c r="K621" s="19">
        <v>10.029999999999999</v>
      </c>
      <c r="L621" s="636">
        <f t="shared" si="63"/>
        <v>11.575302942873627</v>
      </c>
      <c r="M621" s="24"/>
      <c r="N621" s="24"/>
      <c r="O621" s="869">
        <v>2</v>
      </c>
      <c r="P621" s="869">
        <v>3</v>
      </c>
      <c r="Q621" s="870">
        <v>12</v>
      </c>
      <c r="R621" s="870">
        <v>52</v>
      </c>
      <c r="S621" s="870">
        <v>21</v>
      </c>
      <c r="T621" s="874">
        <f>SUM(PS[[#This Row],[G 180µ]:[G 63µ]])</f>
        <v>88</v>
      </c>
      <c r="U621" s="870">
        <v>7.5</v>
      </c>
      <c r="V621" s="622"/>
      <c r="W621" s="622"/>
      <c r="X621" s="622"/>
      <c r="Y621" s="18">
        <v>88.91</v>
      </c>
      <c r="Z621" s="18">
        <v>-0.41</v>
      </c>
      <c r="AA621" s="18">
        <v>10.77</v>
      </c>
      <c r="AB621" s="25"/>
      <c r="AC621" s="17"/>
      <c r="AD621" s="16"/>
      <c r="AE621" s="16"/>
      <c r="AF621" s="16"/>
      <c r="AG621" s="18"/>
      <c r="AH621" s="16"/>
      <c r="AI621" s="16"/>
      <c r="AJ621" s="24"/>
      <c r="AK621" s="635" t="s">
        <v>55</v>
      </c>
      <c r="AL621" s="635" t="s">
        <v>55</v>
      </c>
      <c r="AM621" s="635"/>
      <c r="AN621" s="635" t="s">
        <v>85</v>
      </c>
      <c r="AO621" s="24" t="s">
        <v>55</v>
      </c>
      <c r="AP621" s="24"/>
      <c r="AQ621" s="635" t="s">
        <v>55</v>
      </c>
      <c r="AR621" s="635" t="s">
        <v>55</v>
      </c>
      <c r="AS621" s="641" t="s">
        <v>32</v>
      </c>
      <c r="AT621" s="24" t="s">
        <v>2004</v>
      </c>
    </row>
    <row r="622" spans="1:46" ht="19.5">
      <c r="A622" s="619">
        <v>46055</v>
      </c>
      <c r="B622" s="616">
        <v>102</v>
      </c>
      <c r="C622" s="620">
        <v>0.5625</v>
      </c>
      <c r="D622" s="617">
        <v>1562</v>
      </c>
      <c r="E622" s="617" t="s">
        <v>39</v>
      </c>
      <c r="F622" s="621" t="s">
        <v>55</v>
      </c>
      <c r="G622" s="864">
        <v>13.69</v>
      </c>
      <c r="H622" s="875"/>
      <c r="I622" s="869"/>
      <c r="J622" s="24"/>
      <c r="K622" s="19">
        <v>10.039999999999999</v>
      </c>
      <c r="L622" s="636">
        <f t="shared" si="63"/>
        <v>11.632487544896303</v>
      </c>
      <c r="M622" s="24"/>
      <c r="N622" s="24"/>
      <c r="O622" s="869"/>
      <c r="P622" s="869"/>
      <c r="Q622" s="870"/>
      <c r="R622" s="870"/>
      <c r="S622" s="870"/>
      <c r="T622" s="870"/>
      <c r="U622" s="870"/>
      <c r="V622" s="622"/>
      <c r="W622" s="622"/>
      <c r="X622" s="622"/>
      <c r="Y622" s="18">
        <v>88.32</v>
      </c>
      <c r="Z622" s="18">
        <v>-0.53</v>
      </c>
      <c r="AA622" s="18">
        <v>10.84</v>
      </c>
      <c r="AB622" s="25"/>
      <c r="AC622" s="17"/>
      <c r="AD622" s="16"/>
      <c r="AE622" s="16"/>
      <c r="AF622" s="16"/>
      <c r="AG622" s="18"/>
      <c r="AH622" s="16"/>
      <c r="AI622" s="16"/>
      <c r="AJ622" s="24"/>
      <c r="AK622" s="635" t="s">
        <v>55</v>
      </c>
      <c r="AL622" s="635" t="s">
        <v>55</v>
      </c>
      <c r="AM622" s="26"/>
      <c r="AN622" s="24" t="s">
        <v>79</v>
      </c>
      <c r="AO622" s="24" t="s">
        <v>55</v>
      </c>
      <c r="AP622" s="24"/>
      <c r="AQ622" s="635" t="s">
        <v>55</v>
      </c>
      <c r="AR622" s="635" t="s">
        <v>55</v>
      </c>
      <c r="AS622" s="641" t="s">
        <v>32</v>
      </c>
      <c r="AT622" s="24" t="s">
        <v>2005</v>
      </c>
    </row>
    <row r="623" spans="1:46" ht="19.5">
      <c r="A623" s="619">
        <v>46056</v>
      </c>
      <c r="B623" s="616">
        <v>102</v>
      </c>
      <c r="C623" s="620">
        <v>0.35416666666666669</v>
      </c>
      <c r="D623" s="617">
        <v>1575</v>
      </c>
      <c r="E623" s="617" t="s">
        <v>39</v>
      </c>
      <c r="F623" s="621" t="s">
        <v>55</v>
      </c>
      <c r="G623" s="864">
        <v>13.74</v>
      </c>
      <c r="H623" s="875"/>
      <c r="I623" s="869">
        <v>14</v>
      </c>
      <c r="J623" s="24">
        <v>0.58699999999999997</v>
      </c>
      <c r="K623" s="19">
        <v>10.64</v>
      </c>
      <c r="L623" s="636">
        <f t="shared" ref="L623" si="64">(K623/(100-G623))*100</f>
        <v>12.334801762114537</v>
      </c>
      <c r="M623" s="24"/>
      <c r="N623" s="24"/>
      <c r="O623" s="869">
        <v>2.86</v>
      </c>
      <c r="P623" s="869">
        <v>8.4600000000000009</v>
      </c>
      <c r="Q623" s="870">
        <v>11.8</v>
      </c>
      <c r="R623" s="870">
        <v>48.28</v>
      </c>
      <c r="S623" s="870">
        <v>21</v>
      </c>
      <c r="T623" s="874">
        <f>SUM(PS[[#This Row],[G 180µ]:[G 63µ]])</f>
        <v>89.54</v>
      </c>
      <c r="U623" s="870">
        <v>6.03</v>
      </c>
      <c r="V623" s="622"/>
      <c r="W623" s="622"/>
      <c r="X623" s="622"/>
      <c r="Y623" s="18">
        <v>87.18</v>
      </c>
      <c r="Z623" s="18">
        <v>-0.61</v>
      </c>
      <c r="AA623" s="18">
        <v>10.82</v>
      </c>
      <c r="AB623" s="25"/>
      <c r="AC623" s="17">
        <v>0.77</v>
      </c>
      <c r="AD623" s="16">
        <v>84</v>
      </c>
      <c r="AE623" s="16">
        <v>77</v>
      </c>
      <c r="AF623" s="16">
        <v>19.5</v>
      </c>
      <c r="AG623" s="18">
        <v>200</v>
      </c>
      <c r="AH623" s="16">
        <v>1.0900000000000001</v>
      </c>
      <c r="AI623" s="16">
        <v>46.02</v>
      </c>
      <c r="AJ623" s="24"/>
      <c r="AK623" s="635" t="s">
        <v>55</v>
      </c>
      <c r="AL623" s="635" t="s">
        <v>55</v>
      </c>
      <c r="AM623" s="26"/>
      <c r="AN623" s="24" t="s">
        <v>79</v>
      </c>
      <c r="AO623" s="24" t="s">
        <v>55</v>
      </c>
      <c r="AP623" s="24"/>
      <c r="AQ623" s="635" t="s">
        <v>55</v>
      </c>
      <c r="AR623" s="635" t="s">
        <v>55</v>
      </c>
      <c r="AS623" s="641" t="s">
        <v>32</v>
      </c>
      <c r="AT623" s="24" t="s">
        <v>2006</v>
      </c>
    </row>
    <row r="624" spans="1:46" ht="19.5">
      <c r="A624" s="619">
        <v>46056</v>
      </c>
      <c r="B624" s="616">
        <v>102</v>
      </c>
      <c r="C624" s="620">
        <v>0.375</v>
      </c>
      <c r="D624" s="617">
        <v>1576</v>
      </c>
      <c r="E624" s="617" t="s">
        <v>21</v>
      </c>
      <c r="F624" s="621" t="s">
        <v>55</v>
      </c>
      <c r="G624" s="864">
        <v>13.94</v>
      </c>
      <c r="H624" s="875"/>
      <c r="I624" s="869"/>
      <c r="J624" s="24"/>
      <c r="K624" s="19">
        <v>10.33</v>
      </c>
      <c r="L624" s="636">
        <f t="shared" ref="L624" si="65">(K624/(100-G624))*100</f>
        <v>12.003253544039042</v>
      </c>
      <c r="M624" s="24"/>
      <c r="N624" s="24"/>
      <c r="O624" s="869">
        <v>2.12</v>
      </c>
      <c r="P624" s="869">
        <v>7.66</v>
      </c>
      <c r="Q624" s="870">
        <v>12.88</v>
      </c>
      <c r="R624" s="870">
        <v>52.16</v>
      </c>
      <c r="S624" s="870">
        <v>18.260000000000002</v>
      </c>
      <c r="T624" s="874">
        <f>SUM(PS[[#This Row],[G 180µ]:[G 63µ]])</f>
        <v>90.96</v>
      </c>
      <c r="U624" s="870">
        <v>4.9000000000000004</v>
      </c>
      <c r="V624" s="622"/>
      <c r="W624" s="622"/>
      <c r="X624" s="622"/>
      <c r="Y624" s="18">
        <v>88.4</v>
      </c>
      <c r="Z624" s="18">
        <v>-0.54</v>
      </c>
      <c r="AA624" s="18">
        <v>11.2</v>
      </c>
      <c r="AB624" s="25"/>
      <c r="AC624" s="17">
        <v>0.72</v>
      </c>
      <c r="AD624" s="16"/>
      <c r="AE624" s="16"/>
      <c r="AF624" s="16"/>
      <c r="AG624" s="18"/>
      <c r="AH624" s="16"/>
      <c r="AI624" s="16"/>
      <c r="AJ624" s="24"/>
      <c r="AK624" s="635"/>
      <c r="AL624" s="635"/>
      <c r="AM624" s="26"/>
      <c r="AN624" s="24" t="s">
        <v>85</v>
      </c>
      <c r="AO624" s="24" t="s">
        <v>55</v>
      </c>
      <c r="AP624" s="24"/>
      <c r="AQ624" s="635" t="s">
        <v>55</v>
      </c>
      <c r="AR624" s="635" t="s">
        <v>55</v>
      </c>
      <c r="AS624" s="641" t="s">
        <v>32</v>
      </c>
      <c r="AT624" s="24" t="s">
        <v>2007</v>
      </c>
    </row>
    <row r="625" spans="1:46" ht="19.5">
      <c r="A625" s="619">
        <v>46056</v>
      </c>
      <c r="B625" s="616">
        <v>102</v>
      </c>
      <c r="C625" s="620">
        <v>0.47916666666666669</v>
      </c>
      <c r="D625" s="617">
        <v>1591</v>
      </c>
      <c r="E625" s="617" t="s">
        <v>21</v>
      </c>
      <c r="F625" s="621" t="s">
        <v>55</v>
      </c>
      <c r="G625" s="864">
        <v>13.65</v>
      </c>
      <c r="H625" s="875"/>
      <c r="I625" s="869"/>
      <c r="J625" s="24"/>
      <c r="K625" s="19">
        <v>10.71</v>
      </c>
      <c r="L625" s="636">
        <f t="shared" ref="L625" si="66">(K625/(100-G625))*100</f>
        <v>12.403011001737118</v>
      </c>
      <c r="M625" s="24"/>
      <c r="N625" s="24"/>
      <c r="O625" s="869"/>
      <c r="P625" s="869"/>
      <c r="Q625" s="870"/>
      <c r="R625" s="870"/>
      <c r="S625" s="870"/>
      <c r="T625" s="874"/>
      <c r="U625" s="870"/>
      <c r="V625" s="622"/>
      <c r="W625" s="622"/>
      <c r="X625" s="622"/>
      <c r="Y625" s="18">
        <v>88.59</v>
      </c>
      <c r="Z625" s="18">
        <v>-0.59</v>
      </c>
      <c r="AA625" s="18">
        <v>11</v>
      </c>
      <c r="AB625" s="25"/>
      <c r="AC625" s="17"/>
      <c r="AD625" s="16"/>
      <c r="AE625" s="16"/>
      <c r="AF625" s="16"/>
      <c r="AG625" s="18"/>
      <c r="AH625" s="16"/>
      <c r="AI625" s="16"/>
      <c r="AJ625" s="24"/>
      <c r="AK625" s="635"/>
      <c r="AL625" s="635"/>
      <c r="AM625" s="26"/>
      <c r="AN625" s="24" t="s">
        <v>85</v>
      </c>
      <c r="AO625" s="24" t="s">
        <v>55</v>
      </c>
      <c r="AP625" s="24"/>
      <c r="AQ625" s="635" t="s">
        <v>55</v>
      </c>
      <c r="AR625" s="635" t="s">
        <v>55</v>
      </c>
      <c r="AS625" s="641" t="s">
        <v>32</v>
      </c>
      <c r="AT625" s="24" t="s">
        <v>2008</v>
      </c>
    </row>
    <row r="626" spans="1:46" ht="19.5">
      <c r="A626" s="619">
        <v>46057</v>
      </c>
      <c r="B626" s="616">
        <v>102</v>
      </c>
      <c r="C626" s="620">
        <v>0.45833333333333331</v>
      </c>
      <c r="D626" s="617">
        <v>1615</v>
      </c>
      <c r="E626" s="617" t="s">
        <v>39</v>
      </c>
      <c r="F626" s="621" t="s">
        <v>55</v>
      </c>
      <c r="G626" s="864">
        <v>13.8</v>
      </c>
      <c r="H626" s="875"/>
      <c r="I626" s="869"/>
      <c r="J626" s="24">
        <v>0.59</v>
      </c>
      <c r="K626" s="19">
        <v>10.1</v>
      </c>
      <c r="L626" s="636">
        <f t="shared" ref="L626:L628" si="67">(K626/(100-G626))*100</f>
        <v>11.716937354988398</v>
      </c>
      <c r="M626" s="24"/>
      <c r="N626" s="24"/>
      <c r="O626" s="869">
        <v>1.83</v>
      </c>
      <c r="P626" s="869">
        <v>3.78</v>
      </c>
      <c r="Q626" s="870">
        <v>13.54</v>
      </c>
      <c r="R626" s="870">
        <v>49.79</v>
      </c>
      <c r="S626" s="870">
        <v>21.26</v>
      </c>
      <c r="T626" s="874">
        <f>SUM(PS[[#This Row],[G 180µ]:[G 63µ]])</f>
        <v>88.37</v>
      </c>
      <c r="U626" s="870">
        <v>5.99</v>
      </c>
      <c r="V626" s="622">
        <v>24.06</v>
      </c>
      <c r="W626" s="622">
        <v>93.57</v>
      </c>
      <c r="X626" s="622">
        <v>7.9</v>
      </c>
      <c r="Y626" s="18">
        <v>89.55</v>
      </c>
      <c r="Z626" s="18">
        <v>-0.54</v>
      </c>
      <c r="AA626" s="18">
        <v>11.19</v>
      </c>
      <c r="AB626" s="25"/>
      <c r="AC626" s="17"/>
      <c r="AD626" s="16"/>
      <c r="AE626" s="16"/>
      <c r="AF626" s="16"/>
      <c r="AG626" s="18"/>
      <c r="AH626" s="16"/>
      <c r="AI626" s="16"/>
      <c r="AJ626" s="24"/>
      <c r="AK626" s="635" t="s">
        <v>55</v>
      </c>
      <c r="AL626" s="635" t="s">
        <v>55</v>
      </c>
      <c r="AM626" s="26"/>
      <c r="AN626" s="24"/>
      <c r="AO626" s="24" t="s">
        <v>55</v>
      </c>
      <c r="AP626" s="24"/>
      <c r="AQ626" s="635" t="s">
        <v>55</v>
      </c>
      <c r="AR626" s="635" t="s">
        <v>55</v>
      </c>
      <c r="AS626" s="641" t="s">
        <v>32</v>
      </c>
      <c r="AT626" s="24" t="s">
        <v>2009</v>
      </c>
    </row>
    <row r="627" spans="1:46" ht="19.5">
      <c r="A627" s="619">
        <v>46057</v>
      </c>
      <c r="B627" s="616">
        <v>102</v>
      </c>
      <c r="C627" s="620">
        <v>0.45833333333333331</v>
      </c>
      <c r="D627" s="617">
        <v>1616</v>
      </c>
      <c r="E627" s="617" t="s">
        <v>21</v>
      </c>
      <c r="F627" s="621" t="s">
        <v>55</v>
      </c>
      <c r="G627" s="864">
        <v>13.8</v>
      </c>
      <c r="H627" s="875"/>
      <c r="I627" s="869"/>
      <c r="J627" s="24"/>
      <c r="K627" s="19">
        <v>10.119999999999999</v>
      </c>
      <c r="L627" s="636">
        <f t="shared" si="67"/>
        <v>11.740139211136889</v>
      </c>
      <c r="M627" s="24"/>
      <c r="N627" s="24"/>
      <c r="O627" s="869">
        <v>1.7</v>
      </c>
      <c r="P627" s="869">
        <v>4.6500000000000004</v>
      </c>
      <c r="Q627" s="870">
        <v>12.63</v>
      </c>
      <c r="R627" s="870">
        <v>56.19</v>
      </c>
      <c r="S627" s="870">
        <v>17.72</v>
      </c>
      <c r="T627" s="874">
        <f>SUM(PS[[#This Row],[G 180µ]:[G 63µ]])</f>
        <v>91.19</v>
      </c>
      <c r="U627" s="870">
        <v>4.63</v>
      </c>
      <c r="V627" s="622"/>
      <c r="W627" s="622"/>
      <c r="X627" s="622"/>
      <c r="Y627" s="18">
        <v>89.62</v>
      </c>
      <c r="Z627" s="18">
        <v>-0.56000000000000005</v>
      </c>
      <c r="AA627" s="18">
        <v>11.13</v>
      </c>
      <c r="AB627" s="25"/>
      <c r="AC627" s="17"/>
      <c r="AD627" s="16"/>
      <c r="AE627" s="16"/>
      <c r="AF627" s="16"/>
      <c r="AG627" s="18"/>
      <c r="AH627" s="16"/>
      <c r="AI627" s="16"/>
      <c r="AJ627" s="24"/>
      <c r="AK627" s="635"/>
      <c r="AL627" s="635"/>
      <c r="AM627" s="26"/>
      <c r="AN627" s="24"/>
      <c r="AO627" s="24" t="s">
        <v>55</v>
      </c>
      <c r="AP627" s="24"/>
      <c r="AQ627" s="635" t="s">
        <v>55</v>
      </c>
      <c r="AR627" s="635" t="s">
        <v>55</v>
      </c>
      <c r="AS627" s="641" t="s">
        <v>32</v>
      </c>
      <c r="AT627" s="24" t="s">
        <v>2010</v>
      </c>
    </row>
    <row r="628" spans="1:46" ht="19.5">
      <c r="A628" s="619">
        <v>46058</v>
      </c>
      <c r="B628" s="616">
        <v>102</v>
      </c>
      <c r="C628" s="620"/>
      <c r="D628" s="617">
        <v>1641</v>
      </c>
      <c r="E628" s="617" t="s">
        <v>39</v>
      </c>
      <c r="F628" s="621" t="s">
        <v>55</v>
      </c>
      <c r="G628" s="864">
        <v>13.84</v>
      </c>
      <c r="H628" s="875"/>
      <c r="I628" s="869"/>
      <c r="J628" s="24"/>
      <c r="K628" s="19">
        <v>10.119999999999999</v>
      </c>
      <c r="L628" s="636">
        <f t="shared" si="67"/>
        <v>11.745589600742804</v>
      </c>
      <c r="M628" s="24"/>
      <c r="N628" s="24"/>
      <c r="O628" s="869">
        <v>2.2000000000000002</v>
      </c>
      <c r="P628" s="869">
        <v>4.2</v>
      </c>
      <c r="Q628" s="870">
        <v>11.63</v>
      </c>
      <c r="R628" s="870">
        <v>60.81</v>
      </c>
      <c r="S628" s="870">
        <v>14.52</v>
      </c>
      <c r="T628" s="874">
        <f>SUM(PS[[#This Row],[G 180µ]:[G 63µ]])</f>
        <v>91.16</v>
      </c>
      <c r="U628" s="870">
        <v>5</v>
      </c>
      <c r="V628" s="622"/>
      <c r="W628" s="622"/>
      <c r="X628" s="622"/>
      <c r="Y628" s="18">
        <v>89.73</v>
      </c>
      <c r="Z628" s="18">
        <v>-0.53</v>
      </c>
      <c r="AA628" s="18">
        <v>11.05</v>
      </c>
      <c r="AB628" s="25"/>
      <c r="AC628" s="17"/>
      <c r="AD628" s="16">
        <v>83</v>
      </c>
      <c r="AE628" s="16">
        <v>71</v>
      </c>
      <c r="AF628" s="16">
        <v>18.8</v>
      </c>
      <c r="AG628" s="18">
        <v>185</v>
      </c>
      <c r="AH628" s="16">
        <v>1.17</v>
      </c>
      <c r="AI628" s="16">
        <v>44.9</v>
      </c>
      <c r="AJ628" s="24"/>
      <c r="AK628" s="635" t="s">
        <v>55</v>
      </c>
      <c r="AL628" s="635" t="s">
        <v>55</v>
      </c>
      <c r="AM628" s="26"/>
      <c r="AN628" s="24"/>
      <c r="AO628" s="24" t="s">
        <v>55</v>
      </c>
      <c r="AP628" s="24"/>
      <c r="AQ628" s="635" t="s">
        <v>55</v>
      </c>
      <c r="AR628" s="635" t="s">
        <v>55</v>
      </c>
      <c r="AS628" s="641" t="s">
        <v>32</v>
      </c>
      <c r="AT628" s="24" t="s">
        <v>2011</v>
      </c>
    </row>
    <row r="629" spans="1:46" ht="19.5">
      <c r="A629" s="619">
        <v>46059</v>
      </c>
      <c r="B629" s="616">
        <v>102</v>
      </c>
      <c r="C629" s="620">
        <v>0.33333333333333331</v>
      </c>
      <c r="D629" s="617">
        <v>1671</v>
      </c>
      <c r="E629" s="617" t="s">
        <v>58</v>
      </c>
      <c r="F629" s="621" t="s">
        <v>55</v>
      </c>
      <c r="G629" s="864">
        <v>13.92</v>
      </c>
      <c r="H629" s="875"/>
      <c r="I629" s="869"/>
      <c r="J629" s="24"/>
      <c r="K629" s="19">
        <v>10.119999999999999</v>
      </c>
      <c r="L629" s="636">
        <f t="shared" ref="L629" si="68">(K629/(100-G629))*100</f>
        <v>11.756505576208177</v>
      </c>
      <c r="M629" s="24"/>
      <c r="N629" s="24"/>
      <c r="O629" s="869">
        <v>2.2999999999999998</v>
      </c>
      <c r="P629" s="869">
        <v>5.21</v>
      </c>
      <c r="Q629" s="870">
        <v>12.9</v>
      </c>
      <c r="R629" s="870">
        <v>58.25</v>
      </c>
      <c r="S629" s="870">
        <v>16</v>
      </c>
      <c r="T629" s="874">
        <f>SUM(PS[[#This Row],[G 180µ]:[G 63µ]])</f>
        <v>92.36</v>
      </c>
      <c r="U629" s="870">
        <v>4.0999999999999996</v>
      </c>
      <c r="V629" s="622">
        <v>21.05</v>
      </c>
      <c r="W629" s="622">
        <v>97.5</v>
      </c>
      <c r="X629" s="622">
        <v>7.04</v>
      </c>
      <c r="Y629" s="18">
        <v>89.53</v>
      </c>
      <c r="Z629" s="18">
        <v>-0.55000000000000004</v>
      </c>
      <c r="AA629" s="18">
        <v>11.03</v>
      </c>
      <c r="AB629" s="25"/>
      <c r="AC629" s="17"/>
      <c r="AD629" s="16"/>
      <c r="AE629" s="16"/>
      <c r="AF629" s="16"/>
      <c r="AG629" s="18"/>
      <c r="AH629" s="16"/>
      <c r="AI629" s="16"/>
      <c r="AJ629" s="24"/>
      <c r="AK629" s="635" t="s">
        <v>55</v>
      </c>
      <c r="AL629" s="635" t="s">
        <v>55</v>
      </c>
      <c r="AM629" s="26"/>
      <c r="AN629" s="24"/>
      <c r="AO629" s="24" t="s">
        <v>55</v>
      </c>
      <c r="AP629" s="24"/>
      <c r="AQ629" s="635" t="s">
        <v>55</v>
      </c>
      <c r="AR629" s="635" t="s">
        <v>55</v>
      </c>
      <c r="AS629" s="641" t="s">
        <v>32</v>
      </c>
      <c r="AT629" s="24" t="s">
        <v>2012</v>
      </c>
    </row>
    <row r="630" spans="1:46" ht="19.5">
      <c r="A630" s="619">
        <v>46059</v>
      </c>
      <c r="B630" s="616">
        <v>102</v>
      </c>
      <c r="C630" s="620">
        <v>0.375</v>
      </c>
      <c r="D630" s="617">
        <v>1676</v>
      </c>
      <c r="E630" s="617" t="s">
        <v>58</v>
      </c>
      <c r="F630" s="621" t="s">
        <v>55</v>
      </c>
      <c r="G630" s="864">
        <v>13.78</v>
      </c>
      <c r="H630" s="875"/>
      <c r="I630" s="869"/>
      <c r="J630" s="24"/>
      <c r="K630" s="19">
        <v>10.491</v>
      </c>
      <c r="L630" s="636">
        <f t="shared" ref="L630:L633" si="69">(K630/(100-G630))*100</f>
        <v>12.167710508002784</v>
      </c>
      <c r="M630" s="24"/>
      <c r="N630" s="24"/>
      <c r="O630" s="869"/>
      <c r="P630" s="869"/>
      <c r="Q630" s="870"/>
      <c r="R630" s="870"/>
      <c r="S630" s="870"/>
      <c r="T630" s="874"/>
      <c r="U630" s="870"/>
      <c r="V630" s="622"/>
      <c r="W630" s="622"/>
      <c r="X630" s="622"/>
      <c r="Y630" s="18">
        <v>89.53</v>
      </c>
      <c r="Z630" s="18">
        <v>-0.55000000000000004</v>
      </c>
      <c r="AA630" s="18">
        <v>11.03</v>
      </c>
      <c r="AB630" s="25"/>
      <c r="AC630" s="17"/>
      <c r="AD630" s="16"/>
      <c r="AE630" s="16"/>
      <c r="AF630" s="16"/>
      <c r="AG630" s="18"/>
      <c r="AH630" s="16"/>
      <c r="AI630" s="16"/>
      <c r="AJ630" s="24"/>
      <c r="AK630" s="635" t="s">
        <v>55</v>
      </c>
      <c r="AL630" s="635" t="s">
        <v>55</v>
      </c>
      <c r="AM630" s="26"/>
      <c r="AN630" s="24"/>
      <c r="AO630" s="24" t="s">
        <v>55</v>
      </c>
      <c r="AP630" s="24"/>
      <c r="AQ630" s="635" t="s">
        <v>55</v>
      </c>
      <c r="AR630" s="635" t="s">
        <v>55</v>
      </c>
      <c r="AS630" s="641" t="s">
        <v>32</v>
      </c>
      <c r="AT630" s="24" t="s">
        <v>2013</v>
      </c>
    </row>
    <row r="631" spans="1:46" ht="19.5">
      <c r="A631" s="619">
        <v>46062</v>
      </c>
      <c r="B631" s="616">
        <v>102</v>
      </c>
      <c r="C631" s="620">
        <v>0.375</v>
      </c>
      <c r="D631" s="617">
        <v>1726</v>
      </c>
      <c r="E631" s="617" t="s">
        <v>39</v>
      </c>
      <c r="F631" s="621" t="s">
        <v>55</v>
      </c>
      <c r="G631" s="864">
        <v>13.78</v>
      </c>
      <c r="H631" s="875"/>
      <c r="I631" s="869"/>
      <c r="J631" s="24"/>
      <c r="K631" s="19">
        <v>10.130000000000001</v>
      </c>
      <c r="L631" s="636">
        <f t="shared" si="69"/>
        <v>11.749014149849224</v>
      </c>
      <c r="M631" s="24"/>
      <c r="N631" s="24"/>
      <c r="O631" s="869">
        <v>1.7</v>
      </c>
      <c r="P631" s="869">
        <v>4.8</v>
      </c>
      <c r="Q631" s="870">
        <v>15</v>
      </c>
      <c r="R631" s="870">
        <v>57</v>
      </c>
      <c r="S631" s="870">
        <v>18</v>
      </c>
      <c r="T631" s="874">
        <f>SUM(PS[[#This Row],[G 180µ]:[G 63µ]])</f>
        <v>94.8</v>
      </c>
      <c r="U631" s="870">
        <v>4.0999999999999996</v>
      </c>
      <c r="V631" s="622">
        <v>22</v>
      </c>
      <c r="W631" s="622">
        <v>97</v>
      </c>
      <c r="X631" s="622">
        <v>8</v>
      </c>
      <c r="Y631" s="18">
        <v>90</v>
      </c>
      <c r="Z631" s="18">
        <v>-1</v>
      </c>
      <c r="AA631" s="18">
        <v>11</v>
      </c>
      <c r="AB631" s="25"/>
      <c r="AC631" s="17"/>
      <c r="AD631" s="16">
        <v>84</v>
      </c>
      <c r="AE631" s="16">
        <v>75</v>
      </c>
      <c r="AF631" s="16">
        <v>18.600000000000001</v>
      </c>
      <c r="AG631" s="18">
        <v>190</v>
      </c>
      <c r="AH631" s="16">
        <v>1.1200000000000001</v>
      </c>
      <c r="AI631" s="16">
        <v>45</v>
      </c>
      <c r="AJ631" s="24"/>
      <c r="AK631" s="635" t="s">
        <v>55</v>
      </c>
      <c r="AL631" s="635" t="s">
        <v>55</v>
      </c>
      <c r="AM631" s="26"/>
      <c r="AN631" s="24"/>
      <c r="AO631" s="24" t="s">
        <v>55</v>
      </c>
      <c r="AP631" s="24"/>
      <c r="AQ631" s="635" t="s">
        <v>55</v>
      </c>
      <c r="AR631" s="635" t="s">
        <v>55</v>
      </c>
      <c r="AS631" s="641" t="s">
        <v>32</v>
      </c>
      <c r="AT631" s="24" t="s">
        <v>2014</v>
      </c>
    </row>
    <row r="632" spans="1:46" ht="19.5">
      <c r="A632" s="619">
        <v>46063</v>
      </c>
      <c r="B632" s="616">
        <v>102</v>
      </c>
      <c r="C632" s="620">
        <v>0.35416666666666669</v>
      </c>
      <c r="D632" s="617">
        <v>1757</v>
      </c>
      <c r="E632" s="617" t="s">
        <v>39</v>
      </c>
      <c r="F632" s="621" t="s">
        <v>55</v>
      </c>
      <c r="G632" s="864">
        <v>14.4</v>
      </c>
      <c r="H632" s="875"/>
      <c r="I632" s="869">
        <v>14.3</v>
      </c>
      <c r="J632" s="24"/>
      <c r="K632" s="19">
        <v>10.1</v>
      </c>
      <c r="L632" s="636">
        <f t="shared" si="69"/>
        <v>11.799065420560748</v>
      </c>
      <c r="M632" s="24"/>
      <c r="N632" s="24"/>
      <c r="O632" s="869">
        <v>2.2999999999999998</v>
      </c>
      <c r="P632" s="869">
        <v>4.9000000000000004</v>
      </c>
      <c r="Q632" s="870">
        <v>12</v>
      </c>
      <c r="R632" s="870">
        <v>56</v>
      </c>
      <c r="S632" s="870">
        <v>17</v>
      </c>
      <c r="T632" s="874">
        <f>SUM(PS[[#This Row],[G 180µ]:[G 63µ]])</f>
        <v>89.9</v>
      </c>
      <c r="U632" s="870">
        <v>6</v>
      </c>
      <c r="V632" s="622">
        <v>19.75</v>
      </c>
      <c r="W632" s="622">
        <v>93</v>
      </c>
      <c r="X632" s="622">
        <v>7.59</v>
      </c>
      <c r="Y632" s="18">
        <v>89.7</v>
      </c>
      <c r="Z632" s="18">
        <v>-0.47</v>
      </c>
      <c r="AA632" s="18">
        <v>11.09</v>
      </c>
      <c r="AB632" s="25"/>
      <c r="AC632" s="17"/>
      <c r="AD632" s="16">
        <v>81</v>
      </c>
      <c r="AE632" s="16">
        <v>62</v>
      </c>
      <c r="AF632" s="16">
        <v>17.5</v>
      </c>
      <c r="AG632" s="18">
        <v>169</v>
      </c>
      <c r="AH632" s="16">
        <v>1.31</v>
      </c>
      <c r="AI632" s="16">
        <v>45.2</v>
      </c>
      <c r="AJ632" s="24"/>
      <c r="AK632" s="635" t="s">
        <v>55</v>
      </c>
      <c r="AL632" s="635" t="s">
        <v>55</v>
      </c>
      <c r="AM632" s="26"/>
      <c r="AN632" s="24"/>
      <c r="AO632" s="24" t="s">
        <v>55</v>
      </c>
      <c r="AP632" s="24"/>
      <c r="AQ632" s="635" t="s">
        <v>55</v>
      </c>
      <c r="AR632" s="635" t="s">
        <v>55</v>
      </c>
      <c r="AS632" s="641" t="s">
        <v>32</v>
      </c>
      <c r="AT632" s="24" t="s">
        <v>2015</v>
      </c>
    </row>
    <row r="633" spans="1:46" ht="19.5">
      <c r="A633" s="619">
        <v>46065</v>
      </c>
      <c r="B633" s="616">
        <v>102</v>
      </c>
      <c r="C633" s="620">
        <v>0.39583333333333331</v>
      </c>
      <c r="D633" s="617">
        <v>1825</v>
      </c>
      <c r="E633" s="617" t="s">
        <v>39</v>
      </c>
      <c r="F633" s="621" t="s">
        <v>55</v>
      </c>
      <c r="G633" s="864">
        <v>13.65</v>
      </c>
      <c r="H633" s="875"/>
      <c r="I633" s="869"/>
      <c r="J633" s="24"/>
      <c r="K633" s="19">
        <v>10.16</v>
      </c>
      <c r="L633" s="636">
        <f t="shared" si="69"/>
        <v>11.766068326577882</v>
      </c>
      <c r="M633" s="24"/>
      <c r="N633" s="24"/>
      <c r="O633" s="869"/>
      <c r="P633" s="869"/>
      <c r="Q633" s="870"/>
      <c r="R633" s="870"/>
      <c r="S633" s="870"/>
      <c r="T633" s="870"/>
      <c r="U633" s="870"/>
      <c r="V633" s="622"/>
      <c r="W633" s="622"/>
      <c r="X633" s="622"/>
      <c r="Y633" s="18">
        <v>90.71</v>
      </c>
      <c r="Z633" s="18">
        <v>-0.6</v>
      </c>
      <c r="AA633" s="18">
        <v>10.82</v>
      </c>
      <c r="AB633" s="25"/>
      <c r="AC633" s="17"/>
      <c r="AD633" s="16">
        <v>78</v>
      </c>
      <c r="AE633" s="16">
        <v>84</v>
      </c>
      <c r="AF633" s="16">
        <v>20.399999999999999</v>
      </c>
      <c r="AG633" s="18">
        <v>217</v>
      </c>
      <c r="AH633" s="16">
        <v>0.93</v>
      </c>
      <c r="AI633" s="16">
        <v>53.4</v>
      </c>
      <c r="AJ633" s="24"/>
      <c r="AK633" s="635" t="s">
        <v>55</v>
      </c>
      <c r="AL633" s="635" t="s">
        <v>55</v>
      </c>
      <c r="AM633" s="26"/>
      <c r="AN633" s="24"/>
      <c r="AO633" s="24" t="s">
        <v>55</v>
      </c>
      <c r="AP633" s="24"/>
      <c r="AQ633" s="635" t="s">
        <v>55</v>
      </c>
      <c r="AR633" s="635" t="s">
        <v>55</v>
      </c>
      <c r="AS633" s="641" t="s">
        <v>32</v>
      </c>
      <c r="AT633" s="24" t="s">
        <v>2016</v>
      </c>
    </row>
    <row r="634" spans="1:46" ht="19.5">
      <c r="A634" s="619">
        <v>46066</v>
      </c>
      <c r="B634" s="616">
        <v>102</v>
      </c>
      <c r="C634" s="620">
        <v>0.35416666666666669</v>
      </c>
      <c r="D634" s="617">
        <v>1835</v>
      </c>
      <c r="E634" s="617" t="s">
        <v>39</v>
      </c>
      <c r="F634" s="621" t="s">
        <v>55</v>
      </c>
      <c r="G634" s="864">
        <v>13.18</v>
      </c>
      <c r="H634" s="875"/>
      <c r="I634" s="869">
        <v>13.43</v>
      </c>
      <c r="J634" s="24">
        <v>0.56999999999999995</v>
      </c>
      <c r="K634" s="19">
        <v>11.23</v>
      </c>
      <c r="L634" s="636">
        <f t="shared" ref="L634" si="70">(K634/(100-G634))*100</f>
        <v>12.934807648007373</v>
      </c>
      <c r="M634" s="24"/>
      <c r="N634" s="24"/>
      <c r="O634" s="869">
        <v>1.97</v>
      </c>
      <c r="P634" s="869">
        <v>2.5099999999999998</v>
      </c>
      <c r="Q634" s="870">
        <v>8.75</v>
      </c>
      <c r="R634" s="870">
        <v>61.18</v>
      </c>
      <c r="S634" s="870">
        <v>18.52</v>
      </c>
      <c r="T634" s="874">
        <f>SUM(PS[[#This Row],[G 180µ]:[G 63µ]])</f>
        <v>90.96</v>
      </c>
      <c r="U634" s="870">
        <v>5.86</v>
      </c>
      <c r="V634" s="622"/>
      <c r="W634" s="622"/>
      <c r="X634" s="622"/>
      <c r="Y634" s="18">
        <v>90.02</v>
      </c>
      <c r="Z634" s="18">
        <v>-0.5</v>
      </c>
      <c r="AA634" s="18">
        <v>10.5</v>
      </c>
      <c r="AB634" s="25"/>
      <c r="AC634" s="17"/>
      <c r="AD634" s="16">
        <v>67</v>
      </c>
      <c r="AE634" s="16">
        <v>111</v>
      </c>
      <c r="AF634" s="16">
        <v>23.5</v>
      </c>
      <c r="AG634" s="18">
        <v>223</v>
      </c>
      <c r="AH634" s="16">
        <v>0.6</v>
      </c>
      <c r="AI634" s="16">
        <v>52.7</v>
      </c>
      <c r="AJ634" s="24"/>
      <c r="AK634" s="635" t="s">
        <v>55</v>
      </c>
      <c r="AL634" s="635" t="s">
        <v>55</v>
      </c>
      <c r="AM634" s="26"/>
      <c r="AN634" s="24"/>
      <c r="AO634" s="24" t="s">
        <v>55</v>
      </c>
      <c r="AP634" s="24"/>
      <c r="AQ634" s="635" t="s">
        <v>55</v>
      </c>
      <c r="AR634" s="635" t="s">
        <v>55</v>
      </c>
      <c r="AS634" s="641" t="s">
        <v>32</v>
      </c>
      <c r="AT634" s="24" t="s">
        <v>2017</v>
      </c>
    </row>
    <row r="635" spans="1:46" ht="19.5">
      <c r="A635" s="619">
        <v>46069</v>
      </c>
      <c r="B635" s="616">
        <v>102</v>
      </c>
      <c r="C635" s="620">
        <v>0.375</v>
      </c>
      <c r="D635" s="617">
        <v>1928</v>
      </c>
      <c r="E635" s="617" t="s">
        <v>39</v>
      </c>
      <c r="F635" s="621" t="s">
        <v>55</v>
      </c>
      <c r="G635" s="864">
        <v>13.88</v>
      </c>
      <c r="H635" s="875"/>
      <c r="I635" s="869"/>
      <c r="J635" s="24"/>
      <c r="K635" s="19">
        <v>10.46</v>
      </c>
      <c r="L635" s="636">
        <f t="shared" ref="L635:L636" si="71">(K635/(100-G635))*100</f>
        <v>12.145843009753833</v>
      </c>
      <c r="M635" s="24"/>
      <c r="N635" s="24"/>
      <c r="O635" s="869"/>
      <c r="P635" s="869"/>
      <c r="Q635" s="870"/>
      <c r="R635" s="870"/>
      <c r="S635" s="870"/>
      <c r="T635" s="874"/>
      <c r="U635" s="870"/>
      <c r="V635" s="622">
        <v>20.69</v>
      </c>
      <c r="W635" s="622">
        <v>97.22</v>
      </c>
      <c r="X635" s="622">
        <v>7.37</v>
      </c>
      <c r="Y635" s="18">
        <v>89.36</v>
      </c>
      <c r="Z635" s="18">
        <v>-0.62</v>
      </c>
      <c r="AA635" s="18">
        <v>10.4</v>
      </c>
      <c r="AB635" s="25"/>
      <c r="AC635" s="17">
        <v>0.65</v>
      </c>
      <c r="AD635" s="16">
        <v>90</v>
      </c>
      <c r="AE635" s="16">
        <v>66</v>
      </c>
      <c r="AF635" s="16">
        <v>18.100000000000001</v>
      </c>
      <c r="AG635" s="18">
        <v>216</v>
      </c>
      <c r="AH635" s="16">
        <v>1.36</v>
      </c>
      <c r="AI635" s="16">
        <v>53.4</v>
      </c>
      <c r="AJ635" s="24"/>
      <c r="AK635" s="635" t="s">
        <v>55</v>
      </c>
      <c r="AL635" s="635" t="s">
        <v>55</v>
      </c>
      <c r="AM635" s="26"/>
      <c r="AN635" s="24"/>
      <c r="AO635" s="24" t="s">
        <v>55</v>
      </c>
      <c r="AP635" s="24"/>
      <c r="AQ635" s="635" t="s">
        <v>55</v>
      </c>
      <c r="AR635" s="635" t="s">
        <v>55</v>
      </c>
      <c r="AS635" s="641" t="s">
        <v>32</v>
      </c>
      <c r="AT635" s="24" t="s">
        <v>2018</v>
      </c>
    </row>
    <row r="636" spans="1:46" ht="19.5">
      <c r="A636" s="619">
        <v>46070</v>
      </c>
      <c r="B636" s="616">
        <v>102</v>
      </c>
      <c r="C636" s="620">
        <v>0.4375</v>
      </c>
      <c r="D636" s="617">
        <v>1957</v>
      </c>
      <c r="E636" s="617" t="s">
        <v>39</v>
      </c>
      <c r="F636" s="621" t="s">
        <v>55</v>
      </c>
      <c r="G636" s="864">
        <v>13.87</v>
      </c>
      <c r="H636" s="875"/>
      <c r="I636" s="869"/>
      <c r="J636" s="24"/>
      <c r="K636" s="19">
        <v>10.57</v>
      </c>
      <c r="L636" s="636">
        <f t="shared" si="71"/>
        <v>12.272146754905377</v>
      </c>
      <c r="M636" s="24"/>
      <c r="N636" s="24"/>
      <c r="O636" s="869">
        <v>2.1</v>
      </c>
      <c r="P636" s="869">
        <v>4.8899999999999997</v>
      </c>
      <c r="Q636" s="870">
        <v>10.29</v>
      </c>
      <c r="R636" s="870">
        <v>56.27</v>
      </c>
      <c r="S636" s="870">
        <v>16.350000000000001</v>
      </c>
      <c r="T636" s="874">
        <f>SUM(PS[[#This Row],[G 180µ]:[G 63µ]])</f>
        <v>87.800000000000011</v>
      </c>
      <c r="U636" s="870">
        <v>5.85</v>
      </c>
      <c r="V636" s="622">
        <v>22.39</v>
      </c>
      <c r="W636" s="622">
        <v>97</v>
      </c>
      <c r="X636" s="622">
        <v>7.82</v>
      </c>
      <c r="Y636" s="18">
        <v>89.31</v>
      </c>
      <c r="Z636" s="18">
        <v>-0.66</v>
      </c>
      <c r="AA636" s="18">
        <v>10.61</v>
      </c>
      <c r="AB636" s="25"/>
      <c r="AC636" s="17"/>
      <c r="AD636" s="16">
        <v>89</v>
      </c>
      <c r="AE636" s="16">
        <v>60</v>
      </c>
      <c r="AF636" s="16">
        <v>19</v>
      </c>
      <c r="AG636" s="18">
        <v>220</v>
      </c>
      <c r="AH636" s="16">
        <v>1.48</v>
      </c>
      <c r="AI636" s="16">
        <v>52</v>
      </c>
      <c r="AJ636" s="24"/>
      <c r="AK636" s="635" t="s">
        <v>55</v>
      </c>
      <c r="AL636" s="635" t="s">
        <v>55</v>
      </c>
      <c r="AM636" s="26"/>
      <c r="AN636" s="635" t="s">
        <v>85</v>
      </c>
      <c r="AO636" s="24" t="s">
        <v>55</v>
      </c>
      <c r="AP636" s="24"/>
      <c r="AQ636" s="635" t="s">
        <v>55</v>
      </c>
      <c r="AR636" s="635" t="s">
        <v>55</v>
      </c>
      <c r="AS636" s="641" t="s">
        <v>32</v>
      </c>
      <c r="AT636" s="24" t="s">
        <v>2019</v>
      </c>
    </row>
    <row r="637" spans="1:46" ht="19.5">
      <c r="A637" s="619">
        <v>46071</v>
      </c>
      <c r="B637" s="616">
        <v>102</v>
      </c>
      <c r="C637" s="620">
        <v>0.33333333333333331</v>
      </c>
      <c r="D637" s="617">
        <v>1985</v>
      </c>
      <c r="E637" s="617" t="s">
        <v>39</v>
      </c>
      <c r="F637" s="621" t="s">
        <v>55</v>
      </c>
      <c r="G637" s="864">
        <v>13.51</v>
      </c>
      <c r="H637" s="875"/>
      <c r="I637" s="869"/>
      <c r="J637" s="24"/>
      <c r="K637" s="19">
        <v>11.34</v>
      </c>
      <c r="L637" s="636">
        <f>(K637/(100-G637))*100</f>
        <v>13.111342351716962</v>
      </c>
      <c r="M637" s="24"/>
      <c r="N637" s="24"/>
      <c r="O637" s="869"/>
      <c r="P637" s="869"/>
      <c r="Q637" s="870"/>
      <c r="R637" s="870"/>
      <c r="S637" s="870"/>
      <c r="T637" s="870"/>
      <c r="U637" s="870"/>
      <c r="V637" s="622"/>
      <c r="W637" s="622"/>
      <c r="X637" s="622"/>
      <c r="Y637" s="18"/>
      <c r="Z637" s="18"/>
      <c r="AA637" s="18"/>
      <c r="AB637" s="25"/>
      <c r="AC637" s="17"/>
      <c r="AD637" s="16">
        <v>77</v>
      </c>
      <c r="AE637" s="16">
        <v>100</v>
      </c>
      <c r="AF637" s="16">
        <v>22.3</v>
      </c>
      <c r="AG637" s="18">
        <v>204</v>
      </c>
      <c r="AH637" s="16">
        <v>0.77</v>
      </c>
      <c r="AI637" s="16">
        <v>44.1</v>
      </c>
      <c r="AJ637" s="24"/>
      <c r="AK637" s="635" t="s">
        <v>55</v>
      </c>
      <c r="AL637" s="635" t="s">
        <v>55</v>
      </c>
      <c r="AM637" s="26"/>
      <c r="AN637" s="24"/>
      <c r="AO637" s="24" t="s">
        <v>55</v>
      </c>
      <c r="AP637" s="24"/>
      <c r="AQ637" s="635" t="s">
        <v>55</v>
      </c>
      <c r="AR637" s="635" t="s">
        <v>55</v>
      </c>
      <c r="AS637" s="641" t="s">
        <v>32</v>
      </c>
      <c r="AT637" s="24" t="s">
        <v>2020</v>
      </c>
    </row>
    <row r="638" spans="1:46" ht="19.5">
      <c r="A638" s="619">
        <v>46071</v>
      </c>
      <c r="B638" s="616">
        <v>102</v>
      </c>
      <c r="C638" s="620">
        <v>0.41666666666666669</v>
      </c>
      <c r="D638" s="617">
        <v>1989</v>
      </c>
      <c r="E638" s="617" t="s">
        <v>39</v>
      </c>
      <c r="F638" s="621" t="s">
        <v>55</v>
      </c>
      <c r="G638" s="864">
        <v>13.69</v>
      </c>
      <c r="H638" s="875"/>
      <c r="I638" s="869"/>
      <c r="J638" s="24"/>
      <c r="K638" s="19">
        <v>10.96</v>
      </c>
      <c r="L638" s="636">
        <f>(K638/(100-G638))*100</f>
        <v>12.698412698412698</v>
      </c>
      <c r="M638" s="24"/>
      <c r="N638" s="24"/>
      <c r="O638" s="869"/>
      <c r="P638" s="869"/>
      <c r="Q638" s="870"/>
      <c r="R638" s="870"/>
      <c r="S638" s="870"/>
      <c r="T638" s="870"/>
      <c r="U638" s="870"/>
      <c r="V638" s="622"/>
      <c r="W638" s="622"/>
      <c r="X638" s="622"/>
      <c r="Y638" s="18">
        <v>89.65</v>
      </c>
      <c r="Z638" s="18">
        <v>-0.5</v>
      </c>
      <c r="AA638" s="18">
        <v>10.61</v>
      </c>
      <c r="AB638" s="25"/>
      <c r="AC638" s="17"/>
      <c r="AD638" s="16"/>
      <c r="AE638" s="16"/>
      <c r="AF638" s="16"/>
      <c r="AG638" s="18"/>
      <c r="AH638" s="16"/>
      <c r="AI638" s="16"/>
      <c r="AJ638" s="24"/>
      <c r="AK638" s="635" t="s">
        <v>55</v>
      </c>
      <c r="AL638" s="635" t="s">
        <v>55</v>
      </c>
      <c r="AM638" s="26"/>
      <c r="AN638" s="24"/>
      <c r="AO638" s="24" t="s">
        <v>55</v>
      </c>
      <c r="AP638" s="24"/>
      <c r="AQ638" s="635" t="s">
        <v>55</v>
      </c>
      <c r="AR638" s="635" t="s">
        <v>55</v>
      </c>
      <c r="AS638" s="641" t="s">
        <v>32</v>
      </c>
      <c r="AT638" s="24" t="s">
        <v>2021</v>
      </c>
    </row>
    <row r="639" spans="1:46" ht="19.5">
      <c r="A639" s="619">
        <v>46072</v>
      </c>
      <c r="B639" s="616">
        <v>102</v>
      </c>
      <c r="C639" s="620">
        <v>0.39583333333333331</v>
      </c>
      <c r="D639" s="617">
        <v>2028</v>
      </c>
      <c r="E639" s="617" t="s">
        <v>39</v>
      </c>
      <c r="F639" s="621" t="s">
        <v>55</v>
      </c>
      <c r="G639" s="864">
        <v>13.89</v>
      </c>
      <c r="H639" s="875"/>
      <c r="I639" s="869"/>
      <c r="J639" s="24"/>
      <c r="K639" s="19">
        <v>11.04</v>
      </c>
      <c r="L639" s="636">
        <f>(K639/(100-G639))*100</f>
        <v>12.820810591104401</v>
      </c>
      <c r="M639" s="24"/>
      <c r="N639" s="24"/>
      <c r="O639" s="869">
        <v>2</v>
      </c>
      <c r="P639" s="869">
        <v>25.65</v>
      </c>
      <c r="Q639" s="870">
        <v>23.6</v>
      </c>
      <c r="R639" s="870">
        <v>41.1</v>
      </c>
      <c r="S639" s="870">
        <v>3.8</v>
      </c>
      <c r="T639" s="874">
        <f>SUM(PS[[#This Row],[G 180µ]:[G 63µ]])</f>
        <v>94.149999999999991</v>
      </c>
      <c r="U639" s="870">
        <v>1.46</v>
      </c>
      <c r="V639" s="622">
        <v>21.69</v>
      </c>
      <c r="W639" s="622">
        <v>99.29</v>
      </c>
      <c r="X639" s="622">
        <v>7.77</v>
      </c>
      <c r="Y639" s="18">
        <v>89.47</v>
      </c>
      <c r="Z639" s="18">
        <v>-0.62</v>
      </c>
      <c r="AA639" s="18">
        <v>10.62</v>
      </c>
      <c r="AB639" s="25"/>
      <c r="AC639" s="17">
        <v>0.73</v>
      </c>
      <c r="AD639" s="16">
        <v>80</v>
      </c>
      <c r="AE639" s="16">
        <v>99</v>
      </c>
      <c r="AF639" s="16">
        <v>21</v>
      </c>
      <c r="AG639" s="18">
        <v>200</v>
      </c>
      <c r="AH639" s="16">
        <v>0.8</v>
      </c>
      <c r="AI639" s="16">
        <v>45</v>
      </c>
      <c r="AJ639" s="24"/>
      <c r="AK639" s="635" t="s">
        <v>55</v>
      </c>
      <c r="AL639" s="635" t="s">
        <v>55</v>
      </c>
      <c r="AM639" s="26"/>
      <c r="AN639" s="24"/>
      <c r="AO639" s="24" t="s">
        <v>55</v>
      </c>
      <c r="AP639" s="24"/>
      <c r="AQ639" s="635" t="s">
        <v>55</v>
      </c>
      <c r="AR639" s="635" t="s">
        <v>55</v>
      </c>
      <c r="AS639" s="641" t="s">
        <v>32</v>
      </c>
      <c r="AT639" s="24" t="s">
        <v>2022</v>
      </c>
    </row>
    <row r="640" spans="1:46" ht="19.5">
      <c r="A640" s="619">
        <v>46073</v>
      </c>
      <c r="B640" s="616">
        <v>102</v>
      </c>
      <c r="C640" s="620">
        <v>0.38541666666666669</v>
      </c>
      <c r="D640" s="617">
        <v>2048</v>
      </c>
      <c r="E640" s="617" t="s">
        <v>39</v>
      </c>
      <c r="F640" s="621" t="s">
        <v>55</v>
      </c>
      <c r="G640" s="864">
        <v>13.97</v>
      </c>
      <c r="H640" s="875"/>
      <c r="I640" s="869"/>
      <c r="J640" s="24"/>
      <c r="K640" s="19">
        <v>11.01</v>
      </c>
      <c r="L640" s="636">
        <f>(K640/(100-G640))*100</f>
        <v>12.797861211205394</v>
      </c>
      <c r="M640" s="24"/>
      <c r="N640" s="24"/>
      <c r="O640" s="869">
        <v>2.2999999999999998</v>
      </c>
      <c r="P640" s="869">
        <v>24.46</v>
      </c>
      <c r="Q640" s="870">
        <v>25.66</v>
      </c>
      <c r="R640" s="870">
        <v>38.58</v>
      </c>
      <c r="S640" s="870">
        <v>4.76</v>
      </c>
      <c r="T640" s="874">
        <f>SUM(PS[[#This Row],[G 180µ]:[G 63µ]])</f>
        <v>93.460000000000008</v>
      </c>
      <c r="U640" s="870">
        <v>1.21</v>
      </c>
      <c r="V640" s="622"/>
      <c r="W640" s="622"/>
      <c r="X640" s="622"/>
      <c r="Y640" s="18">
        <v>89.95</v>
      </c>
      <c r="Z640" s="18">
        <v>-0.38</v>
      </c>
      <c r="AA640" s="18">
        <v>10.86</v>
      </c>
      <c r="AB640" s="25"/>
      <c r="AC640" s="17">
        <v>0.77</v>
      </c>
      <c r="AD640" s="16">
        <v>100</v>
      </c>
      <c r="AE640" s="16">
        <v>80</v>
      </c>
      <c r="AF640" s="16">
        <v>19.899999999999999</v>
      </c>
      <c r="AG640" s="18">
        <v>270</v>
      </c>
      <c r="AH640" s="16">
        <v>1.25</v>
      </c>
      <c r="AI640" s="16">
        <v>51</v>
      </c>
      <c r="AJ640" s="24"/>
      <c r="AK640" s="635" t="s">
        <v>55</v>
      </c>
      <c r="AL640" s="635" t="s">
        <v>55</v>
      </c>
      <c r="AM640" s="26"/>
      <c r="AN640" s="24"/>
      <c r="AO640" s="24" t="s">
        <v>55</v>
      </c>
      <c r="AP640" s="24"/>
      <c r="AQ640" s="635" t="s">
        <v>55</v>
      </c>
      <c r="AR640" s="635" t="s">
        <v>55</v>
      </c>
      <c r="AS640" s="641" t="s">
        <v>32</v>
      </c>
      <c r="AT640" s="24" t="s">
        <v>2023</v>
      </c>
    </row>
    <row r="641" spans="1:46" ht="19.5">
      <c r="A641" s="619">
        <v>46074</v>
      </c>
      <c r="B641" s="616">
        <v>102</v>
      </c>
      <c r="C641" s="620">
        <v>0.41666666666666669</v>
      </c>
      <c r="D641" s="617">
        <v>2079</v>
      </c>
      <c r="E641" s="617" t="s">
        <v>39</v>
      </c>
      <c r="F641" s="621" t="s">
        <v>55</v>
      </c>
      <c r="G641" s="864">
        <v>13.57</v>
      </c>
      <c r="H641" s="875"/>
      <c r="I641" s="869"/>
      <c r="J641" s="24"/>
      <c r="K641" s="19">
        <v>10.79</v>
      </c>
      <c r="L641" s="636">
        <f>(K641/(100-G641))*100</f>
        <v>12.484091172046741</v>
      </c>
      <c r="M641" s="24"/>
      <c r="N641" s="24"/>
      <c r="O641" s="869">
        <v>2.4</v>
      </c>
      <c r="P641" s="869">
        <v>28</v>
      </c>
      <c r="Q641" s="870">
        <v>24</v>
      </c>
      <c r="R641" s="870">
        <v>30</v>
      </c>
      <c r="S641" s="870">
        <v>9</v>
      </c>
      <c r="T641" s="874">
        <f>SUM(PS[[#This Row],[G 180µ]:[G 63µ]])</f>
        <v>91</v>
      </c>
      <c r="U641" s="870">
        <v>5</v>
      </c>
      <c r="V641" s="622"/>
      <c r="W641" s="622"/>
      <c r="X641" s="622"/>
      <c r="Y641" s="18">
        <v>88.86</v>
      </c>
      <c r="Z641" s="18">
        <v>0.22</v>
      </c>
      <c r="AA641" s="18">
        <v>11.11</v>
      </c>
      <c r="AB641" s="25"/>
      <c r="AC641" s="17"/>
      <c r="AD641" s="16">
        <v>85</v>
      </c>
      <c r="AE641" s="16">
        <v>93</v>
      </c>
      <c r="AF641" s="16">
        <v>21.5</v>
      </c>
      <c r="AG641" s="18">
        <v>220</v>
      </c>
      <c r="AH641" s="16">
        <v>0.91</v>
      </c>
      <c r="AI641" s="16">
        <v>44.6</v>
      </c>
      <c r="AJ641" s="24"/>
      <c r="AK641" s="635" t="s">
        <v>55</v>
      </c>
      <c r="AL641" s="635" t="s">
        <v>55</v>
      </c>
      <c r="AM641" s="26"/>
      <c r="AN641" s="24"/>
      <c r="AO641" s="24" t="s">
        <v>55</v>
      </c>
      <c r="AP641" s="24"/>
      <c r="AQ641" s="635" t="s">
        <v>55</v>
      </c>
      <c r="AR641" s="635" t="s">
        <v>55</v>
      </c>
      <c r="AS641" s="641" t="s">
        <v>32</v>
      </c>
      <c r="AT641" s="24" t="s">
        <v>2023</v>
      </c>
    </row>
    <row r="642" spans="1:46" ht="19.5">
      <c r="A642" s="619">
        <v>46076</v>
      </c>
      <c r="B642" s="616">
        <v>102</v>
      </c>
      <c r="C642" s="620">
        <v>0.41666666666666669</v>
      </c>
      <c r="D642" s="617">
        <v>2118</v>
      </c>
      <c r="E642" s="617" t="s">
        <v>39</v>
      </c>
      <c r="F642" s="621" t="s">
        <v>55</v>
      </c>
      <c r="G642" s="864">
        <v>14.13</v>
      </c>
      <c r="H642" s="875"/>
      <c r="I642" s="869"/>
      <c r="J642" s="24"/>
      <c r="K642" s="19">
        <v>10.65</v>
      </c>
      <c r="L642" s="636">
        <f>(K642/(100-G642))*100</f>
        <v>12.402468848258996</v>
      </c>
      <c r="M642" s="24"/>
      <c r="N642" s="24"/>
      <c r="O642" s="869">
        <v>2</v>
      </c>
      <c r="P642" s="869">
        <v>26.49</v>
      </c>
      <c r="Q642" s="870">
        <v>21.74</v>
      </c>
      <c r="R642" s="870">
        <v>34.83</v>
      </c>
      <c r="S642" s="870">
        <v>9.75</v>
      </c>
      <c r="T642" s="874">
        <f>SUM(PS[[#This Row],[G 180µ]:[G 63µ]])</f>
        <v>92.81</v>
      </c>
      <c r="U642" s="870">
        <v>4.1399999999999997</v>
      </c>
      <c r="V642" s="622">
        <v>23.5</v>
      </c>
      <c r="W642" s="622">
        <v>95.9</v>
      </c>
      <c r="X642" s="622">
        <v>8.08</v>
      </c>
      <c r="Y642" s="18">
        <v>89.93</v>
      </c>
      <c r="Z642" s="18">
        <v>-0.45</v>
      </c>
      <c r="AA642" s="18">
        <v>10.95</v>
      </c>
      <c r="AB642" s="25"/>
      <c r="AC642" s="17">
        <v>0.61</v>
      </c>
      <c r="AD642" s="16">
        <v>86</v>
      </c>
      <c r="AE642" s="16">
        <v>94</v>
      </c>
      <c r="AF642" s="16">
        <v>21.6</v>
      </c>
      <c r="AG642" s="18">
        <v>216</v>
      </c>
      <c r="AH642" s="16">
        <v>0.91</v>
      </c>
      <c r="AI642" s="16">
        <v>44.1</v>
      </c>
      <c r="AJ642" s="24"/>
      <c r="AK642" s="635" t="s">
        <v>55</v>
      </c>
      <c r="AL642" s="635" t="s">
        <v>55</v>
      </c>
      <c r="AM642" s="26"/>
      <c r="AN642" s="24"/>
      <c r="AO642" s="24" t="s">
        <v>55</v>
      </c>
      <c r="AP642" s="24"/>
      <c r="AQ642" s="635" t="s">
        <v>55</v>
      </c>
      <c r="AR642" s="635" t="s">
        <v>55</v>
      </c>
      <c r="AS642" s="641" t="s">
        <v>32</v>
      </c>
      <c r="AT642" s="24" t="s">
        <v>2023</v>
      </c>
    </row>
    <row r="643" spans="1:46" ht="19.5">
      <c r="A643" s="619">
        <v>46076</v>
      </c>
      <c r="B643" s="616">
        <v>102</v>
      </c>
      <c r="C643" s="620">
        <v>0.54166666666666663</v>
      </c>
      <c r="D643" s="617">
        <v>2141</v>
      </c>
      <c r="E643" s="617" t="s">
        <v>21</v>
      </c>
      <c r="F643" s="621" t="s">
        <v>55</v>
      </c>
      <c r="G643" s="864">
        <v>14.3</v>
      </c>
      <c r="H643" s="875"/>
      <c r="I643" s="869"/>
      <c r="J643" s="24"/>
      <c r="K643" s="19">
        <v>11.08</v>
      </c>
      <c r="L643" s="636">
        <f>(K643/(100-G643))*100</f>
        <v>12.928821470245042</v>
      </c>
      <c r="M643" s="24"/>
      <c r="N643" s="24"/>
      <c r="O643" s="869"/>
      <c r="P643" s="869"/>
      <c r="Q643" s="870"/>
      <c r="R643" s="870"/>
      <c r="S643" s="870"/>
      <c r="T643" s="874"/>
      <c r="U643" s="870"/>
      <c r="V643" s="622"/>
      <c r="W643" s="622"/>
      <c r="X643" s="622"/>
      <c r="Y643" s="18"/>
      <c r="Z643" s="18"/>
      <c r="AA643" s="18"/>
      <c r="AB643" s="25"/>
      <c r="AC643" s="17"/>
      <c r="AD643" s="16">
        <v>90</v>
      </c>
      <c r="AE643" s="16">
        <v>71</v>
      </c>
      <c r="AF643" s="16">
        <v>18.8</v>
      </c>
      <c r="AG643" s="18">
        <v>200</v>
      </c>
      <c r="AH643" s="16">
        <v>1.27</v>
      </c>
      <c r="AI643" s="16">
        <v>44.3</v>
      </c>
      <c r="AJ643" s="24"/>
      <c r="AK643" s="635" t="s">
        <v>55</v>
      </c>
      <c r="AL643" s="635" t="s">
        <v>55</v>
      </c>
      <c r="AM643" s="26"/>
      <c r="AN643" s="24"/>
      <c r="AO643" s="24" t="s">
        <v>55</v>
      </c>
      <c r="AP643" s="24"/>
      <c r="AQ643" s="635" t="s">
        <v>55</v>
      </c>
      <c r="AR643" s="635" t="s">
        <v>55</v>
      </c>
      <c r="AS643" s="641" t="s">
        <v>32</v>
      </c>
      <c r="AT643" s="24" t="s">
        <v>2023</v>
      </c>
    </row>
    <row r="644" spans="1:46" ht="19.5">
      <c r="A644" s="619">
        <v>46077</v>
      </c>
      <c r="B644" s="616">
        <v>102</v>
      </c>
      <c r="C644" s="620">
        <v>0.35416666666666669</v>
      </c>
      <c r="D644" s="617">
        <v>2163</v>
      </c>
      <c r="E644" s="617" t="s">
        <v>39</v>
      </c>
      <c r="F644" s="621" t="s">
        <v>55</v>
      </c>
      <c r="G644" s="864">
        <v>14.46</v>
      </c>
      <c r="H644" s="875"/>
      <c r="I644" s="869"/>
      <c r="J644" s="24"/>
      <c r="K644" s="19">
        <v>10.8</v>
      </c>
      <c r="L644" s="636">
        <f>(K644/(100-G644))*100</f>
        <v>12.625672200140286</v>
      </c>
      <c r="M644" s="24"/>
      <c r="N644" s="24"/>
      <c r="O644" s="869">
        <v>1.5</v>
      </c>
      <c r="P644" s="869">
        <v>25</v>
      </c>
      <c r="Q644" s="870">
        <v>20</v>
      </c>
      <c r="R644" s="870">
        <v>36</v>
      </c>
      <c r="S644" s="870">
        <v>11</v>
      </c>
      <c r="T644" s="874">
        <f>SUM(PS[[#This Row],[G 180µ]:[G 63µ]])</f>
        <v>92</v>
      </c>
      <c r="U644" s="870">
        <v>5</v>
      </c>
      <c r="V644" s="622"/>
      <c r="W644" s="622"/>
      <c r="X644" s="622"/>
      <c r="Y644" s="18">
        <v>89.81</v>
      </c>
      <c r="Z644" s="18">
        <v>-0.27</v>
      </c>
      <c r="AA644" s="18">
        <v>10.89</v>
      </c>
      <c r="AB644" s="25"/>
      <c r="AC644" s="17"/>
      <c r="AD644" s="16">
        <v>95</v>
      </c>
      <c r="AE644" s="16">
        <v>78</v>
      </c>
      <c r="AF644" s="16">
        <v>19.7</v>
      </c>
      <c r="AG644" s="18">
        <v>219</v>
      </c>
      <c r="AH644" s="16">
        <v>1.22</v>
      </c>
      <c r="AI644" s="16">
        <v>44</v>
      </c>
      <c r="AJ644" s="24"/>
      <c r="AK644" s="635" t="s">
        <v>55</v>
      </c>
      <c r="AL644" s="635" t="s">
        <v>55</v>
      </c>
      <c r="AM644" s="26"/>
      <c r="AN644" s="24"/>
      <c r="AO644" s="24" t="s">
        <v>55</v>
      </c>
      <c r="AP644" s="24"/>
      <c r="AQ644" s="635" t="s">
        <v>55</v>
      </c>
      <c r="AR644" s="635" t="s">
        <v>55</v>
      </c>
      <c r="AS644" s="641" t="s">
        <v>32</v>
      </c>
      <c r="AT644" s="24" t="s">
        <v>2023</v>
      </c>
    </row>
    <row r="645" spans="1:46" ht="19.5">
      <c r="A645" s="619">
        <v>46077</v>
      </c>
      <c r="B645" s="616">
        <v>102</v>
      </c>
      <c r="C645" s="620">
        <v>0.54166666666666663</v>
      </c>
      <c r="D645" s="617">
        <v>2169</v>
      </c>
      <c r="E645" s="617" t="s">
        <v>21</v>
      </c>
      <c r="F645" s="621" t="s">
        <v>55</v>
      </c>
      <c r="G645" s="864">
        <v>13.9</v>
      </c>
      <c r="H645" s="875"/>
      <c r="I645" s="869"/>
      <c r="J645" s="24"/>
      <c r="K645" s="19">
        <v>10.85</v>
      </c>
      <c r="L645" s="636">
        <f>(K645/(100-G645))*100</f>
        <v>12.601626016260163</v>
      </c>
      <c r="M645" s="24"/>
      <c r="N645" s="24"/>
      <c r="O645" s="869"/>
      <c r="P645" s="869"/>
      <c r="Q645" s="870"/>
      <c r="R645" s="870"/>
      <c r="S645" s="870"/>
      <c r="T645" s="874"/>
      <c r="U645" s="870"/>
      <c r="V645" s="622"/>
      <c r="W645" s="622"/>
      <c r="X645" s="622"/>
      <c r="Y645" s="18"/>
      <c r="Z645" s="18"/>
      <c r="AA645" s="18"/>
      <c r="AB645" s="25"/>
      <c r="AC645" s="17"/>
      <c r="AD645" s="16">
        <v>81</v>
      </c>
      <c r="AE645" s="16">
        <v>88</v>
      </c>
      <c r="AF645" s="16">
        <v>20.9</v>
      </c>
      <c r="AG645" s="18">
        <v>200</v>
      </c>
      <c r="AH645" s="16">
        <v>0.92</v>
      </c>
      <c r="AI645" s="16">
        <v>44.9</v>
      </c>
      <c r="AJ645" s="24"/>
      <c r="AK645" s="635" t="s">
        <v>55</v>
      </c>
      <c r="AL645" s="635" t="s">
        <v>55</v>
      </c>
      <c r="AM645" s="26"/>
      <c r="AN645" s="24"/>
      <c r="AO645" s="24" t="s">
        <v>55</v>
      </c>
      <c r="AP645" s="24"/>
      <c r="AQ645" s="635" t="s">
        <v>55</v>
      </c>
      <c r="AR645" s="635" t="s">
        <v>55</v>
      </c>
      <c r="AS645" s="641" t="s">
        <v>32</v>
      </c>
      <c r="AT645" s="24" t="s">
        <v>2023</v>
      </c>
    </row>
    <row r="646" spans="1:46" ht="19.5">
      <c r="A646" s="619">
        <v>46078</v>
      </c>
      <c r="B646" s="616">
        <v>102</v>
      </c>
      <c r="C646" s="620">
        <v>0.375</v>
      </c>
      <c r="D646" s="617">
        <v>2194</v>
      </c>
      <c r="E646" s="617" t="s">
        <v>39</v>
      </c>
      <c r="F646" s="621" t="s">
        <v>55</v>
      </c>
      <c r="G646" s="864">
        <v>13.76</v>
      </c>
      <c r="H646" s="875"/>
      <c r="I646" s="869"/>
      <c r="J646" s="24"/>
      <c r="K646" s="19">
        <v>10.85</v>
      </c>
      <c r="L646" s="636">
        <f>(K646/(100-G646))*100</f>
        <v>12.581168831168831</v>
      </c>
      <c r="M646" s="24"/>
      <c r="N646" s="24"/>
      <c r="O646" s="869">
        <v>2.56</v>
      </c>
      <c r="P646" s="869">
        <v>4.3499999999999996</v>
      </c>
      <c r="Q646" s="870">
        <v>15.08</v>
      </c>
      <c r="R646" s="870">
        <v>47.99</v>
      </c>
      <c r="S646" s="870">
        <v>22</v>
      </c>
      <c r="T646" s="874">
        <f>SUM(PS[[#This Row],[G 180µ]:[G 63µ]])</f>
        <v>89.42</v>
      </c>
      <c r="U646" s="870">
        <v>5.91</v>
      </c>
      <c r="V646" s="622"/>
      <c r="W646" s="622"/>
      <c r="X646" s="622"/>
      <c r="Y646" s="18">
        <v>89.13</v>
      </c>
      <c r="Z646" s="18">
        <v>-0.21</v>
      </c>
      <c r="AA646" s="18">
        <v>11.24</v>
      </c>
      <c r="AB646" s="25"/>
      <c r="AC646" s="17">
        <v>0.75</v>
      </c>
      <c r="AD646" s="16">
        <v>90</v>
      </c>
      <c r="AE646" s="16">
        <v>70</v>
      </c>
      <c r="AF646" s="16">
        <v>18.600000000000001</v>
      </c>
      <c r="AG646" s="18">
        <v>188</v>
      </c>
      <c r="AH646" s="16">
        <v>1.29</v>
      </c>
      <c r="AI646" s="16">
        <v>40.700000000000003</v>
      </c>
      <c r="AJ646" s="24"/>
      <c r="AK646" s="635" t="s">
        <v>55</v>
      </c>
      <c r="AL646" s="635" t="s">
        <v>55</v>
      </c>
      <c r="AM646" s="26"/>
      <c r="AN646" s="635" t="s">
        <v>85</v>
      </c>
      <c r="AO646" s="24" t="s">
        <v>55</v>
      </c>
      <c r="AP646" s="24"/>
      <c r="AQ646" s="635" t="s">
        <v>55</v>
      </c>
      <c r="AR646" s="635" t="s">
        <v>55</v>
      </c>
      <c r="AS646" s="641" t="s">
        <v>32</v>
      </c>
      <c r="AT646" s="24" t="s">
        <v>2023</v>
      </c>
    </row>
    <row r="647" spans="1:46" ht="19.5">
      <c r="A647" s="619">
        <v>46080</v>
      </c>
      <c r="B647" s="616">
        <v>102</v>
      </c>
      <c r="C647" s="620">
        <v>0.35416666666666669</v>
      </c>
      <c r="D647" s="617">
        <v>2237</v>
      </c>
      <c r="E647" s="617" t="s">
        <v>39</v>
      </c>
      <c r="F647" s="621" t="s">
        <v>55</v>
      </c>
      <c r="G647" s="864">
        <v>14.15</v>
      </c>
      <c r="H647" s="875"/>
      <c r="I647" s="869"/>
      <c r="J647" s="24"/>
      <c r="K647" s="19">
        <v>10.67</v>
      </c>
      <c r="L647" s="636">
        <f>(K647/(100-G647))*100</f>
        <v>12.4286546301689</v>
      </c>
      <c r="M647" s="24"/>
      <c r="N647" s="24"/>
      <c r="O647" s="869">
        <v>3</v>
      </c>
      <c r="P647" s="869">
        <v>5</v>
      </c>
      <c r="Q647" s="870">
        <v>14</v>
      </c>
      <c r="R647" s="870">
        <v>47</v>
      </c>
      <c r="S647" s="870">
        <v>24</v>
      </c>
      <c r="T647" s="874">
        <f>SUM(PS[[#This Row],[G 180µ]:[G 63µ]])</f>
        <v>90</v>
      </c>
      <c r="U647" s="870">
        <v>5</v>
      </c>
      <c r="V647" s="622">
        <v>26.43</v>
      </c>
      <c r="W647" s="622">
        <v>94.93</v>
      </c>
      <c r="X647" s="622">
        <v>9.86</v>
      </c>
      <c r="Y647" s="18">
        <v>88.59</v>
      </c>
      <c r="Z647" s="18">
        <v>-0.52</v>
      </c>
      <c r="AA647" s="18">
        <v>11.31</v>
      </c>
      <c r="AB647" s="25"/>
      <c r="AC647" s="17"/>
      <c r="AD647" s="16">
        <v>94</v>
      </c>
      <c r="AE647" s="16">
        <v>75</v>
      </c>
      <c r="AF647" s="16">
        <v>19.3</v>
      </c>
      <c r="AG647" s="18">
        <v>207</v>
      </c>
      <c r="AH647" s="16">
        <v>1.25</v>
      </c>
      <c r="AI647" s="16">
        <v>41.8</v>
      </c>
      <c r="AJ647" s="24"/>
      <c r="AK647" s="635" t="s">
        <v>55</v>
      </c>
      <c r="AL647" s="635" t="s">
        <v>55</v>
      </c>
      <c r="AM647" s="26"/>
      <c r="AN647" s="635" t="s">
        <v>79</v>
      </c>
      <c r="AO647" s="24" t="s">
        <v>55</v>
      </c>
      <c r="AP647" s="24"/>
      <c r="AQ647" s="635" t="s">
        <v>55</v>
      </c>
      <c r="AR647" s="635" t="s">
        <v>55</v>
      </c>
      <c r="AS647" s="641" t="s">
        <v>32</v>
      </c>
      <c r="AT647" s="24" t="s">
        <v>2023</v>
      </c>
    </row>
    <row r="648" spans="1:46" ht="19.5">
      <c r="A648" s="619">
        <v>46081</v>
      </c>
      <c r="B648" s="616">
        <v>102</v>
      </c>
      <c r="C648" s="620">
        <v>0.35416666666666669</v>
      </c>
      <c r="D648" s="617">
        <v>2260</v>
      </c>
      <c r="E648" s="617" t="s">
        <v>39</v>
      </c>
      <c r="F648" s="621" t="s">
        <v>55</v>
      </c>
      <c r="G648" s="864">
        <v>14.01</v>
      </c>
      <c r="H648" s="875"/>
      <c r="I648" s="869"/>
      <c r="J648" s="24"/>
      <c r="K648" s="19">
        <v>10.56</v>
      </c>
      <c r="L648" s="636">
        <f>(K648/(100-G648))*100</f>
        <v>12.280497732294455</v>
      </c>
      <c r="M648" s="24"/>
      <c r="N648" s="24"/>
      <c r="O648" s="869">
        <v>2.5</v>
      </c>
      <c r="P648" s="869">
        <v>4.5</v>
      </c>
      <c r="Q648" s="870">
        <v>15</v>
      </c>
      <c r="R648" s="870">
        <v>46</v>
      </c>
      <c r="S648" s="870">
        <v>25</v>
      </c>
      <c r="T648" s="874">
        <f>SUM(PS[[#This Row],[G 180µ]:[G 63µ]])</f>
        <v>90.5</v>
      </c>
      <c r="U648" s="870">
        <v>7</v>
      </c>
      <c r="V648" s="622"/>
      <c r="W648" s="622"/>
      <c r="X648" s="622"/>
      <c r="Y648" s="18">
        <v>89.43</v>
      </c>
      <c r="Z648" s="18">
        <v>-0.3</v>
      </c>
      <c r="AA648" s="18">
        <v>11</v>
      </c>
      <c r="AB648" s="25"/>
      <c r="AC648" s="17"/>
      <c r="AD648" s="16">
        <v>80</v>
      </c>
      <c r="AE648" s="16">
        <v>63</v>
      </c>
      <c r="AF648" s="16">
        <v>17.7</v>
      </c>
      <c r="AG648" s="18">
        <v>156</v>
      </c>
      <c r="AH648" s="16">
        <v>1.27</v>
      </c>
      <c r="AI648" s="16">
        <v>39.1</v>
      </c>
      <c r="AJ648" s="24"/>
      <c r="AK648" s="635" t="s">
        <v>55</v>
      </c>
      <c r="AL648" s="635" t="s">
        <v>55</v>
      </c>
      <c r="AM648" s="26"/>
      <c r="AN648" s="635" t="s">
        <v>79</v>
      </c>
      <c r="AO648" s="24" t="s">
        <v>55</v>
      </c>
      <c r="AP648" s="24"/>
      <c r="AQ648" s="635" t="s">
        <v>55</v>
      </c>
      <c r="AR648" s="635" t="s">
        <v>55</v>
      </c>
      <c r="AS648" s="641" t="s">
        <v>32</v>
      </c>
      <c r="AT648" s="24" t="s">
        <v>2023</v>
      </c>
    </row>
    <row r="649" spans="1:46" ht="19.5">
      <c r="A649" s="619">
        <v>46083</v>
      </c>
      <c r="B649" s="616">
        <v>103</v>
      </c>
      <c r="C649" s="620">
        <v>0.375</v>
      </c>
      <c r="D649" s="617">
        <v>2316</v>
      </c>
      <c r="E649" s="617" t="s">
        <v>39</v>
      </c>
      <c r="F649" s="621" t="s">
        <v>55</v>
      </c>
      <c r="G649" s="864">
        <v>14.25</v>
      </c>
      <c r="H649" s="875"/>
      <c r="I649" s="869"/>
      <c r="J649" s="24"/>
      <c r="K649" s="19">
        <v>10.68</v>
      </c>
      <c r="L649" s="636">
        <f>(K649/(100-G649))*100</f>
        <v>12.454810495626823</v>
      </c>
      <c r="M649" s="24"/>
      <c r="N649" s="24"/>
      <c r="O649" s="869">
        <v>3.2</v>
      </c>
      <c r="P649" s="869">
        <v>12.19</v>
      </c>
      <c r="Q649" s="870">
        <v>20.14</v>
      </c>
      <c r="R649" s="870">
        <v>42.83</v>
      </c>
      <c r="S649" s="870">
        <v>13.66</v>
      </c>
      <c r="T649" s="874">
        <f>SUM(PS[[#This Row],[G 180µ]:[G 63µ]])</f>
        <v>88.82</v>
      </c>
      <c r="U649" s="870">
        <v>5.17</v>
      </c>
      <c r="V649" s="622"/>
      <c r="W649" s="622"/>
      <c r="X649" s="622"/>
      <c r="Y649" s="18">
        <v>89.2</v>
      </c>
      <c r="Z649" s="18">
        <v>-0.23</v>
      </c>
      <c r="AA649" s="18">
        <v>10.56</v>
      </c>
      <c r="AB649" s="25"/>
      <c r="AC649" s="17"/>
      <c r="AD649" s="16">
        <v>78</v>
      </c>
      <c r="AE649" s="16">
        <v>67</v>
      </c>
      <c r="AF649" s="16">
        <v>18.2</v>
      </c>
      <c r="AG649" s="18">
        <v>154</v>
      </c>
      <c r="AH649" s="16">
        <v>1.1599999999999999</v>
      </c>
      <c r="AI649" s="16">
        <v>37.799999999999997</v>
      </c>
      <c r="AJ649" s="24"/>
      <c r="AK649" s="24"/>
      <c r="AL649" s="24"/>
      <c r="AM649" s="26"/>
      <c r="AN649" s="635" t="s">
        <v>85</v>
      </c>
      <c r="AO649" s="24"/>
      <c r="AP649" s="24"/>
      <c r="AQ649" s="24"/>
      <c r="AR649" s="24"/>
      <c r="AS649" s="24"/>
      <c r="AT649" s="24"/>
    </row>
  </sheetData>
  <conditionalFormatting sqref="G320:I323 H324 G2:I114 I388:I464">
    <cfRule type="cellIs" dxfId="3495" priority="3130" operator="greaterThanOrEqual">
      <formula>15</formula>
    </cfRule>
  </conditionalFormatting>
  <conditionalFormatting sqref="G2:I649">
    <cfRule type="cellIs" dxfId="3494" priority="3208" operator="between">
      <formula>14.5</formula>
      <formula>15</formula>
    </cfRule>
  </conditionalFormatting>
  <conditionalFormatting sqref="K320:K368">
    <cfRule type="cellIs" dxfId="3493" priority="3107" operator="lessThan">
      <formula>8</formula>
    </cfRule>
    <cfRule type="cellIs" dxfId="3492" priority="3108" operator="between">
      <formula>9.6</formula>
      <formula>8</formula>
    </cfRule>
  </conditionalFormatting>
  <conditionalFormatting sqref="AA320:AA340 AA2:AA127 Z128:Z368">
    <cfRule type="cellIs" dxfId="3491" priority="3094" stopIfTrue="1" operator="greaterThan">
      <formula>11</formula>
    </cfRule>
  </conditionalFormatting>
  <conditionalFormatting sqref="AC320:AC368 AC380:AC464">
    <cfRule type="cellIs" dxfId="3490" priority="3090" stopIfTrue="1" operator="greaterThan">
      <formula>0.9</formula>
    </cfRule>
    <cfRule type="cellIs" dxfId="3489" priority="3091" stopIfTrue="1" operator="between">
      <formula>0.75</formula>
      <formula>0.9</formula>
    </cfRule>
  </conditionalFormatting>
  <conditionalFormatting sqref="AG320:AG323">
    <cfRule type="cellIs" dxfId="3488" priority="3089" stopIfTrue="1" operator="lessThan">
      <formula>130</formula>
    </cfRule>
  </conditionalFormatting>
  <conditionalFormatting sqref="AH320:AH323 AH382:AH464">
    <cfRule type="cellIs" dxfId="3487" priority="3085" stopIfTrue="1" operator="greaterThan">
      <formula>3</formula>
    </cfRule>
    <cfRule type="cellIs" dxfId="3486" priority="3086" stopIfTrue="1" operator="between">
      <formula>1.5</formula>
      <formula>3</formula>
    </cfRule>
  </conditionalFormatting>
  <conditionalFormatting sqref="L320:L649">
    <cfRule type="cellIs" dxfId="3485" priority="1935" stopIfTrue="1" operator="lessThan">
      <formula>9</formula>
    </cfRule>
    <cfRule type="cellIs" dxfId="3484" priority="1936" stopIfTrue="1" operator="between">
      <formula>9</formula>
      <formula>11</formula>
    </cfRule>
  </conditionalFormatting>
  <conditionalFormatting sqref="O320:O368">
    <cfRule type="cellIs" dxfId="3483" priority="1933" stopIfTrue="1" operator="greaterThan">
      <formula>5</formula>
    </cfRule>
    <cfRule type="cellIs" dxfId="3482" priority="1934" stopIfTrue="1" operator="between">
      <formula>2</formula>
      <formula>5</formula>
    </cfRule>
  </conditionalFormatting>
  <conditionalFormatting sqref="V321">
    <cfRule type="cellIs" dxfId="3481" priority="1928" stopIfTrue="1" operator="lessThan">
      <formula>18</formula>
    </cfRule>
    <cfRule type="cellIs" dxfId="3480" priority="1929" stopIfTrue="1" operator="between">
      <formula>18</formula>
      <formula>23</formula>
    </cfRule>
  </conditionalFormatting>
  <conditionalFormatting sqref="G324 I388:I464 G388:G492">
    <cfRule type="cellIs" dxfId="3479" priority="1919" stopIfTrue="1" operator="lessThan">
      <formula>13</formula>
    </cfRule>
    <cfRule type="cellIs" dxfId="3478" priority="1920" stopIfTrue="1" operator="between">
      <formula>14.5</formula>
      <formula>15</formula>
    </cfRule>
    <cfRule type="cellIs" dxfId="3477" priority="1921" stopIfTrue="1" operator="greaterThanOrEqual">
      <formula>15</formula>
    </cfRule>
  </conditionalFormatting>
  <conditionalFormatting sqref="I324">
    <cfRule type="cellIs" dxfId="3476" priority="1916" stopIfTrue="1" operator="lessThan">
      <formula>13</formula>
    </cfRule>
    <cfRule type="cellIs" dxfId="3475" priority="1917" stopIfTrue="1" operator="between">
      <formula>14.5</formula>
      <formula>15</formula>
    </cfRule>
    <cfRule type="cellIs" dxfId="3474" priority="1918" stopIfTrue="1" operator="greaterThanOrEqual">
      <formula>15</formula>
    </cfRule>
  </conditionalFormatting>
  <conditionalFormatting sqref="G325:I326">
    <cfRule type="cellIs" dxfId="3473" priority="1902" operator="greaterThanOrEqual">
      <formula>15</formula>
    </cfRule>
  </conditionalFormatting>
  <conditionalFormatting sqref="G325:I326">
    <cfRule type="cellIs" dxfId="3472" priority="1903" operator="between">
      <formula>14.5</formula>
      <formula>15</formula>
    </cfRule>
  </conditionalFormatting>
  <conditionalFormatting sqref="AG327:AG333">
    <cfRule type="cellIs" dxfId="3471" priority="1901" stopIfTrue="1" operator="lessThan">
      <formula>130</formula>
    </cfRule>
  </conditionalFormatting>
  <conditionalFormatting sqref="AH327:AH333">
    <cfRule type="cellIs" dxfId="3470" priority="1899" stopIfTrue="1" operator="greaterThan">
      <formula>3</formula>
    </cfRule>
    <cfRule type="cellIs" dxfId="3469" priority="1900" stopIfTrue="1" operator="between">
      <formula>1.5</formula>
      <formula>3</formula>
    </cfRule>
  </conditionalFormatting>
  <conditionalFormatting sqref="G327:I327">
    <cfRule type="cellIs" dxfId="3468" priority="1894" operator="greaterThanOrEqual">
      <formula>15</formula>
    </cfRule>
  </conditionalFormatting>
  <conditionalFormatting sqref="G327:I327">
    <cfRule type="cellIs" dxfId="3467" priority="1895" operator="between">
      <formula>14.5</formula>
      <formula>15</formula>
    </cfRule>
  </conditionalFormatting>
  <conditionalFormatting sqref="G328:I328">
    <cfRule type="cellIs" dxfId="3466" priority="1890" operator="greaterThanOrEqual">
      <formula>15</formula>
    </cfRule>
  </conditionalFormatting>
  <conditionalFormatting sqref="G328:I328">
    <cfRule type="cellIs" dxfId="3465" priority="1891" operator="between">
      <formula>14.5</formula>
      <formula>15</formula>
    </cfRule>
  </conditionalFormatting>
  <conditionalFormatting sqref="G329:I329">
    <cfRule type="cellIs" dxfId="3464" priority="1886" operator="greaterThanOrEqual">
      <formula>15</formula>
    </cfRule>
  </conditionalFormatting>
  <conditionalFormatting sqref="G329:I329">
    <cfRule type="cellIs" dxfId="3463" priority="1887" operator="between">
      <formula>14.5</formula>
      <formula>15</formula>
    </cfRule>
  </conditionalFormatting>
  <conditionalFormatting sqref="G330:I330">
    <cfRule type="cellIs" dxfId="3462" priority="1882" operator="greaterThanOrEqual">
      <formula>15</formula>
    </cfRule>
  </conditionalFormatting>
  <conditionalFormatting sqref="G330:I330">
    <cfRule type="cellIs" dxfId="3461" priority="1883" operator="between">
      <formula>14.5</formula>
      <formula>15</formula>
    </cfRule>
  </conditionalFormatting>
  <conditionalFormatting sqref="G331:I331">
    <cfRule type="cellIs" dxfId="3460" priority="1880" operator="greaterThanOrEqual">
      <formula>15</formula>
    </cfRule>
  </conditionalFormatting>
  <conditionalFormatting sqref="G331:I331">
    <cfRule type="cellIs" dxfId="3459" priority="1881" operator="between">
      <formula>14.5</formula>
      <formula>15</formula>
    </cfRule>
  </conditionalFormatting>
  <conditionalFormatting sqref="G332:I332">
    <cfRule type="cellIs" dxfId="3458" priority="1875" operator="greaterThanOrEqual">
      <formula>15</formula>
    </cfRule>
  </conditionalFormatting>
  <conditionalFormatting sqref="G332:I332">
    <cfRule type="cellIs" dxfId="3457" priority="1876" operator="between">
      <formula>14.5</formula>
      <formula>15</formula>
    </cfRule>
  </conditionalFormatting>
  <conditionalFormatting sqref="G333:I333">
    <cfRule type="cellIs" dxfId="3456" priority="1871" operator="greaterThanOrEqual">
      <formula>15</formula>
    </cfRule>
  </conditionalFormatting>
  <conditionalFormatting sqref="G333:I333">
    <cfRule type="cellIs" dxfId="3455" priority="1872" operator="between">
      <formula>14.5</formula>
      <formula>15</formula>
    </cfRule>
  </conditionalFormatting>
  <conditionalFormatting sqref="G334:I334">
    <cfRule type="cellIs" dxfId="3454" priority="1867" operator="greaterThanOrEqual">
      <formula>15</formula>
    </cfRule>
  </conditionalFormatting>
  <conditionalFormatting sqref="G334:I334">
    <cfRule type="cellIs" dxfId="3453" priority="1868" operator="between">
      <formula>14.5</formula>
      <formula>15</formula>
    </cfRule>
  </conditionalFormatting>
  <conditionalFormatting sqref="AH334:AH368">
    <cfRule type="cellIs" dxfId="3452" priority="1865" stopIfTrue="1" operator="greaterThan">
      <formula>3</formula>
    </cfRule>
    <cfRule type="cellIs" dxfId="3451" priority="1866" stopIfTrue="1" operator="between">
      <formula>1.5</formula>
      <formula>3</formula>
    </cfRule>
  </conditionalFormatting>
  <conditionalFormatting sqref="G335:I335">
    <cfRule type="cellIs" dxfId="3450" priority="1863" operator="greaterThanOrEqual">
      <formula>15</formula>
    </cfRule>
  </conditionalFormatting>
  <conditionalFormatting sqref="G335:I335">
    <cfRule type="cellIs" dxfId="3449" priority="1864" operator="between">
      <formula>14.5</formula>
      <formula>15</formula>
    </cfRule>
  </conditionalFormatting>
  <conditionalFormatting sqref="G336:I336">
    <cfRule type="cellIs" dxfId="3448" priority="1859" operator="greaterThanOrEqual">
      <formula>15</formula>
    </cfRule>
  </conditionalFormatting>
  <conditionalFormatting sqref="G336:I336">
    <cfRule type="cellIs" dxfId="3447" priority="1860" operator="between">
      <formula>14.5</formula>
      <formula>15</formula>
    </cfRule>
  </conditionalFormatting>
  <conditionalFormatting sqref="G337:I337">
    <cfRule type="cellIs" dxfId="3446" priority="1855" operator="greaterThanOrEqual">
      <formula>15</formula>
    </cfRule>
  </conditionalFormatting>
  <conditionalFormatting sqref="G337:I337">
    <cfRule type="cellIs" dxfId="3445" priority="1856" operator="between">
      <formula>14.5</formula>
      <formula>15</formula>
    </cfRule>
  </conditionalFormatting>
  <conditionalFormatting sqref="G338:I338">
    <cfRule type="cellIs" dxfId="3444" priority="1851" operator="greaterThanOrEqual">
      <formula>15</formula>
    </cfRule>
  </conditionalFormatting>
  <conditionalFormatting sqref="G338:I338">
    <cfRule type="cellIs" dxfId="3443" priority="1852" operator="between">
      <formula>14.5</formula>
      <formula>15</formula>
    </cfRule>
  </conditionalFormatting>
  <conditionalFormatting sqref="H339:I339">
    <cfRule type="cellIs" dxfId="3442" priority="1849" operator="greaterThanOrEqual">
      <formula>15</formula>
    </cfRule>
  </conditionalFormatting>
  <conditionalFormatting sqref="H339:I339">
    <cfRule type="cellIs" dxfId="3441" priority="1850" operator="between">
      <formula>14.5</formula>
      <formula>15</formula>
    </cfRule>
  </conditionalFormatting>
  <conditionalFormatting sqref="G339:G368">
    <cfRule type="cellIs" dxfId="3440" priority="1846" stopIfTrue="1" operator="lessThan">
      <formula>13</formula>
    </cfRule>
    <cfRule type="cellIs" dxfId="3439" priority="1847" stopIfTrue="1" operator="between">
      <formula>14.5</formula>
      <formula>15</formula>
    </cfRule>
    <cfRule type="cellIs" dxfId="3438" priority="1848" stopIfTrue="1" operator="greaterThanOrEqual">
      <formula>15</formula>
    </cfRule>
  </conditionalFormatting>
  <conditionalFormatting sqref="H340:I340">
    <cfRule type="cellIs" dxfId="3437" priority="1844" operator="greaterThanOrEqual">
      <formula>15</formula>
    </cfRule>
  </conditionalFormatting>
  <conditionalFormatting sqref="H340:I340">
    <cfRule type="cellIs" dxfId="3436" priority="1845" operator="between">
      <formula>14.5</formula>
      <formula>15</formula>
    </cfRule>
  </conditionalFormatting>
  <conditionalFormatting sqref="H341:I341">
    <cfRule type="cellIs" dxfId="3435" priority="1840" operator="greaterThanOrEqual">
      <formula>15</formula>
    </cfRule>
  </conditionalFormatting>
  <conditionalFormatting sqref="H341:I341">
    <cfRule type="cellIs" dxfId="3434" priority="1841" operator="between">
      <formula>14.5</formula>
      <formula>15</formula>
    </cfRule>
  </conditionalFormatting>
  <conditionalFormatting sqref="AA341:AA368">
    <cfRule type="cellIs" dxfId="3433" priority="1838" stopIfTrue="1" operator="greaterThan">
      <formula>11</formula>
    </cfRule>
  </conditionalFormatting>
  <conditionalFormatting sqref="H342:I342">
    <cfRule type="cellIs" dxfId="3432" priority="1836" operator="greaterThanOrEqual">
      <formula>15</formula>
    </cfRule>
  </conditionalFormatting>
  <conditionalFormatting sqref="H342:I342">
    <cfRule type="cellIs" dxfId="3431" priority="1837" operator="between">
      <formula>14.5</formula>
      <formula>15</formula>
    </cfRule>
  </conditionalFormatting>
  <conditionalFormatting sqref="H343:I343">
    <cfRule type="cellIs" dxfId="3430" priority="1832" operator="greaterThanOrEqual">
      <formula>15</formula>
    </cfRule>
  </conditionalFormatting>
  <conditionalFormatting sqref="H343:I343">
    <cfRule type="cellIs" dxfId="3429" priority="1833" operator="between">
      <formula>14.5</formula>
      <formula>15</formula>
    </cfRule>
  </conditionalFormatting>
  <conditionalFormatting sqref="H344:I344">
    <cfRule type="cellIs" dxfId="3428" priority="1828" operator="greaterThanOrEqual">
      <formula>15</formula>
    </cfRule>
  </conditionalFormatting>
  <conditionalFormatting sqref="H344:I344">
    <cfRule type="cellIs" dxfId="3427" priority="1829" operator="between">
      <formula>14.5</formula>
      <formula>15</formula>
    </cfRule>
  </conditionalFormatting>
  <conditionalFormatting sqref="H345:I345">
    <cfRule type="cellIs" dxfId="3426" priority="1824" operator="greaterThanOrEqual">
      <formula>15</formula>
    </cfRule>
  </conditionalFormatting>
  <conditionalFormatting sqref="H345:I345">
    <cfRule type="cellIs" dxfId="3425" priority="1825" operator="between">
      <formula>14.5</formula>
      <formula>15</formula>
    </cfRule>
  </conditionalFormatting>
  <conditionalFormatting sqref="H346:I347">
    <cfRule type="cellIs" dxfId="3424" priority="1822" operator="greaterThanOrEqual">
      <formula>15</formula>
    </cfRule>
  </conditionalFormatting>
  <conditionalFormatting sqref="H346:I347">
    <cfRule type="cellIs" dxfId="3423" priority="1823" operator="between">
      <formula>14.5</formula>
      <formula>15</formula>
    </cfRule>
  </conditionalFormatting>
  <conditionalFormatting sqref="G167 I167">
    <cfRule type="cellIs" dxfId="3422" priority="1788" stopIfTrue="1" operator="lessThan">
      <formula>12</formula>
    </cfRule>
    <cfRule type="cellIs" dxfId="3421" priority="1789" stopIfTrue="1" operator="between">
      <formula>14.5</formula>
      <formula>15</formula>
    </cfRule>
    <cfRule type="cellIs" dxfId="3420" priority="1790" stopIfTrue="1" operator="greaterThanOrEqual">
      <formula>15</formula>
    </cfRule>
  </conditionalFormatting>
  <conditionalFormatting sqref="G165:H166">
    <cfRule type="cellIs" dxfId="3419" priority="1816" operator="greaterThanOrEqual">
      <formula>15</formula>
    </cfRule>
  </conditionalFormatting>
  <conditionalFormatting sqref="G166:H166">
    <cfRule type="cellIs" dxfId="3418" priority="1817" operator="between">
      <formula>14.5</formula>
      <formula>15</formula>
    </cfRule>
  </conditionalFormatting>
  <conditionalFormatting sqref="G168:H209 H210:H222 G210:G216 G229:G253 G256:G263 G267:G271 H274:H319">
    <cfRule type="cellIs" dxfId="3417" priority="1745" operator="greaterThanOrEqual">
      <formula>15</formula>
    </cfRule>
    <cfRule type="cellIs" dxfId="3416" priority="1746" operator="between">
      <formula>14.5</formula>
      <formula>15</formula>
    </cfRule>
  </conditionalFormatting>
  <conditionalFormatting sqref="G128:I160">
    <cfRule type="cellIs" dxfId="3415" priority="1819" operator="greaterThanOrEqual">
      <formula>15</formula>
    </cfRule>
  </conditionalFormatting>
  <conditionalFormatting sqref="G162:I164">
    <cfRule type="cellIs" dxfId="3414" priority="1818" operator="greaterThanOrEqual">
      <formula>15</formula>
    </cfRule>
  </conditionalFormatting>
  <conditionalFormatting sqref="G168:I177 G128:I166">
    <cfRule type="cellIs" dxfId="3413" priority="1821" operator="between">
      <formula>14.5</formula>
      <formula>15</formula>
    </cfRule>
  </conditionalFormatting>
  <conditionalFormatting sqref="G178:I209 H210:I222 G210:G216 G229:G253 G256:G263 G267:G271">
    <cfRule type="cellIs" dxfId="3412" priority="1747" operator="between">
      <formula>14.5</formula>
      <formula>15</formula>
    </cfRule>
  </conditionalFormatting>
  <conditionalFormatting sqref="H167">
    <cfRule type="cellIs" dxfId="3411" priority="1785" operator="greaterThan">
      <formula>15</formula>
    </cfRule>
    <cfRule type="cellIs" dxfId="3410" priority="1786" operator="lessThan">
      <formula>12</formula>
    </cfRule>
    <cfRule type="cellIs" dxfId="3409" priority="1787" operator="between">
      <formula>14.5</formula>
      <formula>15</formula>
    </cfRule>
  </conditionalFormatting>
  <conditionalFormatting sqref="H202:I222">
    <cfRule type="cellIs" dxfId="3408" priority="1748" operator="greaterThanOrEqual">
      <formula>15</formula>
    </cfRule>
  </conditionalFormatting>
  <conditionalFormatting sqref="I165:I166">
    <cfRule type="cellIs" dxfId="3407" priority="1815" operator="greaterThanOrEqual">
      <formula>15</formula>
    </cfRule>
  </conditionalFormatting>
  <conditionalFormatting sqref="I168:I201 H177:H201">
    <cfRule type="cellIs" dxfId="3406" priority="1820" operator="greaterThanOrEqual">
      <formula>15</formula>
    </cfRule>
  </conditionalFormatting>
  <conditionalFormatting sqref="K128:K319">
    <cfRule type="cellIs" dxfId="3405" priority="1813" operator="lessThan">
      <formula>8</formula>
    </cfRule>
    <cfRule type="cellIs" dxfId="3404" priority="1814" operator="between">
      <formula>9.6</formula>
      <formula>8</formula>
    </cfRule>
  </conditionalFormatting>
  <conditionalFormatting sqref="L128:L319">
    <cfRule type="cellIs" dxfId="3403" priority="1811" stopIfTrue="1" operator="lessThan">
      <formula>9</formula>
    </cfRule>
    <cfRule type="cellIs" dxfId="3402" priority="1812" stopIfTrue="1" operator="between">
      <formula>9</formula>
      <formula>11</formula>
    </cfRule>
  </conditionalFormatting>
  <conditionalFormatting sqref="O128:O187 O189:O241 O287:O319">
    <cfRule type="cellIs" dxfId="3401" priority="1809" stopIfTrue="1" operator="greaterThan">
      <formula>5</formula>
    </cfRule>
    <cfRule type="cellIs" dxfId="3400" priority="1810" stopIfTrue="1" operator="between">
      <formula>2</formula>
      <formula>5</formula>
    </cfRule>
  </conditionalFormatting>
  <conditionalFormatting sqref="V129 V137 V142 V147 V153 V160 V165">
    <cfRule type="cellIs" dxfId="3399" priority="1806" stopIfTrue="1" operator="lessThan">
      <formula>18</formula>
    </cfRule>
    <cfRule type="cellIs" dxfId="3398" priority="1807" stopIfTrue="1" operator="between">
      <formula>18</formula>
      <formula>23</formula>
    </cfRule>
  </conditionalFormatting>
  <conditionalFormatting sqref="V182">
    <cfRule type="cellIs" dxfId="3397" priority="1782" stopIfTrue="1" operator="lessThan">
      <formula>18</formula>
    </cfRule>
    <cfRule type="cellIs" dxfId="3396" priority="1783" stopIfTrue="1" operator="between">
      <formula>18</formula>
      <formula>23</formula>
    </cfRule>
  </conditionalFormatting>
  <conditionalFormatting sqref="AA128:AA200">
    <cfRule type="cellIs" dxfId="3395" priority="1804" stopIfTrue="1" operator="greaterThan">
      <formula>11</formula>
    </cfRule>
  </conditionalFormatting>
  <conditionalFormatting sqref="AB128:AB200">
    <cfRule type="cellIs" dxfId="3394" priority="1802" stopIfTrue="1" operator="greaterThan">
      <formula>1000</formula>
    </cfRule>
    <cfRule type="cellIs" dxfId="3393" priority="1803" stopIfTrue="1" operator="between">
      <formula>600</formula>
      <formula>1000</formula>
    </cfRule>
  </conditionalFormatting>
  <conditionalFormatting sqref="AC128:AC200 AC279:AC319">
    <cfRule type="cellIs" dxfId="3392" priority="1800" stopIfTrue="1" operator="greaterThan">
      <formula>0.9</formula>
    </cfRule>
    <cfRule type="cellIs" dxfId="3391" priority="1801" stopIfTrue="1" operator="between">
      <formula>0.75</formula>
      <formula>0.9</formula>
    </cfRule>
  </conditionalFormatting>
  <conditionalFormatting sqref="AC204">
    <cfRule type="cellIs" dxfId="3390" priority="1766" stopIfTrue="1" operator="greaterThan">
      <formula>0.9</formula>
    </cfRule>
    <cfRule type="cellIs" dxfId="3389" priority="1767" stopIfTrue="1" operator="between">
      <formula>0.75</formula>
      <formula>0.9</formula>
    </cfRule>
  </conditionalFormatting>
  <conditionalFormatting sqref="AC215:AC216">
    <cfRule type="cellIs" dxfId="3388" priority="1754" stopIfTrue="1" operator="greaterThan">
      <formula>0.9</formula>
    </cfRule>
    <cfRule type="cellIs" dxfId="3387" priority="1755" stopIfTrue="1" operator="between">
      <formula>0.75</formula>
      <formula>0.9</formula>
    </cfRule>
  </conditionalFormatting>
  <conditionalFormatting sqref="AG128 AG130 AG133 AG137 AG142 AG147 AG149 AG151:AG154 AG156 AG158 AG160:AG161 AG163 AG165 AG217 AG226">
    <cfRule type="cellIs" dxfId="3386" priority="1799" stopIfTrue="1" operator="lessThan">
      <formula>130</formula>
    </cfRule>
  </conditionalFormatting>
  <conditionalFormatting sqref="AG170">
    <cfRule type="cellIs" dxfId="3385" priority="1795" stopIfTrue="1" operator="lessThan">
      <formula>130</formula>
    </cfRule>
  </conditionalFormatting>
  <conditionalFormatting sqref="AG174:AG178 AG180 AG182 AG184 AG186 AG189 AG194:AG198 AG200">
    <cfRule type="cellIs" dxfId="3384" priority="1778" stopIfTrue="1" operator="lessThan">
      <formula>130</formula>
    </cfRule>
  </conditionalFormatting>
  <conditionalFormatting sqref="AG202">
    <cfRule type="cellIs" dxfId="3383" priority="1772" stopIfTrue="1" operator="lessThan">
      <formula>130</formula>
    </cfRule>
  </conditionalFormatting>
  <conditionalFormatting sqref="AG208 AG210">
    <cfRule type="cellIs" dxfId="3382" priority="1765" stopIfTrue="1" operator="lessThan">
      <formula>130</formula>
    </cfRule>
  </conditionalFormatting>
  <conditionalFormatting sqref="AG212">
    <cfRule type="cellIs" dxfId="3381" priority="1760" stopIfTrue="1" operator="lessThan">
      <formula>130</formula>
    </cfRule>
  </conditionalFormatting>
  <conditionalFormatting sqref="AG219:AG221">
    <cfRule type="cellIs" dxfId="3380" priority="1753" stopIfTrue="1" operator="lessThan">
      <formula>130</formula>
    </cfRule>
  </conditionalFormatting>
  <conditionalFormatting sqref="AH128 AH130 AH133 AH137 AH142 AH147 AH149 AH151:AH154 AH156 AH158 AH160:AH161 AH163 AH165 AH217 AH226:AH319">
    <cfRule type="cellIs" dxfId="3379" priority="1797" stopIfTrue="1" operator="greaterThan">
      <formula>3</formula>
    </cfRule>
    <cfRule type="cellIs" dxfId="3378" priority="1798" stopIfTrue="1" operator="between">
      <formula>1.5</formula>
      <formula>3</formula>
    </cfRule>
  </conditionalFormatting>
  <conditionalFormatting sqref="AH170">
    <cfRule type="cellIs" dxfId="3377" priority="1793" stopIfTrue="1" operator="greaterThan">
      <formula>3</formula>
    </cfRule>
    <cfRule type="cellIs" dxfId="3376" priority="1794" stopIfTrue="1" operator="between">
      <formula>1.5</formula>
      <formula>3</formula>
    </cfRule>
  </conditionalFormatting>
  <conditionalFormatting sqref="AH174:AH178 AH180 AH182 AH184 AH186 AH189 AH194:AH198 AH200">
    <cfRule type="cellIs" dxfId="3375" priority="1776" stopIfTrue="1" operator="greaterThan">
      <formula>3</formula>
    </cfRule>
    <cfRule type="cellIs" dxfId="3374" priority="1777" stopIfTrue="1" operator="between">
      <formula>1.5</formula>
      <formula>3</formula>
    </cfRule>
  </conditionalFormatting>
  <conditionalFormatting sqref="AH202">
    <cfRule type="cellIs" dxfId="3373" priority="1770" stopIfTrue="1" operator="greaterThan">
      <formula>3</formula>
    </cfRule>
    <cfRule type="cellIs" dxfId="3372" priority="1771" stopIfTrue="1" operator="between">
      <formula>1.5</formula>
      <formula>3</formula>
    </cfRule>
  </conditionalFormatting>
  <conditionalFormatting sqref="AH208 AH210">
    <cfRule type="cellIs" dxfId="3371" priority="1763" stopIfTrue="1" operator="greaterThan">
      <formula>3</formula>
    </cfRule>
    <cfRule type="cellIs" dxfId="3370" priority="1764" stopIfTrue="1" operator="between">
      <formula>1.5</formula>
      <formula>3</formula>
    </cfRule>
  </conditionalFormatting>
  <conditionalFormatting sqref="AH212">
    <cfRule type="cellIs" dxfId="3369" priority="1758" stopIfTrue="1" operator="greaterThan">
      <formula>3</formula>
    </cfRule>
    <cfRule type="cellIs" dxfId="3368" priority="1759" stopIfTrue="1" operator="between">
      <formula>1.5</formula>
      <formula>3</formula>
    </cfRule>
  </conditionalFormatting>
  <conditionalFormatting sqref="AH219:AH221">
    <cfRule type="cellIs" dxfId="3367" priority="1751" stopIfTrue="1" operator="greaterThan">
      <formula>3</formula>
    </cfRule>
    <cfRule type="cellIs" dxfId="3366" priority="1752" stopIfTrue="1" operator="between">
      <formula>1.5</formula>
      <formula>3</formula>
    </cfRule>
  </conditionalFormatting>
  <conditionalFormatting sqref="H223">
    <cfRule type="cellIs" dxfId="3365" priority="1741" operator="greaterThanOrEqual">
      <formula>15</formula>
    </cfRule>
    <cfRule type="cellIs" dxfId="3364" priority="1742" operator="between">
      <formula>14.5</formula>
      <formula>15</formula>
    </cfRule>
  </conditionalFormatting>
  <conditionalFormatting sqref="H223:I223">
    <cfRule type="cellIs" dxfId="3363" priority="1743" operator="between">
      <formula>14.5</formula>
      <formula>15</formula>
    </cfRule>
  </conditionalFormatting>
  <conditionalFormatting sqref="H223:I223">
    <cfRule type="cellIs" dxfId="3362" priority="1744" operator="greaterThanOrEqual">
      <formula>15</formula>
    </cfRule>
  </conditionalFormatting>
  <conditionalFormatting sqref="H224">
    <cfRule type="cellIs" dxfId="3361" priority="1737" operator="greaterThanOrEqual">
      <formula>15</formula>
    </cfRule>
    <cfRule type="cellIs" dxfId="3360" priority="1738" operator="between">
      <formula>14.5</formula>
      <formula>15</formula>
    </cfRule>
  </conditionalFormatting>
  <conditionalFormatting sqref="H224:I224">
    <cfRule type="cellIs" dxfId="3359" priority="1739" operator="between">
      <formula>14.5</formula>
      <formula>15</formula>
    </cfRule>
  </conditionalFormatting>
  <conditionalFormatting sqref="H224:I224">
    <cfRule type="cellIs" dxfId="3358" priority="1740" operator="greaterThanOrEqual">
      <formula>15</formula>
    </cfRule>
  </conditionalFormatting>
  <conditionalFormatting sqref="H225">
    <cfRule type="cellIs" dxfId="3357" priority="1733" operator="greaterThanOrEqual">
      <formula>15</formula>
    </cfRule>
    <cfRule type="cellIs" dxfId="3356" priority="1734" operator="between">
      <formula>14.5</formula>
      <formula>15</formula>
    </cfRule>
  </conditionalFormatting>
  <conditionalFormatting sqref="H225:I225">
    <cfRule type="cellIs" dxfId="3355" priority="1735" operator="between">
      <formula>14.5</formula>
      <formula>15</formula>
    </cfRule>
  </conditionalFormatting>
  <conditionalFormatting sqref="H225:I225">
    <cfRule type="cellIs" dxfId="3354" priority="1736" operator="greaterThanOrEqual">
      <formula>15</formula>
    </cfRule>
  </conditionalFormatting>
  <conditionalFormatting sqref="H226">
    <cfRule type="cellIs" dxfId="3353" priority="1728" operator="greaterThanOrEqual">
      <formula>15</formula>
    </cfRule>
    <cfRule type="cellIs" dxfId="3352" priority="1729" operator="between">
      <formula>14.5</formula>
      <formula>15</formula>
    </cfRule>
  </conditionalFormatting>
  <conditionalFormatting sqref="H226:I226">
    <cfRule type="cellIs" dxfId="3351" priority="1730" operator="between">
      <formula>14.5</formula>
      <formula>15</formula>
    </cfRule>
  </conditionalFormatting>
  <conditionalFormatting sqref="H226:I226">
    <cfRule type="cellIs" dxfId="3350" priority="1731" operator="greaterThanOrEqual">
      <formula>15</formula>
    </cfRule>
  </conditionalFormatting>
  <conditionalFormatting sqref="H227">
    <cfRule type="cellIs" dxfId="3349" priority="1724" operator="greaterThanOrEqual">
      <formula>15</formula>
    </cfRule>
    <cfRule type="cellIs" dxfId="3348" priority="1725" operator="between">
      <formula>14.5</formula>
      <formula>15</formula>
    </cfRule>
  </conditionalFormatting>
  <conditionalFormatting sqref="H227:I227">
    <cfRule type="cellIs" dxfId="3347" priority="1726" operator="between">
      <formula>14.5</formula>
      <formula>15</formula>
    </cfRule>
  </conditionalFormatting>
  <conditionalFormatting sqref="H227:I227">
    <cfRule type="cellIs" dxfId="3346" priority="1727" operator="greaterThanOrEqual">
      <formula>15</formula>
    </cfRule>
  </conditionalFormatting>
  <conditionalFormatting sqref="H228">
    <cfRule type="cellIs" dxfId="3345" priority="1720" operator="greaterThanOrEqual">
      <formula>15</formula>
    </cfRule>
    <cfRule type="cellIs" dxfId="3344" priority="1721" operator="between">
      <formula>14.5</formula>
      <formula>15</formula>
    </cfRule>
  </conditionalFormatting>
  <conditionalFormatting sqref="H228:I228">
    <cfRule type="cellIs" dxfId="3343" priority="1722" operator="between">
      <formula>14.5</formula>
      <formula>15</formula>
    </cfRule>
  </conditionalFormatting>
  <conditionalFormatting sqref="H228:I228">
    <cfRule type="cellIs" dxfId="3342" priority="1723" operator="greaterThanOrEqual">
      <formula>15</formula>
    </cfRule>
  </conditionalFormatting>
  <conditionalFormatting sqref="H229">
    <cfRule type="cellIs" dxfId="3341" priority="1716" operator="greaterThanOrEqual">
      <formula>15</formula>
    </cfRule>
    <cfRule type="cellIs" dxfId="3340" priority="1717" operator="between">
      <formula>14.5</formula>
      <formula>15</formula>
    </cfRule>
  </conditionalFormatting>
  <conditionalFormatting sqref="H229:I229">
    <cfRule type="cellIs" dxfId="3339" priority="1718" operator="between">
      <formula>14.5</formula>
      <formula>15</formula>
    </cfRule>
  </conditionalFormatting>
  <conditionalFormatting sqref="H229:I229">
    <cfRule type="cellIs" dxfId="3338" priority="1719" operator="greaterThanOrEqual">
      <formula>15</formula>
    </cfRule>
  </conditionalFormatting>
  <conditionalFormatting sqref="H230">
    <cfRule type="cellIs" dxfId="3337" priority="1712" operator="greaterThanOrEqual">
      <formula>15</formula>
    </cfRule>
    <cfRule type="cellIs" dxfId="3336" priority="1713" operator="between">
      <formula>14.5</formula>
      <formula>15</formula>
    </cfRule>
  </conditionalFormatting>
  <conditionalFormatting sqref="H230:I230">
    <cfRule type="cellIs" dxfId="3335" priority="1714" operator="between">
      <formula>14.5</formula>
      <formula>15</formula>
    </cfRule>
  </conditionalFormatting>
  <conditionalFormatting sqref="H230:I230">
    <cfRule type="cellIs" dxfId="3334" priority="1715" operator="greaterThanOrEqual">
      <formula>15</formula>
    </cfRule>
  </conditionalFormatting>
  <conditionalFormatting sqref="H231">
    <cfRule type="cellIs" dxfId="3333" priority="1708" operator="greaterThanOrEqual">
      <formula>15</formula>
    </cfRule>
    <cfRule type="cellIs" dxfId="3332" priority="1709" operator="between">
      <formula>14.5</formula>
      <formula>15</formula>
    </cfRule>
  </conditionalFormatting>
  <conditionalFormatting sqref="H231:I231">
    <cfRule type="cellIs" dxfId="3331" priority="1710" operator="between">
      <formula>14.5</formula>
      <formula>15</formula>
    </cfRule>
  </conditionalFormatting>
  <conditionalFormatting sqref="H231:I231">
    <cfRule type="cellIs" dxfId="3330" priority="1711" operator="greaterThanOrEqual">
      <formula>15</formula>
    </cfRule>
  </conditionalFormatting>
  <conditionalFormatting sqref="H232">
    <cfRule type="cellIs" dxfId="3329" priority="1704" operator="greaterThanOrEqual">
      <formula>15</formula>
    </cfRule>
    <cfRule type="cellIs" dxfId="3328" priority="1705" operator="between">
      <formula>14.5</formula>
      <formula>15</formula>
    </cfRule>
  </conditionalFormatting>
  <conditionalFormatting sqref="H232:I232">
    <cfRule type="cellIs" dxfId="3327" priority="1706" operator="between">
      <formula>14.5</formula>
      <formula>15</formula>
    </cfRule>
  </conditionalFormatting>
  <conditionalFormatting sqref="H232:I232">
    <cfRule type="cellIs" dxfId="3326" priority="1707" operator="greaterThanOrEqual">
      <formula>15</formula>
    </cfRule>
  </conditionalFormatting>
  <conditionalFormatting sqref="H233">
    <cfRule type="cellIs" dxfId="3325" priority="1700" operator="greaterThanOrEqual">
      <formula>15</formula>
    </cfRule>
    <cfRule type="cellIs" dxfId="3324" priority="1701" operator="between">
      <formula>14.5</formula>
      <formula>15</formula>
    </cfRule>
  </conditionalFormatting>
  <conditionalFormatting sqref="H233:I233">
    <cfRule type="cellIs" dxfId="3323" priority="1702" operator="between">
      <formula>14.5</formula>
      <formula>15</formula>
    </cfRule>
  </conditionalFormatting>
  <conditionalFormatting sqref="H233:I233">
    <cfRule type="cellIs" dxfId="3322" priority="1703" operator="greaterThanOrEqual">
      <formula>15</formula>
    </cfRule>
  </conditionalFormatting>
  <conditionalFormatting sqref="H234">
    <cfRule type="cellIs" dxfId="3321" priority="1696" operator="greaterThanOrEqual">
      <formula>15</formula>
    </cfRule>
    <cfRule type="cellIs" dxfId="3320" priority="1697" operator="between">
      <formula>14.5</formula>
      <formula>15</formula>
    </cfRule>
  </conditionalFormatting>
  <conditionalFormatting sqref="H234:I234">
    <cfRule type="cellIs" dxfId="3319" priority="1698" operator="between">
      <formula>14.5</formula>
      <formula>15</formula>
    </cfRule>
  </conditionalFormatting>
  <conditionalFormatting sqref="H234:I234">
    <cfRule type="cellIs" dxfId="3318" priority="1699" operator="greaterThanOrEqual">
      <formula>15</formula>
    </cfRule>
  </conditionalFormatting>
  <conditionalFormatting sqref="H235">
    <cfRule type="cellIs" dxfId="3317" priority="1692" operator="greaterThanOrEqual">
      <formula>15</formula>
    </cfRule>
    <cfRule type="cellIs" dxfId="3316" priority="1693" operator="between">
      <formula>14.5</formula>
      <formula>15</formula>
    </cfRule>
  </conditionalFormatting>
  <conditionalFormatting sqref="H235:I235">
    <cfRule type="cellIs" dxfId="3315" priority="1694" operator="between">
      <formula>14.5</formula>
      <formula>15</formula>
    </cfRule>
  </conditionalFormatting>
  <conditionalFormatting sqref="H235:I235">
    <cfRule type="cellIs" dxfId="3314" priority="1695" operator="greaterThanOrEqual">
      <formula>15</formula>
    </cfRule>
  </conditionalFormatting>
  <conditionalFormatting sqref="H236">
    <cfRule type="cellIs" dxfId="3313" priority="1688" operator="greaterThanOrEqual">
      <formula>15</formula>
    </cfRule>
    <cfRule type="cellIs" dxfId="3312" priority="1689" operator="between">
      <formula>14.5</formula>
      <formula>15</formula>
    </cfRule>
  </conditionalFormatting>
  <conditionalFormatting sqref="H236:I236">
    <cfRule type="cellIs" dxfId="3311" priority="1690" operator="between">
      <formula>14.5</formula>
      <formula>15</formula>
    </cfRule>
  </conditionalFormatting>
  <conditionalFormatting sqref="H236:I236">
    <cfRule type="cellIs" dxfId="3310" priority="1691" operator="greaterThanOrEqual">
      <formula>15</formula>
    </cfRule>
  </conditionalFormatting>
  <conditionalFormatting sqref="H237">
    <cfRule type="cellIs" dxfId="3309" priority="1684" operator="greaterThanOrEqual">
      <formula>15</formula>
    </cfRule>
    <cfRule type="cellIs" dxfId="3308" priority="1685" operator="between">
      <formula>14.5</formula>
      <formula>15</formula>
    </cfRule>
  </conditionalFormatting>
  <conditionalFormatting sqref="H237:I237">
    <cfRule type="cellIs" dxfId="3307" priority="1686" operator="between">
      <formula>14.5</formula>
      <formula>15</formula>
    </cfRule>
  </conditionalFormatting>
  <conditionalFormatting sqref="H237:I237">
    <cfRule type="cellIs" dxfId="3306" priority="1687" operator="greaterThanOrEqual">
      <formula>15</formula>
    </cfRule>
  </conditionalFormatting>
  <conditionalFormatting sqref="H238">
    <cfRule type="cellIs" dxfId="3305" priority="1680" operator="greaterThanOrEqual">
      <formula>15</formula>
    </cfRule>
    <cfRule type="cellIs" dxfId="3304" priority="1681" operator="between">
      <formula>14.5</formula>
      <formula>15</formula>
    </cfRule>
  </conditionalFormatting>
  <conditionalFormatting sqref="H238:I238">
    <cfRule type="cellIs" dxfId="3303" priority="1682" operator="between">
      <formula>14.5</formula>
      <formula>15</formula>
    </cfRule>
  </conditionalFormatting>
  <conditionalFormatting sqref="H238:I238">
    <cfRule type="cellIs" dxfId="3302" priority="1683" operator="greaterThanOrEqual">
      <formula>15</formula>
    </cfRule>
  </conditionalFormatting>
  <conditionalFormatting sqref="H239">
    <cfRule type="cellIs" dxfId="3301" priority="1676" operator="greaterThanOrEqual">
      <formula>15</formula>
    </cfRule>
    <cfRule type="cellIs" dxfId="3300" priority="1677" operator="between">
      <formula>14.5</formula>
      <formula>15</formula>
    </cfRule>
  </conditionalFormatting>
  <conditionalFormatting sqref="H239:I239">
    <cfRule type="cellIs" dxfId="3299" priority="1678" operator="between">
      <formula>14.5</formula>
      <formula>15</formula>
    </cfRule>
  </conditionalFormatting>
  <conditionalFormatting sqref="H239:I239">
    <cfRule type="cellIs" dxfId="3298" priority="1679" operator="greaterThanOrEqual">
      <formula>15</formula>
    </cfRule>
  </conditionalFormatting>
  <conditionalFormatting sqref="H240">
    <cfRule type="cellIs" dxfId="3297" priority="1672" operator="greaterThanOrEqual">
      <formula>15</formula>
    </cfRule>
    <cfRule type="cellIs" dxfId="3296" priority="1673" operator="between">
      <formula>14.5</formula>
      <formula>15</formula>
    </cfRule>
  </conditionalFormatting>
  <conditionalFormatting sqref="H240:I240">
    <cfRule type="cellIs" dxfId="3295" priority="1674" operator="between">
      <formula>14.5</formula>
      <formula>15</formula>
    </cfRule>
  </conditionalFormatting>
  <conditionalFormatting sqref="H240:I240">
    <cfRule type="cellIs" dxfId="3294" priority="1675" operator="greaterThanOrEqual">
      <formula>15</formula>
    </cfRule>
  </conditionalFormatting>
  <conditionalFormatting sqref="H241">
    <cfRule type="cellIs" dxfId="3293" priority="1668" operator="greaterThanOrEqual">
      <formula>15</formula>
    </cfRule>
    <cfRule type="cellIs" dxfId="3292" priority="1669" operator="between">
      <formula>14.5</formula>
      <formula>15</formula>
    </cfRule>
  </conditionalFormatting>
  <conditionalFormatting sqref="H241:I241">
    <cfRule type="cellIs" dxfId="3291" priority="1670" operator="between">
      <formula>14.5</formula>
      <formula>15</formula>
    </cfRule>
  </conditionalFormatting>
  <conditionalFormatting sqref="H241:I241">
    <cfRule type="cellIs" dxfId="3290" priority="1671" operator="greaterThanOrEqual">
      <formula>15</formula>
    </cfRule>
  </conditionalFormatting>
  <conditionalFormatting sqref="O242">
    <cfRule type="cellIs" dxfId="3289" priority="1666" stopIfTrue="1" operator="greaterThan">
      <formula>5</formula>
    </cfRule>
    <cfRule type="cellIs" dxfId="3288" priority="1667" stopIfTrue="1" operator="between">
      <formula>2</formula>
      <formula>5</formula>
    </cfRule>
  </conditionalFormatting>
  <conditionalFormatting sqref="H242">
    <cfRule type="cellIs" dxfId="3287" priority="1662" operator="greaterThanOrEqual">
      <formula>15</formula>
    </cfRule>
    <cfRule type="cellIs" dxfId="3286" priority="1663" operator="between">
      <formula>14.5</formula>
      <formula>15</formula>
    </cfRule>
  </conditionalFormatting>
  <conditionalFormatting sqref="H242:I242">
    <cfRule type="cellIs" dxfId="3285" priority="1664" operator="between">
      <formula>14.5</formula>
      <formula>15</formula>
    </cfRule>
  </conditionalFormatting>
  <conditionalFormatting sqref="H242:I242">
    <cfRule type="cellIs" dxfId="3284" priority="1665" operator="greaterThanOrEqual">
      <formula>15</formula>
    </cfRule>
  </conditionalFormatting>
  <conditionalFormatting sqref="O243:O285">
    <cfRule type="cellIs" dxfId="3283" priority="1660" stopIfTrue="1" operator="greaterThan">
      <formula>5</formula>
    </cfRule>
    <cfRule type="cellIs" dxfId="3282" priority="1661" stopIfTrue="1" operator="between">
      <formula>2</formula>
      <formula>5</formula>
    </cfRule>
  </conditionalFormatting>
  <conditionalFormatting sqref="H243">
    <cfRule type="cellIs" dxfId="3281" priority="1656" operator="greaterThanOrEqual">
      <formula>15</formula>
    </cfRule>
    <cfRule type="cellIs" dxfId="3280" priority="1657" operator="between">
      <formula>14.5</formula>
      <formula>15</formula>
    </cfRule>
  </conditionalFormatting>
  <conditionalFormatting sqref="H243:I243">
    <cfRule type="cellIs" dxfId="3279" priority="1658" operator="between">
      <formula>14.5</formula>
      <formula>15</formula>
    </cfRule>
  </conditionalFormatting>
  <conditionalFormatting sqref="H243:I243">
    <cfRule type="cellIs" dxfId="3278" priority="1659" operator="greaterThanOrEqual">
      <formula>15</formula>
    </cfRule>
  </conditionalFormatting>
  <conditionalFormatting sqref="H244:H245">
    <cfRule type="cellIs" dxfId="3277" priority="1652" operator="greaterThanOrEqual">
      <formula>15</formula>
    </cfRule>
    <cfRule type="cellIs" dxfId="3276" priority="1653" operator="between">
      <formula>14.5</formula>
      <formula>15</formula>
    </cfRule>
  </conditionalFormatting>
  <conditionalFormatting sqref="H244:I245">
    <cfRule type="cellIs" dxfId="3275" priority="1654" operator="between">
      <formula>14.5</formula>
      <formula>15</formula>
    </cfRule>
  </conditionalFormatting>
  <conditionalFormatting sqref="H244:I245">
    <cfRule type="cellIs" dxfId="3274" priority="1655" operator="greaterThanOrEqual">
      <formula>15</formula>
    </cfRule>
  </conditionalFormatting>
  <conditionalFormatting sqref="AC243">
    <cfRule type="cellIs" dxfId="3273" priority="1650" stopIfTrue="1" operator="greaterThan">
      <formula>0.9</formula>
    </cfRule>
    <cfRule type="cellIs" dxfId="3272" priority="1651" stopIfTrue="1" operator="between">
      <formula>0.75</formula>
      <formula>0.9</formula>
    </cfRule>
  </conditionalFormatting>
  <conditionalFormatting sqref="AC236:AC237">
    <cfRule type="cellIs" dxfId="3271" priority="1648" stopIfTrue="1" operator="greaterThan">
      <formula>0.9</formula>
    </cfRule>
    <cfRule type="cellIs" dxfId="3270" priority="1649" stopIfTrue="1" operator="between">
      <formula>0.75</formula>
      <formula>0.9</formula>
    </cfRule>
  </conditionalFormatting>
  <conditionalFormatting sqref="AC227">
    <cfRule type="cellIs" dxfId="3269" priority="1646" stopIfTrue="1" operator="greaterThan">
      <formula>0.9</formula>
    </cfRule>
    <cfRule type="cellIs" dxfId="3268" priority="1647" stopIfTrue="1" operator="between">
      <formula>0.75</formula>
      <formula>0.9</formula>
    </cfRule>
  </conditionalFormatting>
  <conditionalFormatting sqref="AC240">
    <cfRule type="cellIs" dxfId="3267" priority="1644" stopIfTrue="1" operator="greaterThan">
      <formula>0.9</formula>
    </cfRule>
    <cfRule type="cellIs" dxfId="3266" priority="1645" stopIfTrue="1" operator="between">
      <formula>0.75</formula>
      <formula>0.9</formula>
    </cfRule>
  </conditionalFormatting>
  <conditionalFormatting sqref="AC233">
    <cfRule type="cellIs" dxfId="3265" priority="1642" stopIfTrue="1" operator="greaterThan">
      <formula>0.9</formula>
    </cfRule>
    <cfRule type="cellIs" dxfId="3264" priority="1643" stopIfTrue="1" operator="between">
      <formula>0.75</formula>
      <formula>0.9</formula>
    </cfRule>
  </conditionalFormatting>
  <conditionalFormatting sqref="AC225">
    <cfRule type="cellIs" dxfId="3263" priority="1640" stopIfTrue="1" operator="greaterThan">
      <formula>0.9</formula>
    </cfRule>
    <cfRule type="cellIs" dxfId="3262" priority="1641" stopIfTrue="1" operator="between">
      <formula>0.75</formula>
      <formula>0.9</formula>
    </cfRule>
  </conditionalFormatting>
  <conditionalFormatting sqref="AC223">
    <cfRule type="cellIs" dxfId="3261" priority="1638" stopIfTrue="1" operator="greaterThan">
      <formula>0.9</formula>
    </cfRule>
    <cfRule type="cellIs" dxfId="3260" priority="1639" stopIfTrue="1" operator="between">
      <formula>0.75</formula>
      <formula>0.9</formula>
    </cfRule>
  </conditionalFormatting>
  <conditionalFormatting sqref="AC231:AC232">
    <cfRule type="cellIs" dxfId="3259" priority="1636" stopIfTrue="1" operator="greaterThan">
      <formula>0.9</formula>
    </cfRule>
    <cfRule type="cellIs" dxfId="3258" priority="1637" stopIfTrue="1" operator="between">
      <formula>0.75</formula>
      <formula>0.9</formula>
    </cfRule>
  </conditionalFormatting>
  <conditionalFormatting sqref="AC208">
    <cfRule type="cellIs" dxfId="3257" priority="1634" stopIfTrue="1" operator="greaterThan">
      <formula>0.9</formula>
    </cfRule>
    <cfRule type="cellIs" dxfId="3256" priority="1635" stopIfTrue="1" operator="between">
      <formula>0.75</formula>
      <formula>0.9</formula>
    </cfRule>
  </conditionalFormatting>
  <conditionalFormatting sqref="H246">
    <cfRule type="cellIs" dxfId="3255" priority="1630" operator="greaterThanOrEqual">
      <formula>15</formula>
    </cfRule>
    <cfRule type="cellIs" dxfId="3254" priority="1631" operator="between">
      <formula>14.5</formula>
      <formula>15</formula>
    </cfRule>
  </conditionalFormatting>
  <conditionalFormatting sqref="H246:I246">
    <cfRule type="cellIs" dxfId="3253" priority="1632" operator="between">
      <formula>14.5</formula>
      <formula>15</formula>
    </cfRule>
  </conditionalFormatting>
  <conditionalFormatting sqref="H246:I246">
    <cfRule type="cellIs" dxfId="3252" priority="1633" operator="greaterThanOrEqual">
      <formula>15</formula>
    </cfRule>
  </conditionalFormatting>
  <conditionalFormatting sqref="H247">
    <cfRule type="cellIs" dxfId="3251" priority="1626" operator="greaterThanOrEqual">
      <formula>15</formula>
    </cfRule>
    <cfRule type="cellIs" dxfId="3250" priority="1627" operator="between">
      <formula>14.5</formula>
      <formula>15</formula>
    </cfRule>
  </conditionalFormatting>
  <conditionalFormatting sqref="H247:I247">
    <cfRule type="cellIs" dxfId="3249" priority="1628" operator="between">
      <formula>14.5</formula>
      <formula>15</formula>
    </cfRule>
  </conditionalFormatting>
  <conditionalFormatting sqref="H247:I247">
    <cfRule type="cellIs" dxfId="3248" priority="1629" operator="greaterThanOrEqual">
      <formula>15</formula>
    </cfRule>
  </conditionalFormatting>
  <conditionalFormatting sqref="H248">
    <cfRule type="cellIs" dxfId="3247" priority="1622" operator="greaterThanOrEqual">
      <formula>15</formula>
    </cfRule>
    <cfRule type="cellIs" dxfId="3246" priority="1623" operator="between">
      <formula>14.5</formula>
      <formula>15</formula>
    </cfRule>
  </conditionalFormatting>
  <conditionalFormatting sqref="H248:I248">
    <cfRule type="cellIs" dxfId="3245" priority="1624" operator="between">
      <formula>14.5</formula>
      <formula>15</formula>
    </cfRule>
  </conditionalFormatting>
  <conditionalFormatting sqref="H248:I248">
    <cfRule type="cellIs" dxfId="3244" priority="1625" operator="greaterThanOrEqual">
      <formula>15</formula>
    </cfRule>
  </conditionalFormatting>
  <conditionalFormatting sqref="H249">
    <cfRule type="cellIs" dxfId="3243" priority="1618" operator="greaterThanOrEqual">
      <formula>15</formula>
    </cfRule>
    <cfRule type="cellIs" dxfId="3242" priority="1619" operator="between">
      <formula>14.5</formula>
      <formula>15</formula>
    </cfRule>
  </conditionalFormatting>
  <conditionalFormatting sqref="H249:I249">
    <cfRule type="cellIs" dxfId="3241" priority="1620" operator="between">
      <formula>14.5</formula>
      <formula>15</formula>
    </cfRule>
  </conditionalFormatting>
  <conditionalFormatting sqref="H249:I249">
    <cfRule type="cellIs" dxfId="3240" priority="1621" operator="greaterThanOrEqual">
      <formula>15</formula>
    </cfRule>
  </conditionalFormatting>
  <conditionalFormatting sqref="AC246">
    <cfRule type="cellIs" dxfId="3239" priority="1616" stopIfTrue="1" operator="greaterThan">
      <formula>0.9</formula>
    </cfRule>
    <cfRule type="cellIs" dxfId="3238" priority="1617" stopIfTrue="1" operator="between">
      <formula>0.75</formula>
      <formula>0.9</formula>
    </cfRule>
  </conditionalFormatting>
  <conditionalFormatting sqref="H250">
    <cfRule type="cellIs" dxfId="3237" priority="1612" operator="greaterThanOrEqual">
      <formula>15</formula>
    </cfRule>
    <cfRule type="cellIs" dxfId="3236" priority="1613" operator="between">
      <formula>14.5</formula>
      <formula>15</formula>
    </cfRule>
  </conditionalFormatting>
  <conditionalFormatting sqref="H250:I250">
    <cfRule type="cellIs" dxfId="3235" priority="1614" operator="between">
      <formula>14.5</formula>
      <formula>15</formula>
    </cfRule>
  </conditionalFormatting>
  <conditionalFormatting sqref="H250:I250">
    <cfRule type="cellIs" dxfId="3234" priority="1615" operator="greaterThanOrEqual">
      <formula>15</formula>
    </cfRule>
  </conditionalFormatting>
  <conditionalFormatting sqref="H251">
    <cfRule type="cellIs" dxfId="3233" priority="1608" operator="greaterThanOrEqual">
      <formula>15</formula>
    </cfRule>
    <cfRule type="cellIs" dxfId="3232" priority="1609" operator="between">
      <formula>14.5</formula>
      <formula>15</formula>
    </cfRule>
  </conditionalFormatting>
  <conditionalFormatting sqref="H251:I251">
    <cfRule type="cellIs" dxfId="3231" priority="1610" operator="between">
      <formula>14.5</formula>
      <formula>15</formula>
    </cfRule>
  </conditionalFormatting>
  <conditionalFormatting sqref="H251:I251">
    <cfRule type="cellIs" dxfId="3230" priority="1611" operator="greaterThanOrEqual">
      <formula>15</formula>
    </cfRule>
  </conditionalFormatting>
  <conditionalFormatting sqref="AC250">
    <cfRule type="cellIs" dxfId="3229" priority="1606" stopIfTrue="1" operator="greaterThan">
      <formula>0.9</formula>
    </cfRule>
    <cfRule type="cellIs" dxfId="3228" priority="1607" stopIfTrue="1" operator="between">
      <formula>0.75</formula>
      <formula>0.9</formula>
    </cfRule>
  </conditionalFormatting>
  <conditionalFormatting sqref="H252">
    <cfRule type="cellIs" dxfId="3227" priority="1602" operator="greaterThanOrEqual">
      <formula>15</formula>
    </cfRule>
    <cfRule type="cellIs" dxfId="3226" priority="1603" operator="between">
      <formula>14.5</formula>
      <formula>15</formula>
    </cfRule>
  </conditionalFormatting>
  <conditionalFormatting sqref="H252:I252">
    <cfRule type="cellIs" dxfId="3225" priority="1604" operator="between">
      <formula>14.5</formula>
      <formula>15</formula>
    </cfRule>
  </conditionalFormatting>
  <conditionalFormatting sqref="H252:I252">
    <cfRule type="cellIs" dxfId="3224" priority="1605" operator="greaterThanOrEqual">
      <formula>15</formula>
    </cfRule>
  </conditionalFormatting>
  <conditionalFormatting sqref="H253">
    <cfRule type="cellIs" dxfId="3223" priority="1598" operator="greaterThanOrEqual">
      <formula>15</formula>
    </cfRule>
    <cfRule type="cellIs" dxfId="3222" priority="1599" operator="between">
      <formula>14.5</formula>
      <formula>15</formula>
    </cfRule>
  </conditionalFormatting>
  <conditionalFormatting sqref="H253:I253">
    <cfRule type="cellIs" dxfId="3221" priority="1600" operator="between">
      <formula>14.5</formula>
      <formula>15</formula>
    </cfRule>
  </conditionalFormatting>
  <conditionalFormatting sqref="H253:I253">
    <cfRule type="cellIs" dxfId="3220" priority="1601" operator="greaterThanOrEqual">
      <formula>15</formula>
    </cfRule>
  </conditionalFormatting>
  <conditionalFormatting sqref="H254">
    <cfRule type="cellIs" dxfId="3219" priority="1594" operator="greaterThanOrEqual">
      <formula>15</formula>
    </cfRule>
    <cfRule type="cellIs" dxfId="3218" priority="1595" operator="between">
      <formula>14.5</formula>
      <formula>15</formula>
    </cfRule>
  </conditionalFormatting>
  <conditionalFormatting sqref="H254:I254">
    <cfRule type="cellIs" dxfId="3217" priority="1596" operator="between">
      <formula>14.5</formula>
      <formula>15</formula>
    </cfRule>
  </conditionalFormatting>
  <conditionalFormatting sqref="H254:I254">
    <cfRule type="cellIs" dxfId="3216" priority="1597" operator="greaterThanOrEqual">
      <formula>15</formula>
    </cfRule>
  </conditionalFormatting>
  <conditionalFormatting sqref="H255">
    <cfRule type="cellIs" dxfId="3215" priority="1590" operator="greaterThanOrEqual">
      <formula>15</formula>
    </cfRule>
    <cfRule type="cellIs" dxfId="3214" priority="1591" operator="between">
      <formula>14.5</formula>
      <formula>15</formula>
    </cfRule>
  </conditionalFormatting>
  <conditionalFormatting sqref="H255:I255">
    <cfRule type="cellIs" dxfId="3213" priority="1592" operator="between">
      <formula>14.5</formula>
      <formula>15</formula>
    </cfRule>
  </conditionalFormatting>
  <conditionalFormatting sqref="H255:I255">
    <cfRule type="cellIs" dxfId="3212" priority="1593" operator="greaterThanOrEqual">
      <formula>15</formula>
    </cfRule>
  </conditionalFormatting>
  <conditionalFormatting sqref="AC254:AC255">
    <cfRule type="cellIs" dxfId="3211" priority="1587" stopIfTrue="1" operator="greaterThan">
      <formula>0.9</formula>
    </cfRule>
    <cfRule type="cellIs" dxfId="3210" priority="1588" stopIfTrue="1" operator="between">
      <formula>0.75</formula>
      <formula>0.9</formula>
    </cfRule>
  </conditionalFormatting>
  <conditionalFormatting sqref="H256">
    <cfRule type="cellIs" dxfId="3209" priority="1583" operator="greaterThanOrEqual">
      <formula>15</formula>
    </cfRule>
    <cfRule type="cellIs" dxfId="3208" priority="1584" operator="between">
      <formula>14.5</formula>
      <formula>15</formula>
    </cfRule>
  </conditionalFormatting>
  <conditionalFormatting sqref="H256:I256">
    <cfRule type="cellIs" dxfId="3207" priority="1585" operator="between">
      <formula>14.5</formula>
      <formula>15</formula>
    </cfRule>
  </conditionalFormatting>
  <conditionalFormatting sqref="H256:I256">
    <cfRule type="cellIs" dxfId="3206" priority="1586" operator="greaterThanOrEqual">
      <formula>15</formula>
    </cfRule>
  </conditionalFormatting>
  <conditionalFormatting sqref="H257">
    <cfRule type="cellIs" dxfId="3205" priority="1579" operator="greaterThanOrEqual">
      <formula>15</formula>
    </cfRule>
    <cfRule type="cellIs" dxfId="3204" priority="1580" operator="between">
      <formula>14.5</formula>
      <formula>15</formula>
    </cfRule>
  </conditionalFormatting>
  <conditionalFormatting sqref="H257:I257">
    <cfRule type="cellIs" dxfId="3203" priority="1581" operator="between">
      <formula>14.5</formula>
      <formula>15</formula>
    </cfRule>
  </conditionalFormatting>
  <conditionalFormatting sqref="H257:I257">
    <cfRule type="cellIs" dxfId="3202" priority="1582" operator="greaterThanOrEqual">
      <formula>15</formula>
    </cfRule>
  </conditionalFormatting>
  <conditionalFormatting sqref="AC256">
    <cfRule type="cellIs" dxfId="3201" priority="1577" stopIfTrue="1" operator="greaterThan">
      <formula>0.9</formula>
    </cfRule>
    <cfRule type="cellIs" dxfId="3200" priority="1578" stopIfTrue="1" operator="between">
      <formula>0.75</formula>
      <formula>0.9</formula>
    </cfRule>
  </conditionalFormatting>
  <conditionalFormatting sqref="H258">
    <cfRule type="cellIs" dxfId="3199" priority="1573" operator="greaterThanOrEqual">
      <formula>15</formula>
    </cfRule>
    <cfRule type="cellIs" dxfId="3198" priority="1574" operator="between">
      <formula>14.5</formula>
      <formula>15</formula>
    </cfRule>
  </conditionalFormatting>
  <conditionalFormatting sqref="H258:I258">
    <cfRule type="cellIs" dxfId="3197" priority="1575" operator="between">
      <formula>14.5</formula>
      <formula>15</formula>
    </cfRule>
  </conditionalFormatting>
  <conditionalFormatting sqref="H258:I258">
    <cfRule type="cellIs" dxfId="3196" priority="1576" operator="greaterThanOrEqual">
      <formula>15</formula>
    </cfRule>
  </conditionalFormatting>
  <conditionalFormatting sqref="H259">
    <cfRule type="cellIs" dxfId="3195" priority="1569" operator="greaterThanOrEqual">
      <formula>15</formula>
    </cfRule>
    <cfRule type="cellIs" dxfId="3194" priority="1570" operator="between">
      <formula>14.5</formula>
      <formula>15</formula>
    </cfRule>
  </conditionalFormatting>
  <conditionalFormatting sqref="H259:I259">
    <cfRule type="cellIs" dxfId="3193" priority="1571" operator="between">
      <formula>14.5</formula>
      <formula>15</formula>
    </cfRule>
  </conditionalFormatting>
  <conditionalFormatting sqref="H259:I259">
    <cfRule type="cellIs" dxfId="3192" priority="1572" operator="greaterThanOrEqual">
      <formula>15</formula>
    </cfRule>
  </conditionalFormatting>
  <conditionalFormatting sqref="H260">
    <cfRule type="cellIs" dxfId="3191" priority="1565" operator="greaterThanOrEqual">
      <formula>15</formula>
    </cfRule>
    <cfRule type="cellIs" dxfId="3190" priority="1566" operator="between">
      <formula>14.5</formula>
      <formula>15</formula>
    </cfRule>
  </conditionalFormatting>
  <conditionalFormatting sqref="H260:I260">
    <cfRule type="cellIs" dxfId="3189" priority="1567" operator="between">
      <formula>14.5</formula>
      <formula>15</formula>
    </cfRule>
  </conditionalFormatting>
  <conditionalFormatting sqref="H260:I260">
    <cfRule type="cellIs" dxfId="3188" priority="1568" operator="greaterThanOrEqual">
      <formula>15</formula>
    </cfRule>
  </conditionalFormatting>
  <conditionalFormatting sqref="H261">
    <cfRule type="cellIs" dxfId="3187" priority="1561" operator="greaterThanOrEqual">
      <formula>15</formula>
    </cfRule>
    <cfRule type="cellIs" dxfId="3186" priority="1562" operator="between">
      <formula>14.5</formula>
      <formula>15</formula>
    </cfRule>
  </conditionalFormatting>
  <conditionalFormatting sqref="H261:I261">
    <cfRule type="cellIs" dxfId="3185" priority="1563" operator="between">
      <formula>14.5</formula>
      <formula>15</formula>
    </cfRule>
  </conditionalFormatting>
  <conditionalFormatting sqref="H261:I261">
    <cfRule type="cellIs" dxfId="3184" priority="1564" operator="greaterThanOrEqual">
      <formula>15</formula>
    </cfRule>
  </conditionalFormatting>
  <conditionalFormatting sqref="H262">
    <cfRule type="cellIs" dxfId="3183" priority="1557" operator="greaterThanOrEqual">
      <formula>15</formula>
    </cfRule>
    <cfRule type="cellIs" dxfId="3182" priority="1558" operator="between">
      <formula>14.5</formula>
      <formula>15</formula>
    </cfRule>
  </conditionalFormatting>
  <conditionalFormatting sqref="H262:I262">
    <cfRule type="cellIs" dxfId="3181" priority="1559" operator="between">
      <formula>14.5</formula>
      <formula>15</formula>
    </cfRule>
  </conditionalFormatting>
  <conditionalFormatting sqref="H262:I262">
    <cfRule type="cellIs" dxfId="3180" priority="1560" operator="greaterThanOrEqual">
      <formula>15</formula>
    </cfRule>
  </conditionalFormatting>
  <conditionalFormatting sqref="H263">
    <cfRule type="cellIs" dxfId="3179" priority="1553" operator="greaterThanOrEqual">
      <formula>15</formula>
    </cfRule>
    <cfRule type="cellIs" dxfId="3178" priority="1554" operator="between">
      <formula>14.5</formula>
      <formula>15</formula>
    </cfRule>
  </conditionalFormatting>
  <conditionalFormatting sqref="H263:I263">
    <cfRule type="cellIs" dxfId="3177" priority="1555" operator="between">
      <formula>14.5</formula>
      <formula>15</formula>
    </cfRule>
  </conditionalFormatting>
  <conditionalFormatting sqref="H263:I263">
    <cfRule type="cellIs" dxfId="3176" priority="1556" operator="greaterThanOrEqual">
      <formula>15</formula>
    </cfRule>
  </conditionalFormatting>
  <conditionalFormatting sqref="AC263:AC265">
    <cfRule type="cellIs" dxfId="3175" priority="1551" stopIfTrue="1" operator="greaterThan">
      <formula>0.9</formula>
    </cfRule>
    <cfRule type="cellIs" dxfId="3174" priority="1552" stopIfTrue="1" operator="between">
      <formula>0.75</formula>
      <formula>0.9</formula>
    </cfRule>
  </conditionalFormatting>
  <conditionalFormatting sqref="H264">
    <cfRule type="cellIs" dxfId="3173" priority="1547" operator="greaterThanOrEqual">
      <formula>15</formula>
    </cfRule>
    <cfRule type="cellIs" dxfId="3172" priority="1548" operator="between">
      <formula>14.5</formula>
      <formula>15</formula>
    </cfRule>
  </conditionalFormatting>
  <conditionalFormatting sqref="H264:I264">
    <cfRule type="cellIs" dxfId="3171" priority="1549" operator="between">
      <formula>14.5</formula>
      <formula>15</formula>
    </cfRule>
  </conditionalFormatting>
  <conditionalFormatting sqref="H264:I264">
    <cfRule type="cellIs" dxfId="3170" priority="1550" operator="greaterThanOrEqual">
      <formula>15</formula>
    </cfRule>
  </conditionalFormatting>
  <conditionalFormatting sqref="H265">
    <cfRule type="cellIs" dxfId="3169" priority="1543" operator="greaterThanOrEqual">
      <formula>15</formula>
    </cfRule>
    <cfRule type="cellIs" dxfId="3168" priority="1544" operator="between">
      <formula>14.5</formula>
      <formula>15</formula>
    </cfRule>
  </conditionalFormatting>
  <conditionalFormatting sqref="H265:I265">
    <cfRule type="cellIs" dxfId="3167" priority="1545" operator="between">
      <formula>14.5</formula>
      <formula>15</formula>
    </cfRule>
  </conditionalFormatting>
  <conditionalFormatting sqref="H265:I265">
    <cfRule type="cellIs" dxfId="3166" priority="1546" operator="greaterThanOrEqual">
      <formula>15</formula>
    </cfRule>
  </conditionalFormatting>
  <conditionalFormatting sqref="H266">
    <cfRule type="cellIs" dxfId="3165" priority="1539" operator="greaterThanOrEqual">
      <formula>15</formula>
    </cfRule>
    <cfRule type="cellIs" dxfId="3164" priority="1540" operator="between">
      <formula>14.5</formula>
      <formula>15</formula>
    </cfRule>
  </conditionalFormatting>
  <conditionalFormatting sqref="H266:I266">
    <cfRule type="cellIs" dxfId="3163" priority="1541" operator="between">
      <formula>14.5</formula>
      <formula>15</formula>
    </cfRule>
  </conditionalFormatting>
  <conditionalFormatting sqref="H266:I266">
    <cfRule type="cellIs" dxfId="3162" priority="1542" operator="greaterThanOrEqual">
      <formula>15</formula>
    </cfRule>
  </conditionalFormatting>
  <conditionalFormatting sqref="H267:H271">
    <cfRule type="cellIs" dxfId="3161" priority="1535" operator="greaterThanOrEqual">
      <formula>15</formula>
    </cfRule>
    <cfRule type="cellIs" dxfId="3160" priority="1536" operator="between">
      <formula>14.5</formula>
      <formula>15</formula>
    </cfRule>
  </conditionalFormatting>
  <conditionalFormatting sqref="H267:I267">
    <cfRule type="cellIs" dxfId="3159" priority="1537" operator="between">
      <formula>14.5</formula>
      <formula>15</formula>
    </cfRule>
  </conditionalFormatting>
  <conditionalFormatting sqref="H267:I267">
    <cfRule type="cellIs" dxfId="3158" priority="1538" operator="greaterThanOrEqual">
      <formula>15</formula>
    </cfRule>
  </conditionalFormatting>
  <conditionalFormatting sqref="V177">
    <cfRule type="cellIs" dxfId="3157" priority="1528" stopIfTrue="1" operator="lessThan">
      <formula>18</formula>
    </cfRule>
    <cfRule type="cellIs" dxfId="3156" priority="1529" stopIfTrue="1" operator="between">
      <formula>18</formula>
      <formula>23</formula>
    </cfRule>
  </conditionalFormatting>
  <conditionalFormatting sqref="V222">
    <cfRule type="cellIs" dxfId="3155" priority="1526" stopIfTrue="1" operator="lessThan">
      <formula>18</formula>
    </cfRule>
    <cfRule type="cellIs" dxfId="3154" priority="1527" stopIfTrue="1" operator="between">
      <formula>18</formula>
      <formula>23</formula>
    </cfRule>
  </conditionalFormatting>
  <conditionalFormatting sqref="V234">
    <cfRule type="cellIs" dxfId="3153" priority="1524" stopIfTrue="1" operator="lessThan">
      <formula>18</formula>
    </cfRule>
    <cfRule type="cellIs" dxfId="3152" priority="1525" stopIfTrue="1" operator="between">
      <formula>18</formula>
      <formula>23</formula>
    </cfRule>
  </conditionalFormatting>
  <conditionalFormatting sqref="V252">
    <cfRule type="cellIs" dxfId="3151" priority="1522" stopIfTrue="1" operator="lessThan">
      <formula>18</formula>
    </cfRule>
    <cfRule type="cellIs" dxfId="3150" priority="1523" stopIfTrue="1" operator="between">
      <formula>18</formula>
      <formula>23</formula>
    </cfRule>
  </conditionalFormatting>
  <conditionalFormatting sqref="V267">
    <cfRule type="cellIs" dxfId="3149" priority="1520" stopIfTrue="1" operator="lessThan">
      <formula>18</formula>
    </cfRule>
    <cfRule type="cellIs" dxfId="3148" priority="1521" stopIfTrue="1" operator="between">
      <formula>18</formula>
      <formula>23</formula>
    </cfRule>
  </conditionalFormatting>
  <conditionalFormatting sqref="H268:I268">
    <cfRule type="cellIs" dxfId="3147" priority="1518" operator="between">
      <formula>14.5</formula>
      <formula>15</formula>
    </cfRule>
  </conditionalFormatting>
  <conditionalFormatting sqref="H268:I268">
    <cfRule type="cellIs" dxfId="3146" priority="1519" operator="greaterThanOrEqual">
      <formula>15</formula>
    </cfRule>
  </conditionalFormatting>
  <conditionalFormatting sqref="G217:G228">
    <cfRule type="cellIs" dxfId="3145" priority="1515" stopIfTrue="1" operator="lessThan">
      <formula>12</formula>
    </cfRule>
    <cfRule type="cellIs" dxfId="3144" priority="1516" stopIfTrue="1" operator="between">
      <formula>14.5</formula>
      <formula>15</formula>
    </cfRule>
    <cfRule type="cellIs" dxfId="3143" priority="1517" stopIfTrue="1" operator="greaterThanOrEqual">
      <formula>15</formula>
    </cfRule>
  </conditionalFormatting>
  <conditionalFormatting sqref="G264:G266 G272:G319">
    <cfRule type="cellIs" dxfId="3142" priority="1512" stopIfTrue="1" operator="lessThan">
      <formula>13</formula>
    </cfRule>
    <cfRule type="cellIs" dxfId="3141" priority="1513" stopIfTrue="1" operator="between">
      <formula>14.5</formula>
      <formula>15</formula>
    </cfRule>
    <cfRule type="cellIs" dxfId="3140" priority="1514" stopIfTrue="1" operator="greaterThanOrEqual">
      <formula>15</formula>
    </cfRule>
  </conditionalFormatting>
  <conditionalFormatting sqref="G254:G255">
    <cfRule type="cellIs" dxfId="3139" priority="1509" stopIfTrue="1" operator="lessThan">
      <formula>13</formula>
    </cfRule>
    <cfRule type="cellIs" dxfId="3138" priority="1510" stopIfTrue="1" operator="between">
      <formula>14.5</formula>
      <formula>15</formula>
    </cfRule>
    <cfRule type="cellIs" dxfId="3137" priority="1511" stopIfTrue="1" operator="greaterThanOrEqual">
      <formula>15</formula>
    </cfRule>
  </conditionalFormatting>
  <conditionalFormatting sqref="H269:I269">
    <cfRule type="cellIs" dxfId="3136" priority="1507" operator="between">
      <formula>14.5</formula>
      <formula>15</formula>
    </cfRule>
  </conditionalFormatting>
  <conditionalFormatting sqref="H269:I269">
    <cfRule type="cellIs" dxfId="3135" priority="1508" operator="greaterThanOrEqual">
      <formula>15</formula>
    </cfRule>
  </conditionalFormatting>
  <conditionalFormatting sqref="H270:I270">
    <cfRule type="cellIs" dxfId="3134" priority="1504" operator="between">
      <formula>14.5</formula>
      <formula>15</formula>
    </cfRule>
  </conditionalFormatting>
  <conditionalFormatting sqref="H270:I270">
    <cfRule type="cellIs" dxfId="3133" priority="1505" operator="greaterThanOrEqual">
      <formula>15</formula>
    </cfRule>
  </conditionalFormatting>
  <conditionalFormatting sqref="H271:I271">
    <cfRule type="cellIs" dxfId="3132" priority="1502" operator="between">
      <formula>14.5</formula>
      <formula>15</formula>
    </cfRule>
  </conditionalFormatting>
  <conditionalFormatting sqref="H271:I271">
    <cfRule type="cellIs" dxfId="3131" priority="1503" operator="greaterThanOrEqual">
      <formula>15</formula>
    </cfRule>
  </conditionalFormatting>
  <conditionalFormatting sqref="I272:I273">
    <cfRule type="cellIs" dxfId="3130" priority="1499" stopIfTrue="1" operator="lessThan">
      <formula>13</formula>
    </cfRule>
    <cfRule type="cellIs" dxfId="3129" priority="1500" stopIfTrue="1" operator="between">
      <formula>14.5</formula>
      <formula>15</formula>
    </cfRule>
    <cfRule type="cellIs" dxfId="3128" priority="1501" stopIfTrue="1" operator="greaterThanOrEqual">
      <formula>15</formula>
    </cfRule>
  </conditionalFormatting>
  <conditionalFormatting sqref="H272:H273">
    <cfRule type="cellIs" dxfId="3127" priority="1496" stopIfTrue="1" operator="lessThan">
      <formula>13</formula>
    </cfRule>
    <cfRule type="cellIs" dxfId="3126" priority="1497" stopIfTrue="1" operator="between">
      <formula>14.5</formula>
      <formula>15</formula>
    </cfRule>
    <cfRule type="cellIs" dxfId="3125" priority="1498" stopIfTrue="1" operator="greaterThanOrEqual">
      <formula>15</formula>
    </cfRule>
  </conditionalFormatting>
  <conditionalFormatting sqref="H274:I274">
    <cfRule type="cellIs" dxfId="3124" priority="1494" operator="between">
      <formula>14.5</formula>
      <formula>15</formula>
    </cfRule>
  </conditionalFormatting>
  <conditionalFormatting sqref="H274:I274">
    <cfRule type="cellIs" dxfId="3123" priority="1495" operator="greaterThanOrEqual">
      <formula>15</formula>
    </cfRule>
  </conditionalFormatting>
  <conditionalFormatting sqref="H275:I275">
    <cfRule type="cellIs" dxfId="3122" priority="1492" operator="between">
      <formula>14.5</formula>
      <formula>15</formula>
    </cfRule>
  </conditionalFormatting>
  <conditionalFormatting sqref="H275:I275">
    <cfRule type="cellIs" dxfId="3121" priority="1493" operator="greaterThanOrEqual">
      <formula>15</formula>
    </cfRule>
  </conditionalFormatting>
  <conditionalFormatting sqref="H276:I276">
    <cfRule type="cellIs" dxfId="3120" priority="1490" operator="between">
      <formula>14.5</formula>
      <formula>15</formula>
    </cfRule>
  </conditionalFormatting>
  <conditionalFormatting sqref="H276:I276">
    <cfRule type="cellIs" dxfId="3119" priority="1491" operator="greaterThanOrEqual">
      <formula>15</formula>
    </cfRule>
  </conditionalFormatting>
  <conditionalFormatting sqref="H277:I277">
    <cfRule type="cellIs" dxfId="3118" priority="1488" operator="between">
      <formula>14.5</formula>
      <formula>15</formula>
    </cfRule>
  </conditionalFormatting>
  <conditionalFormatting sqref="H277:I277">
    <cfRule type="cellIs" dxfId="3117" priority="1489" operator="greaterThanOrEqual">
      <formula>15</formula>
    </cfRule>
  </conditionalFormatting>
  <conditionalFormatting sqref="H278:I278">
    <cfRule type="cellIs" dxfId="3116" priority="1486" operator="between">
      <formula>14.5</formula>
      <formula>15</formula>
    </cfRule>
  </conditionalFormatting>
  <conditionalFormatting sqref="H278:I278">
    <cfRule type="cellIs" dxfId="3115" priority="1487" operator="greaterThanOrEqual">
      <formula>15</formula>
    </cfRule>
  </conditionalFormatting>
  <conditionalFormatting sqref="H279:I279">
    <cfRule type="cellIs" dxfId="3114" priority="1484" operator="between">
      <formula>14.5</formula>
      <formula>15</formula>
    </cfRule>
  </conditionalFormatting>
  <conditionalFormatting sqref="H279:I279">
    <cfRule type="cellIs" dxfId="3113" priority="1485" operator="greaterThanOrEqual">
      <formula>15</formula>
    </cfRule>
  </conditionalFormatting>
  <conditionalFormatting sqref="AC267:AC268">
    <cfRule type="cellIs" dxfId="3112" priority="1481" stopIfTrue="1" operator="greaterThan">
      <formula>0.9</formula>
    </cfRule>
    <cfRule type="cellIs" dxfId="3111" priority="1482" stopIfTrue="1" operator="between">
      <formula>0.75</formula>
      <formula>0.9</formula>
    </cfRule>
  </conditionalFormatting>
  <conditionalFormatting sqref="H280:I280">
    <cfRule type="cellIs" dxfId="3110" priority="1479" operator="between">
      <formula>14.5</formula>
      <formula>15</formula>
    </cfRule>
  </conditionalFormatting>
  <conditionalFormatting sqref="H280:I280">
    <cfRule type="cellIs" dxfId="3109" priority="1480" operator="greaterThanOrEqual">
      <formula>15</formula>
    </cfRule>
  </conditionalFormatting>
  <conditionalFormatting sqref="H281:I281">
    <cfRule type="cellIs" dxfId="3108" priority="1477" operator="between">
      <formula>14.5</formula>
      <formula>15</formula>
    </cfRule>
  </conditionalFormatting>
  <conditionalFormatting sqref="H281:I281">
    <cfRule type="cellIs" dxfId="3107" priority="1478" operator="greaterThanOrEqual">
      <formula>15</formula>
    </cfRule>
  </conditionalFormatting>
  <conditionalFormatting sqref="H282:I282">
    <cfRule type="cellIs" dxfId="3106" priority="1475" operator="between">
      <formula>14.5</formula>
      <formula>15</formula>
    </cfRule>
  </conditionalFormatting>
  <conditionalFormatting sqref="H282:I282">
    <cfRule type="cellIs" dxfId="3105" priority="1476" operator="greaterThanOrEqual">
      <formula>15</formula>
    </cfRule>
  </conditionalFormatting>
  <conditionalFormatting sqref="H283:I283">
    <cfRule type="cellIs" dxfId="3104" priority="1473" operator="between">
      <formula>14.5</formula>
      <formula>15</formula>
    </cfRule>
  </conditionalFormatting>
  <conditionalFormatting sqref="H283:I283">
    <cfRule type="cellIs" dxfId="3103" priority="1474" operator="greaterThanOrEqual">
      <formula>15</formula>
    </cfRule>
  </conditionalFormatting>
  <conditionalFormatting sqref="H284:I284">
    <cfRule type="cellIs" dxfId="3102" priority="1471" operator="between">
      <formula>14.5</formula>
      <formula>15</formula>
    </cfRule>
  </conditionalFormatting>
  <conditionalFormatting sqref="H284:I284">
    <cfRule type="cellIs" dxfId="3101" priority="1472" operator="greaterThanOrEqual">
      <formula>15</formula>
    </cfRule>
  </conditionalFormatting>
  <conditionalFormatting sqref="H285:I285">
    <cfRule type="cellIs" dxfId="3100" priority="1469" operator="between">
      <formula>14.5</formula>
      <formula>15</formula>
    </cfRule>
  </conditionalFormatting>
  <conditionalFormatting sqref="H285:I285">
    <cfRule type="cellIs" dxfId="3099" priority="1470" operator="greaterThanOrEqual">
      <formula>15</formula>
    </cfRule>
  </conditionalFormatting>
  <conditionalFormatting sqref="H286:I286">
    <cfRule type="cellIs" dxfId="3098" priority="1467" operator="between">
      <formula>14.5</formula>
      <formula>15</formula>
    </cfRule>
  </conditionalFormatting>
  <conditionalFormatting sqref="H286:I286">
    <cfRule type="cellIs" dxfId="3097" priority="1468" operator="greaterThanOrEqual">
      <formula>15</formula>
    </cfRule>
  </conditionalFormatting>
  <conditionalFormatting sqref="H287:I287">
    <cfRule type="cellIs" dxfId="3096" priority="1464" operator="between">
      <formula>14.5</formula>
      <formula>15</formula>
    </cfRule>
  </conditionalFormatting>
  <conditionalFormatting sqref="H287:I287">
    <cfRule type="cellIs" dxfId="3095" priority="1465" operator="greaterThanOrEqual">
      <formula>15</formula>
    </cfRule>
  </conditionalFormatting>
  <conditionalFormatting sqref="H288:I288">
    <cfRule type="cellIs" dxfId="3094" priority="1462" operator="between">
      <formula>14.5</formula>
      <formula>15</formula>
    </cfRule>
  </conditionalFormatting>
  <conditionalFormatting sqref="H288:I288">
    <cfRule type="cellIs" dxfId="3093" priority="1463" operator="greaterThanOrEqual">
      <formula>15</formula>
    </cfRule>
  </conditionalFormatting>
  <conditionalFormatting sqref="H289:I289">
    <cfRule type="cellIs" dxfId="3092" priority="1460" operator="between">
      <formula>14.5</formula>
      <formula>15</formula>
    </cfRule>
  </conditionalFormatting>
  <conditionalFormatting sqref="H289:I289">
    <cfRule type="cellIs" dxfId="3091" priority="1461" operator="greaterThanOrEqual">
      <formula>15</formula>
    </cfRule>
  </conditionalFormatting>
  <conditionalFormatting sqref="H290:I290">
    <cfRule type="cellIs" dxfId="3090" priority="1457" operator="between">
      <formula>14.5</formula>
      <formula>15</formula>
    </cfRule>
  </conditionalFormatting>
  <conditionalFormatting sqref="H290:I290">
    <cfRule type="cellIs" dxfId="3089" priority="1458" operator="greaterThanOrEqual">
      <formula>15</formula>
    </cfRule>
  </conditionalFormatting>
  <conditionalFormatting sqref="H291:I291">
    <cfRule type="cellIs" dxfId="3088" priority="1455" operator="between">
      <formula>14.5</formula>
      <formula>15</formula>
    </cfRule>
  </conditionalFormatting>
  <conditionalFormatting sqref="H291:I291">
    <cfRule type="cellIs" dxfId="3087" priority="1456" operator="greaterThanOrEqual">
      <formula>15</formula>
    </cfRule>
  </conditionalFormatting>
  <conditionalFormatting sqref="H292:I292">
    <cfRule type="cellIs" dxfId="3086" priority="1453" operator="between">
      <formula>14.5</formula>
      <formula>15</formula>
    </cfRule>
  </conditionalFormatting>
  <conditionalFormatting sqref="H292:I292">
    <cfRule type="cellIs" dxfId="3085" priority="1454" operator="greaterThanOrEqual">
      <formula>15</formula>
    </cfRule>
  </conditionalFormatting>
  <conditionalFormatting sqref="H293:I293">
    <cfRule type="cellIs" dxfId="3084" priority="1451" operator="between">
      <formula>14.5</formula>
      <formula>15</formula>
    </cfRule>
  </conditionalFormatting>
  <conditionalFormatting sqref="H293:I293">
    <cfRule type="cellIs" dxfId="3083" priority="1452" operator="greaterThanOrEqual">
      <formula>15</formula>
    </cfRule>
  </conditionalFormatting>
  <conditionalFormatting sqref="H294:I294">
    <cfRule type="cellIs" dxfId="3082" priority="1449" operator="between">
      <formula>14.5</formula>
      <formula>15</formula>
    </cfRule>
  </conditionalFormatting>
  <conditionalFormatting sqref="H294:I294">
    <cfRule type="cellIs" dxfId="3081" priority="1450" operator="greaterThanOrEqual">
      <formula>15</formula>
    </cfRule>
  </conditionalFormatting>
  <conditionalFormatting sqref="H295:I295">
    <cfRule type="cellIs" dxfId="3080" priority="1447" operator="between">
      <formula>14.5</formula>
      <formula>15</formula>
    </cfRule>
  </conditionalFormatting>
  <conditionalFormatting sqref="H295:I295">
    <cfRule type="cellIs" dxfId="3079" priority="1448" operator="greaterThanOrEqual">
      <formula>15</formula>
    </cfRule>
  </conditionalFormatting>
  <conditionalFormatting sqref="H296:I296">
    <cfRule type="cellIs" dxfId="3078" priority="1445" operator="between">
      <formula>14.5</formula>
      <formula>15</formula>
    </cfRule>
  </conditionalFormatting>
  <conditionalFormatting sqref="H296:I296">
    <cfRule type="cellIs" dxfId="3077" priority="1446" operator="greaterThanOrEqual">
      <formula>15</formula>
    </cfRule>
  </conditionalFormatting>
  <conditionalFormatting sqref="H297:I297">
    <cfRule type="cellIs" dxfId="3076" priority="1443" operator="between">
      <formula>14.5</formula>
      <formula>15</formula>
    </cfRule>
  </conditionalFormatting>
  <conditionalFormatting sqref="H297:I297">
    <cfRule type="cellIs" dxfId="3075" priority="1444" operator="greaterThanOrEqual">
      <formula>15</formula>
    </cfRule>
  </conditionalFormatting>
  <conditionalFormatting sqref="H298:I298">
    <cfRule type="cellIs" dxfId="3074" priority="1441" operator="between">
      <formula>14.5</formula>
      <formula>15</formula>
    </cfRule>
  </conditionalFormatting>
  <conditionalFormatting sqref="H298:I298">
    <cfRule type="cellIs" dxfId="3073" priority="1442" operator="greaterThanOrEqual">
      <formula>15</formula>
    </cfRule>
  </conditionalFormatting>
  <conditionalFormatting sqref="H299:I299">
    <cfRule type="cellIs" dxfId="3072" priority="1439" operator="between">
      <formula>14.5</formula>
      <formula>15</formula>
    </cfRule>
  </conditionalFormatting>
  <conditionalFormatting sqref="H299:I299">
    <cfRule type="cellIs" dxfId="3071" priority="1440" operator="greaterThanOrEqual">
      <formula>15</formula>
    </cfRule>
  </conditionalFormatting>
  <conditionalFormatting sqref="H300:I300">
    <cfRule type="cellIs" dxfId="3070" priority="1437" operator="between">
      <formula>14.5</formula>
      <formula>15</formula>
    </cfRule>
  </conditionalFormatting>
  <conditionalFormatting sqref="H300:I300">
    <cfRule type="cellIs" dxfId="3069" priority="1438" operator="greaterThanOrEqual">
      <formula>15</formula>
    </cfRule>
  </conditionalFormatting>
  <conditionalFormatting sqref="H301:I301">
    <cfRule type="cellIs" dxfId="3068" priority="1435" operator="between">
      <formula>14.5</formula>
      <formula>15</formula>
    </cfRule>
  </conditionalFormatting>
  <conditionalFormatting sqref="H301:I301">
    <cfRule type="cellIs" dxfId="3067" priority="1436" operator="greaterThanOrEqual">
      <formula>15</formula>
    </cfRule>
  </conditionalFormatting>
  <conditionalFormatting sqref="H302:I302">
    <cfRule type="cellIs" dxfId="3066" priority="1433" operator="between">
      <formula>14.5</formula>
      <formula>15</formula>
    </cfRule>
  </conditionalFormatting>
  <conditionalFormatting sqref="H302:I302">
    <cfRule type="cellIs" dxfId="3065" priority="1434" operator="greaterThanOrEqual">
      <formula>15</formula>
    </cfRule>
  </conditionalFormatting>
  <conditionalFormatting sqref="H303:I303">
    <cfRule type="cellIs" dxfId="3064" priority="1431" operator="between">
      <formula>14.5</formula>
      <formula>15</formula>
    </cfRule>
  </conditionalFormatting>
  <conditionalFormatting sqref="H303:I303">
    <cfRule type="cellIs" dxfId="3063" priority="1432" operator="greaterThanOrEqual">
      <formula>15</formula>
    </cfRule>
  </conditionalFormatting>
  <conditionalFormatting sqref="H304:I304">
    <cfRule type="cellIs" dxfId="3062" priority="1429" operator="between">
      <formula>14.5</formula>
      <formula>15</formula>
    </cfRule>
  </conditionalFormatting>
  <conditionalFormatting sqref="H304:I304">
    <cfRule type="cellIs" dxfId="3061" priority="1430" operator="greaterThanOrEqual">
      <formula>15</formula>
    </cfRule>
  </conditionalFormatting>
  <conditionalFormatting sqref="H305:I305">
    <cfRule type="cellIs" dxfId="3060" priority="1426" operator="between">
      <formula>14.5</formula>
      <formula>15</formula>
    </cfRule>
  </conditionalFormatting>
  <conditionalFormatting sqref="H305:I305">
    <cfRule type="cellIs" dxfId="3059" priority="1427" operator="greaterThanOrEqual">
      <formula>15</formula>
    </cfRule>
  </conditionalFormatting>
  <conditionalFormatting sqref="H306:I306">
    <cfRule type="cellIs" dxfId="3058" priority="1424" operator="between">
      <formula>14.5</formula>
      <formula>15</formula>
    </cfRule>
  </conditionalFormatting>
  <conditionalFormatting sqref="H306:I306">
    <cfRule type="cellIs" dxfId="3057" priority="1425" operator="greaterThanOrEqual">
      <formula>15</formula>
    </cfRule>
  </conditionalFormatting>
  <conditionalFormatting sqref="H307:I307">
    <cfRule type="cellIs" dxfId="3056" priority="1422" operator="between">
      <formula>14.5</formula>
      <formula>15</formula>
    </cfRule>
  </conditionalFormatting>
  <conditionalFormatting sqref="H307:I307">
    <cfRule type="cellIs" dxfId="3055" priority="1423" operator="greaterThanOrEqual">
      <formula>15</formula>
    </cfRule>
  </conditionalFormatting>
  <conditionalFormatting sqref="H308:I308">
    <cfRule type="cellIs" dxfId="3054" priority="1419" operator="between">
      <formula>14.5</formula>
      <formula>15</formula>
    </cfRule>
  </conditionalFormatting>
  <conditionalFormatting sqref="H308:I308">
    <cfRule type="cellIs" dxfId="3053" priority="1420" operator="greaterThanOrEqual">
      <formula>15</formula>
    </cfRule>
  </conditionalFormatting>
  <conditionalFormatting sqref="H309:I309">
    <cfRule type="cellIs" dxfId="3052" priority="1417" operator="between">
      <formula>14.5</formula>
      <formula>15</formula>
    </cfRule>
  </conditionalFormatting>
  <conditionalFormatting sqref="H309:I309">
    <cfRule type="cellIs" dxfId="3051" priority="1418" operator="greaterThanOrEqual">
      <formula>15</formula>
    </cfRule>
  </conditionalFormatting>
  <conditionalFormatting sqref="H310:I310">
    <cfRule type="cellIs" dxfId="3050" priority="1415" operator="between">
      <formula>14.5</formula>
      <formula>15</formula>
    </cfRule>
  </conditionalFormatting>
  <conditionalFormatting sqref="H310:I310">
    <cfRule type="cellIs" dxfId="3049" priority="1416" operator="greaterThanOrEqual">
      <formula>15</formula>
    </cfRule>
  </conditionalFormatting>
  <conditionalFormatting sqref="H311:I311">
    <cfRule type="cellIs" dxfId="3048" priority="1413" operator="between">
      <formula>14.5</formula>
      <formula>15</formula>
    </cfRule>
  </conditionalFormatting>
  <conditionalFormatting sqref="H311:I311">
    <cfRule type="cellIs" dxfId="3047" priority="1414" operator="greaterThanOrEqual">
      <formula>15</formula>
    </cfRule>
  </conditionalFormatting>
  <conditionalFormatting sqref="H312:I312">
    <cfRule type="cellIs" dxfId="3046" priority="1410" operator="between">
      <formula>14.5</formula>
      <formula>15</formula>
    </cfRule>
  </conditionalFormatting>
  <conditionalFormatting sqref="H312:I312">
    <cfRule type="cellIs" dxfId="3045" priority="1411" operator="greaterThanOrEqual">
      <formula>15</formula>
    </cfRule>
  </conditionalFormatting>
  <conditionalFormatting sqref="H313:I314">
    <cfRule type="cellIs" dxfId="3044" priority="1408" operator="between">
      <formula>14.5</formula>
      <formula>15</formula>
    </cfRule>
  </conditionalFormatting>
  <conditionalFormatting sqref="H313:I314">
    <cfRule type="cellIs" dxfId="3043" priority="1409" operator="greaterThanOrEqual">
      <formula>15</formula>
    </cfRule>
  </conditionalFormatting>
  <conditionalFormatting sqref="H315:I315">
    <cfRule type="cellIs" dxfId="3042" priority="1406" operator="between">
      <formula>14.5</formula>
      <formula>15</formula>
    </cfRule>
  </conditionalFormatting>
  <conditionalFormatting sqref="H315:I315">
    <cfRule type="cellIs" dxfId="3041" priority="1407" operator="greaterThanOrEqual">
      <formula>15</formula>
    </cfRule>
  </conditionalFormatting>
  <conditionalFormatting sqref="H316:I316">
    <cfRule type="cellIs" dxfId="3040" priority="1404" operator="between">
      <formula>14.5</formula>
      <formula>15</formula>
    </cfRule>
  </conditionalFormatting>
  <conditionalFormatting sqref="H316:I316">
    <cfRule type="cellIs" dxfId="3039" priority="1405" operator="greaterThanOrEqual">
      <formula>15</formula>
    </cfRule>
  </conditionalFormatting>
  <conditionalFormatting sqref="H317:I317">
    <cfRule type="cellIs" dxfId="3038" priority="1402" operator="between">
      <formula>14.5</formula>
      <formula>15</formula>
    </cfRule>
  </conditionalFormatting>
  <conditionalFormatting sqref="H317:I317">
    <cfRule type="cellIs" dxfId="3037" priority="1403" operator="greaterThanOrEqual">
      <formula>15</formula>
    </cfRule>
  </conditionalFormatting>
  <conditionalFormatting sqref="H318:I318">
    <cfRule type="cellIs" dxfId="3036" priority="1400" operator="between">
      <formula>14.5</formula>
      <formula>15</formula>
    </cfRule>
  </conditionalFormatting>
  <conditionalFormatting sqref="H318:I318">
    <cfRule type="cellIs" dxfId="3035" priority="1401" operator="greaterThanOrEqual">
      <formula>15</formula>
    </cfRule>
  </conditionalFormatting>
  <conditionalFormatting sqref="H319:I319">
    <cfRule type="cellIs" dxfId="3034" priority="1398" operator="between">
      <formula>14.5</formula>
      <formula>15</formula>
    </cfRule>
  </conditionalFormatting>
  <conditionalFormatting sqref="H319:I319">
    <cfRule type="cellIs" dxfId="3033" priority="1399" operator="greaterThanOrEqual">
      <formula>15</formula>
    </cfRule>
  </conditionalFormatting>
  <conditionalFormatting sqref="G115:G118">
    <cfRule type="cellIs" dxfId="3032" priority="1397" operator="greaterThanOrEqual">
      <formula>15</formula>
    </cfRule>
  </conditionalFormatting>
  <conditionalFormatting sqref="AZ126:BB127 CR126:CT127 EJ126:EL127 GB126:GD127 HT126:HV127 JL126:JN127 LD126:LF127 MV126:MX127 ON126:OP127 QF126:QH127 RX126:RZ127 TP126:TR127 VH126:VJ127 WZ126:XB127 YR126:YT127 AAJ126:AAL127 ACB126:ACD127 ADT126:ADV127 AFL126:AFN127 AHD126:AHF127 AIV126:AIX127 AKN126:AKP127 AMF126:AMH127 ANX126:ANZ127 APP126:APR127 ARH126:ARJ127 ASZ126:ATB127 AUR126:AUT127 AWJ126:AWL127 AYB126:AYD127 AZT126:AZV127 BBL126:BBN127 BDD126:BDF127 BEV126:BEX127 BGN126:BGP127 BIF126:BIH127 BJX126:BJZ127 BLP126:BLR127 BNH126:BNJ127 BOZ126:BPB127 BQR126:BQT127 BSJ126:BSL127 BUB126:BUD127 BVT126:BVV127 BXL126:BXN127 BZD126:BZF127 CAV126:CAX127 CCN126:CCP127 CEF126:CEH127 CFX126:CFZ127 CHP126:CHR127 CJH126:CJJ127 CKZ126:CLB127 CMR126:CMT127 COJ126:COL127 CQB126:CQD127 CRT126:CRV127 CTL126:CTN127 CVD126:CVF127 CWV126:CWX127 CYN126:CYP127 DAF126:DAH127 DBX126:DBZ127 DDP126:DDR127 DFH126:DFJ127 DGZ126:DHB127 DIR126:DIT127 DKJ126:DKL127 DMB126:DMD127 DNT126:DNV127 DPL126:DPN127 DRD126:DRF127 DSV126:DSX127 DUN126:DUP127 DWF126:DWH127 DXX126:DXZ127 DZP126:DZR127 EBH126:EBJ127 ECZ126:EDB127 EER126:EET127 EGJ126:EGL127 EIB126:EID127 EJT126:EJV127 ELL126:ELN127 END126:ENF127 EOV126:EOX127 EQN126:EQP127 ESF126:ESH127 ETX126:ETZ127 EVP126:EVR127 EXH126:EXJ127 EYZ126:EZB127 FAR126:FAT127 FCJ126:FCL127 FEB126:FED127 FFT126:FFV127 FHL126:FHN127 FJD126:FJF127 FKV126:FKX127 FMN126:FMP127 FOF126:FOH127 FPX126:FPZ127 FRP126:FRR127 FTH126:FTJ127 FUZ126:FVB127 FWR126:FWT127 FYJ126:FYL127 GAB126:GAD127 GBT126:GBV127 GDL126:GDN127 GFD126:GFF127 GGV126:GGX127 GIN126:GIP127 GKF126:GKH127 GLX126:GLZ127 GNP126:GNR127 GPH126:GPJ127 GQZ126:GRB127 GSR126:GST127 GUJ126:GUL127 GWB126:GWD127 GXT126:GXV127 GZL126:GZN127 HBD126:HBF127 HCV126:HCX127 HEN126:HEP127 HGF126:HGH127 HHX126:HHZ127 HJP126:HJR127 HLH126:HLJ127 HMZ126:HNB127 HOR126:HOT127 HQJ126:HQL127 HSB126:HSD127 HTT126:HTV127 HVL126:HVN127 HXD126:HXF127 HYV126:HYX127 IAN126:IAP127 ICF126:ICH127 IDX126:IDZ127 IFP126:IFR127 IHH126:IHJ127 IIZ126:IJB127 IKR126:IKT127 IMJ126:IML127 IOB126:IOD127 IPT126:IPV127 IRL126:IRN127 ITD126:ITF127 IUV126:IUX127 IWN126:IWP127 IYF126:IYH127 IZX126:IZZ127 JBP126:JBR127 JDH126:JDJ127 JEZ126:JFB127 JGR126:JGT127 JIJ126:JIL127 JKB126:JKD127 JLT126:JLV127 JNL126:JNN127 JPD126:JPF127 JQV126:JQX127 JSN126:JSP127 JUF126:JUH127 JVX126:JVZ127 JXP126:JXR127 JZH126:JZJ127 KAZ126:KBB127 KCR126:KCT127 KEJ126:KEL127 KGB126:KGD127 KHT126:KHV127 KJL126:KJN127 KLD126:KLF127 KMV126:KMX127 KON126:KOP127 KQF126:KQH127 KRX126:KRZ127 KTP126:KTR127 KVH126:KVJ127 KWZ126:KXB127 KYR126:KYT127 LAJ126:LAL127 LCB126:LCD127 LDT126:LDV127 LFL126:LFN127 LHD126:LHF127 LIV126:LIX127 LKN126:LKP127 LMF126:LMH127 LNX126:LNZ127 LPP126:LPR127 LRH126:LRJ127 LSZ126:LTB127 LUR126:LUT127 LWJ126:LWL127 LYB126:LYD127 LZT126:LZV127 MBL126:MBN127 MDD126:MDF127 MEV126:MEX127 MGN126:MGP127 MIF126:MIH127 MJX126:MJZ127 MLP126:MLR127 MNH126:MNJ127 MOZ126:MPB127 MQR126:MQT127 MSJ126:MSL127 MUB126:MUD127 MVT126:MVV127 MXL126:MXN127 MZD126:MZF127 NAV126:NAX127 NCN126:NCP127 NEF126:NEH127 NFX126:NFZ127 NHP126:NHR127 NJH126:NJJ127 NKZ126:NLB127 NMR126:NMT127 NOJ126:NOL127 NQB126:NQD127 NRT126:NRV127 NTL126:NTN127 NVD126:NVF127 NWV126:NWX127 NYN126:NYP127 OAF126:OAH127 OBX126:OBZ127 ODP126:ODR127 OFH126:OFJ127 OGZ126:OHB127 OIR126:OIT127 OKJ126:OKL127 OMB126:OMD127 ONT126:ONV127 OPL126:OPN127 ORD126:ORF127 OSV126:OSX127 OUN126:OUP127 OWF126:OWH127 OXX126:OXZ127 OZP126:OZR127 PBH126:PBJ127 PCZ126:PDB127 PER126:PET127 PGJ126:PGL127 PIB126:PID127 PJT126:PJV127 PLL126:PLN127 PND126:PNF127 POV126:POX127 PQN126:PQP127 PSF126:PSH127 PTX126:PTZ127 PVP126:PVR127 PXH126:PXJ127 PYZ126:PZB127 QAR126:QAT127 QCJ126:QCL127 QEB126:QED127 QFT126:QFV127 QHL126:QHN127 QJD126:QJF127 QKV126:QKX127 QMN126:QMP127 QOF126:QOH127 QPX126:QPZ127 QRP126:QRR127 QTH126:QTJ127 QUZ126:QVB127 QWR126:QWT127 QYJ126:QYL127 RAB126:RAD127 RBT126:RBV127 RDL126:RDN127 RFD126:RFF127 RGV126:RGX127 RIN126:RIP127 RKF126:RKH127 RLX126:RLZ127 RNP126:RNR127 RPH126:RPJ127 RQZ126:RRB127 RSR126:RST127 RUJ126:RUL127 RWB126:RWD127 RXT126:RXV127 RZL126:RZN127 SBD126:SBF127 SCV126:SCX127 SEN126:SEP127 SGF126:SGH127 SHX126:SHZ127 SJP126:SJR127 SLH126:SLJ127 SMZ126:SNB127 SOR126:SOT127 SQJ126:SQL127 SSB126:SSD127 STT126:STV127 SVL126:SVN127 SXD126:SXF127 SYV126:SYX127 TAN126:TAP127 TCF126:TCH127 TDX126:TDZ127 TFP126:TFR127 THH126:THJ127 TIZ126:TJB127 TKR126:TKT127 TMJ126:TML127 TOB126:TOD127 TPT126:TPV127 TRL126:TRN127 TTD126:TTF127 TUV126:TUX127 TWN126:TWP127 TYF126:TYH127 TZX126:TZZ127 UBP126:UBR127 UDH126:UDJ127 UEZ126:UFB127 UGR126:UGT127 UIJ126:UIL127 UKB126:UKD127 ULT126:ULV127 UNL126:UNN127 UPD126:UPF127 UQV126:UQX127 USN126:USP127 UUF126:UUH127 UVX126:UVZ127 UXP126:UXR127 UZH126:UZJ127 VAZ126:VBB127 VCR126:VCT127 VEJ126:VEL127 VGB126:VGD127 VHT126:VHV127 VJL126:VJN127 VLD126:VLF127 VMV126:VMX127 VON126:VOP127 VQF126:VQH127 VRX126:VRZ127 VTP126:VTR127 VVH126:VVJ127 VWZ126:VXB127 VYR126:VYT127 WAJ126:WAL127 WCB126:WCD127 WDT126:WDV127 WFL126:WFN127 WHD126:WHF127 WIV126:WIX127 WKN126:WKP127 WMF126:WMH127 WNX126:WNZ127 WPP126:WPR127 WRH126:WRJ127 WSZ126:WTB127 WUR126:WUT127 WWJ126:WWL127 WYB126:WYD127 WZT126:WZV127 XBL126:XBN127 XDD126:XDF127 XEV126:XEX127">
    <cfRule type="cellIs" dxfId="3031" priority="1388" operator="between">
      <formula>14.5</formula>
      <formula>15</formula>
    </cfRule>
  </conditionalFormatting>
  <conditionalFormatting sqref="BH126:BH127 CZ126:CZ127 ER126:ER127 GJ126:GJ127 IB126:IB127 JT126:JT127 LL126:LL127 ND126:ND127 OV126:OV127 QN126:QN127 SF126:SF127 TX126:TX127 VP126:VP127 XH126:XH127 YZ126:YZ127 AAR126:AAR127 ACJ126:ACJ127 AEB126:AEB127 AFT126:AFT127 AHL126:AHL127 AJD126:AJD127 AKV126:AKV127 AMN126:AMN127 AOF126:AOF127 APX126:APX127 ARP126:ARP127 ATH126:ATH127 AUZ126:AUZ127 AWR126:AWR127 AYJ126:AYJ127 BAB126:BAB127 BBT126:BBT127 BDL126:BDL127 BFD126:BFD127 BGV126:BGV127 BIN126:BIN127 BKF126:BKF127 BLX126:BLX127 BNP126:BNP127 BPH126:BPH127 BQZ126:BQZ127 BSR126:BSR127 BUJ126:BUJ127 BWB126:BWB127 BXT126:BXT127 BZL126:BZL127 CBD126:CBD127 CCV126:CCV127 CEN126:CEN127 CGF126:CGF127 CHX126:CHX127 CJP126:CJP127 CLH126:CLH127 CMZ126:CMZ127 COR126:COR127 CQJ126:CQJ127 CSB126:CSB127 CTT126:CTT127 CVL126:CVL127 CXD126:CXD127 CYV126:CYV127 DAN126:DAN127 DCF126:DCF127 DDX126:DDX127 DFP126:DFP127 DHH126:DHH127 DIZ126:DIZ127 DKR126:DKR127 DMJ126:DMJ127 DOB126:DOB127 DPT126:DPT127 DRL126:DRL127 DTD126:DTD127 DUV126:DUV127 DWN126:DWN127 DYF126:DYF127 DZX126:DZX127 EBP126:EBP127 EDH126:EDH127 EEZ126:EEZ127 EGR126:EGR127 EIJ126:EIJ127 EKB126:EKB127 ELT126:ELT127 ENL126:ENL127 EPD126:EPD127 EQV126:EQV127 ESN126:ESN127 EUF126:EUF127 EVX126:EVX127 EXP126:EXP127 EZH126:EZH127 FAZ126:FAZ127 FCR126:FCR127 FEJ126:FEJ127 FGB126:FGB127 FHT126:FHT127 FJL126:FJL127 FLD126:FLD127 FMV126:FMV127 FON126:FON127 FQF126:FQF127 FRX126:FRX127 FTP126:FTP127 FVH126:FVH127 FWZ126:FWZ127 FYR126:FYR127 GAJ126:GAJ127 GCB126:GCB127 GDT126:GDT127 GFL126:GFL127 GHD126:GHD127 GIV126:GIV127 GKN126:GKN127 GMF126:GMF127 GNX126:GNX127 GPP126:GPP127 GRH126:GRH127 GSZ126:GSZ127 GUR126:GUR127 GWJ126:GWJ127 GYB126:GYB127 GZT126:GZT127 HBL126:HBL127 HDD126:HDD127 HEV126:HEV127 HGN126:HGN127 HIF126:HIF127 HJX126:HJX127 HLP126:HLP127 HNH126:HNH127 HOZ126:HOZ127 HQR126:HQR127 HSJ126:HSJ127 HUB126:HUB127 HVT126:HVT127 HXL126:HXL127 HZD126:HZD127 IAV126:IAV127 ICN126:ICN127 IEF126:IEF127 IFX126:IFX127 IHP126:IHP127 IJH126:IJH127 IKZ126:IKZ127 IMR126:IMR127 IOJ126:IOJ127 IQB126:IQB127 IRT126:IRT127 ITL126:ITL127 IVD126:IVD127 IWV126:IWV127 IYN126:IYN127 JAF126:JAF127 JBX126:JBX127 JDP126:JDP127 JFH126:JFH127 JGZ126:JGZ127 JIR126:JIR127 JKJ126:JKJ127 JMB126:JMB127 JNT126:JNT127 JPL126:JPL127 JRD126:JRD127 JSV126:JSV127 JUN126:JUN127 JWF126:JWF127 JXX126:JXX127 JZP126:JZP127 KBH126:KBH127 KCZ126:KCZ127 KER126:KER127 KGJ126:KGJ127 KIB126:KIB127 KJT126:KJT127 KLL126:KLL127 KND126:KND127 KOV126:KOV127 KQN126:KQN127 KSF126:KSF127 KTX126:KTX127 KVP126:KVP127 KXH126:KXH127 KYZ126:KYZ127 LAR126:LAR127 LCJ126:LCJ127 LEB126:LEB127 LFT126:LFT127 LHL126:LHL127 LJD126:LJD127 LKV126:LKV127 LMN126:LMN127 LOF126:LOF127 LPX126:LPX127 LRP126:LRP127 LTH126:LTH127 LUZ126:LUZ127 LWR126:LWR127 LYJ126:LYJ127 MAB126:MAB127 MBT126:MBT127 MDL126:MDL127 MFD126:MFD127 MGV126:MGV127 MIN126:MIN127 MKF126:MKF127 MLX126:MLX127 MNP126:MNP127 MPH126:MPH127 MQZ126:MQZ127 MSR126:MSR127 MUJ126:MUJ127 MWB126:MWB127 MXT126:MXT127 MZL126:MZL127 NBD126:NBD127 NCV126:NCV127 NEN126:NEN127 NGF126:NGF127 NHX126:NHX127 NJP126:NJP127 NLH126:NLH127 NMZ126:NMZ127 NOR126:NOR127 NQJ126:NQJ127 NSB126:NSB127 NTT126:NTT127 NVL126:NVL127 NXD126:NXD127 NYV126:NYV127 OAN126:OAN127 OCF126:OCF127 ODX126:ODX127 OFP126:OFP127 OHH126:OHH127 OIZ126:OIZ127 OKR126:OKR127 OMJ126:OMJ127 OOB126:OOB127 OPT126:OPT127 ORL126:ORL127 OTD126:OTD127 OUV126:OUV127 OWN126:OWN127 OYF126:OYF127 OZX126:OZX127 PBP126:PBP127 PDH126:PDH127 PEZ126:PEZ127 PGR126:PGR127 PIJ126:PIJ127 PKB126:PKB127 PLT126:PLT127 PNL126:PNL127 PPD126:PPD127 PQV126:PQV127 PSN126:PSN127 PUF126:PUF127 PVX126:PVX127 PXP126:PXP127 PZH126:PZH127 QAZ126:QAZ127 QCR126:QCR127 QEJ126:QEJ127 QGB126:QGB127 QHT126:QHT127 QJL126:QJL127 QLD126:QLD127 QMV126:QMV127 QON126:QON127 QQF126:QQF127 QRX126:QRX127 QTP126:QTP127 QVH126:QVH127 QWZ126:QWZ127 QYR126:QYR127 RAJ126:RAJ127 RCB126:RCB127 RDT126:RDT127 RFL126:RFL127 RHD126:RHD127 RIV126:RIV127 RKN126:RKN127 RMF126:RMF127 RNX126:RNX127 RPP126:RPP127 RRH126:RRH127 RSZ126:RSZ127 RUR126:RUR127 RWJ126:RWJ127 RYB126:RYB127 RZT126:RZT127 SBL126:SBL127 SDD126:SDD127 SEV126:SEV127 SGN126:SGN127 SIF126:SIF127 SJX126:SJX127 SLP126:SLP127 SNH126:SNH127 SOZ126:SOZ127 SQR126:SQR127 SSJ126:SSJ127 SUB126:SUB127 SVT126:SVT127 SXL126:SXL127 SZD126:SZD127 TAV126:TAV127 TCN126:TCN127 TEF126:TEF127 TFX126:TFX127 THP126:THP127 TJH126:TJH127 TKZ126:TKZ127 TMR126:TMR127 TOJ126:TOJ127 TQB126:TQB127 TRT126:TRT127 TTL126:TTL127 TVD126:TVD127 TWV126:TWV127 TYN126:TYN127 UAF126:UAF127 UBX126:UBX127 UDP126:UDP127 UFH126:UFH127 UGZ126:UGZ127 UIR126:UIR127 UKJ126:UKJ127 UMB126:UMB127 UNT126:UNT127 UPL126:UPL127 URD126:URD127 USV126:USV127 UUN126:UUN127 UWF126:UWF127 UXX126:UXX127 UZP126:UZP127 VBH126:VBH127 VCZ126:VCZ127 VER126:VER127 VGJ126:VGJ127 VIB126:VIB127 VJT126:VJT127 VLL126:VLL127 VND126:VND127 VOV126:VOV127 VQN126:VQN127 VSF126:VSF127 VTX126:VTX127 VVP126:VVP127 VXH126:VXH127 VYZ126:VYZ127 WAR126:WAR127 WCJ126:WCJ127 WEB126:WEB127 WFT126:WFT127 WHL126:WHL127 WJD126:WJD127 WKV126:WKV127 WMN126:WMN127 WOF126:WOF127 WPX126:WPX127 WRP126:WRP127 WTH126:WTH127 WUZ126:WUZ127 WWR126:WWR127 WYJ126:WYJ127 XAB126:XAB127 XBT126:XBT127 XDL126:XDL127 XFD126:XFD127">
    <cfRule type="cellIs" dxfId="3030" priority="1395" operator="greaterThan">
      <formula>1</formula>
    </cfRule>
  </conditionalFormatting>
  <conditionalFormatting sqref="BL126:BL127 DD126:DD127 EV126:EV127 GN126:GN127 IF126:IF127 JX126:JX127 LP126:LP127 NH126:NH127 OZ126:OZ127 QR126:QR127 SJ126:SJ127 UB126:UB127 VT126:VT127 XL126:XL127 ZD126:ZD127 AAV126:AAV127 ACN126:ACN127 AEF126:AEF127 AFX126:AFX127 AHP126:AHP127 AJH126:AJH127 AKZ126:AKZ127 AMR126:AMR127 AOJ126:AOJ127 AQB126:AQB127 ART126:ART127 ATL126:ATL127 AVD126:AVD127 AWV126:AWV127 AYN126:AYN127 BAF126:BAF127 BBX126:BBX127 BDP126:BDP127 BFH126:BFH127 BGZ126:BGZ127 BIR126:BIR127 BKJ126:BKJ127 BMB126:BMB127 BNT126:BNT127 BPL126:BPL127 BRD126:BRD127 BSV126:BSV127 BUN126:BUN127 BWF126:BWF127 BXX126:BXX127 BZP126:BZP127 CBH126:CBH127 CCZ126:CCZ127 CER126:CER127 CGJ126:CGJ127 CIB126:CIB127 CJT126:CJT127 CLL126:CLL127 CND126:CND127 COV126:COV127 CQN126:CQN127 CSF126:CSF127 CTX126:CTX127 CVP126:CVP127 CXH126:CXH127 CYZ126:CYZ127 DAR126:DAR127 DCJ126:DCJ127 DEB126:DEB127 DFT126:DFT127 DHL126:DHL127 DJD126:DJD127 DKV126:DKV127 DMN126:DMN127 DOF126:DOF127 DPX126:DPX127 DRP126:DRP127 DTH126:DTH127 DUZ126:DUZ127 DWR126:DWR127 DYJ126:DYJ127 EAB126:EAB127 EBT126:EBT127 EDL126:EDL127 EFD126:EFD127 EGV126:EGV127 EIN126:EIN127 EKF126:EKF127 ELX126:ELX127 ENP126:ENP127 EPH126:EPH127 EQZ126:EQZ127 ESR126:ESR127 EUJ126:EUJ127 EWB126:EWB127 EXT126:EXT127 EZL126:EZL127 FBD126:FBD127 FCV126:FCV127 FEN126:FEN127 FGF126:FGF127 FHX126:FHX127 FJP126:FJP127 FLH126:FLH127 FMZ126:FMZ127 FOR126:FOR127 FQJ126:FQJ127 FSB126:FSB127 FTT126:FTT127 FVL126:FVL127 FXD126:FXD127 FYV126:FYV127 GAN126:GAN127 GCF126:GCF127 GDX126:GDX127 GFP126:GFP127 GHH126:GHH127 GIZ126:GIZ127 GKR126:GKR127 GMJ126:GMJ127 GOB126:GOB127 GPT126:GPT127 GRL126:GRL127 GTD126:GTD127 GUV126:GUV127 GWN126:GWN127 GYF126:GYF127 GZX126:GZX127 HBP126:HBP127 HDH126:HDH127 HEZ126:HEZ127 HGR126:HGR127 HIJ126:HIJ127 HKB126:HKB127 HLT126:HLT127 HNL126:HNL127 HPD126:HPD127 HQV126:HQV127 HSN126:HSN127 HUF126:HUF127 HVX126:HVX127 HXP126:HXP127 HZH126:HZH127 IAZ126:IAZ127 ICR126:ICR127 IEJ126:IEJ127 IGB126:IGB127 IHT126:IHT127 IJL126:IJL127 ILD126:ILD127 IMV126:IMV127 ION126:ION127 IQF126:IQF127 IRX126:IRX127 ITP126:ITP127 IVH126:IVH127 IWZ126:IWZ127 IYR126:IYR127 JAJ126:JAJ127 JCB126:JCB127 JDT126:JDT127 JFL126:JFL127 JHD126:JHD127 JIV126:JIV127 JKN126:JKN127 JMF126:JMF127 JNX126:JNX127 JPP126:JPP127 JRH126:JRH127 JSZ126:JSZ127 JUR126:JUR127 JWJ126:JWJ127 JYB126:JYB127 JZT126:JZT127 KBL126:KBL127 KDD126:KDD127 KEV126:KEV127 KGN126:KGN127 KIF126:KIF127 KJX126:KJX127 KLP126:KLP127 KNH126:KNH127 KOZ126:KOZ127 KQR126:KQR127 KSJ126:KSJ127 KUB126:KUB127 KVT126:KVT127 KXL126:KXL127 KZD126:KZD127 LAV126:LAV127 LCN126:LCN127 LEF126:LEF127 LFX126:LFX127 LHP126:LHP127 LJH126:LJH127 LKZ126:LKZ127 LMR126:LMR127 LOJ126:LOJ127 LQB126:LQB127 LRT126:LRT127 LTL126:LTL127 LVD126:LVD127 LWV126:LWV127 LYN126:LYN127 MAF126:MAF127 MBX126:MBX127 MDP126:MDP127 MFH126:MFH127 MGZ126:MGZ127 MIR126:MIR127 MKJ126:MKJ127 MMB126:MMB127 MNT126:MNT127 MPL126:MPL127 MRD126:MRD127 MSV126:MSV127 MUN126:MUN127 MWF126:MWF127 MXX126:MXX127 MZP126:MZP127 NBH126:NBH127 NCZ126:NCZ127 NER126:NER127 NGJ126:NGJ127 NIB126:NIB127 NJT126:NJT127 NLL126:NLL127 NND126:NND127 NOV126:NOV127 NQN126:NQN127 NSF126:NSF127 NTX126:NTX127 NVP126:NVP127 NXH126:NXH127 NYZ126:NYZ127 OAR126:OAR127 OCJ126:OCJ127 OEB126:OEB127 OFT126:OFT127 OHL126:OHL127 OJD126:OJD127 OKV126:OKV127 OMN126:OMN127 OOF126:OOF127 OPX126:OPX127 ORP126:ORP127 OTH126:OTH127 OUZ126:OUZ127 OWR126:OWR127 OYJ126:OYJ127 PAB126:PAB127 PBT126:PBT127 PDL126:PDL127 PFD126:PFD127 PGV126:PGV127 PIN126:PIN127 PKF126:PKF127 PLX126:PLX127 PNP126:PNP127 PPH126:PPH127 PQZ126:PQZ127 PSR126:PSR127 PUJ126:PUJ127 PWB126:PWB127 PXT126:PXT127 PZL126:PZL127 QBD126:QBD127 QCV126:QCV127 QEN126:QEN127 QGF126:QGF127 QHX126:QHX127 QJP126:QJP127 QLH126:QLH127 QMZ126:QMZ127 QOR126:QOR127 QQJ126:QQJ127 QSB126:QSB127 QTT126:QTT127 QVL126:QVL127 QXD126:QXD127 QYV126:QYV127 RAN126:RAN127 RCF126:RCF127 RDX126:RDX127 RFP126:RFP127 RHH126:RHH127 RIZ126:RIZ127 RKR126:RKR127 RMJ126:RMJ127 ROB126:ROB127 RPT126:RPT127 RRL126:RRL127 RTD126:RTD127 RUV126:RUV127 RWN126:RWN127 RYF126:RYF127 RZX126:RZX127 SBP126:SBP127 SDH126:SDH127 SEZ126:SEZ127 SGR126:SGR127 SIJ126:SIJ127 SKB126:SKB127 SLT126:SLT127 SNL126:SNL127 SPD126:SPD127 SQV126:SQV127 SSN126:SSN127 SUF126:SUF127 SVX126:SVX127 SXP126:SXP127 SZH126:SZH127 TAZ126:TAZ127 TCR126:TCR127 TEJ126:TEJ127 TGB126:TGB127 THT126:THT127 TJL126:TJL127 TLD126:TLD127 TMV126:TMV127 TON126:TON127 TQF126:TQF127 TRX126:TRX127 TTP126:TTP127 TVH126:TVH127 TWZ126:TWZ127 TYR126:TYR127 UAJ126:UAJ127 UCB126:UCB127 UDT126:UDT127 UFL126:UFL127 UHD126:UHD127 UIV126:UIV127 UKN126:UKN127 UMF126:UMF127 UNX126:UNX127 UPP126:UPP127 URH126:URH127 USZ126:USZ127 UUR126:UUR127 UWJ126:UWJ127 UYB126:UYB127 UZT126:UZT127 VBL126:VBL127 VDD126:VDD127 VEV126:VEV127 VGN126:VGN127 VIF126:VIF127 VJX126:VJX127 VLP126:VLP127 VNH126:VNH127 VOZ126:VOZ127 VQR126:VQR127 VSJ126:VSJ127 VUB126:VUB127 VVT126:VVT127 VXL126:VXL127 VZD126:VZD127 WAV126:WAV127 WCN126:WCN127 WEF126:WEF127 WFX126:WFX127 WHP126:WHP127 WJH126:WJH127 WKZ126:WKZ127 WMR126:WMR127 WOJ126:WOJ127 WQB126:WQB127 WRT126:WRT127 WTL126:WTL127 WVD126:WVD127 WWV126:WWV127 WYN126:WYN127 XAF126:XAF127 XBX126:XBX127 XDP126:XDP127">
    <cfRule type="cellIs" dxfId="3029" priority="1389" operator="greaterThan">
      <formula>80</formula>
    </cfRule>
  </conditionalFormatting>
  <conditionalFormatting sqref="BQ126:BQ127 DI126:DI127 FA126:FA127 GS126:GS127 IK126:IK127 KC126:KC127 LU126:LU127 NM126:NM127 PE126:PE127 QW126:QW127 SO126:SO127 UG126:UG127 VY126:VY127 XQ126:XQ127 ZI126:ZI127 ABA126:ABA127 ACS126:ACS127 AEK126:AEK127 AGC126:AGC127 AHU126:AHU127 AJM126:AJM127 ALE126:ALE127 AMW126:AMW127 AOO126:AOO127 AQG126:AQG127 ARY126:ARY127 ATQ126:ATQ127 AVI126:AVI127 AXA126:AXA127 AYS126:AYS127 BAK126:BAK127 BCC126:BCC127 BDU126:BDU127 BFM126:BFM127 BHE126:BHE127 BIW126:BIW127 BKO126:BKO127 BMG126:BMG127 BNY126:BNY127 BPQ126:BPQ127 BRI126:BRI127 BTA126:BTA127 BUS126:BUS127 BWK126:BWK127 BYC126:BYC127 BZU126:BZU127 CBM126:CBM127 CDE126:CDE127 CEW126:CEW127 CGO126:CGO127 CIG126:CIG127 CJY126:CJY127 CLQ126:CLQ127 CNI126:CNI127 CPA126:CPA127 CQS126:CQS127 CSK126:CSK127 CUC126:CUC127 CVU126:CVU127 CXM126:CXM127 CZE126:CZE127 DAW126:DAW127 DCO126:DCO127 DEG126:DEG127 DFY126:DFY127 DHQ126:DHQ127 DJI126:DJI127 DLA126:DLA127 DMS126:DMS127 DOK126:DOK127 DQC126:DQC127 DRU126:DRU127 DTM126:DTM127 DVE126:DVE127 DWW126:DWW127 DYO126:DYO127 EAG126:EAG127 EBY126:EBY127 EDQ126:EDQ127 EFI126:EFI127 EHA126:EHA127 EIS126:EIS127 EKK126:EKK127 EMC126:EMC127 ENU126:ENU127 EPM126:EPM127 ERE126:ERE127 ESW126:ESW127 EUO126:EUO127 EWG126:EWG127 EXY126:EXY127 EZQ126:EZQ127 FBI126:FBI127 FDA126:FDA127 FES126:FES127 FGK126:FGK127 FIC126:FIC127 FJU126:FJU127 FLM126:FLM127 FNE126:FNE127 FOW126:FOW127 FQO126:FQO127 FSG126:FSG127 FTY126:FTY127 FVQ126:FVQ127 FXI126:FXI127 FZA126:FZA127 GAS126:GAS127 GCK126:GCK127 GEC126:GEC127 GFU126:GFU127 GHM126:GHM127 GJE126:GJE127 GKW126:GKW127 GMO126:GMO127 GOG126:GOG127 GPY126:GPY127 GRQ126:GRQ127 GTI126:GTI127 GVA126:GVA127 GWS126:GWS127 GYK126:GYK127 HAC126:HAC127 HBU126:HBU127 HDM126:HDM127 HFE126:HFE127 HGW126:HGW127 HIO126:HIO127 HKG126:HKG127 HLY126:HLY127 HNQ126:HNQ127 HPI126:HPI127 HRA126:HRA127 HSS126:HSS127 HUK126:HUK127 HWC126:HWC127 HXU126:HXU127 HZM126:HZM127 IBE126:IBE127 ICW126:ICW127 IEO126:IEO127 IGG126:IGG127 IHY126:IHY127 IJQ126:IJQ127 ILI126:ILI127 INA126:INA127 IOS126:IOS127 IQK126:IQK127 ISC126:ISC127 ITU126:ITU127 IVM126:IVM127 IXE126:IXE127 IYW126:IYW127 JAO126:JAO127 JCG126:JCG127 JDY126:JDY127 JFQ126:JFQ127 JHI126:JHI127 JJA126:JJA127 JKS126:JKS127 JMK126:JMK127 JOC126:JOC127 JPU126:JPU127 JRM126:JRM127 JTE126:JTE127 JUW126:JUW127 JWO126:JWO127 JYG126:JYG127 JZY126:JZY127 KBQ126:KBQ127 KDI126:KDI127 KFA126:KFA127 KGS126:KGS127 KIK126:KIK127 KKC126:KKC127 KLU126:KLU127 KNM126:KNM127 KPE126:KPE127 KQW126:KQW127 KSO126:KSO127 KUG126:KUG127 KVY126:KVY127 KXQ126:KXQ127 KZI126:KZI127 LBA126:LBA127 LCS126:LCS127 LEK126:LEK127 LGC126:LGC127 LHU126:LHU127 LJM126:LJM127 LLE126:LLE127 LMW126:LMW127 LOO126:LOO127 LQG126:LQG127 LRY126:LRY127 LTQ126:LTQ127 LVI126:LVI127 LXA126:LXA127 LYS126:LYS127 MAK126:MAK127 MCC126:MCC127 MDU126:MDU127 MFM126:MFM127 MHE126:MHE127 MIW126:MIW127 MKO126:MKO127 MMG126:MMG127 MNY126:MNY127 MPQ126:MPQ127 MRI126:MRI127 MTA126:MTA127 MUS126:MUS127 MWK126:MWK127 MYC126:MYC127 MZU126:MZU127 NBM126:NBM127 NDE126:NDE127 NEW126:NEW127 NGO126:NGO127 NIG126:NIG127 NJY126:NJY127 NLQ126:NLQ127 NNI126:NNI127 NPA126:NPA127 NQS126:NQS127 NSK126:NSK127 NUC126:NUC127 NVU126:NVU127 NXM126:NXM127 NZE126:NZE127 OAW126:OAW127 OCO126:OCO127 OEG126:OEG127 OFY126:OFY127 OHQ126:OHQ127 OJI126:OJI127 OLA126:OLA127 OMS126:OMS127 OOK126:OOK127 OQC126:OQC127 ORU126:ORU127 OTM126:OTM127 OVE126:OVE127 OWW126:OWW127 OYO126:OYO127 PAG126:PAG127 PBY126:PBY127 PDQ126:PDQ127 PFI126:PFI127 PHA126:PHA127 PIS126:PIS127 PKK126:PKK127 PMC126:PMC127 PNU126:PNU127 PPM126:PPM127 PRE126:PRE127 PSW126:PSW127 PUO126:PUO127 PWG126:PWG127 PXY126:PXY127 PZQ126:PZQ127 QBI126:QBI127 QDA126:QDA127 QES126:QES127 QGK126:QGK127 QIC126:QIC127 QJU126:QJU127 QLM126:QLM127 QNE126:QNE127 QOW126:QOW127 QQO126:QQO127 QSG126:QSG127 QTY126:QTY127 QVQ126:QVQ127 QXI126:QXI127 QZA126:QZA127 RAS126:RAS127 RCK126:RCK127 REC126:REC127 RFU126:RFU127 RHM126:RHM127 RJE126:RJE127 RKW126:RKW127 RMO126:RMO127 ROG126:ROG127 RPY126:RPY127 RRQ126:RRQ127 RTI126:RTI127 RVA126:RVA127 RWS126:RWS127 RYK126:RYK127 SAC126:SAC127 SBU126:SBU127 SDM126:SDM127 SFE126:SFE127 SGW126:SGW127 SIO126:SIO127 SKG126:SKG127 SLY126:SLY127 SNQ126:SNQ127 SPI126:SPI127 SRA126:SRA127 SSS126:SSS127 SUK126:SUK127 SWC126:SWC127 SXU126:SXU127 SZM126:SZM127 TBE126:TBE127 TCW126:TCW127 TEO126:TEO127 TGG126:TGG127 THY126:THY127 TJQ126:TJQ127 TLI126:TLI127 TNA126:TNA127 TOS126:TOS127 TQK126:TQK127 TSC126:TSC127 TTU126:TTU127 TVM126:TVM127 TXE126:TXE127 TYW126:TYW127 UAO126:UAO127 UCG126:UCG127 UDY126:UDY127 UFQ126:UFQ127 UHI126:UHI127 UJA126:UJA127 UKS126:UKS127 UMK126:UMK127 UOC126:UOC127 UPU126:UPU127 URM126:URM127 UTE126:UTE127 UUW126:UUW127 UWO126:UWO127 UYG126:UYG127 UZY126:UZY127 VBQ126:VBQ127 VDI126:VDI127 VFA126:VFA127 VGS126:VGS127 VIK126:VIK127 VKC126:VKC127 VLU126:VLU127 VNM126:VNM127 VPE126:VPE127 VQW126:VQW127 VSO126:VSO127 VUG126:VUG127 VVY126:VVY127 VXQ126:VXQ127 VZI126:VZI127 WBA126:WBA127 WCS126:WCS127 WEK126:WEK127 WGC126:WGC127 WHU126:WHU127 WJM126:WJM127 WLE126:WLE127 WMW126:WMW127 WOO126:WOO127 WQG126:WQG127 WRY126:WRY127 WTQ126:WTQ127 WVI126:WVI127 WXA126:WXA127 WYS126:WYS127 XAK126:XAK127 XCC126:XCC127 XDU126:XDU127">
    <cfRule type="cellIs" dxfId="3028" priority="1394" operator="lessThan">
      <formula>88.5</formula>
    </cfRule>
  </conditionalFormatting>
  <conditionalFormatting sqref="BQ126:BQ127 DI126:DI127 FA126:FA127 GS126:GS127 IK126:IK127 KC126:KC127 LU126:LU127 NM126:NM127 PE126:PE127 QW126:QW127 SO126:SO127 UG126:UG127 VY126:VY127 XQ126:XQ127 ZI126:ZI127 ABA126:ABA127 ACS126:ACS127 AEK126:AEK127 AGC126:AGC127 AHU126:AHU127 AJM126:AJM127 ALE126:ALE127 AMW126:AMW127 AOO126:AOO127 AQG126:AQG127 ARY126:ARY127 ATQ126:ATQ127 AVI126:AVI127 AXA126:AXA127 AYS126:AYS127 BAK126:BAK127 BCC126:BCC127 BDU126:BDU127 BFM126:BFM127 BHE126:BHE127 BIW126:BIW127 BKO126:BKO127 BMG126:BMG127 BNY126:BNY127 BPQ126:BPQ127 BRI126:BRI127 BTA126:BTA127 BUS126:BUS127 BWK126:BWK127 BYC126:BYC127 BZU126:BZU127 CBM126:CBM127 CDE126:CDE127 CEW126:CEW127 CGO126:CGO127 CIG126:CIG127 CJY126:CJY127 CLQ126:CLQ127 CNI126:CNI127 CPA126:CPA127 CQS126:CQS127 CSK126:CSK127 CUC126:CUC127 CVU126:CVU127 CXM126:CXM127 CZE126:CZE127 DAW126:DAW127 DCO126:DCO127 DEG126:DEG127 DFY126:DFY127 DHQ126:DHQ127 DJI126:DJI127 DLA126:DLA127 DMS126:DMS127 DOK126:DOK127 DQC126:DQC127 DRU126:DRU127 DTM126:DTM127 DVE126:DVE127 DWW126:DWW127 DYO126:DYO127 EAG126:EAG127 EBY126:EBY127 EDQ126:EDQ127 EFI126:EFI127 EHA126:EHA127 EIS126:EIS127 EKK126:EKK127 EMC126:EMC127 ENU126:ENU127 EPM126:EPM127 ERE126:ERE127 ESW126:ESW127 EUO126:EUO127 EWG126:EWG127 EXY126:EXY127 EZQ126:EZQ127 FBI126:FBI127 FDA126:FDA127 FES126:FES127 FGK126:FGK127 FIC126:FIC127 FJU126:FJU127 FLM126:FLM127 FNE126:FNE127 FOW126:FOW127 FQO126:FQO127 FSG126:FSG127 FTY126:FTY127 FVQ126:FVQ127 FXI126:FXI127 FZA126:FZA127 GAS126:GAS127 GCK126:GCK127 GEC126:GEC127 GFU126:GFU127 GHM126:GHM127 GJE126:GJE127 GKW126:GKW127 GMO126:GMO127 GOG126:GOG127 GPY126:GPY127 GRQ126:GRQ127 GTI126:GTI127 GVA126:GVA127 GWS126:GWS127 GYK126:GYK127 HAC126:HAC127 HBU126:HBU127 HDM126:HDM127 HFE126:HFE127 HGW126:HGW127 HIO126:HIO127 HKG126:HKG127 HLY126:HLY127 HNQ126:HNQ127 HPI126:HPI127 HRA126:HRA127 HSS126:HSS127 HUK126:HUK127 HWC126:HWC127 HXU126:HXU127 HZM126:HZM127 IBE126:IBE127 ICW126:ICW127 IEO126:IEO127 IGG126:IGG127 IHY126:IHY127 IJQ126:IJQ127 ILI126:ILI127 INA126:INA127 IOS126:IOS127 IQK126:IQK127 ISC126:ISC127 ITU126:ITU127 IVM126:IVM127 IXE126:IXE127 IYW126:IYW127 JAO126:JAO127 JCG126:JCG127 JDY126:JDY127 JFQ126:JFQ127 JHI126:JHI127 JJA126:JJA127 JKS126:JKS127 JMK126:JMK127 JOC126:JOC127 JPU126:JPU127 JRM126:JRM127 JTE126:JTE127 JUW126:JUW127 JWO126:JWO127 JYG126:JYG127 JZY126:JZY127 KBQ126:KBQ127 KDI126:KDI127 KFA126:KFA127 KGS126:KGS127 KIK126:KIK127 KKC126:KKC127 KLU126:KLU127 KNM126:KNM127 KPE126:KPE127 KQW126:KQW127 KSO126:KSO127 KUG126:KUG127 KVY126:KVY127 KXQ126:KXQ127 KZI126:KZI127 LBA126:LBA127 LCS126:LCS127 LEK126:LEK127 LGC126:LGC127 LHU126:LHU127 LJM126:LJM127 LLE126:LLE127 LMW126:LMW127 LOO126:LOO127 LQG126:LQG127 LRY126:LRY127 LTQ126:LTQ127 LVI126:LVI127 LXA126:LXA127 LYS126:LYS127 MAK126:MAK127 MCC126:MCC127 MDU126:MDU127 MFM126:MFM127 MHE126:MHE127 MIW126:MIW127 MKO126:MKO127 MMG126:MMG127 MNY126:MNY127 MPQ126:MPQ127 MRI126:MRI127 MTA126:MTA127 MUS126:MUS127 MWK126:MWK127 MYC126:MYC127 MZU126:MZU127 NBM126:NBM127 NDE126:NDE127 NEW126:NEW127 NGO126:NGO127 NIG126:NIG127 NJY126:NJY127 NLQ126:NLQ127 NNI126:NNI127 NPA126:NPA127 NQS126:NQS127 NSK126:NSK127 NUC126:NUC127 NVU126:NVU127 NXM126:NXM127 NZE126:NZE127 OAW126:OAW127 OCO126:OCO127 OEG126:OEG127 OFY126:OFY127 OHQ126:OHQ127 OJI126:OJI127 OLA126:OLA127 OMS126:OMS127 OOK126:OOK127 OQC126:OQC127 ORU126:ORU127 OTM126:OTM127 OVE126:OVE127 OWW126:OWW127 OYO126:OYO127 PAG126:PAG127 PBY126:PBY127 PDQ126:PDQ127 PFI126:PFI127 PHA126:PHA127 PIS126:PIS127 PKK126:PKK127 PMC126:PMC127 PNU126:PNU127 PPM126:PPM127 PRE126:PRE127 PSW126:PSW127 PUO126:PUO127 PWG126:PWG127 PXY126:PXY127 PZQ126:PZQ127 QBI126:QBI127 QDA126:QDA127 QES126:QES127 QGK126:QGK127 QIC126:QIC127 QJU126:QJU127 QLM126:QLM127 QNE126:QNE127 QOW126:QOW127 QQO126:QQO127 QSG126:QSG127 QTY126:QTY127 QVQ126:QVQ127 QXI126:QXI127 QZA126:QZA127 RAS126:RAS127 RCK126:RCK127 REC126:REC127 RFU126:RFU127 RHM126:RHM127 RJE126:RJE127 RKW126:RKW127 RMO126:RMO127 ROG126:ROG127 RPY126:RPY127 RRQ126:RRQ127 RTI126:RTI127 RVA126:RVA127 RWS126:RWS127 RYK126:RYK127 SAC126:SAC127 SBU126:SBU127 SDM126:SDM127 SFE126:SFE127 SGW126:SGW127 SIO126:SIO127 SKG126:SKG127 SLY126:SLY127 SNQ126:SNQ127 SPI126:SPI127 SRA126:SRA127 SSS126:SSS127 SUK126:SUK127 SWC126:SWC127 SXU126:SXU127 SZM126:SZM127 TBE126:TBE127 TCW126:TCW127 TEO126:TEO127 TGG126:TGG127 THY126:THY127 TJQ126:TJQ127 TLI126:TLI127 TNA126:TNA127 TOS126:TOS127 TQK126:TQK127 TSC126:TSC127 TTU126:TTU127 TVM126:TVM127 TXE126:TXE127 TYW126:TYW127 UAO126:UAO127 UCG126:UCG127 UDY126:UDY127 UFQ126:UFQ127 UHI126:UHI127 UJA126:UJA127 UKS126:UKS127 UMK126:UMK127 UOC126:UOC127 UPU126:UPU127 URM126:URM127 UTE126:UTE127 UUW126:UUW127 UWO126:UWO127 UYG126:UYG127 UZY126:UZY127 VBQ126:VBQ127 VDI126:VDI127 VFA126:VFA127 VGS126:VGS127 VIK126:VIK127 VKC126:VKC127 VLU126:VLU127 VNM126:VNM127 VPE126:VPE127 VQW126:VQW127 VSO126:VSO127 VUG126:VUG127 VVY126:VVY127 VXQ126:VXQ127 VZI126:VZI127 WBA126:WBA127 WCS126:WCS127 WEK126:WEK127 WGC126:WGC127 WHU126:WHU127 WJM126:WJM127 WLE126:WLE127 WMW126:WMW127 WOO126:WOO127 WQG126:WQG127 WRY126:WRY127 WTQ126:WTQ127 WVI126:WVI127 WXA126:WXA127 WYS126:WYS127 XAK126:XAK127 XCC126:XCC127 XDU126:XDU127">
    <cfRule type="cellIs" dxfId="3027" priority="1390" operator="greaterThan">
      <formula>89</formula>
    </cfRule>
    <cfRule type="containsBlanks" dxfId="3026" priority="1391">
      <formula>LEN(TRIM(BQ126))=0</formula>
    </cfRule>
  </conditionalFormatting>
  <conditionalFormatting sqref="BZ126:BZ127 DR126:DR127 FJ126:FJ127 HB126:HB127 IT126:IT127 KL126:KL127 MD126:MD127 NV126:NV127 PN126:PN127 RF126:RF127 SX126:SX127 UP126:UP127 WH126:WH127 XZ126:XZ127 ZR126:ZR127 ABJ126:ABJ127 ADB126:ADB127 AET126:AET127 AGL126:AGL127 AID126:AID127 AJV126:AJV127 ALN126:ALN127 ANF126:ANF127 AOX126:AOX127 AQP126:AQP127 ASH126:ASH127 ATZ126:ATZ127 AVR126:AVR127 AXJ126:AXJ127 AZB126:AZB127 BAT126:BAT127 BCL126:BCL127 BED126:BED127 BFV126:BFV127 BHN126:BHN127 BJF126:BJF127 BKX126:BKX127 BMP126:BMP127 BOH126:BOH127 BPZ126:BPZ127 BRR126:BRR127 BTJ126:BTJ127 BVB126:BVB127 BWT126:BWT127 BYL126:BYL127 CAD126:CAD127 CBV126:CBV127 CDN126:CDN127 CFF126:CFF127 CGX126:CGX127 CIP126:CIP127 CKH126:CKH127 CLZ126:CLZ127 CNR126:CNR127 CPJ126:CPJ127 CRB126:CRB127 CST126:CST127 CUL126:CUL127 CWD126:CWD127 CXV126:CXV127 CZN126:CZN127 DBF126:DBF127 DCX126:DCX127 DEP126:DEP127 DGH126:DGH127 DHZ126:DHZ127 DJR126:DJR127 DLJ126:DLJ127 DNB126:DNB127 DOT126:DOT127 DQL126:DQL127 DSD126:DSD127 DTV126:DTV127 DVN126:DVN127 DXF126:DXF127 DYX126:DYX127 EAP126:EAP127 ECH126:ECH127 EDZ126:EDZ127 EFR126:EFR127 EHJ126:EHJ127 EJB126:EJB127 EKT126:EKT127 EML126:EML127 EOD126:EOD127 EPV126:EPV127 ERN126:ERN127 ETF126:ETF127 EUX126:EUX127 EWP126:EWP127 EYH126:EYH127 EZZ126:EZZ127 FBR126:FBR127 FDJ126:FDJ127 FFB126:FFB127 FGT126:FGT127 FIL126:FIL127 FKD126:FKD127 FLV126:FLV127 FNN126:FNN127 FPF126:FPF127 FQX126:FQX127 FSP126:FSP127 FUH126:FUH127 FVZ126:FVZ127 FXR126:FXR127 FZJ126:FZJ127 GBB126:GBB127 GCT126:GCT127 GEL126:GEL127 GGD126:GGD127 GHV126:GHV127 GJN126:GJN127 GLF126:GLF127 GMX126:GMX127 GOP126:GOP127 GQH126:GQH127 GRZ126:GRZ127 GTR126:GTR127 GVJ126:GVJ127 GXB126:GXB127 GYT126:GYT127 HAL126:HAL127 HCD126:HCD127 HDV126:HDV127 HFN126:HFN127 HHF126:HHF127 HIX126:HIX127 HKP126:HKP127 HMH126:HMH127 HNZ126:HNZ127 HPR126:HPR127 HRJ126:HRJ127 HTB126:HTB127 HUT126:HUT127 HWL126:HWL127 HYD126:HYD127 HZV126:HZV127 IBN126:IBN127 IDF126:IDF127 IEX126:IEX127 IGP126:IGP127 IIH126:IIH127 IJZ126:IJZ127 ILR126:ILR127 INJ126:INJ127 IPB126:IPB127 IQT126:IQT127 ISL126:ISL127 IUD126:IUD127 IVV126:IVV127 IXN126:IXN127 IZF126:IZF127 JAX126:JAX127 JCP126:JCP127 JEH126:JEH127 JFZ126:JFZ127 JHR126:JHR127 JJJ126:JJJ127 JLB126:JLB127 JMT126:JMT127 JOL126:JOL127 JQD126:JQD127 JRV126:JRV127 JTN126:JTN127 JVF126:JVF127 JWX126:JWX127 JYP126:JYP127 KAH126:KAH127 KBZ126:KBZ127 KDR126:KDR127 KFJ126:KFJ127 KHB126:KHB127 KIT126:KIT127 KKL126:KKL127 KMD126:KMD127 KNV126:KNV127 KPN126:KPN127 KRF126:KRF127 KSX126:KSX127 KUP126:KUP127 KWH126:KWH127 KXZ126:KXZ127 KZR126:KZR127 LBJ126:LBJ127 LDB126:LDB127 LET126:LET127 LGL126:LGL127 LID126:LID127 LJV126:LJV127 LLN126:LLN127 LNF126:LNF127 LOX126:LOX127 LQP126:LQP127 LSH126:LSH127 LTZ126:LTZ127 LVR126:LVR127 LXJ126:LXJ127 LZB126:LZB127 MAT126:MAT127 MCL126:MCL127 MED126:MED127 MFV126:MFV127 MHN126:MHN127 MJF126:MJF127 MKX126:MKX127 MMP126:MMP127 MOH126:MOH127 MPZ126:MPZ127 MRR126:MRR127 MTJ126:MTJ127 MVB126:MVB127 MWT126:MWT127 MYL126:MYL127 NAD126:NAD127 NBV126:NBV127 NDN126:NDN127 NFF126:NFF127 NGX126:NGX127 NIP126:NIP127 NKH126:NKH127 NLZ126:NLZ127 NNR126:NNR127 NPJ126:NPJ127 NRB126:NRB127 NST126:NST127 NUL126:NUL127 NWD126:NWD127 NXV126:NXV127 NZN126:NZN127 OBF126:OBF127 OCX126:OCX127 OEP126:OEP127 OGH126:OGH127 OHZ126:OHZ127 OJR126:OJR127 OLJ126:OLJ127 ONB126:ONB127 OOT126:OOT127 OQL126:OQL127 OSD126:OSD127 OTV126:OTV127 OVN126:OVN127 OXF126:OXF127 OYX126:OYX127 PAP126:PAP127 PCH126:PCH127 PDZ126:PDZ127 PFR126:PFR127 PHJ126:PHJ127 PJB126:PJB127 PKT126:PKT127 PML126:PML127 POD126:POD127 PPV126:PPV127 PRN126:PRN127 PTF126:PTF127 PUX126:PUX127 PWP126:PWP127 PYH126:PYH127 PZZ126:PZZ127 QBR126:QBR127 QDJ126:QDJ127 QFB126:QFB127 QGT126:QGT127 QIL126:QIL127 QKD126:QKD127 QLV126:QLV127 QNN126:QNN127 QPF126:QPF127 QQX126:QQX127 QSP126:QSP127 QUH126:QUH127 QVZ126:QVZ127 QXR126:QXR127 QZJ126:QZJ127 RBB126:RBB127 RCT126:RCT127 REL126:REL127 RGD126:RGD127 RHV126:RHV127 RJN126:RJN127 RLF126:RLF127 RMX126:RMX127 ROP126:ROP127 RQH126:RQH127 RRZ126:RRZ127 RTR126:RTR127 RVJ126:RVJ127 RXB126:RXB127 RYT126:RYT127 SAL126:SAL127 SCD126:SCD127 SDV126:SDV127 SFN126:SFN127 SHF126:SHF127 SIX126:SIX127 SKP126:SKP127 SMH126:SMH127 SNZ126:SNZ127 SPR126:SPR127 SRJ126:SRJ127 STB126:STB127 SUT126:SUT127 SWL126:SWL127 SYD126:SYD127 SZV126:SZV127 TBN126:TBN127 TDF126:TDF127 TEX126:TEX127 TGP126:TGP127 TIH126:TIH127 TJZ126:TJZ127 TLR126:TLR127 TNJ126:TNJ127 TPB126:TPB127 TQT126:TQT127 TSL126:TSL127 TUD126:TUD127 TVV126:TVV127 TXN126:TXN127 TZF126:TZF127 UAX126:UAX127 UCP126:UCP127 UEH126:UEH127 UFZ126:UFZ127 UHR126:UHR127 UJJ126:UJJ127 ULB126:ULB127 UMT126:UMT127 UOL126:UOL127 UQD126:UQD127 URV126:URV127 UTN126:UTN127 UVF126:UVF127 UWX126:UWX127 UYP126:UYP127 VAH126:VAH127 VBZ126:VBZ127 VDR126:VDR127 VFJ126:VFJ127 VHB126:VHB127 VIT126:VIT127 VKL126:VKL127 VMD126:VMD127 VNV126:VNV127 VPN126:VPN127 VRF126:VRF127 VSX126:VSX127 VUP126:VUP127 VWH126:VWH127 VXZ126:VXZ127 VZR126:VZR127 WBJ126:WBJ127 WDB126:WDB127 WET126:WET127 WGL126:WGL127 WID126:WID127 WJV126:WJV127 WLN126:WLN127 WNF126:WNF127 WOX126:WOX127 WQP126:WQP127 WSH126:WSH127 WTZ126:WTZ127 WVR126:WVR127 WXJ126:WXJ127 WZB126:WZB127 XAT126:XAT127 XCL126:XCL127 XED126:XED127">
    <cfRule type="containsBlanks" dxfId="3025" priority="1392">
      <formula>LEN(TRIM(BZ126))=0</formula>
    </cfRule>
  </conditionalFormatting>
  <conditionalFormatting sqref="BZ126:BZ127 DR126:DR127 FJ126:FJ127 HB126:HB127 IT126:IT127 KL126:KL127 MD126:MD127 NV126:NV127 PN126:PN127 RF126:RF127 SX126:SX127 UP126:UP127 WH126:WH127 XZ126:XZ127 ZR126:ZR127 ABJ126:ABJ127 ADB126:ADB127 AET126:AET127 AGL126:AGL127 AID126:AID127 AJV126:AJV127 ALN126:ALN127 ANF126:ANF127 AOX126:AOX127 AQP126:AQP127 ASH126:ASH127 ATZ126:ATZ127 AVR126:AVR127 AXJ126:AXJ127 AZB126:AZB127 BAT126:BAT127 BCL126:BCL127 BED126:BED127 BFV126:BFV127 BHN126:BHN127 BJF126:BJF127 BKX126:BKX127 BMP126:BMP127 BOH126:BOH127 BPZ126:BPZ127 BRR126:BRR127 BTJ126:BTJ127 BVB126:BVB127 BWT126:BWT127 BYL126:BYL127 CAD126:CAD127 CBV126:CBV127 CDN126:CDN127 CFF126:CFF127 CGX126:CGX127 CIP126:CIP127 CKH126:CKH127 CLZ126:CLZ127 CNR126:CNR127 CPJ126:CPJ127 CRB126:CRB127 CST126:CST127 CUL126:CUL127 CWD126:CWD127 CXV126:CXV127 CZN126:CZN127 DBF126:DBF127 DCX126:DCX127 DEP126:DEP127 DGH126:DGH127 DHZ126:DHZ127 DJR126:DJR127 DLJ126:DLJ127 DNB126:DNB127 DOT126:DOT127 DQL126:DQL127 DSD126:DSD127 DTV126:DTV127 DVN126:DVN127 DXF126:DXF127 DYX126:DYX127 EAP126:EAP127 ECH126:ECH127 EDZ126:EDZ127 EFR126:EFR127 EHJ126:EHJ127 EJB126:EJB127 EKT126:EKT127 EML126:EML127 EOD126:EOD127 EPV126:EPV127 ERN126:ERN127 ETF126:ETF127 EUX126:EUX127 EWP126:EWP127 EYH126:EYH127 EZZ126:EZZ127 FBR126:FBR127 FDJ126:FDJ127 FFB126:FFB127 FGT126:FGT127 FIL126:FIL127 FKD126:FKD127 FLV126:FLV127 FNN126:FNN127 FPF126:FPF127 FQX126:FQX127 FSP126:FSP127 FUH126:FUH127 FVZ126:FVZ127 FXR126:FXR127 FZJ126:FZJ127 GBB126:GBB127 GCT126:GCT127 GEL126:GEL127 GGD126:GGD127 GHV126:GHV127 GJN126:GJN127 GLF126:GLF127 GMX126:GMX127 GOP126:GOP127 GQH126:GQH127 GRZ126:GRZ127 GTR126:GTR127 GVJ126:GVJ127 GXB126:GXB127 GYT126:GYT127 HAL126:HAL127 HCD126:HCD127 HDV126:HDV127 HFN126:HFN127 HHF126:HHF127 HIX126:HIX127 HKP126:HKP127 HMH126:HMH127 HNZ126:HNZ127 HPR126:HPR127 HRJ126:HRJ127 HTB126:HTB127 HUT126:HUT127 HWL126:HWL127 HYD126:HYD127 HZV126:HZV127 IBN126:IBN127 IDF126:IDF127 IEX126:IEX127 IGP126:IGP127 IIH126:IIH127 IJZ126:IJZ127 ILR126:ILR127 INJ126:INJ127 IPB126:IPB127 IQT126:IQT127 ISL126:ISL127 IUD126:IUD127 IVV126:IVV127 IXN126:IXN127 IZF126:IZF127 JAX126:JAX127 JCP126:JCP127 JEH126:JEH127 JFZ126:JFZ127 JHR126:JHR127 JJJ126:JJJ127 JLB126:JLB127 JMT126:JMT127 JOL126:JOL127 JQD126:JQD127 JRV126:JRV127 JTN126:JTN127 JVF126:JVF127 JWX126:JWX127 JYP126:JYP127 KAH126:KAH127 KBZ126:KBZ127 KDR126:KDR127 KFJ126:KFJ127 KHB126:KHB127 KIT126:KIT127 KKL126:KKL127 KMD126:KMD127 KNV126:KNV127 KPN126:KPN127 KRF126:KRF127 KSX126:KSX127 KUP126:KUP127 KWH126:KWH127 KXZ126:KXZ127 KZR126:KZR127 LBJ126:LBJ127 LDB126:LDB127 LET126:LET127 LGL126:LGL127 LID126:LID127 LJV126:LJV127 LLN126:LLN127 LNF126:LNF127 LOX126:LOX127 LQP126:LQP127 LSH126:LSH127 LTZ126:LTZ127 LVR126:LVR127 LXJ126:LXJ127 LZB126:LZB127 MAT126:MAT127 MCL126:MCL127 MED126:MED127 MFV126:MFV127 MHN126:MHN127 MJF126:MJF127 MKX126:MKX127 MMP126:MMP127 MOH126:MOH127 MPZ126:MPZ127 MRR126:MRR127 MTJ126:MTJ127 MVB126:MVB127 MWT126:MWT127 MYL126:MYL127 NAD126:NAD127 NBV126:NBV127 NDN126:NDN127 NFF126:NFF127 NGX126:NGX127 NIP126:NIP127 NKH126:NKH127 NLZ126:NLZ127 NNR126:NNR127 NPJ126:NPJ127 NRB126:NRB127 NST126:NST127 NUL126:NUL127 NWD126:NWD127 NXV126:NXV127 NZN126:NZN127 OBF126:OBF127 OCX126:OCX127 OEP126:OEP127 OGH126:OGH127 OHZ126:OHZ127 OJR126:OJR127 OLJ126:OLJ127 ONB126:ONB127 OOT126:OOT127 OQL126:OQL127 OSD126:OSD127 OTV126:OTV127 OVN126:OVN127 OXF126:OXF127 OYX126:OYX127 PAP126:PAP127 PCH126:PCH127 PDZ126:PDZ127 PFR126:PFR127 PHJ126:PHJ127 PJB126:PJB127 PKT126:PKT127 PML126:PML127 POD126:POD127 PPV126:PPV127 PRN126:PRN127 PTF126:PTF127 PUX126:PUX127 PWP126:PWP127 PYH126:PYH127 PZZ126:PZZ127 QBR126:QBR127 QDJ126:QDJ127 QFB126:QFB127 QGT126:QGT127 QIL126:QIL127 QKD126:QKD127 QLV126:QLV127 QNN126:QNN127 QPF126:QPF127 QQX126:QQX127 QSP126:QSP127 QUH126:QUH127 QVZ126:QVZ127 QXR126:QXR127 QZJ126:QZJ127 RBB126:RBB127 RCT126:RCT127 REL126:REL127 RGD126:RGD127 RHV126:RHV127 RJN126:RJN127 RLF126:RLF127 RMX126:RMX127 ROP126:ROP127 RQH126:RQH127 RRZ126:RRZ127 RTR126:RTR127 RVJ126:RVJ127 RXB126:RXB127 RYT126:RYT127 SAL126:SAL127 SCD126:SCD127 SDV126:SDV127 SFN126:SFN127 SHF126:SHF127 SIX126:SIX127 SKP126:SKP127 SMH126:SMH127 SNZ126:SNZ127 SPR126:SPR127 SRJ126:SRJ127 STB126:STB127 SUT126:SUT127 SWL126:SWL127 SYD126:SYD127 SZV126:SZV127 TBN126:TBN127 TDF126:TDF127 TEX126:TEX127 TGP126:TGP127 TIH126:TIH127 TJZ126:TJZ127 TLR126:TLR127 TNJ126:TNJ127 TPB126:TPB127 TQT126:TQT127 TSL126:TSL127 TUD126:TUD127 TVV126:TVV127 TXN126:TXN127 TZF126:TZF127 UAX126:UAX127 UCP126:UCP127 UEH126:UEH127 UFZ126:UFZ127 UHR126:UHR127 UJJ126:UJJ127 ULB126:ULB127 UMT126:UMT127 UOL126:UOL127 UQD126:UQD127 URV126:URV127 UTN126:UTN127 UVF126:UVF127 UWX126:UWX127 UYP126:UYP127 VAH126:VAH127 VBZ126:VBZ127 VDR126:VDR127 VFJ126:VFJ127 VHB126:VHB127 VIT126:VIT127 VKL126:VKL127 VMD126:VMD127 VNV126:VNV127 VPN126:VPN127 VRF126:VRF127 VSX126:VSX127 VUP126:VUP127 VWH126:VWH127 VXZ126:VXZ127 VZR126:VZR127 WBJ126:WBJ127 WDB126:WDB127 WET126:WET127 WGL126:WGL127 WID126:WID127 WJV126:WJV127 WLN126:WLN127 WNF126:WNF127 WOX126:WOX127 WQP126:WQP127 WSH126:WSH127 WTZ126:WTZ127 WVR126:WVR127 WXJ126:WXJ127 WZB126:WZB127 XAT126:XAT127 XCL126:XCL127 XED126:XED127 BX2:BX52 DM2:DM52 FB2:FB52 GQ2:GQ52 IF2:IF52 JU2:JU52 LJ2:LJ52 MY2:MY52 ON2:ON52 QC2:QC52 RR2:RR52 TG2:TG52 UV2:UV52 WK2:WK52 XZ2:XZ52 ZO2:ZO52 ABD2:ABD52 ACS2:ACS52 AEH2:AEH52 AFW2:AFW52 AHL2:AHL52 AJA2:AJA52 AKP2:AKP52 AME2:AME52 ANT2:ANT52 API2:API52 AQX2:AQX52 ASM2:ASM52 AUB2:AUB52 AVQ2:AVQ52 AXF2:AXF52 AYU2:AYU52 BAJ2:BAJ52 BBY2:BBY52 BDN2:BDN52 BFC2:BFC52 BGR2:BGR52 BIG2:BIG52 BJV2:BJV52 BLK2:BLK52 BMZ2:BMZ52 BOO2:BOO52 BQD2:BQD52 BRS2:BRS52 BTH2:BTH52 BUW2:BUW52 BWL2:BWL52 BYA2:BYA52 BZP2:BZP52 CBE2:CBE52 CCT2:CCT52 CEI2:CEI52 CFX2:CFX52 CHM2:CHM52 CJB2:CJB52 CKQ2:CKQ52 CMF2:CMF52 CNU2:CNU52 CPJ2:CPJ52 CQY2:CQY52 CSN2:CSN52 CUC2:CUC52 CVR2:CVR52 CXG2:CXG52 CYV2:CYV52 DAK2:DAK52 DBZ2:DBZ52 DDO2:DDO52 DFD2:DFD52 DGS2:DGS52 DIH2:DIH52 DJW2:DJW52 DLL2:DLL52 DNA2:DNA52 DOP2:DOP52 DQE2:DQE52 DRT2:DRT52 DTI2:DTI52 DUX2:DUX52 DWM2:DWM52 DYB2:DYB52 DZQ2:DZQ52 EBF2:EBF52 ECU2:ECU52 EEJ2:EEJ52 EFY2:EFY52 EHN2:EHN52 EJC2:EJC52 EKR2:EKR52 EMG2:EMG52 ENV2:ENV52 EPK2:EPK52 EQZ2:EQZ52 ESO2:ESO52 EUD2:EUD52 EVS2:EVS52 EXH2:EXH52 EYW2:EYW52 FAL2:FAL52 FCA2:FCA52 FDP2:FDP52 FFE2:FFE52 FGT2:FGT52 FII2:FII52 FJX2:FJX52 FLM2:FLM52 FNB2:FNB52 FOQ2:FOQ52 FQF2:FQF52 FRU2:FRU52 FTJ2:FTJ52 FUY2:FUY52 FWN2:FWN52 FYC2:FYC52 FZR2:FZR52 GBG2:GBG52 GCV2:GCV52 GEK2:GEK52 GFZ2:GFZ52 GHO2:GHO52 GJD2:GJD52 GKS2:GKS52 GMH2:GMH52 GNW2:GNW52 GPL2:GPL52 GRA2:GRA52 GSP2:GSP52 GUE2:GUE52 GVT2:GVT52 GXI2:GXI52 GYX2:GYX52 HAM2:HAM52 HCB2:HCB52 HDQ2:HDQ52 HFF2:HFF52 HGU2:HGU52 HIJ2:HIJ52 HJY2:HJY52 HLN2:HLN52 HNC2:HNC52 HOR2:HOR52 HQG2:HQG52 HRV2:HRV52 HTK2:HTK52 HUZ2:HUZ52 HWO2:HWO52 HYD2:HYD52 HZS2:HZS52 IBH2:IBH52 ICW2:ICW52 IEL2:IEL52 IGA2:IGA52 IHP2:IHP52 IJE2:IJE52 IKT2:IKT52 IMI2:IMI52 INX2:INX52 IPM2:IPM52 IRB2:IRB52 ISQ2:ISQ52 IUF2:IUF52 IVU2:IVU52 IXJ2:IXJ52 IYY2:IYY52 JAN2:JAN52 JCC2:JCC52 JDR2:JDR52 JFG2:JFG52 JGV2:JGV52 JIK2:JIK52 JJZ2:JJZ52 JLO2:JLO52 JND2:JND52 JOS2:JOS52 JQH2:JQH52 JRW2:JRW52 JTL2:JTL52 JVA2:JVA52 JWP2:JWP52 JYE2:JYE52 JZT2:JZT52 KBI2:KBI52 KCX2:KCX52 KEM2:KEM52 KGB2:KGB52 KHQ2:KHQ52 KJF2:KJF52 KKU2:KKU52 KMJ2:KMJ52 KNY2:KNY52 KPN2:KPN52 KRC2:KRC52 KSR2:KSR52 KUG2:KUG52 KVV2:KVV52 KXK2:KXK52 KYZ2:KYZ52 LAO2:LAO52 LCD2:LCD52 LDS2:LDS52 LFH2:LFH52 LGW2:LGW52 LIL2:LIL52 LKA2:LKA52 LLP2:LLP52 LNE2:LNE52 LOT2:LOT52 LQI2:LQI52 LRX2:LRX52 LTM2:LTM52 LVB2:LVB52 LWQ2:LWQ52 LYF2:LYF52 LZU2:LZU52 MBJ2:MBJ52 MCY2:MCY52 MEN2:MEN52 MGC2:MGC52 MHR2:MHR52 MJG2:MJG52 MKV2:MKV52 MMK2:MMK52 MNZ2:MNZ52 MPO2:MPO52 MRD2:MRD52 MSS2:MSS52 MUH2:MUH52 MVW2:MVW52 MXL2:MXL52 MZA2:MZA52 NAP2:NAP52 NCE2:NCE52 NDT2:NDT52 NFI2:NFI52 NGX2:NGX52 NIM2:NIM52 NKB2:NKB52 NLQ2:NLQ52 NNF2:NNF52 NOU2:NOU52 NQJ2:NQJ52 NRY2:NRY52 NTN2:NTN52 NVC2:NVC52 NWR2:NWR52 NYG2:NYG52 NZV2:NZV52 OBK2:OBK52 OCZ2:OCZ52 OEO2:OEO52 OGD2:OGD52 OHS2:OHS52 OJH2:OJH52 OKW2:OKW52 OML2:OML52 OOA2:OOA52 OPP2:OPP52 ORE2:ORE52 OST2:OST52 OUI2:OUI52 OVX2:OVX52 OXM2:OXM52 OZB2:OZB52 PAQ2:PAQ52 PCF2:PCF52 PDU2:PDU52 PFJ2:PFJ52 PGY2:PGY52 PIN2:PIN52 PKC2:PKC52 PLR2:PLR52 PNG2:PNG52 POV2:POV52 PQK2:PQK52 PRZ2:PRZ52 PTO2:PTO52 PVD2:PVD52 PWS2:PWS52 PYH2:PYH52 PZW2:PZW52 QBL2:QBL52 QDA2:QDA52 QEP2:QEP52 QGE2:QGE52 QHT2:QHT52 QJI2:QJI52 QKX2:QKX52 QMM2:QMM52 QOB2:QOB52 QPQ2:QPQ52 QRF2:QRF52 QSU2:QSU52 QUJ2:QUJ52 QVY2:QVY52 QXN2:QXN52 QZC2:QZC52 RAR2:RAR52 RCG2:RCG52 RDV2:RDV52 RFK2:RFK52 RGZ2:RGZ52 RIO2:RIO52 RKD2:RKD52 RLS2:RLS52 RNH2:RNH52 ROW2:ROW52 RQL2:RQL52 RSA2:RSA52 RTP2:RTP52 RVE2:RVE52 RWT2:RWT52 RYI2:RYI52 RZX2:RZX52 SBM2:SBM52 SDB2:SDB52 SEQ2:SEQ52 SGF2:SGF52 SHU2:SHU52 SJJ2:SJJ52 SKY2:SKY52 SMN2:SMN52 SOC2:SOC52 SPR2:SPR52 SRG2:SRG52 SSV2:SSV52 SUK2:SUK52 SVZ2:SVZ52 SXO2:SXO52 SZD2:SZD52 TAS2:TAS52 TCH2:TCH52 TDW2:TDW52 TFL2:TFL52 THA2:THA52 TIP2:TIP52 TKE2:TKE52 TLT2:TLT52 TNI2:TNI52 TOX2:TOX52 TQM2:TQM52 TSB2:TSB52 TTQ2:TTQ52 TVF2:TVF52 TWU2:TWU52 TYJ2:TYJ52 TZY2:TZY52 UBN2:UBN52 UDC2:UDC52 UER2:UER52 UGG2:UGG52 UHV2:UHV52 UJK2:UJK52 UKZ2:UKZ52 UMO2:UMO52 UOD2:UOD52 UPS2:UPS52 URH2:URH52 USW2:USW52 UUL2:UUL52 UWA2:UWA52 UXP2:UXP52 UZE2:UZE52 VAT2:VAT52 VCI2:VCI52 VDX2:VDX52 VFM2:VFM52 VHB2:VHB52 VIQ2:VIQ52 VKF2:VKF52 VLU2:VLU52 VNJ2:VNJ52 VOY2:VOY52 VQN2:VQN52 VSC2:VSC52 VTR2:VTR52 VVG2:VVG52 VWV2:VWV52 VYK2:VYK52 VZZ2:VZZ52 WBO2:WBO52 WDD2:WDD52 WES2:WES52 WGH2:WGH52 WHW2:WHW52 WJL2:WJL52 WLA2:WLA52 WMP2:WMP52 WOE2:WOE52 WPT2:WPT52 WRI2:WRI52 WSX2:WSX52 WUM2:WUM52 WWB2:WWB52 WXQ2:WXQ52 WZF2:WZF52 XAU2:XAU52 XCJ2:XCJ52 XDY2:XDY52">
    <cfRule type="cellIs" dxfId="3024" priority="1396" operator="greaterThan">
      <formula>1.5</formula>
    </cfRule>
  </conditionalFormatting>
  <conditionalFormatting sqref="BZ126:BZ127 DR126:DR127 FJ126:FJ127 HB126:HB127 IT126:IT127 KL126:KL127 MD126:MD127 NV126:NV127 PN126:PN127 RF126:RF127 SX126:SX127 UP126:UP127 WH126:WH127 XZ126:XZ127 ZR126:ZR127 ABJ126:ABJ127 ADB126:ADB127 AET126:AET127 AGL126:AGL127 AID126:AID127 AJV126:AJV127 ALN126:ALN127 ANF126:ANF127 AOX126:AOX127 AQP126:AQP127 ASH126:ASH127 ATZ126:ATZ127 AVR126:AVR127 AXJ126:AXJ127 AZB126:AZB127 BAT126:BAT127 BCL126:BCL127 BED126:BED127 BFV126:BFV127 BHN126:BHN127 BJF126:BJF127 BKX126:BKX127 BMP126:BMP127 BOH126:BOH127 BPZ126:BPZ127 BRR126:BRR127 BTJ126:BTJ127 BVB126:BVB127 BWT126:BWT127 BYL126:BYL127 CAD126:CAD127 CBV126:CBV127 CDN126:CDN127 CFF126:CFF127 CGX126:CGX127 CIP126:CIP127 CKH126:CKH127 CLZ126:CLZ127 CNR126:CNR127 CPJ126:CPJ127 CRB126:CRB127 CST126:CST127 CUL126:CUL127 CWD126:CWD127 CXV126:CXV127 CZN126:CZN127 DBF126:DBF127 DCX126:DCX127 DEP126:DEP127 DGH126:DGH127 DHZ126:DHZ127 DJR126:DJR127 DLJ126:DLJ127 DNB126:DNB127 DOT126:DOT127 DQL126:DQL127 DSD126:DSD127 DTV126:DTV127 DVN126:DVN127 DXF126:DXF127 DYX126:DYX127 EAP126:EAP127 ECH126:ECH127 EDZ126:EDZ127 EFR126:EFR127 EHJ126:EHJ127 EJB126:EJB127 EKT126:EKT127 EML126:EML127 EOD126:EOD127 EPV126:EPV127 ERN126:ERN127 ETF126:ETF127 EUX126:EUX127 EWP126:EWP127 EYH126:EYH127 EZZ126:EZZ127 FBR126:FBR127 FDJ126:FDJ127 FFB126:FFB127 FGT126:FGT127 FIL126:FIL127 FKD126:FKD127 FLV126:FLV127 FNN126:FNN127 FPF126:FPF127 FQX126:FQX127 FSP126:FSP127 FUH126:FUH127 FVZ126:FVZ127 FXR126:FXR127 FZJ126:FZJ127 GBB126:GBB127 GCT126:GCT127 GEL126:GEL127 GGD126:GGD127 GHV126:GHV127 GJN126:GJN127 GLF126:GLF127 GMX126:GMX127 GOP126:GOP127 GQH126:GQH127 GRZ126:GRZ127 GTR126:GTR127 GVJ126:GVJ127 GXB126:GXB127 GYT126:GYT127 HAL126:HAL127 HCD126:HCD127 HDV126:HDV127 HFN126:HFN127 HHF126:HHF127 HIX126:HIX127 HKP126:HKP127 HMH126:HMH127 HNZ126:HNZ127 HPR126:HPR127 HRJ126:HRJ127 HTB126:HTB127 HUT126:HUT127 HWL126:HWL127 HYD126:HYD127 HZV126:HZV127 IBN126:IBN127 IDF126:IDF127 IEX126:IEX127 IGP126:IGP127 IIH126:IIH127 IJZ126:IJZ127 ILR126:ILR127 INJ126:INJ127 IPB126:IPB127 IQT126:IQT127 ISL126:ISL127 IUD126:IUD127 IVV126:IVV127 IXN126:IXN127 IZF126:IZF127 JAX126:JAX127 JCP126:JCP127 JEH126:JEH127 JFZ126:JFZ127 JHR126:JHR127 JJJ126:JJJ127 JLB126:JLB127 JMT126:JMT127 JOL126:JOL127 JQD126:JQD127 JRV126:JRV127 JTN126:JTN127 JVF126:JVF127 JWX126:JWX127 JYP126:JYP127 KAH126:KAH127 KBZ126:KBZ127 KDR126:KDR127 KFJ126:KFJ127 KHB126:KHB127 KIT126:KIT127 KKL126:KKL127 KMD126:KMD127 KNV126:KNV127 KPN126:KPN127 KRF126:KRF127 KSX126:KSX127 KUP126:KUP127 KWH126:KWH127 KXZ126:KXZ127 KZR126:KZR127 LBJ126:LBJ127 LDB126:LDB127 LET126:LET127 LGL126:LGL127 LID126:LID127 LJV126:LJV127 LLN126:LLN127 LNF126:LNF127 LOX126:LOX127 LQP126:LQP127 LSH126:LSH127 LTZ126:LTZ127 LVR126:LVR127 LXJ126:LXJ127 LZB126:LZB127 MAT126:MAT127 MCL126:MCL127 MED126:MED127 MFV126:MFV127 MHN126:MHN127 MJF126:MJF127 MKX126:MKX127 MMP126:MMP127 MOH126:MOH127 MPZ126:MPZ127 MRR126:MRR127 MTJ126:MTJ127 MVB126:MVB127 MWT126:MWT127 MYL126:MYL127 NAD126:NAD127 NBV126:NBV127 NDN126:NDN127 NFF126:NFF127 NGX126:NGX127 NIP126:NIP127 NKH126:NKH127 NLZ126:NLZ127 NNR126:NNR127 NPJ126:NPJ127 NRB126:NRB127 NST126:NST127 NUL126:NUL127 NWD126:NWD127 NXV126:NXV127 NZN126:NZN127 OBF126:OBF127 OCX126:OCX127 OEP126:OEP127 OGH126:OGH127 OHZ126:OHZ127 OJR126:OJR127 OLJ126:OLJ127 ONB126:ONB127 OOT126:OOT127 OQL126:OQL127 OSD126:OSD127 OTV126:OTV127 OVN126:OVN127 OXF126:OXF127 OYX126:OYX127 PAP126:PAP127 PCH126:PCH127 PDZ126:PDZ127 PFR126:PFR127 PHJ126:PHJ127 PJB126:PJB127 PKT126:PKT127 PML126:PML127 POD126:POD127 PPV126:PPV127 PRN126:PRN127 PTF126:PTF127 PUX126:PUX127 PWP126:PWP127 PYH126:PYH127 PZZ126:PZZ127 QBR126:QBR127 QDJ126:QDJ127 QFB126:QFB127 QGT126:QGT127 QIL126:QIL127 QKD126:QKD127 QLV126:QLV127 QNN126:QNN127 QPF126:QPF127 QQX126:QQX127 QSP126:QSP127 QUH126:QUH127 QVZ126:QVZ127 QXR126:QXR127 QZJ126:QZJ127 RBB126:RBB127 RCT126:RCT127 REL126:REL127 RGD126:RGD127 RHV126:RHV127 RJN126:RJN127 RLF126:RLF127 RMX126:RMX127 ROP126:ROP127 RQH126:RQH127 RRZ126:RRZ127 RTR126:RTR127 RVJ126:RVJ127 RXB126:RXB127 RYT126:RYT127 SAL126:SAL127 SCD126:SCD127 SDV126:SDV127 SFN126:SFN127 SHF126:SHF127 SIX126:SIX127 SKP126:SKP127 SMH126:SMH127 SNZ126:SNZ127 SPR126:SPR127 SRJ126:SRJ127 STB126:STB127 SUT126:SUT127 SWL126:SWL127 SYD126:SYD127 SZV126:SZV127 TBN126:TBN127 TDF126:TDF127 TEX126:TEX127 TGP126:TGP127 TIH126:TIH127 TJZ126:TJZ127 TLR126:TLR127 TNJ126:TNJ127 TPB126:TPB127 TQT126:TQT127 TSL126:TSL127 TUD126:TUD127 TVV126:TVV127 TXN126:TXN127 TZF126:TZF127 UAX126:UAX127 UCP126:UCP127 UEH126:UEH127 UFZ126:UFZ127 UHR126:UHR127 UJJ126:UJJ127 ULB126:ULB127 UMT126:UMT127 UOL126:UOL127 UQD126:UQD127 URV126:URV127 UTN126:UTN127 UVF126:UVF127 UWX126:UWX127 UYP126:UYP127 VAH126:VAH127 VBZ126:VBZ127 VDR126:VDR127 VFJ126:VFJ127 VHB126:VHB127 VIT126:VIT127 VKL126:VKL127 VMD126:VMD127 VNV126:VNV127 VPN126:VPN127 VRF126:VRF127 VSX126:VSX127 VUP126:VUP127 VWH126:VWH127 VXZ126:VXZ127 VZR126:VZR127 WBJ126:WBJ127 WDB126:WDB127 WET126:WET127 WGL126:WGL127 WID126:WID127 WJV126:WJV127 WLN126:WLN127 WNF126:WNF127 WOX126:WOX127 WQP126:WQP127 WSH126:WSH127 WTZ126:WTZ127 WVR126:WVR127 WXJ126:WXJ127 WZB126:WZB127 XAT126:XAT127 XCL126:XCL127 XED126:XED127">
    <cfRule type="cellIs" dxfId="3023" priority="1393" operator="lessThan">
      <formula>1.5</formula>
    </cfRule>
  </conditionalFormatting>
  <conditionalFormatting sqref="G115:I115">
    <cfRule type="cellIs" dxfId="3022" priority="1387" operator="greaterThanOrEqual">
      <formula>15</formula>
    </cfRule>
  </conditionalFormatting>
  <conditionalFormatting sqref="G116:I116">
    <cfRule type="cellIs" dxfId="3021" priority="1386" operator="greaterThanOrEqual">
      <formula>15</formula>
    </cfRule>
  </conditionalFormatting>
  <conditionalFormatting sqref="G117:I118">
    <cfRule type="cellIs" dxfId="3020" priority="1385" operator="greaterThanOrEqual">
      <formula>15</formula>
    </cfRule>
  </conditionalFormatting>
  <conditionalFormatting sqref="G119:I119">
    <cfRule type="cellIs" dxfId="3019" priority="1384" operator="greaterThanOrEqual">
      <formula>15</formula>
    </cfRule>
  </conditionalFormatting>
  <conditionalFormatting sqref="G120:I120">
    <cfRule type="cellIs" dxfId="3018" priority="1383" operator="greaterThanOrEqual">
      <formula>15</formula>
    </cfRule>
  </conditionalFormatting>
  <conditionalFormatting sqref="G121:I121">
    <cfRule type="cellIs" dxfId="3017" priority="1382" operator="greaterThanOrEqual">
      <formula>15</formula>
    </cfRule>
  </conditionalFormatting>
  <conditionalFormatting sqref="G122:I122">
    <cfRule type="cellIs" dxfId="3016" priority="1381" operator="greaterThanOrEqual">
      <formula>15</formula>
    </cfRule>
  </conditionalFormatting>
  <conditionalFormatting sqref="G123:I124">
    <cfRule type="cellIs" dxfId="3015" priority="1380" operator="greaterThanOrEqual">
      <formula>15</formula>
    </cfRule>
  </conditionalFormatting>
  <conditionalFormatting sqref="G125:I125">
    <cfRule type="cellIs" dxfId="3014" priority="1379" operator="greaterThanOrEqual">
      <formula>15</formula>
    </cfRule>
  </conditionalFormatting>
  <conditionalFormatting sqref="G126:I126 AZ126:BB126 CR126:CT126 EJ126:EL126 GB126:GD126 HT126:HV126 JL126:JN126 LD126:LF126 MV126:MX126 ON126:OP126 QF126:QH126 RX126:RZ126 TP126:TR126 VH126:VJ126 WZ126:XB126 YR126:YT126 AAJ126:AAL126 ACB126:ACD126 ADT126:ADV126 AFL126:AFN126 AHD126:AHF126 AIV126:AIX126 AKN126:AKP126 AMF126:AMH126 ANX126:ANZ126 APP126:APR126 ARH126:ARJ126 ASZ126:ATB126 AUR126:AUT126 AWJ126:AWL126 AYB126:AYD126 AZT126:AZV126 BBL126:BBN126 BDD126:BDF126 BEV126:BEX126 BGN126:BGP126 BIF126:BIH126 BJX126:BJZ126 BLP126:BLR126 BNH126:BNJ126 BOZ126:BPB126 BQR126:BQT126 BSJ126:BSL126 BUB126:BUD126 BVT126:BVV126 BXL126:BXN126 BZD126:BZF126 CAV126:CAX126 CCN126:CCP126 CEF126:CEH126 CFX126:CFZ126 CHP126:CHR126 CJH126:CJJ126 CKZ126:CLB126 CMR126:CMT126 COJ126:COL126 CQB126:CQD126 CRT126:CRV126 CTL126:CTN126 CVD126:CVF126 CWV126:CWX126 CYN126:CYP126 DAF126:DAH126 DBX126:DBZ126 DDP126:DDR126 DFH126:DFJ126 DGZ126:DHB126 DIR126:DIT126 DKJ126:DKL126 DMB126:DMD126 DNT126:DNV126 DPL126:DPN126 DRD126:DRF126 DSV126:DSX126 DUN126:DUP126 DWF126:DWH126 DXX126:DXZ126 DZP126:DZR126 EBH126:EBJ126 ECZ126:EDB126 EER126:EET126 EGJ126:EGL126 EIB126:EID126 EJT126:EJV126 ELL126:ELN126 END126:ENF126 EOV126:EOX126 EQN126:EQP126 ESF126:ESH126 ETX126:ETZ126 EVP126:EVR126 EXH126:EXJ126 EYZ126:EZB126 FAR126:FAT126 FCJ126:FCL126 FEB126:FED126 FFT126:FFV126 FHL126:FHN126 FJD126:FJF126 FKV126:FKX126 FMN126:FMP126 FOF126:FOH126 FPX126:FPZ126 FRP126:FRR126 FTH126:FTJ126 FUZ126:FVB126 FWR126:FWT126 FYJ126:FYL126 GAB126:GAD126 GBT126:GBV126 GDL126:GDN126 GFD126:GFF126 GGV126:GGX126 GIN126:GIP126 GKF126:GKH126 GLX126:GLZ126 GNP126:GNR126 GPH126:GPJ126 GQZ126:GRB126 GSR126:GST126 GUJ126:GUL126 GWB126:GWD126 GXT126:GXV126 GZL126:GZN126 HBD126:HBF126 HCV126:HCX126 HEN126:HEP126 HGF126:HGH126 HHX126:HHZ126 HJP126:HJR126 HLH126:HLJ126 HMZ126:HNB126 HOR126:HOT126 HQJ126:HQL126 HSB126:HSD126 HTT126:HTV126 HVL126:HVN126 HXD126:HXF126 HYV126:HYX126 IAN126:IAP126 ICF126:ICH126 IDX126:IDZ126 IFP126:IFR126 IHH126:IHJ126 IIZ126:IJB126 IKR126:IKT126 IMJ126:IML126 IOB126:IOD126 IPT126:IPV126 IRL126:IRN126 ITD126:ITF126 IUV126:IUX126 IWN126:IWP126 IYF126:IYH126 IZX126:IZZ126 JBP126:JBR126 JDH126:JDJ126 JEZ126:JFB126 JGR126:JGT126 JIJ126:JIL126 JKB126:JKD126 JLT126:JLV126 JNL126:JNN126 JPD126:JPF126 JQV126:JQX126 JSN126:JSP126 JUF126:JUH126 JVX126:JVZ126 JXP126:JXR126 JZH126:JZJ126 KAZ126:KBB126 KCR126:KCT126 KEJ126:KEL126 KGB126:KGD126 KHT126:KHV126 KJL126:KJN126 KLD126:KLF126 KMV126:KMX126 KON126:KOP126 KQF126:KQH126 KRX126:KRZ126 KTP126:KTR126 KVH126:KVJ126 KWZ126:KXB126 KYR126:KYT126 LAJ126:LAL126 LCB126:LCD126 LDT126:LDV126 LFL126:LFN126 LHD126:LHF126 LIV126:LIX126 LKN126:LKP126 LMF126:LMH126 LNX126:LNZ126 LPP126:LPR126 LRH126:LRJ126 LSZ126:LTB126 LUR126:LUT126 LWJ126:LWL126 LYB126:LYD126 LZT126:LZV126 MBL126:MBN126 MDD126:MDF126 MEV126:MEX126 MGN126:MGP126 MIF126:MIH126 MJX126:MJZ126 MLP126:MLR126 MNH126:MNJ126 MOZ126:MPB126 MQR126:MQT126 MSJ126:MSL126 MUB126:MUD126 MVT126:MVV126 MXL126:MXN126 MZD126:MZF126 NAV126:NAX126 NCN126:NCP126 NEF126:NEH126 NFX126:NFZ126 NHP126:NHR126 NJH126:NJJ126 NKZ126:NLB126 NMR126:NMT126 NOJ126:NOL126 NQB126:NQD126 NRT126:NRV126 NTL126:NTN126 NVD126:NVF126 NWV126:NWX126 NYN126:NYP126 OAF126:OAH126 OBX126:OBZ126 ODP126:ODR126 OFH126:OFJ126 OGZ126:OHB126 OIR126:OIT126 OKJ126:OKL126 OMB126:OMD126 ONT126:ONV126 OPL126:OPN126 ORD126:ORF126 OSV126:OSX126 OUN126:OUP126 OWF126:OWH126 OXX126:OXZ126 OZP126:OZR126 PBH126:PBJ126 PCZ126:PDB126 PER126:PET126 PGJ126:PGL126 PIB126:PID126 PJT126:PJV126 PLL126:PLN126 PND126:PNF126 POV126:POX126 PQN126:PQP126 PSF126:PSH126 PTX126:PTZ126 PVP126:PVR126 PXH126:PXJ126 PYZ126:PZB126 QAR126:QAT126 QCJ126:QCL126 QEB126:QED126 QFT126:QFV126 QHL126:QHN126 QJD126:QJF126 QKV126:QKX126 QMN126:QMP126 QOF126:QOH126 QPX126:QPZ126 QRP126:QRR126 QTH126:QTJ126 QUZ126:QVB126 QWR126:QWT126 QYJ126:QYL126 RAB126:RAD126 RBT126:RBV126 RDL126:RDN126 RFD126:RFF126 RGV126:RGX126 RIN126:RIP126 RKF126:RKH126 RLX126:RLZ126 RNP126:RNR126 RPH126:RPJ126 RQZ126:RRB126 RSR126:RST126 RUJ126:RUL126 RWB126:RWD126 RXT126:RXV126 RZL126:RZN126 SBD126:SBF126 SCV126:SCX126 SEN126:SEP126 SGF126:SGH126 SHX126:SHZ126 SJP126:SJR126 SLH126:SLJ126 SMZ126:SNB126 SOR126:SOT126 SQJ126:SQL126 SSB126:SSD126 STT126:STV126 SVL126:SVN126 SXD126:SXF126 SYV126:SYX126 TAN126:TAP126 TCF126:TCH126 TDX126:TDZ126 TFP126:TFR126 THH126:THJ126 TIZ126:TJB126 TKR126:TKT126 TMJ126:TML126 TOB126:TOD126 TPT126:TPV126 TRL126:TRN126 TTD126:TTF126 TUV126:TUX126 TWN126:TWP126 TYF126:TYH126 TZX126:TZZ126 UBP126:UBR126 UDH126:UDJ126 UEZ126:UFB126 UGR126:UGT126 UIJ126:UIL126 UKB126:UKD126 ULT126:ULV126 UNL126:UNN126 UPD126:UPF126 UQV126:UQX126 USN126:USP126 UUF126:UUH126 UVX126:UVZ126 UXP126:UXR126 UZH126:UZJ126 VAZ126:VBB126 VCR126:VCT126 VEJ126:VEL126 VGB126:VGD126 VHT126:VHV126 VJL126:VJN126 VLD126:VLF126 VMV126:VMX126 VON126:VOP126 VQF126:VQH126 VRX126:VRZ126 VTP126:VTR126 VVH126:VVJ126 VWZ126:VXB126 VYR126:VYT126 WAJ126:WAL126 WCB126:WCD126 WDT126:WDV126 WFL126:WFN126 WHD126:WHF126 WIV126:WIX126 WKN126:WKP126 WMF126:WMH126 WNX126:WNZ126 WPP126:WPR126 WRH126:WRJ126 WSZ126:WTB126 WUR126:WUT126 WWJ126:WWL126 WYB126:WYD126 WZT126:WZV126 XBL126:XBN126 XDD126:XDF126 XEV126:XEX126">
    <cfRule type="cellIs" dxfId="3013" priority="1378" operator="greaterThanOrEqual">
      <formula>15</formula>
    </cfRule>
  </conditionalFormatting>
  <conditionalFormatting sqref="G127:I127 AZ127:BB127 CR127:CT127 EJ127:EL127 GB127:GD127 HT127:HV127 JL127:JN127 LD127:LF127 MV127:MX127 ON127:OP127 QF127:QH127 RX127:RZ127 TP127:TR127 VH127:VJ127 WZ127:XB127 YR127:YT127 AAJ127:AAL127 ACB127:ACD127 ADT127:ADV127 AFL127:AFN127 AHD127:AHF127 AIV127:AIX127 AKN127:AKP127 AMF127:AMH127 ANX127:ANZ127 APP127:APR127 ARH127:ARJ127 ASZ127:ATB127 AUR127:AUT127 AWJ127:AWL127 AYB127:AYD127 AZT127:AZV127 BBL127:BBN127 BDD127:BDF127 BEV127:BEX127 BGN127:BGP127 BIF127:BIH127 BJX127:BJZ127 BLP127:BLR127 BNH127:BNJ127 BOZ127:BPB127 BQR127:BQT127 BSJ127:BSL127 BUB127:BUD127 BVT127:BVV127 BXL127:BXN127 BZD127:BZF127 CAV127:CAX127 CCN127:CCP127 CEF127:CEH127 CFX127:CFZ127 CHP127:CHR127 CJH127:CJJ127 CKZ127:CLB127 CMR127:CMT127 COJ127:COL127 CQB127:CQD127 CRT127:CRV127 CTL127:CTN127 CVD127:CVF127 CWV127:CWX127 CYN127:CYP127 DAF127:DAH127 DBX127:DBZ127 DDP127:DDR127 DFH127:DFJ127 DGZ127:DHB127 DIR127:DIT127 DKJ127:DKL127 DMB127:DMD127 DNT127:DNV127 DPL127:DPN127 DRD127:DRF127 DSV127:DSX127 DUN127:DUP127 DWF127:DWH127 DXX127:DXZ127 DZP127:DZR127 EBH127:EBJ127 ECZ127:EDB127 EER127:EET127 EGJ127:EGL127 EIB127:EID127 EJT127:EJV127 ELL127:ELN127 END127:ENF127 EOV127:EOX127 EQN127:EQP127 ESF127:ESH127 ETX127:ETZ127 EVP127:EVR127 EXH127:EXJ127 EYZ127:EZB127 FAR127:FAT127 FCJ127:FCL127 FEB127:FED127 FFT127:FFV127 FHL127:FHN127 FJD127:FJF127 FKV127:FKX127 FMN127:FMP127 FOF127:FOH127 FPX127:FPZ127 FRP127:FRR127 FTH127:FTJ127 FUZ127:FVB127 FWR127:FWT127 FYJ127:FYL127 GAB127:GAD127 GBT127:GBV127 GDL127:GDN127 GFD127:GFF127 GGV127:GGX127 GIN127:GIP127 GKF127:GKH127 GLX127:GLZ127 GNP127:GNR127 GPH127:GPJ127 GQZ127:GRB127 GSR127:GST127 GUJ127:GUL127 GWB127:GWD127 GXT127:GXV127 GZL127:GZN127 HBD127:HBF127 HCV127:HCX127 HEN127:HEP127 HGF127:HGH127 HHX127:HHZ127 HJP127:HJR127 HLH127:HLJ127 HMZ127:HNB127 HOR127:HOT127 HQJ127:HQL127 HSB127:HSD127 HTT127:HTV127 HVL127:HVN127 HXD127:HXF127 HYV127:HYX127 IAN127:IAP127 ICF127:ICH127 IDX127:IDZ127 IFP127:IFR127 IHH127:IHJ127 IIZ127:IJB127 IKR127:IKT127 IMJ127:IML127 IOB127:IOD127 IPT127:IPV127 IRL127:IRN127 ITD127:ITF127 IUV127:IUX127 IWN127:IWP127 IYF127:IYH127 IZX127:IZZ127 JBP127:JBR127 JDH127:JDJ127 JEZ127:JFB127 JGR127:JGT127 JIJ127:JIL127 JKB127:JKD127 JLT127:JLV127 JNL127:JNN127 JPD127:JPF127 JQV127:JQX127 JSN127:JSP127 JUF127:JUH127 JVX127:JVZ127 JXP127:JXR127 JZH127:JZJ127 KAZ127:KBB127 KCR127:KCT127 KEJ127:KEL127 KGB127:KGD127 KHT127:KHV127 KJL127:KJN127 KLD127:KLF127 KMV127:KMX127 KON127:KOP127 KQF127:KQH127 KRX127:KRZ127 KTP127:KTR127 KVH127:KVJ127 KWZ127:KXB127 KYR127:KYT127 LAJ127:LAL127 LCB127:LCD127 LDT127:LDV127 LFL127:LFN127 LHD127:LHF127 LIV127:LIX127 LKN127:LKP127 LMF127:LMH127 LNX127:LNZ127 LPP127:LPR127 LRH127:LRJ127 LSZ127:LTB127 LUR127:LUT127 LWJ127:LWL127 LYB127:LYD127 LZT127:LZV127 MBL127:MBN127 MDD127:MDF127 MEV127:MEX127 MGN127:MGP127 MIF127:MIH127 MJX127:MJZ127 MLP127:MLR127 MNH127:MNJ127 MOZ127:MPB127 MQR127:MQT127 MSJ127:MSL127 MUB127:MUD127 MVT127:MVV127 MXL127:MXN127 MZD127:MZF127 NAV127:NAX127 NCN127:NCP127 NEF127:NEH127 NFX127:NFZ127 NHP127:NHR127 NJH127:NJJ127 NKZ127:NLB127 NMR127:NMT127 NOJ127:NOL127 NQB127:NQD127 NRT127:NRV127 NTL127:NTN127 NVD127:NVF127 NWV127:NWX127 NYN127:NYP127 OAF127:OAH127 OBX127:OBZ127 ODP127:ODR127 OFH127:OFJ127 OGZ127:OHB127 OIR127:OIT127 OKJ127:OKL127 OMB127:OMD127 ONT127:ONV127 OPL127:OPN127 ORD127:ORF127 OSV127:OSX127 OUN127:OUP127 OWF127:OWH127 OXX127:OXZ127 OZP127:OZR127 PBH127:PBJ127 PCZ127:PDB127 PER127:PET127 PGJ127:PGL127 PIB127:PID127 PJT127:PJV127 PLL127:PLN127 PND127:PNF127 POV127:POX127 PQN127:PQP127 PSF127:PSH127 PTX127:PTZ127 PVP127:PVR127 PXH127:PXJ127 PYZ127:PZB127 QAR127:QAT127 QCJ127:QCL127 QEB127:QED127 QFT127:QFV127 QHL127:QHN127 QJD127:QJF127 QKV127:QKX127 QMN127:QMP127 QOF127:QOH127 QPX127:QPZ127 QRP127:QRR127 QTH127:QTJ127 QUZ127:QVB127 QWR127:QWT127 QYJ127:QYL127 RAB127:RAD127 RBT127:RBV127 RDL127:RDN127 RFD127:RFF127 RGV127:RGX127 RIN127:RIP127 RKF127:RKH127 RLX127:RLZ127 RNP127:RNR127 RPH127:RPJ127 RQZ127:RRB127 RSR127:RST127 RUJ127:RUL127 RWB127:RWD127 RXT127:RXV127 RZL127:RZN127 SBD127:SBF127 SCV127:SCX127 SEN127:SEP127 SGF127:SGH127 SHX127:SHZ127 SJP127:SJR127 SLH127:SLJ127 SMZ127:SNB127 SOR127:SOT127 SQJ127:SQL127 SSB127:SSD127 STT127:STV127 SVL127:SVN127 SXD127:SXF127 SYV127:SYX127 TAN127:TAP127 TCF127:TCH127 TDX127:TDZ127 TFP127:TFR127 THH127:THJ127 TIZ127:TJB127 TKR127:TKT127 TMJ127:TML127 TOB127:TOD127 TPT127:TPV127 TRL127:TRN127 TTD127:TTF127 TUV127:TUX127 TWN127:TWP127 TYF127:TYH127 TZX127:TZZ127 UBP127:UBR127 UDH127:UDJ127 UEZ127:UFB127 UGR127:UGT127 UIJ127:UIL127 UKB127:UKD127 ULT127:ULV127 UNL127:UNN127 UPD127:UPF127 UQV127:UQX127 USN127:USP127 UUF127:UUH127 UVX127:UVZ127 UXP127:UXR127 UZH127:UZJ127 VAZ127:VBB127 VCR127:VCT127 VEJ127:VEL127 VGB127:VGD127 VHT127:VHV127 VJL127:VJN127 VLD127:VLF127 VMV127:VMX127 VON127:VOP127 VQF127:VQH127 VRX127:VRZ127 VTP127:VTR127 VVH127:VVJ127 VWZ127:VXB127 VYR127:VYT127 WAJ127:WAL127 WCB127:WCD127 WDT127:WDV127 WFL127:WFN127 WHD127:WHF127 WIV127:WIX127 WKN127:WKP127 WMF127:WMH127 WNX127:WNZ127 WPP127:WPR127 WRH127:WRJ127 WSZ127:WTB127 WUR127:WUT127 WWJ127:WWL127 WYB127:WYD127 WZT127:WZV127 XBL127:XBN127 XDD127:XDF127 XEV127:XEX127">
    <cfRule type="cellIs" dxfId="3012" priority="1377" operator="greaterThanOrEqual">
      <formula>15</formula>
    </cfRule>
  </conditionalFormatting>
  <conditionalFormatting sqref="K2:K649">
    <cfRule type="cellIs" dxfId="3011" priority="1376" operator="between">
      <formula>9.6</formula>
      <formula>8</formula>
    </cfRule>
  </conditionalFormatting>
  <conditionalFormatting sqref="K2:K649">
    <cfRule type="cellIs" dxfId="3010" priority="1375" operator="lessThan">
      <formula>8</formula>
    </cfRule>
  </conditionalFormatting>
  <conditionalFormatting sqref="L2:L649">
    <cfRule type="cellIs" dxfId="3009" priority="1374" stopIfTrue="1" operator="between">
      <formula>9</formula>
      <formula>11</formula>
    </cfRule>
  </conditionalFormatting>
  <conditionalFormatting sqref="L2:L649">
    <cfRule type="cellIs" dxfId="3008" priority="1373" stopIfTrue="1" operator="lessThan">
      <formula>9</formula>
    </cfRule>
  </conditionalFormatting>
  <conditionalFormatting sqref="O2:O649">
    <cfRule type="cellIs" dxfId="3007" priority="1372" stopIfTrue="1" operator="between">
      <formula>2</formula>
      <formula>5</formula>
    </cfRule>
  </conditionalFormatting>
  <conditionalFormatting sqref="O2:O649">
    <cfRule type="cellIs" dxfId="3006" priority="1371" stopIfTrue="1" operator="greaterThan">
      <formula>5</formula>
    </cfRule>
  </conditionalFormatting>
  <conditionalFormatting sqref="V4 V12 V25 V16 V34 V36 V50 V81 V85 V100 V88 V91 V105 V112 V120:V121 V126">
    <cfRule type="cellIs" dxfId="3005" priority="1369" stopIfTrue="1" operator="between">
      <formula>18</formula>
      <formula>23</formula>
    </cfRule>
  </conditionalFormatting>
  <conditionalFormatting sqref="V4 V12 V25 V16 V34 V36 V50 V81 V85 V100 V88 V91 V105 V112 V120:V121 V126">
    <cfRule type="cellIs" dxfId="3004" priority="1368" stopIfTrue="1" operator="lessThan">
      <formula>18</formula>
    </cfRule>
  </conditionalFormatting>
  <conditionalFormatting sqref="AB2:AB127 AA128:AA368">
    <cfRule type="cellIs" dxfId="3003" priority="1365" stopIfTrue="1" operator="between">
      <formula>600</formula>
      <formula>1000</formula>
    </cfRule>
  </conditionalFormatting>
  <conditionalFormatting sqref="AB2:AB127 AA128:AA368">
    <cfRule type="cellIs" dxfId="3002" priority="1364" stopIfTrue="1" operator="greaterThan">
      <formula>1000</formula>
    </cfRule>
  </conditionalFormatting>
  <conditionalFormatting sqref="AC2:AC127 AB128:AB372">
    <cfRule type="containsText" dxfId="3001" priority="1362" stopIfTrue="1" operator="containsText" text="NC">
      <formula>NOT(ISERROR(SEARCH("NC",AB2)))</formula>
    </cfRule>
  </conditionalFormatting>
  <conditionalFormatting sqref="AG4:AG5 AG9:AG12 AG16 AG24:AG25 AG18 AG29 AG33 AG37 AG39 AG41 AG43 AG45 AG50 AG57:AG58 AG81 AG92:AG93 AG61:AG63 AG65:AG66 AG68 AG71 AG76 AG112 AG118 AG121:AG122 AG125 AG96 AG98 AG100:AG101 AG103:AG104 AG73 AG83:AG85 AG87 AG52:AG53">
    <cfRule type="cellIs" dxfId="3000" priority="1361" stopIfTrue="1" operator="lessThan">
      <formula>130</formula>
    </cfRule>
  </conditionalFormatting>
  <conditionalFormatting sqref="AH4:AH5 AH9:AH12 AH16 AH24:AH25 AH18 AH29 AH33 AH37 AH39 AH41 AH43 AH45 AH50 AH57:AH58 AH81 AH92:AH93 AH61:AH63 AH65:AH66 AH68 AH71 AH76 AH112 AH118 AH121:AH122 AH125 AH96 AH98 AH100:AH101 AH103:AH104 AH73 AH83:AH85 AH87 AH52:AH53">
    <cfRule type="cellIs" dxfId="2999" priority="1360" stopIfTrue="1" operator="between">
      <formula>1.5</formula>
      <formula>3</formula>
    </cfRule>
  </conditionalFormatting>
  <conditionalFormatting sqref="AH4:AH5 AH9:AH12 AH16 AH24:AH25 AH18 AH29 AH33 AH37 AH39 AH41 AH43 AH45 AH50 AH57:AH58 AH81 AH92:AH93 AH61:AH63 AH65:AH66 AH68 AH71 AH76 AH112 AH118 AH121:AH122 AH125 AH96 AH98 AH100:AH101 AH103:AH104 AH73 AH83:AH85 AH87 AH52:AH53">
    <cfRule type="cellIs" dxfId="2998" priority="1359" stopIfTrue="1" operator="greaterThan">
      <formula>3</formula>
    </cfRule>
  </conditionalFormatting>
  <conditionalFormatting sqref="H348:I348">
    <cfRule type="cellIs" dxfId="2997" priority="1353" operator="greaterThanOrEqual">
      <formula>15</formula>
    </cfRule>
  </conditionalFormatting>
  <conditionalFormatting sqref="H348:I348">
    <cfRule type="cellIs" dxfId="2996" priority="1354" operator="between">
      <formula>14.5</formula>
      <formula>15</formula>
    </cfRule>
  </conditionalFormatting>
  <conditionalFormatting sqref="H349:I350">
    <cfRule type="cellIs" dxfId="2995" priority="1344" operator="greaterThanOrEqual">
      <formula>15</formula>
    </cfRule>
  </conditionalFormatting>
  <conditionalFormatting sqref="H349:I350">
    <cfRule type="cellIs" dxfId="2994" priority="1345" operator="between">
      <formula>14.5</formula>
      <formula>15</formula>
    </cfRule>
  </conditionalFormatting>
  <conditionalFormatting sqref="G351:I351">
    <cfRule type="cellIs" dxfId="2993" priority="1343" operator="between">
      <formula>14.5</formula>
      <formula>15</formula>
    </cfRule>
  </conditionalFormatting>
  <conditionalFormatting sqref="H351:I351">
    <cfRule type="cellIs" dxfId="2992" priority="1341" operator="greaterThanOrEqual">
      <formula>15</formula>
    </cfRule>
  </conditionalFormatting>
  <conditionalFormatting sqref="H351:I351">
    <cfRule type="cellIs" dxfId="2991" priority="1342" operator="between">
      <formula>14.5</formula>
      <formula>15</formula>
    </cfRule>
  </conditionalFormatting>
  <conditionalFormatting sqref="V311">
    <cfRule type="cellIs" dxfId="2990" priority="1339" stopIfTrue="1" operator="lessThan">
      <formula>18</formula>
    </cfRule>
    <cfRule type="cellIs" dxfId="2989" priority="1340" stopIfTrue="1" operator="between">
      <formula>18</formula>
      <formula>23</formula>
    </cfRule>
  </conditionalFormatting>
  <conditionalFormatting sqref="G352:I352">
    <cfRule type="cellIs" dxfId="2988" priority="1334" operator="between">
      <formula>14.5</formula>
      <formula>15</formula>
    </cfRule>
  </conditionalFormatting>
  <conditionalFormatting sqref="H352:I352">
    <cfRule type="cellIs" dxfId="2987" priority="1332" operator="greaterThanOrEqual">
      <formula>15</formula>
    </cfRule>
  </conditionalFormatting>
  <conditionalFormatting sqref="H352:I352">
    <cfRule type="cellIs" dxfId="2986" priority="1333" operator="between">
      <formula>14.5</formula>
      <formula>15</formula>
    </cfRule>
  </conditionalFormatting>
  <conditionalFormatting sqref="G353:I353">
    <cfRule type="cellIs" dxfId="2985" priority="1327" operator="between">
      <formula>14.5</formula>
      <formula>15</formula>
    </cfRule>
  </conditionalFormatting>
  <conditionalFormatting sqref="H353:I353">
    <cfRule type="cellIs" dxfId="2984" priority="1325" operator="greaterThanOrEqual">
      <formula>15</formula>
    </cfRule>
  </conditionalFormatting>
  <conditionalFormatting sqref="H353:I353">
    <cfRule type="cellIs" dxfId="2983" priority="1326" operator="between">
      <formula>14.5</formula>
      <formula>15</formula>
    </cfRule>
  </conditionalFormatting>
  <conditionalFormatting sqref="G354:I354">
    <cfRule type="cellIs" dxfId="2982" priority="1324" operator="between">
      <formula>14.5</formula>
      <formula>15</formula>
    </cfRule>
  </conditionalFormatting>
  <conditionalFormatting sqref="H354:I354">
    <cfRule type="cellIs" dxfId="2981" priority="1322" operator="greaterThanOrEqual">
      <formula>15</formula>
    </cfRule>
  </conditionalFormatting>
  <conditionalFormatting sqref="H354:I354">
    <cfRule type="cellIs" dxfId="2980" priority="1323" operator="between">
      <formula>14.5</formula>
      <formula>15</formula>
    </cfRule>
  </conditionalFormatting>
  <conditionalFormatting sqref="G355:I355">
    <cfRule type="cellIs" dxfId="2979" priority="1321" operator="between">
      <formula>14.5</formula>
      <formula>15</formula>
    </cfRule>
  </conditionalFormatting>
  <conditionalFormatting sqref="H355:I355">
    <cfRule type="cellIs" dxfId="2978" priority="1319" operator="greaterThanOrEqual">
      <formula>15</formula>
    </cfRule>
  </conditionalFormatting>
  <conditionalFormatting sqref="H355:I355">
    <cfRule type="cellIs" dxfId="2977" priority="1320" operator="between">
      <formula>14.5</formula>
      <formula>15</formula>
    </cfRule>
  </conditionalFormatting>
  <conditionalFormatting sqref="G356:I356">
    <cfRule type="cellIs" dxfId="2976" priority="1318" operator="between">
      <formula>14.5</formula>
      <formula>15</formula>
    </cfRule>
  </conditionalFormatting>
  <conditionalFormatting sqref="G356:I356">
    <cfRule type="cellIs" dxfId="2975" priority="1317" operator="between">
      <formula>14.5</formula>
      <formula>15</formula>
    </cfRule>
  </conditionalFormatting>
  <conditionalFormatting sqref="H356:I356">
    <cfRule type="cellIs" dxfId="2974" priority="1315" operator="greaterThanOrEqual">
      <formula>15</formula>
    </cfRule>
  </conditionalFormatting>
  <conditionalFormatting sqref="H356:I356">
    <cfRule type="cellIs" dxfId="2973" priority="1316" operator="between">
      <formula>14.5</formula>
      <formula>15</formula>
    </cfRule>
  </conditionalFormatting>
  <conditionalFormatting sqref="G357:I357">
    <cfRule type="cellIs" dxfId="2972" priority="1314" operator="between">
      <formula>14.5</formula>
      <formula>15</formula>
    </cfRule>
  </conditionalFormatting>
  <conditionalFormatting sqref="G357:I357">
    <cfRule type="cellIs" dxfId="2971" priority="1313" operator="between">
      <formula>14.5</formula>
      <formula>15</formula>
    </cfRule>
  </conditionalFormatting>
  <conditionalFormatting sqref="G357:I357">
    <cfRule type="cellIs" dxfId="2970" priority="1312" operator="between">
      <formula>14.5</formula>
      <formula>15</formula>
    </cfRule>
  </conditionalFormatting>
  <conditionalFormatting sqref="H357:I357">
    <cfRule type="cellIs" dxfId="2969" priority="1310" operator="greaterThanOrEqual">
      <formula>15</formula>
    </cfRule>
  </conditionalFormatting>
  <conditionalFormatting sqref="H357:I357">
    <cfRule type="cellIs" dxfId="2968" priority="1311" operator="between">
      <formula>14.5</formula>
      <formula>15</formula>
    </cfRule>
  </conditionalFormatting>
  <conditionalFormatting sqref="G358:I358">
    <cfRule type="cellIs" dxfId="2967" priority="1309" operator="between">
      <formula>14.5</formula>
      <formula>15</formula>
    </cfRule>
  </conditionalFormatting>
  <conditionalFormatting sqref="G358:I358">
    <cfRule type="cellIs" dxfId="2966" priority="1308" operator="between">
      <formula>14.5</formula>
      <formula>15</formula>
    </cfRule>
  </conditionalFormatting>
  <conditionalFormatting sqref="G358:I358">
    <cfRule type="cellIs" dxfId="2965" priority="1307" operator="between">
      <formula>14.5</formula>
      <formula>15</formula>
    </cfRule>
  </conditionalFormatting>
  <conditionalFormatting sqref="G358:I358">
    <cfRule type="cellIs" dxfId="2964" priority="1306" operator="between">
      <formula>14.5</formula>
      <formula>15</formula>
    </cfRule>
  </conditionalFormatting>
  <conditionalFormatting sqref="H358:I358">
    <cfRule type="cellIs" dxfId="2963" priority="1304" operator="greaterThanOrEqual">
      <formula>15</formula>
    </cfRule>
  </conditionalFormatting>
  <conditionalFormatting sqref="H358:I358">
    <cfRule type="cellIs" dxfId="2962" priority="1305" operator="between">
      <formula>14.5</formula>
      <formula>15</formula>
    </cfRule>
  </conditionalFormatting>
  <conditionalFormatting sqref="G359:I359">
    <cfRule type="cellIs" dxfId="2961" priority="1303" operator="between">
      <formula>14.5</formula>
      <formula>15</formula>
    </cfRule>
  </conditionalFormatting>
  <conditionalFormatting sqref="G359:I359">
    <cfRule type="cellIs" dxfId="2960" priority="1302" operator="between">
      <formula>14.5</formula>
      <formula>15</formula>
    </cfRule>
  </conditionalFormatting>
  <conditionalFormatting sqref="G359:I359">
    <cfRule type="cellIs" dxfId="2959" priority="1301" operator="between">
      <formula>14.5</formula>
      <formula>15</formula>
    </cfRule>
  </conditionalFormatting>
  <conditionalFormatting sqref="G359:I359">
    <cfRule type="cellIs" dxfId="2958" priority="1300" operator="between">
      <formula>14.5</formula>
      <formula>15</formula>
    </cfRule>
  </conditionalFormatting>
  <conditionalFormatting sqref="G359:I359">
    <cfRule type="cellIs" dxfId="2957" priority="1299" operator="between">
      <formula>14.5</formula>
      <formula>15</formula>
    </cfRule>
  </conditionalFormatting>
  <conditionalFormatting sqref="H359:I359">
    <cfRule type="cellIs" dxfId="2956" priority="1297" operator="greaterThanOrEqual">
      <formula>15</formula>
    </cfRule>
  </conditionalFormatting>
  <conditionalFormatting sqref="H359:I359">
    <cfRule type="cellIs" dxfId="2955" priority="1298" operator="between">
      <formula>14.5</formula>
      <formula>15</formula>
    </cfRule>
  </conditionalFormatting>
  <conditionalFormatting sqref="G360:I360">
    <cfRule type="cellIs" dxfId="2954" priority="1296" operator="between">
      <formula>14.5</formula>
      <formula>15</formula>
    </cfRule>
  </conditionalFormatting>
  <conditionalFormatting sqref="G360:I360">
    <cfRule type="cellIs" dxfId="2953" priority="1295" operator="between">
      <formula>14.5</formula>
      <formula>15</formula>
    </cfRule>
  </conditionalFormatting>
  <conditionalFormatting sqref="G360:I360">
    <cfRule type="cellIs" dxfId="2952" priority="1294" operator="between">
      <formula>14.5</formula>
      <formula>15</formula>
    </cfRule>
  </conditionalFormatting>
  <conditionalFormatting sqref="G360:I360">
    <cfRule type="cellIs" dxfId="2951" priority="1293" operator="between">
      <formula>14.5</formula>
      <formula>15</formula>
    </cfRule>
  </conditionalFormatting>
  <conditionalFormatting sqref="G360:I360">
    <cfRule type="cellIs" dxfId="2950" priority="1292" operator="between">
      <formula>14.5</formula>
      <formula>15</formula>
    </cfRule>
  </conditionalFormatting>
  <conditionalFormatting sqref="G360:I360">
    <cfRule type="cellIs" dxfId="2949" priority="1291" operator="between">
      <formula>14.5</formula>
      <formula>15</formula>
    </cfRule>
  </conditionalFormatting>
  <conditionalFormatting sqref="H360:I360">
    <cfRule type="cellIs" dxfId="2948" priority="1289" operator="greaterThanOrEqual">
      <formula>15</formula>
    </cfRule>
  </conditionalFormatting>
  <conditionalFormatting sqref="H360:I360">
    <cfRule type="cellIs" dxfId="2947" priority="1290" operator="between">
      <formula>14.5</formula>
      <formula>15</formula>
    </cfRule>
  </conditionalFormatting>
  <conditionalFormatting sqref="G361:I361">
    <cfRule type="cellIs" dxfId="2946" priority="1288" operator="between">
      <formula>14.5</formula>
      <formula>15</formula>
    </cfRule>
  </conditionalFormatting>
  <conditionalFormatting sqref="G361:I361">
    <cfRule type="cellIs" dxfId="2945" priority="1287" operator="between">
      <formula>14.5</formula>
      <formula>15</formula>
    </cfRule>
  </conditionalFormatting>
  <conditionalFormatting sqref="G361:I361">
    <cfRule type="cellIs" dxfId="2944" priority="1286" operator="between">
      <formula>14.5</formula>
      <formula>15</formula>
    </cfRule>
  </conditionalFormatting>
  <conditionalFormatting sqref="G361:I361">
    <cfRule type="cellIs" dxfId="2943" priority="1285" operator="between">
      <formula>14.5</formula>
      <formula>15</formula>
    </cfRule>
  </conditionalFormatting>
  <conditionalFormatting sqref="G361:I361">
    <cfRule type="cellIs" dxfId="2942" priority="1284" operator="between">
      <formula>14.5</formula>
      <formula>15</formula>
    </cfRule>
  </conditionalFormatting>
  <conditionalFormatting sqref="G361:I361">
    <cfRule type="cellIs" dxfId="2941" priority="1283" operator="between">
      <formula>14.5</formula>
      <formula>15</formula>
    </cfRule>
  </conditionalFormatting>
  <conditionalFormatting sqref="G361:I361">
    <cfRule type="cellIs" dxfId="2940" priority="1282" operator="between">
      <formula>14.5</formula>
      <formula>15</formula>
    </cfRule>
  </conditionalFormatting>
  <conditionalFormatting sqref="H361:I361">
    <cfRule type="cellIs" dxfId="2939" priority="1280" operator="greaterThanOrEqual">
      <formula>15</formula>
    </cfRule>
  </conditionalFormatting>
  <conditionalFormatting sqref="H361:I361">
    <cfRule type="cellIs" dxfId="2938" priority="1281" operator="between">
      <formula>14.5</formula>
      <formula>15</formula>
    </cfRule>
  </conditionalFormatting>
  <conditionalFormatting sqref="G362:I362">
    <cfRule type="cellIs" dxfId="2937" priority="1268" operator="between">
      <formula>14.5</formula>
      <formula>15</formula>
    </cfRule>
  </conditionalFormatting>
  <conditionalFormatting sqref="G362:I362">
    <cfRule type="cellIs" dxfId="2936" priority="1267" operator="between">
      <formula>14.5</formula>
      <formula>15</formula>
    </cfRule>
  </conditionalFormatting>
  <conditionalFormatting sqref="G362:I362">
    <cfRule type="cellIs" dxfId="2935" priority="1266" operator="between">
      <formula>14.5</formula>
      <formula>15</formula>
    </cfRule>
  </conditionalFormatting>
  <conditionalFormatting sqref="G362:I362">
    <cfRule type="cellIs" dxfId="2934" priority="1265" operator="between">
      <formula>14.5</formula>
      <formula>15</formula>
    </cfRule>
  </conditionalFormatting>
  <conditionalFormatting sqref="G362:I362">
    <cfRule type="cellIs" dxfId="2933" priority="1264" operator="between">
      <formula>14.5</formula>
      <formula>15</formula>
    </cfRule>
  </conditionalFormatting>
  <conditionalFormatting sqref="G362:I362">
    <cfRule type="cellIs" dxfId="2932" priority="1263" operator="between">
      <formula>14.5</formula>
      <formula>15</formula>
    </cfRule>
  </conditionalFormatting>
  <conditionalFormatting sqref="G362:I362">
    <cfRule type="cellIs" dxfId="2931" priority="1262" operator="between">
      <formula>14.5</formula>
      <formula>15</formula>
    </cfRule>
  </conditionalFormatting>
  <conditionalFormatting sqref="H362:I362">
    <cfRule type="cellIs" dxfId="2930" priority="1260" operator="greaterThanOrEqual">
      <formula>15</formula>
    </cfRule>
  </conditionalFormatting>
  <conditionalFormatting sqref="H362:I362">
    <cfRule type="cellIs" dxfId="2929" priority="1261" operator="between">
      <formula>14.5</formula>
      <formula>15</formula>
    </cfRule>
  </conditionalFormatting>
  <conditionalFormatting sqref="G363:I363">
    <cfRule type="cellIs" dxfId="2928" priority="1259" operator="between">
      <formula>14.5</formula>
      <formula>15</formula>
    </cfRule>
  </conditionalFormatting>
  <conditionalFormatting sqref="G363:I363">
    <cfRule type="cellIs" dxfId="2927" priority="1258" operator="between">
      <formula>14.5</formula>
      <formula>15</formula>
    </cfRule>
  </conditionalFormatting>
  <conditionalFormatting sqref="G363:I363">
    <cfRule type="cellIs" dxfId="2926" priority="1257" operator="between">
      <formula>14.5</formula>
      <formula>15</formula>
    </cfRule>
  </conditionalFormatting>
  <conditionalFormatting sqref="G363:I363">
    <cfRule type="cellIs" dxfId="2925" priority="1256" operator="between">
      <formula>14.5</formula>
      <formula>15</formula>
    </cfRule>
  </conditionalFormatting>
  <conditionalFormatting sqref="G363:I363">
    <cfRule type="cellIs" dxfId="2924" priority="1255" operator="between">
      <formula>14.5</formula>
      <formula>15</formula>
    </cfRule>
  </conditionalFormatting>
  <conditionalFormatting sqref="G363:I363">
    <cfRule type="cellIs" dxfId="2923" priority="1254" operator="between">
      <formula>14.5</formula>
      <formula>15</formula>
    </cfRule>
  </conditionalFormatting>
  <conditionalFormatting sqref="G363:I363">
    <cfRule type="cellIs" dxfId="2922" priority="1253" operator="between">
      <formula>14.5</formula>
      <formula>15</formula>
    </cfRule>
  </conditionalFormatting>
  <conditionalFormatting sqref="G363:I363">
    <cfRule type="cellIs" dxfId="2921" priority="1252" operator="between">
      <formula>14.5</formula>
      <formula>15</formula>
    </cfRule>
  </conditionalFormatting>
  <conditionalFormatting sqref="H363:I363">
    <cfRule type="cellIs" dxfId="2920" priority="1250" operator="greaterThanOrEqual">
      <formula>15</formula>
    </cfRule>
  </conditionalFormatting>
  <conditionalFormatting sqref="H363:I363">
    <cfRule type="cellIs" dxfId="2919" priority="1251" operator="between">
      <formula>14.5</formula>
      <formula>15</formula>
    </cfRule>
  </conditionalFormatting>
  <conditionalFormatting sqref="G364:I364">
    <cfRule type="cellIs" dxfId="2918" priority="1249" operator="between">
      <formula>14.5</formula>
      <formula>15</formula>
    </cfRule>
  </conditionalFormatting>
  <conditionalFormatting sqref="G364:I364">
    <cfRule type="cellIs" dxfId="2917" priority="1248" operator="between">
      <formula>14.5</formula>
      <formula>15</formula>
    </cfRule>
  </conditionalFormatting>
  <conditionalFormatting sqref="G364:I364">
    <cfRule type="cellIs" dxfId="2916" priority="1247" operator="between">
      <formula>14.5</formula>
      <formula>15</formula>
    </cfRule>
  </conditionalFormatting>
  <conditionalFormatting sqref="G364:I364">
    <cfRule type="cellIs" dxfId="2915" priority="1246" operator="between">
      <formula>14.5</formula>
      <formula>15</formula>
    </cfRule>
  </conditionalFormatting>
  <conditionalFormatting sqref="G364:I364">
    <cfRule type="cellIs" dxfId="2914" priority="1245" operator="between">
      <formula>14.5</formula>
      <formula>15</formula>
    </cfRule>
  </conditionalFormatting>
  <conditionalFormatting sqref="G364:I364">
    <cfRule type="cellIs" dxfId="2913" priority="1244" operator="between">
      <formula>14.5</formula>
      <formula>15</formula>
    </cfRule>
  </conditionalFormatting>
  <conditionalFormatting sqref="G364:I364">
    <cfRule type="cellIs" dxfId="2912" priority="1243" operator="between">
      <formula>14.5</formula>
      <formula>15</formula>
    </cfRule>
  </conditionalFormatting>
  <conditionalFormatting sqref="G364:I364">
    <cfRule type="cellIs" dxfId="2911" priority="1242" operator="between">
      <formula>14.5</formula>
      <formula>15</formula>
    </cfRule>
  </conditionalFormatting>
  <conditionalFormatting sqref="G364:I364">
    <cfRule type="cellIs" dxfId="2910" priority="1241" operator="between">
      <formula>14.5</formula>
      <formula>15</formula>
    </cfRule>
  </conditionalFormatting>
  <conditionalFormatting sqref="H364:I364">
    <cfRule type="cellIs" dxfId="2909" priority="1239" operator="greaterThanOrEqual">
      <formula>15</formula>
    </cfRule>
  </conditionalFormatting>
  <conditionalFormatting sqref="H364:I364">
    <cfRule type="cellIs" dxfId="2908" priority="1240" operator="between">
      <formula>14.5</formula>
      <formula>15</formula>
    </cfRule>
  </conditionalFormatting>
  <conditionalFormatting sqref="G365:I365">
    <cfRule type="cellIs" dxfId="2907" priority="1238" operator="between">
      <formula>14.5</formula>
      <formula>15</formula>
    </cfRule>
  </conditionalFormatting>
  <conditionalFormatting sqref="G365:I365">
    <cfRule type="cellIs" dxfId="2906" priority="1237" operator="between">
      <formula>14.5</formula>
      <formula>15</formula>
    </cfRule>
  </conditionalFormatting>
  <conditionalFormatting sqref="G365:I365">
    <cfRule type="cellIs" dxfId="2905" priority="1236" operator="between">
      <formula>14.5</formula>
      <formula>15</formula>
    </cfRule>
  </conditionalFormatting>
  <conditionalFormatting sqref="G365:I365">
    <cfRule type="cellIs" dxfId="2904" priority="1235" operator="between">
      <formula>14.5</formula>
      <formula>15</formula>
    </cfRule>
  </conditionalFormatting>
  <conditionalFormatting sqref="G365:I365">
    <cfRule type="cellIs" dxfId="2903" priority="1234" operator="between">
      <formula>14.5</formula>
      <formula>15</formula>
    </cfRule>
  </conditionalFormatting>
  <conditionalFormatting sqref="G365:I365">
    <cfRule type="cellIs" dxfId="2902" priority="1233" operator="between">
      <formula>14.5</formula>
      <formula>15</formula>
    </cfRule>
  </conditionalFormatting>
  <conditionalFormatting sqref="G365:I365">
    <cfRule type="cellIs" dxfId="2901" priority="1232" operator="between">
      <formula>14.5</formula>
      <formula>15</formula>
    </cfRule>
  </conditionalFormatting>
  <conditionalFormatting sqref="G365:I365">
    <cfRule type="cellIs" dxfId="2900" priority="1231" operator="between">
      <formula>14.5</formula>
      <formula>15</formula>
    </cfRule>
  </conditionalFormatting>
  <conditionalFormatting sqref="G365:I365">
    <cfRule type="cellIs" dxfId="2899" priority="1230" operator="between">
      <formula>14.5</formula>
      <formula>15</formula>
    </cfRule>
  </conditionalFormatting>
  <conditionalFormatting sqref="H365:I365">
    <cfRule type="cellIs" dxfId="2898" priority="1228" operator="greaterThanOrEqual">
      <formula>15</formula>
    </cfRule>
  </conditionalFormatting>
  <conditionalFormatting sqref="H365:I365">
    <cfRule type="cellIs" dxfId="2897" priority="1229" operator="between">
      <formula>14.5</formula>
      <formula>15</formula>
    </cfRule>
  </conditionalFormatting>
  <conditionalFormatting sqref="G366:I366">
    <cfRule type="cellIs" dxfId="2896" priority="1227" operator="between">
      <formula>14.5</formula>
      <formula>15</formula>
    </cfRule>
  </conditionalFormatting>
  <conditionalFormatting sqref="G366:I366">
    <cfRule type="cellIs" dxfId="2895" priority="1226" operator="between">
      <formula>14.5</formula>
      <formula>15</formula>
    </cfRule>
  </conditionalFormatting>
  <conditionalFormatting sqref="G366:I366">
    <cfRule type="cellIs" dxfId="2894" priority="1225" operator="between">
      <formula>14.5</formula>
      <formula>15</formula>
    </cfRule>
  </conditionalFormatting>
  <conditionalFormatting sqref="G366:I366">
    <cfRule type="cellIs" dxfId="2893" priority="1224" operator="between">
      <formula>14.5</formula>
      <formula>15</formula>
    </cfRule>
  </conditionalFormatting>
  <conditionalFormatting sqref="G366:I366">
    <cfRule type="cellIs" dxfId="2892" priority="1223" operator="between">
      <formula>14.5</formula>
      <formula>15</formula>
    </cfRule>
  </conditionalFormatting>
  <conditionalFormatting sqref="G366:I366">
    <cfRule type="cellIs" dxfId="2891" priority="1222" operator="between">
      <formula>14.5</formula>
      <formula>15</formula>
    </cfRule>
  </conditionalFormatting>
  <conditionalFormatting sqref="G366:I366">
    <cfRule type="cellIs" dxfId="2890" priority="1221" operator="between">
      <formula>14.5</formula>
      <formula>15</formula>
    </cfRule>
  </conditionalFormatting>
  <conditionalFormatting sqref="G366:I366">
    <cfRule type="cellIs" dxfId="2889" priority="1220" operator="between">
      <formula>14.5</formula>
      <formula>15</formula>
    </cfRule>
  </conditionalFormatting>
  <conditionalFormatting sqref="G366:I366">
    <cfRule type="cellIs" dxfId="2888" priority="1219" operator="between">
      <formula>14.5</formula>
      <formula>15</formula>
    </cfRule>
  </conditionalFormatting>
  <conditionalFormatting sqref="H366:I366">
    <cfRule type="cellIs" dxfId="2887" priority="1217" operator="greaterThanOrEqual">
      <formula>15</formula>
    </cfRule>
  </conditionalFormatting>
  <conditionalFormatting sqref="H366:I366">
    <cfRule type="cellIs" dxfId="2886" priority="1218" operator="between">
      <formula>14.5</formula>
      <formula>15</formula>
    </cfRule>
  </conditionalFormatting>
  <conditionalFormatting sqref="G367:I367">
    <cfRule type="cellIs" dxfId="2885" priority="1216" operator="between">
      <formula>14.5</formula>
      <formula>15</formula>
    </cfRule>
  </conditionalFormatting>
  <conditionalFormatting sqref="G367:I367">
    <cfRule type="cellIs" dxfId="2884" priority="1215" operator="between">
      <formula>14.5</formula>
      <formula>15</formula>
    </cfRule>
  </conditionalFormatting>
  <conditionalFormatting sqref="G367:I367">
    <cfRule type="cellIs" dxfId="2883" priority="1214" operator="between">
      <formula>14.5</formula>
      <formula>15</formula>
    </cfRule>
  </conditionalFormatting>
  <conditionalFormatting sqref="G367:I367">
    <cfRule type="cellIs" dxfId="2882" priority="1213" operator="between">
      <formula>14.5</formula>
      <formula>15</formula>
    </cfRule>
  </conditionalFormatting>
  <conditionalFormatting sqref="G367:I367">
    <cfRule type="cellIs" dxfId="2881" priority="1212" operator="between">
      <formula>14.5</formula>
      <formula>15</formula>
    </cfRule>
  </conditionalFormatting>
  <conditionalFormatting sqref="G367:I367">
    <cfRule type="cellIs" dxfId="2880" priority="1211" operator="between">
      <formula>14.5</formula>
      <formula>15</formula>
    </cfRule>
  </conditionalFormatting>
  <conditionalFormatting sqref="G367:I367">
    <cfRule type="cellIs" dxfId="2879" priority="1210" operator="between">
      <formula>14.5</formula>
      <formula>15</formula>
    </cfRule>
  </conditionalFormatting>
  <conditionalFormatting sqref="G367:I367">
    <cfRule type="cellIs" dxfId="2878" priority="1209" operator="between">
      <formula>14.5</formula>
      <formula>15</formula>
    </cfRule>
  </conditionalFormatting>
  <conditionalFormatting sqref="G367:I367">
    <cfRule type="cellIs" dxfId="2877" priority="1208" operator="between">
      <formula>14.5</formula>
      <formula>15</formula>
    </cfRule>
  </conditionalFormatting>
  <conditionalFormatting sqref="H367:I367">
    <cfRule type="cellIs" dxfId="2876" priority="1206" operator="greaterThanOrEqual">
      <formula>15</formula>
    </cfRule>
  </conditionalFormatting>
  <conditionalFormatting sqref="H367:I367">
    <cfRule type="cellIs" dxfId="2875" priority="1207" operator="between">
      <formula>14.5</formula>
      <formula>15</formula>
    </cfRule>
  </conditionalFormatting>
  <conditionalFormatting sqref="G368:I368">
    <cfRule type="cellIs" dxfId="2874" priority="1205" operator="between">
      <formula>14.5</formula>
      <formula>15</formula>
    </cfRule>
  </conditionalFormatting>
  <conditionalFormatting sqref="G368:I368">
    <cfRule type="cellIs" dxfId="2873" priority="1204" operator="between">
      <formula>14.5</formula>
      <formula>15</formula>
    </cfRule>
  </conditionalFormatting>
  <conditionalFormatting sqref="G368:I368">
    <cfRule type="cellIs" dxfId="2872" priority="1203" operator="between">
      <formula>14.5</formula>
      <formula>15</formula>
    </cfRule>
  </conditionalFormatting>
  <conditionalFormatting sqref="G368:I368">
    <cfRule type="cellIs" dxfId="2871" priority="1202" operator="between">
      <formula>14.5</formula>
      <formula>15</formula>
    </cfRule>
  </conditionalFormatting>
  <conditionalFormatting sqref="G368:I368">
    <cfRule type="cellIs" dxfId="2870" priority="1201" operator="between">
      <formula>14.5</formula>
      <formula>15</formula>
    </cfRule>
  </conditionalFormatting>
  <conditionalFormatting sqref="G368:I368">
    <cfRule type="cellIs" dxfId="2869" priority="1200" operator="between">
      <formula>14.5</formula>
      <formula>15</formula>
    </cfRule>
  </conditionalFormatting>
  <conditionalFormatting sqref="G368:I368">
    <cfRule type="cellIs" dxfId="2868" priority="1199" operator="between">
      <formula>14.5</formula>
      <formula>15</formula>
    </cfRule>
  </conditionalFormatting>
  <conditionalFormatting sqref="G368:I368">
    <cfRule type="cellIs" dxfId="2867" priority="1198" operator="between">
      <formula>14.5</formula>
      <formula>15</formula>
    </cfRule>
  </conditionalFormatting>
  <conditionalFormatting sqref="G368:I368">
    <cfRule type="cellIs" dxfId="2866" priority="1197" operator="between">
      <formula>14.5</formula>
      <formula>15</formula>
    </cfRule>
  </conditionalFormatting>
  <conditionalFormatting sqref="H368:I368">
    <cfRule type="cellIs" dxfId="2865" priority="1195" operator="greaterThanOrEqual">
      <formula>15</formula>
    </cfRule>
  </conditionalFormatting>
  <conditionalFormatting sqref="H368:I368">
    <cfRule type="cellIs" dxfId="2864" priority="1196" operator="between">
      <formula>14.5</formula>
      <formula>15</formula>
    </cfRule>
  </conditionalFormatting>
  <conditionalFormatting sqref="AB361:AB372">
    <cfRule type="cellIs" dxfId="2863" priority="1192" stopIfTrue="1" operator="greaterThan">
      <formula>1000</formula>
    </cfRule>
    <cfRule type="cellIs" dxfId="2862" priority="1193" stopIfTrue="1" operator="between">
      <formula>600</formula>
      <formula>1000</formula>
    </cfRule>
  </conditionalFormatting>
  <conditionalFormatting sqref="K370:K372">
    <cfRule type="cellIs" dxfId="2861" priority="1189" operator="lessThan">
      <formula>8</formula>
    </cfRule>
    <cfRule type="cellIs" dxfId="2860" priority="1190" operator="between">
      <formula>9.6</formula>
      <formula>8</formula>
    </cfRule>
  </conditionalFormatting>
  <conditionalFormatting sqref="Z370:Z372">
    <cfRule type="cellIs" dxfId="2859" priority="1188" stopIfTrue="1" operator="greaterThan">
      <formula>11</formula>
    </cfRule>
  </conditionalFormatting>
  <conditionalFormatting sqref="AC370:AC376">
    <cfRule type="cellIs" dxfId="2858" priority="1186" stopIfTrue="1" operator="greaterThan">
      <formula>0.9</formula>
    </cfRule>
    <cfRule type="cellIs" dxfId="2857" priority="1187" stopIfTrue="1" operator="between">
      <formula>0.75</formula>
      <formula>0.9</formula>
    </cfRule>
  </conditionalFormatting>
  <conditionalFormatting sqref="O369:O372">
    <cfRule type="cellIs" dxfId="2856" priority="1184" stopIfTrue="1" operator="greaterThan">
      <formula>5</formula>
    </cfRule>
    <cfRule type="cellIs" dxfId="2855" priority="1185" stopIfTrue="1" operator="between">
      <formula>2</formula>
      <formula>5</formula>
    </cfRule>
  </conditionalFormatting>
  <conditionalFormatting sqref="AH370">
    <cfRule type="cellIs" dxfId="2854" priority="1182" stopIfTrue="1" operator="greaterThan">
      <formula>3</formula>
    </cfRule>
    <cfRule type="cellIs" dxfId="2853" priority="1183" stopIfTrue="1" operator="between">
      <formula>1.5</formula>
      <formula>3</formula>
    </cfRule>
  </conditionalFormatting>
  <conditionalFormatting sqref="G370:G372">
    <cfRule type="cellIs" dxfId="2852" priority="1179" stopIfTrue="1" operator="lessThan">
      <formula>13</formula>
    </cfRule>
    <cfRule type="cellIs" dxfId="2851" priority="1180" stopIfTrue="1" operator="between">
      <formula>14.5</formula>
      <formula>15</formula>
    </cfRule>
    <cfRule type="cellIs" dxfId="2850" priority="1181" stopIfTrue="1" operator="greaterThanOrEqual">
      <formula>15</formula>
    </cfRule>
  </conditionalFormatting>
  <conditionalFormatting sqref="AA370:AA372">
    <cfRule type="cellIs" dxfId="2849" priority="1177" stopIfTrue="1" operator="greaterThan">
      <formula>11</formula>
    </cfRule>
  </conditionalFormatting>
  <conditionalFormatting sqref="AA370:AA372">
    <cfRule type="cellIs" dxfId="2848" priority="1176" stopIfTrue="1" operator="between">
      <formula>600</formula>
      <formula>1000</formula>
    </cfRule>
  </conditionalFormatting>
  <conditionalFormatting sqref="AA370:AA372">
    <cfRule type="cellIs" dxfId="2847" priority="1175" stopIfTrue="1" operator="greaterThan">
      <formula>1000</formula>
    </cfRule>
  </conditionalFormatting>
  <conditionalFormatting sqref="G370:I370">
    <cfRule type="cellIs" dxfId="2846" priority="1174" operator="between">
      <formula>14.5</formula>
      <formula>15</formula>
    </cfRule>
  </conditionalFormatting>
  <conditionalFormatting sqref="G370:I370">
    <cfRule type="cellIs" dxfId="2845" priority="1173" operator="between">
      <formula>14.5</formula>
      <formula>15</formula>
    </cfRule>
  </conditionalFormatting>
  <conditionalFormatting sqref="G370:I370">
    <cfRule type="cellIs" dxfId="2844" priority="1172" operator="between">
      <formula>14.5</formula>
      <formula>15</formula>
    </cfRule>
  </conditionalFormatting>
  <conditionalFormatting sqref="G370:I370">
    <cfRule type="cellIs" dxfId="2843" priority="1171" operator="between">
      <formula>14.5</formula>
      <formula>15</formula>
    </cfRule>
  </conditionalFormatting>
  <conditionalFormatting sqref="G370:I370">
    <cfRule type="cellIs" dxfId="2842" priority="1170" operator="between">
      <formula>14.5</formula>
      <formula>15</formula>
    </cfRule>
  </conditionalFormatting>
  <conditionalFormatting sqref="G370:I370">
    <cfRule type="cellIs" dxfId="2841" priority="1169" operator="between">
      <formula>14.5</formula>
      <formula>15</formula>
    </cfRule>
  </conditionalFormatting>
  <conditionalFormatting sqref="G370:I370">
    <cfRule type="cellIs" dxfId="2840" priority="1168" operator="between">
      <formula>14.5</formula>
      <formula>15</formula>
    </cfRule>
  </conditionalFormatting>
  <conditionalFormatting sqref="G370:I370">
    <cfRule type="cellIs" dxfId="2839" priority="1167" operator="between">
      <formula>14.5</formula>
      <formula>15</formula>
    </cfRule>
  </conditionalFormatting>
  <conditionalFormatting sqref="G370:I370">
    <cfRule type="cellIs" dxfId="2838" priority="1166" operator="between">
      <formula>14.5</formula>
      <formula>15</formula>
    </cfRule>
  </conditionalFormatting>
  <conditionalFormatting sqref="H370:I370">
    <cfRule type="cellIs" dxfId="2837" priority="1164" operator="greaterThanOrEqual">
      <formula>15</formula>
    </cfRule>
  </conditionalFormatting>
  <conditionalFormatting sqref="H370:I370">
    <cfRule type="cellIs" dxfId="2836" priority="1165" operator="between">
      <formula>14.5</formula>
      <formula>15</formula>
    </cfRule>
  </conditionalFormatting>
  <conditionalFormatting sqref="G371:I371">
    <cfRule type="cellIs" dxfId="2835" priority="1162" operator="between">
      <formula>14.5</formula>
      <formula>15</formula>
    </cfRule>
  </conditionalFormatting>
  <conditionalFormatting sqref="G371:I371">
    <cfRule type="cellIs" dxfId="2834" priority="1161" operator="between">
      <formula>14.5</formula>
      <formula>15</formula>
    </cfRule>
  </conditionalFormatting>
  <conditionalFormatting sqref="G371:I371">
    <cfRule type="cellIs" dxfId="2833" priority="1160" operator="between">
      <formula>14.5</formula>
      <formula>15</formula>
    </cfRule>
  </conditionalFormatting>
  <conditionalFormatting sqref="G371:I371">
    <cfRule type="cellIs" dxfId="2832" priority="1159" operator="between">
      <formula>14.5</formula>
      <formula>15</formula>
    </cfRule>
  </conditionalFormatting>
  <conditionalFormatting sqref="G371:I371">
    <cfRule type="cellIs" dxfId="2831" priority="1158" operator="between">
      <formula>14.5</formula>
      <formula>15</formula>
    </cfRule>
  </conditionalFormatting>
  <conditionalFormatting sqref="G371:I371">
    <cfRule type="cellIs" dxfId="2830" priority="1157" operator="between">
      <formula>14.5</formula>
      <formula>15</formula>
    </cfRule>
  </conditionalFormatting>
  <conditionalFormatting sqref="G371:I371">
    <cfRule type="cellIs" dxfId="2829" priority="1156" operator="between">
      <formula>14.5</formula>
      <formula>15</formula>
    </cfRule>
  </conditionalFormatting>
  <conditionalFormatting sqref="G371:I371">
    <cfRule type="cellIs" dxfId="2828" priority="1155" operator="between">
      <formula>14.5</formula>
      <formula>15</formula>
    </cfRule>
  </conditionalFormatting>
  <conditionalFormatting sqref="G371:I371">
    <cfRule type="cellIs" dxfId="2827" priority="1154" operator="between">
      <formula>14.5</formula>
      <formula>15</formula>
    </cfRule>
  </conditionalFormatting>
  <conditionalFormatting sqref="H371:I371">
    <cfRule type="cellIs" dxfId="2826" priority="1152" operator="greaterThanOrEqual">
      <formula>15</formula>
    </cfRule>
  </conditionalFormatting>
  <conditionalFormatting sqref="H371:I371">
    <cfRule type="cellIs" dxfId="2825" priority="1153" operator="between">
      <formula>14.5</formula>
      <formula>15</formula>
    </cfRule>
  </conditionalFormatting>
  <conditionalFormatting sqref="AH371:AH372">
    <cfRule type="cellIs" dxfId="2824" priority="1150" stopIfTrue="1" operator="greaterThan">
      <formula>3</formula>
    </cfRule>
    <cfRule type="cellIs" dxfId="2823" priority="1151" stopIfTrue="1" operator="between">
      <formula>1.5</formula>
      <formula>3</formula>
    </cfRule>
  </conditionalFormatting>
  <conditionalFormatting sqref="G372:I372">
    <cfRule type="cellIs" dxfId="2822" priority="1149" operator="between">
      <formula>14.5</formula>
      <formula>15</formula>
    </cfRule>
  </conditionalFormatting>
  <conditionalFormatting sqref="G372:I372">
    <cfRule type="cellIs" dxfId="2821" priority="1148" operator="between">
      <formula>14.5</formula>
      <formula>15</formula>
    </cfRule>
  </conditionalFormatting>
  <conditionalFormatting sqref="G372:I372">
    <cfRule type="cellIs" dxfId="2820" priority="1147" operator="between">
      <formula>14.5</formula>
      <formula>15</formula>
    </cfRule>
  </conditionalFormatting>
  <conditionalFormatting sqref="G372:I372">
    <cfRule type="cellIs" dxfId="2819" priority="1146" operator="between">
      <formula>14.5</formula>
      <formula>15</formula>
    </cfRule>
  </conditionalFormatting>
  <conditionalFormatting sqref="G372:I372">
    <cfRule type="cellIs" dxfId="2818" priority="1145" operator="between">
      <formula>14.5</formula>
      <formula>15</formula>
    </cfRule>
  </conditionalFormatting>
  <conditionalFormatting sqref="G372:I372">
    <cfRule type="cellIs" dxfId="2817" priority="1144" operator="between">
      <formula>14.5</formula>
      <formula>15</formula>
    </cfRule>
  </conditionalFormatting>
  <conditionalFormatting sqref="G372:I372">
    <cfRule type="cellIs" dxfId="2816" priority="1143" operator="between">
      <formula>14.5</formula>
      <formula>15</formula>
    </cfRule>
  </conditionalFormatting>
  <conditionalFormatting sqref="G372:I372">
    <cfRule type="cellIs" dxfId="2815" priority="1142" operator="between">
      <formula>14.5</formula>
      <formula>15</formula>
    </cfRule>
  </conditionalFormatting>
  <conditionalFormatting sqref="G372:I372">
    <cfRule type="cellIs" dxfId="2814" priority="1141" operator="between">
      <formula>14.5</formula>
      <formula>15</formula>
    </cfRule>
  </conditionalFormatting>
  <conditionalFormatting sqref="H372:I372">
    <cfRule type="cellIs" dxfId="2813" priority="1139" operator="greaterThanOrEqual">
      <formula>15</formula>
    </cfRule>
  </conditionalFormatting>
  <conditionalFormatting sqref="H372:I372">
    <cfRule type="cellIs" dxfId="2812" priority="1140" operator="between">
      <formula>14.5</formula>
      <formula>15</formula>
    </cfRule>
  </conditionalFormatting>
  <conditionalFormatting sqref="G374:I374">
    <cfRule type="cellIs" dxfId="2811" priority="1137" operator="between">
      <formula>14.5</formula>
      <formula>15</formula>
    </cfRule>
  </conditionalFormatting>
  <conditionalFormatting sqref="G375:I375">
    <cfRule type="cellIs" dxfId="2810" priority="1136" operator="between">
      <formula>14.5</formula>
      <formula>15</formula>
    </cfRule>
  </conditionalFormatting>
  <conditionalFormatting sqref="AH375:AH376">
    <cfRule type="cellIs" dxfId="2809" priority="1134" stopIfTrue="1" operator="greaterThan">
      <formula>3</formula>
    </cfRule>
    <cfRule type="cellIs" dxfId="2808" priority="1135" stopIfTrue="1" operator="between">
      <formula>1.5</formula>
      <formula>3</formula>
    </cfRule>
  </conditionalFormatting>
  <conditionalFormatting sqref="G376:I376">
    <cfRule type="cellIs" dxfId="2807" priority="1133" operator="between">
      <formula>14.5</formula>
      <formula>15</formula>
    </cfRule>
  </conditionalFormatting>
  <conditionalFormatting sqref="G376:I376">
    <cfRule type="cellIs" dxfId="2806" priority="1132" operator="between">
      <formula>14.5</formula>
      <formula>15</formula>
    </cfRule>
  </conditionalFormatting>
  <conditionalFormatting sqref="G377:G385">
    <cfRule type="cellIs" dxfId="2805" priority="1129" stopIfTrue="1" operator="lessThan">
      <formula>13</formula>
    </cfRule>
    <cfRule type="cellIs" dxfId="2804" priority="1130" stopIfTrue="1" operator="between">
      <formula>14.5</formula>
      <formula>15</formula>
    </cfRule>
    <cfRule type="cellIs" dxfId="2803" priority="1131" stopIfTrue="1" operator="greaterThanOrEqual">
      <formula>15</formula>
    </cfRule>
  </conditionalFormatting>
  <conditionalFormatting sqref="G377:G385">
    <cfRule type="cellIs" dxfId="2802" priority="1128" operator="between">
      <formula>14.5</formula>
      <formula>15</formula>
    </cfRule>
  </conditionalFormatting>
  <conditionalFormatting sqref="G377:G385">
    <cfRule type="cellIs" dxfId="2801" priority="1127" operator="between">
      <formula>14.5</formula>
      <formula>15</formula>
    </cfRule>
  </conditionalFormatting>
  <conditionalFormatting sqref="G377:G385">
    <cfRule type="cellIs" dxfId="2800" priority="1126" operator="between">
      <formula>14.5</formula>
      <formula>15</formula>
    </cfRule>
  </conditionalFormatting>
  <conditionalFormatting sqref="G377:G385">
    <cfRule type="cellIs" dxfId="2799" priority="1125" operator="between">
      <formula>14.5</formula>
      <formula>15</formula>
    </cfRule>
  </conditionalFormatting>
  <conditionalFormatting sqref="G377:G385">
    <cfRule type="cellIs" dxfId="2798" priority="1124" operator="between">
      <formula>14.5</formula>
      <formula>15</formula>
    </cfRule>
  </conditionalFormatting>
  <conditionalFormatting sqref="G377:G385">
    <cfRule type="cellIs" dxfId="2797" priority="1123" operator="between">
      <formula>14.5</formula>
      <formula>15</formula>
    </cfRule>
  </conditionalFormatting>
  <conditionalFormatting sqref="G377:G385">
    <cfRule type="cellIs" dxfId="2796" priority="1122" operator="between">
      <formula>14.5</formula>
      <formula>15</formula>
    </cfRule>
  </conditionalFormatting>
  <conditionalFormatting sqref="G377:G385">
    <cfRule type="cellIs" dxfId="2795" priority="1121" operator="between">
      <formula>14.5</formula>
      <formula>15</formula>
    </cfRule>
  </conditionalFormatting>
  <conditionalFormatting sqref="G377:G385">
    <cfRule type="cellIs" dxfId="2794" priority="1120" operator="between">
      <formula>14.5</formula>
      <formula>15</formula>
    </cfRule>
  </conditionalFormatting>
  <conditionalFormatting sqref="G380:I380">
    <cfRule type="cellIs" dxfId="2793" priority="1118" operator="between">
      <formula>14.5</formula>
      <formula>15</formula>
    </cfRule>
  </conditionalFormatting>
  <conditionalFormatting sqref="G381:I381">
    <cfRule type="cellIs" dxfId="2792" priority="1115" operator="between">
      <formula>14.5</formula>
      <formula>15</formula>
    </cfRule>
  </conditionalFormatting>
  <conditionalFormatting sqref="G381:I381">
    <cfRule type="cellIs" dxfId="2791" priority="1114" operator="between">
      <formula>14.5</formula>
      <formula>15</formula>
    </cfRule>
  </conditionalFormatting>
  <conditionalFormatting sqref="G382:I382">
    <cfRule type="cellIs" dxfId="2790" priority="1113" operator="between">
      <formula>14.5</formula>
      <formula>15</formula>
    </cfRule>
  </conditionalFormatting>
  <conditionalFormatting sqref="G382:I382">
    <cfRule type="cellIs" dxfId="2789" priority="1112" operator="between">
      <formula>14.5</formula>
      <formula>15</formula>
    </cfRule>
  </conditionalFormatting>
  <conditionalFormatting sqref="G382:I382">
    <cfRule type="cellIs" dxfId="2788" priority="1111" operator="between">
      <formula>14.5</formula>
      <formula>15</formula>
    </cfRule>
  </conditionalFormatting>
  <conditionalFormatting sqref="G383:I385">
    <cfRule type="cellIs" dxfId="2787" priority="1108" operator="between">
      <formula>14.5</formula>
      <formula>15</formula>
    </cfRule>
  </conditionalFormatting>
  <conditionalFormatting sqref="G383:I385">
    <cfRule type="cellIs" dxfId="2786" priority="1107" operator="between">
      <formula>14.5</formula>
      <formula>15</formula>
    </cfRule>
  </conditionalFormatting>
  <conditionalFormatting sqref="G383:I385">
    <cfRule type="cellIs" dxfId="2785" priority="1106" operator="between">
      <formula>14.5</formula>
      <formula>15</formula>
    </cfRule>
  </conditionalFormatting>
  <conditionalFormatting sqref="G383:I385">
    <cfRule type="cellIs" dxfId="2784" priority="1105" operator="between">
      <formula>14.5</formula>
      <formula>15</formula>
    </cfRule>
  </conditionalFormatting>
  <conditionalFormatting sqref="G388:I388">
    <cfRule type="cellIs" dxfId="2783" priority="1090" operator="between">
      <formula>14.5</formula>
      <formula>15</formula>
    </cfRule>
  </conditionalFormatting>
  <conditionalFormatting sqref="I330:I331">
    <cfRule type="cellIs" dxfId="2782" priority="1050" stopIfTrue="1" operator="lessThan">
      <formula>13</formula>
    </cfRule>
    <cfRule type="cellIs" dxfId="2781" priority="1051" stopIfTrue="1" operator="between">
      <formula>14.5</formula>
      <formula>15</formula>
    </cfRule>
    <cfRule type="cellIs" dxfId="2780" priority="1052" stopIfTrue="1" operator="greaterThanOrEqual">
      <formula>15</formula>
    </cfRule>
  </conditionalFormatting>
  <conditionalFormatting sqref="I367:I371">
    <cfRule type="cellIs" dxfId="2779" priority="1047" stopIfTrue="1" operator="lessThan">
      <formula>13</formula>
    </cfRule>
    <cfRule type="cellIs" dxfId="2778" priority="1048" stopIfTrue="1" operator="between">
      <formula>14.5</formula>
      <formula>15</formula>
    </cfRule>
    <cfRule type="cellIs" dxfId="2777" priority="1049" stopIfTrue="1" operator="greaterThanOrEqual">
      <formula>15</formula>
    </cfRule>
  </conditionalFormatting>
  <conditionalFormatting sqref="I374:I379">
    <cfRule type="cellIs" dxfId="2776" priority="1046" operator="between">
      <formula>14.5</formula>
      <formula>15</formula>
    </cfRule>
  </conditionalFormatting>
  <conditionalFormatting sqref="I374:I379">
    <cfRule type="cellIs" dxfId="2775" priority="1045" operator="between">
      <formula>14.5</formula>
      <formula>15</formula>
    </cfRule>
  </conditionalFormatting>
  <conditionalFormatting sqref="I374:I379">
    <cfRule type="cellIs" dxfId="2774" priority="1044" operator="between">
      <formula>14.5</formula>
      <formula>15</formula>
    </cfRule>
  </conditionalFormatting>
  <conditionalFormatting sqref="I374:I379">
    <cfRule type="cellIs" dxfId="2773" priority="1043" operator="between">
      <formula>14.5</formula>
      <formula>15</formula>
    </cfRule>
  </conditionalFormatting>
  <conditionalFormatting sqref="I374:I379">
    <cfRule type="cellIs" dxfId="2772" priority="1042" operator="between">
      <formula>14.5</formula>
      <formula>15</formula>
    </cfRule>
  </conditionalFormatting>
  <conditionalFormatting sqref="I374:I379">
    <cfRule type="cellIs" dxfId="2771" priority="1041" operator="between">
      <formula>14.5</formula>
      <formula>15</formula>
    </cfRule>
  </conditionalFormatting>
  <conditionalFormatting sqref="I374:I379">
    <cfRule type="cellIs" dxfId="2770" priority="1040" operator="between">
      <formula>14.5</formula>
      <formula>15</formula>
    </cfRule>
  </conditionalFormatting>
  <conditionalFormatting sqref="I374:I379">
    <cfRule type="cellIs" dxfId="2769" priority="1039" operator="between">
      <formula>14.5</formula>
      <formula>15</formula>
    </cfRule>
  </conditionalFormatting>
  <conditionalFormatting sqref="I374:I379">
    <cfRule type="cellIs" dxfId="2768" priority="1038" operator="between">
      <formula>14.5</formula>
      <formula>15</formula>
    </cfRule>
  </conditionalFormatting>
  <conditionalFormatting sqref="I374:I379">
    <cfRule type="cellIs" dxfId="2767" priority="1036" operator="greaterThanOrEqual">
      <formula>15</formula>
    </cfRule>
  </conditionalFormatting>
  <conditionalFormatting sqref="I374:I379">
    <cfRule type="cellIs" dxfId="2766" priority="1037" operator="between">
      <formula>14.5</formula>
      <formula>15</formula>
    </cfRule>
  </conditionalFormatting>
  <conditionalFormatting sqref="I374:I379">
    <cfRule type="cellIs" dxfId="2765" priority="1033" stopIfTrue="1" operator="lessThan">
      <formula>13</formula>
    </cfRule>
    <cfRule type="cellIs" dxfId="2764" priority="1034" stopIfTrue="1" operator="between">
      <formula>14.5</formula>
      <formula>15</formula>
    </cfRule>
    <cfRule type="cellIs" dxfId="2763" priority="1035" stopIfTrue="1" operator="greaterThanOrEqual">
      <formula>15</formula>
    </cfRule>
  </conditionalFormatting>
  <conditionalFormatting sqref="G389:I459">
    <cfRule type="cellIs" dxfId="2762" priority="852" operator="between">
      <formula>14.5</formula>
      <formula>15</formula>
    </cfRule>
  </conditionalFormatting>
  <conditionalFormatting sqref="I394:I396">
    <cfRule type="cellIs" dxfId="2761" priority="851" operator="between">
      <formula>14.5</formula>
      <formula>15</formula>
    </cfRule>
  </conditionalFormatting>
  <conditionalFormatting sqref="I394:I396">
    <cfRule type="cellIs" dxfId="2760" priority="850" operator="between">
      <formula>14.5</formula>
      <formula>15</formula>
    </cfRule>
  </conditionalFormatting>
  <conditionalFormatting sqref="I394:I396">
    <cfRule type="cellIs" dxfId="2759" priority="849" operator="between">
      <formula>14.5</formula>
      <formula>15</formula>
    </cfRule>
  </conditionalFormatting>
  <conditionalFormatting sqref="I394:I396">
    <cfRule type="cellIs" dxfId="2758" priority="848" operator="between">
      <formula>14.5</formula>
      <formula>15</formula>
    </cfRule>
  </conditionalFormatting>
  <conditionalFormatting sqref="I394:I396">
    <cfRule type="cellIs" dxfId="2757" priority="847" operator="between">
      <formula>14.5</formula>
      <formula>15</formula>
    </cfRule>
  </conditionalFormatting>
  <conditionalFormatting sqref="I394:I396">
    <cfRule type="cellIs" dxfId="2756" priority="846" operator="between">
      <formula>14.5</formula>
      <formula>15</formula>
    </cfRule>
  </conditionalFormatting>
  <conditionalFormatting sqref="I394:I396">
    <cfRule type="cellIs" dxfId="2755" priority="845" operator="between">
      <formula>14.5</formula>
      <formula>15</formula>
    </cfRule>
  </conditionalFormatting>
  <conditionalFormatting sqref="I394:I396">
    <cfRule type="cellIs" dxfId="2754" priority="844" operator="between">
      <formula>14.5</formula>
      <formula>15</formula>
    </cfRule>
  </conditionalFormatting>
  <conditionalFormatting sqref="I394:I396">
    <cfRule type="cellIs" dxfId="2753" priority="843" operator="between">
      <formula>14.5</formula>
      <formula>15</formula>
    </cfRule>
  </conditionalFormatting>
  <conditionalFormatting sqref="I394:I396">
    <cfRule type="cellIs" dxfId="2752" priority="841" operator="greaterThanOrEqual">
      <formula>15</formula>
    </cfRule>
  </conditionalFormatting>
  <conditionalFormatting sqref="I394:I396">
    <cfRule type="cellIs" dxfId="2751" priority="842" operator="between">
      <formula>14.5</formula>
      <formula>15</formula>
    </cfRule>
  </conditionalFormatting>
  <conditionalFormatting sqref="G460:I460">
    <cfRule type="cellIs" dxfId="2750" priority="840" operator="between">
      <formula>14.5</formula>
      <formula>15</formula>
    </cfRule>
  </conditionalFormatting>
  <conditionalFormatting sqref="G460:I460">
    <cfRule type="cellIs" dxfId="2749" priority="839" operator="between">
      <formula>14.5</formula>
      <formula>15</formula>
    </cfRule>
  </conditionalFormatting>
  <conditionalFormatting sqref="G461:I461">
    <cfRule type="cellIs" dxfId="2748" priority="838" operator="between">
      <formula>14.5</formula>
      <formula>15</formula>
    </cfRule>
  </conditionalFormatting>
  <conditionalFormatting sqref="G461:I461">
    <cfRule type="cellIs" dxfId="2747" priority="837" operator="between">
      <formula>14.5</formula>
      <formula>15</formula>
    </cfRule>
  </conditionalFormatting>
  <conditionalFormatting sqref="G461:I461">
    <cfRule type="cellIs" dxfId="2746" priority="836" operator="between">
      <formula>14.5</formula>
      <formula>15</formula>
    </cfRule>
  </conditionalFormatting>
  <conditionalFormatting sqref="G462:I462">
    <cfRule type="cellIs" dxfId="2745" priority="835" operator="between">
      <formula>14.5</formula>
      <formula>15</formula>
    </cfRule>
  </conditionalFormatting>
  <conditionalFormatting sqref="G462:I462">
    <cfRule type="cellIs" dxfId="2744" priority="834" operator="between">
      <formula>14.5</formula>
      <formula>15</formula>
    </cfRule>
  </conditionalFormatting>
  <conditionalFormatting sqref="G462:I462">
    <cfRule type="cellIs" dxfId="2743" priority="833" operator="between">
      <formula>14.5</formula>
      <formula>15</formula>
    </cfRule>
  </conditionalFormatting>
  <conditionalFormatting sqref="G462:I462">
    <cfRule type="cellIs" dxfId="2742" priority="832" operator="between">
      <formula>14.5</formula>
      <formula>15</formula>
    </cfRule>
  </conditionalFormatting>
  <conditionalFormatting sqref="G463:I463">
    <cfRule type="cellIs" dxfId="2741" priority="831" operator="between">
      <formula>14.5</formula>
      <formula>15</formula>
    </cfRule>
  </conditionalFormatting>
  <conditionalFormatting sqref="G463:I463">
    <cfRule type="cellIs" dxfId="2740" priority="830" operator="between">
      <formula>14.5</formula>
      <formula>15</formula>
    </cfRule>
  </conditionalFormatting>
  <conditionalFormatting sqref="G463:I463">
    <cfRule type="cellIs" dxfId="2739" priority="829" operator="between">
      <formula>14.5</formula>
      <formula>15</formula>
    </cfRule>
  </conditionalFormatting>
  <conditionalFormatting sqref="G463:I463">
    <cfRule type="cellIs" dxfId="2738" priority="828" operator="between">
      <formula>14.5</formula>
      <formula>15</formula>
    </cfRule>
  </conditionalFormatting>
  <conditionalFormatting sqref="G464:I464">
    <cfRule type="cellIs" dxfId="2737" priority="827" operator="between">
      <formula>14.5</formula>
      <formula>15</formula>
    </cfRule>
  </conditionalFormatting>
  <conditionalFormatting sqref="G464:I464">
    <cfRule type="cellIs" dxfId="2736" priority="826" operator="between">
      <formula>14.5</formula>
      <formula>15</formula>
    </cfRule>
  </conditionalFormatting>
  <conditionalFormatting sqref="G464:I464">
    <cfRule type="cellIs" dxfId="2735" priority="825" operator="between">
      <formula>14.5</formula>
      <formula>15</formula>
    </cfRule>
  </conditionalFormatting>
  <conditionalFormatting sqref="G464:I464">
    <cfRule type="cellIs" dxfId="2734" priority="824" operator="between">
      <formula>14.5</formula>
      <formula>15</formula>
    </cfRule>
  </conditionalFormatting>
  <conditionalFormatting sqref="G464:I464">
    <cfRule type="cellIs" dxfId="2733" priority="823" operator="between">
      <formula>14.5</formula>
      <formula>15</formula>
    </cfRule>
  </conditionalFormatting>
  <conditionalFormatting sqref="G466:I466">
    <cfRule type="cellIs" dxfId="2732" priority="822" operator="between">
      <formula>14.5</formula>
      <formula>15</formula>
    </cfRule>
  </conditionalFormatting>
  <conditionalFormatting sqref="G467:I467">
    <cfRule type="cellIs" dxfId="2731" priority="821" operator="between">
      <formula>14.5</formula>
      <formula>15</formula>
    </cfRule>
  </conditionalFormatting>
  <conditionalFormatting sqref="G467:I467">
    <cfRule type="cellIs" dxfId="2730" priority="820" operator="between">
      <formula>14.5</formula>
      <formula>15</formula>
    </cfRule>
  </conditionalFormatting>
  <conditionalFormatting sqref="G468:I468">
    <cfRule type="cellIs" dxfId="2729" priority="819" operator="between">
      <formula>14.5</formula>
      <formula>15</formula>
    </cfRule>
  </conditionalFormatting>
  <conditionalFormatting sqref="G468:I468">
    <cfRule type="cellIs" dxfId="2728" priority="818" operator="between">
      <formula>14.5</formula>
      <formula>15</formula>
    </cfRule>
  </conditionalFormatting>
  <conditionalFormatting sqref="G468:I468">
    <cfRule type="cellIs" dxfId="2727" priority="817" operator="between">
      <formula>14.5</formula>
      <formula>15</formula>
    </cfRule>
  </conditionalFormatting>
  <conditionalFormatting sqref="G469:I469">
    <cfRule type="cellIs" dxfId="2726" priority="816" operator="between">
      <formula>14.5</formula>
      <formula>15</formula>
    </cfRule>
  </conditionalFormatting>
  <conditionalFormatting sqref="G469:I469">
    <cfRule type="cellIs" dxfId="2725" priority="815" operator="between">
      <formula>14.5</formula>
      <formula>15</formula>
    </cfRule>
  </conditionalFormatting>
  <conditionalFormatting sqref="G469:I469">
    <cfRule type="cellIs" dxfId="2724" priority="814" operator="between">
      <formula>14.5</formula>
      <formula>15</formula>
    </cfRule>
  </conditionalFormatting>
  <conditionalFormatting sqref="G469:I469">
    <cfRule type="cellIs" dxfId="2723" priority="813" operator="between">
      <formula>14.5</formula>
      <formula>15</formula>
    </cfRule>
  </conditionalFormatting>
  <conditionalFormatting sqref="G470:I470">
    <cfRule type="cellIs" dxfId="2722" priority="812" operator="between">
      <formula>14.5</formula>
      <formula>15</formula>
    </cfRule>
  </conditionalFormatting>
  <conditionalFormatting sqref="G470:I470">
    <cfRule type="cellIs" dxfId="2721" priority="811" operator="between">
      <formula>14.5</formula>
      <formula>15</formula>
    </cfRule>
  </conditionalFormatting>
  <conditionalFormatting sqref="G470:I470">
    <cfRule type="cellIs" dxfId="2720" priority="810" operator="between">
      <formula>14.5</formula>
      <formula>15</formula>
    </cfRule>
  </conditionalFormatting>
  <conditionalFormatting sqref="G470:I470">
    <cfRule type="cellIs" dxfId="2719" priority="809" operator="between">
      <formula>14.5</formula>
      <formula>15</formula>
    </cfRule>
  </conditionalFormatting>
  <conditionalFormatting sqref="G470:I470">
    <cfRule type="cellIs" dxfId="2718" priority="808" operator="between">
      <formula>14.5</formula>
      <formula>15</formula>
    </cfRule>
  </conditionalFormatting>
  <conditionalFormatting sqref="G471:I471">
    <cfRule type="cellIs" dxfId="2717" priority="807" operator="between">
      <formula>14.5</formula>
      <formula>15</formula>
    </cfRule>
  </conditionalFormatting>
  <conditionalFormatting sqref="G471:I471">
    <cfRule type="cellIs" dxfId="2716" priority="806" operator="between">
      <formula>14.5</formula>
      <formula>15</formula>
    </cfRule>
  </conditionalFormatting>
  <conditionalFormatting sqref="G471:I471">
    <cfRule type="cellIs" dxfId="2715" priority="805" operator="between">
      <formula>14.5</formula>
      <formula>15</formula>
    </cfRule>
  </conditionalFormatting>
  <conditionalFormatting sqref="G471:I471">
    <cfRule type="cellIs" dxfId="2714" priority="804" operator="between">
      <formula>14.5</formula>
      <formula>15</formula>
    </cfRule>
  </conditionalFormatting>
  <conditionalFormatting sqref="G471:I471">
    <cfRule type="cellIs" dxfId="2713" priority="803" operator="between">
      <formula>14.5</formula>
      <formula>15</formula>
    </cfRule>
  </conditionalFormatting>
  <conditionalFormatting sqref="G471:I471">
    <cfRule type="cellIs" dxfId="2712" priority="802" operator="between">
      <formula>14.5</formula>
      <formula>15</formula>
    </cfRule>
  </conditionalFormatting>
  <conditionalFormatting sqref="G472:I472">
    <cfRule type="cellIs" dxfId="2711" priority="801" operator="between">
      <formula>14.5</formula>
      <formula>15</formula>
    </cfRule>
  </conditionalFormatting>
  <conditionalFormatting sqref="G472:I472">
    <cfRule type="cellIs" dxfId="2710" priority="800" operator="between">
      <formula>14.5</formula>
      <formula>15</formula>
    </cfRule>
  </conditionalFormatting>
  <conditionalFormatting sqref="G472:I472">
    <cfRule type="cellIs" dxfId="2709" priority="799" operator="between">
      <formula>14.5</formula>
      <formula>15</formula>
    </cfRule>
  </conditionalFormatting>
  <conditionalFormatting sqref="G472:I472">
    <cfRule type="cellIs" dxfId="2708" priority="798" operator="between">
      <formula>14.5</formula>
      <formula>15</formula>
    </cfRule>
  </conditionalFormatting>
  <conditionalFormatting sqref="G472:I472">
    <cfRule type="cellIs" dxfId="2707" priority="797" operator="between">
      <formula>14.5</formula>
      <formula>15</formula>
    </cfRule>
  </conditionalFormatting>
  <conditionalFormatting sqref="G472:I472">
    <cfRule type="cellIs" dxfId="2706" priority="796" operator="between">
      <formula>14.5</formula>
      <formula>15</formula>
    </cfRule>
  </conditionalFormatting>
  <conditionalFormatting sqref="G472:I472">
    <cfRule type="cellIs" dxfId="2705" priority="795" operator="between">
      <formula>14.5</formula>
      <formula>15</formula>
    </cfRule>
  </conditionalFormatting>
  <conditionalFormatting sqref="G473:I473">
    <cfRule type="cellIs" dxfId="2704" priority="794" operator="between">
      <formula>14.5</formula>
      <formula>15</formula>
    </cfRule>
  </conditionalFormatting>
  <conditionalFormatting sqref="G473:I473">
    <cfRule type="cellIs" dxfId="2703" priority="793" operator="between">
      <formula>14.5</formula>
      <formula>15</formula>
    </cfRule>
  </conditionalFormatting>
  <conditionalFormatting sqref="G473:I473">
    <cfRule type="cellIs" dxfId="2702" priority="792" operator="between">
      <formula>14.5</formula>
      <formula>15</formula>
    </cfRule>
  </conditionalFormatting>
  <conditionalFormatting sqref="G473:I473">
    <cfRule type="cellIs" dxfId="2701" priority="791" operator="between">
      <formula>14.5</formula>
      <formula>15</formula>
    </cfRule>
  </conditionalFormatting>
  <conditionalFormatting sqref="G473:I473">
    <cfRule type="cellIs" dxfId="2700" priority="790" operator="between">
      <formula>14.5</formula>
      <formula>15</formula>
    </cfRule>
  </conditionalFormatting>
  <conditionalFormatting sqref="G473:I473">
    <cfRule type="cellIs" dxfId="2699" priority="789" operator="between">
      <formula>14.5</formula>
      <formula>15</formula>
    </cfRule>
  </conditionalFormatting>
  <conditionalFormatting sqref="G473:I473">
    <cfRule type="cellIs" dxfId="2698" priority="788" operator="between">
      <formula>14.5</formula>
      <formula>15</formula>
    </cfRule>
  </conditionalFormatting>
  <conditionalFormatting sqref="G473:I473">
    <cfRule type="cellIs" dxfId="2697" priority="787" operator="between">
      <formula>14.5</formula>
      <formula>15</formula>
    </cfRule>
  </conditionalFormatting>
  <conditionalFormatting sqref="G474:I474">
    <cfRule type="cellIs" dxfId="2696" priority="786" operator="between">
      <formula>14.5</formula>
      <formula>15</formula>
    </cfRule>
  </conditionalFormatting>
  <conditionalFormatting sqref="G474:I474">
    <cfRule type="cellIs" dxfId="2695" priority="785" operator="between">
      <formula>14.5</formula>
      <formula>15</formula>
    </cfRule>
  </conditionalFormatting>
  <conditionalFormatting sqref="G474:I474">
    <cfRule type="cellIs" dxfId="2694" priority="784" operator="between">
      <formula>14.5</formula>
      <formula>15</formula>
    </cfRule>
  </conditionalFormatting>
  <conditionalFormatting sqref="G474:I474">
    <cfRule type="cellIs" dxfId="2693" priority="783" operator="between">
      <formula>14.5</formula>
      <formula>15</formula>
    </cfRule>
  </conditionalFormatting>
  <conditionalFormatting sqref="G474:I474">
    <cfRule type="cellIs" dxfId="2692" priority="782" operator="between">
      <formula>14.5</formula>
      <formula>15</formula>
    </cfRule>
  </conditionalFormatting>
  <conditionalFormatting sqref="G474:I474">
    <cfRule type="cellIs" dxfId="2691" priority="781" operator="between">
      <formula>14.5</formula>
      <formula>15</formula>
    </cfRule>
  </conditionalFormatting>
  <conditionalFormatting sqref="G474:I474">
    <cfRule type="cellIs" dxfId="2690" priority="780" operator="between">
      <formula>14.5</formula>
      <formula>15</formula>
    </cfRule>
  </conditionalFormatting>
  <conditionalFormatting sqref="G474:I474">
    <cfRule type="cellIs" dxfId="2689" priority="779" operator="between">
      <formula>14.5</formula>
      <formula>15</formula>
    </cfRule>
  </conditionalFormatting>
  <conditionalFormatting sqref="G474:I474">
    <cfRule type="cellIs" dxfId="2688" priority="778" operator="between">
      <formula>14.5</formula>
      <formula>15</formula>
    </cfRule>
  </conditionalFormatting>
  <conditionalFormatting sqref="G475:I475">
    <cfRule type="cellIs" dxfId="2687" priority="777" operator="between">
      <formula>14.5</formula>
      <formula>15</formula>
    </cfRule>
  </conditionalFormatting>
  <conditionalFormatting sqref="G475:I475">
    <cfRule type="cellIs" dxfId="2686" priority="776" operator="between">
      <formula>14.5</formula>
      <formula>15</formula>
    </cfRule>
  </conditionalFormatting>
  <conditionalFormatting sqref="G475:I475">
    <cfRule type="cellIs" dxfId="2685" priority="775" operator="between">
      <formula>14.5</formula>
      <formula>15</formula>
    </cfRule>
  </conditionalFormatting>
  <conditionalFormatting sqref="G475:I475">
    <cfRule type="cellIs" dxfId="2684" priority="774" operator="between">
      <formula>14.5</formula>
      <formula>15</formula>
    </cfRule>
  </conditionalFormatting>
  <conditionalFormatting sqref="G475:I475">
    <cfRule type="cellIs" dxfId="2683" priority="773" operator="between">
      <formula>14.5</formula>
      <formula>15</formula>
    </cfRule>
  </conditionalFormatting>
  <conditionalFormatting sqref="G475:I475">
    <cfRule type="cellIs" dxfId="2682" priority="772" operator="between">
      <formula>14.5</formula>
      <formula>15</formula>
    </cfRule>
  </conditionalFormatting>
  <conditionalFormatting sqref="G475:I475">
    <cfRule type="cellIs" dxfId="2681" priority="771" operator="between">
      <formula>14.5</formula>
      <formula>15</formula>
    </cfRule>
  </conditionalFormatting>
  <conditionalFormatting sqref="G475:I475">
    <cfRule type="cellIs" dxfId="2680" priority="770" operator="between">
      <formula>14.5</formula>
      <formula>15</formula>
    </cfRule>
  </conditionalFormatting>
  <conditionalFormatting sqref="G475:I475">
    <cfRule type="cellIs" dxfId="2679" priority="769" operator="between">
      <formula>14.5</formula>
      <formula>15</formula>
    </cfRule>
  </conditionalFormatting>
  <conditionalFormatting sqref="G475:I475">
    <cfRule type="cellIs" dxfId="2678" priority="768" operator="between">
      <formula>14.5</formula>
      <formula>15</formula>
    </cfRule>
  </conditionalFormatting>
  <conditionalFormatting sqref="G461:G492">
    <cfRule type="cellIs" dxfId="2677" priority="767" operator="between">
      <formula>14.5</formula>
      <formula>15</formula>
    </cfRule>
  </conditionalFormatting>
  <conditionalFormatting sqref="G476:I476">
    <cfRule type="cellIs" dxfId="2676" priority="766" operator="between">
      <formula>14.5</formula>
      <formula>15</formula>
    </cfRule>
  </conditionalFormatting>
  <conditionalFormatting sqref="G476:I476">
    <cfRule type="cellIs" dxfId="2675" priority="765" operator="between">
      <formula>14.5</formula>
      <formula>15</formula>
    </cfRule>
  </conditionalFormatting>
  <conditionalFormatting sqref="G476:I476">
    <cfRule type="cellIs" dxfId="2674" priority="764" operator="between">
      <formula>14.5</formula>
      <formula>15</formula>
    </cfRule>
  </conditionalFormatting>
  <conditionalFormatting sqref="G476:I476">
    <cfRule type="cellIs" dxfId="2673" priority="763" operator="between">
      <formula>14.5</formula>
      <formula>15</formula>
    </cfRule>
  </conditionalFormatting>
  <conditionalFormatting sqref="G476:I476">
    <cfRule type="cellIs" dxfId="2672" priority="762" operator="between">
      <formula>14.5</formula>
      <formula>15</formula>
    </cfRule>
  </conditionalFormatting>
  <conditionalFormatting sqref="G476:I476">
    <cfRule type="cellIs" dxfId="2671" priority="761" operator="between">
      <formula>14.5</formula>
      <formula>15</formula>
    </cfRule>
  </conditionalFormatting>
  <conditionalFormatting sqref="G476:I476">
    <cfRule type="cellIs" dxfId="2670" priority="760" operator="between">
      <formula>14.5</formula>
      <formula>15</formula>
    </cfRule>
  </conditionalFormatting>
  <conditionalFormatting sqref="G476:I476">
    <cfRule type="cellIs" dxfId="2669" priority="759" operator="between">
      <formula>14.5</formula>
      <formula>15</formula>
    </cfRule>
  </conditionalFormatting>
  <conditionalFormatting sqref="G476:I476">
    <cfRule type="cellIs" dxfId="2668" priority="758" operator="between">
      <formula>14.5</formula>
      <formula>15</formula>
    </cfRule>
  </conditionalFormatting>
  <conditionalFormatting sqref="G476:I476">
    <cfRule type="cellIs" dxfId="2667" priority="757" operator="between">
      <formula>14.5</formula>
      <formula>15</formula>
    </cfRule>
  </conditionalFormatting>
  <conditionalFormatting sqref="G476:I476">
    <cfRule type="cellIs" dxfId="2666" priority="756" operator="between">
      <formula>14.5</formula>
      <formula>15</formula>
    </cfRule>
  </conditionalFormatting>
  <conditionalFormatting sqref="G477:I477">
    <cfRule type="cellIs" dxfId="2665" priority="755" operator="between">
      <formula>14.5</formula>
      <formula>15</formula>
    </cfRule>
  </conditionalFormatting>
  <conditionalFormatting sqref="G477:I477">
    <cfRule type="cellIs" dxfId="2664" priority="754" operator="between">
      <formula>14.5</formula>
      <formula>15</formula>
    </cfRule>
  </conditionalFormatting>
  <conditionalFormatting sqref="G477:I477">
    <cfRule type="cellIs" dxfId="2663" priority="753" operator="between">
      <formula>14.5</formula>
      <formula>15</formula>
    </cfRule>
  </conditionalFormatting>
  <conditionalFormatting sqref="G477:I477">
    <cfRule type="cellIs" dxfId="2662" priority="752" operator="between">
      <formula>14.5</formula>
      <formula>15</formula>
    </cfRule>
  </conditionalFormatting>
  <conditionalFormatting sqref="G477:I477">
    <cfRule type="cellIs" dxfId="2661" priority="751" operator="between">
      <formula>14.5</formula>
      <formula>15</formula>
    </cfRule>
  </conditionalFormatting>
  <conditionalFormatting sqref="G477:I477">
    <cfRule type="cellIs" dxfId="2660" priority="750" operator="between">
      <formula>14.5</formula>
      <formula>15</formula>
    </cfRule>
  </conditionalFormatting>
  <conditionalFormatting sqref="G477:I477">
    <cfRule type="cellIs" dxfId="2659" priority="749" operator="between">
      <formula>14.5</formula>
      <formula>15</formula>
    </cfRule>
  </conditionalFormatting>
  <conditionalFormatting sqref="G477:I477">
    <cfRule type="cellIs" dxfId="2658" priority="748" operator="between">
      <formula>14.5</formula>
      <formula>15</formula>
    </cfRule>
  </conditionalFormatting>
  <conditionalFormatting sqref="G477:I477">
    <cfRule type="cellIs" dxfId="2657" priority="747" operator="between">
      <formula>14.5</formula>
      <formula>15</formula>
    </cfRule>
  </conditionalFormatting>
  <conditionalFormatting sqref="G477:I477">
    <cfRule type="cellIs" dxfId="2656" priority="746" operator="between">
      <formula>14.5</formula>
      <formula>15</formula>
    </cfRule>
  </conditionalFormatting>
  <conditionalFormatting sqref="G477:I477">
    <cfRule type="cellIs" dxfId="2655" priority="745" operator="between">
      <formula>14.5</formula>
      <formula>15</formula>
    </cfRule>
  </conditionalFormatting>
  <conditionalFormatting sqref="G477:I477">
    <cfRule type="cellIs" dxfId="2654" priority="744" operator="between">
      <formula>14.5</formula>
      <formula>15</formula>
    </cfRule>
  </conditionalFormatting>
  <conditionalFormatting sqref="G478:I478">
    <cfRule type="cellIs" dxfId="2653" priority="743" operator="between">
      <formula>14.5</formula>
      <formula>15</formula>
    </cfRule>
  </conditionalFormatting>
  <conditionalFormatting sqref="G478:I478">
    <cfRule type="cellIs" dxfId="2652" priority="742" operator="between">
      <formula>14.5</formula>
      <formula>15</formula>
    </cfRule>
  </conditionalFormatting>
  <conditionalFormatting sqref="G478:I478">
    <cfRule type="cellIs" dxfId="2651" priority="741" operator="between">
      <formula>14.5</formula>
      <formula>15</formula>
    </cfRule>
  </conditionalFormatting>
  <conditionalFormatting sqref="G478:I478">
    <cfRule type="cellIs" dxfId="2650" priority="740" operator="between">
      <formula>14.5</formula>
      <formula>15</formula>
    </cfRule>
  </conditionalFormatting>
  <conditionalFormatting sqref="G478:I478">
    <cfRule type="cellIs" dxfId="2649" priority="739" operator="between">
      <formula>14.5</formula>
      <formula>15</formula>
    </cfRule>
  </conditionalFormatting>
  <conditionalFormatting sqref="G478:I478">
    <cfRule type="cellIs" dxfId="2648" priority="738" operator="between">
      <formula>14.5</formula>
      <formula>15</formula>
    </cfRule>
  </conditionalFormatting>
  <conditionalFormatting sqref="G478:I478">
    <cfRule type="cellIs" dxfId="2647" priority="737" operator="between">
      <formula>14.5</formula>
      <formula>15</formula>
    </cfRule>
  </conditionalFormatting>
  <conditionalFormatting sqref="G478:I478">
    <cfRule type="cellIs" dxfId="2646" priority="736" operator="between">
      <formula>14.5</formula>
      <formula>15</formula>
    </cfRule>
  </conditionalFormatting>
  <conditionalFormatting sqref="G478:I478">
    <cfRule type="cellIs" dxfId="2645" priority="735" operator="between">
      <formula>14.5</formula>
      <formula>15</formula>
    </cfRule>
  </conditionalFormatting>
  <conditionalFormatting sqref="G478:I478">
    <cfRule type="cellIs" dxfId="2644" priority="734" operator="between">
      <formula>14.5</formula>
      <formula>15</formula>
    </cfRule>
  </conditionalFormatting>
  <conditionalFormatting sqref="G478:I478">
    <cfRule type="cellIs" dxfId="2643" priority="733" operator="between">
      <formula>14.5</formula>
      <formula>15</formula>
    </cfRule>
  </conditionalFormatting>
  <conditionalFormatting sqref="G478:I478">
    <cfRule type="cellIs" dxfId="2642" priority="732" operator="between">
      <formula>14.5</formula>
      <formula>15</formula>
    </cfRule>
  </conditionalFormatting>
  <conditionalFormatting sqref="G478:I478">
    <cfRule type="cellIs" dxfId="2641" priority="731" operator="between">
      <formula>14.5</formula>
      <formula>15</formula>
    </cfRule>
  </conditionalFormatting>
  <conditionalFormatting sqref="G479:I479">
    <cfRule type="cellIs" dxfId="2640" priority="730" operator="between">
      <formula>14.5</formula>
      <formula>15</formula>
    </cfRule>
  </conditionalFormatting>
  <conditionalFormatting sqref="G479:I479">
    <cfRule type="cellIs" dxfId="2639" priority="729" operator="between">
      <formula>14.5</formula>
      <formula>15</formula>
    </cfRule>
  </conditionalFormatting>
  <conditionalFormatting sqref="G479:I479">
    <cfRule type="cellIs" dxfId="2638" priority="728" operator="between">
      <formula>14.5</formula>
      <formula>15</formula>
    </cfRule>
  </conditionalFormatting>
  <conditionalFormatting sqref="G479:I479">
    <cfRule type="cellIs" dxfId="2637" priority="727" operator="between">
      <formula>14.5</formula>
      <formula>15</formula>
    </cfRule>
  </conditionalFormatting>
  <conditionalFormatting sqref="G479:I479">
    <cfRule type="cellIs" dxfId="2636" priority="726" operator="between">
      <formula>14.5</formula>
      <formula>15</formula>
    </cfRule>
  </conditionalFormatting>
  <conditionalFormatting sqref="G479:I479">
    <cfRule type="cellIs" dxfId="2635" priority="725" operator="between">
      <formula>14.5</formula>
      <formula>15</formula>
    </cfRule>
  </conditionalFormatting>
  <conditionalFormatting sqref="G479:I479">
    <cfRule type="cellIs" dxfId="2634" priority="724" operator="between">
      <formula>14.5</formula>
      <formula>15</formula>
    </cfRule>
  </conditionalFormatting>
  <conditionalFormatting sqref="G479:I479">
    <cfRule type="cellIs" dxfId="2633" priority="723" operator="between">
      <formula>14.5</formula>
      <formula>15</formula>
    </cfRule>
  </conditionalFormatting>
  <conditionalFormatting sqref="G479:I479">
    <cfRule type="cellIs" dxfId="2632" priority="722" operator="between">
      <formula>14.5</formula>
      <formula>15</formula>
    </cfRule>
  </conditionalFormatting>
  <conditionalFormatting sqref="G479:I479">
    <cfRule type="cellIs" dxfId="2631" priority="721" operator="between">
      <formula>14.5</formula>
      <formula>15</formula>
    </cfRule>
  </conditionalFormatting>
  <conditionalFormatting sqref="G479:I479">
    <cfRule type="cellIs" dxfId="2630" priority="720" operator="between">
      <formula>14.5</formula>
      <formula>15</formula>
    </cfRule>
  </conditionalFormatting>
  <conditionalFormatting sqref="G479:I479">
    <cfRule type="cellIs" dxfId="2629" priority="719" operator="between">
      <formula>14.5</formula>
      <formula>15</formula>
    </cfRule>
  </conditionalFormatting>
  <conditionalFormatting sqref="G479:I479">
    <cfRule type="cellIs" dxfId="2628" priority="718" operator="between">
      <formula>14.5</formula>
      <formula>15</formula>
    </cfRule>
  </conditionalFormatting>
  <conditionalFormatting sqref="G479:I479">
    <cfRule type="cellIs" dxfId="2627" priority="717" operator="between">
      <formula>14.5</formula>
      <formula>15</formula>
    </cfRule>
  </conditionalFormatting>
  <conditionalFormatting sqref="G480:I480">
    <cfRule type="cellIs" dxfId="2626" priority="716" operator="between">
      <formula>14.5</formula>
      <formula>15</formula>
    </cfRule>
  </conditionalFormatting>
  <conditionalFormatting sqref="G480:I480">
    <cfRule type="cellIs" dxfId="2625" priority="715" operator="between">
      <formula>14.5</formula>
      <formula>15</formula>
    </cfRule>
  </conditionalFormatting>
  <conditionalFormatting sqref="G480:I480">
    <cfRule type="cellIs" dxfId="2624" priority="714" operator="between">
      <formula>14.5</formula>
      <formula>15</formula>
    </cfRule>
  </conditionalFormatting>
  <conditionalFormatting sqref="G480:I480">
    <cfRule type="cellIs" dxfId="2623" priority="713" operator="between">
      <formula>14.5</formula>
      <formula>15</formula>
    </cfRule>
  </conditionalFormatting>
  <conditionalFormatting sqref="G480:I480">
    <cfRule type="cellIs" dxfId="2622" priority="712" operator="between">
      <formula>14.5</formula>
      <formula>15</formula>
    </cfRule>
  </conditionalFormatting>
  <conditionalFormatting sqref="G480:I480">
    <cfRule type="cellIs" dxfId="2621" priority="711" operator="between">
      <formula>14.5</formula>
      <formula>15</formula>
    </cfRule>
  </conditionalFormatting>
  <conditionalFormatting sqref="G480:I480">
    <cfRule type="cellIs" dxfId="2620" priority="710" operator="between">
      <formula>14.5</formula>
      <formula>15</formula>
    </cfRule>
  </conditionalFormatting>
  <conditionalFormatting sqref="G480:I480">
    <cfRule type="cellIs" dxfId="2619" priority="709" operator="between">
      <formula>14.5</formula>
      <formula>15</formula>
    </cfRule>
  </conditionalFormatting>
  <conditionalFormatting sqref="G480:I480">
    <cfRule type="cellIs" dxfId="2618" priority="708" operator="between">
      <formula>14.5</formula>
      <formula>15</formula>
    </cfRule>
  </conditionalFormatting>
  <conditionalFormatting sqref="G480:I480">
    <cfRule type="cellIs" dxfId="2617" priority="707" operator="between">
      <formula>14.5</formula>
      <formula>15</formula>
    </cfRule>
  </conditionalFormatting>
  <conditionalFormatting sqref="G480:I480">
    <cfRule type="cellIs" dxfId="2616" priority="706" operator="between">
      <formula>14.5</formula>
      <formula>15</formula>
    </cfRule>
  </conditionalFormatting>
  <conditionalFormatting sqref="G480:I480">
    <cfRule type="cellIs" dxfId="2615" priority="705" operator="between">
      <formula>14.5</formula>
      <formula>15</formula>
    </cfRule>
  </conditionalFormatting>
  <conditionalFormatting sqref="G480:I480">
    <cfRule type="cellIs" dxfId="2614" priority="704" operator="between">
      <formula>14.5</formula>
      <formula>15</formula>
    </cfRule>
  </conditionalFormatting>
  <conditionalFormatting sqref="G480:I480">
    <cfRule type="cellIs" dxfId="2613" priority="703" operator="between">
      <formula>14.5</formula>
      <formula>15</formula>
    </cfRule>
  </conditionalFormatting>
  <conditionalFormatting sqref="G480:I480">
    <cfRule type="cellIs" dxfId="2612" priority="702" operator="between">
      <formula>14.5</formula>
      <formula>15</formula>
    </cfRule>
  </conditionalFormatting>
  <conditionalFormatting sqref="G481:I481">
    <cfRule type="cellIs" dxfId="2611" priority="701" operator="between">
      <formula>14.5</formula>
      <formula>15</formula>
    </cfRule>
  </conditionalFormatting>
  <conditionalFormatting sqref="G481:I481">
    <cfRule type="cellIs" dxfId="2610" priority="700" operator="between">
      <formula>14.5</formula>
      <formula>15</formula>
    </cfRule>
  </conditionalFormatting>
  <conditionalFormatting sqref="G481:I481">
    <cfRule type="cellIs" dxfId="2609" priority="699" operator="between">
      <formula>14.5</formula>
      <formula>15</formula>
    </cfRule>
  </conditionalFormatting>
  <conditionalFormatting sqref="G481:I481">
    <cfRule type="cellIs" dxfId="2608" priority="698" operator="between">
      <formula>14.5</formula>
      <formula>15</formula>
    </cfRule>
  </conditionalFormatting>
  <conditionalFormatting sqref="G481:I481">
    <cfRule type="cellIs" dxfId="2607" priority="697" operator="between">
      <formula>14.5</formula>
      <formula>15</formula>
    </cfRule>
  </conditionalFormatting>
  <conditionalFormatting sqref="G481:I481">
    <cfRule type="cellIs" dxfId="2606" priority="696" operator="between">
      <formula>14.5</formula>
      <formula>15</formula>
    </cfRule>
  </conditionalFormatting>
  <conditionalFormatting sqref="G481:I481">
    <cfRule type="cellIs" dxfId="2605" priority="695" operator="between">
      <formula>14.5</formula>
      <formula>15</formula>
    </cfRule>
  </conditionalFormatting>
  <conditionalFormatting sqref="G481:I481">
    <cfRule type="cellIs" dxfId="2604" priority="694" operator="between">
      <formula>14.5</formula>
      <formula>15</formula>
    </cfRule>
  </conditionalFormatting>
  <conditionalFormatting sqref="G481:I481">
    <cfRule type="cellIs" dxfId="2603" priority="693" operator="between">
      <formula>14.5</formula>
      <formula>15</formula>
    </cfRule>
  </conditionalFormatting>
  <conditionalFormatting sqref="G481:I481">
    <cfRule type="cellIs" dxfId="2602" priority="692" operator="between">
      <formula>14.5</formula>
      <formula>15</formula>
    </cfRule>
  </conditionalFormatting>
  <conditionalFormatting sqref="G481:I481">
    <cfRule type="cellIs" dxfId="2601" priority="691" operator="between">
      <formula>14.5</formula>
      <formula>15</formula>
    </cfRule>
  </conditionalFormatting>
  <conditionalFormatting sqref="G481:I481">
    <cfRule type="cellIs" dxfId="2600" priority="690" operator="between">
      <formula>14.5</formula>
      <formula>15</formula>
    </cfRule>
  </conditionalFormatting>
  <conditionalFormatting sqref="G481:I481">
    <cfRule type="cellIs" dxfId="2599" priority="689" operator="between">
      <formula>14.5</formula>
      <formula>15</formula>
    </cfRule>
  </conditionalFormatting>
  <conditionalFormatting sqref="G481:I481">
    <cfRule type="cellIs" dxfId="2598" priority="688" operator="between">
      <formula>14.5</formula>
      <formula>15</formula>
    </cfRule>
  </conditionalFormatting>
  <conditionalFormatting sqref="G481:I481">
    <cfRule type="cellIs" dxfId="2597" priority="687" operator="between">
      <formula>14.5</formula>
      <formula>15</formula>
    </cfRule>
  </conditionalFormatting>
  <conditionalFormatting sqref="G481:I481">
    <cfRule type="cellIs" dxfId="2596" priority="686" operator="between">
      <formula>14.5</formula>
      <formula>15</formula>
    </cfRule>
  </conditionalFormatting>
  <conditionalFormatting sqref="G482:I482">
    <cfRule type="cellIs" dxfId="2595" priority="685" operator="between">
      <formula>14.5</formula>
      <formula>15</formula>
    </cfRule>
  </conditionalFormatting>
  <conditionalFormatting sqref="G482:I482">
    <cfRule type="cellIs" dxfId="2594" priority="684" operator="between">
      <formula>14.5</formula>
      <formula>15</formula>
    </cfRule>
  </conditionalFormatting>
  <conditionalFormatting sqref="G482:I482">
    <cfRule type="cellIs" dxfId="2593" priority="683" operator="between">
      <formula>14.5</formula>
      <formula>15</formula>
    </cfRule>
  </conditionalFormatting>
  <conditionalFormatting sqref="G482:I482">
    <cfRule type="cellIs" dxfId="2592" priority="682" operator="between">
      <formula>14.5</formula>
      <formula>15</formula>
    </cfRule>
  </conditionalFormatting>
  <conditionalFormatting sqref="G482:I482">
    <cfRule type="cellIs" dxfId="2591" priority="681" operator="between">
      <formula>14.5</formula>
      <formula>15</formula>
    </cfRule>
  </conditionalFormatting>
  <conditionalFormatting sqref="G482:I482">
    <cfRule type="cellIs" dxfId="2590" priority="680" operator="between">
      <formula>14.5</formula>
      <formula>15</formula>
    </cfRule>
  </conditionalFormatting>
  <conditionalFormatting sqref="G482:I482">
    <cfRule type="cellIs" dxfId="2589" priority="679" operator="between">
      <formula>14.5</formula>
      <formula>15</formula>
    </cfRule>
  </conditionalFormatting>
  <conditionalFormatting sqref="G482:I482">
    <cfRule type="cellIs" dxfId="2588" priority="678" operator="between">
      <formula>14.5</formula>
      <formula>15</formula>
    </cfRule>
  </conditionalFormatting>
  <conditionalFormatting sqref="G482:I482">
    <cfRule type="cellIs" dxfId="2587" priority="677" operator="between">
      <formula>14.5</formula>
      <formula>15</formula>
    </cfRule>
  </conditionalFormatting>
  <conditionalFormatting sqref="G482:I482">
    <cfRule type="cellIs" dxfId="2586" priority="676" operator="between">
      <formula>14.5</formula>
      <formula>15</formula>
    </cfRule>
  </conditionalFormatting>
  <conditionalFormatting sqref="G482:I482">
    <cfRule type="cellIs" dxfId="2585" priority="675" operator="between">
      <formula>14.5</formula>
      <formula>15</formula>
    </cfRule>
  </conditionalFormatting>
  <conditionalFormatting sqref="G482:I482">
    <cfRule type="cellIs" dxfId="2584" priority="674" operator="between">
      <formula>14.5</formula>
      <formula>15</formula>
    </cfRule>
  </conditionalFormatting>
  <conditionalFormatting sqref="G482:I482">
    <cfRule type="cellIs" dxfId="2583" priority="673" operator="between">
      <formula>14.5</formula>
      <formula>15</formula>
    </cfRule>
  </conditionalFormatting>
  <conditionalFormatting sqref="G482:I482">
    <cfRule type="cellIs" dxfId="2582" priority="672" operator="between">
      <formula>14.5</formula>
      <formula>15</formula>
    </cfRule>
  </conditionalFormatting>
  <conditionalFormatting sqref="G482:I482">
    <cfRule type="cellIs" dxfId="2581" priority="671" operator="between">
      <formula>14.5</formula>
      <formula>15</formula>
    </cfRule>
  </conditionalFormatting>
  <conditionalFormatting sqref="G482:I482">
    <cfRule type="cellIs" dxfId="2580" priority="670" operator="between">
      <formula>14.5</formula>
      <formula>15</formula>
    </cfRule>
  </conditionalFormatting>
  <conditionalFormatting sqref="G482:I482">
    <cfRule type="cellIs" dxfId="2579" priority="669" operator="between">
      <formula>14.5</formula>
      <formula>15</formula>
    </cfRule>
  </conditionalFormatting>
  <conditionalFormatting sqref="G483:I483">
    <cfRule type="cellIs" dxfId="2578" priority="668" operator="between">
      <formula>14.5</formula>
      <formula>15</formula>
    </cfRule>
  </conditionalFormatting>
  <conditionalFormatting sqref="G483:I483">
    <cfRule type="cellIs" dxfId="2577" priority="667" operator="between">
      <formula>14.5</formula>
      <formula>15</formula>
    </cfRule>
  </conditionalFormatting>
  <conditionalFormatting sqref="G483:I483">
    <cfRule type="cellIs" dxfId="2576" priority="666" operator="between">
      <formula>14.5</formula>
      <formula>15</formula>
    </cfRule>
  </conditionalFormatting>
  <conditionalFormatting sqref="G483:I483">
    <cfRule type="cellIs" dxfId="2575" priority="665" operator="between">
      <formula>14.5</formula>
      <formula>15</formula>
    </cfRule>
  </conditionalFormatting>
  <conditionalFormatting sqref="G483:I483">
    <cfRule type="cellIs" dxfId="2574" priority="664" operator="between">
      <formula>14.5</formula>
      <formula>15</formula>
    </cfRule>
  </conditionalFormatting>
  <conditionalFormatting sqref="G483:I483">
    <cfRule type="cellIs" dxfId="2573" priority="663" operator="between">
      <formula>14.5</formula>
      <formula>15</formula>
    </cfRule>
  </conditionalFormatting>
  <conditionalFormatting sqref="G483:I483">
    <cfRule type="cellIs" dxfId="2572" priority="662" operator="between">
      <formula>14.5</formula>
      <formula>15</formula>
    </cfRule>
  </conditionalFormatting>
  <conditionalFormatting sqref="G483:I483">
    <cfRule type="cellIs" dxfId="2571" priority="661" operator="between">
      <formula>14.5</formula>
      <formula>15</formula>
    </cfRule>
  </conditionalFormatting>
  <conditionalFormatting sqref="G483:I483">
    <cfRule type="cellIs" dxfId="2570" priority="660" operator="between">
      <formula>14.5</formula>
      <formula>15</formula>
    </cfRule>
  </conditionalFormatting>
  <conditionalFormatting sqref="G483:I483">
    <cfRule type="cellIs" dxfId="2569" priority="659" operator="between">
      <formula>14.5</formula>
      <formula>15</formula>
    </cfRule>
  </conditionalFormatting>
  <conditionalFormatting sqref="G483:I483">
    <cfRule type="cellIs" dxfId="2568" priority="658" operator="between">
      <formula>14.5</formula>
      <formula>15</formula>
    </cfRule>
  </conditionalFormatting>
  <conditionalFormatting sqref="G483:I483">
    <cfRule type="cellIs" dxfId="2567" priority="657" operator="between">
      <formula>14.5</formula>
      <formula>15</formula>
    </cfRule>
  </conditionalFormatting>
  <conditionalFormatting sqref="G483:I483">
    <cfRule type="cellIs" dxfId="2566" priority="656" operator="between">
      <formula>14.5</formula>
      <formula>15</formula>
    </cfRule>
  </conditionalFormatting>
  <conditionalFormatting sqref="G483:I483">
    <cfRule type="cellIs" dxfId="2565" priority="655" operator="between">
      <formula>14.5</formula>
      <formula>15</formula>
    </cfRule>
  </conditionalFormatting>
  <conditionalFormatting sqref="G483:I483">
    <cfRule type="cellIs" dxfId="2564" priority="654" operator="between">
      <formula>14.5</formula>
      <formula>15</formula>
    </cfRule>
  </conditionalFormatting>
  <conditionalFormatting sqref="G483:I483">
    <cfRule type="cellIs" dxfId="2563" priority="653" operator="between">
      <formula>14.5</formula>
      <formula>15</formula>
    </cfRule>
  </conditionalFormatting>
  <conditionalFormatting sqref="G483:I483">
    <cfRule type="cellIs" dxfId="2562" priority="652" operator="between">
      <formula>14.5</formula>
      <formula>15</formula>
    </cfRule>
  </conditionalFormatting>
  <conditionalFormatting sqref="G483:I483">
    <cfRule type="cellIs" dxfId="2561" priority="651" operator="between">
      <formula>14.5</formula>
      <formula>15</formula>
    </cfRule>
  </conditionalFormatting>
  <conditionalFormatting sqref="G484:I484">
    <cfRule type="cellIs" dxfId="2560" priority="650" operator="between">
      <formula>14.5</formula>
      <formula>15</formula>
    </cfRule>
  </conditionalFormatting>
  <conditionalFormatting sqref="G484:I484">
    <cfRule type="cellIs" dxfId="2559" priority="649" operator="between">
      <formula>14.5</formula>
      <formula>15</formula>
    </cfRule>
  </conditionalFormatting>
  <conditionalFormatting sqref="G484:I484">
    <cfRule type="cellIs" dxfId="2558" priority="648" operator="between">
      <formula>14.5</formula>
      <formula>15</formula>
    </cfRule>
  </conditionalFormatting>
  <conditionalFormatting sqref="G484:I484">
    <cfRule type="cellIs" dxfId="2557" priority="647" operator="between">
      <formula>14.5</formula>
      <formula>15</formula>
    </cfRule>
  </conditionalFormatting>
  <conditionalFormatting sqref="G484:I484">
    <cfRule type="cellIs" dxfId="2556" priority="646" operator="between">
      <formula>14.5</formula>
      <formula>15</formula>
    </cfRule>
  </conditionalFormatting>
  <conditionalFormatting sqref="G484:I484">
    <cfRule type="cellIs" dxfId="2555" priority="645" operator="between">
      <formula>14.5</formula>
      <formula>15</formula>
    </cfRule>
  </conditionalFormatting>
  <conditionalFormatting sqref="G484:I484">
    <cfRule type="cellIs" dxfId="2554" priority="644" operator="between">
      <formula>14.5</formula>
      <formula>15</formula>
    </cfRule>
  </conditionalFormatting>
  <conditionalFormatting sqref="G484:I484">
    <cfRule type="cellIs" dxfId="2553" priority="643" operator="between">
      <formula>14.5</formula>
      <formula>15</formula>
    </cfRule>
  </conditionalFormatting>
  <conditionalFormatting sqref="G484:I484">
    <cfRule type="cellIs" dxfId="2552" priority="642" operator="between">
      <formula>14.5</formula>
      <formula>15</formula>
    </cfRule>
  </conditionalFormatting>
  <conditionalFormatting sqref="G484:I484">
    <cfRule type="cellIs" dxfId="2551" priority="641" operator="between">
      <formula>14.5</formula>
      <formula>15</formula>
    </cfRule>
  </conditionalFormatting>
  <conditionalFormatting sqref="G484:I484">
    <cfRule type="cellIs" dxfId="2550" priority="640" operator="between">
      <formula>14.5</formula>
      <formula>15</formula>
    </cfRule>
  </conditionalFormatting>
  <conditionalFormatting sqref="G484:I484">
    <cfRule type="cellIs" dxfId="2549" priority="639" operator="between">
      <formula>14.5</formula>
      <formula>15</formula>
    </cfRule>
  </conditionalFormatting>
  <conditionalFormatting sqref="G484:I484">
    <cfRule type="cellIs" dxfId="2548" priority="638" operator="between">
      <formula>14.5</formula>
      <formula>15</formula>
    </cfRule>
  </conditionalFormatting>
  <conditionalFormatting sqref="G484:I484">
    <cfRule type="cellIs" dxfId="2547" priority="637" operator="between">
      <formula>14.5</formula>
      <formula>15</formula>
    </cfRule>
  </conditionalFormatting>
  <conditionalFormatting sqref="G484:I484">
    <cfRule type="cellIs" dxfId="2546" priority="636" operator="between">
      <formula>14.5</formula>
      <formula>15</formula>
    </cfRule>
  </conditionalFormatting>
  <conditionalFormatting sqref="G484:I484">
    <cfRule type="cellIs" dxfId="2545" priority="635" operator="between">
      <formula>14.5</formula>
      <formula>15</formula>
    </cfRule>
  </conditionalFormatting>
  <conditionalFormatting sqref="G484:I484">
    <cfRule type="cellIs" dxfId="2544" priority="634" operator="between">
      <formula>14.5</formula>
      <formula>15</formula>
    </cfRule>
  </conditionalFormatting>
  <conditionalFormatting sqref="G484:I484">
    <cfRule type="cellIs" dxfId="2543" priority="633" operator="between">
      <formula>14.5</formula>
      <formula>15</formula>
    </cfRule>
  </conditionalFormatting>
  <conditionalFormatting sqref="G484:I484">
    <cfRule type="cellIs" dxfId="2542" priority="632" operator="between">
      <formula>14.5</formula>
      <formula>15</formula>
    </cfRule>
  </conditionalFormatting>
  <conditionalFormatting sqref="G485:I485">
    <cfRule type="cellIs" dxfId="2541" priority="631" operator="between">
      <formula>14.5</formula>
      <formula>15</formula>
    </cfRule>
  </conditionalFormatting>
  <conditionalFormatting sqref="G485:I485">
    <cfRule type="cellIs" dxfId="2540" priority="630" operator="between">
      <formula>14.5</formula>
      <formula>15</formula>
    </cfRule>
  </conditionalFormatting>
  <conditionalFormatting sqref="G485:I485">
    <cfRule type="cellIs" dxfId="2539" priority="629" operator="between">
      <formula>14.5</formula>
      <formula>15</formula>
    </cfRule>
  </conditionalFormatting>
  <conditionalFormatting sqref="G485:I485">
    <cfRule type="cellIs" dxfId="2538" priority="628" operator="between">
      <formula>14.5</formula>
      <formula>15</formula>
    </cfRule>
  </conditionalFormatting>
  <conditionalFormatting sqref="G485:I485">
    <cfRule type="cellIs" dxfId="2537" priority="627" operator="between">
      <formula>14.5</formula>
      <formula>15</formula>
    </cfRule>
  </conditionalFormatting>
  <conditionalFormatting sqref="G485:I485">
    <cfRule type="cellIs" dxfId="2536" priority="626" operator="between">
      <formula>14.5</formula>
      <formula>15</formula>
    </cfRule>
  </conditionalFormatting>
  <conditionalFormatting sqref="G485:I485">
    <cfRule type="cellIs" dxfId="2535" priority="625" operator="between">
      <formula>14.5</formula>
      <formula>15</formula>
    </cfRule>
  </conditionalFormatting>
  <conditionalFormatting sqref="G485:I485">
    <cfRule type="cellIs" dxfId="2534" priority="624" operator="between">
      <formula>14.5</formula>
      <formula>15</formula>
    </cfRule>
  </conditionalFormatting>
  <conditionalFormatting sqref="G485:I485">
    <cfRule type="cellIs" dxfId="2533" priority="623" operator="between">
      <formula>14.5</formula>
      <formula>15</formula>
    </cfRule>
  </conditionalFormatting>
  <conditionalFormatting sqref="G485:I485">
    <cfRule type="cellIs" dxfId="2532" priority="622" operator="between">
      <formula>14.5</formula>
      <formula>15</formula>
    </cfRule>
  </conditionalFormatting>
  <conditionalFormatting sqref="G485:I485">
    <cfRule type="cellIs" dxfId="2531" priority="621" operator="between">
      <formula>14.5</formula>
      <formula>15</formula>
    </cfRule>
  </conditionalFormatting>
  <conditionalFormatting sqref="G485:I485">
    <cfRule type="cellIs" dxfId="2530" priority="620" operator="between">
      <formula>14.5</formula>
      <formula>15</formula>
    </cfRule>
  </conditionalFormatting>
  <conditionalFormatting sqref="G485:I485">
    <cfRule type="cellIs" dxfId="2529" priority="619" operator="between">
      <formula>14.5</formula>
      <formula>15</formula>
    </cfRule>
  </conditionalFormatting>
  <conditionalFormatting sqref="G485:I485">
    <cfRule type="cellIs" dxfId="2528" priority="618" operator="between">
      <formula>14.5</formula>
      <formula>15</formula>
    </cfRule>
  </conditionalFormatting>
  <conditionalFormatting sqref="G485:I485">
    <cfRule type="cellIs" dxfId="2527" priority="617" operator="between">
      <formula>14.5</formula>
      <formula>15</formula>
    </cfRule>
  </conditionalFormatting>
  <conditionalFormatting sqref="G485:I485">
    <cfRule type="cellIs" dxfId="2526" priority="616" operator="between">
      <formula>14.5</formula>
      <formula>15</formula>
    </cfRule>
  </conditionalFormatting>
  <conditionalFormatting sqref="G485:I485">
    <cfRule type="cellIs" dxfId="2525" priority="615" operator="between">
      <formula>14.5</formula>
      <formula>15</formula>
    </cfRule>
  </conditionalFormatting>
  <conditionalFormatting sqref="G485:I485">
    <cfRule type="cellIs" dxfId="2524" priority="614" operator="between">
      <formula>14.5</formula>
      <formula>15</formula>
    </cfRule>
  </conditionalFormatting>
  <conditionalFormatting sqref="G485:I485">
    <cfRule type="cellIs" dxfId="2523" priority="613" operator="between">
      <formula>14.5</formula>
      <formula>15</formula>
    </cfRule>
  </conditionalFormatting>
  <conditionalFormatting sqref="G485:I485">
    <cfRule type="cellIs" dxfId="2522" priority="612" operator="between">
      <formula>14.5</formula>
      <formula>15</formula>
    </cfRule>
  </conditionalFormatting>
  <conditionalFormatting sqref="AH484:AH492">
    <cfRule type="cellIs" dxfId="2521" priority="610" stopIfTrue="1" operator="greaterThan">
      <formula>3</formula>
    </cfRule>
    <cfRule type="cellIs" dxfId="2520" priority="611" stopIfTrue="1" operator="between">
      <formula>1.5</formula>
      <formula>3</formula>
    </cfRule>
  </conditionalFormatting>
  <conditionalFormatting sqref="G486:I486">
    <cfRule type="cellIs" dxfId="2519" priority="609" operator="between">
      <formula>14.5</formula>
      <formula>15</formula>
    </cfRule>
  </conditionalFormatting>
  <conditionalFormatting sqref="G486:I486">
    <cfRule type="cellIs" dxfId="2518" priority="608" operator="between">
      <formula>14.5</formula>
      <formula>15</formula>
    </cfRule>
  </conditionalFormatting>
  <conditionalFormatting sqref="G486:I486">
    <cfRule type="cellIs" dxfId="2517" priority="607" operator="between">
      <formula>14.5</formula>
      <formula>15</formula>
    </cfRule>
  </conditionalFormatting>
  <conditionalFormatting sqref="G486:I486">
    <cfRule type="cellIs" dxfId="2516" priority="606" operator="between">
      <formula>14.5</formula>
      <formula>15</formula>
    </cfRule>
  </conditionalFormatting>
  <conditionalFormatting sqref="G486:I486">
    <cfRule type="cellIs" dxfId="2515" priority="605" operator="between">
      <formula>14.5</formula>
      <formula>15</formula>
    </cfRule>
  </conditionalFormatting>
  <conditionalFormatting sqref="G486:I486">
    <cfRule type="cellIs" dxfId="2514" priority="604" operator="between">
      <formula>14.5</formula>
      <formula>15</formula>
    </cfRule>
  </conditionalFormatting>
  <conditionalFormatting sqref="G486:I486">
    <cfRule type="cellIs" dxfId="2513" priority="603" operator="between">
      <formula>14.5</formula>
      <formula>15</formula>
    </cfRule>
  </conditionalFormatting>
  <conditionalFormatting sqref="G486:I486">
    <cfRule type="cellIs" dxfId="2512" priority="602" operator="between">
      <formula>14.5</formula>
      <formula>15</formula>
    </cfRule>
  </conditionalFormatting>
  <conditionalFormatting sqref="G486:I486">
    <cfRule type="cellIs" dxfId="2511" priority="601" operator="between">
      <formula>14.5</formula>
      <formula>15</formula>
    </cfRule>
  </conditionalFormatting>
  <conditionalFormatting sqref="G486:I486">
    <cfRule type="cellIs" dxfId="2510" priority="600" operator="between">
      <formula>14.5</formula>
      <formula>15</formula>
    </cfRule>
  </conditionalFormatting>
  <conditionalFormatting sqref="G486:I486">
    <cfRule type="cellIs" dxfId="2509" priority="599" operator="between">
      <formula>14.5</formula>
      <formula>15</formula>
    </cfRule>
  </conditionalFormatting>
  <conditionalFormatting sqref="G486:I486">
    <cfRule type="cellIs" dxfId="2508" priority="598" operator="between">
      <formula>14.5</formula>
      <formula>15</formula>
    </cfRule>
  </conditionalFormatting>
  <conditionalFormatting sqref="G486:I486">
    <cfRule type="cellIs" dxfId="2507" priority="597" operator="between">
      <formula>14.5</formula>
      <formula>15</formula>
    </cfRule>
  </conditionalFormatting>
  <conditionalFormatting sqref="G486:I486">
    <cfRule type="cellIs" dxfId="2506" priority="596" operator="between">
      <formula>14.5</formula>
      <formula>15</formula>
    </cfRule>
  </conditionalFormatting>
  <conditionalFormatting sqref="G486:I486">
    <cfRule type="cellIs" dxfId="2505" priority="595" operator="between">
      <formula>14.5</formula>
      <formula>15</formula>
    </cfRule>
  </conditionalFormatting>
  <conditionalFormatting sqref="G486:I486">
    <cfRule type="cellIs" dxfId="2504" priority="594" operator="between">
      <formula>14.5</formula>
      <formula>15</formula>
    </cfRule>
  </conditionalFormatting>
  <conditionalFormatting sqref="G486:I486">
    <cfRule type="cellIs" dxfId="2503" priority="593" operator="between">
      <formula>14.5</formula>
      <formula>15</formula>
    </cfRule>
  </conditionalFormatting>
  <conditionalFormatting sqref="G486:I486">
    <cfRule type="cellIs" dxfId="2502" priority="592" operator="between">
      <formula>14.5</formula>
      <formula>15</formula>
    </cfRule>
  </conditionalFormatting>
  <conditionalFormatting sqref="G486:I486">
    <cfRule type="cellIs" dxfId="2501" priority="591" operator="between">
      <formula>14.5</formula>
      <formula>15</formula>
    </cfRule>
  </conditionalFormatting>
  <conditionalFormatting sqref="G486:I486">
    <cfRule type="cellIs" dxfId="2500" priority="590" operator="between">
      <formula>14.5</formula>
      <formula>15</formula>
    </cfRule>
  </conditionalFormatting>
  <conditionalFormatting sqref="G486:I486">
    <cfRule type="cellIs" dxfId="2499" priority="589" operator="between">
      <formula>14.5</formula>
      <formula>15</formula>
    </cfRule>
  </conditionalFormatting>
  <conditionalFormatting sqref="G487:I487">
    <cfRule type="cellIs" dxfId="2498" priority="588" operator="between">
      <formula>14.5</formula>
      <formula>15</formula>
    </cfRule>
  </conditionalFormatting>
  <conditionalFormatting sqref="G487:I487">
    <cfRule type="cellIs" dxfId="2497" priority="587" operator="between">
      <formula>14.5</formula>
      <formula>15</formula>
    </cfRule>
  </conditionalFormatting>
  <conditionalFormatting sqref="G487:I487">
    <cfRule type="cellIs" dxfId="2496" priority="586" operator="between">
      <formula>14.5</formula>
      <formula>15</formula>
    </cfRule>
  </conditionalFormatting>
  <conditionalFormatting sqref="G487:I487">
    <cfRule type="cellIs" dxfId="2495" priority="585" operator="between">
      <formula>14.5</formula>
      <formula>15</formula>
    </cfRule>
  </conditionalFormatting>
  <conditionalFormatting sqref="G487:I487">
    <cfRule type="cellIs" dxfId="2494" priority="584" operator="between">
      <formula>14.5</formula>
      <formula>15</formula>
    </cfRule>
  </conditionalFormatting>
  <conditionalFormatting sqref="G487:I487">
    <cfRule type="cellIs" dxfId="2493" priority="583" operator="between">
      <formula>14.5</formula>
      <formula>15</formula>
    </cfRule>
  </conditionalFormatting>
  <conditionalFormatting sqref="G487:I487">
    <cfRule type="cellIs" dxfId="2492" priority="582" operator="between">
      <formula>14.5</formula>
      <formula>15</formula>
    </cfRule>
  </conditionalFormatting>
  <conditionalFormatting sqref="G487:I487">
    <cfRule type="cellIs" dxfId="2491" priority="581" operator="between">
      <formula>14.5</formula>
      <formula>15</formula>
    </cfRule>
  </conditionalFormatting>
  <conditionalFormatting sqref="G487:I487">
    <cfRule type="cellIs" dxfId="2490" priority="580" operator="between">
      <formula>14.5</formula>
      <formula>15</formula>
    </cfRule>
  </conditionalFormatting>
  <conditionalFormatting sqref="G487:I487">
    <cfRule type="cellIs" dxfId="2489" priority="579" operator="between">
      <formula>14.5</formula>
      <formula>15</formula>
    </cfRule>
  </conditionalFormatting>
  <conditionalFormatting sqref="G487:I487">
    <cfRule type="cellIs" dxfId="2488" priority="578" operator="between">
      <formula>14.5</formula>
      <formula>15</formula>
    </cfRule>
  </conditionalFormatting>
  <conditionalFormatting sqref="G487:I487">
    <cfRule type="cellIs" dxfId="2487" priority="577" operator="between">
      <formula>14.5</formula>
      <formula>15</formula>
    </cfRule>
  </conditionalFormatting>
  <conditionalFormatting sqref="G487:I487">
    <cfRule type="cellIs" dxfId="2486" priority="576" operator="between">
      <formula>14.5</formula>
      <formula>15</formula>
    </cfRule>
  </conditionalFormatting>
  <conditionalFormatting sqref="G487:I487">
    <cfRule type="cellIs" dxfId="2485" priority="575" operator="between">
      <formula>14.5</formula>
      <formula>15</formula>
    </cfRule>
  </conditionalFormatting>
  <conditionalFormatting sqref="G487:I487">
    <cfRule type="cellIs" dxfId="2484" priority="574" operator="between">
      <formula>14.5</formula>
      <formula>15</formula>
    </cfRule>
  </conditionalFormatting>
  <conditionalFormatting sqref="G487:I487">
    <cfRule type="cellIs" dxfId="2483" priority="573" operator="between">
      <formula>14.5</formula>
      <formula>15</formula>
    </cfRule>
  </conditionalFormatting>
  <conditionalFormatting sqref="G487:I487">
    <cfRule type="cellIs" dxfId="2482" priority="572" operator="between">
      <formula>14.5</formula>
      <formula>15</formula>
    </cfRule>
  </conditionalFormatting>
  <conditionalFormatting sqref="G487:I487">
    <cfRule type="cellIs" dxfId="2481" priority="571" operator="between">
      <formula>14.5</formula>
      <formula>15</formula>
    </cfRule>
  </conditionalFormatting>
  <conditionalFormatting sqref="G487:I487">
    <cfRule type="cellIs" dxfId="2480" priority="570" operator="between">
      <formula>14.5</formula>
      <formula>15</formula>
    </cfRule>
  </conditionalFormatting>
  <conditionalFormatting sqref="G487:I487">
    <cfRule type="cellIs" dxfId="2479" priority="569" operator="between">
      <formula>14.5</formula>
      <formula>15</formula>
    </cfRule>
  </conditionalFormatting>
  <conditionalFormatting sqref="G487:I487">
    <cfRule type="cellIs" dxfId="2478" priority="568" operator="between">
      <formula>14.5</formula>
      <formula>15</formula>
    </cfRule>
  </conditionalFormatting>
  <conditionalFormatting sqref="G487:I487">
    <cfRule type="cellIs" dxfId="2477" priority="567" operator="between">
      <formula>14.5</formula>
      <formula>15</formula>
    </cfRule>
  </conditionalFormatting>
  <conditionalFormatting sqref="G488:I488">
    <cfRule type="cellIs" dxfId="2476" priority="566" operator="between">
      <formula>14.5</formula>
      <formula>15</formula>
    </cfRule>
  </conditionalFormatting>
  <conditionalFormatting sqref="G488:I488">
    <cfRule type="cellIs" dxfId="2475" priority="565" operator="between">
      <formula>14.5</formula>
      <formula>15</formula>
    </cfRule>
  </conditionalFormatting>
  <conditionalFormatting sqref="G488:I488">
    <cfRule type="cellIs" dxfId="2474" priority="564" operator="between">
      <formula>14.5</formula>
      <formula>15</formula>
    </cfRule>
  </conditionalFormatting>
  <conditionalFormatting sqref="G488:I488">
    <cfRule type="cellIs" dxfId="2473" priority="563" operator="between">
      <formula>14.5</formula>
      <formula>15</formula>
    </cfRule>
  </conditionalFormatting>
  <conditionalFormatting sqref="G488:I488">
    <cfRule type="cellIs" dxfId="2472" priority="562" operator="between">
      <formula>14.5</formula>
      <formula>15</formula>
    </cfRule>
  </conditionalFormatting>
  <conditionalFormatting sqref="G488:I488">
    <cfRule type="cellIs" dxfId="2471" priority="561" operator="between">
      <formula>14.5</formula>
      <formula>15</formula>
    </cfRule>
  </conditionalFormatting>
  <conditionalFormatting sqref="G488:I488">
    <cfRule type="cellIs" dxfId="2470" priority="560" operator="between">
      <formula>14.5</formula>
      <formula>15</formula>
    </cfRule>
  </conditionalFormatting>
  <conditionalFormatting sqref="G488:I488">
    <cfRule type="cellIs" dxfId="2469" priority="559" operator="between">
      <formula>14.5</formula>
      <formula>15</formula>
    </cfRule>
  </conditionalFormatting>
  <conditionalFormatting sqref="G488:I488">
    <cfRule type="cellIs" dxfId="2468" priority="558" operator="between">
      <formula>14.5</formula>
      <formula>15</formula>
    </cfRule>
  </conditionalFormatting>
  <conditionalFormatting sqref="G488:I488">
    <cfRule type="cellIs" dxfId="2467" priority="557" operator="between">
      <formula>14.5</formula>
      <formula>15</formula>
    </cfRule>
  </conditionalFormatting>
  <conditionalFormatting sqref="G488:I488">
    <cfRule type="cellIs" dxfId="2466" priority="556" operator="between">
      <formula>14.5</formula>
      <formula>15</formula>
    </cfRule>
  </conditionalFormatting>
  <conditionalFormatting sqref="G488:I488">
    <cfRule type="cellIs" dxfId="2465" priority="555" operator="between">
      <formula>14.5</formula>
      <formula>15</formula>
    </cfRule>
  </conditionalFormatting>
  <conditionalFormatting sqref="G488:I488">
    <cfRule type="cellIs" dxfId="2464" priority="554" operator="between">
      <formula>14.5</formula>
      <formula>15</formula>
    </cfRule>
  </conditionalFormatting>
  <conditionalFormatting sqref="G488:I488">
    <cfRule type="cellIs" dxfId="2463" priority="553" operator="between">
      <formula>14.5</formula>
      <formula>15</formula>
    </cfRule>
  </conditionalFormatting>
  <conditionalFormatting sqref="G488:I488">
    <cfRule type="cellIs" dxfId="2462" priority="552" operator="between">
      <formula>14.5</formula>
      <formula>15</formula>
    </cfRule>
  </conditionalFormatting>
  <conditionalFormatting sqref="G488:I488">
    <cfRule type="cellIs" dxfId="2461" priority="551" operator="between">
      <formula>14.5</formula>
      <formula>15</formula>
    </cfRule>
  </conditionalFormatting>
  <conditionalFormatting sqref="G488:I488">
    <cfRule type="cellIs" dxfId="2460" priority="550" operator="between">
      <formula>14.5</formula>
      <formula>15</formula>
    </cfRule>
  </conditionalFormatting>
  <conditionalFormatting sqref="G488:I488">
    <cfRule type="cellIs" dxfId="2459" priority="549" operator="between">
      <formula>14.5</formula>
      <formula>15</formula>
    </cfRule>
  </conditionalFormatting>
  <conditionalFormatting sqref="G488:I488">
    <cfRule type="cellIs" dxfId="2458" priority="548" operator="between">
      <formula>14.5</formula>
      <formula>15</formula>
    </cfRule>
  </conditionalFormatting>
  <conditionalFormatting sqref="G488:I488">
    <cfRule type="cellIs" dxfId="2457" priority="547" operator="between">
      <formula>14.5</formula>
      <formula>15</formula>
    </cfRule>
  </conditionalFormatting>
  <conditionalFormatting sqref="G488:I488">
    <cfRule type="cellIs" dxfId="2456" priority="546" operator="between">
      <formula>14.5</formula>
      <formula>15</formula>
    </cfRule>
  </conditionalFormatting>
  <conditionalFormatting sqref="G488:I488">
    <cfRule type="cellIs" dxfId="2455" priority="545" operator="between">
      <formula>14.5</formula>
      <formula>15</formula>
    </cfRule>
  </conditionalFormatting>
  <conditionalFormatting sqref="G488:I488">
    <cfRule type="cellIs" dxfId="2454" priority="544" operator="between">
      <formula>14.5</formula>
      <formula>15</formula>
    </cfRule>
  </conditionalFormatting>
  <conditionalFormatting sqref="AH472:AH483">
    <cfRule type="cellIs" dxfId="2453" priority="542" stopIfTrue="1" operator="greaterThan">
      <formula>3</formula>
    </cfRule>
    <cfRule type="cellIs" dxfId="2452" priority="543" stopIfTrue="1" operator="between">
      <formula>1.5</formula>
      <formula>3</formula>
    </cfRule>
  </conditionalFormatting>
  <conditionalFormatting sqref="G489:I489">
    <cfRule type="cellIs" dxfId="2451" priority="541" operator="between">
      <formula>14.5</formula>
      <formula>15</formula>
    </cfRule>
  </conditionalFormatting>
  <conditionalFormatting sqref="G489:I489">
    <cfRule type="cellIs" dxfId="2450" priority="540" operator="between">
      <formula>14.5</formula>
      <formula>15</formula>
    </cfRule>
  </conditionalFormatting>
  <conditionalFormatting sqref="G489:I489">
    <cfRule type="cellIs" dxfId="2449" priority="539" operator="between">
      <formula>14.5</formula>
      <formula>15</formula>
    </cfRule>
  </conditionalFormatting>
  <conditionalFormatting sqref="G489:I489">
    <cfRule type="cellIs" dxfId="2448" priority="538" operator="between">
      <formula>14.5</formula>
      <formula>15</formula>
    </cfRule>
  </conditionalFormatting>
  <conditionalFormatting sqref="G489:I489">
    <cfRule type="cellIs" dxfId="2447" priority="537" operator="between">
      <formula>14.5</formula>
      <formula>15</formula>
    </cfRule>
  </conditionalFormatting>
  <conditionalFormatting sqref="G489:I489">
    <cfRule type="cellIs" dxfId="2446" priority="536" operator="between">
      <formula>14.5</formula>
      <formula>15</formula>
    </cfRule>
  </conditionalFormatting>
  <conditionalFormatting sqref="G489:I489">
    <cfRule type="cellIs" dxfId="2445" priority="535" operator="between">
      <formula>14.5</formula>
      <formula>15</formula>
    </cfRule>
  </conditionalFormatting>
  <conditionalFormatting sqref="G489:I489">
    <cfRule type="cellIs" dxfId="2444" priority="534" operator="between">
      <formula>14.5</formula>
      <formula>15</formula>
    </cfRule>
  </conditionalFormatting>
  <conditionalFormatting sqref="G489:I489">
    <cfRule type="cellIs" dxfId="2443" priority="533" operator="between">
      <formula>14.5</formula>
      <formula>15</formula>
    </cfRule>
  </conditionalFormatting>
  <conditionalFormatting sqref="G489:I489">
    <cfRule type="cellIs" dxfId="2442" priority="532" operator="between">
      <formula>14.5</formula>
      <formula>15</formula>
    </cfRule>
  </conditionalFormatting>
  <conditionalFormatting sqref="G489:I489">
    <cfRule type="cellIs" dxfId="2441" priority="531" operator="between">
      <formula>14.5</formula>
      <formula>15</formula>
    </cfRule>
  </conditionalFormatting>
  <conditionalFormatting sqref="G489:I489">
    <cfRule type="cellIs" dxfId="2440" priority="530" operator="between">
      <formula>14.5</formula>
      <formula>15</formula>
    </cfRule>
  </conditionalFormatting>
  <conditionalFormatting sqref="G489:I489">
    <cfRule type="cellIs" dxfId="2439" priority="529" operator="between">
      <formula>14.5</formula>
      <formula>15</formula>
    </cfRule>
  </conditionalFormatting>
  <conditionalFormatting sqref="G489:I489">
    <cfRule type="cellIs" dxfId="2438" priority="528" operator="between">
      <formula>14.5</formula>
      <formula>15</formula>
    </cfRule>
  </conditionalFormatting>
  <conditionalFormatting sqref="G489:I489">
    <cfRule type="cellIs" dxfId="2437" priority="527" operator="between">
      <formula>14.5</formula>
      <formula>15</formula>
    </cfRule>
  </conditionalFormatting>
  <conditionalFormatting sqref="G489:I489">
    <cfRule type="cellIs" dxfId="2436" priority="526" operator="between">
      <formula>14.5</formula>
      <formula>15</formula>
    </cfRule>
  </conditionalFormatting>
  <conditionalFormatting sqref="G489:I489">
    <cfRule type="cellIs" dxfId="2435" priority="525" operator="between">
      <formula>14.5</formula>
      <formula>15</formula>
    </cfRule>
  </conditionalFormatting>
  <conditionalFormatting sqref="G489:I489">
    <cfRule type="cellIs" dxfId="2434" priority="524" operator="between">
      <formula>14.5</formula>
      <formula>15</formula>
    </cfRule>
  </conditionalFormatting>
  <conditionalFormatting sqref="G489:I489">
    <cfRule type="cellIs" dxfId="2433" priority="523" operator="between">
      <formula>14.5</formula>
      <formula>15</formula>
    </cfRule>
  </conditionalFormatting>
  <conditionalFormatting sqref="G489:I489">
    <cfRule type="cellIs" dxfId="2432" priority="522" operator="between">
      <formula>14.5</formula>
      <formula>15</formula>
    </cfRule>
  </conditionalFormatting>
  <conditionalFormatting sqref="G489:I489">
    <cfRule type="cellIs" dxfId="2431" priority="521" operator="between">
      <formula>14.5</formula>
      <formula>15</formula>
    </cfRule>
  </conditionalFormatting>
  <conditionalFormatting sqref="G489:I489">
    <cfRule type="cellIs" dxfId="2430" priority="520" operator="between">
      <formula>14.5</formula>
      <formula>15</formula>
    </cfRule>
  </conditionalFormatting>
  <conditionalFormatting sqref="G489:I489">
    <cfRule type="cellIs" dxfId="2429" priority="519" operator="between">
      <formula>14.5</formula>
      <formula>15</formula>
    </cfRule>
  </conditionalFormatting>
  <conditionalFormatting sqref="G489:I489">
    <cfRule type="cellIs" dxfId="2428" priority="518" operator="between">
      <formula>14.5</formula>
      <formula>15</formula>
    </cfRule>
  </conditionalFormatting>
  <conditionalFormatting sqref="G490:I490">
    <cfRule type="cellIs" dxfId="2427" priority="492" operator="between">
      <formula>14.5</formula>
      <formula>15</formula>
    </cfRule>
  </conditionalFormatting>
  <conditionalFormatting sqref="G490:I490">
    <cfRule type="cellIs" dxfId="2426" priority="491" operator="between">
      <formula>14.5</formula>
      <formula>15</formula>
    </cfRule>
  </conditionalFormatting>
  <conditionalFormatting sqref="G490:I490">
    <cfRule type="cellIs" dxfId="2425" priority="490" operator="between">
      <formula>14.5</formula>
      <formula>15</formula>
    </cfRule>
  </conditionalFormatting>
  <conditionalFormatting sqref="G490:I490">
    <cfRule type="cellIs" dxfId="2424" priority="489" operator="between">
      <formula>14.5</formula>
      <formula>15</formula>
    </cfRule>
  </conditionalFormatting>
  <conditionalFormatting sqref="G490:I490">
    <cfRule type="cellIs" dxfId="2423" priority="488" operator="between">
      <formula>14.5</formula>
      <formula>15</formula>
    </cfRule>
  </conditionalFormatting>
  <conditionalFormatting sqref="G490:I490">
    <cfRule type="cellIs" dxfId="2422" priority="487" operator="between">
      <formula>14.5</formula>
      <formula>15</formula>
    </cfRule>
  </conditionalFormatting>
  <conditionalFormatting sqref="G490:I490">
    <cfRule type="cellIs" dxfId="2421" priority="486" operator="between">
      <formula>14.5</formula>
      <formula>15</formula>
    </cfRule>
  </conditionalFormatting>
  <conditionalFormatting sqref="G490:I490">
    <cfRule type="cellIs" dxfId="2420" priority="485" operator="between">
      <formula>14.5</formula>
      <formula>15</formula>
    </cfRule>
  </conditionalFormatting>
  <conditionalFormatting sqref="G490:I490">
    <cfRule type="cellIs" dxfId="2419" priority="484" operator="between">
      <formula>14.5</formula>
      <formula>15</formula>
    </cfRule>
  </conditionalFormatting>
  <conditionalFormatting sqref="G490:I490">
    <cfRule type="cellIs" dxfId="2418" priority="483" operator="between">
      <formula>14.5</formula>
      <formula>15</formula>
    </cfRule>
  </conditionalFormatting>
  <conditionalFormatting sqref="G490:I490">
    <cfRule type="cellIs" dxfId="2417" priority="482" operator="between">
      <formula>14.5</formula>
      <formula>15</formula>
    </cfRule>
  </conditionalFormatting>
  <conditionalFormatting sqref="G490:I490">
    <cfRule type="cellIs" dxfId="2416" priority="481" operator="between">
      <formula>14.5</formula>
      <formula>15</formula>
    </cfRule>
  </conditionalFormatting>
  <conditionalFormatting sqref="G490:I490">
    <cfRule type="cellIs" dxfId="2415" priority="480" operator="between">
      <formula>14.5</formula>
      <formula>15</formula>
    </cfRule>
  </conditionalFormatting>
  <conditionalFormatting sqref="G490:I490">
    <cfRule type="cellIs" dxfId="2414" priority="479" operator="between">
      <formula>14.5</formula>
      <formula>15</formula>
    </cfRule>
  </conditionalFormatting>
  <conditionalFormatting sqref="G490:I490">
    <cfRule type="cellIs" dxfId="2413" priority="478" operator="between">
      <formula>14.5</formula>
      <formula>15</formula>
    </cfRule>
  </conditionalFormatting>
  <conditionalFormatting sqref="G490:I490">
    <cfRule type="cellIs" dxfId="2412" priority="477" operator="between">
      <formula>14.5</formula>
      <formula>15</formula>
    </cfRule>
  </conditionalFormatting>
  <conditionalFormatting sqref="G490:I490">
    <cfRule type="cellIs" dxfId="2411" priority="476" operator="between">
      <formula>14.5</formula>
      <formula>15</formula>
    </cfRule>
  </conditionalFormatting>
  <conditionalFormatting sqref="G490:I490">
    <cfRule type="cellIs" dxfId="2410" priority="475" operator="between">
      <formula>14.5</formula>
      <formula>15</formula>
    </cfRule>
  </conditionalFormatting>
  <conditionalFormatting sqref="G490:I490">
    <cfRule type="cellIs" dxfId="2409" priority="474" operator="between">
      <formula>14.5</formula>
      <formula>15</formula>
    </cfRule>
  </conditionalFormatting>
  <conditionalFormatting sqref="G490:I490">
    <cfRule type="cellIs" dxfId="2408" priority="473" operator="between">
      <formula>14.5</formula>
      <formula>15</formula>
    </cfRule>
  </conditionalFormatting>
  <conditionalFormatting sqref="G490:I490">
    <cfRule type="cellIs" dxfId="2407" priority="472" operator="between">
      <formula>14.5</formula>
      <formula>15</formula>
    </cfRule>
  </conditionalFormatting>
  <conditionalFormatting sqref="G490:I490">
    <cfRule type="cellIs" dxfId="2406" priority="471" operator="between">
      <formula>14.5</formula>
      <formula>15</formula>
    </cfRule>
  </conditionalFormatting>
  <conditionalFormatting sqref="G490:I490">
    <cfRule type="cellIs" dxfId="2405" priority="470" operator="between">
      <formula>14.5</formula>
      <formula>15</formula>
    </cfRule>
  </conditionalFormatting>
  <conditionalFormatting sqref="G490:I490">
    <cfRule type="cellIs" dxfId="2404" priority="469" operator="between">
      <formula>14.5</formula>
      <formula>15</formula>
    </cfRule>
  </conditionalFormatting>
  <conditionalFormatting sqref="G490:I490">
    <cfRule type="cellIs" dxfId="2403" priority="468" operator="between">
      <formula>14.5</formula>
      <formula>15</formula>
    </cfRule>
  </conditionalFormatting>
  <conditionalFormatting sqref="G491:I491">
    <cfRule type="cellIs" dxfId="2402" priority="467" operator="between">
      <formula>14.5</formula>
      <formula>15</formula>
    </cfRule>
  </conditionalFormatting>
  <conditionalFormatting sqref="G491:I491">
    <cfRule type="cellIs" dxfId="2401" priority="466" operator="between">
      <formula>14.5</formula>
      <formula>15</formula>
    </cfRule>
  </conditionalFormatting>
  <conditionalFormatting sqref="G491:I491">
    <cfRule type="cellIs" dxfId="2400" priority="465" operator="between">
      <formula>14.5</formula>
      <formula>15</formula>
    </cfRule>
  </conditionalFormatting>
  <conditionalFormatting sqref="G491:I491">
    <cfRule type="cellIs" dxfId="2399" priority="464" operator="between">
      <formula>14.5</formula>
      <formula>15</formula>
    </cfRule>
  </conditionalFormatting>
  <conditionalFormatting sqref="G491:I491">
    <cfRule type="cellIs" dxfId="2398" priority="463" operator="between">
      <formula>14.5</formula>
      <formula>15</formula>
    </cfRule>
  </conditionalFormatting>
  <conditionalFormatting sqref="G491:I491">
    <cfRule type="cellIs" dxfId="2397" priority="462" operator="between">
      <formula>14.5</formula>
      <formula>15</formula>
    </cfRule>
  </conditionalFormatting>
  <conditionalFormatting sqref="G491:I491">
    <cfRule type="cellIs" dxfId="2396" priority="461" operator="between">
      <formula>14.5</formula>
      <formula>15</formula>
    </cfRule>
  </conditionalFormatting>
  <conditionalFormatting sqref="G491:I491">
    <cfRule type="cellIs" dxfId="2395" priority="460" operator="between">
      <formula>14.5</formula>
      <formula>15</formula>
    </cfRule>
  </conditionalFormatting>
  <conditionalFormatting sqref="G491:I491">
    <cfRule type="cellIs" dxfId="2394" priority="459" operator="between">
      <formula>14.5</formula>
      <formula>15</formula>
    </cfRule>
  </conditionalFormatting>
  <conditionalFormatting sqref="G491:I491">
    <cfRule type="cellIs" dxfId="2393" priority="458" operator="between">
      <formula>14.5</formula>
      <formula>15</formula>
    </cfRule>
  </conditionalFormatting>
  <conditionalFormatting sqref="G491:I491">
    <cfRule type="cellIs" dxfId="2392" priority="457" operator="between">
      <formula>14.5</formula>
      <formula>15</formula>
    </cfRule>
  </conditionalFormatting>
  <conditionalFormatting sqref="G491:I491">
    <cfRule type="cellIs" dxfId="2391" priority="456" operator="between">
      <formula>14.5</formula>
      <formula>15</formula>
    </cfRule>
  </conditionalFormatting>
  <conditionalFormatting sqref="G491:I491">
    <cfRule type="cellIs" dxfId="2390" priority="455" operator="between">
      <formula>14.5</formula>
      <formula>15</formula>
    </cfRule>
  </conditionalFormatting>
  <conditionalFormatting sqref="G491:I491">
    <cfRule type="cellIs" dxfId="2389" priority="454" operator="between">
      <formula>14.5</formula>
      <formula>15</formula>
    </cfRule>
  </conditionalFormatting>
  <conditionalFormatting sqref="G491:I491">
    <cfRule type="cellIs" dxfId="2388" priority="453" operator="between">
      <formula>14.5</formula>
      <formula>15</formula>
    </cfRule>
  </conditionalFormatting>
  <conditionalFormatting sqref="G491:I491">
    <cfRule type="cellIs" dxfId="2387" priority="452" operator="between">
      <formula>14.5</formula>
      <formula>15</formula>
    </cfRule>
  </conditionalFormatting>
  <conditionalFormatting sqref="G491:I491">
    <cfRule type="cellIs" dxfId="2386" priority="451" operator="between">
      <formula>14.5</formula>
      <formula>15</formula>
    </cfRule>
  </conditionalFormatting>
  <conditionalFormatting sqref="G491:I491">
    <cfRule type="cellIs" dxfId="2385" priority="450" operator="between">
      <formula>14.5</formula>
      <formula>15</formula>
    </cfRule>
  </conditionalFormatting>
  <conditionalFormatting sqref="G491:I491">
    <cfRule type="cellIs" dxfId="2384" priority="449" operator="between">
      <formula>14.5</formula>
      <formula>15</formula>
    </cfRule>
  </conditionalFormatting>
  <conditionalFormatting sqref="G491:I491">
    <cfRule type="cellIs" dxfId="2383" priority="448" operator="between">
      <formula>14.5</formula>
      <formula>15</formula>
    </cfRule>
  </conditionalFormatting>
  <conditionalFormatting sqref="G491:I491">
    <cfRule type="cellIs" dxfId="2382" priority="447" operator="between">
      <formula>14.5</formula>
      <formula>15</formula>
    </cfRule>
  </conditionalFormatting>
  <conditionalFormatting sqref="G491:I491">
    <cfRule type="cellIs" dxfId="2381" priority="446" operator="between">
      <formula>14.5</formula>
      <formula>15</formula>
    </cfRule>
  </conditionalFormatting>
  <conditionalFormatting sqref="G491:I491">
    <cfRule type="cellIs" dxfId="2380" priority="445" operator="between">
      <formula>14.5</formula>
      <formula>15</formula>
    </cfRule>
  </conditionalFormatting>
  <conditionalFormatting sqref="G491:I491">
    <cfRule type="cellIs" dxfId="2379" priority="444" operator="between">
      <formula>14.5</formula>
      <formula>15</formula>
    </cfRule>
  </conditionalFormatting>
  <conditionalFormatting sqref="G491:I491">
    <cfRule type="cellIs" dxfId="2378" priority="443" operator="between">
      <formula>14.5</formula>
      <formula>15</formula>
    </cfRule>
  </conditionalFormatting>
  <conditionalFormatting sqref="G491:I491">
    <cfRule type="cellIs" dxfId="2377" priority="442" operator="between">
      <formula>14.5</formula>
      <formula>15</formula>
    </cfRule>
  </conditionalFormatting>
  <conditionalFormatting sqref="G492:I492">
    <cfRule type="cellIs" dxfId="2376" priority="441" operator="between">
      <formula>14.5</formula>
      <formula>15</formula>
    </cfRule>
  </conditionalFormatting>
  <conditionalFormatting sqref="G492:I492">
    <cfRule type="cellIs" dxfId="2375" priority="440" operator="between">
      <formula>14.5</formula>
      <formula>15</formula>
    </cfRule>
  </conditionalFormatting>
  <conditionalFormatting sqref="G492:I492">
    <cfRule type="cellIs" dxfId="2374" priority="439" operator="between">
      <formula>14.5</formula>
      <formula>15</formula>
    </cfRule>
  </conditionalFormatting>
  <conditionalFormatting sqref="G492:I492">
    <cfRule type="cellIs" dxfId="2373" priority="438" operator="between">
      <formula>14.5</formula>
      <formula>15</formula>
    </cfRule>
  </conditionalFormatting>
  <conditionalFormatting sqref="G492:I492">
    <cfRule type="cellIs" dxfId="2372" priority="437" operator="between">
      <formula>14.5</formula>
      <formula>15</formula>
    </cfRule>
  </conditionalFormatting>
  <conditionalFormatting sqref="G492:I492">
    <cfRule type="cellIs" dxfId="2371" priority="436" operator="between">
      <formula>14.5</formula>
      <formula>15</formula>
    </cfRule>
  </conditionalFormatting>
  <conditionalFormatting sqref="G492:I492">
    <cfRule type="cellIs" dxfId="2370" priority="435" operator="between">
      <formula>14.5</formula>
      <formula>15</formula>
    </cfRule>
  </conditionalFormatting>
  <conditionalFormatting sqref="G492:I492">
    <cfRule type="cellIs" dxfId="2369" priority="434" operator="between">
      <formula>14.5</formula>
      <formula>15</formula>
    </cfRule>
  </conditionalFormatting>
  <conditionalFormatting sqref="G492:I492">
    <cfRule type="cellIs" dxfId="2368" priority="433" operator="between">
      <formula>14.5</formula>
      <formula>15</formula>
    </cfRule>
  </conditionalFormatting>
  <conditionalFormatting sqref="G492:I492">
    <cfRule type="cellIs" dxfId="2367" priority="432" operator="between">
      <formula>14.5</formula>
      <formula>15</formula>
    </cfRule>
  </conditionalFormatting>
  <conditionalFormatting sqref="G492:I492">
    <cfRule type="cellIs" dxfId="2366" priority="431" operator="between">
      <formula>14.5</formula>
      <formula>15</formula>
    </cfRule>
  </conditionalFormatting>
  <conditionalFormatting sqref="G492:I492">
    <cfRule type="cellIs" dxfId="2365" priority="430" operator="between">
      <formula>14.5</formula>
      <formula>15</formula>
    </cfRule>
  </conditionalFormatting>
  <conditionalFormatting sqref="G492:I492">
    <cfRule type="cellIs" dxfId="2364" priority="429" operator="between">
      <formula>14.5</formula>
      <formula>15</formula>
    </cfRule>
  </conditionalFormatting>
  <conditionalFormatting sqref="G492:I492">
    <cfRule type="cellIs" dxfId="2363" priority="428" operator="between">
      <formula>14.5</formula>
      <formula>15</formula>
    </cfRule>
  </conditionalFormatting>
  <conditionalFormatting sqref="G492:I492">
    <cfRule type="cellIs" dxfId="2362" priority="427" operator="between">
      <formula>14.5</formula>
      <formula>15</formula>
    </cfRule>
  </conditionalFormatting>
  <conditionalFormatting sqref="G492:I492">
    <cfRule type="cellIs" dxfId="2361" priority="426" operator="between">
      <formula>14.5</formula>
      <formula>15</formula>
    </cfRule>
  </conditionalFormatting>
  <conditionalFormatting sqref="G492:I492">
    <cfRule type="cellIs" dxfId="2360" priority="425" operator="between">
      <formula>14.5</formula>
      <formula>15</formula>
    </cfRule>
  </conditionalFormatting>
  <conditionalFormatting sqref="G492:I492">
    <cfRule type="cellIs" dxfId="2359" priority="424" operator="between">
      <formula>14.5</formula>
      <formula>15</formula>
    </cfRule>
  </conditionalFormatting>
  <conditionalFormatting sqref="G492:I492">
    <cfRule type="cellIs" dxfId="2358" priority="423" operator="between">
      <formula>14.5</formula>
      <formula>15</formula>
    </cfRule>
  </conditionalFormatting>
  <conditionalFormatting sqref="G492:I492">
    <cfRule type="cellIs" dxfId="2357" priority="422" operator="between">
      <formula>14.5</formula>
      <formula>15</formula>
    </cfRule>
  </conditionalFormatting>
  <conditionalFormatting sqref="G492:I492">
    <cfRule type="cellIs" dxfId="2356" priority="421" operator="between">
      <formula>14.5</formula>
      <formula>15</formula>
    </cfRule>
  </conditionalFormatting>
  <conditionalFormatting sqref="G492:I492">
    <cfRule type="cellIs" dxfId="2355" priority="420" operator="between">
      <formula>14.5</formula>
      <formula>15</formula>
    </cfRule>
  </conditionalFormatting>
  <conditionalFormatting sqref="G492:I492">
    <cfRule type="cellIs" dxfId="2354" priority="419" operator="between">
      <formula>14.5</formula>
      <formula>15</formula>
    </cfRule>
  </conditionalFormatting>
  <conditionalFormatting sqref="G492:I492">
    <cfRule type="cellIs" dxfId="2353" priority="418" operator="between">
      <formula>14.5</formula>
      <formula>15</formula>
    </cfRule>
  </conditionalFormatting>
  <conditionalFormatting sqref="G492:I492">
    <cfRule type="cellIs" dxfId="2352" priority="417" operator="between">
      <formula>14.5</formula>
      <formula>15</formula>
    </cfRule>
  </conditionalFormatting>
  <conditionalFormatting sqref="G492:I492">
    <cfRule type="cellIs" dxfId="2351" priority="416" operator="between">
      <formula>14.5</formula>
      <formula>15</formula>
    </cfRule>
  </conditionalFormatting>
  <conditionalFormatting sqref="G492:I492">
    <cfRule type="cellIs" dxfId="2350" priority="415" operator="between">
      <formula>14.5</formula>
      <formula>15</formula>
    </cfRule>
  </conditionalFormatting>
  <conditionalFormatting sqref="G494:I494">
    <cfRule type="cellIs" dxfId="2349" priority="414" operator="between">
      <formula>14.5</formula>
      <formula>15</formula>
    </cfRule>
  </conditionalFormatting>
  <conditionalFormatting sqref="AG494:AG498">
    <cfRule type="cellIs" dxfId="2348" priority="412" stopIfTrue="1" operator="lessThan">
      <formula>130</formula>
    </cfRule>
  </conditionalFormatting>
  <conditionalFormatting sqref="AH494:AH498">
    <cfRule type="cellIs" dxfId="2347" priority="411" stopIfTrue="1" operator="between">
      <formula>1.5</formula>
      <formula>3</formula>
    </cfRule>
  </conditionalFormatting>
  <conditionalFormatting sqref="AH494:AH498">
    <cfRule type="cellIs" dxfId="2346" priority="410" stopIfTrue="1" operator="greaterThan">
      <formula>3</formula>
    </cfRule>
  </conditionalFormatting>
  <conditionalFormatting sqref="G495:I495">
    <cfRule type="cellIs" dxfId="2345" priority="408" operator="between">
      <formula>14.5</formula>
      <formula>15</formula>
    </cfRule>
  </conditionalFormatting>
  <conditionalFormatting sqref="G495:I495">
    <cfRule type="cellIs" dxfId="2344" priority="407" operator="between">
      <formula>14.5</formula>
      <formula>15</formula>
    </cfRule>
  </conditionalFormatting>
  <conditionalFormatting sqref="G496:I496">
    <cfRule type="cellIs" dxfId="2343" priority="406" operator="between">
      <formula>14.5</formula>
      <formula>15</formula>
    </cfRule>
  </conditionalFormatting>
  <conditionalFormatting sqref="G496:I496">
    <cfRule type="cellIs" dxfId="2342" priority="405" operator="between">
      <formula>14.5</formula>
      <formula>15</formula>
    </cfRule>
  </conditionalFormatting>
  <conditionalFormatting sqref="G496:I496">
    <cfRule type="cellIs" dxfId="2341" priority="404" operator="between">
      <formula>14.5</formula>
      <formula>15</formula>
    </cfRule>
  </conditionalFormatting>
  <conditionalFormatting sqref="G497:I497">
    <cfRule type="cellIs" dxfId="2340" priority="403" operator="between">
      <formula>14.5</formula>
      <formula>15</formula>
    </cfRule>
  </conditionalFormatting>
  <conditionalFormatting sqref="G497:I497">
    <cfRule type="cellIs" dxfId="2339" priority="402" operator="between">
      <formula>14.5</formula>
      <formula>15</formula>
    </cfRule>
  </conditionalFormatting>
  <conditionalFormatting sqref="G497:I497">
    <cfRule type="cellIs" dxfId="2338" priority="401" operator="between">
      <formula>14.5</formula>
      <formula>15</formula>
    </cfRule>
  </conditionalFormatting>
  <conditionalFormatting sqref="G497:I497">
    <cfRule type="cellIs" dxfId="2337" priority="400" operator="between">
      <formula>14.5</formula>
      <formula>15</formula>
    </cfRule>
  </conditionalFormatting>
  <conditionalFormatting sqref="G498:I498">
    <cfRule type="cellIs" dxfId="2336" priority="399" operator="between">
      <formula>14.5</formula>
      <formula>15</formula>
    </cfRule>
  </conditionalFormatting>
  <conditionalFormatting sqref="G498:I498">
    <cfRule type="cellIs" dxfId="2335" priority="398" operator="between">
      <formula>14.5</formula>
      <formula>15</formula>
    </cfRule>
  </conditionalFormatting>
  <conditionalFormatting sqref="G498:I498">
    <cfRule type="cellIs" dxfId="2334" priority="397" operator="between">
      <formula>14.5</formula>
      <formula>15</formula>
    </cfRule>
  </conditionalFormatting>
  <conditionalFormatting sqref="G498:I498">
    <cfRule type="cellIs" dxfId="2333" priority="396" operator="between">
      <formula>14.5</formula>
      <formula>15</formula>
    </cfRule>
  </conditionalFormatting>
  <conditionalFormatting sqref="G498:I498">
    <cfRule type="cellIs" dxfId="2332" priority="395" operator="between">
      <formula>14.5</formula>
      <formula>15</formula>
    </cfRule>
  </conditionalFormatting>
  <conditionalFormatting sqref="G500:I500">
    <cfRule type="cellIs" dxfId="2331" priority="394" operator="between">
      <formula>14.5</formula>
      <formula>15</formula>
    </cfRule>
  </conditionalFormatting>
  <conditionalFormatting sqref="G501:I501">
    <cfRule type="cellIs" dxfId="2330" priority="393" operator="between">
      <formula>14.5</formula>
      <formula>15</formula>
    </cfRule>
  </conditionalFormatting>
  <conditionalFormatting sqref="G501:I501">
    <cfRule type="cellIs" dxfId="2329" priority="392" operator="between">
      <formula>14.5</formula>
      <formula>15</formula>
    </cfRule>
  </conditionalFormatting>
  <conditionalFormatting sqref="G502:I502">
    <cfRule type="cellIs" dxfId="2328" priority="391" operator="between">
      <formula>14.5</formula>
      <formula>15</formula>
    </cfRule>
  </conditionalFormatting>
  <conditionalFormatting sqref="G502:I502">
    <cfRule type="cellIs" dxfId="2327" priority="390" operator="between">
      <formula>14.5</formula>
      <formula>15</formula>
    </cfRule>
  </conditionalFormatting>
  <conditionalFormatting sqref="G502:I502">
    <cfRule type="cellIs" dxfId="2326" priority="389" operator="between">
      <formula>14.5</formula>
      <formula>15</formula>
    </cfRule>
  </conditionalFormatting>
  <conditionalFormatting sqref="G503:I503">
    <cfRule type="cellIs" dxfId="2325" priority="388" operator="between">
      <formula>14.5</formula>
      <formula>15</formula>
    </cfRule>
  </conditionalFormatting>
  <conditionalFormatting sqref="G503:I503">
    <cfRule type="cellIs" dxfId="2324" priority="387" operator="between">
      <formula>14.5</formula>
      <formula>15</formula>
    </cfRule>
  </conditionalFormatting>
  <conditionalFormatting sqref="G503:I503">
    <cfRule type="cellIs" dxfId="2323" priority="386" operator="between">
      <formula>14.5</formula>
      <formula>15</formula>
    </cfRule>
  </conditionalFormatting>
  <conditionalFormatting sqref="G503:I503">
    <cfRule type="cellIs" dxfId="2322" priority="385" operator="between">
      <formula>14.5</formula>
      <formula>15</formula>
    </cfRule>
  </conditionalFormatting>
  <conditionalFormatting sqref="G504:I504">
    <cfRule type="cellIs" dxfId="2321" priority="384" operator="between">
      <formula>14.5</formula>
      <formula>15</formula>
    </cfRule>
  </conditionalFormatting>
  <conditionalFormatting sqref="G504:I504">
    <cfRule type="cellIs" dxfId="2320" priority="383" operator="between">
      <formula>14.5</formula>
      <formula>15</formula>
    </cfRule>
  </conditionalFormatting>
  <conditionalFormatting sqref="G504:I504">
    <cfRule type="cellIs" dxfId="2319" priority="382" operator="between">
      <formula>14.5</formula>
      <formula>15</formula>
    </cfRule>
  </conditionalFormatting>
  <conditionalFormatting sqref="G504:I504">
    <cfRule type="cellIs" dxfId="2318" priority="381" operator="between">
      <formula>14.5</formula>
      <formula>15</formula>
    </cfRule>
  </conditionalFormatting>
  <conditionalFormatting sqref="G504:I504">
    <cfRule type="cellIs" dxfId="2317" priority="380" operator="between">
      <formula>14.5</formula>
      <formula>15</formula>
    </cfRule>
  </conditionalFormatting>
  <conditionalFormatting sqref="AG504:AG506">
    <cfRule type="cellIs" dxfId="2316" priority="379" stopIfTrue="1" operator="lessThan">
      <formula>130</formula>
    </cfRule>
  </conditionalFormatting>
  <conditionalFormatting sqref="AH504:AH506">
    <cfRule type="cellIs" dxfId="2315" priority="378" stopIfTrue="1" operator="between">
      <formula>1.5</formula>
      <formula>3</formula>
    </cfRule>
  </conditionalFormatting>
  <conditionalFormatting sqref="AH504:AH506">
    <cfRule type="cellIs" dxfId="2314" priority="377" stopIfTrue="1" operator="greaterThan">
      <formula>3</formula>
    </cfRule>
  </conditionalFormatting>
  <conditionalFormatting sqref="G505:I505">
    <cfRule type="cellIs" dxfId="2313" priority="372" operator="between">
      <formula>14.5</formula>
      <formula>15</formula>
    </cfRule>
  </conditionalFormatting>
  <conditionalFormatting sqref="G505:I505">
    <cfRule type="cellIs" dxfId="2312" priority="371" operator="between">
      <formula>14.5</formula>
      <formula>15</formula>
    </cfRule>
  </conditionalFormatting>
  <conditionalFormatting sqref="G505:I505">
    <cfRule type="cellIs" dxfId="2311" priority="370" operator="between">
      <formula>14.5</formula>
      <formula>15</formula>
    </cfRule>
  </conditionalFormatting>
  <conditionalFormatting sqref="G505:I505">
    <cfRule type="cellIs" dxfId="2310" priority="369" operator="between">
      <formula>14.5</formula>
      <formula>15</formula>
    </cfRule>
  </conditionalFormatting>
  <conditionalFormatting sqref="G505:I505">
    <cfRule type="cellIs" dxfId="2309" priority="368" operator="between">
      <formula>14.5</formula>
      <formula>15</formula>
    </cfRule>
  </conditionalFormatting>
  <conditionalFormatting sqref="G505:I505">
    <cfRule type="cellIs" dxfId="2308" priority="367" operator="between">
      <formula>14.5</formula>
      <formula>15</formula>
    </cfRule>
  </conditionalFormatting>
  <conditionalFormatting sqref="G506:I506">
    <cfRule type="cellIs" dxfId="2307" priority="366" operator="between">
      <formula>14.5</formula>
      <formula>15</formula>
    </cfRule>
  </conditionalFormatting>
  <conditionalFormatting sqref="G506:I506">
    <cfRule type="cellIs" dxfId="2306" priority="365" operator="between">
      <formula>14.5</formula>
      <formula>15</formula>
    </cfRule>
  </conditionalFormatting>
  <conditionalFormatting sqref="G506:I506">
    <cfRule type="cellIs" dxfId="2305" priority="364" operator="between">
      <formula>14.5</formula>
      <formula>15</formula>
    </cfRule>
  </conditionalFormatting>
  <conditionalFormatting sqref="G506:I506">
    <cfRule type="cellIs" dxfId="2304" priority="363" operator="between">
      <formula>14.5</formula>
      <formula>15</formula>
    </cfRule>
  </conditionalFormatting>
  <conditionalFormatting sqref="G506:I506">
    <cfRule type="cellIs" dxfId="2303" priority="362" operator="between">
      <formula>14.5</formula>
      <formula>15</formula>
    </cfRule>
  </conditionalFormatting>
  <conditionalFormatting sqref="G506:I506">
    <cfRule type="cellIs" dxfId="2302" priority="361" operator="between">
      <formula>14.5</formula>
      <formula>15</formula>
    </cfRule>
  </conditionalFormatting>
  <conditionalFormatting sqref="G506:I506">
    <cfRule type="cellIs" dxfId="2301" priority="360" operator="between">
      <formula>14.5</formula>
      <formula>15</formula>
    </cfRule>
  </conditionalFormatting>
  <conditionalFormatting sqref="G508:I508">
    <cfRule type="cellIs" dxfId="2300" priority="359" operator="between">
      <formula>14.5</formula>
      <formula>15</formula>
    </cfRule>
  </conditionalFormatting>
  <conditionalFormatting sqref="G509:I509">
    <cfRule type="cellIs" dxfId="2299" priority="358" operator="between">
      <formula>14.5</formula>
      <formula>15</formula>
    </cfRule>
  </conditionalFormatting>
  <conditionalFormatting sqref="G509:I509">
    <cfRule type="cellIs" dxfId="2298" priority="357" operator="between">
      <formula>14.5</formula>
      <formula>15</formula>
    </cfRule>
  </conditionalFormatting>
  <conditionalFormatting sqref="G510:I510">
    <cfRule type="cellIs" dxfId="2297" priority="356" operator="between">
      <formula>14.5</formula>
      <formula>15</formula>
    </cfRule>
  </conditionalFormatting>
  <conditionalFormatting sqref="G510:I510">
    <cfRule type="cellIs" dxfId="2296" priority="355" operator="between">
      <formula>14.5</formula>
      <formula>15</formula>
    </cfRule>
  </conditionalFormatting>
  <conditionalFormatting sqref="G510:I510">
    <cfRule type="cellIs" dxfId="2295" priority="354" operator="between">
      <formula>14.5</formula>
      <formula>15</formula>
    </cfRule>
  </conditionalFormatting>
  <conditionalFormatting sqref="G511:I511">
    <cfRule type="cellIs" dxfId="2294" priority="351" operator="between">
      <formula>14.5</formula>
      <formula>15</formula>
    </cfRule>
  </conditionalFormatting>
  <conditionalFormatting sqref="G511:I511">
    <cfRule type="cellIs" dxfId="2293" priority="350" operator="between">
      <formula>14.5</formula>
      <formula>15</formula>
    </cfRule>
  </conditionalFormatting>
  <conditionalFormatting sqref="G511:I511">
    <cfRule type="cellIs" dxfId="2292" priority="349" operator="between">
      <formula>14.5</formula>
      <formula>15</formula>
    </cfRule>
  </conditionalFormatting>
  <conditionalFormatting sqref="G511:I511">
    <cfRule type="cellIs" dxfId="2291" priority="348" operator="between">
      <formula>14.5</formula>
      <formula>15</formula>
    </cfRule>
  </conditionalFormatting>
  <conditionalFormatting sqref="G512:I512">
    <cfRule type="cellIs" dxfId="2290" priority="347" operator="between">
      <formula>14.5</formula>
      <formula>15</formula>
    </cfRule>
  </conditionalFormatting>
  <conditionalFormatting sqref="G512:I512">
    <cfRule type="cellIs" dxfId="2289" priority="346" operator="between">
      <formula>14.5</formula>
      <formula>15</formula>
    </cfRule>
  </conditionalFormatting>
  <conditionalFormatting sqref="G512:I512">
    <cfRule type="cellIs" dxfId="2288" priority="345" operator="between">
      <formula>14.5</formula>
      <formula>15</formula>
    </cfRule>
  </conditionalFormatting>
  <conditionalFormatting sqref="G512:I512">
    <cfRule type="cellIs" dxfId="2287" priority="344" operator="between">
      <formula>14.5</formula>
      <formula>15</formula>
    </cfRule>
  </conditionalFormatting>
  <conditionalFormatting sqref="G512:I512">
    <cfRule type="cellIs" dxfId="2286" priority="343" operator="between">
      <formula>14.5</formula>
      <formula>15</formula>
    </cfRule>
  </conditionalFormatting>
  <conditionalFormatting sqref="G514:I514">
    <cfRule type="cellIs" dxfId="2285" priority="342" operator="between">
      <formula>14.5</formula>
      <formula>15</formula>
    </cfRule>
  </conditionalFormatting>
  <conditionalFormatting sqref="G515:I515">
    <cfRule type="cellIs" dxfId="2284" priority="341" operator="between">
      <formula>14.5</formula>
      <formula>15</formula>
    </cfRule>
  </conditionalFormatting>
  <conditionalFormatting sqref="AI2:AI649">
    <cfRule type="cellIs" dxfId="2283" priority="339" operator="greaterThan">
      <formula>55</formula>
    </cfRule>
  </conditionalFormatting>
  <conditionalFormatting sqref="G516:I516">
    <cfRule type="cellIs" dxfId="2282" priority="338" operator="between">
      <formula>14.5</formula>
      <formula>15</formula>
    </cfRule>
  </conditionalFormatting>
  <conditionalFormatting sqref="G516:I516">
    <cfRule type="cellIs" dxfId="2281" priority="337" operator="between">
      <formula>14.5</formula>
      <formula>15</formula>
    </cfRule>
  </conditionalFormatting>
  <conditionalFormatting sqref="G517:I517">
    <cfRule type="cellIs" dxfId="2280" priority="336" operator="between">
      <formula>14.5</formula>
      <formula>15</formula>
    </cfRule>
  </conditionalFormatting>
  <conditionalFormatting sqref="G517:I517">
    <cfRule type="cellIs" dxfId="2279" priority="335" operator="between">
      <formula>14.5</formula>
      <formula>15</formula>
    </cfRule>
  </conditionalFormatting>
  <conditionalFormatting sqref="G517:I517">
    <cfRule type="cellIs" dxfId="2278" priority="334" operator="between">
      <formula>14.5</formula>
      <formula>15</formula>
    </cfRule>
  </conditionalFormatting>
  <conditionalFormatting sqref="G519:I519">
    <cfRule type="cellIs" dxfId="2277" priority="333" operator="between">
      <formula>14.5</formula>
      <formula>15</formula>
    </cfRule>
  </conditionalFormatting>
  <conditionalFormatting sqref="G520:I520">
    <cfRule type="cellIs" dxfId="2276" priority="332" operator="between">
      <formula>14.5</formula>
      <formula>15</formula>
    </cfRule>
  </conditionalFormatting>
  <conditionalFormatting sqref="G520:I520">
    <cfRule type="cellIs" dxfId="2275" priority="331" operator="between">
      <formula>14.5</formula>
      <formula>15</formula>
    </cfRule>
  </conditionalFormatting>
  <conditionalFormatting sqref="G521:I521">
    <cfRule type="cellIs" dxfId="2274" priority="330" operator="between">
      <formula>14.5</formula>
      <formula>15</formula>
    </cfRule>
  </conditionalFormatting>
  <conditionalFormatting sqref="G521:I521">
    <cfRule type="cellIs" dxfId="2273" priority="329" operator="between">
      <formula>14.5</formula>
      <formula>15</formula>
    </cfRule>
  </conditionalFormatting>
  <conditionalFormatting sqref="G521:I521">
    <cfRule type="cellIs" dxfId="2272" priority="328" operator="between">
      <formula>14.5</formula>
      <formula>15</formula>
    </cfRule>
  </conditionalFormatting>
  <conditionalFormatting sqref="G522:I522">
    <cfRule type="cellIs" dxfId="2271" priority="327" operator="between">
      <formula>14.5</formula>
      <formula>15</formula>
    </cfRule>
  </conditionalFormatting>
  <conditionalFormatting sqref="G522:I522">
    <cfRule type="cellIs" dxfId="2270" priority="326" operator="between">
      <formula>14.5</formula>
      <formula>15</formula>
    </cfRule>
  </conditionalFormatting>
  <conditionalFormatting sqref="G522:I522">
    <cfRule type="cellIs" dxfId="2269" priority="325" operator="between">
      <formula>14.5</formula>
      <formula>15</formula>
    </cfRule>
  </conditionalFormatting>
  <conditionalFormatting sqref="G522:I522">
    <cfRule type="cellIs" dxfId="2268" priority="324" operator="between">
      <formula>14.5</formula>
      <formula>15</formula>
    </cfRule>
  </conditionalFormatting>
  <conditionalFormatting sqref="G523:I523">
    <cfRule type="cellIs" dxfId="2267" priority="323" operator="between">
      <formula>14.5</formula>
      <formula>15</formula>
    </cfRule>
  </conditionalFormatting>
  <conditionalFormatting sqref="G523:I523">
    <cfRule type="cellIs" dxfId="2266" priority="322" operator="between">
      <formula>14.5</formula>
      <formula>15</formula>
    </cfRule>
  </conditionalFormatting>
  <conditionalFormatting sqref="G523:I523">
    <cfRule type="cellIs" dxfId="2265" priority="321" operator="between">
      <formula>14.5</formula>
      <formula>15</formula>
    </cfRule>
  </conditionalFormatting>
  <conditionalFormatting sqref="G523:I523">
    <cfRule type="cellIs" dxfId="2264" priority="320" operator="between">
      <formula>14.5</formula>
      <formula>15</formula>
    </cfRule>
  </conditionalFormatting>
  <conditionalFormatting sqref="G523:I523">
    <cfRule type="cellIs" dxfId="2263" priority="319" operator="between">
      <formula>14.5</formula>
      <formula>15</formula>
    </cfRule>
  </conditionalFormatting>
  <conditionalFormatting sqref="G524:I524">
    <cfRule type="cellIs" dxfId="2262" priority="318" operator="between">
      <formula>14.5</formula>
      <formula>15</formula>
    </cfRule>
  </conditionalFormatting>
  <conditionalFormatting sqref="G524:I524">
    <cfRule type="cellIs" dxfId="2261" priority="317" operator="between">
      <formula>14.5</formula>
      <formula>15</formula>
    </cfRule>
  </conditionalFormatting>
  <conditionalFormatting sqref="G524:I524">
    <cfRule type="cellIs" dxfId="2260" priority="316" operator="between">
      <formula>14.5</formula>
      <formula>15</formula>
    </cfRule>
  </conditionalFormatting>
  <conditionalFormatting sqref="G524:I524">
    <cfRule type="cellIs" dxfId="2259" priority="315" operator="between">
      <formula>14.5</formula>
      <formula>15</formula>
    </cfRule>
  </conditionalFormatting>
  <conditionalFormatting sqref="G524:I524">
    <cfRule type="cellIs" dxfId="2258" priority="314" operator="between">
      <formula>14.5</formula>
      <formula>15</formula>
    </cfRule>
  </conditionalFormatting>
  <conditionalFormatting sqref="G524:I524">
    <cfRule type="cellIs" dxfId="2257" priority="313" operator="between">
      <formula>14.5</formula>
      <formula>15</formula>
    </cfRule>
  </conditionalFormatting>
  <conditionalFormatting sqref="G525:I525">
    <cfRule type="cellIs" dxfId="2256" priority="312" operator="between">
      <formula>14.5</formula>
      <formula>15</formula>
    </cfRule>
  </conditionalFormatting>
  <conditionalFormatting sqref="G525:I525">
    <cfRule type="cellIs" dxfId="2255" priority="311" operator="between">
      <formula>14.5</formula>
      <formula>15</formula>
    </cfRule>
  </conditionalFormatting>
  <conditionalFormatting sqref="G525:I525">
    <cfRule type="cellIs" dxfId="2254" priority="310" operator="between">
      <formula>14.5</formula>
      <formula>15</formula>
    </cfRule>
  </conditionalFormatting>
  <conditionalFormatting sqref="G525:I525">
    <cfRule type="cellIs" dxfId="2253" priority="309" operator="between">
      <formula>14.5</formula>
      <formula>15</formula>
    </cfRule>
  </conditionalFormatting>
  <conditionalFormatting sqref="G525:I525">
    <cfRule type="cellIs" dxfId="2252" priority="308" operator="between">
      <formula>14.5</formula>
      <formula>15</formula>
    </cfRule>
  </conditionalFormatting>
  <conditionalFormatting sqref="G525:I525">
    <cfRule type="cellIs" dxfId="2251" priority="307" operator="between">
      <formula>14.5</formula>
      <formula>15</formula>
    </cfRule>
  </conditionalFormatting>
  <conditionalFormatting sqref="G525:I525">
    <cfRule type="cellIs" dxfId="2250" priority="306" operator="between">
      <formula>14.5</formula>
      <formula>15</formula>
    </cfRule>
  </conditionalFormatting>
  <conditionalFormatting sqref="G526:I526">
    <cfRule type="cellIs" dxfId="2249" priority="305" operator="between">
      <formula>14.5</formula>
      <formula>15</formula>
    </cfRule>
  </conditionalFormatting>
  <conditionalFormatting sqref="G526:I526">
    <cfRule type="cellIs" dxfId="2248" priority="304" operator="between">
      <formula>14.5</formula>
      <formula>15</formula>
    </cfRule>
  </conditionalFormatting>
  <conditionalFormatting sqref="G526:I526">
    <cfRule type="cellIs" dxfId="2247" priority="303" operator="between">
      <formula>14.5</formula>
      <formula>15</formula>
    </cfRule>
  </conditionalFormatting>
  <conditionalFormatting sqref="G526:I526">
    <cfRule type="cellIs" dxfId="2246" priority="302" operator="between">
      <formula>14.5</formula>
      <formula>15</formula>
    </cfRule>
  </conditionalFormatting>
  <conditionalFormatting sqref="G526:I526">
    <cfRule type="cellIs" dxfId="2245" priority="301" operator="between">
      <formula>14.5</formula>
      <formula>15</formula>
    </cfRule>
  </conditionalFormatting>
  <conditionalFormatting sqref="G526:I526">
    <cfRule type="cellIs" dxfId="2244" priority="300" operator="between">
      <formula>14.5</formula>
      <formula>15</formula>
    </cfRule>
  </conditionalFormatting>
  <conditionalFormatting sqref="G526:I526">
    <cfRule type="cellIs" dxfId="2243" priority="299" operator="between">
      <formula>14.5</formula>
      <formula>15</formula>
    </cfRule>
  </conditionalFormatting>
  <conditionalFormatting sqref="G526:I526">
    <cfRule type="cellIs" dxfId="2242" priority="298" operator="between">
      <formula>14.5</formula>
      <formula>15</formula>
    </cfRule>
  </conditionalFormatting>
  <conditionalFormatting sqref="G527:I527">
    <cfRule type="cellIs" dxfId="2241" priority="289" operator="between">
      <formula>14.5</formula>
      <formula>15</formula>
    </cfRule>
  </conditionalFormatting>
  <conditionalFormatting sqref="G527:I527">
    <cfRule type="cellIs" dxfId="2240" priority="288" operator="between">
      <formula>14.5</formula>
      <formula>15</formula>
    </cfRule>
  </conditionalFormatting>
  <conditionalFormatting sqref="G527:I527">
    <cfRule type="cellIs" dxfId="2239" priority="287" operator="between">
      <formula>14.5</formula>
      <formula>15</formula>
    </cfRule>
  </conditionalFormatting>
  <conditionalFormatting sqref="G527:I527">
    <cfRule type="cellIs" dxfId="2238" priority="286" operator="between">
      <formula>14.5</formula>
      <formula>15</formula>
    </cfRule>
  </conditionalFormatting>
  <conditionalFormatting sqref="G527:I527">
    <cfRule type="cellIs" dxfId="2237" priority="285" operator="between">
      <formula>14.5</formula>
      <formula>15</formula>
    </cfRule>
  </conditionalFormatting>
  <conditionalFormatting sqref="G527:I527">
    <cfRule type="cellIs" dxfId="2236" priority="284" operator="between">
      <formula>14.5</formula>
      <formula>15</formula>
    </cfRule>
  </conditionalFormatting>
  <conditionalFormatting sqref="G527:I527">
    <cfRule type="cellIs" dxfId="2235" priority="283" operator="between">
      <formula>14.5</formula>
      <formula>15</formula>
    </cfRule>
  </conditionalFormatting>
  <conditionalFormatting sqref="G527:I527">
    <cfRule type="cellIs" dxfId="2234" priority="282" operator="between">
      <formula>14.5</formula>
      <formula>15</formula>
    </cfRule>
  </conditionalFormatting>
  <conditionalFormatting sqref="G527:I527">
    <cfRule type="cellIs" dxfId="2233" priority="281" operator="between">
      <formula>14.5</formula>
      <formula>15</formula>
    </cfRule>
  </conditionalFormatting>
  <conditionalFormatting sqref="G528:I528">
    <cfRule type="cellIs" dxfId="2232" priority="280" operator="between">
      <formula>14.5</formula>
      <formula>15</formula>
    </cfRule>
  </conditionalFormatting>
  <conditionalFormatting sqref="G528:I528">
    <cfRule type="cellIs" dxfId="2231" priority="279" operator="between">
      <formula>14.5</formula>
      <formula>15</formula>
    </cfRule>
  </conditionalFormatting>
  <conditionalFormatting sqref="G528:I528">
    <cfRule type="cellIs" dxfId="2230" priority="278" operator="between">
      <formula>14.5</formula>
      <formula>15</formula>
    </cfRule>
  </conditionalFormatting>
  <conditionalFormatting sqref="G528:I528">
    <cfRule type="cellIs" dxfId="2229" priority="277" operator="between">
      <formula>14.5</formula>
      <formula>15</formula>
    </cfRule>
  </conditionalFormatting>
  <conditionalFormatting sqref="G528:I528">
    <cfRule type="cellIs" dxfId="2228" priority="276" operator="between">
      <formula>14.5</formula>
      <formula>15</formula>
    </cfRule>
  </conditionalFormatting>
  <conditionalFormatting sqref="G528:I528">
    <cfRule type="cellIs" dxfId="2227" priority="275" operator="between">
      <formula>14.5</formula>
      <formula>15</formula>
    </cfRule>
  </conditionalFormatting>
  <conditionalFormatting sqref="G528:I528">
    <cfRule type="cellIs" dxfId="2226" priority="274" operator="between">
      <formula>14.5</formula>
      <formula>15</formula>
    </cfRule>
  </conditionalFormatting>
  <conditionalFormatting sqref="G528:I528">
    <cfRule type="cellIs" dxfId="2225" priority="273" operator="between">
      <formula>14.5</formula>
      <formula>15</formula>
    </cfRule>
  </conditionalFormatting>
  <conditionalFormatting sqref="G528:I528">
    <cfRule type="cellIs" dxfId="2224" priority="272" operator="between">
      <formula>14.5</formula>
      <formula>15</formula>
    </cfRule>
  </conditionalFormatting>
  <conditionalFormatting sqref="G528:I528">
    <cfRule type="cellIs" dxfId="2223" priority="271" operator="between">
      <formula>14.5</formula>
      <formula>15</formula>
    </cfRule>
  </conditionalFormatting>
  <conditionalFormatting sqref="G530:I530">
    <cfRule type="cellIs" dxfId="2222" priority="269" operator="between">
      <formula>14.5</formula>
      <formula>15</formula>
    </cfRule>
  </conditionalFormatting>
  <conditionalFormatting sqref="G531:I531">
    <cfRule type="cellIs" dxfId="2221" priority="268" operator="between">
      <formula>14.5</formula>
      <formula>15</formula>
    </cfRule>
  </conditionalFormatting>
  <conditionalFormatting sqref="G531:I531">
    <cfRule type="cellIs" dxfId="2220" priority="267" operator="between">
      <formula>14.5</formula>
      <formula>15</formula>
    </cfRule>
  </conditionalFormatting>
  <conditionalFormatting sqref="G532:I532">
    <cfRule type="cellIs" dxfId="2219" priority="266" operator="between">
      <formula>14.5</formula>
      <formula>15</formula>
    </cfRule>
  </conditionalFormatting>
  <conditionalFormatting sqref="G532:I532">
    <cfRule type="cellIs" dxfId="2218" priority="265" operator="between">
      <formula>14.5</formula>
      <formula>15</formula>
    </cfRule>
  </conditionalFormatting>
  <conditionalFormatting sqref="G532:I532">
    <cfRule type="cellIs" dxfId="2217" priority="264" operator="between">
      <formula>14.5</formula>
      <formula>15</formula>
    </cfRule>
  </conditionalFormatting>
  <conditionalFormatting sqref="G533:I533">
    <cfRule type="cellIs" dxfId="2216" priority="262" operator="between">
      <formula>14.5</formula>
      <formula>15</formula>
    </cfRule>
  </conditionalFormatting>
  <conditionalFormatting sqref="G533:I533">
    <cfRule type="cellIs" dxfId="2215" priority="261" operator="between">
      <formula>14.5</formula>
      <formula>15</formula>
    </cfRule>
  </conditionalFormatting>
  <conditionalFormatting sqref="G533:I533">
    <cfRule type="cellIs" dxfId="2214" priority="260" operator="between">
      <formula>14.5</formula>
      <formula>15</formula>
    </cfRule>
  </conditionalFormatting>
  <conditionalFormatting sqref="G533:I533">
    <cfRule type="cellIs" dxfId="2213" priority="259" operator="between">
      <formula>14.5</formula>
      <formula>15</formula>
    </cfRule>
  </conditionalFormatting>
  <conditionalFormatting sqref="G534:I534">
    <cfRule type="cellIs" dxfId="2212" priority="258" operator="between">
      <formula>14.5</formula>
      <formula>15</formula>
    </cfRule>
  </conditionalFormatting>
  <conditionalFormatting sqref="G534:I534">
    <cfRule type="cellIs" dxfId="2211" priority="257" operator="between">
      <formula>14.5</formula>
      <formula>15</formula>
    </cfRule>
  </conditionalFormatting>
  <conditionalFormatting sqref="G534:I534">
    <cfRule type="cellIs" dxfId="2210" priority="256" operator="between">
      <formula>14.5</formula>
      <formula>15</formula>
    </cfRule>
  </conditionalFormatting>
  <conditionalFormatting sqref="G534:I534">
    <cfRule type="cellIs" dxfId="2209" priority="255" operator="between">
      <formula>14.5</formula>
      <formula>15</formula>
    </cfRule>
  </conditionalFormatting>
  <conditionalFormatting sqref="G534:I534">
    <cfRule type="cellIs" dxfId="2208" priority="254" operator="between">
      <formula>14.5</formula>
      <formula>15</formula>
    </cfRule>
  </conditionalFormatting>
  <conditionalFormatting sqref="G535:I535">
    <cfRule type="cellIs" dxfId="2207" priority="253" operator="between">
      <formula>14.5</formula>
      <formula>15</formula>
    </cfRule>
  </conditionalFormatting>
  <conditionalFormatting sqref="G535:I535">
    <cfRule type="cellIs" dxfId="2206" priority="252" operator="between">
      <formula>14.5</formula>
      <formula>15</formula>
    </cfRule>
  </conditionalFormatting>
  <conditionalFormatting sqref="G535:I535">
    <cfRule type="cellIs" dxfId="2205" priority="251" operator="between">
      <formula>14.5</formula>
      <formula>15</formula>
    </cfRule>
  </conditionalFormatting>
  <conditionalFormatting sqref="G535:I535">
    <cfRule type="cellIs" dxfId="2204" priority="250" operator="between">
      <formula>14.5</formula>
      <formula>15</formula>
    </cfRule>
  </conditionalFormatting>
  <conditionalFormatting sqref="G535:I535">
    <cfRule type="cellIs" dxfId="2203" priority="249" operator="between">
      <formula>14.5</formula>
      <formula>15</formula>
    </cfRule>
  </conditionalFormatting>
  <conditionalFormatting sqref="G535:I535">
    <cfRule type="cellIs" dxfId="2202" priority="248" operator="between">
      <formula>14.5</formula>
      <formula>15</formula>
    </cfRule>
  </conditionalFormatting>
  <conditionalFormatting sqref="G536:I536">
    <cfRule type="cellIs" dxfId="2201" priority="247" operator="between">
      <formula>14.5</formula>
      <formula>15</formula>
    </cfRule>
  </conditionalFormatting>
  <conditionalFormatting sqref="G536:I536">
    <cfRule type="cellIs" dxfId="2200" priority="246" operator="between">
      <formula>14.5</formula>
      <formula>15</formula>
    </cfRule>
  </conditionalFormatting>
  <conditionalFormatting sqref="G536:I536">
    <cfRule type="cellIs" dxfId="2199" priority="245" operator="between">
      <formula>14.5</formula>
      <formula>15</formula>
    </cfRule>
  </conditionalFormatting>
  <conditionalFormatting sqref="G536:I536">
    <cfRule type="cellIs" dxfId="2198" priority="244" operator="between">
      <formula>14.5</formula>
      <formula>15</formula>
    </cfRule>
  </conditionalFormatting>
  <conditionalFormatting sqref="G536:I536">
    <cfRule type="cellIs" dxfId="2197" priority="243" operator="between">
      <formula>14.5</formula>
      <formula>15</formula>
    </cfRule>
  </conditionalFormatting>
  <conditionalFormatting sqref="G536:I536">
    <cfRule type="cellIs" dxfId="2196" priority="242" operator="between">
      <formula>14.5</formula>
      <formula>15</formula>
    </cfRule>
  </conditionalFormatting>
  <conditionalFormatting sqref="G536:I536">
    <cfRule type="cellIs" dxfId="2195" priority="241" operator="between">
      <formula>14.5</formula>
      <formula>15</formula>
    </cfRule>
  </conditionalFormatting>
  <conditionalFormatting sqref="G537:I537">
    <cfRule type="cellIs" dxfId="2194" priority="239" operator="between">
      <formula>14.5</formula>
      <formula>15</formula>
    </cfRule>
  </conditionalFormatting>
  <conditionalFormatting sqref="G537:I537">
    <cfRule type="cellIs" dxfId="2193" priority="238" operator="between">
      <formula>14.5</formula>
      <formula>15</formula>
    </cfRule>
  </conditionalFormatting>
  <conditionalFormatting sqref="G537:I537">
    <cfRule type="cellIs" dxfId="2192" priority="237" operator="between">
      <formula>14.5</formula>
      <formula>15</formula>
    </cfRule>
  </conditionalFormatting>
  <conditionalFormatting sqref="G537:I537">
    <cfRule type="cellIs" dxfId="2191" priority="236" operator="between">
      <formula>14.5</formula>
      <formula>15</formula>
    </cfRule>
  </conditionalFormatting>
  <conditionalFormatting sqref="G537:I537">
    <cfRule type="cellIs" dxfId="2190" priority="235" operator="between">
      <formula>14.5</formula>
      <formula>15</formula>
    </cfRule>
  </conditionalFormatting>
  <conditionalFormatting sqref="G537:I537">
    <cfRule type="cellIs" dxfId="2189" priority="234" operator="between">
      <formula>14.5</formula>
      <formula>15</formula>
    </cfRule>
  </conditionalFormatting>
  <conditionalFormatting sqref="G537:I537">
    <cfRule type="cellIs" dxfId="2188" priority="233" operator="between">
      <formula>14.5</formula>
      <formula>15</formula>
    </cfRule>
  </conditionalFormatting>
  <conditionalFormatting sqref="G537:I537">
    <cfRule type="cellIs" dxfId="2187" priority="232" operator="between">
      <formula>14.5</formula>
      <formula>15</formula>
    </cfRule>
  </conditionalFormatting>
  <conditionalFormatting sqref="G538:I538">
    <cfRule type="cellIs" dxfId="2186" priority="231" operator="between">
      <formula>14.5</formula>
      <formula>15</formula>
    </cfRule>
  </conditionalFormatting>
  <conditionalFormatting sqref="G538:I538">
    <cfRule type="cellIs" dxfId="2185" priority="230" operator="between">
      <formula>14.5</formula>
      <formula>15</formula>
    </cfRule>
  </conditionalFormatting>
  <conditionalFormatting sqref="G538:I538">
    <cfRule type="cellIs" dxfId="2184" priority="229" operator="between">
      <formula>14.5</formula>
      <formula>15</formula>
    </cfRule>
  </conditionalFormatting>
  <conditionalFormatting sqref="G538:I538">
    <cfRule type="cellIs" dxfId="2183" priority="228" operator="between">
      <formula>14.5</formula>
      <formula>15</formula>
    </cfRule>
  </conditionalFormatting>
  <conditionalFormatting sqref="G538:I538">
    <cfRule type="cellIs" dxfId="2182" priority="227" operator="between">
      <formula>14.5</formula>
      <formula>15</formula>
    </cfRule>
  </conditionalFormatting>
  <conditionalFormatting sqref="G538:I538">
    <cfRule type="cellIs" dxfId="2181" priority="226" operator="between">
      <formula>14.5</formula>
      <formula>15</formula>
    </cfRule>
  </conditionalFormatting>
  <conditionalFormatting sqref="G538:I538">
    <cfRule type="cellIs" dxfId="2180" priority="225" operator="between">
      <formula>14.5</formula>
      <formula>15</formula>
    </cfRule>
  </conditionalFormatting>
  <conditionalFormatting sqref="G538:I538">
    <cfRule type="cellIs" dxfId="2179" priority="224" operator="between">
      <formula>14.5</formula>
      <formula>15</formula>
    </cfRule>
  </conditionalFormatting>
  <conditionalFormatting sqref="G538:I538">
    <cfRule type="cellIs" dxfId="2178" priority="223" operator="between">
      <formula>14.5</formula>
      <formula>15</formula>
    </cfRule>
  </conditionalFormatting>
  <conditionalFormatting sqref="G540:G617">
    <cfRule type="cellIs" dxfId="2177" priority="220" stopIfTrue="1" operator="lessThan">
      <formula>13</formula>
    </cfRule>
    <cfRule type="cellIs" dxfId="2176" priority="221" stopIfTrue="1" operator="between">
      <formula>14.5</formula>
      <formula>15</formula>
    </cfRule>
    <cfRule type="cellIs" dxfId="2175" priority="222" stopIfTrue="1" operator="greaterThanOrEqual">
      <formula>15</formula>
    </cfRule>
  </conditionalFormatting>
  <conditionalFormatting sqref="G540:G617">
    <cfRule type="cellIs" dxfId="2174" priority="219" operator="between">
      <formula>14.5</formula>
      <formula>15</formula>
    </cfRule>
  </conditionalFormatting>
  <conditionalFormatting sqref="G540:G617">
    <cfRule type="cellIs" dxfId="2173" priority="218" operator="between">
      <formula>14.5</formula>
      <formula>15</formula>
    </cfRule>
  </conditionalFormatting>
  <conditionalFormatting sqref="G540:G617">
    <cfRule type="cellIs" dxfId="2172" priority="217" operator="between">
      <formula>14.5</formula>
      <formula>15</formula>
    </cfRule>
  </conditionalFormatting>
  <conditionalFormatting sqref="G540:G617">
    <cfRule type="cellIs" dxfId="2171" priority="216" operator="between">
      <formula>14.5</formula>
      <formula>15</formula>
    </cfRule>
  </conditionalFormatting>
  <conditionalFormatting sqref="G540:G617">
    <cfRule type="cellIs" dxfId="2170" priority="215" operator="between">
      <formula>14.5</formula>
      <formula>15</formula>
    </cfRule>
  </conditionalFormatting>
  <conditionalFormatting sqref="G540:G617">
    <cfRule type="cellIs" dxfId="2169" priority="214" operator="between">
      <formula>14.5</formula>
      <formula>15</formula>
    </cfRule>
  </conditionalFormatting>
  <conditionalFormatting sqref="G540:G617">
    <cfRule type="cellIs" dxfId="2168" priority="213" operator="between">
      <formula>14.5</formula>
      <formula>15</formula>
    </cfRule>
  </conditionalFormatting>
  <conditionalFormatting sqref="G540:G617">
    <cfRule type="cellIs" dxfId="2167" priority="212" operator="between">
      <formula>14.5</formula>
      <formula>15</formula>
    </cfRule>
  </conditionalFormatting>
  <conditionalFormatting sqref="G540:G617">
    <cfRule type="cellIs" dxfId="2166" priority="211" operator="between">
      <formula>14.5</formula>
      <formula>15</formula>
    </cfRule>
  </conditionalFormatting>
  <conditionalFormatting sqref="I540">
    <cfRule type="cellIs" dxfId="2165" priority="209" operator="between">
      <formula>14.5</formula>
      <formula>15</formula>
    </cfRule>
  </conditionalFormatting>
  <conditionalFormatting sqref="I540">
    <cfRule type="cellIs" dxfId="2164" priority="208" operator="between">
      <formula>14.5</formula>
      <formula>15</formula>
    </cfRule>
  </conditionalFormatting>
  <conditionalFormatting sqref="I540">
    <cfRule type="cellIs" dxfId="2163" priority="207" operator="between">
      <formula>14.5</formula>
      <formula>15</formula>
    </cfRule>
  </conditionalFormatting>
  <conditionalFormatting sqref="I540">
    <cfRule type="cellIs" dxfId="2162" priority="206" operator="between">
      <formula>14.5</formula>
      <formula>15</formula>
    </cfRule>
  </conditionalFormatting>
  <conditionalFormatting sqref="I540">
    <cfRule type="cellIs" dxfId="2161" priority="205" operator="between">
      <formula>14.5</formula>
      <formula>15</formula>
    </cfRule>
  </conditionalFormatting>
  <conditionalFormatting sqref="I540">
    <cfRule type="cellIs" dxfId="2160" priority="204" operator="between">
      <formula>14.5</formula>
      <formula>15</formula>
    </cfRule>
  </conditionalFormatting>
  <conditionalFormatting sqref="I540">
    <cfRule type="cellIs" dxfId="2159" priority="203" operator="between">
      <formula>14.5</formula>
      <formula>15</formula>
    </cfRule>
  </conditionalFormatting>
  <conditionalFormatting sqref="I540">
    <cfRule type="cellIs" dxfId="2158" priority="202" operator="between">
      <formula>14.5</formula>
      <formula>15</formula>
    </cfRule>
  </conditionalFormatting>
  <conditionalFormatting sqref="I540">
    <cfRule type="cellIs" dxfId="2157" priority="201" operator="between">
      <formula>14.5</formula>
      <formula>15</formula>
    </cfRule>
  </conditionalFormatting>
  <conditionalFormatting sqref="I540">
    <cfRule type="cellIs" dxfId="2156" priority="199" operator="greaterThanOrEqual">
      <formula>15</formula>
    </cfRule>
  </conditionalFormatting>
  <conditionalFormatting sqref="I540">
    <cfRule type="cellIs" dxfId="2155" priority="200" operator="between">
      <formula>14.5</formula>
      <formula>15</formula>
    </cfRule>
  </conditionalFormatting>
  <conditionalFormatting sqref="I540">
    <cfRule type="cellIs" dxfId="2154" priority="196" stopIfTrue="1" operator="lessThan">
      <formula>13</formula>
    </cfRule>
    <cfRule type="cellIs" dxfId="2153" priority="197" stopIfTrue="1" operator="between">
      <formula>14.5</formula>
      <formula>15</formula>
    </cfRule>
    <cfRule type="cellIs" dxfId="2152" priority="198" stopIfTrue="1" operator="greaterThanOrEqual">
      <formula>15</formula>
    </cfRule>
  </conditionalFormatting>
  <conditionalFormatting sqref="G542:I542">
    <cfRule type="cellIs" dxfId="2151" priority="195" operator="between">
      <formula>14.5</formula>
      <formula>15</formula>
    </cfRule>
  </conditionalFormatting>
  <conditionalFormatting sqref="G542">
    <cfRule type="cellIs" dxfId="2150" priority="191" stopIfTrue="1" operator="lessThan">
      <formula>13</formula>
    </cfRule>
    <cfRule type="cellIs" dxfId="2149" priority="192" stopIfTrue="1" operator="between">
      <formula>14.5</formula>
      <formula>15</formula>
    </cfRule>
    <cfRule type="cellIs" dxfId="2148" priority="193" stopIfTrue="1" operator="greaterThanOrEqual">
      <formula>15</formula>
    </cfRule>
  </conditionalFormatting>
  <conditionalFormatting sqref="G542">
    <cfRule type="cellIs" dxfId="2147" priority="190" operator="between">
      <formula>14.5</formula>
      <formula>15</formula>
    </cfRule>
  </conditionalFormatting>
  <conditionalFormatting sqref="G542">
    <cfRule type="cellIs" dxfId="2146" priority="189" operator="between">
      <formula>14.5</formula>
      <formula>15</formula>
    </cfRule>
  </conditionalFormatting>
  <conditionalFormatting sqref="G542">
    <cfRule type="cellIs" dxfId="2145" priority="188" operator="between">
      <formula>14.5</formula>
      <formula>15</formula>
    </cfRule>
  </conditionalFormatting>
  <conditionalFormatting sqref="G542">
    <cfRule type="cellIs" dxfId="2144" priority="187" operator="between">
      <formula>14.5</formula>
      <formula>15</formula>
    </cfRule>
  </conditionalFormatting>
  <conditionalFormatting sqref="G542">
    <cfRule type="cellIs" dxfId="2143" priority="186" operator="between">
      <formula>14.5</formula>
      <formula>15</formula>
    </cfRule>
  </conditionalFormatting>
  <conditionalFormatting sqref="G542">
    <cfRule type="cellIs" dxfId="2142" priority="185" operator="between">
      <formula>14.5</formula>
      <formula>15</formula>
    </cfRule>
  </conditionalFormatting>
  <conditionalFormatting sqref="G542">
    <cfRule type="cellIs" dxfId="2141" priority="184" operator="between">
      <formula>14.5</formula>
      <formula>15</formula>
    </cfRule>
  </conditionalFormatting>
  <conditionalFormatting sqref="G542">
    <cfRule type="cellIs" dxfId="2140" priority="183" operator="between">
      <formula>14.5</formula>
      <formula>15</formula>
    </cfRule>
  </conditionalFormatting>
  <conditionalFormatting sqref="G542">
    <cfRule type="cellIs" dxfId="2139" priority="182" operator="between">
      <formula>14.5</formula>
      <formula>15</formula>
    </cfRule>
  </conditionalFormatting>
  <conditionalFormatting sqref="I542">
    <cfRule type="cellIs" dxfId="2138" priority="181" operator="between">
      <formula>14.5</formula>
      <formula>15</formula>
    </cfRule>
  </conditionalFormatting>
  <conditionalFormatting sqref="I542">
    <cfRule type="cellIs" dxfId="2137" priority="180" operator="between">
      <formula>14.5</formula>
      <formula>15</formula>
    </cfRule>
  </conditionalFormatting>
  <conditionalFormatting sqref="I542">
    <cfRule type="cellIs" dxfId="2136" priority="179" operator="between">
      <formula>14.5</formula>
      <formula>15</formula>
    </cfRule>
  </conditionalFormatting>
  <conditionalFormatting sqref="I542">
    <cfRule type="cellIs" dxfId="2135" priority="178" operator="between">
      <formula>14.5</formula>
      <formula>15</formula>
    </cfRule>
  </conditionalFormatting>
  <conditionalFormatting sqref="I542">
    <cfRule type="cellIs" dxfId="2134" priority="177" operator="between">
      <formula>14.5</formula>
      <formula>15</formula>
    </cfRule>
  </conditionalFormatting>
  <conditionalFormatting sqref="I542">
    <cfRule type="cellIs" dxfId="2133" priority="176" operator="between">
      <formula>14.5</formula>
      <formula>15</formula>
    </cfRule>
  </conditionalFormatting>
  <conditionalFormatting sqref="I542">
    <cfRule type="cellIs" dxfId="2132" priority="175" operator="between">
      <formula>14.5</formula>
      <formula>15</formula>
    </cfRule>
  </conditionalFormatting>
  <conditionalFormatting sqref="I542">
    <cfRule type="cellIs" dxfId="2131" priority="174" operator="between">
      <formula>14.5</formula>
      <formula>15</formula>
    </cfRule>
  </conditionalFormatting>
  <conditionalFormatting sqref="I542">
    <cfRule type="cellIs" dxfId="2130" priority="173" operator="between">
      <formula>14.5</formula>
      <formula>15</formula>
    </cfRule>
  </conditionalFormatting>
  <conditionalFormatting sqref="I542">
    <cfRule type="cellIs" dxfId="2129" priority="171" operator="greaterThanOrEqual">
      <formula>15</formula>
    </cfRule>
  </conditionalFormatting>
  <conditionalFormatting sqref="I542">
    <cfRule type="cellIs" dxfId="2128" priority="172" operator="between">
      <formula>14.5</formula>
      <formula>15</formula>
    </cfRule>
  </conditionalFormatting>
  <conditionalFormatting sqref="I542">
    <cfRule type="cellIs" dxfId="2127" priority="168" stopIfTrue="1" operator="lessThan">
      <formula>13</formula>
    </cfRule>
    <cfRule type="cellIs" dxfId="2126" priority="169" stopIfTrue="1" operator="between">
      <formula>14.5</formula>
      <formula>15</formula>
    </cfRule>
    <cfRule type="cellIs" dxfId="2125" priority="170" stopIfTrue="1" operator="greaterThanOrEqual">
      <formula>15</formula>
    </cfRule>
  </conditionalFormatting>
  <conditionalFormatting sqref="I540:I542">
    <cfRule type="cellIs" dxfId="2124" priority="167" operator="between">
      <formula>14.5</formula>
      <formula>15</formula>
    </cfRule>
  </conditionalFormatting>
  <conditionalFormatting sqref="I540:I542">
    <cfRule type="cellIs" dxfId="2123" priority="166" operator="between">
      <formula>14.5</formula>
      <formula>15</formula>
    </cfRule>
  </conditionalFormatting>
  <conditionalFormatting sqref="I540:I542">
    <cfRule type="cellIs" dxfId="2122" priority="165" operator="between">
      <formula>14.5</formula>
      <formula>15</formula>
    </cfRule>
  </conditionalFormatting>
  <conditionalFormatting sqref="I540:I542">
    <cfRule type="cellIs" dxfId="2121" priority="164" operator="between">
      <formula>14.5</formula>
      <formula>15</formula>
    </cfRule>
  </conditionalFormatting>
  <conditionalFormatting sqref="I540:I542">
    <cfRule type="cellIs" dxfId="2120" priority="163" operator="between">
      <formula>14.5</formula>
      <formula>15</formula>
    </cfRule>
  </conditionalFormatting>
  <conditionalFormatting sqref="I540:I542">
    <cfRule type="cellIs" dxfId="2119" priority="162" operator="between">
      <formula>14.5</formula>
      <formula>15</formula>
    </cfRule>
  </conditionalFormatting>
  <conditionalFormatting sqref="I540:I542">
    <cfRule type="cellIs" dxfId="2118" priority="161" operator="between">
      <formula>14.5</formula>
      <formula>15</formula>
    </cfRule>
  </conditionalFormatting>
  <conditionalFormatting sqref="I540:I542">
    <cfRule type="cellIs" dxfId="2117" priority="160" operator="between">
      <formula>14.5</formula>
      <formula>15</formula>
    </cfRule>
  </conditionalFormatting>
  <conditionalFormatting sqref="I540:I542">
    <cfRule type="cellIs" dxfId="2116" priority="159" operator="between">
      <formula>14.5</formula>
      <formula>15</formula>
    </cfRule>
  </conditionalFormatting>
  <conditionalFormatting sqref="G544:I544">
    <cfRule type="cellIs" dxfId="2115" priority="157" operator="between">
      <formula>14.5</formula>
      <formula>15</formula>
    </cfRule>
  </conditionalFormatting>
  <conditionalFormatting sqref="I540:I542">
    <cfRule type="cellIs" dxfId="2114" priority="156" operator="between">
      <formula>14.5</formula>
      <formula>15</formula>
    </cfRule>
  </conditionalFormatting>
  <conditionalFormatting sqref="I540:I542">
    <cfRule type="cellIs" dxfId="2113" priority="155" operator="between">
      <formula>14.5</formula>
      <formula>15</formula>
    </cfRule>
  </conditionalFormatting>
  <conditionalFormatting sqref="I540:I542">
    <cfRule type="cellIs" dxfId="2112" priority="154" operator="between">
      <formula>14.5</formula>
      <formula>15</formula>
    </cfRule>
  </conditionalFormatting>
  <conditionalFormatting sqref="I540:I542">
    <cfRule type="cellIs" dxfId="2111" priority="153" operator="between">
      <formula>14.5</formula>
      <formula>15</formula>
    </cfRule>
  </conditionalFormatting>
  <conditionalFormatting sqref="I540:I542">
    <cfRule type="cellIs" dxfId="2110" priority="152" operator="between">
      <formula>14.5</formula>
      <formula>15</formula>
    </cfRule>
  </conditionalFormatting>
  <conditionalFormatting sqref="I540:I542">
    <cfRule type="cellIs" dxfId="2109" priority="151" operator="between">
      <formula>14.5</formula>
      <formula>15</formula>
    </cfRule>
  </conditionalFormatting>
  <conditionalFormatting sqref="I540:I542">
    <cfRule type="cellIs" dxfId="2108" priority="150" operator="between">
      <formula>14.5</formula>
      <formula>15</formula>
    </cfRule>
  </conditionalFormatting>
  <conditionalFormatting sqref="I540:I542">
    <cfRule type="cellIs" dxfId="2107" priority="149" operator="between">
      <formula>14.5</formula>
      <formula>15</formula>
    </cfRule>
  </conditionalFormatting>
  <conditionalFormatting sqref="I540:I542">
    <cfRule type="cellIs" dxfId="2106" priority="148" operator="between">
      <formula>14.5</formula>
      <formula>15</formula>
    </cfRule>
  </conditionalFormatting>
  <conditionalFormatting sqref="G545:I545">
    <cfRule type="cellIs" dxfId="2105" priority="147" operator="between">
      <formula>14.5</formula>
      <formula>15</formula>
    </cfRule>
  </conditionalFormatting>
  <conditionalFormatting sqref="G545:I545">
    <cfRule type="cellIs" dxfId="2104" priority="146" operator="between">
      <formula>14.5</formula>
      <formula>15</formula>
    </cfRule>
  </conditionalFormatting>
  <conditionalFormatting sqref="G546:I546">
    <cfRule type="cellIs" dxfId="2103" priority="144" operator="between">
      <formula>14.5</formula>
      <formula>15</formula>
    </cfRule>
  </conditionalFormatting>
  <conditionalFormatting sqref="G546:I546">
    <cfRule type="cellIs" dxfId="2102" priority="143" operator="between">
      <formula>14.5</formula>
      <formula>15</formula>
    </cfRule>
  </conditionalFormatting>
  <conditionalFormatting sqref="G546:I546">
    <cfRule type="cellIs" dxfId="2101" priority="142" operator="between">
      <formula>14.5</formula>
      <formula>15</formula>
    </cfRule>
  </conditionalFormatting>
  <conditionalFormatting sqref="G548:I548">
    <cfRule type="cellIs" dxfId="2100" priority="141" operator="between">
      <formula>14.5</formula>
      <formula>15</formula>
    </cfRule>
  </conditionalFormatting>
  <conditionalFormatting sqref="G551:I551">
    <cfRule type="cellIs" dxfId="2099" priority="139" operator="between">
      <formula>14.5</formula>
      <formula>15</formula>
    </cfRule>
  </conditionalFormatting>
  <conditionalFormatting sqref="G553:I553">
    <cfRule type="cellIs" dxfId="2098" priority="136" operator="between">
      <formula>14.5</formula>
      <formula>15</formula>
    </cfRule>
  </conditionalFormatting>
  <conditionalFormatting sqref="G556:I556">
    <cfRule type="cellIs" dxfId="2097" priority="132" operator="between">
      <formula>14.5</formula>
      <formula>15</formula>
    </cfRule>
  </conditionalFormatting>
  <conditionalFormatting sqref="G559:I559">
    <cfRule type="cellIs" dxfId="2096" priority="131" operator="between">
      <formula>14.5</formula>
      <formula>15</formula>
    </cfRule>
  </conditionalFormatting>
  <conditionalFormatting sqref="G560:I560">
    <cfRule type="cellIs" dxfId="2095" priority="130" operator="between">
      <formula>14.5</formula>
      <formula>15</formula>
    </cfRule>
  </conditionalFormatting>
  <conditionalFormatting sqref="G560:I560">
    <cfRule type="cellIs" dxfId="2094" priority="129" operator="between">
      <formula>14.5</formula>
      <formula>15</formula>
    </cfRule>
  </conditionalFormatting>
  <conditionalFormatting sqref="G561:I562">
    <cfRule type="cellIs" dxfId="2093" priority="128" operator="between">
      <formula>14.5</formula>
      <formula>15</formula>
    </cfRule>
  </conditionalFormatting>
  <conditionalFormatting sqref="G561:I562">
    <cfRule type="cellIs" dxfId="2092" priority="127" operator="between">
      <formula>14.5</formula>
      <formula>15</formula>
    </cfRule>
  </conditionalFormatting>
  <conditionalFormatting sqref="G561:I562">
    <cfRule type="cellIs" dxfId="2091" priority="126" operator="between">
      <formula>14.5</formula>
      <formula>15</formula>
    </cfRule>
  </conditionalFormatting>
  <conditionalFormatting sqref="G563:I563">
    <cfRule type="cellIs" dxfId="2090" priority="125" operator="between">
      <formula>14.5</formula>
      <formula>15</formula>
    </cfRule>
  </conditionalFormatting>
  <conditionalFormatting sqref="G563:I563">
    <cfRule type="cellIs" dxfId="2089" priority="124" operator="between">
      <formula>14.5</formula>
      <formula>15</formula>
    </cfRule>
  </conditionalFormatting>
  <conditionalFormatting sqref="G563:I563">
    <cfRule type="cellIs" dxfId="2088" priority="123" operator="between">
      <formula>14.5</formula>
      <formula>15</formula>
    </cfRule>
  </conditionalFormatting>
  <conditionalFormatting sqref="G565:I565">
    <cfRule type="cellIs" dxfId="2087" priority="122" operator="between">
      <formula>14.5</formula>
      <formula>15</formula>
    </cfRule>
  </conditionalFormatting>
  <conditionalFormatting sqref="G566:I566">
    <cfRule type="cellIs" dxfId="2086" priority="120" operator="between">
      <formula>14.5</formula>
      <formula>15</formula>
    </cfRule>
  </conditionalFormatting>
  <conditionalFormatting sqref="G566:I566">
    <cfRule type="cellIs" dxfId="2085" priority="119" operator="between">
      <formula>14.5</formula>
      <formula>15</formula>
    </cfRule>
  </conditionalFormatting>
  <conditionalFormatting sqref="G567:I567">
    <cfRule type="cellIs" dxfId="2084" priority="118" operator="between">
      <formula>14.5</formula>
      <formula>15</formula>
    </cfRule>
  </conditionalFormatting>
  <conditionalFormatting sqref="G567:I567">
    <cfRule type="cellIs" dxfId="2083" priority="117" operator="between">
      <formula>14.5</formula>
      <formula>15</formula>
    </cfRule>
  </conditionalFormatting>
  <conditionalFormatting sqref="G567:I567">
    <cfRule type="cellIs" dxfId="2082" priority="116" operator="between">
      <formula>14.5</formula>
      <formula>15</formula>
    </cfRule>
  </conditionalFormatting>
  <conditionalFormatting sqref="AC543:AC559">
    <cfRule type="cellIs" dxfId="2081" priority="114" stopIfTrue="1" operator="greaterThan">
      <formula>0.9</formula>
    </cfRule>
    <cfRule type="cellIs" dxfId="2080" priority="115" stopIfTrue="1" operator="between">
      <formula>0.75</formula>
      <formula>0.9</formula>
    </cfRule>
  </conditionalFormatting>
  <conditionalFormatting sqref="G569:I569">
    <cfRule type="cellIs" dxfId="2079" priority="113" operator="between">
      <formula>14.5</formula>
      <formula>15</formula>
    </cfRule>
  </conditionalFormatting>
  <conditionalFormatting sqref="G571:I571">
    <cfRule type="cellIs" dxfId="2078" priority="112" operator="between">
      <formula>14.5</formula>
      <formula>15</formula>
    </cfRule>
  </conditionalFormatting>
  <conditionalFormatting sqref="G577:I577">
    <cfRule type="cellIs" dxfId="2077" priority="109" operator="between">
      <formula>14.5</formula>
      <formula>15</formula>
    </cfRule>
  </conditionalFormatting>
  <conditionalFormatting sqref="G578:I578">
    <cfRule type="cellIs" dxfId="2076" priority="108" operator="between">
      <formula>14.5</formula>
      <formula>15</formula>
    </cfRule>
  </conditionalFormatting>
  <conditionalFormatting sqref="G580:I581">
    <cfRule type="cellIs" dxfId="2075" priority="106" operator="between">
      <formula>14.5</formula>
      <formula>15</formula>
    </cfRule>
  </conditionalFormatting>
  <conditionalFormatting sqref="G582:I582">
    <cfRule type="cellIs" dxfId="2074" priority="105" operator="between">
      <formula>14.5</formula>
      <formula>15</formula>
    </cfRule>
  </conditionalFormatting>
  <conditionalFormatting sqref="G582:I582">
    <cfRule type="cellIs" dxfId="2073" priority="104" operator="between">
      <formula>14.5</formula>
      <formula>15</formula>
    </cfRule>
  </conditionalFormatting>
  <conditionalFormatting sqref="AG584">
    <cfRule type="cellIs" dxfId="2072" priority="103" stopIfTrue="1" operator="lessThan">
      <formula>130</formula>
    </cfRule>
  </conditionalFormatting>
  <conditionalFormatting sqref="AH584">
    <cfRule type="cellIs" dxfId="2071" priority="102" stopIfTrue="1" operator="between">
      <formula>1.5</formula>
      <formula>3</formula>
    </cfRule>
  </conditionalFormatting>
  <conditionalFormatting sqref="AH584">
    <cfRule type="cellIs" dxfId="2070" priority="101" stopIfTrue="1" operator="greaterThan">
      <formula>3</formula>
    </cfRule>
  </conditionalFormatting>
  <conditionalFormatting sqref="G588:I588">
    <cfRule type="cellIs" dxfId="2069" priority="99" operator="between">
      <formula>14.5</formula>
      <formula>15</formula>
    </cfRule>
  </conditionalFormatting>
  <conditionalFormatting sqref="G590:I590">
    <cfRule type="cellIs" dxfId="2068" priority="98" operator="between">
      <formula>14.5</formula>
      <formula>15</formula>
    </cfRule>
  </conditionalFormatting>
  <conditionalFormatting sqref="N2:N649">
    <cfRule type="cellIs" dxfId="2067" priority="97" operator="between">
      <formula>22</formula>
      <formula>26</formula>
    </cfRule>
  </conditionalFormatting>
  <conditionalFormatting sqref="N1:N649">
    <cfRule type="cellIs" dxfId="2066" priority="96" operator="between">
      <formula>1</formula>
      <formula>22</formula>
    </cfRule>
  </conditionalFormatting>
  <conditionalFormatting sqref="N2:N649">
    <cfRule type="cellIs" dxfId="2065" priority="95" operator="greaterThan">
      <formula>26</formula>
    </cfRule>
  </conditionalFormatting>
  <conditionalFormatting sqref="T2:T649">
    <cfRule type="cellIs" dxfId="2064" priority="94" operator="between">
      <formula>1</formula>
      <formula>90</formula>
    </cfRule>
  </conditionalFormatting>
  <conditionalFormatting sqref="Y2:Y649">
    <cfRule type="cellIs" dxfId="2063" priority="93" operator="between">
      <formula>1</formula>
      <formula>89</formula>
    </cfRule>
  </conditionalFormatting>
  <conditionalFormatting sqref="AG590:AG592">
    <cfRule type="cellIs" dxfId="2062" priority="92" stopIfTrue="1" operator="lessThan">
      <formula>130</formula>
    </cfRule>
  </conditionalFormatting>
  <conditionalFormatting sqref="G591:I591">
    <cfRule type="cellIs" dxfId="2061" priority="89" operator="between">
      <formula>14.5</formula>
      <formula>15</formula>
    </cfRule>
  </conditionalFormatting>
  <conditionalFormatting sqref="G592:I592">
    <cfRule type="cellIs" dxfId="2060" priority="88" operator="between">
      <formula>14.5</formula>
      <formula>15</formula>
    </cfRule>
  </conditionalFormatting>
  <conditionalFormatting sqref="G592:I592">
    <cfRule type="cellIs" dxfId="2059" priority="87" operator="between">
      <formula>14.5</formula>
      <formula>15</formula>
    </cfRule>
  </conditionalFormatting>
  <conditionalFormatting sqref="G595:I595">
    <cfRule type="cellIs" dxfId="2058" priority="86" operator="between">
      <formula>14.5</formula>
      <formula>15</formula>
    </cfRule>
  </conditionalFormatting>
  <conditionalFormatting sqref="G597:I597">
    <cfRule type="cellIs" dxfId="2057" priority="85" operator="between">
      <formula>14.5</formula>
      <formula>15</formula>
    </cfRule>
  </conditionalFormatting>
  <conditionalFormatting sqref="AG597">
    <cfRule type="cellIs" dxfId="2056" priority="84" stopIfTrue="1" operator="lessThan">
      <formula>130</formula>
    </cfRule>
  </conditionalFormatting>
  <conditionalFormatting sqref="AH597">
    <cfRule type="cellIs" dxfId="2055" priority="83" stopIfTrue="1" operator="between">
      <formula>1.5</formula>
      <formula>3</formula>
    </cfRule>
  </conditionalFormatting>
  <conditionalFormatting sqref="AH597">
    <cfRule type="cellIs" dxfId="2054" priority="82" stopIfTrue="1" operator="greaterThan">
      <formula>3</formula>
    </cfRule>
  </conditionalFormatting>
  <conditionalFormatting sqref="G601:I601">
    <cfRule type="cellIs" dxfId="2053" priority="81" operator="between">
      <formula>14.5</formula>
      <formula>15</formula>
    </cfRule>
  </conditionalFormatting>
  <conditionalFormatting sqref="G605:I605">
    <cfRule type="cellIs" dxfId="2052" priority="80" operator="between">
      <formula>14.5</formula>
      <formula>15</formula>
    </cfRule>
  </conditionalFormatting>
  <conditionalFormatting sqref="G606:I606">
    <cfRule type="cellIs" dxfId="2051" priority="79" operator="between">
      <formula>14.5</formula>
      <formula>15</formula>
    </cfRule>
  </conditionalFormatting>
  <conditionalFormatting sqref="G606:I606">
    <cfRule type="cellIs" dxfId="2050" priority="78" operator="between">
      <formula>14.5</formula>
      <formula>15</formula>
    </cfRule>
  </conditionalFormatting>
  <conditionalFormatting sqref="G609:I609">
    <cfRule type="cellIs" dxfId="2049" priority="75" operator="between">
      <formula>14.5</formula>
      <formula>15</formula>
    </cfRule>
  </conditionalFormatting>
  <conditionalFormatting sqref="G611:I611">
    <cfRule type="cellIs" dxfId="2048" priority="74" operator="between">
      <formula>14.5</formula>
      <formula>15</formula>
    </cfRule>
  </conditionalFormatting>
  <conditionalFormatting sqref="G612:I612">
    <cfRule type="cellIs" dxfId="2047" priority="73" operator="between">
      <formula>14.5</formula>
      <formula>15</formula>
    </cfRule>
  </conditionalFormatting>
  <conditionalFormatting sqref="G613:I613">
    <cfRule type="cellIs" dxfId="2046" priority="72" operator="between">
      <formula>14.5</formula>
      <formula>15</formula>
    </cfRule>
  </conditionalFormatting>
  <conditionalFormatting sqref="G613:I613">
    <cfRule type="cellIs" dxfId="2045" priority="71" operator="between">
      <formula>14.5</formula>
      <formula>15</formula>
    </cfRule>
  </conditionalFormatting>
  <conditionalFormatting sqref="G614:I614">
    <cfRule type="cellIs" dxfId="2044" priority="70" operator="between">
      <formula>14.5</formula>
      <formula>15</formula>
    </cfRule>
  </conditionalFormatting>
  <conditionalFormatting sqref="G614:I614">
    <cfRule type="cellIs" dxfId="2043" priority="69" operator="between">
      <formula>14.5</formula>
      <formula>15</formula>
    </cfRule>
  </conditionalFormatting>
  <conditionalFormatting sqref="G615:I615">
    <cfRule type="cellIs" dxfId="2042" priority="68" operator="between">
      <formula>14.5</formula>
      <formula>15</formula>
    </cfRule>
  </conditionalFormatting>
  <conditionalFormatting sqref="G615:I615">
    <cfRule type="cellIs" dxfId="2041" priority="67" operator="between">
      <formula>14.5</formula>
      <formula>15</formula>
    </cfRule>
  </conditionalFormatting>
  <conditionalFormatting sqref="AC615:AC617">
    <cfRule type="cellIs" dxfId="2040" priority="65" stopIfTrue="1" operator="greaterThan">
      <formula>0.9</formula>
    </cfRule>
    <cfRule type="cellIs" dxfId="2039" priority="66" stopIfTrue="1" operator="between">
      <formula>0.75</formula>
      <formula>0.9</formula>
    </cfRule>
  </conditionalFormatting>
  <conditionalFormatting sqref="AC566:AC567">
    <cfRule type="cellIs" dxfId="2038" priority="63" stopIfTrue="1" operator="greaterThan">
      <formula>0.9</formula>
    </cfRule>
    <cfRule type="cellIs" dxfId="2037" priority="64" stopIfTrue="1" operator="between">
      <formula>0.75</formula>
      <formula>0.9</formula>
    </cfRule>
  </conditionalFormatting>
  <conditionalFormatting sqref="AC569">
    <cfRule type="cellIs" dxfId="2036" priority="61" stopIfTrue="1" operator="greaterThan">
      <formula>0.9</formula>
    </cfRule>
    <cfRule type="cellIs" dxfId="2035" priority="62" stopIfTrue="1" operator="between">
      <formula>0.75</formula>
      <formula>0.9</formula>
    </cfRule>
  </conditionalFormatting>
  <conditionalFormatting sqref="G616:I616">
    <cfRule type="cellIs" dxfId="2034" priority="60" operator="between">
      <formula>14.5</formula>
      <formula>15</formula>
    </cfRule>
  </conditionalFormatting>
  <conditionalFormatting sqref="G616:I616">
    <cfRule type="cellIs" dxfId="2033" priority="59" operator="between">
      <formula>14.5</formula>
      <formula>15</formula>
    </cfRule>
  </conditionalFormatting>
  <conditionalFormatting sqref="AH615">
    <cfRule type="cellIs" dxfId="2032" priority="58" stopIfTrue="1" operator="between">
      <formula>1.5</formula>
      <formula>3</formula>
    </cfRule>
  </conditionalFormatting>
  <conditionalFormatting sqref="AH615">
    <cfRule type="cellIs" dxfId="2031" priority="57" stopIfTrue="1" operator="greaterThan">
      <formula>3</formula>
    </cfRule>
  </conditionalFormatting>
  <conditionalFormatting sqref="AG615">
    <cfRule type="cellIs" dxfId="2030" priority="56" stopIfTrue="1" operator="lessThan">
      <formula>130</formula>
    </cfRule>
  </conditionalFormatting>
  <conditionalFormatting sqref="G617:I617">
    <cfRule type="cellIs" dxfId="2029" priority="55" operator="between">
      <formula>14.5</formula>
      <formula>15</formula>
    </cfRule>
  </conditionalFormatting>
  <conditionalFormatting sqref="G617:I617">
    <cfRule type="cellIs" dxfId="2028" priority="54" operator="between">
      <formula>14.5</formula>
      <formula>15</formula>
    </cfRule>
  </conditionalFormatting>
  <conditionalFormatting sqref="G619:I619">
    <cfRule type="cellIs" dxfId="2027" priority="53" operator="between">
      <formula>14.5</formula>
      <formula>15</formula>
    </cfRule>
  </conditionalFormatting>
  <conditionalFormatting sqref="G620:I622">
    <cfRule type="cellIs" dxfId="2026" priority="52" operator="between">
      <formula>14.5</formula>
      <formula>15</formula>
    </cfRule>
  </conditionalFormatting>
  <conditionalFormatting sqref="G620:I622">
    <cfRule type="cellIs" dxfId="2025" priority="51" operator="between">
      <formula>14.5</formula>
      <formula>15</formula>
    </cfRule>
  </conditionalFormatting>
  <conditionalFormatting sqref="G623:I623">
    <cfRule type="cellIs" dxfId="2024" priority="50" operator="between">
      <formula>14.5</formula>
      <formula>15</formula>
    </cfRule>
  </conditionalFormatting>
  <conditionalFormatting sqref="G623:I623">
    <cfRule type="cellIs" dxfId="2023" priority="49" operator="between">
      <formula>14.5</formula>
      <formula>15</formula>
    </cfRule>
  </conditionalFormatting>
  <conditionalFormatting sqref="G623:I623">
    <cfRule type="cellIs" dxfId="2022" priority="48" operator="between">
      <formula>14.5</formula>
      <formula>15</formula>
    </cfRule>
  </conditionalFormatting>
  <conditionalFormatting sqref="G624:I624">
    <cfRule type="cellIs" dxfId="2021" priority="47" operator="between">
      <formula>14.5</formula>
      <formula>15</formula>
    </cfRule>
  </conditionalFormatting>
  <conditionalFormatting sqref="G624:I624">
    <cfRule type="cellIs" dxfId="2020" priority="46" operator="between">
      <formula>14.5</formula>
      <formula>15</formula>
    </cfRule>
  </conditionalFormatting>
  <conditionalFormatting sqref="G624:I624">
    <cfRule type="cellIs" dxfId="2019" priority="45" operator="between">
      <formula>14.5</formula>
      <formula>15</formula>
    </cfRule>
  </conditionalFormatting>
  <conditionalFormatting sqref="G624:I624">
    <cfRule type="cellIs" dxfId="2018" priority="44" operator="between">
      <formula>14.5</formula>
      <formula>15</formula>
    </cfRule>
  </conditionalFormatting>
  <conditionalFormatting sqref="G625:I625">
    <cfRule type="cellIs" dxfId="2017" priority="43" operator="between">
      <formula>14.5</formula>
      <formula>15</formula>
    </cfRule>
  </conditionalFormatting>
  <conditionalFormatting sqref="G625:I625">
    <cfRule type="cellIs" dxfId="2016" priority="42" operator="between">
      <formula>14.5</formula>
      <formula>15</formula>
    </cfRule>
  </conditionalFormatting>
  <conditionalFormatting sqref="G625:I625">
    <cfRule type="cellIs" dxfId="2015" priority="41" operator="between">
      <formula>14.5</formula>
      <formula>15</formula>
    </cfRule>
  </conditionalFormatting>
  <conditionalFormatting sqref="G625:I625">
    <cfRule type="cellIs" dxfId="2014" priority="40" operator="between">
      <formula>14.5</formula>
      <formula>15</formula>
    </cfRule>
  </conditionalFormatting>
  <conditionalFormatting sqref="G625:I625">
    <cfRule type="cellIs" dxfId="2013" priority="39" operator="between">
      <formula>14.5</formula>
      <formula>15</formula>
    </cfRule>
  </conditionalFormatting>
  <conditionalFormatting sqref="G626:I627">
    <cfRule type="cellIs" dxfId="2012" priority="38" operator="between">
      <formula>14.5</formula>
      <formula>15</formula>
    </cfRule>
  </conditionalFormatting>
  <conditionalFormatting sqref="G626:I627">
    <cfRule type="cellIs" dxfId="2011" priority="37" operator="between">
      <formula>14.5</formula>
      <formula>15</formula>
    </cfRule>
  </conditionalFormatting>
  <conditionalFormatting sqref="G626:I627">
    <cfRule type="cellIs" dxfId="2010" priority="36" operator="between">
      <formula>14.5</formula>
      <formula>15</formula>
    </cfRule>
  </conditionalFormatting>
  <conditionalFormatting sqref="G626:I627">
    <cfRule type="cellIs" dxfId="2009" priority="35" operator="between">
      <formula>14.5</formula>
      <formula>15</formula>
    </cfRule>
  </conditionalFormatting>
  <conditionalFormatting sqref="G626:I627">
    <cfRule type="cellIs" dxfId="2008" priority="34" operator="between">
      <formula>14.5</formula>
      <formula>15</formula>
    </cfRule>
  </conditionalFormatting>
  <conditionalFormatting sqref="G626:I627">
    <cfRule type="cellIs" dxfId="2007" priority="33" operator="between">
      <formula>14.5</formula>
      <formula>15</formula>
    </cfRule>
  </conditionalFormatting>
  <conditionalFormatting sqref="G629:I629">
    <cfRule type="cellIs" dxfId="2006" priority="32" operator="between">
      <formula>14.5</formula>
      <formula>15</formula>
    </cfRule>
  </conditionalFormatting>
  <conditionalFormatting sqref="G630:I630">
    <cfRule type="cellIs" dxfId="2005" priority="31" operator="between">
      <formula>14.5</formula>
      <formula>15</formula>
    </cfRule>
  </conditionalFormatting>
  <conditionalFormatting sqref="G630:I630">
    <cfRule type="cellIs" dxfId="2004" priority="30" operator="between">
      <formula>14.5</formula>
      <formula>15</formula>
    </cfRule>
  </conditionalFormatting>
  <conditionalFormatting sqref="G634:I634">
    <cfRule type="cellIs" dxfId="2003" priority="29" operator="between">
      <formula>14.5</formula>
      <formula>15</formula>
    </cfRule>
  </conditionalFormatting>
  <conditionalFormatting sqref="G635:I635">
    <cfRule type="cellIs" dxfId="2002" priority="28" operator="between">
      <formula>14.5</formula>
      <formula>15</formula>
    </cfRule>
  </conditionalFormatting>
  <conditionalFormatting sqref="G635:I635">
    <cfRule type="cellIs" dxfId="2001" priority="27" operator="between">
      <formula>14.5</formula>
      <formula>15</formula>
    </cfRule>
  </conditionalFormatting>
  <conditionalFormatting sqref="G638:I638">
    <cfRule type="cellIs" dxfId="2000" priority="26" operator="between">
      <formula>14.5</formula>
      <formula>15</formula>
    </cfRule>
  </conditionalFormatting>
  <conditionalFormatting sqref="G639:I639">
    <cfRule type="cellIs" dxfId="1999" priority="25" operator="between">
      <formula>14.5</formula>
      <formula>15</formula>
    </cfRule>
  </conditionalFormatting>
  <conditionalFormatting sqref="G639:I639">
    <cfRule type="cellIs" dxfId="1998" priority="24" operator="between">
      <formula>14.5</formula>
      <formula>15</formula>
    </cfRule>
  </conditionalFormatting>
  <conditionalFormatting sqref="G640:I640">
    <cfRule type="cellIs" dxfId="1997" priority="23" operator="between">
      <formula>14.5</formula>
      <formula>15</formula>
    </cfRule>
  </conditionalFormatting>
  <conditionalFormatting sqref="G640:I640">
    <cfRule type="cellIs" dxfId="1996" priority="22" operator="between">
      <formula>14.5</formula>
      <formula>15</formula>
    </cfRule>
  </conditionalFormatting>
  <conditionalFormatting sqref="G640:I640">
    <cfRule type="cellIs" dxfId="1995" priority="21" operator="between">
      <formula>14.5</formula>
      <formula>15</formula>
    </cfRule>
  </conditionalFormatting>
  <conditionalFormatting sqref="G642:I642">
    <cfRule type="cellIs" dxfId="1994" priority="20" operator="between">
      <formula>14.5</formula>
      <formula>15</formula>
    </cfRule>
  </conditionalFormatting>
  <conditionalFormatting sqref="G643:I643">
    <cfRule type="cellIs" dxfId="1993" priority="19" operator="between">
      <formula>14.5</formula>
      <formula>15</formula>
    </cfRule>
  </conditionalFormatting>
  <conditionalFormatting sqref="G643:I643">
    <cfRule type="cellIs" dxfId="1992" priority="18" operator="between">
      <formula>14.5</formula>
      <formula>15</formula>
    </cfRule>
  </conditionalFormatting>
  <conditionalFormatting sqref="G644:I644">
    <cfRule type="cellIs" dxfId="1991" priority="17" operator="between">
      <formula>14.5</formula>
      <formula>15</formula>
    </cfRule>
  </conditionalFormatting>
  <conditionalFormatting sqref="G644:I644">
    <cfRule type="cellIs" dxfId="1990" priority="16" operator="between">
      <formula>14.5</formula>
      <formula>15</formula>
    </cfRule>
  </conditionalFormatting>
  <conditionalFormatting sqref="G645:I645">
    <cfRule type="cellIs" dxfId="1989" priority="15" operator="between">
      <formula>14.5</formula>
      <formula>15</formula>
    </cfRule>
  </conditionalFormatting>
  <conditionalFormatting sqref="G645:I645">
    <cfRule type="cellIs" dxfId="1988" priority="14" operator="between">
      <formula>14.5</formula>
      <formula>15</formula>
    </cfRule>
  </conditionalFormatting>
  <conditionalFormatting sqref="G645:I645">
    <cfRule type="cellIs" dxfId="1987" priority="13" operator="between">
      <formula>14.5</formula>
      <formula>15</formula>
    </cfRule>
  </conditionalFormatting>
  <conditionalFormatting sqref="G646:I646">
    <cfRule type="cellIs" dxfId="1986" priority="12" operator="between">
      <formula>14.5</formula>
      <formula>15</formula>
    </cfRule>
  </conditionalFormatting>
  <conditionalFormatting sqref="G646:I646">
    <cfRule type="cellIs" dxfId="1985" priority="11" operator="between">
      <formula>14.5</formula>
      <formula>15</formula>
    </cfRule>
  </conditionalFormatting>
  <conditionalFormatting sqref="G646:I646">
    <cfRule type="cellIs" dxfId="1984" priority="10" operator="between">
      <formula>14.5</formula>
      <formula>15</formula>
    </cfRule>
  </conditionalFormatting>
  <conditionalFormatting sqref="G647:I647">
    <cfRule type="cellIs" dxfId="1983" priority="9" operator="between">
      <formula>14.5</formula>
      <formula>15</formula>
    </cfRule>
  </conditionalFormatting>
  <conditionalFormatting sqref="G647:I647">
    <cfRule type="cellIs" dxfId="1982" priority="8" operator="between">
      <formula>14.5</formula>
      <formula>15</formula>
    </cfRule>
  </conditionalFormatting>
  <conditionalFormatting sqref="G647:I647">
    <cfRule type="cellIs" dxfId="1981" priority="7" operator="between">
      <formula>14.5</formula>
      <formula>15</formula>
    </cfRule>
  </conditionalFormatting>
  <conditionalFormatting sqref="G647:I647">
    <cfRule type="cellIs" dxfId="1980" priority="6" operator="between">
      <formula>14.5</formula>
      <formula>15</formula>
    </cfRule>
  </conditionalFormatting>
  <conditionalFormatting sqref="G648:I648">
    <cfRule type="cellIs" dxfId="1979" priority="5" operator="between">
      <formula>14.5</formula>
      <formula>15</formula>
    </cfRule>
  </conditionalFormatting>
  <conditionalFormatting sqref="G648:I648">
    <cfRule type="cellIs" dxfId="1978" priority="4" operator="between">
      <formula>14.5</formula>
      <formula>15</formula>
    </cfRule>
  </conditionalFormatting>
  <conditionalFormatting sqref="G648:I648">
    <cfRule type="cellIs" dxfId="1977" priority="3" operator="between">
      <formula>14.5</formula>
      <formula>15</formula>
    </cfRule>
  </conditionalFormatting>
  <conditionalFormatting sqref="G648:I648">
    <cfRule type="cellIs" dxfId="1976" priority="2" operator="between">
      <formula>14.5</formula>
      <formula>15</formula>
    </cfRule>
  </conditionalFormatting>
  <conditionalFormatting sqref="G648:I648">
    <cfRule type="cellIs" dxfId="1975" priority="1" operator="between">
      <formula>14.5</formula>
      <formula>15</formula>
    </cfRule>
  </conditionalFormatting>
  <pageMargins left="0.7" right="0.7" top="0.75" bottom="0.75" header="0.3" footer="0.3"/>
  <pageSetup paperSize="9" orientation="portrait" horizontalDpi="360" verticalDpi="36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45E37A2-3BC9-481C-8053-B272436BF5AB}">
          <x14:formula1>
            <xm:f>'Liste D'!$P$2:$P$3</xm:f>
          </x14:formula1>
          <xm:sqref>AT156:AT648 AS1:AT1 AS156:AS1048576</xm:sqref>
        </x14:dataValidation>
        <x14:dataValidation type="list" allowBlank="1" showInputMessage="1" showErrorMessage="1" xr:uid="{3A46BC9F-9E2F-429A-8E9E-1067819826DD}">
          <x14:formula1>
            <xm:f>'Liste D'!$B$2:$B$5</xm:f>
          </x14:formula1>
          <xm:sqref>E1:E2 E156:E1048576</xm:sqref>
        </x14:dataValidation>
        <x14:dataValidation type="list" allowBlank="1" showInputMessage="1" showErrorMessage="1" xr:uid="{B05094D2-BEF0-41F6-927C-0473C23F3436}">
          <x14:formula1>
            <xm:f>'Liste D'!$K$2:$K$10</xm:f>
          </x14:formula1>
          <xm:sqref>AN329:AN369 AN430:AN512 AN416:AN428 AN410 AN373:AN402 AN326 AN324 AN371 AN515:AN518 AN520:AN538 AN542:AN554 AN556:AN562 AN566:AN569 AN571 AN578 AN581 AN583:AN593 AN597:AN598 AN601 AN608:AN609 AN611:AN617 AN619 AN621:AN627 AN636 AN646:AN649</xm:sqref>
        </x14:dataValidation>
        <x14:dataValidation type="list" allowBlank="1" showInputMessage="1" showErrorMessage="1" xr:uid="{BD46A324-A5B5-49EC-9C06-8D2F6B50EA19}">
          <x14:formula1>
            <xm:f>'Liste D'!$K$2:$K$18</xm:f>
          </x14:formula1>
          <xm:sqref>AN2:AN14 AN327:AN328 AN325 AN305:AN323 AN295:AN303 AN272:AN288 AN290:AN291 AN269:AN270 AN266:AN267 AN262:AN264 AN167:AN260 AN165 AN149:AN163 AN121:AN145 AN117 AN106 AN100:AN104 AN96:AN97 AN94 AN91:AN92 AN88:AN89 AN83:AN86 AN81 AN75:AN79 AN69:AN73 AN56:AN67 AN45:AN52 AN37:AN39 AN20:AN33 AN16:AN17</xm:sqref>
        </x14:dataValidation>
        <x14:dataValidation type="list" allowBlank="1" showInputMessage="1" showErrorMessage="1" xr:uid="{B70C809F-8155-4F8B-A104-6F8839186BBE}">
          <x14:formula1>
            <xm:f>'Liste D'!$T$2:$T$3</xm:f>
          </x14:formula1>
          <xm:sqref>AB2:AB649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F8DD-EDB6-40DD-ACCB-458B90D21100}">
  <sheetPr>
    <tabColor rgb="FFE30779"/>
  </sheetPr>
  <dimension ref="A1:AE2"/>
  <sheetViews>
    <sheetView workbookViewId="0">
      <selection activeCell="J14" sqref="J14"/>
    </sheetView>
  </sheetViews>
  <sheetFormatPr defaultRowHeight="15"/>
  <cols>
    <col min="1" max="1" width="9.7109375" bestFit="1" customWidth="1"/>
    <col min="4" max="4" width="12.7109375" customWidth="1"/>
    <col min="10" max="10" width="12.140625" customWidth="1"/>
  </cols>
  <sheetData>
    <row r="1" spans="1:31" s="941" customFormat="1" ht="22.5">
      <c r="A1" s="942" t="s">
        <v>312</v>
      </c>
      <c r="B1" s="943" t="s">
        <v>313</v>
      </c>
      <c r="C1" s="942" t="s">
        <v>314</v>
      </c>
      <c r="D1" s="942" t="s">
        <v>1372</v>
      </c>
      <c r="E1" s="942" t="s">
        <v>315</v>
      </c>
      <c r="F1" s="942" t="s">
        <v>427</v>
      </c>
      <c r="G1" s="944" t="s">
        <v>450</v>
      </c>
      <c r="H1" s="945" t="s">
        <v>2024</v>
      </c>
      <c r="I1" s="946" t="s">
        <v>455</v>
      </c>
      <c r="J1" s="950" t="s">
        <v>2025</v>
      </c>
      <c r="K1" s="944" t="s">
        <v>458</v>
      </c>
      <c r="L1" s="944" t="s">
        <v>459</v>
      </c>
      <c r="M1" s="944" t="s">
        <v>460</v>
      </c>
      <c r="N1" s="944" t="s">
        <v>461</v>
      </c>
      <c r="O1" s="944" t="s">
        <v>462</v>
      </c>
      <c r="P1" s="944" t="s">
        <v>463</v>
      </c>
      <c r="Q1" s="944" t="s">
        <v>464</v>
      </c>
      <c r="R1" s="944" t="s">
        <v>433</v>
      </c>
      <c r="S1" s="944" t="s">
        <v>465</v>
      </c>
      <c r="T1" s="946" t="s">
        <v>466</v>
      </c>
      <c r="U1" s="950" t="s">
        <v>2026</v>
      </c>
      <c r="V1" s="944" t="s">
        <v>434</v>
      </c>
      <c r="W1" s="944" t="s">
        <v>435</v>
      </c>
      <c r="X1" s="944" t="s">
        <v>436</v>
      </c>
      <c r="Y1" s="944" t="s">
        <v>437</v>
      </c>
      <c r="Z1" s="944" t="s">
        <v>469</v>
      </c>
      <c r="AA1" s="944" t="s">
        <v>439</v>
      </c>
      <c r="AB1" s="944" t="s">
        <v>440</v>
      </c>
      <c r="AC1" s="946" t="s">
        <v>441</v>
      </c>
      <c r="AD1" s="944" t="s">
        <v>442</v>
      </c>
    </row>
    <row r="2" spans="1:31" s="940" customFormat="1" ht="14.25">
      <c r="A2" s="951">
        <v>45866</v>
      </c>
      <c r="B2" s="952">
        <v>108</v>
      </c>
      <c r="C2" s="953">
        <v>0.34375</v>
      </c>
      <c r="D2" s="954">
        <v>2505927</v>
      </c>
      <c r="E2" s="954" t="s">
        <v>39</v>
      </c>
      <c r="F2" s="955" t="s">
        <v>55</v>
      </c>
      <c r="G2" s="956">
        <v>13.06</v>
      </c>
      <c r="H2" s="957">
        <v>10.7</v>
      </c>
      <c r="I2" s="958">
        <f>(H2/(100-G2))*100</f>
        <v>12.307338394294916</v>
      </c>
      <c r="J2" s="958">
        <v>272</v>
      </c>
      <c r="K2" s="959">
        <v>2</v>
      </c>
      <c r="L2" s="959">
        <v>5.3</v>
      </c>
      <c r="M2" s="960">
        <v>16.600000000000001</v>
      </c>
      <c r="N2" s="960">
        <v>51.5</v>
      </c>
      <c r="O2" s="960">
        <v>15.6</v>
      </c>
      <c r="P2" s="960">
        <f>L2+M2+N2+O2</f>
        <v>89</v>
      </c>
      <c r="Q2" s="960">
        <v>7</v>
      </c>
      <c r="R2" s="960">
        <v>24.38</v>
      </c>
      <c r="S2" s="960">
        <v>98</v>
      </c>
      <c r="T2" s="961">
        <v>8.57</v>
      </c>
      <c r="U2" s="962">
        <v>0.66</v>
      </c>
      <c r="V2" s="960">
        <v>89.19</v>
      </c>
      <c r="W2" s="960">
        <v>-0.56999999999999995</v>
      </c>
      <c r="X2" s="960">
        <v>10.61</v>
      </c>
      <c r="Y2" s="955">
        <v>95</v>
      </c>
      <c r="Z2" s="955">
        <v>79</v>
      </c>
      <c r="AA2" s="955">
        <v>19.8</v>
      </c>
      <c r="AB2" s="960">
        <v>260</v>
      </c>
      <c r="AC2" s="963">
        <v>1.2</v>
      </c>
      <c r="AD2" s="955">
        <v>54.8</v>
      </c>
      <c r="AE2" s="964"/>
    </row>
  </sheetData>
  <conditionalFormatting sqref="G2">
    <cfRule type="cellIs" dxfId="1926" priority="9" operator="between">
      <formula>14.5</formula>
      <formula>15</formula>
    </cfRule>
  </conditionalFormatting>
  <conditionalFormatting sqref="I2:J2">
    <cfRule type="cellIs" dxfId="1925" priority="7" stopIfTrue="1" operator="lessThan">
      <formula>9</formula>
    </cfRule>
    <cfRule type="cellIs" dxfId="1924" priority="8" stopIfTrue="1" operator="between">
      <formula>9</formula>
      <formula>11</formula>
    </cfRule>
  </conditionalFormatting>
  <conditionalFormatting sqref="H2">
    <cfRule type="cellIs" dxfId="1923" priority="6" operator="between">
      <formula>9.6</formula>
      <formula>8</formula>
    </cfRule>
  </conditionalFormatting>
  <conditionalFormatting sqref="H2">
    <cfRule type="cellIs" dxfId="1922" priority="5" operator="lessThan">
      <formula>8</formula>
    </cfRule>
  </conditionalFormatting>
  <conditionalFormatting sqref="I2:J2">
    <cfRule type="cellIs" dxfId="1921" priority="4" stopIfTrue="1" operator="between">
      <formula>9</formula>
      <formula>11</formula>
    </cfRule>
  </conditionalFormatting>
  <conditionalFormatting sqref="I2:J2">
    <cfRule type="cellIs" dxfId="1920" priority="3" stopIfTrue="1" operator="lessThan">
      <formula>9</formula>
    </cfRule>
  </conditionalFormatting>
  <conditionalFormatting sqref="K2">
    <cfRule type="cellIs" dxfId="1919" priority="2" stopIfTrue="1" operator="between">
      <formula>2</formula>
      <formula>5</formula>
    </cfRule>
  </conditionalFormatting>
  <conditionalFormatting sqref="K2">
    <cfRule type="cellIs" dxfId="1918" priority="1" stopIfTrue="1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4D1D99-741A-416C-AF5D-31F911A8F071}">
          <x14:formula1>
            <xm:f>'Liste D'!$B$2:$B$5</xm:f>
          </x14:formula1>
          <xm:sqref>E1:E2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BR198"/>
  <sheetViews>
    <sheetView workbookViewId="0">
      <pane xSplit="7" ySplit="2" topLeftCell="H163" activePane="bottomRight" state="frozen"/>
      <selection pane="bottomRight" sqref="A1:XFD1"/>
      <selection pane="bottomLeft"/>
      <selection pane="topRight"/>
    </sheetView>
  </sheetViews>
  <sheetFormatPr defaultColWidth="9.140625" defaultRowHeight="15.75" customHeight="1"/>
  <cols>
    <col min="1" max="1" width="17.42578125" style="30" customWidth="1"/>
    <col min="2" max="2" width="14.7109375" style="30" customWidth="1"/>
    <col min="3" max="3" width="17.7109375" style="30" customWidth="1"/>
    <col min="4" max="4" width="12.140625" style="30" customWidth="1"/>
    <col min="5" max="5" width="14.140625" style="30" bestFit="1" customWidth="1"/>
    <col min="6" max="6" width="11.85546875" style="30" customWidth="1"/>
    <col min="7" max="7" width="13" style="30" bestFit="1" customWidth="1"/>
    <col min="8" max="8" width="15.28515625" style="31" bestFit="1" customWidth="1"/>
    <col min="9" max="9" width="14.85546875" style="31" bestFit="1" customWidth="1"/>
    <col min="10" max="10" width="10.5703125" style="30" bestFit="1" customWidth="1"/>
    <col min="11" max="11" width="11" style="30" customWidth="1"/>
    <col min="12" max="12" width="14.140625" style="30" customWidth="1"/>
    <col min="13" max="13" width="17.85546875" style="29" customWidth="1"/>
    <col min="14" max="14" width="11.140625" style="29" bestFit="1" customWidth="1"/>
    <col min="15" max="15" width="12.140625" style="29" bestFit="1" customWidth="1"/>
    <col min="16" max="16" width="11" style="29" customWidth="1"/>
    <col min="17" max="17" width="13.7109375" style="29" bestFit="1" customWidth="1"/>
    <col min="18" max="18" width="13" style="29" bestFit="1" customWidth="1"/>
    <col min="19" max="19" width="13.140625" style="29" bestFit="1" customWidth="1"/>
    <col min="20" max="20" width="12.5703125" style="29" bestFit="1" customWidth="1"/>
    <col min="21" max="21" width="10.140625" style="29" customWidth="1"/>
    <col min="22" max="22" width="9.7109375" style="29" customWidth="1"/>
    <col min="23" max="23" width="12.85546875" style="29" customWidth="1"/>
    <col min="24" max="24" width="14.7109375" style="29" customWidth="1"/>
    <col min="25" max="25" width="21.5703125" style="29" bestFit="1" customWidth="1"/>
    <col min="26" max="26" width="14" style="29" customWidth="1"/>
    <col min="27" max="27" width="9.28515625" style="29" customWidth="1"/>
    <col min="28" max="28" width="12.28515625" style="29" customWidth="1"/>
    <col min="29" max="29" width="9.140625" style="29" customWidth="1"/>
    <col min="30" max="30" width="9.140625" style="28"/>
    <col min="31" max="31" width="9.7109375" style="28" bestFit="1" customWidth="1"/>
    <col min="32" max="34" width="9.140625" style="28"/>
    <col min="35" max="35" width="21.42578125" style="28" customWidth="1"/>
    <col min="36" max="36" width="9.140625" style="28"/>
    <col min="37" max="37" width="12.28515625" style="28" bestFit="1" customWidth="1"/>
    <col min="38" max="38" width="10.28515625" style="28" bestFit="1" customWidth="1"/>
    <col min="39" max="39" width="13" style="28" bestFit="1" customWidth="1"/>
    <col min="40" max="40" width="9.85546875" style="28" bestFit="1" customWidth="1"/>
    <col min="41" max="41" width="10.7109375" style="28" bestFit="1" customWidth="1"/>
    <col min="42" max="42" width="10.5703125" style="28" bestFit="1" customWidth="1"/>
    <col min="43" max="43" width="9.5703125" style="28" bestFit="1" customWidth="1"/>
    <col min="44" max="44" width="9.28515625" style="28" bestFit="1" customWidth="1"/>
    <col min="45" max="45" width="11.85546875" style="28" customWidth="1"/>
    <col min="46" max="47" width="10.28515625" style="28" bestFit="1" customWidth="1"/>
    <col min="48" max="48" width="12.140625" style="28" bestFit="1" customWidth="1"/>
    <col min="49" max="49" width="13.5703125" style="28" customWidth="1"/>
    <col min="50" max="50" width="10.28515625" style="28" bestFit="1" customWidth="1"/>
    <col min="51" max="51" width="15.5703125" style="28" bestFit="1" customWidth="1"/>
    <col min="52" max="52" width="11.5703125" style="28" bestFit="1" customWidth="1"/>
    <col min="53" max="53" width="11" style="28" bestFit="1" customWidth="1"/>
    <col min="54" max="54" width="11.140625" style="28" bestFit="1" customWidth="1"/>
    <col min="55" max="55" width="11.28515625" style="28" bestFit="1" customWidth="1"/>
    <col min="56" max="56" width="10.7109375" style="28" bestFit="1" customWidth="1"/>
    <col min="57" max="57" width="12" style="28" customWidth="1"/>
    <col min="58" max="58" width="11.5703125" style="28" bestFit="1" customWidth="1"/>
    <col min="59" max="59" width="13" style="28" bestFit="1" customWidth="1"/>
    <col min="60" max="60" width="22.140625" style="28" bestFit="1" customWidth="1"/>
    <col min="61" max="61" width="9.140625" style="28"/>
    <col min="62" max="62" width="10.5703125" style="28" bestFit="1" customWidth="1"/>
    <col min="63" max="63" width="9.140625" style="28"/>
    <col min="64" max="64" width="12.5703125" style="28" bestFit="1" customWidth="1"/>
    <col min="65" max="65" width="9.85546875" style="28" bestFit="1" customWidth="1"/>
    <col min="66" max="66" width="13.42578125" style="28" bestFit="1" customWidth="1"/>
    <col min="67" max="67" width="12.5703125" style="28" bestFit="1" customWidth="1"/>
    <col min="68" max="16384" width="9.140625" style="28"/>
  </cols>
  <sheetData>
    <row r="1" spans="1:35" s="32" customFormat="1" ht="17.25" customHeight="1">
      <c r="A1" s="34" t="s">
        <v>168</v>
      </c>
      <c r="B1" s="34" t="s">
        <v>169</v>
      </c>
      <c r="C1" s="34" t="s">
        <v>2027</v>
      </c>
      <c r="D1" s="34" t="s">
        <v>2028</v>
      </c>
      <c r="E1" s="34" t="s">
        <v>171</v>
      </c>
      <c r="F1" s="34" t="s">
        <v>173</v>
      </c>
      <c r="G1" s="34" t="s">
        <v>13</v>
      </c>
      <c r="H1" s="34" t="s">
        <v>174</v>
      </c>
      <c r="I1" s="35" t="s">
        <v>2029</v>
      </c>
      <c r="J1" s="35" t="s">
        <v>2030</v>
      </c>
      <c r="K1" s="34" t="s">
        <v>143</v>
      </c>
      <c r="L1" s="34" t="s">
        <v>177</v>
      </c>
      <c r="M1" s="34" t="s">
        <v>178</v>
      </c>
      <c r="N1" s="33" t="s">
        <v>2031</v>
      </c>
      <c r="O1" s="33" t="s">
        <v>2032</v>
      </c>
      <c r="P1" s="33" t="s">
        <v>2033</v>
      </c>
      <c r="Q1" s="33" t="s">
        <v>2034</v>
      </c>
      <c r="R1" s="33" t="s">
        <v>2035</v>
      </c>
      <c r="S1" s="33" t="s">
        <v>2036</v>
      </c>
      <c r="T1" s="33" t="s">
        <v>2037</v>
      </c>
      <c r="U1" s="33" t="s">
        <v>2038</v>
      </c>
      <c r="V1" s="33" t="s">
        <v>2039</v>
      </c>
      <c r="W1" s="33" t="s">
        <v>2040</v>
      </c>
      <c r="X1" s="33" t="s">
        <v>2041</v>
      </c>
      <c r="Y1" s="33" t="s">
        <v>2042</v>
      </c>
      <c r="Z1" s="33" t="s">
        <v>2043</v>
      </c>
      <c r="AA1" s="33" t="s">
        <v>2044</v>
      </c>
      <c r="AB1" s="33" t="s">
        <v>191</v>
      </c>
      <c r="AC1" s="33" t="s">
        <v>2045</v>
      </c>
      <c r="AD1" s="33" t="s">
        <v>189</v>
      </c>
      <c r="AE1" s="33" t="s">
        <v>190</v>
      </c>
      <c r="AF1" s="33" t="s">
        <v>2046</v>
      </c>
      <c r="AG1" s="33" t="s">
        <v>193</v>
      </c>
      <c r="AH1" s="33" t="s">
        <v>195</v>
      </c>
      <c r="AI1" s="33" t="s">
        <v>20</v>
      </c>
    </row>
    <row r="2" spans="1:35" s="555" customFormat="1" ht="15.75" customHeight="1">
      <c r="A2" s="563" t="s">
        <v>2047</v>
      </c>
      <c r="B2" s="560">
        <v>45661</v>
      </c>
      <c r="C2" s="561" t="s">
        <v>197</v>
      </c>
      <c r="F2" s="556" t="s">
        <v>445</v>
      </c>
      <c r="G2" s="555" t="s">
        <v>25</v>
      </c>
      <c r="H2" s="561">
        <v>10.9</v>
      </c>
      <c r="I2" s="579">
        <v>15</v>
      </c>
      <c r="J2" s="561">
        <v>17</v>
      </c>
      <c r="K2" s="561">
        <v>78.52</v>
      </c>
      <c r="L2" s="555" t="s">
        <v>199</v>
      </c>
      <c r="M2" s="555" t="s">
        <v>199</v>
      </c>
      <c r="N2" s="562">
        <v>0.16569999999999999</v>
      </c>
      <c r="O2" s="562">
        <v>1.9099999999999999E-2</v>
      </c>
      <c r="P2" s="562">
        <v>7.1000000000000004E-3</v>
      </c>
      <c r="Q2" s="745"/>
      <c r="R2" s="744">
        <v>8.5800000000000001E-2</v>
      </c>
      <c r="S2" s="562">
        <v>4.5999999999999999E-3</v>
      </c>
      <c r="T2" s="562">
        <v>9.7000000000000003E-3</v>
      </c>
      <c r="U2" s="557"/>
      <c r="V2" s="557"/>
      <c r="W2" s="558">
        <f>SUM(RéceptionBD[[#This Row],[Autres Céreales]:[G.Fusarié]])</f>
        <v>0.10010000000000001</v>
      </c>
      <c r="X2" s="562">
        <v>1.83E-2</v>
      </c>
      <c r="Y2" s="562">
        <v>6.9999999999999999E-4</v>
      </c>
      <c r="Z2" s="734">
        <f>SUM(RéceptionBD[[#This Row],[Col Germe]:[G.Moucheté]])</f>
        <v>1.9E-2</v>
      </c>
      <c r="AA2" s="557"/>
      <c r="AB2" s="557"/>
      <c r="AC2" s="562">
        <v>1.5E-3</v>
      </c>
      <c r="AD2" s="557"/>
      <c r="AE2" s="744">
        <v>5.9999999999999995E-4</v>
      </c>
      <c r="AF2" s="562"/>
      <c r="AG2" s="558">
        <f>SUM(RéceptionBD[[#This Row],[Balle]:[G.avarié]])</f>
        <v>2.0999999999999999E-3</v>
      </c>
      <c r="AH2" s="559">
        <f>RéceptionBD[[#This Row],[G.cassé]]+RéceptionBD[[#This Row],[G.Germé]]+RéceptionBD[[#This Row],[Imp.G]]+RéceptionBD[[#This Row],[Col Germe/G.Moucheté]]+RéceptionBD[[#This Row],[Imp.Diverses]]</f>
        <v>0.1474</v>
      </c>
      <c r="AI2" s="559">
        <f>RéceptionBD[[#This Row],[G.Germé]]+RéceptionBD[[#This Row],[G.Chauffé]]+RéceptionBD[[#This Row],[Col Germe]]+RéceptionBD[[#This Row],[Balle]]+RéceptionBD[[#This Row],[Imp.Totales]]</f>
        <v>0.17280000000000001</v>
      </c>
    </row>
    <row r="3" spans="1:35" ht="15.75" customHeight="1">
      <c r="A3" s="736" t="s">
        <v>2047</v>
      </c>
      <c r="B3" s="737">
        <v>45663</v>
      </c>
      <c r="C3" s="738" t="s">
        <v>197</v>
      </c>
      <c r="D3" s="729"/>
      <c r="E3" s="729"/>
      <c r="F3" s="739" t="s">
        <v>445</v>
      </c>
      <c r="G3" s="729" t="s">
        <v>61</v>
      </c>
      <c r="H3" s="738">
        <v>10.1</v>
      </c>
      <c r="I3" s="740">
        <v>14</v>
      </c>
      <c r="J3" s="738">
        <v>16</v>
      </c>
      <c r="K3" s="738">
        <v>78</v>
      </c>
      <c r="L3" s="729" t="s">
        <v>199</v>
      </c>
      <c r="M3" s="729" t="s">
        <v>199</v>
      </c>
      <c r="N3" s="741">
        <v>0.22059999999999999</v>
      </c>
      <c r="O3" s="741">
        <v>1.67E-2</v>
      </c>
      <c r="P3" s="741"/>
      <c r="Q3" s="741"/>
      <c r="R3" s="741">
        <v>7.5800000000000006E-2</v>
      </c>
      <c r="S3" s="741">
        <v>1.44E-2</v>
      </c>
      <c r="T3" s="741">
        <v>3.5200000000000002E-2</v>
      </c>
      <c r="U3" s="742">
        <v>1.9E-3</v>
      </c>
      <c r="V3" s="743"/>
      <c r="W3" s="742">
        <f>SUM(RéceptionBD[[#This Row],[Autres Céreales]:[G.Fusarié]])</f>
        <v>0.12730000000000002</v>
      </c>
      <c r="X3" s="741">
        <v>1.14E-2</v>
      </c>
      <c r="Y3" s="741"/>
      <c r="Z3" s="742">
        <f>SUM(RéceptionBD[[#This Row],[Col Germe]:[G.Moucheté]])</f>
        <v>1.14E-2</v>
      </c>
      <c r="AA3" s="743"/>
      <c r="AB3" s="743"/>
      <c r="AC3" s="741">
        <v>6.7999999999999996E-3</v>
      </c>
      <c r="AD3" s="743"/>
      <c r="AE3" s="741">
        <v>5.9999999999999995E-4</v>
      </c>
      <c r="AF3" s="741"/>
      <c r="AG3" s="742">
        <f>SUM(RéceptionBD[[#This Row],[Balle]:[G.avarié]])</f>
        <v>7.3999999999999995E-3</v>
      </c>
      <c r="AH3" s="559">
        <f>RéceptionBD[[#This Row],[G.cassé]]+RéceptionBD[[#This Row],[G.Germé]]+RéceptionBD[[#This Row],[Imp.G]]+RéceptionBD[[#This Row],[Col Germe/G.Moucheté]]+RéceptionBD[[#This Row],[Imp.Diverses]]</f>
        <v>0.1628</v>
      </c>
      <c r="AI3" s="559">
        <f>RéceptionBD[[#This Row],[G.Germé]]+RéceptionBD[[#This Row],[G.Chauffé]]+RéceptionBD[[#This Row],[Col Germe]]+RéceptionBD[[#This Row],[Balle]]+RéceptionBD[[#This Row],[Imp.Totales]]</f>
        <v>0.17419999999999999</v>
      </c>
    </row>
    <row r="4" spans="1:35" ht="15.75" customHeight="1">
      <c r="A4" s="94">
        <v>45659</v>
      </c>
      <c r="B4" s="560">
        <v>45665</v>
      </c>
      <c r="C4" s="561" t="s">
        <v>222</v>
      </c>
      <c r="D4" s="555"/>
      <c r="E4" s="580">
        <v>6016</v>
      </c>
      <c r="F4" s="556" t="s">
        <v>445</v>
      </c>
      <c r="G4" s="555" t="s">
        <v>25</v>
      </c>
      <c r="H4" s="561">
        <v>10.199999999999999</v>
      </c>
      <c r="I4" s="579">
        <v>13.87</v>
      </c>
      <c r="J4" s="579">
        <f>(RéceptionBD[[#This Row],[Pro/Bru]]/(100-RéceptionBD[[#This Row],[Humidité]]))*100</f>
        <v>15.445434298440979</v>
      </c>
      <c r="K4" s="555">
        <v>78.7</v>
      </c>
      <c r="L4" s="37" t="s">
        <v>199</v>
      </c>
      <c r="M4" s="37" t="s">
        <v>199</v>
      </c>
      <c r="N4" s="562">
        <v>0.16</v>
      </c>
      <c r="O4" s="562">
        <v>0.02</v>
      </c>
      <c r="P4" s="562">
        <v>5.0000000000000001E-3</v>
      </c>
      <c r="Q4" s="745"/>
      <c r="R4" s="744">
        <v>7.0000000000000007E-2</v>
      </c>
      <c r="S4" s="562">
        <v>5.0000000000000001E-3</v>
      </c>
      <c r="T4" s="562">
        <v>0.01</v>
      </c>
      <c r="U4" s="557"/>
      <c r="V4" s="557"/>
      <c r="W4" s="568">
        <f>SUM(RéceptionBD[[#This Row],[Autres Céreales]:[G.Fusarié]])</f>
        <v>8.5000000000000006E-2</v>
      </c>
      <c r="X4" s="562">
        <v>0.02</v>
      </c>
      <c r="Y4" s="562"/>
      <c r="Z4" s="734">
        <f>SUM(RéceptionBD[[#This Row],[Col Germe]:[G.Moucheté]])</f>
        <v>0.02</v>
      </c>
      <c r="AA4" s="557"/>
      <c r="AB4" s="557"/>
      <c r="AC4" s="562">
        <v>2E-3</v>
      </c>
      <c r="AD4" s="557"/>
      <c r="AE4" s="744"/>
      <c r="AF4" s="562"/>
      <c r="AG4" s="558">
        <f>SUM(RéceptionBD[[#This Row],[Balle]:[G.avarié]])</f>
        <v>2E-3</v>
      </c>
      <c r="AH4" s="559">
        <f>RéceptionBD[[#This Row],[G.cassé]]+RéceptionBD[[#This Row],[G.Germé]]+RéceptionBD[[#This Row],[Imp.G]]+RéceptionBD[[#This Row],[Col Germe/G.Moucheté]]+RéceptionBD[[#This Row],[Imp.Diverses]]</f>
        <v>0.13200000000000001</v>
      </c>
      <c r="AI4" s="559">
        <f>RéceptionBD[[#This Row],[G.Germé]]+RéceptionBD[[#This Row],[G.Chauffé]]+RéceptionBD[[#This Row],[Col Germe]]+RéceptionBD[[#This Row],[Balle]]+RéceptionBD[[#This Row],[Imp.Totales]]</f>
        <v>0.157</v>
      </c>
    </row>
    <row r="5" spans="1:35" ht="15.75" customHeight="1">
      <c r="A5" s="94">
        <v>45660</v>
      </c>
      <c r="B5" s="95">
        <v>45665</v>
      </c>
      <c r="C5" s="37" t="s">
        <v>222</v>
      </c>
      <c r="D5" s="37"/>
      <c r="E5" s="580">
        <v>6016</v>
      </c>
      <c r="F5" s="556" t="s">
        <v>445</v>
      </c>
      <c r="G5" s="37" t="s">
        <v>25</v>
      </c>
      <c r="H5" s="37">
        <v>10.1</v>
      </c>
      <c r="I5" s="96">
        <v>14.01</v>
      </c>
      <c r="J5" s="579">
        <f>(RéceptionBD[[#This Row],[Pro/Bru]]/(100-RéceptionBD[[#This Row],[Humidité]]))*100</f>
        <v>15.583982202447164</v>
      </c>
      <c r="K5" s="37">
        <v>78.599999999999994</v>
      </c>
      <c r="L5" s="37" t="s">
        <v>199</v>
      </c>
      <c r="M5" s="37" t="s">
        <v>199</v>
      </c>
      <c r="N5" s="97"/>
      <c r="O5" s="97"/>
      <c r="P5" s="97"/>
      <c r="Q5" s="746"/>
      <c r="R5" s="746"/>
      <c r="S5" s="97"/>
      <c r="T5" s="97"/>
      <c r="U5" s="97"/>
      <c r="V5" s="97"/>
      <c r="W5" s="568"/>
      <c r="X5" s="97"/>
      <c r="Y5" s="97"/>
      <c r="Z5" s="735"/>
      <c r="AA5" s="97"/>
      <c r="AB5" s="97"/>
      <c r="AC5" s="97"/>
      <c r="AD5" s="97"/>
      <c r="AE5" s="746"/>
      <c r="AF5" s="97"/>
      <c r="AG5" s="97"/>
      <c r="AH5" s="559">
        <f>RéceptionBD[[#This Row],[G.cassé]]+RéceptionBD[[#This Row],[G.Germé]]+RéceptionBD[[#This Row],[Imp.G]]+RéceptionBD[[#This Row],[Col Germe/G.Moucheté]]+RéceptionBD[[#This Row],[Imp.Diverses]]</f>
        <v>0</v>
      </c>
      <c r="AI5" s="559">
        <f>RéceptionBD[[#This Row],[G.Germé]]+RéceptionBD[[#This Row],[G.Chauffé]]+RéceptionBD[[#This Row],[Col Germe]]+RéceptionBD[[#This Row],[Balle]]+RéceptionBD[[#This Row],[Imp.Totales]]</f>
        <v>0</v>
      </c>
    </row>
    <row r="6" spans="1:35" ht="15.75" customHeight="1">
      <c r="A6" s="94">
        <v>45662</v>
      </c>
      <c r="B6" s="95">
        <v>45665</v>
      </c>
      <c r="C6" s="37" t="s">
        <v>222</v>
      </c>
      <c r="D6" s="37"/>
      <c r="E6" s="580" t="s">
        <v>2048</v>
      </c>
      <c r="F6" s="556" t="s">
        <v>445</v>
      </c>
      <c r="G6" s="37" t="s">
        <v>25</v>
      </c>
      <c r="H6" s="37">
        <v>10.5</v>
      </c>
      <c r="I6" s="96">
        <v>13.76</v>
      </c>
      <c r="J6" s="579">
        <f>(RéceptionBD[[#This Row],[Pro/Bru]]/(100-RéceptionBD[[#This Row],[Humidité]]))*100</f>
        <v>15.374301675977653</v>
      </c>
      <c r="K6" s="37">
        <v>80</v>
      </c>
      <c r="L6" s="37" t="s">
        <v>199</v>
      </c>
      <c r="M6" s="37" t="s">
        <v>199</v>
      </c>
      <c r="N6" s="97"/>
      <c r="O6" s="97"/>
      <c r="P6" s="97"/>
      <c r="Q6" s="746"/>
      <c r="R6" s="746"/>
      <c r="S6" s="97"/>
      <c r="T6" s="97"/>
      <c r="U6" s="97"/>
      <c r="V6" s="97"/>
      <c r="W6" s="568"/>
      <c r="X6" s="97"/>
      <c r="Y6" s="97"/>
      <c r="Z6" s="735"/>
      <c r="AA6" s="97"/>
      <c r="AB6" s="97"/>
      <c r="AC6" s="97"/>
      <c r="AD6" s="97"/>
      <c r="AE6" s="746"/>
      <c r="AF6" s="97"/>
      <c r="AG6" s="97"/>
      <c r="AH6" s="559">
        <f>RéceptionBD[[#This Row],[G.cassé]]+RéceptionBD[[#This Row],[G.Germé]]+RéceptionBD[[#This Row],[Imp.G]]+RéceptionBD[[#This Row],[Col Germe/G.Moucheté]]+RéceptionBD[[#This Row],[Imp.Diverses]]</f>
        <v>0</v>
      </c>
      <c r="AI6" s="559">
        <f>RéceptionBD[[#This Row],[G.Germé]]+RéceptionBD[[#This Row],[G.Chauffé]]+RéceptionBD[[#This Row],[Col Germe]]+RéceptionBD[[#This Row],[Balle]]+RéceptionBD[[#This Row],[Imp.Totales]]</f>
        <v>0</v>
      </c>
    </row>
    <row r="7" spans="1:35" ht="15.75" customHeight="1">
      <c r="A7" s="94">
        <v>45664</v>
      </c>
      <c r="B7" s="95">
        <v>45665</v>
      </c>
      <c r="C7" s="37" t="s">
        <v>222</v>
      </c>
      <c r="D7" s="37"/>
      <c r="E7" s="580">
        <v>6016</v>
      </c>
      <c r="F7" s="556" t="s">
        <v>445</v>
      </c>
      <c r="G7" s="555" t="s">
        <v>25</v>
      </c>
      <c r="H7" s="37">
        <v>10.8</v>
      </c>
      <c r="I7" s="96">
        <v>14.14</v>
      </c>
      <c r="J7" s="579">
        <f>(RéceptionBD[[#This Row],[Pro/Bru]]/(100-RéceptionBD[[#This Row],[Humidité]]))*100</f>
        <v>15.852017937219731</v>
      </c>
      <c r="K7" s="37">
        <v>79.8</v>
      </c>
      <c r="L7" s="37" t="s">
        <v>199</v>
      </c>
      <c r="M7" s="37" t="s">
        <v>199</v>
      </c>
      <c r="N7" s="97"/>
      <c r="O7" s="97"/>
      <c r="P7" s="97"/>
      <c r="Q7" s="746"/>
      <c r="R7" s="746"/>
      <c r="S7" s="97"/>
      <c r="T7" s="97"/>
      <c r="U7" s="97"/>
      <c r="V7" s="97"/>
      <c r="W7" s="568"/>
      <c r="X7" s="97"/>
      <c r="Y7" s="97"/>
      <c r="Z7" s="735"/>
      <c r="AA7" s="97"/>
      <c r="AB7" s="97"/>
      <c r="AC7" s="97"/>
      <c r="AD7" s="97"/>
      <c r="AE7" s="746"/>
      <c r="AF7" s="97"/>
      <c r="AG7" s="97"/>
      <c r="AH7" s="559">
        <f>RéceptionBD[[#This Row],[G.cassé]]+RéceptionBD[[#This Row],[G.Germé]]+RéceptionBD[[#This Row],[Imp.G]]+RéceptionBD[[#This Row],[Col Germe/G.Moucheté]]+RéceptionBD[[#This Row],[Imp.Diverses]]</f>
        <v>0</v>
      </c>
      <c r="AI7" s="559">
        <f>RéceptionBD[[#This Row],[G.Germé]]+RéceptionBD[[#This Row],[G.Chauffé]]+RéceptionBD[[#This Row],[Col Germe]]+RéceptionBD[[#This Row],[Balle]]+RéceptionBD[[#This Row],[Imp.Totales]]</f>
        <v>0</v>
      </c>
    </row>
    <row r="8" spans="1:35" ht="15.75" customHeight="1">
      <c r="A8" s="94">
        <v>45664</v>
      </c>
      <c r="B8" s="95">
        <v>45665</v>
      </c>
      <c r="C8" s="37" t="s">
        <v>197</v>
      </c>
      <c r="D8" s="37"/>
      <c r="E8" s="580">
        <v>61</v>
      </c>
      <c r="F8" s="556" t="s">
        <v>445</v>
      </c>
      <c r="G8" s="37" t="s">
        <v>25</v>
      </c>
      <c r="H8" s="37">
        <v>10</v>
      </c>
      <c r="I8" s="96">
        <v>15.54</v>
      </c>
      <c r="J8" s="579">
        <f>(RéceptionBD[[#This Row],[Pro/Bru]]/(100-RéceptionBD[[#This Row],[Humidité]]))*100</f>
        <v>17.266666666666666</v>
      </c>
      <c r="K8" s="37">
        <v>80</v>
      </c>
      <c r="L8" s="37" t="s">
        <v>199</v>
      </c>
      <c r="M8" s="37" t="s">
        <v>199</v>
      </c>
      <c r="N8" s="97"/>
      <c r="O8" s="97"/>
      <c r="P8" s="97"/>
      <c r="Q8" s="746"/>
      <c r="R8" s="746"/>
      <c r="S8" s="97"/>
      <c r="T8" s="97"/>
      <c r="U8" s="97"/>
      <c r="V8" s="97"/>
      <c r="W8" s="568"/>
      <c r="X8" s="97"/>
      <c r="Y8" s="97"/>
      <c r="Z8" s="735"/>
      <c r="AA8" s="97"/>
      <c r="AB8" s="97"/>
      <c r="AC8" s="97"/>
      <c r="AD8" s="97"/>
      <c r="AE8" s="746"/>
      <c r="AF8" s="97"/>
      <c r="AG8" s="97"/>
      <c r="AH8" s="559">
        <f>RéceptionBD[[#This Row],[G.cassé]]+RéceptionBD[[#This Row],[G.Germé]]+RéceptionBD[[#This Row],[Imp.G]]+RéceptionBD[[#This Row],[Col Germe/G.Moucheté]]+RéceptionBD[[#This Row],[Imp.Diverses]]</f>
        <v>0</v>
      </c>
      <c r="AI8" s="559">
        <f>RéceptionBD[[#This Row],[G.Germé]]+RéceptionBD[[#This Row],[G.Chauffé]]+RéceptionBD[[#This Row],[Col Germe]]+RéceptionBD[[#This Row],[Balle]]+RéceptionBD[[#This Row],[Imp.Totales]]</f>
        <v>0</v>
      </c>
    </row>
    <row r="9" spans="1:35" ht="15.75" customHeight="1">
      <c r="A9" s="94">
        <v>45666</v>
      </c>
      <c r="B9" s="95">
        <v>45667</v>
      </c>
      <c r="C9" s="37" t="s">
        <v>197</v>
      </c>
      <c r="D9" s="37"/>
      <c r="E9" s="580">
        <v>62</v>
      </c>
      <c r="F9" s="556" t="s">
        <v>445</v>
      </c>
      <c r="G9" s="37" t="s">
        <v>25</v>
      </c>
      <c r="H9" s="37">
        <v>10.4</v>
      </c>
      <c r="I9" s="96">
        <v>14.4</v>
      </c>
      <c r="J9" s="579">
        <f>(RéceptionBD[[#This Row],[Pro/Bru]]/(100-RéceptionBD[[#This Row],[Humidité]]))*100</f>
        <v>16.071428571428573</v>
      </c>
      <c r="K9" s="37">
        <v>79.599999999999994</v>
      </c>
      <c r="L9" s="37" t="s">
        <v>199</v>
      </c>
      <c r="M9" s="37" t="s">
        <v>199</v>
      </c>
      <c r="N9" s="97"/>
      <c r="O9" s="97"/>
      <c r="P9" s="97"/>
      <c r="Q9" s="746"/>
      <c r="R9" s="746"/>
      <c r="S9" s="97"/>
      <c r="T9" s="97"/>
      <c r="U9" s="97"/>
      <c r="V9" s="97"/>
      <c r="W9" s="568"/>
      <c r="X9" s="97"/>
      <c r="Y9" s="97"/>
      <c r="Z9" s="735"/>
      <c r="AA9" s="97"/>
      <c r="AB9" s="97"/>
      <c r="AC9" s="97"/>
      <c r="AD9" s="97"/>
      <c r="AE9" s="746"/>
      <c r="AF9" s="97"/>
      <c r="AG9" s="97"/>
      <c r="AH9" s="559">
        <f>RéceptionBD[[#This Row],[G.cassé]]+RéceptionBD[[#This Row],[G.Germé]]+RéceptionBD[[#This Row],[Imp.G]]+RéceptionBD[[#This Row],[Col Germe/G.Moucheté]]+RéceptionBD[[#This Row],[Imp.Diverses]]</f>
        <v>0</v>
      </c>
      <c r="AI9" s="559">
        <f>RéceptionBD[[#This Row],[G.Germé]]+RéceptionBD[[#This Row],[G.Chauffé]]+RéceptionBD[[#This Row],[Col Germe]]+RéceptionBD[[#This Row],[Balle]]+RéceptionBD[[#This Row],[Imp.Totales]]</f>
        <v>0</v>
      </c>
    </row>
    <row r="10" spans="1:35" ht="15.75" customHeight="1">
      <c r="A10" s="94">
        <v>45668</v>
      </c>
      <c r="B10" s="560">
        <v>45669</v>
      </c>
      <c r="C10" s="561" t="s">
        <v>197</v>
      </c>
      <c r="D10" s="555"/>
      <c r="E10" s="580"/>
      <c r="F10" s="556" t="s">
        <v>445</v>
      </c>
      <c r="G10" s="555" t="s">
        <v>25</v>
      </c>
      <c r="H10" s="561">
        <v>10.3</v>
      </c>
      <c r="I10" s="579">
        <v>13.56</v>
      </c>
      <c r="J10" s="579">
        <f>(RéceptionBD[[#This Row],[Pro/Bru]]/(100-RéceptionBD[[#This Row],[Humidité]]))*100</f>
        <v>15.117056856187292</v>
      </c>
      <c r="K10" s="555">
        <v>15.62</v>
      </c>
      <c r="L10" s="37" t="s">
        <v>199</v>
      </c>
      <c r="M10" s="37" t="s">
        <v>199</v>
      </c>
      <c r="N10" s="562">
        <v>1.8499999999999999E-2</v>
      </c>
      <c r="O10" s="562">
        <v>2.41E-2</v>
      </c>
      <c r="P10" s="562">
        <v>3.2000000000000001E-2</v>
      </c>
      <c r="Q10" s="745"/>
      <c r="R10" s="744">
        <v>1.2500000000000001E-2</v>
      </c>
      <c r="S10" s="562">
        <v>2.5999999999999999E-2</v>
      </c>
      <c r="T10" s="562">
        <v>1.2E-2</v>
      </c>
      <c r="U10" s="557"/>
      <c r="V10" s="557"/>
      <c r="W10" s="568">
        <f>SUM(RéceptionBD[[#This Row],[Autres Céreales]:[G.Fusarié]])</f>
        <v>5.0500000000000003E-2</v>
      </c>
      <c r="X10" s="562">
        <v>1.24E-2</v>
      </c>
      <c r="Y10" s="562"/>
      <c r="Z10" s="734">
        <f>SUM(RéceptionBD[[#This Row],[Col Germe]:[G.Moucheté]])</f>
        <v>1.24E-2</v>
      </c>
      <c r="AA10" s="557"/>
      <c r="AB10" s="557"/>
      <c r="AC10" s="562">
        <v>2E-3</v>
      </c>
      <c r="AD10" s="557"/>
      <c r="AE10" s="744">
        <v>3.0999999999999999E-3</v>
      </c>
      <c r="AF10" s="562"/>
      <c r="AG10" s="558">
        <f>SUM(RéceptionBD[[#This Row],[Balle]:[G.avarié]])</f>
        <v>5.1000000000000004E-3</v>
      </c>
      <c r="AH10" s="559">
        <f>RéceptionBD[[#This Row],[G.cassé]]+RéceptionBD[[#This Row],[G.Germé]]+RéceptionBD[[#This Row],[Imp.G]]+RéceptionBD[[#This Row],[Col Germe/G.Moucheté]]+RéceptionBD[[#This Row],[Imp.Diverses]]</f>
        <v>0.12409999999999999</v>
      </c>
      <c r="AI10" s="559">
        <f>RéceptionBD[[#This Row],[G.Germé]]+RéceptionBD[[#This Row],[G.Chauffé]]+RéceptionBD[[#This Row],[Col Germe]]+RéceptionBD[[#This Row],[Balle]]+RéceptionBD[[#This Row],[Imp.Totales]]</f>
        <v>0.16849999999999998</v>
      </c>
    </row>
    <row r="11" spans="1:35" ht="15.75" customHeight="1">
      <c r="A11" s="564" t="s">
        <v>2047</v>
      </c>
      <c r="B11" s="565">
        <v>45666</v>
      </c>
      <c r="C11" s="566" t="s">
        <v>197</v>
      </c>
      <c r="D11" s="37"/>
      <c r="E11" s="37"/>
      <c r="F11" s="238" t="s">
        <v>445</v>
      </c>
      <c r="G11" s="37" t="s">
        <v>25</v>
      </c>
      <c r="H11" s="584">
        <v>11.2</v>
      </c>
      <c r="I11" s="584">
        <v>15</v>
      </c>
      <c r="J11" s="579">
        <f>(RéceptionBD[[#This Row],[Pro/Bru]]/(100-RéceptionBD[[#This Row],[Humidité]]))*100</f>
        <v>16.891891891891891</v>
      </c>
      <c r="K11" s="566">
        <v>79.31</v>
      </c>
      <c r="L11" s="37" t="s">
        <v>199</v>
      </c>
      <c r="M11" s="37" t="s">
        <v>199</v>
      </c>
      <c r="N11" s="567">
        <v>0.1903</v>
      </c>
      <c r="O11" s="567">
        <v>2.1100000000000001E-2</v>
      </c>
      <c r="P11" s="567">
        <v>3.0000000000000001E-3</v>
      </c>
      <c r="Q11" s="745">
        <v>8.8999999999999999E-3</v>
      </c>
      <c r="R11" s="745">
        <v>5.9999999999999995E-4</v>
      </c>
      <c r="S11" s="567">
        <v>2.69E-2</v>
      </c>
      <c r="T11" s="567">
        <v>9.1999999999999998E-3</v>
      </c>
      <c r="U11" s="568">
        <v>2.2000000000000001E-3</v>
      </c>
      <c r="V11" s="97"/>
      <c r="W11" s="568">
        <f>SUM(RéceptionBD[[#This Row],[Autres Céreales]:[G.Fusarié]])</f>
        <v>3.8899999999999997E-2</v>
      </c>
      <c r="X11" s="567">
        <v>3.0300000000000001E-2</v>
      </c>
      <c r="Y11" s="567"/>
      <c r="Z11" s="735">
        <f>SUM(RéceptionBD[[#This Row],[Col Germe]:[G.Moucheté]])</f>
        <v>3.0300000000000001E-2</v>
      </c>
      <c r="AA11" s="97"/>
      <c r="AB11" s="97"/>
      <c r="AC11" s="567">
        <v>3.5999999999999999E-3</v>
      </c>
      <c r="AD11" s="97"/>
      <c r="AE11" s="745">
        <v>5.9999999999999995E-4</v>
      </c>
      <c r="AF11" s="567"/>
      <c r="AG11" s="568">
        <f>SUM(RéceptionBD[[#This Row],[Balle]:[G.avarié]])</f>
        <v>4.1999999999999997E-3</v>
      </c>
      <c r="AH11" s="559">
        <f>RéceptionBD[[#This Row],[G.cassé]]+RéceptionBD[[#This Row],[G.Germé]]+RéceptionBD[[#This Row],[Imp.G]]+RéceptionBD[[#This Row],[Col Germe/G.Moucheté]]+RéceptionBD[[#This Row],[Imp.Diverses]]</f>
        <v>9.7499999999999989E-2</v>
      </c>
      <c r="AI11" s="559">
        <f>RéceptionBD[[#This Row],[G.Germé]]+RéceptionBD[[#This Row],[G.Chauffé]]+RéceptionBD[[#This Row],[Col Germe]]+RéceptionBD[[#This Row],[Balle]]+RéceptionBD[[#This Row],[Imp.Totales]]</f>
        <v>0.13969999999999999</v>
      </c>
    </row>
    <row r="12" spans="1:35" ht="15.75" customHeight="1">
      <c r="A12" s="94">
        <v>45671</v>
      </c>
      <c r="B12" s="95">
        <v>45673</v>
      </c>
      <c r="C12" s="37" t="s">
        <v>197</v>
      </c>
      <c r="D12" s="37"/>
      <c r="E12" s="580"/>
      <c r="F12" s="238" t="s">
        <v>445</v>
      </c>
      <c r="G12" s="37" t="s">
        <v>25</v>
      </c>
      <c r="H12" s="37">
        <v>11.3</v>
      </c>
      <c r="I12" s="96">
        <v>15</v>
      </c>
      <c r="J12" s="584">
        <f>(RéceptionBD[[#This Row],[Pro/Bru]]/(100-RéceptionBD[[#This Row],[Humidité]]))*100</f>
        <v>16.910935738444195</v>
      </c>
      <c r="K12" s="37">
        <v>77.680000000000007</v>
      </c>
      <c r="L12" s="37" t="s">
        <v>199</v>
      </c>
      <c r="M12" s="37" t="s">
        <v>199</v>
      </c>
      <c r="N12" s="567">
        <v>7.3800000000000004E-2</v>
      </c>
      <c r="O12" s="567">
        <v>1.7600000000000001E-2</v>
      </c>
      <c r="P12" s="567">
        <v>2.0199999999999999E-2</v>
      </c>
      <c r="Q12" s="745">
        <v>9.1999999999999998E-3</v>
      </c>
      <c r="R12" s="745">
        <v>1.2999999999999999E-3</v>
      </c>
      <c r="S12" s="567">
        <v>1.7299999999999999E-2</v>
      </c>
      <c r="T12" s="567">
        <v>1.6199999999999999E-2</v>
      </c>
      <c r="U12" s="568">
        <v>3.0000000000000001E-3</v>
      </c>
      <c r="V12" s="97"/>
      <c r="W12" s="568">
        <f>SUM(RéceptionBD[[#This Row],[Autres Céreales]:[G.Fusarié]])</f>
        <v>3.78E-2</v>
      </c>
      <c r="X12" s="567">
        <v>2.47E-2</v>
      </c>
      <c r="Y12" s="567">
        <v>6.0000000000000001E-3</v>
      </c>
      <c r="Z12" s="735">
        <f>SUM(RéceptionBD[[#This Row],[Col Germe]:[G.Moucheté]])</f>
        <v>3.0699999999999998E-2</v>
      </c>
      <c r="AA12" s="567">
        <v>5.9999999999999995E-4</v>
      </c>
      <c r="AB12" s="567"/>
      <c r="AC12" s="567"/>
      <c r="AD12" s="97"/>
      <c r="AE12" s="745"/>
      <c r="AF12" s="567"/>
      <c r="AG12" s="568">
        <f>SUM(RéceptionBD[[#This Row],[Balle]:[G.avarié]])</f>
        <v>5.9999999999999995E-4</v>
      </c>
      <c r="AH12" s="559">
        <f>RéceptionBD[[#This Row],[G.cassé]]+RéceptionBD[[#This Row],[G.Germé]]+RéceptionBD[[#This Row],[Imp.G]]+RéceptionBD[[#This Row],[Col Germe/G.Moucheté]]+RéceptionBD[[#This Row],[Imp.Diverses]]</f>
        <v>0.10690000000000001</v>
      </c>
      <c r="AI12" s="559">
        <f>RéceptionBD[[#This Row],[G.Germé]]+RéceptionBD[[#This Row],[G.Chauffé]]+RéceptionBD[[#This Row],[Col Germe]]+RéceptionBD[[#This Row],[Balle]]+RéceptionBD[[#This Row],[Imp.Totales]]</f>
        <v>0.16160000000000002</v>
      </c>
    </row>
    <row r="13" spans="1:35" ht="15.75" customHeight="1">
      <c r="A13" s="94">
        <v>45672</v>
      </c>
      <c r="B13" s="95">
        <v>45673</v>
      </c>
      <c r="C13" s="37" t="s">
        <v>197</v>
      </c>
      <c r="D13" s="37"/>
      <c r="E13" s="580"/>
      <c r="F13" s="238" t="s">
        <v>445</v>
      </c>
      <c r="G13" s="37" t="s">
        <v>25</v>
      </c>
      <c r="H13" s="37">
        <v>10.4</v>
      </c>
      <c r="I13" s="96">
        <v>15.62</v>
      </c>
      <c r="J13" s="584">
        <f>(RéceptionBD[[#This Row],[Pro/Bru]]/(100-RéceptionBD[[#This Row],[Humidité]]))*100</f>
        <v>17.433035714285712</v>
      </c>
      <c r="K13" s="37">
        <v>80.099999999999994</v>
      </c>
      <c r="L13" s="37" t="s">
        <v>199</v>
      </c>
      <c r="M13" s="37" t="s">
        <v>199</v>
      </c>
      <c r="N13" s="567"/>
      <c r="O13" s="567"/>
      <c r="P13" s="567"/>
      <c r="Q13" s="745"/>
      <c r="R13" s="745"/>
      <c r="S13" s="567"/>
      <c r="T13" s="567"/>
      <c r="U13" s="568"/>
      <c r="V13" s="97"/>
      <c r="W13" s="568"/>
      <c r="X13" s="567"/>
      <c r="Y13" s="567"/>
      <c r="Z13" s="735"/>
      <c r="AA13" s="567"/>
      <c r="AB13" s="567"/>
      <c r="AC13" s="567"/>
      <c r="AD13" s="97"/>
      <c r="AE13" s="745"/>
      <c r="AF13" s="567"/>
      <c r="AG13" s="568"/>
      <c r="AH13" s="559">
        <f>RéceptionBD[[#This Row],[G.cassé]]+RéceptionBD[[#This Row],[G.Germé]]+RéceptionBD[[#This Row],[Imp.G]]+RéceptionBD[[#This Row],[Col Germe/G.Moucheté]]+RéceptionBD[[#This Row],[Imp.Diverses]]</f>
        <v>0</v>
      </c>
      <c r="AI13" s="559">
        <f>RéceptionBD[[#This Row],[G.Germé]]+RéceptionBD[[#This Row],[G.Chauffé]]+RéceptionBD[[#This Row],[Col Germe]]+RéceptionBD[[#This Row],[Balle]]+RéceptionBD[[#This Row],[Imp.Totales]]</f>
        <v>0</v>
      </c>
    </row>
    <row r="14" spans="1:35" ht="15.75" customHeight="1">
      <c r="A14" s="94">
        <v>45673</v>
      </c>
      <c r="B14" s="95">
        <v>45674</v>
      </c>
      <c r="C14" s="37" t="s">
        <v>197</v>
      </c>
      <c r="D14" s="37"/>
      <c r="E14" s="580"/>
      <c r="F14" s="238" t="s">
        <v>445</v>
      </c>
      <c r="G14" s="37" t="s">
        <v>25</v>
      </c>
      <c r="H14" s="37">
        <v>12.3</v>
      </c>
      <c r="I14" s="96">
        <v>14.9</v>
      </c>
      <c r="J14" s="584">
        <f>(RéceptionBD[[#This Row],[Pro/Bru]]/(100-RéceptionBD[[#This Row],[Humidité]]))*100</f>
        <v>16.989737742303308</v>
      </c>
      <c r="K14" s="37">
        <v>79.400000000000006</v>
      </c>
      <c r="L14" s="37" t="s">
        <v>199</v>
      </c>
      <c r="M14" s="37" t="s">
        <v>199</v>
      </c>
      <c r="N14" s="567"/>
      <c r="O14" s="567"/>
      <c r="P14" s="567"/>
      <c r="Q14" s="745"/>
      <c r="R14" s="745"/>
      <c r="S14" s="567"/>
      <c r="T14" s="567"/>
      <c r="U14" s="568"/>
      <c r="V14" s="97"/>
      <c r="W14" s="568"/>
      <c r="X14" s="567"/>
      <c r="Y14" s="567"/>
      <c r="Z14" s="735"/>
      <c r="AA14" s="567"/>
      <c r="AB14" s="567"/>
      <c r="AC14" s="567"/>
      <c r="AD14" s="97"/>
      <c r="AE14" s="745"/>
      <c r="AF14" s="567"/>
      <c r="AG14" s="568"/>
      <c r="AH14" s="559">
        <f>RéceptionBD[[#This Row],[G.cassé]]+RéceptionBD[[#This Row],[G.Germé]]+RéceptionBD[[#This Row],[Imp.G]]+RéceptionBD[[#This Row],[Col Germe/G.Moucheté]]+RéceptionBD[[#This Row],[Imp.Diverses]]</f>
        <v>0</v>
      </c>
      <c r="AI14" s="559">
        <f>RéceptionBD[[#This Row],[G.Germé]]+RéceptionBD[[#This Row],[G.Chauffé]]+RéceptionBD[[#This Row],[Col Germe]]+RéceptionBD[[#This Row],[Balle]]+RéceptionBD[[#This Row],[Imp.Totales]]</f>
        <v>0</v>
      </c>
    </row>
    <row r="15" spans="1:35" ht="15.75" customHeight="1">
      <c r="A15" s="564" t="s">
        <v>2047</v>
      </c>
      <c r="B15" s="565">
        <v>45679</v>
      </c>
      <c r="C15" s="566" t="s">
        <v>197</v>
      </c>
      <c r="D15" s="37"/>
      <c r="E15" s="37"/>
      <c r="F15" s="238" t="s">
        <v>445</v>
      </c>
      <c r="G15" s="37" t="s">
        <v>25</v>
      </c>
      <c r="H15" s="584">
        <v>11.3</v>
      </c>
      <c r="I15" s="584">
        <v>15</v>
      </c>
      <c r="J15" s="579">
        <f>(RéceptionBD[[#This Row],[Pro/Bru]]/(100-RéceptionBD[[#This Row],[Humidité]]))*100</f>
        <v>16.910935738444195</v>
      </c>
      <c r="K15" s="566">
        <v>80.319999999999993</v>
      </c>
      <c r="L15" s="37" t="s">
        <v>199</v>
      </c>
      <c r="M15" s="37" t="s">
        <v>199</v>
      </c>
      <c r="N15" s="567">
        <v>0.13850000000000001</v>
      </c>
      <c r="O15" s="567">
        <v>1.54E-2</v>
      </c>
      <c r="P15" s="567">
        <v>1.8E-3</v>
      </c>
      <c r="Q15" s="745">
        <v>5.9999999999999995E-4</v>
      </c>
      <c r="R15" s="745">
        <v>2.3699999999999999E-2</v>
      </c>
      <c r="S15" s="567">
        <v>5.0599999999999999E-2</v>
      </c>
      <c r="T15" s="567">
        <v>9.9000000000000008E-3</v>
      </c>
      <c r="U15" s="568">
        <v>1E-3</v>
      </c>
      <c r="V15" s="97"/>
      <c r="W15" s="568">
        <f>SUM(RéceptionBD[[#This Row],[Autres Céreales]:[G.Fusarié]])</f>
        <v>8.5200000000000012E-2</v>
      </c>
      <c r="X15" s="567">
        <v>9.7000000000000003E-3</v>
      </c>
      <c r="Y15" s="567"/>
      <c r="Z15" s="735">
        <f>SUM(RéceptionBD[[#This Row],[Col Germe]:[G.Moucheté]])</f>
        <v>9.7000000000000003E-3</v>
      </c>
      <c r="AA15" s="97"/>
      <c r="AB15" s="97"/>
      <c r="AC15" s="567">
        <v>1.6000000000000001E-3</v>
      </c>
      <c r="AD15" s="97"/>
      <c r="AE15" s="745">
        <v>2.0000000000000001E-4</v>
      </c>
      <c r="AF15" s="567"/>
      <c r="AG15" s="568">
        <f>SUM(RéceptionBD[[#This Row],[Balle]:[G.avarié]])</f>
        <v>1.8000000000000002E-3</v>
      </c>
      <c r="AH15" s="559">
        <f>RéceptionBD[[#This Row],[G.cassé]]+RéceptionBD[[#This Row],[G.Germé]]+RéceptionBD[[#This Row],[Imp.G]]+RéceptionBD[[#This Row],[Col Germe/G.Moucheté]]+RéceptionBD[[#This Row],[Imp.Diverses]]</f>
        <v>0.11390000000000002</v>
      </c>
      <c r="AI15" s="559">
        <f>RéceptionBD[[#This Row],[G.Germé]]+RéceptionBD[[#This Row],[G.Chauffé]]+RéceptionBD[[#This Row],[Col Germe]]+RéceptionBD[[#This Row],[Balle]]+RéceptionBD[[#This Row],[Imp.Totales]]</f>
        <v>0.126</v>
      </c>
    </row>
    <row r="16" spans="1:35" ht="15.75" customHeight="1">
      <c r="A16" s="564" t="s">
        <v>2047</v>
      </c>
      <c r="B16" s="565">
        <v>45681</v>
      </c>
      <c r="C16" s="566" t="s">
        <v>197</v>
      </c>
      <c r="D16" s="37"/>
      <c r="E16" s="37"/>
      <c r="F16" s="238" t="s">
        <v>2049</v>
      </c>
      <c r="G16" s="37" t="s">
        <v>25</v>
      </c>
      <c r="H16" s="584">
        <v>11.5</v>
      </c>
      <c r="I16" s="584">
        <v>13</v>
      </c>
      <c r="J16" s="579">
        <f>(RéceptionBD[[#This Row],[Pro/Bru]]/(100-RéceptionBD[[#This Row],[Humidité]]))*100</f>
        <v>14.689265536723164</v>
      </c>
      <c r="K16" s="566">
        <v>79.36</v>
      </c>
      <c r="L16" s="37" t="s">
        <v>199</v>
      </c>
      <c r="M16" s="37" t="s">
        <v>199</v>
      </c>
      <c r="N16" s="567">
        <v>0.21640000000000001</v>
      </c>
      <c r="O16" s="567">
        <v>3.15E-2</v>
      </c>
      <c r="P16" s="567">
        <v>8.0000000000000004E-4</v>
      </c>
      <c r="Q16" s="745"/>
      <c r="R16" s="745">
        <v>7.3400000000000007E-2</v>
      </c>
      <c r="S16" s="567">
        <v>1.9300000000000001E-2</v>
      </c>
      <c r="T16" s="567">
        <v>4.4999999999999997E-3</v>
      </c>
      <c r="U16" s="568">
        <v>2.5999999999999999E-3</v>
      </c>
      <c r="V16" s="97"/>
      <c r="W16" s="568">
        <f>SUM(RéceptionBD[[#This Row],[Autres Céreales]:[G.Fusarié]])</f>
        <v>9.9800000000000014E-2</v>
      </c>
      <c r="X16" s="567">
        <v>1.01E-2</v>
      </c>
      <c r="Y16" s="567">
        <v>3.8999999999999998E-3</v>
      </c>
      <c r="Z16" s="735">
        <f>SUM(RéceptionBD[[#This Row],[Col Germe]:[G.Moucheté]])</f>
        <v>1.3999999999999999E-2</v>
      </c>
      <c r="AA16" s="97"/>
      <c r="AB16" s="97"/>
      <c r="AC16" s="567">
        <v>5.7999999999999996E-3</v>
      </c>
      <c r="AD16" s="97"/>
      <c r="AE16" s="745"/>
      <c r="AF16" s="567"/>
      <c r="AG16" s="568">
        <f>SUM(RéceptionBD[[#This Row],[Balle]:[G.avarié]])</f>
        <v>5.7999999999999996E-3</v>
      </c>
      <c r="AH16" s="559">
        <f>RéceptionBD[[#This Row],[G.cassé]]+RéceptionBD[[#This Row],[G.Germé]]+RéceptionBD[[#This Row],[Imp.G]]+RéceptionBD[[#This Row],[Col Germe/G.Moucheté]]+RéceptionBD[[#This Row],[Imp.Diverses]]</f>
        <v>0.15190000000000001</v>
      </c>
      <c r="AI16" s="559">
        <f>RéceptionBD[[#This Row],[G.Germé]]+RéceptionBD[[#This Row],[G.Chauffé]]+RéceptionBD[[#This Row],[Col Germe]]+RéceptionBD[[#This Row],[Balle]]+RéceptionBD[[#This Row],[Imp.Totales]]</f>
        <v>0.1628</v>
      </c>
    </row>
    <row r="17" spans="1:35" ht="15.75" customHeight="1">
      <c r="A17" s="564" t="s">
        <v>2047</v>
      </c>
      <c r="B17" s="565">
        <v>45682</v>
      </c>
      <c r="C17" s="566" t="s">
        <v>197</v>
      </c>
      <c r="D17" s="37"/>
      <c r="E17" s="37"/>
      <c r="F17" s="238" t="s">
        <v>445</v>
      </c>
      <c r="G17" s="37" t="s">
        <v>25</v>
      </c>
      <c r="H17" s="584">
        <v>10.3</v>
      </c>
      <c r="I17" s="584">
        <v>13</v>
      </c>
      <c r="J17" s="579">
        <f>(RéceptionBD[[#This Row],[Pro/Bru]]/(100-RéceptionBD[[#This Row],[Humidité]]))*100</f>
        <v>14.492753623188406</v>
      </c>
      <c r="K17" s="566">
        <v>79.34</v>
      </c>
      <c r="L17" s="37" t="s">
        <v>199</v>
      </c>
      <c r="M17" s="37" t="s">
        <v>199</v>
      </c>
      <c r="N17" s="567">
        <v>0.1925</v>
      </c>
      <c r="O17" s="567">
        <v>2.0899999999999998E-2</v>
      </c>
      <c r="P17" s="567"/>
      <c r="Q17" s="745"/>
      <c r="R17" s="745">
        <v>2.0299999999999999E-2</v>
      </c>
      <c r="S17" s="567">
        <v>1.6199999999999999E-2</v>
      </c>
      <c r="T17" s="567">
        <v>3.2500000000000001E-2</v>
      </c>
      <c r="U17" s="568">
        <v>2.5999999999999999E-3</v>
      </c>
      <c r="V17" s="97"/>
      <c r="W17" s="568">
        <f>SUM(RéceptionBD[[#This Row],[Autres Céreales]:[G.Fusarié]])</f>
        <v>7.1600000000000011E-2</v>
      </c>
      <c r="X17" s="567">
        <v>1.6899999999999998E-2</v>
      </c>
      <c r="Y17" s="567">
        <v>5.1000000000000004E-3</v>
      </c>
      <c r="Z17" s="735">
        <f>SUM(RéceptionBD[[#This Row],[Col Germe]:[G.Moucheté]])</f>
        <v>2.1999999999999999E-2</v>
      </c>
      <c r="AA17" s="97"/>
      <c r="AB17" s="97"/>
      <c r="AC17" s="567">
        <v>3.7000000000000002E-3</v>
      </c>
      <c r="AD17" s="97"/>
      <c r="AE17" s="745"/>
      <c r="AF17" s="567"/>
      <c r="AG17" s="568">
        <f>SUM(RéceptionBD[[#This Row],[Balle]:[G.avarié]])</f>
        <v>3.7000000000000002E-3</v>
      </c>
      <c r="AH17" s="559">
        <f>RéceptionBD[[#This Row],[G.cassé]]+RéceptionBD[[#This Row],[G.Germé]]+RéceptionBD[[#This Row],[Imp.G]]+RéceptionBD[[#This Row],[Col Germe/G.Moucheté]]+RéceptionBD[[#This Row],[Imp.Diverses]]</f>
        <v>0.11820000000000001</v>
      </c>
      <c r="AI17" s="559">
        <f>RéceptionBD[[#This Row],[G.Germé]]+RéceptionBD[[#This Row],[G.Chauffé]]+RéceptionBD[[#This Row],[Col Germe]]+RéceptionBD[[#This Row],[Balle]]+RéceptionBD[[#This Row],[Imp.Totales]]</f>
        <v>0.1351</v>
      </c>
    </row>
    <row r="18" spans="1:35" ht="15.75" customHeight="1">
      <c r="A18" s="94">
        <v>45684</v>
      </c>
      <c r="B18" s="95">
        <v>45688</v>
      </c>
      <c r="C18" s="37" t="s">
        <v>197</v>
      </c>
      <c r="D18" s="37"/>
      <c r="E18" s="37">
        <v>322</v>
      </c>
      <c r="F18" s="238" t="s">
        <v>445</v>
      </c>
      <c r="G18" s="37" t="s">
        <v>25</v>
      </c>
      <c r="H18" s="37">
        <v>9.6</v>
      </c>
      <c r="I18" s="96">
        <v>12.85</v>
      </c>
      <c r="J18" s="579">
        <f>(RéceptionBD[[#This Row],[Pro/Bru]]/(100-RéceptionBD[[#This Row],[Humidité]]))*100</f>
        <v>14.214601769911503</v>
      </c>
      <c r="K18" s="37">
        <v>79.3</v>
      </c>
      <c r="L18" s="37" t="s">
        <v>199</v>
      </c>
      <c r="M18" s="37" t="s">
        <v>199</v>
      </c>
      <c r="N18" s="97"/>
      <c r="O18" s="97"/>
      <c r="P18" s="97"/>
      <c r="Q18" s="746"/>
      <c r="R18" s="746"/>
      <c r="S18" s="97"/>
      <c r="T18" s="97"/>
      <c r="U18" s="97"/>
      <c r="V18" s="97"/>
      <c r="W18" s="568"/>
      <c r="X18" s="97"/>
      <c r="Y18" s="97"/>
      <c r="Z18" s="735"/>
      <c r="AA18" s="97"/>
      <c r="AB18" s="97"/>
      <c r="AC18" s="97"/>
      <c r="AD18" s="97"/>
      <c r="AE18" s="746"/>
      <c r="AF18" s="97"/>
      <c r="AG18" s="97"/>
      <c r="AH18" s="559">
        <f>RéceptionBD[[#This Row],[G.cassé]]+RéceptionBD[[#This Row],[G.Germé]]+RéceptionBD[[#This Row],[Imp.G]]+RéceptionBD[[#This Row],[Col Germe/G.Moucheté]]+RéceptionBD[[#This Row],[Imp.Diverses]]</f>
        <v>0</v>
      </c>
      <c r="AI18" s="559">
        <f>RéceptionBD[[#This Row],[G.Germé]]+RéceptionBD[[#This Row],[G.Chauffé]]+RéceptionBD[[#This Row],[Col Germe]]+RéceptionBD[[#This Row],[Balle]]+RéceptionBD[[#This Row],[Imp.Totales]]</f>
        <v>0</v>
      </c>
    </row>
    <row r="19" spans="1:35" ht="15.75" customHeight="1">
      <c r="A19" s="94">
        <v>45682</v>
      </c>
      <c r="B19" s="95">
        <v>45688</v>
      </c>
      <c r="C19" s="37" t="s">
        <v>197</v>
      </c>
      <c r="D19" s="37"/>
      <c r="E19" s="37">
        <v>146</v>
      </c>
      <c r="F19" s="238" t="s">
        <v>445</v>
      </c>
      <c r="G19" s="37" t="s">
        <v>25</v>
      </c>
      <c r="H19" s="37">
        <v>10.8</v>
      </c>
      <c r="I19" s="96">
        <v>15.44</v>
      </c>
      <c r="J19" s="579">
        <f>(RéceptionBD[[#This Row],[Pro/Bru]]/(100-RéceptionBD[[#This Row],[Humidité]]))*100</f>
        <v>17.309417040358742</v>
      </c>
      <c r="K19" s="37">
        <v>82.3</v>
      </c>
      <c r="L19" s="37" t="s">
        <v>199</v>
      </c>
      <c r="M19" s="37" t="s">
        <v>199</v>
      </c>
      <c r="N19" s="97"/>
      <c r="O19" s="97"/>
      <c r="P19" s="97"/>
      <c r="Q19" s="746"/>
      <c r="R19" s="746"/>
      <c r="S19" s="97"/>
      <c r="T19" s="97"/>
      <c r="U19" s="97"/>
      <c r="V19" s="97"/>
      <c r="W19" s="568"/>
      <c r="X19" s="97"/>
      <c r="Y19" s="97"/>
      <c r="Z19" s="735"/>
      <c r="AA19" s="97"/>
      <c r="AB19" s="97"/>
      <c r="AC19" s="97"/>
      <c r="AD19" s="97"/>
      <c r="AE19" s="746"/>
      <c r="AF19" s="97"/>
      <c r="AG19" s="97"/>
      <c r="AH19" s="559">
        <f>RéceptionBD[[#This Row],[G.cassé]]+RéceptionBD[[#This Row],[G.Germé]]+RéceptionBD[[#This Row],[Imp.G]]+RéceptionBD[[#This Row],[Col Germe/G.Moucheté]]+RéceptionBD[[#This Row],[Imp.Diverses]]</f>
        <v>0</v>
      </c>
      <c r="AI19" s="559">
        <f>RéceptionBD[[#This Row],[G.Germé]]+RéceptionBD[[#This Row],[G.Chauffé]]+RéceptionBD[[#This Row],[Col Germe]]+RéceptionBD[[#This Row],[Balle]]+RéceptionBD[[#This Row],[Imp.Totales]]</f>
        <v>0</v>
      </c>
    </row>
    <row r="20" spans="1:35" ht="15.75" customHeight="1">
      <c r="A20" s="94">
        <v>45680</v>
      </c>
      <c r="B20" s="95">
        <v>45688</v>
      </c>
      <c r="C20" s="37" t="s">
        <v>197</v>
      </c>
      <c r="D20" s="37"/>
      <c r="E20" s="37"/>
      <c r="F20" s="238" t="s">
        <v>445</v>
      </c>
      <c r="G20" s="37" t="s">
        <v>25</v>
      </c>
      <c r="H20" s="37">
        <v>11.7</v>
      </c>
      <c r="I20" s="96">
        <v>14.56</v>
      </c>
      <c r="J20" s="579">
        <f>(RéceptionBD[[#This Row],[Pro/Bru]]/(100-RéceptionBD[[#This Row],[Humidité]]))*100</f>
        <v>16.489241223103061</v>
      </c>
      <c r="K20" s="37">
        <v>81.540000000000006</v>
      </c>
      <c r="L20" s="37" t="s">
        <v>199</v>
      </c>
      <c r="M20" s="37" t="s">
        <v>199</v>
      </c>
      <c r="N20" s="97"/>
      <c r="O20" s="97"/>
      <c r="P20" s="97"/>
      <c r="Q20" s="746"/>
      <c r="R20" s="746"/>
      <c r="S20" s="97"/>
      <c r="T20" s="97"/>
      <c r="U20" s="97"/>
      <c r="V20" s="97"/>
      <c r="W20" s="568"/>
      <c r="X20" s="97"/>
      <c r="Y20" s="97"/>
      <c r="Z20" s="735"/>
      <c r="AA20" s="97"/>
      <c r="AB20" s="97"/>
      <c r="AC20" s="97"/>
      <c r="AD20" s="97"/>
      <c r="AE20" s="746"/>
      <c r="AF20" s="97"/>
      <c r="AG20" s="97"/>
      <c r="AH20" s="559">
        <f>RéceptionBD[[#This Row],[G.cassé]]+RéceptionBD[[#This Row],[G.Germé]]+RéceptionBD[[#This Row],[Imp.G]]+RéceptionBD[[#This Row],[Col Germe/G.Moucheté]]+RéceptionBD[[#This Row],[Imp.Diverses]]</f>
        <v>0</v>
      </c>
      <c r="AI20" s="559">
        <f>RéceptionBD[[#This Row],[G.Germé]]+RéceptionBD[[#This Row],[G.Chauffé]]+RéceptionBD[[#This Row],[Col Germe]]+RéceptionBD[[#This Row],[Balle]]+RéceptionBD[[#This Row],[Imp.Totales]]</f>
        <v>0</v>
      </c>
    </row>
    <row r="21" spans="1:35" ht="15.75" customHeight="1">
      <c r="A21" s="94">
        <v>45689</v>
      </c>
      <c r="B21" s="95">
        <v>45690</v>
      </c>
      <c r="C21" s="37" t="s">
        <v>197</v>
      </c>
      <c r="D21" s="37"/>
      <c r="E21" s="37">
        <v>363</v>
      </c>
      <c r="F21" s="238" t="s">
        <v>445</v>
      </c>
      <c r="G21" s="37" t="s">
        <v>25</v>
      </c>
      <c r="H21" s="37">
        <v>11.3</v>
      </c>
      <c r="I21" s="96">
        <v>14</v>
      </c>
      <c r="J21" s="579">
        <f>(RéceptionBD[[#This Row],[Pro/Bru]]/(100-RéceptionBD[[#This Row],[Humidité]]))*100</f>
        <v>15.783540022547914</v>
      </c>
      <c r="K21" s="37">
        <v>79.94</v>
      </c>
      <c r="L21" s="37" t="s">
        <v>199</v>
      </c>
      <c r="M21" s="37" t="s">
        <v>199</v>
      </c>
      <c r="N21" s="567">
        <v>0.129</v>
      </c>
      <c r="O21" s="567">
        <v>1.37E-2</v>
      </c>
      <c r="P21" s="567">
        <v>1.6999999999999999E-3</v>
      </c>
      <c r="Q21" s="745">
        <v>1.23E-2</v>
      </c>
      <c r="R21" s="745"/>
      <c r="S21" s="567">
        <v>2.5600000000000001E-2</v>
      </c>
      <c r="T21" s="567">
        <v>1.2699999999999999E-2</v>
      </c>
      <c r="U21" s="568">
        <v>1E-3</v>
      </c>
      <c r="V21" s="97"/>
      <c r="W21" s="568">
        <f>SUM(RéceptionBD[[#This Row],[Autres Céreales]:[G.Fusarié]])</f>
        <v>3.9300000000000002E-2</v>
      </c>
      <c r="X21" s="567">
        <v>7.1000000000000004E-3</v>
      </c>
      <c r="Y21" s="567">
        <v>1.1999999999999999E-3</v>
      </c>
      <c r="Z21" s="735">
        <f>SUM(RéceptionBD[[#This Row],[Col Germe]:[G.Moucheté]])</f>
        <v>8.3000000000000001E-3</v>
      </c>
      <c r="AA21" s="97"/>
      <c r="AB21" s="97"/>
      <c r="AC21" s="567">
        <v>5.0000000000000001E-4</v>
      </c>
      <c r="AD21" s="97"/>
      <c r="AE21" s="745"/>
      <c r="AF21" s="567"/>
      <c r="AG21" s="568">
        <f>SUM(RéceptionBD[[#This Row],[Balle]:[G.avarié]])</f>
        <v>5.0000000000000001E-4</v>
      </c>
      <c r="AH21" s="559">
        <f>RéceptionBD[[#This Row],[G.cassé]]+RéceptionBD[[#This Row],[G.Germé]]+RéceptionBD[[#This Row],[Imp.G]]+RéceptionBD[[#This Row],[Col Germe/G.Moucheté]]+RéceptionBD[[#This Row],[Imp.Diverses]]</f>
        <v>6.3500000000000001E-2</v>
      </c>
      <c r="AI21" s="559">
        <f>RéceptionBD[[#This Row],[G.Germé]]+RéceptionBD[[#This Row],[G.Chauffé]]+RéceptionBD[[#This Row],[Col Germe]]+RéceptionBD[[#This Row],[Balle]]+RéceptionBD[[#This Row],[Imp.Totales]]</f>
        <v>8.4600000000000009E-2</v>
      </c>
    </row>
    <row r="22" spans="1:35" ht="15.75" customHeight="1">
      <c r="A22" s="94">
        <v>45689</v>
      </c>
      <c r="B22" s="95">
        <v>45691</v>
      </c>
      <c r="C22" s="37" t="s">
        <v>197</v>
      </c>
      <c r="D22" s="37"/>
      <c r="E22" s="37">
        <v>363</v>
      </c>
      <c r="F22" s="238" t="s">
        <v>445</v>
      </c>
      <c r="G22" s="37" t="s">
        <v>25</v>
      </c>
      <c r="H22" s="37">
        <v>10.1</v>
      </c>
      <c r="I22" s="96">
        <v>12.4</v>
      </c>
      <c r="J22" s="579">
        <f>(RéceptionBD[[#This Row],[Pro/Bru]]/(100-RéceptionBD[[#This Row],[Humidité]]))*100</f>
        <v>13.793103448275861</v>
      </c>
      <c r="K22" s="37">
        <v>79.099999999999994</v>
      </c>
      <c r="L22" s="37" t="s">
        <v>199</v>
      </c>
      <c r="M22" s="37" t="s">
        <v>199</v>
      </c>
      <c r="N22" s="97"/>
      <c r="O22" s="97"/>
      <c r="P22" s="97"/>
      <c r="Q22" s="746"/>
      <c r="R22" s="746"/>
      <c r="S22" s="97"/>
      <c r="T22" s="97"/>
      <c r="U22" s="97"/>
      <c r="V22" s="97"/>
      <c r="W22" s="568"/>
      <c r="X22" s="97"/>
      <c r="Y22" s="97"/>
      <c r="Z22" s="735"/>
      <c r="AA22" s="97"/>
      <c r="AB22" s="97"/>
      <c r="AC22" s="97"/>
      <c r="AD22" s="97"/>
      <c r="AE22" s="746"/>
      <c r="AF22" s="97"/>
      <c r="AG22" s="97"/>
      <c r="AH22" s="559">
        <f>RéceptionBD[[#This Row],[G.cassé]]+RéceptionBD[[#This Row],[G.Germé]]+RéceptionBD[[#This Row],[Imp.G]]+RéceptionBD[[#This Row],[Col Germe/G.Moucheté]]+RéceptionBD[[#This Row],[Imp.Diverses]]</f>
        <v>0</v>
      </c>
      <c r="AI22" s="559">
        <f>RéceptionBD[[#This Row],[G.Germé]]+RéceptionBD[[#This Row],[G.Chauffé]]+RéceptionBD[[#This Row],[Col Germe]]+RéceptionBD[[#This Row],[Balle]]+RéceptionBD[[#This Row],[Imp.Totales]]</f>
        <v>0</v>
      </c>
    </row>
    <row r="23" spans="1:35">
      <c r="A23" s="94">
        <v>45691</v>
      </c>
      <c r="B23" s="95">
        <v>45694</v>
      </c>
      <c r="C23" s="37" t="s">
        <v>197</v>
      </c>
      <c r="D23" s="37"/>
      <c r="E23" s="37">
        <v>443</v>
      </c>
      <c r="F23" s="238" t="s">
        <v>445</v>
      </c>
      <c r="G23" s="37" t="s">
        <v>25</v>
      </c>
      <c r="H23" s="37">
        <v>10</v>
      </c>
      <c r="I23" s="96">
        <v>12</v>
      </c>
      <c r="J23" s="579">
        <f>(RéceptionBD[[#This Row],[Pro/Bru]]/(100-RéceptionBD[[#This Row],[Humidité]]))*100</f>
        <v>13.333333333333334</v>
      </c>
      <c r="K23" s="37">
        <v>78.319999999999993</v>
      </c>
      <c r="L23" s="37" t="s">
        <v>199</v>
      </c>
      <c r="M23" s="37" t="s">
        <v>199</v>
      </c>
      <c r="N23" s="567">
        <v>0.31390000000000001</v>
      </c>
      <c r="O23" s="567">
        <v>2.7400000000000001E-2</v>
      </c>
      <c r="P23" s="567">
        <v>2.0999999999999999E-3</v>
      </c>
      <c r="Q23" s="745">
        <v>2.7000000000000001E-3</v>
      </c>
      <c r="R23" s="745">
        <v>1.5299999999999999E-2</v>
      </c>
      <c r="S23" s="567">
        <v>2.2499999999999999E-2</v>
      </c>
      <c r="T23" s="567">
        <v>4.1599999999999998E-2</v>
      </c>
      <c r="U23" s="568">
        <v>3.5000000000000001E-3</v>
      </c>
      <c r="V23" s="97"/>
      <c r="W23" s="568">
        <f>SUM(RéceptionBD[[#This Row],[Autres Céreales]:[G.Fusarié]])</f>
        <v>8.2900000000000001E-2</v>
      </c>
      <c r="X23" s="567">
        <v>1.4800000000000001E-2</v>
      </c>
      <c r="Y23" s="567"/>
      <c r="Z23" s="735">
        <f>SUM(RéceptionBD[[#This Row],[Col Germe]:[G.Moucheté]])</f>
        <v>1.4800000000000001E-2</v>
      </c>
      <c r="AA23" s="97"/>
      <c r="AB23" s="97"/>
      <c r="AC23" s="567">
        <v>8.0000000000000002E-3</v>
      </c>
      <c r="AD23" s="97"/>
      <c r="AE23" s="745"/>
      <c r="AF23" s="567"/>
      <c r="AG23" s="568">
        <f>SUM(RéceptionBD[[#This Row],[Balle]:[G.avarié]])</f>
        <v>8.0000000000000002E-3</v>
      </c>
      <c r="AH23" s="559">
        <f>RéceptionBD[[#This Row],[G.cassé]]+RéceptionBD[[#This Row],[G.Germé]]+RéceptionBD[[#This Row],[Imp.G]]+RéceptionBD[[#This Row],[Col Germe/G.Moucheté]]+RéceptionBD[[#This Row],[Imp.Diverses]]</f>
        <v>0.13520000000000001</v>
      </c>
      <c r="AI23" s="559">
        <f>RéceptionBD[[#This Row],[G.Germé]]+RéceptionBD[[#This Row],[G.Chauffé]]+RéceptionBD[[#This Row],[Col Germe]]+RéceptionBD[[#This Row],[Balle]]+RéceptionBD[[#This Row],[Imp.Totales]]</f>
        <v>0.15480000000000002</v>
      </c>
    </row>
    <row r="24" spans="1:35">
      <c r="A24" s="94">
        <v>45693</v>
      </c>
      <c r="B24" s="95">
        <v>45694</v>
      </c>
      <c r="C24" s="37" t="s">
        <v>197</v>
      </c>
      <c r="D24" s="37"/>
      <c r="E24" s="37">
        <v>446</v>
      </c>
      <c r="F24" s="238" t="s">
        <v>445</v>
      </c>
      <c r="G24" s="37" t="s">
        <v>25</v>
      </c>
      <c r="H24" s="37">
        <v>9.8000000000000007</v>
      </c>
      <c r="I24" s="96">
        <v>13</v>
      </c>
      <c r="J24" s="579">
        <f>(RéceptionBD[[#This Row],[Pro/Bru]]/(100-RéceptionBD[[#This Row],[Humidité]]))*100</f>
        <v>14.41241685144124</v>
      </c>
      <c r="K24" s="37">
        <v>79</v>
      </c>
      <c r="L24" s="37" t="s">
        <v>199</v>
      </c>
      <c r="M24" s="37" t="s">
        <v>199</v>
      </c>
      <c r="N24" s="567">
        <v>0.28270000000000001</v>
      </c>
      <c r="O24" s="567">
        <v>3.0599999999999999E-2</v>
      </c>
      <c r="P24" s="567">
        <v>3.2000000000000002E-3</v>
      </c>
      <c r="Q24" s="745"/>
      <c r="R24" s="745">
        <v>2.75E-2</v>
      </c>
      <c r="S24" s="567">
        <v>1.7899999999999999E-2</v>
      </c>
      <c r="T24" s="567">
        <v>4.0099999999999997E-2</v>
      </c>
      <c r="U24" s="568">
        <v>2.5000000000000001E-3</v>
      </c>
      <c r="V24" s="97"/>
      <c r="W24" s="568">
        <f>SUM(RéceptionBD[[#This Row],[Autres Céreales]:[G.Fusarié]])</f>
        <v>8.7999999999999995E-2</v>
      </c>
      <c r="X24" s="567">
        <v>1.7000000000000001E-2</v>
      </c>
      <c r="Y24" s="567">
        <v>7.0000000000000001E-3</v>
      </c>
      <c r="Z24" s="735">
        <f>SUM(RéceptionBD[[#This Row],[Col Germe]:[G.Moucheté]])</f>
        <v>2.4E-2</v>
      </c>
      <c r="AA24" s="97"/>
      <c r="AB24" s="97"/>
      <c r="AC24" s="567">
        <v>5.7000000000000002E-3</v>
      </c>
      <c r="AD24" s="97"/>
      <c r="AE24" s="745"/>
      <c r="AF24" s="567"/>
      <c r="AG24" s="568">
        <f>SUM(RéceptionBD[[#This Row],[Balle]:[G.avarié]])</f>
        <v>5.7000000000000002E-3</v>
      </c>
      <c r="AH24" s="559">
        <f>RéceptionBD[[#This Row],[G.cassé]]+RéceptionBD[[#This Row],[G.Germé]]+RéceptionBD[[#This Row],[Imp.G]]+RéceptionBD[[#This Row],[Col Germe/G.Moucheté]]+RéceptionBD[[#This Row],[Imp.Diverses]]</f>
        <v>0.1515</v>
      </c>
      <c r="AI24" s="559">
        <f>RéceptionBD[[#This Row],[G.Germé]]+RéceptionBD[[#This Row],[G.Chauffé]]+RéceptionBD[[#This Row],[Col Germe]]+RéceptionBD[[#This Row],[Balle]]+RéceptionBD[[#This Row],[Imp.Totales]]</f>
        <v>0.17169999999999999</v>
      </c>
    </row>
    <row r="25" spans="1:35">
      <c r="A25" s="94">
        <v>45694</v>
      </c>
      <c r="B25" s="95">
        <v>45695</v>
      </c>
      <c r="C25" s="37" t="s">
        <v>197</v>
      </c>
      <c r="D25" s="37"/>
      <c r="E25" s="37">
        <v>463</v>
      </c>
      <c r="F25" s="238" t="s">
        <v>445</v>
      </c>
      <c r="G25" s="37" t="s">
        <v>25</v>
      </c>
      <c r="H25" s="37">
        <v>10.1</v>
      </c>
      <c r="I25" s="96">
        <v>13.07</v>
      </c>
      <c r="J25" s="579">
        <f>(RéceptionBD[[#This Row],[Pro/Bru]]/(100-RéceptionBD[[#This Row],[Humidité]]))*100</f>
        <v>14.538375973303669</v>
      </c>
      <c r="K25" s="37">
        <v>79.739999999999995</v>
      </c>
      <c r="L25" s="37" t="s">
        <v>261</v>
      </c>
      <c r="M25" s="37" t="s">
        <v>261</v>
      </c>
      <c r="N25" s="567"/>
      <c r="O25" s="567"/>
      <c r="P25" s="567"/>
      <c r="Q25" s="745"/>
      <c r="R25" s="745"/>
      <c r="S25" s="567"/>
      <c r="T25" s="567"/>
      <c r="U25" s="568"/>
      <c r="V25" s="97"/>
      <c r="W25" s="568"/>
      <c r="X25" s="567"/>
      <c r="Y25" s="567"/>
      <c r="Z25" s="735"/>
      <c r="AA25" s="97"/>
      <c r="AB25" s="97"/>
      <c r="AC25" s="567"/>
      <c r="AD25" s="97"/>
      <c r="AE25" s="745"/>
      <c r="AF25" s="567"/>
      <c r="AG25" s="568"/>
      <c r="AH25" s="559">
        <f>RéceptionBD[[#This Row],[G.cassé]]+RéceptionBD[[#This Row],[G.Germé]]+RéceptionBD[[#This Row],[Imp.G]]+RéceptionBD[[#This Row],[Col Germe/G.Moucheté]]+RéceptionBD[[#This Row],[Imp.Diverses]]</f>
        <v>0</v>
      </c>
      <c r="AI25" s="559">
        <f>RéceptionBD[[#This Row],[G.Germé]]+RéceptionBD[[#This Row],[G.Chauffé]]+RéceptionBD[[#This Row],[Col Germe]]+RéceptionBD[[#This Row],[Balle]]+RéceptionBD[[#This Row],[Imp.Totales]]</f>
        <v>0</v>
      </c>
    </row>
    <row r="26" spans="1:35">
      <c r="A26" s="94">
        <v>45697</v>
      </c>
      <c r="B26" s="95">
        <v>45698</v>
      </c>
      <c r="C26" s="37" t="s">
        <v>197</v>
      </c>
      <c r="D26" s="37"/>
      <c r="E26" s="37">
        <v>465</v>
      </c>
      <c r="F26" s="238" t="s">
        <v>445</v>
      </c>
      <c r="G26" s="37" t="s">
        <v>25</v>
      </c>
      <c r="H26" s="37">
        <v>9.9</v>
      </c>
      <c r="I26" s="96">
        <v>12.09</v>
      </c>
      <c r="J26" s="579">
        <f>(RéceptionBD[[#This Row],[Pro/Bru]]/(100-RéceptionBD[[#This Row],[Humidité]]))*100</f>
        <v>13.41842397336293</v>
      </c>
      <c r="K26" s="37">
        <v>79.89</v>
      </c>
      <c r="L26" s="37" t="s">
        <v>199</v>
      </c>
      <c r="M26" s="37" t="s">
        <v>199</v>
      </c>
      <c r="N26" s="567">
        <v>0.27410000000000001</v>
      </c>
      <c r="O26" s="567">
        <v>2.8139999999999998E-2</v>
      </c>
      <c r="P26" s="567">
        <v>4.1000000000000003E-3</v>
      </c>
      <c r="Q26" s="745">
        <v>1.5E-3</v>
      </c>
      <c r="R26" s="745">
        <v>2.01E-2</v>
      </c>
      <c r="S26" s="567">
        <v>1.9800000000000002E-2</v>
      </c>
      <c r="T26" s="567">
        <v>3.1199999999999999E-2</v>
      </c>
      <c r="U26" s="568">
        <v>4.4999999999999997E-3</v>
      </c>
      <c r="V26" s="97"/>
      <c r="W26" s="568">
        <f>SUM(RéceptionBD[[#This Row],[Autres Céreales]:[G.Fusarié]])</f>
        <v>7.5600000000000001E-2</v>
      </c>
      <c r="X26" s="567">
        <v>1.32E-2</v>
      </c>
      <c r="Y26" s="567">
        <v>6.4999999999999997E-3</v>
      </c>
      <c r="Z26" s="735">
        <f>SUM(RéceptionBD[[#This Row],[Col Germe]:[G.Moucheté]])</f>
        <v>1.9699999999999999E-2</v>
      </c>
      <c r="AA26" s="97"/>
      <c r="AB26" s="97"/>
      <c r="AC26" s="567">
        <v>6.1000000000000004E-3</v>
      </c>
      <c r="AD26" s="97"/>
      <c r="AE26" s="745">
        <v>5.0000000000000001E-4</v>
      </c>
      <c r="AF26" s="567"/>
      <c r="AG26" s="568">
        <f>SUM(RéceptionBD[[#This Row],[Balle]:[G.avarié]])</f>
        <v>6.6E-3</v>
      </c>
      <c r="AH26" s="559">
        <f>RéceptionBD[[#This Row],[G.cassé]]+RéceptionBD[[#This Row],[G.Germé]]+RéceptionBD[[#This Row],[Imp.G]]+RéceptionBD[[#This Row],[Col Germe/G.Moucheté]]+RéceptionBD[[#This Row],[Imp.Diverses]]</f>
        <v>0.13413999999999998</v>
      </c>
      <c r="AI26" s="559">
        <f>RéceptionBD[[#This Row],[G.Germé]]+RéceptionBD[[#This Row],[G.Chauffé]]+RéceptionBD[[#This Row],[Col Germe]]+RéceptionBD[[#This Row],[Balle]]+RéceptionBD[[#This Row],[Imp.Totales]]</f>
        <v>0.15293999999999999</v>
      </c>
    </row>
    <row r="27" spans="1:35">
      <c r="A27" s="94">
        <v>45699</v>
      </c>
      <c r="B27" s="95">
        <v>45700</v>
      </c>
      <c r="C27" s="37" t="s">
        <v>197</v>
      </c>
      <c r="D27" s="37"/>
      <c r="E27" s="37">
        <v>465</v>
      </c>
      <c r="F27" s="238" t="s">
        <v>445</v>
      </c>
      <c r="G27" s="37" t="s">
        <v>25</v>
      </c>
      <c r="H27" s="37">
        <v>9.6999999999999993</v>
      </c>
      <c r="I27" s="96">
        <v>12.38</v>
      </c>
      <c r="J27" s="579">
        <f>(RéceptionBD[[#This Row],[Pro/Bru]]/(100-RéceptionBD[[#This Row],[Humidité]]))*100</f>
        <v>13.709856035437431</v>
      </c>
      <c r="K27" s="37">
        <v>79.45</v>
      </c>
      <c r="L27" s="37" t="s">
        <v>199</v>
      </c>
      <c r="M27" s="37" t="s">
        <v>199</v>
      </c>
      <c r="N27" s="567"/>
      <c r="O27" s="567"/>
      <c r="P27" s="567"/>
      <c r="Q27" s="745"/>
      <c r="R27" s="745"/>
      <c r="S27" s="567"/>
      <c r="T27" s="567"/>
      <c r="U27" s="568"/>
      <c r="V27" s="97"/>
      <c r="W27" s="568">
        <f>SUM(RéceptionBD[[#This Row],[Autres Céreales]:[G.Fusarié]])</f>
        <v>0</v>
      </c>
      <c r="X27" s="567"/>
      <c r="Y27" s="567"/>
      <c r="Z27" s="735">
        <f>SUM(RéceptionBD[[#This Row],[Col Germe]:[G.Moucheté]])</f>
        <v>0</v>
      </c>
      <c r="AA27" s="97"/>
      <c r="AB27" s="97"/>
      <c r="AC27" s="567"/>
      <c r="AD27" s="97"/>
      <c r="AE27" s="745"/>
      <c r="AF27" s="567"/>
      <c r="AG27" s="568">
        <f>SUM(RéceptionBD[[#This Row],[Balle]:[G.avarié]])</f>
        <v>0</v>
      </c>
      <c r="AH27" s="559">
        <f>RéceptionBD[[#This Row],[G.cassé]]+RéceptionBD[[#This Row],[G.Germé]]+RéceptionBD[[#This Row],[Imp.G]]+RéceptionBD[[#This Row],[Col Germe/G.Moucheté]]+RéceptionBD[[#This Row],[Imp.Diverses]]</f>
        <v>0</v>
      </c>
      <c r="AI27" s="559">
        <f>RéceptionBD[[#This Row],[G.Germé]]+RéceptionBD[[#This Row],[G.Chauffé]]+RéceptionBD[[#This Row],[Col Germe]]+RéceptionBD[[#This Row],[Balle]]+RéceptionBD[[#This Row],[Imp.Totales]]</f>
        <v>0</v>
      </c>
    </row>
    <row r="28" spans="1:35">
      <c r="A28" s="736" t="s">
        <v>2047</v>
      </c>
      <c r="B28" s="737">
        <v>45701</v>
      </c>
      <c r="C28" s="738" t="s">
        <v>197</v>
      </c>
      <c r="D28" s="729"/>
      <c r="E28" s="729"/>
      <c r="F28" s="739" t="s">
        <v>445</v>
      </c>
      <c r="G28" s="729" t="s">
        <v>61</v>
      </c>
      <c r="H28" s="740">
        <v>10.6</v>
      </c>
      <c r="I28" s="740">
        <v>15</v>
      </c>
      <c r="J28" s="740">
        <f>(RéceptionBD[[#This Row],[Pro/Bru]]/(100-RéceptionBD[[#This Row],[Humidité]]))*100</f>
        <v>16.778523489932883</v>
      </c>
      <c r="K28" s="738">
        <v>78.45</v>
      </c>
      <c r="L28" s="729" t="s">
        <v>199</v>
      </c>
      <c r="M28" s="729" t="s">
        <v>199</v>
      </c>
      <c r="N28" s="741">
        <v>0.1016</v>
      </c>
      <c r="O28" s="741">
        <v>8.3000000000000001E-3</v>
      </c>
      <c r="P28" s="741"/>
      <c r="Q28" s="741"/>
      <c r="R28" s="741">
        <v>2.93E-2</v>
      </c>
      <c r="S28" s="741">
        <v>1.1299999999999999E-2</v>
      </c>
      <c r="T28" s="741">
        <v>2.8999999999999998E-3</v>
      </c>
      <c r="U28" s="742">
        <v>3.5000000000000001E-3</v>
      </c>
      <c r="V28" s="743"/>
      <c r="W28" s="742">
        <f>SUM(RéceptionBD[[#This Row],[Autres Céreales]:[G.Fusarié]])</f>
        <v>4.7E-2</v>
      </c>
      <c r="X28" s="741">
        <v>1.84E-2</v>
      </c>
      <c r="Y28" s="741">
        <v>7.1000000000000004E-3</v>
      </c>
      <c r="Z28" s="742">
        <f>SUM(RéceptionBD[[#This Row],[Col Germe]:[G.Moucheté]])</f>
        <v>2.5500000000000002E-2</v>
      </c>
      <c r="AA28" s="743"/>
      <c r="AB28" s="743"/>
      <c r="AC28" s="741">
        <v>6.4000000000000003E-3</v>
      </c>
      <c r="AD28" s="743"/>
      <c r="AE28" s="741">
        <v>4.0000000000000002E-4</v>
      </c>
      <c r="AF28" s="741"/>
      <c r="AG28" s="742">
        <f>SUM(RéceptionBD[[#This Row],[Balle]:[G.avarié]])</f>
        <v>6.8000000000000005E-3</v>
      </c>
      <c r="AH28" s="559">
        <f>RéceptionBD[[#This Row],[G.cassé]]+RéceptionBD[[#This Row],[G.Germé]]+RéceptionBD[[#This Row],[Imp.G]]+RéceptionBD[[#This Row],[Col Germe/G.Moucheté]]+RéceptionBD[[#This Row],[Imp.Diverses]]</f>
        <v>8.7600000000000011E-2</v>
      </c>
      <c r="AI28" s="559">
        <f>RéceptionBD[[#This Row],[G.Germé]]+RéceptionBD[[#This Row],[G.Chauffé]]+RéceptionBD[[#This Row],[Col Germe]]+RéceptionBD[[#This Row],[Balle]]+RéceptionBD[[#This Row],[Imp.Totales]]</f>
        <v>0.10600000000000001</v>
      </c>
    </row>
    <row r="29" spans="1:35">
      <c r="A29" s="564" t="s">
        <v>2047</v>
      </c>
      <c r="B29" s="565">
        <v>45702</v>
      </c>
      <c r="C29" s="566" t="s">
        <v>197</v>
      </c>
      <c r="D29" s="37"/>
      <c r="E29" s="37"/>
      <c r="F29" s="238" t="s">
        <v>2050</v>
      </c>
      <c r="G29" s="37" t="s">
        <v>25</v>
      </c>
      <c r="H29" s="584">
        <v>9.8000000000000007</v>
      </c>
      <c r="I29" s="584">
        <v>13</v>
      </c>
      <c r="J29" s="584">
        <f>(RéceptionBD[[#This Row],[Pro/Bru]]/(100-RéceptionBD[[#This Row],[Humidité]]))*100</f>
        <v>14.41241685144124</v>
      </c>
      <c r="K29" s="566">
        <v>77.56</v>
      </c>
      <c r="L29" s="37" t="s">
        <v>199</v>
      </c>
      <c r="M29" s="37" t="s">
        <v>199</v>
      </c>
      <c r="N29" s="567">
        <v>0.30030000000000001</v>
      </c>
      <c r="O29" s="567">
        <v>1.6799999999999999E-2</v>
      </c>
      <c r="P29" s="567"/>
      <c r="Q29" s="745">
        <v>4.9500000000000002E-2</v>
      </c>
      <c r="R29" s="745">
        <v>2.3300000000000001E-2</v>
      </c>
      <c r="S29" s="567">
        <v>3.8399999999999997E-2</v>
      </c>
      <c r="T29" s="567">
        <v>3.1300000000000001E-2</v>
      </c>
      <c r="U29" s="568">
        <v>2.5000000000000001E-3</v>
      </c>
      <c r="V29" s="97"/>
      <c r="W29" s="568">
        <f>SUM(RéceptionBD[[#This Row],[Autres Céreales]:[G.Fusarié]])</f>
        <v>9.5500000000000002E-2</v>
      </c>
      <c r="X29" s="567">
        <v>1.49E-2</v>
      </c>
      <c r="Y29" s="567">
        <v>2.8999999999999998E-3</v>
      </c>
      <c r="Z29" s="735">
        <f>SUM(RéceptionBD[[#This Row],[Col Germe]:[G.Moucheté]])</f>
        <v>1.78E-2</v>
      </c>
      <c r="AA29" s="97"/>
      <c r="AB29" s="97"/>
      <c r="AC29" s="567">
        <v>6.7999999999999996E-3</v>
      </c>
      <c r="AD29" s="97"/>
      <c r="AE29" s="745">
        <v>5.0000000000000001E-4</v>
      </c>
      <c r="AF29" s="567"/>
      <c r="AG29" s="568">
        <f>SUM(RéceptionBD[[#This Row],[Balle]:[G.avarié]])</f>
        <v>7.2999999999999992E-3</v>
      </c>
      <c r="AH29" s="559">
        <f>RéceptionBD[[#This Row],[G.cassé]]+RéceptionBD[[#This Row],[G.Germé]]+RéceptionBD[[#This Row],[Imp.G]]+RéceptionBD[[#This Row],[Col Germe/G.Moucheté]]+RéceptionBD[[#This Row],[Imp.Diverses]]</f>
        <v>0.13739999999999999</v>
      </c>
      <c r="AI29" s="559">
        <f>RéceptionBD[[#This Row],[G.Germé]]+RéceptionBD[[#This Row],[G.Chauffé]]+RéceptionBD[[#This Row],[Col Germe]]+RéceptionBD[[#This Row],[Balle]]+RéceptionBD[[#This Row],[Imp.Totales]]</f>
        <v>0.20179999999999998</v>
      </c>
    </row>
    <row r="30" spans="1:35">
      <c r="A30" s="564" t="s">
        <v>2047</v>
      </c>
      <c r="B30" s="565">
        <v>45721</v>
      </c>
      <c r="C30" s="566" t="s">
        <v>258</v>
      </c>
      <c r="D30" s="37"/>
      <c r="E30" s="37"/>
      <c r="F30" s="238" t="s">
        <v>2050</v>
      </c>
      <c r="G30" s="37" t="s">
        <v>25</v>
      </c>
      <c r="H30" s="584">
        <v>10.25</v>
      </c>
      <c r="I30" s="584">
        <v>13</v>
      </c>
      <c r="J30" s="584">
        <v>14</v>
      </c>
      <c r="K30" s="566"/>
      <c r="L30" s="37" t="s">
        <v>199</v>
      </c>
      <c r="M30" s="37" t="s">
        <v>199</v>
      </c>
      <c r="N30" s="567">
        <v>0.22239999999999999</v>
      </c>
      <c r="O30" s="567">
        <v>2.35E-2</v>
      </c>
      <c r="P30" s="567"/>
      <c r="Q30" s="745"/>
      <c r="R30" s="745">
        <v>0.03</v>
      </c>
      <c r="S30" s="567">
        <v>4.2000000000000003E-2</v>
      </c>
      <c r="T30" s="567">
        <v>2.9600000000000001E-2</v>
      </c>
      <c r="U30" s="568">
        <v>1.1000000000000001E-3</v>
      </c>
      <c r="V30" s="97"/>
      <c r="W30" s="568">
        <f>SUM(RéceptionBD[[#This Row],[Autres Céreales]:[G.Fusarié]])</f>
        <v>0.10270000000000001</v>
      </c>
      <c r="X30" s="567">
        <v>7.4999999999999997E-3</v>
      </c>
      <c r="Y30" s="567">
        <v>1.17E-2</v>
      </c>
      <c r="Z30" s="735">
        <f>SUM(RéceptionBD[[#This Row],[Col Germe]:[G.Moucheté]])</f>
        <v>1.9200000000000002E-2</v>
      </c>
      <c r="AA30" s="97"/>
      <c r="AB30" s="97"/>
      <c r="AC30" s="567">
        <v>9.2999999999999992E-3</v>
      </c>
      <c r="AD30" s="97"/>
      <c r="AE30" s="745"/>
      <c r="AF30" s="567"/>
      <c r="AG30" s="568">
        <f>SUM(RéceptionBD[[#This Row],[Balle]:[G.avarié]])</f>
        <v>9.2999999999999992E-3</v>
      </c>
      <c r="AH30" s="559">
        <f>RéceptionBD[[#This Row],[G.cassé]]+RéceptionBD[[#This Row],[G.Germé]]+RéceptionBD[[#This Row],[Imp.G]]+RéceptionBD[[#This Row],[Col Germe/G.Moucheté]]+RéceptionBD[[#This Row],[Imp.Diverses]]</f>
        <v>0.1547</v>
      </c>
      <c r="AI30" s="559">
        <f>RéceptionBD[[#This Row],[G.Germé]]+RéceptionBD[[#This Row],[G.Chauffé]]+RéceptionBD[[#This Row],[Col Germe]]+RéceptionBD[[#This Row],[Balle]]+RéceptionBD[[#This Row],[Imp.Totales]]</f>
        <v>0.16220000000000001</v>
      </c>
    </row>
    <row r="31" spans="1:35">
      <c r="A31" s="94">
        <v>45719</v>
      </c>
      <c r="B31" s="95">
        <v>45721</v>
      </c>
      <c r="C31" s="566" t="s">
        <v>258</v>
      </c>
      <c r="D31" s="37"/>
      <c r="E31" s="37">
        <v>776</v>
      </c>
      <c r="F31" s="238" t="s">
        <v>2050</v>
      </c>
      <c r="G31" s="37" t="s">
        <v>25</v>
      </c>
      <c r="H31" s="37">
        <v>10.37</v>
      </c>
      <c r="I31" s="96">
        <v>13</v>
      </c>
      <c r="J31" s="579">
        <v>14</v>
      </c>
      <c r="K31" s="37"/>
      <c r="L31" s="37" t="s">
        <v>199</v>
      </c>
      <c r="M31" s="37" t="s">
        <v>199</v>
      </c>
      <c r="N31" s="567">
        <v>0.2135</v>
      </c>
      <c r="O31" s="567">
        <v>1.11E-2</v>
      </c>
      <c r="P31" s="567"/>
      <c r="Q31" s="745">
        <v>5.4999999999999997E-3</v>
      </c>
      <c r="R31" s="745">
        <v>5.2499999999999998E-2</v>
      </c>
      <c r="S31" s="567">
        <v>2.8299999999999999E-2</v>
      </c>
      <c r="T31" s="567">
        <v>2.4199999999999999E-2</v>
      </c>
      <c r="U31" s="568"/>
      <c r="V31" s="97"/>
      <c r="W31" s="568">
        <f>SUM(RéceptionBD[[#This Row],[Autres Céreales]:[G.Fusarié]])</f>
        <v>0.105</v>
      </c>
      <c r="X31" s="567">
        <v>1.1299999999999999E-2</v>
      </c>
      <c r="Y31" s="567">
        <v>1E-3</v>
      </c>
      <c r="Z31" s="735">
        <f>SUM(RéceptionBD[[#This Row],[Col Germe]:[G.Moucheté]])</f>
        <v>1.2299999999999998E-2</v>
      </c>
      <c r="AA31" s="97"/>
      <c r="AB31" s="97"/>
      <c r="AC31" s="567">
        <v>6.7999999999999996E-3</v>
      </c>
      <c r="AD31" s="97"/>
      <c r="AE31" s="745">
        <v>8.9999999999999998E-4</v>
      </c>
      <c r="AF31" s="567"/>
      <c r="AG31" s="568">
        <f>SUM(RéceptionBD[[#This Row],[Balle]:[G.avarié]])</f>
        <v>7.6999999999999994E-3</v>
      </c>
      <c r="AH31" s="559">
        <f>RéceptionBD[[#This Row],[G.cassé]]+RéceptionBD[[#This Row],[G.Germé]]+RéceptionBD[[#This Row],[Imp.G]]+RéceptionBD[[#This Row],[Col Germe/G.Moucheté]]+RéceptionBD[[#This Row],[Imp.Diverses]]</f>
        <v>0.1361</v>
      </c>
      <c r="AI31" s="559">
        <f>RéceptionBD[[#This Row],[G.Germé]]+RéceptionBD[[#This Row],[G.Chauffé]]+RéceptionBD[[#This Row],[Col Germe]]+RéceptionBD[[#This Row],[Balle]]+RéceptionBD[[#This Row],[Imp.Totales]]</f>
        <v>0.15290000000000001</v>
      </c>
    </row>
    <row r="32" spans="1:35">
      <c r="A32" s="94">
        <v>45721</v>
      </c>
      <c r="B32" s="95">
        <v>45722</v>
      </c>
      <c r="C32" s="566" t="s">
        <v>197</v>
      </c>
      <c r="D32" s="37"/>
      <c r="E32" s="37">
        <v>777</v>
      </c>
      <c r="F32" s="238" t="s">
        <v>2050</v>
      </c>
      <c r="G32" s="37" t="s">
        <v>25</v>
      </c>
      <c r="H32" s="37">
        <v>10.52</v>
      </c>
      <c r="I32" s="96">
        <v>12.65</v>
      </c>
      <c r="J32" s="584">
        <f>(RéceptionBD[[#This Row],[Pro/Bru]]/(100-RéceptionBD[[#This Row],[Humidité]]))*100</f>
        <v>14.13723737147966</v>
      </c>
      <c r="K32" s="584"/>
      <c r="L32" s="37" t="s">
        <v>199</v>
      </c>
      <c r="M32" s="37" t="s">
        <v>199</v>
      </c>
      <c r="N32" s="567">
        <v>0.23119999999999999</v>
      </c>
      <c r="O32" s="567">
        <v>1.04E-2</v>
      </c>
      <c r="P32" s="567"/>
      <c r="Q32" s="745">
        <v>2.3E-3</v>
      </c>
      <c r="R32" s="745">
        <v>3.6600000000000001E-2</v>
      </c>
      <c r="S32" s="567">
        <v>2.41E-2</v>
      </c>
      <c r="T32" s="567">
        <v>2.6599999999999999E-2</v>
      </c>
      <c r="U32" s="568">
        <v>1.4E-3</v>
      </c>
      <c r="V32" s="97"/>
      <c r="W32" s="568">
        <f>SUM(RéceptionBD[[#This Row],[Autres Céreales]:[G.Fusarié]])</f>
        <v>8.8700000000000001E-2</v>
      </c>
      <c r="X32" s="567">
        <v>1.0500000000000001E-2</v>
      </c>
      <c r="Y32" s="567">
        <v>1.1000000000000001E-3</v>
      </c>
      <c r="Z32" s="735">
        <f>SUM(RéceptionBD[[#This Row],[Col Germe]:[G.Moucheté]])</f>
        <v>1.1600000000000001E-2</v>
      </c>
      <c r="AA32" s="97"/>
      <c r="AB32" s="97"/>
      <c r="AC32" s="567">
        <v>7.0000000000000001E-3</v>
      </c>
      <c r="AD32" s="97"/>
      <c r="AE32" s="745">
        <v>5.0000000000000001E-4</v>
      </c>
      <c r="AF32" s="567"/>
      <c r="AG32" s="568">
        <f>SUM(RéceptionBD[[#This Row],[Balle]:[G.avarié]])</f>
        <v>7.4999999999999997E-3</v>
      </c>
      <c r="AH32" s="559">
        <f>RéceptionBD[[#This Row],[G.cassé]]+RéceptionBD[[#This Row],[G.Germé]]+RéceptionBD[[#This Row],[Imp.G]]+RéceptionBD[[#This Row],[Col Germe/G.Moucheté]]+RéceptionBD[[#This Row],[Imp.Diverses]]</f>
        <v>0.1182</v>
      </c>
      <c r="AI32" s="559">
        <f>RéceptionBD[[#This Row],[G.Germé]]+RéceptionBD[[#This Row],[G.Chauffé]]+RéceptionBD[[#This Row],[Col Germe]]+RéceptionBD[[#This Row],[Balle]]+RéceptionBD[[#This Row],[Imp.Totales]]</f>
        <v>0.13100000000000001</v>
      </c>
    </row>
    <row r="33" spans="1:35">
      <c r="A33" s="94">
        <v>45724</v>
      </c>
      <c r="B33" s="95">
        <v>45724</v>
      </c>
      <c r="C33" s="566" t="s">
        <v>197</v>
      </c>
      <c r="D33" s="37"/>
      <c r="E33" s="37">
        <v>776</v>
      </c>
      <c r="F33" s="238" t="s">
        <v>2050</v>
      </c>
      <c r="G33" s="37" t="s">
        <v>25</v>
      </c>
      <c r="H33" s="37">
        <v>10.38</v>
      </c>
      <c r="I33" s="96">
        <v>12.75</v>
      </c>
      <c r="J33" s="584">
        <f>(RéceptionBD[[#This Row],[Pro/Bru]]/(100-RéceptionBD[[#This Row],[Humidité]]))*100</f>
        <v>14.226735103771478</v>
      </c>
      <c r="K33" s="37"/>
      <c r="L33" s="37" t="s">
        <v>199</v>
      </c>
      <c r="M33" s="37" t="s">
        <v>199</v>
      </c>
      <c r="N33" s="567"/>
      <c r="O33" s="567"/>
      <c r="P33" s="567"/>
      <c r="Q33" s="745"/>
      <c r="R33" s="745"/>
      <c r="S33" s="567"/>
      <c r="T33" s="567"/>
      <c r="U33" s="568"/>
      <c r="V33" s="97"/>
      <c r="W33" s="568">
        <f>SUM(RéceptionBD[[#This Row],[Autres Céreales]:[G.Fusarié]])</f>
        <v>0</v>
      </c>
      <c r="X33" s="567"/>
      <c r="Y33" s="567"/>
      <c r="Z33" s="735">
        <f>SUM(RéceptionBD[[#This Row],[Col Germe]:[G.Moucheté]])</f>
        <v>0</v>
      </c>
      <c r="AA33" s="97"/>
      <c r="AB33" s="97"/>
      <c r="AC33" s="567"/>
      <c r="AD33" s="97"/>
      <c r="AE33" s="745"/>
      <c r="AF33" s="567"/>
      <c r="AG33" s="568">
        <f>SUM(RéceptionBD[[#This Row],[Balle]:[G.avarié]])</f>
        <v>0</v>
      </c>
      <c r="AH33" s="559">
        <f>RéceptionBD[[#This Row],[G.cassé]]+RéceptionBD[[#This Row],[G.Germé]]+RéceptionBD[[#This Row],[Imp.G]]+RéceptionBD[[#This Row],[Col Germe/G.Moucheté]]+RéceptionBD[[#This Row],[Imp.Diverses]]</f>
        <v>0</v>
      </c>
      <c r="AI33" s="559">
        <f>RéceptionBD[[#This Row],[G.Germé]]+RéceptionBD[[#This Row],[G.Chauffé]]+RéceptionBD[[#This Row],[Col Germe]]+RéceptionBD[[#This Row],[Balle]]+RéceptionBD[[#This Row],[Imp.Totales]]</f>
        <v>0</v>
      </c>
    </row>
    <row r="34" spans="1:35">
      <c r="A34" s="94">
        <v>45724</v>
      </c>
      <c r="B34" s="95">
        <v>45725</v>
      </c>
      <c r="C34" s="566" t="s">
        <v>197</v>
      </c>
      <c r="D34" s="37"/>
      <c r="E34" s="37">
        <v>776</v>
      </c>
      <c r="F34" s="238"/>
      <c r="G34" s="37" t="s">
        <v>25</v>
      </c>
      <c r="H34" s="37">
        <v>10.6</v>
      </c>
      <c r="I34" s="96">
        <v>13.02</v>
      </c>
      <c r="J34" s="584">
        <f>(RéceptionBD[[#This Row],[Pro/Bru]]/(100-RéceptionBD[[#This Row],[Humidité]]))*100</f>
        <v>14.563758389261745</v>
      </c>
      <c r="K34" s="37"/>
      <c r="L34" s="37" t="s">
        <v>199</v>
      </c>
      <c r="M34" s="37" t="s">
        <v>199</v>
      </c>
      <c r="N34" s="567"/>
      <c r="O34" s="567"/>
      <c r="P34" s="567"/>
      <c r="Q34" s="745"/>
      <c r="R34" s="745"/>
      <c r="S34" s="567"/>
      <c r="T34" s="567"/>
      <c r="U34" s="568"/>
      <c r="V34" s="97"/>
      <c r="W34" s="568">
        <f>SUM(RéceptionBD[[#This Row],[Autres Céreales]:[G.Fusarié]])</f>
        <v>0</v>
      </c>
      <c r="X34" s="567"/>
      <c r="Y34" s="567"/>
      <c r="Z34" s="735">
        <f>SUM(RéceptionBD[[#This Row],[Col Germe]:[G.Moucheté]])</f>
        <v>0</v>
      </c>
      <c r="AA34" s="97"/>
      <c r="AB34" s="97"/>
      <c r="AC34" s="567"/>
      <c r="AD34" s="97"/>
      <c r="AE34" s="745"/>
      <c r="AF34" s="567"/>
      <c r="AG34" s="568">
        <f>SUM(RéceptionBD[[#This Row],[Balle]:[G.avarié]])</f>
        <v>0</v>
      </c>
      <c r="AH34" s="559">
        <f>RéceptionBD[[#This Row],[G.cassé]]+RéceptionBD[[#This Row],[G.Germé]]+RéceptionBD[[#This Row],[Imp.G]]+RéceptionBD[[#This Row],[Col Germe/G.Moucheté]]+RéceptionBD[[#This Row],[Imp.Diverses]]</f>
        <v>0</v>
      </c>
      <c r="AI34" s="559">
        <f>RéceptionBD[[#This Row],[G.Germé]]+RéceptionBD[[#This Row],[G.Chauffé]]+RéceptionBD[[#This Row],[Col Germe]]+RéceptionBD[[#This Row],[Balle]]+RéceptionBD[[#This Row],[Imp.Totales]]</f>
        <v>0</v>
      </c>
    </row>
    <row r="35" spans="1:35">
      <c r="A35" s="94">
        <v>45725</v>
      </c>
      <c r="B35" s="95">
        <v>45726</v>
      </c>
      <c r="C35" s="566" t="s">
        <v>197</v>
      </c>
      <c r="D35" s="37"/>
      <c r="E35" s="37">
        <v>868</v>
      </c>
      <c r="F35" s="238"/>
      <c r="G35" s="37" t="s">
        <v>25</v>
      </c>
      <c r="H35" s="37">
        <v>10.4</v>
      </c>
      <c r="I35" s="96">
        <v>12.8</v>
      </c>
      <c r="J35" s="584">
        <f>(RéceptionBD[[#This Row],[Pro/Bru]]/(100-RéceptionBD[[#This Row],[Humidité]]))*100</f>
        <v>14.285714285714288</v>
      </c>
      <c r="K35" s="37"/>
      <c r="L35" s="37" t="s">
        <v>199</v>
      </c>
      <c r="M35" s="37" t="s">
        <v>199</v>
      </c>
      <c r="N35" s="567"/>
      <c r="O35" s="567"/>
      <c r="P35" s="567"/>
      <c r="Q35" s="745"/>
      <c r="R35" s="745"/>
      <c r="S35" s="567"/>
      <c r="T35" s="567"/>
      <c r="U35" s="568"/>
      <c r="V35" s="97"/>
      <c r="W35" s="568">
        <f>SUM(RéceptionBD[[#This Row],[Autres Céreales]:[G.Fusarié]])</f>
        <v>0</v>
      </c>
      <c r="X35" s="567"/>
      <c r="Y35" s="567"/>
      <c r="Z35" s="735">
        <f>SUM(RéceptionBD[[#This Row],[Col Germe]:[G.Moucheté]])</f>
        <v>0</v>
      </c>
      <c r="AA35" s="97"/>
      <c r="AB35" s="97"/>
      <c r="AC35" s="567"/>
      <c r="AD35" s="97"/>
      <c r="AE35" s="745"/>
      <c r="AF35" s="567"/>
      <c r="AG35" s="568">
        <f>SUM(RéceptionBD[[#This Row],[Balle]:[G.avarié]])</f>
        <v>0</v>
      </c>
      <c r="AH35" s="559">
        <f>RéceptionBD[[#This Row],[G.cassé]]+RéceptionBD[[#This Row],[G.Germé]]+RéceptionBD[[#This Row],[Imp.G]]+RéceptionBD[[#This Row],[Col Germe/G.Moucheté]]+RéceptionBD[[#This Row],[Imp.Diverses]]</f>
        <v>0</v>
      </c>
      <c r="AI35" s="559">
        <f>RéceptionBD[[#This Row],[G.Germé]]+RéceptionBD[[#This Row],[G.Chauffé]]+RéceptionBD[[#This Row],[Col Germe]]+RéceptionBD[[#This Row],[Balle]]+RéceptionBD[[#This Row],[Imp.Totales]]</f>
        <v>0</v>
      </c>
    </row>
    <row r="36" spans="1:35">
      <c r="A36" s="94">
        <v>45730</v>
      </c>
      <c r="B36" s="95">
        <v>45731</v>
      </c>
      <c r="C36" s="566" t="s">
        <v>306</v>
      </c>
      <c r="D36" s="37"/>
      <c r="E36" s="37">
        <v>937</v>
      </c>
      <c r="F36" s="238"/>
      <c r="G36" s="37" t="s">
        <v>25</v>
      </c>
      <c r="H36" s="37">
        <v>10.84</v>
      </c>
      <c r="I36" s="96">
        <v>12.87</v>
      </c>
      <c r="J36" s="584">
        <f>(RéceptionBD[[#This Row],[Pro/Bru]]/(100-RéceptionBD[[#This Row],[Humidité]]))*100</f>
        <v>14.434724091520861</v>
      </c>
      <c r="K36" s="37"/>
      <c r="L36" s="37" t="s">
        <v>199</v>
      </c>
      <c r="M36" s="37" t="s">
        <v>199</v>
      </c>
      <c r="N36" s="567"/>
      <c r="O36" s="567"/>
      <c r="P36" s="567"/>
      <c r="Q36" s="745"/>
      <c r="R36" s="745"/>
      <c r="S36" s="567"/>
      <c r="T36" s="567"/>
      <c r="U36" s="568"/>
      <c r="V36" s="97"/>
      <c r="W36" s="568">
        <f>SUM(RéceptionBD[[#This Row],[Autres Céreales]:[G.Fusarié]])</f>
        <v>0</v>
      </c>
      <c r="X36" s="567"/>
      <c r="Y36" s="567"/>
      <c r="Z36" s="735">
        <f>SUM(RéceptionBD[[#This Row],[Col Germe]:[G.Moucheté]])</f>
        <v>0</v>
      </c>
      <c r="AA36" s="97"/>
      <c r="AB36" s="97"/>
      <c r="AC36" s="567"/>
      <c r="AD36" s="97"/>
      <c r="AE36" s="745"/>
      <c r="AF36" s="567"/>
      <c r="AG36" s="568">
        <f>SUM(RéceptionBD[[#This Row],[Balle]:[G.avarié]])</f>
        <v>0</v>
      </c>
      <c r="AH36" s="559">
        <f>RéceptionBD[[#This Row],[G.cassé]]+RéceptionBD[[#This Row],[G.Germé]]+RéceptionBD[[#This Row],[Imp.G]]+RéceptionBD[[#This Row],[Col Germe/G.Moucheté]]+RéceptionBD[[#This Row],[Imp.Diverses]]</f>
        <v>0</v>
      </c>
      <c r="AI36" s="559">
        <f>RéceptionBD[[#This Row],[G.Germé]]+RéceptionBD[[#This Row],[G.Chauffé]]+RéceptionBD[[#This Row],[Col Germe]]+RéceptionBD[[#This Row],[Balle]]+RéceptionBD[[#This Row],[Imp.Totales]]</f>
        <v>0</v>
      </c>
    </row>
    <row r="37" spans="1:35">
      <c r="A37" s="94">
        <v>45733</v>
      </c>
      <c r="B37" s="95">
        <v>45734</v>
      </c>
      <c r="C37" s="566" t="s">
        <v>280</v>
      </c>
      <c r="D37" s="37"/>
      <c r="E37" s="37">
        <v>954</v>
      </c>
      <c r="F37" s="238"/>
      <c r="G37" s="37" t="s">
        <v>25</v>
      </c>
      <c r="H37" s="37">
        <v>10.89</v>
      </c>
      <c r="I37" s="96">
        <v>14.5</v>
      </c>
      <c r="J37" s="584">
        <f>(RéceptionBD[[#This Row],[Pro/Bru]]/(100-RéceptionBD[[#This Row],[Humidité]]))*100</f>
        <v>16.272023341936929</v>
      </c>
      <c r="K37" s="37"/>
      <c r="L37" s="37" t="s">
        <v>199</v>
      </c>
      <c r="M37" s="37" t="s">
        <v>199</v>
      </c>
      <c r="N37" s="567"/>
      <c r="O37" s="567"/>
      <c r="P37" s="567"/>
      <c r="Q37" s="745"/>
      <c r="R37" s="745"/>
      <c r="S37" s="567"/>
      <c r="T37" s="567"/>
      <c r="U37" s="568"/>
      <c r="V37" s="97"/>
      <c r="W37" s="568">
        <f>SUM(RéceptionBD[[#This Row],[Autres Céreales]:[G.Fusarié]])</f>
        <v>0</v>
      </c>
      <c r="X37" s="567"/>
      <c r="Y37" s="567"/>
      <c r="Z37" s="735">
        <f>SUM(RéceptionBD[[#This Row],[Col Germe]:[G.Moucheté]])</f>
        <v>0</v>
      </c>
      <c r="AA37" s="97"/>
      <c r="AB37" s="97"/>
      <c r="AC37" s="567"/>
      <c r="AD37" s="97"/>
      <c r="AE37" s="745"/>
      <c r="AF37" s="567"/>
      <c r="AG37" s="568">
        <f>SUM(RéceptionBD[[#This Row],[Balle]:[G.avarié]])</f>
        <v>0</v>
      </c>
      <c r="AH37" s="559">
        <f>RéceptionBD[[#This Row],[G.cassé]]+RéceptionBD[[#This Row],[G.Germé]]+RéceptionBD[[#This Row],[Imp.G]]+RéceptionBD[[#This Row],[Col Germe/G.Moucheté]]+RéceptionBD[[#This Row],[Imp.Diverses]]</f>
        <v>0</v>
      </c>
      <c r="AI37" s="559">
        <f>RéceptionBD[[#This Row],[G.Germé]]+RéceptionBD[[#This Row],[G.Chauffé]]+RéceptionBD[[#This Row],[Col Germe]]+RéceptionBD[[#This Row],[Balle]]+RéceptionBD[[#This Row],[Imp.Totales]]</f>
        <v>0</v>
      </c>
    </row>
    <row r="38" spans="1:35">
      <c r="A38" s="94">
        <v>45734</v>
      </c>
      <c r="B38" s="95">
        <v>45796</v>
      </c>
      <c r="C38" s="566" t="s">
        <v>306</v>
      </c>
      <c r="D38" s="37"/>
      <c r="E38" s="37">
        <v>951</v>
      </c>
      <c r="F38" s="238"/>
      <c r="G38" s="37" t="s">
        <v>25</v>
      </c>
      <c r="H38" s="37">
        <v>10.87</v>
      </c>
      <c r="I38" s="96">
        <v>14.49</v>
      </c>
      <c r="J38" s="584">
        <f>(RéceptionBD[[#This Row],[Pro/Bru]]/(100-RéceptionBD[[#This Row],[Humidité]]))*100</f>
        <v>16.257152473914509</v>
      </c>
      <c r="K38" s="37"/>
      <c r="L38" s="37" t="s">
        <v>199</v>
      </c>
      <c r="M38" s="37" t="s">
        <v>199</v>
      </c>
      <c r="N38" s="567"/>
      <c r="O38" s="567"/>
      <c r="P38" s="567"/>
      <c r="Q38" s="745"/>
      <c r="R38" s="745"/>
      <c r="S38" s="567"/>
      <c r="T38" s="567"/>
      <c r="U38" s="568"/>
      <c r="V38" s="97"/>
      <c r="W38" s="568">
        <f>SUM(RéceptionBD[[#This Row],[Autres Céreales]:[G.Fusarié]])</f>
        <v>0</v>
      </c>
      <c r="X38" s="567"/>
      <c r="Y38" s="567"/>
      <c r="Z38" s="735">
        <f>SUM(RéceptionBD[[#This Row],[Col Germe]:[G.Moucheté]])</f>
        <v>0</v>
      </c>
      <c r="AA38" s="97"/>
      <c r="AB38" s="97"/>
      <c r="AC38" s="567"/>
      <c r="AD38" s="97"/>
      <c r="AE38" s="745"/>
      <c r="AF38" s="567"/>
      <c r="AG38" s="568">
        <f>SUM(RéceptionBD[[#This Row],[Balle]:[G.avarié]])</f>
        <v>0</v>
      </c>
      <c r="AH38" s="559">
        <f>RéceptionBD[[#This Row],[G.cassé]]+RéceptionBD[[#This Row],[G.Germé]]+RéceptionBD[[#This Row],[Imp.G]]+RéceptionBD[[#This Row],[Col Germe/G.Moucheté]]+RéceptionBD[[#This Row],[Imp.Diverses]]</f>
        <v>0</v>
      </c>
      <c r="AI38" s="559">
        <f>RéceptionBD[[#This Row],[G.Germé]]+RéceptionBD[[#This Row],[G.Chauffé]]+RéceptionBD[[#This Row],[Col Germe]]+RéceptionBD[[#This Row],[Balle]]+RéceptionBD[[#This Row],[Imp.Totales]]</f>
        <v>0</v>
      </c>
    </row>
    <row r="39" spans="1:35">
      <c r="A39" s="94">
        <v>45740</v>
      </c>
      <c r="B39" s="95">
        <v>45741</v>
      </c>
      <c r="C39" s="566" t="s">
        <v>2051</v>
      </c>
      <c r="D39" s="37"/>
      <c r="E39" s="37"/>
      <c r="F39" s="238"/>
      <c r="G39" s="37" t="s">
        <v>25</v>
      </c>
      <c r="H39" s="37">
        <v>11.09</v>
      </c>
      <c r="I39" s="96">
        <v>14.05</v>
      </c>
      <c r="J39" s="584">
        <f>(RéceptionBD[[#This Row],[Pro/Bru]]/(100-RéceptionBD[[#This Row],[Humidité]]))*100</f>
        <v>15.802496906984592</v>
      </c>
      <c r="K39" s="37"/>
      <c r="L39" s="37" t="s">
        <v>199</v>
      </c>
      <c r="M39" s="37" t="s">
        <v>199</v>
      </c>
      <c r="N39" s="567"/>
      <c r="O39" s="567"/>
      <c r="P39" s="567"/>
      <c r="Q39" s="745"/>
      <c r="R39" s="745"/>
      <c r="S39" s="567"/>
      <c r="T39" s="567"/>
      <c r="U39" s="568"/>
      <c r="V39" s="97"/>
      <c r="W39" s="568">
        <f>SUM(RéceptionBD[[#This Row],[Autres Céreales]:[G.Fusarié]])</f>
        <v>0</v>
      </c>
      <c r="X39" s="567"/>
      <c r="Y39" s="567"/>
      <c r="Z39" s="735">
        <f>SUM(RéceptionBD[[#This Row],[Col Germe]:[G.Moucheté]])</f>
        <v>0</v>
      </c>
      <c r="AA39" s="97"/>
      <c r="AB39" s="97"/>
      <c r="AC39" s="567"/>
      <c r="AD39" s="97"/>
      <c r="AE39" s="745"/>
      <c r="AF39" s="567"/>
      <c r="AG39" s="568">
        <f>SUM(RéceptionBD[[#This Row],[Balle]:[G.avarié]])</f>
        <v>0</v>
      </c>
      <c r="AH39" s="559">
        <f>RéceptionBD[[#This Row],[G.cassé]]+RéceptionBD[[#This Row],[G.Germé]]+RéceptionBD[[#This Row],[Imp.G]]+RéceptionBD[[#This Row],[Col Germe/G.Moucheté]]+RéceptionBD[[#This Row],[Imp.Diverses]]</f>
        <v>0</v>
      </c>
      <c r="AI39" s="559">
        <f>RéceptionBD[[#This Row],[G.Germé]]+RéceptionBD[[#This Row],[G.Chauffé]]+RéceptionBD[[#This Row],[Col Germe]]+RéceptionBD[[#This Row],[Balle]]+RéceptionBD[[#This Row],[Imp.Totales]]</f>
        <v>0</v>
      </c>
    </row>
    <row r="40" spans="1:35">
      <c r="A40" s="94">
        <v>45742</v>
      </c>
      <c r="B40" s="95">
        <v>45743</v>
      </c>
      <c r="C40" s="566" t="s">
        <v>197</v>
      </c>
      <c r="D40" s="37"/>
      <c r="E40" s="37"/>
      <c r="F40" s="238"/>
      <c r="G40" s="37" t="s">
        <v>25</v>
      </c>
      <c r="H40" s="37">
        <v>10.26</v>
      </c>
      <c r="I40" s="96">
        <v>12.65</v>
      </c>
      <c r="J40" s="584">
        <f>(RéceptionBD[[#This Row],[Pro/Bru]]/(100-RéceptionBD[[#This Row],[Humidité]]))*100</f>
        <v>14.096278136839761</v>
      </c>
      <c r="K40" s="37"/>
      <c r="L40" s="37" t="s">
        <v>199</v>
      </c>
      <c r="M40" s="37" t="s">
        <v>199</v>
      </c>
      <c r="N40" s="567"/>
      <c r="O40" s="567"/>
      <c r="P40" s="567"/>
      <c r="Q40" s="745"/>
      <c r="R40" s="745"/>
      <c r="S40" s="567"/>
      <c r="T40" s="567"/>
      <c r="U40" s="568"/>
      <c r="V40" s="97"/>
      <c r="W40" s="568">
        <f>SUM(RéceptionBD[[#This Row],[Autres Céreales]:[G.Fusarié]])</f>
        <v>0</v>
      </c>
      <c r="X40" s="567"/>
      <c r="Y40" s="567"/>
      <c r="Z40" s="735">
        <f>SUM(RéceptionBD[[#This Row],[Col Germe]:[G.Moucheté]])</f>
        <v>0</v>
      </c>
      <c r="AA40" s="97"/>
      <c r="AB40" s="97"/>
      <c r="AC40" s="567"/>
      <c r="AD40" s="97"/>
      <c r="AE40" s="745"/>
      <c r="AF40" s="567"/>
      <c r="AG40" s="568">
        <f>SUM(RéceptionBD[[#This Row],[Balle]:[G.avarié]])</f>
        <v>0</v>
      </c>
      <c r="AH40" s="559">
        <f>RéceptionBD[[#This Row],[G.cassé]]+RéceptionBD[[#This Row],[G.Germé]]+RéceptionBD[[#This Row],[Imp.G]]+RéceptionBD[[#This Row],[Col Germe/G.Moucheté]]+RéceptionBD[[#This Row],[Imp.Diverses]]</f>
        <v>0</v>
      </c>
      <c r="AI40" s="559">
        <f>RéceptionBD[[#This Row],[G.Germé]]+RéceptionBD[[#This Row],[G.Chauffé]]+RéceptionBD[[#This Row],[Col Germe]]+RéceptionBD[[#This Row],[Balle]]+RéceptionBD[[#This Row],[Imp.Totales]]</f>
        <v>0</v>
      </c>
    </row>
    <row r="41" spans="1:35">
      <c r="A41" s="94">
        <v>45779</v>
      </c>
      <c r="B41" s="95"/>
      <c r="C41" s="566" t="s">
        <v>287</v>
      </c>
      <c r="D41" s="37"/>
      <c r="E41" s="37">
        <v>1618</v>
      </c>
      <c r="F41" s="238"/>
      <c r="G41" s="37" t="s">
        <v>25</v>
      </c>
      <c r="H41" s="37">
        <v>10.7</v>
      </c>
      <c r="I41" s="96">
        <v>15.4</v>
      </c>
      <c r="J41" s="584">
        <f>(RéceptionBD[[#This Row],[Pro/Bru]]/(100-RéceptionBD[[#This Row],[Humidité]]))*100</f>
        <v>17.245240761478165</v>
      </c>
      <c r="K41" s="37"/>
      <c r="L41" s="37" t="s">
        <v>199</v>
      </c>
      <c r="M41" s="37" t="s">
        <v>199</v>
      </c>
      <c r="N41" s="567"/>
      <c r="O41" s="567"/>
      <c r="P41" s="567"/>
      <c r="Q41" s="745"/>
      <c r="R41" s="745"/>
      <c r="S41" s="567"/>
      <c r="T41" s="567"/>
      <c r="U41" s="568"/>
      <c r="V41" s="97"/>
      <c r="W41" s="568">
        <f>SUM(RéceptionBD[[#This Row],[Autres Céreales]:[G.Fusarié]])</f>
        <v>0</v>
      </c>
      <c r="X41" s="567"/>
      <c r="Y41" s="567"/>
      <c r="Z41" s="735">
        <f>SUM(RéceptionBD[[#This Row],[Col Germe]:[G.Moucheté]])</f>
        <v>0</v>
      </c>
      <c r="AA41" s="97"/>
      <c r="AB41" s="97"/>
      <c r="AC41" s="567"/>
      <c r="AD41" s="97"/>
      <c r="AE41" s="745"/>
      <c r="AF41" s="567"/>
      <c r="AG41" s="568">
        <f>SUM(RéceptionBD[[#This Row],[Balle]:[G.avarié]])</f>
        <v>0</v>
      </c>
      <c r="AH41" s="559">
        <f>RéceptionBD[[#This Row],[G.cassé]]+RéceptionBD[[#This Row],[G.Germé]]+RéceptionBD[[#This Row],[Imp.G]]+RéceptionBD[[#This Row],[Col Germe/G.Moucheté]]+RéceptionBD[[#This Row],[Imp.Diverses]]</f>
        <v>0</v>
      </c>
      <c r="AI41" s="559">
        <f>RéceptionBD[[#This Row],[G.Germé]]+RéceptionBD[[#This Row],[G.Chauffé]]+RéceptionBD[[#This Row],[Col Germe]]+RéceptionBD[[#This Row],[Balle]]+RéceptionBD[[#This Row],[Imp.Totales]]</f>
        <v>0</v>
      </c>
    </row>
    <row r="42" spans="1:35">
      <c r="A42" s="94">
        <v>45781</v>
      </c>
      <c r="B42" s="95"/>
      <c r="C42" s="566" t="s">
        <v>287</v>
      </c>
      <c r="D42" s="37"/>
      <c r="E42" s="37">
        <v>1618</v>
      </c>
      <c r="F42" s="238"/>
      <c r="G42" s="37" t="s">
        <v>25</v>
      </c>
      <c r="H42" s="37">
        <v>10.9</v>
      </c>
      <c r="I42" s="96">
        <v>15.79</v>
      </c>
      <c r="J42" s="584">
        <f>(RéceptionBD[[#This Row],[Pro/Bru]]/(100-RéceptionBD[[#This Row],[Humidité]]))*100</f>
        <v>17.721661054994389</v>
      </c>
      <c r="K42" s="37">
        <v>79.16</v>
      </c>
      <c r="L42" s="37" t="s">
        <v>199</v>
      </c>
      <c r="M42" s="37" t="s">
        <v>199</v>
      </c>
      <c r="N42" s="567">
        <v>0.2225</v>
      </c>
      <c r="O42" s="567">
        <v>1.6199999999999999E-2</v>
      </c>
      <c r="P42" s="567"/>
      <c r="Q42" s="745"/>
      <c r="R42" s="745">
        <v>2.4199999999999999E-2</v>
      </c>
      <c r="S42" s="567">
        <v>1.4200000000000001E-2</v>
      </c>
      <c r="T42" s="567">
        <v>1.24E-2</v>
      </c>
      <c r="U42" s="568">
        <v>3.5000000000000001E-3</v>
      </c>
      <c r="V42" s="97"/>
      <c r="W42" s="568">
        <f>SUM(RéceptionBD[[#This Row],[Autres Céreales]:[G.Fusarié]])</f>
        <v>5.4300000000000008E-2</v>
      </c>
      <c r="X42" s="567">
        <v>7.4999999999999997E-3</v>
      </c>
      <c r="Y42" s="567"/>
      <c r="Z42" s="735">
        <f>SUM(RéceptionBD[[#This Row],[Col Germe]:[G.Moucheté]])</f>
        <v>7.4999999999999997E-3</v>
      </c>
      <c r="AA42" s="97"/>
      <c r="AB42" s="97"/>
      <c r="AC42" s="567">
        <v>6.4000000000000003E-3</v>
      </c>
      <c r="AD42" s="97"/>
      <c r="AE42" s="745">
        <v>2.0000000000000001E-4</v>
      </c>
      <c r="AF42" s="567"/>
      <c r="AG42" s="568">
        <f>SUM(RéceptionBD[[#This Row],[Balle]:[G.avarié]])</f>
        <v>6.6E-3</v>
      </c>
      <c r="AH42" s="559">
        <f>RéceptionBD[[#This Row],[G.cassé]]+RéceptionBD[[#This Row],[G.Germé]]+RéceptionBD[[#This Row],[Imp.G]]+RéceptionBD[[#This Row],[Col Germe/G.Moucheté]]+RéceptionBD[[#This Row],[Imp.Diverses]]</f>
        <v>8.4600000000000009E-2</v>
      </c>
      <c r="AI42" s="559">
        <f>RéceptionBD[[#This Row],[G.Germé]]+RéceptionBD[[#This Row],[G.Chauffé]]+RéceptionBD[[#This Row],[Col Germe]]+RéceptionBD[[#This Row],[Balle]]+RéceptionBD[[#This Row],[Imp.Totales]]</f>
        <v>9.2100000000000015E-2</v>
      </c>
    </row>
    <row r="43" spans="1:35">
      <c r="A43" s="94">
        <v>45782</v>
      </c>
      <c r="B43" s="95"/>
      <c r="C43" s="566" t="s">
        <v>287</v>
      </c>
      <c r="D43" s="37"/>
      <c r="E43" s="37">
        <v>1619</v>
      </c>
      <c r="F43" s="238"/>
      <c r="G43" s="37" t="s">
        <v>25</v>
      </c>
      <c r="H43" s="37">
        <v>10.4</v>
      </c>
      <c r="I43" s="96">
        <v>14.9</v>
      </c>
      <c r="J43" s="584">
        <f>(RéceptionBD[[#This Row],[Pro/Bru]]/(100-RéceptionBD[[#This Row],[Humidité]]))*100</f>
        <v>16.629464285714288</v>
      </c>
      <c r="K43" s="37">
        <v>79.290000000000006</v>
      </c>
      <c r="L43" s="37" t="s">
        <v>199</v>
      </c>
      <c r="M43" s="37" t="s">
        <v>199</v>
      </c>
      <c r="N43" s="567"/>
      <c r="O43" s="567"/>
      <c r="P43" s="567"/>
      <c r="Q43" s="745"/>
      <c r="R43" s="745"/>
      <c r="S43" s="567"/>
      <c r="T43" s="567"/>
      <c r="U43" s="568"/>
      <c r="V43" s="97"/>
      <c r="W43" s="568">
        <f>SUM(RéceptionBD[[#This Row],[Autres Céreales]:[G.Fusarié]])</f>
        <v>0</v>
      </c>
      <c r="X43" s="567"/>
      <c r="Y43" s="567"/>
      <c r="Z43" s="735">
        <f>SUM(RéceptionBD[[#This Row],[Col Germe]:[G.Moucheté]])</f>
        <v>0</v>
      </c>
      <c r="AA43" s="97"/>
      <c r="AB43" s="97"/>
      <c r="AC43" s="567"/>
      <c r="AD43" s="97"/>
      <c r="AE43" s="745"/>
      <c r="AF43" s="567"/>
      <c r="AG43" s="568">
        <f>SUM(RéceptionBD[[#This Row],[Balle]:[G.avarié]])</f>
        <v>0</v>
      </c>
      <c r="AH43" s="559">
        <f>RéceptionBD[[#This Row],[G.cassé]]+RéceptionBD[[#This Row],[G.Germé]]+RéceptionBD[[#This Row],[Imp.G]]+RéceptionBD[[#This Row],[Col Germe/G.Moucheté]]+RéceptionBD[[#This Row],[Imp.Diverses]]</f>
        <v>0</v>
      </c>
      <c r="AI43" s="559">
        <f>RéceptionBD[[#This Row],[G.Germé]]+RéceptionBD[[#This Row],[G.Chauffé]]+RéceptionBD[[#This Row],[Col Germe]]+RéceptionBD[[#This Row],[Balle]]+RéceptionBD[[#This Row],[Imp.Totales]]</f>
        <v>0</v>
      </c>
    </row>
    <row r="44" spans="1:35">
      <c r="A44" s="94">
        <v>45783</v>
      </c>
      <c r="B44" s="95"/>
      <c r="C44" s="566" t="s">
        <v>287</v>
      </c>
      <c r="D44" s="37"/>
      <c r="E44" s="37">
        <v>1619</v>
      </c>
      <c r="F44" s="238"/>
      <c r="G44" s="37" t="s">
        <v>25</v>
      </c>
      <c r="H44" s="37">
        <v>10.4</v>
      </c>
      <c r="I44" s="96">
        <v>16</v>
      </c>
      <c r="J44" s="584">
        <f>(RéceptionBD[[#This Row],[Pro/Bru]]/(100-RéceptionBD[[#This Row],[Humidité]]))*100</f>
        <v>17.857142857142858</v>
      </c>
      <c r="K44" s="37">
        <v>79.3</v>
      </c>
      <c r="L44" s="37" t="s">
        <v>199</v>
      </c>
      <c r="M44" s="37" t="s">
        <v>199</v>
      </c>
      <c r="N44" s="567"/>
      <c r="O44" s="567"/>
      <c r="P44" s="567"/>
      <c r="Q44" s="745"/>
      <c r="R44" s="745"/>
      <c r="S44" s="567"/>
      <c r="T44" s="567"/>
      <c r="U44" s="568"/>
      <c r="V44" s="97"/>
      <c r="W44" s="568">
        <f>SUM(RéceptionBD[[#This Row],[Autres Céreales]:[G.Fusarié]])</f>
        <v>0</v>
      </c>
      <c r="X44" s="567"/>
      <c r="Y44" s="567"/>
      <c r="Z44" s="735">
        <f>SUM(RéceptionBD[[#This Row],[Col Germe]:[G.Moucheté]])</f>
        <v>0</v>
      </c>
      <c r="AA44" s="97"/>
      <c r="AB44" s="97"/>
      <c r="AC44" s="567"/>
      <c r="AD44" s="97"/>
      <c r="AE44" s="745"/>
      <c r="AF44" s="567"/>
      <c r="AG44" s="568">
        <f>SUM(RéceptionBD[[#This Row],[Balle]:[G.avarié]])</f>
        <v>0</v>
      </c>
      <c r="AH44" s="559">
        <f>RéceptionBD[[#This Row],[G.cassé]]+RéceptionBD[[#This Row],[G.Germé]]+RéceptionBD[[#This Row],[Imp.G]]+RéceptionBD[[#This Row],[Col Germe/G.Moucheté]]+RéceptionBD[[#This Row],[Imp.Diverses]]</f>
        <v>0</v>
      </c>
      <c r="AI44" s="559">
        <f>RéceptionBD[[#This Row],[G.Germé]]+RéceptionBD[[#This Row],[G.Chauffé]]+RéceptionBD[[#This Row],[Col Germe]]+RéceptionBD[[#This Row],[Balle]]+RéceptionBD[[#This Row],[Imp.Totales]]</f>
        <v>0</v>
      </c>
    </row>
    <row r="45" spans="1:35">
      <c r="A45" s="94">
        <v>45784</v>
      </c>
      <c r="B45" s="95"/>
      <c r="C45" s="566" t="s">
        <v>287</v>
      </c>
      <c r="D45" s="37"/>
      <c r="E45" s="37">
        <v>1619</v>
      </c>
      <c r="F45" s="238"/>
      <c r="G45" s="37" t="s">
        <v>25</v>
      </c>
      <c r="H45" s="37">
        <v>9.9</v>
      </c>
      <c r="I45" s="96">
        <v>14.24</v>
      </c>
      <c r="J45" s="584">
        <f>(RéceptionBD[[#This Row],[Pro/Bru]]/(100-RéceptionBD[[#This Row],[Humidité]]))*100</f>
        <v>15.804661487236405</v>
      </c>
      <c r="K45" s="37">
        <v>77.78</v>
      </c>
      <c r="L45" s="37" t="s">
        <v>199</v>
      </c>
      <c r="M45" s="37" t="s">
        <v>199</v>
      </c>
      <c r="N45" s="567"/>
      <c r="O45" s="567"/>
      <c r="P45" s="567"/>
      <c r="Q45" s="745"/>
      <c r="R45" s="745"/>
      <c r="S45" s="567"/>
      <c r="T45" s="567"/>
      <c r="U45" s="568"/>
      <c r="V45" s="97"/>
      <c r="W45" s="568">
        <f>SUM(RéceptionBD[[#This Row],[Autres Céreales]:[G.Fusarié]])</f>
        <v>0</v>
      </c>
      <c r="X45" s="567"/>
      <c r="Y45" s="567"/>
      <c r="Z45" s="735">
        <f>SUM(RéceptionBD[[#This Row],[Col Germe]:[G.Moucheté]])</f>
        <v>0</v>
      </c>
      <c r="AA45" s="97"/>
      <c r="AB45" s="97"/>
      <c r="AC45" s="567"/>
      <c r="AD45" s="97"/>
      <c r="AE45" s="745"/>
      <c r="AF45" s="567"/>
      <c r="AG45" s="568">
        <f>SUM(RéceptionBD[[#This Row],[Balle]:[G.avarié]])</f>
        <v>0</v>
      </c>
      <c r="AH45" s="559">
        <f>RéceptionBD[[#This Row],[G.cassé]]+RéceptionBD[[#This Row],[G.Germé]]+RéceptionBD[[#This Row],[Imp.G]]+RéceptionBD[[#This Row],[Col Germe/G.Moucheté]]+RéceptionBD[[#This Row],[Imp.Diverses]]</f>
        <v>0</v>
      </c>
      <c r="AI45" s="559">
        <f>RéceptionBD[[#This Row],[G.Germé]]+RéceptionBD[[#This Row],[G.Chauffé]]+RéceptionBD[[#This Row],[Col Germe]]+RéceptionBD[[#This Row],[Balle]]+RéceptionBD[[#This Row],[Imp.Totales]]</f>
        <v>0</v>
      </c>
    </row>
    <row r="46" spans="1:35">
      <c r="A46" s="94">
        <v>45785</v>
      </c>
      <c r="B46" s="95"/>
      <c r="C46" s="566" t="s">
        <v>287</v>
      </c>
      <c r="D46" s="37"/>
      <c r="E46" s="37">
        <v>1645</v>
      </c>
      <c r="F46" s="238"/>
      <c r="G46" s="37" t="s">
        <v>25</v>
      </c>
      <c r="H46" s="37">
        <v>10.3</v>
      </c>
      <c r="I46" s="96">
        <v>13.62</v>
      </c>
      <c r="J46" s="584">
        <f>(RéceptionBD[[#This Row],[Pro/Bru]]/(100-RéceptionBD[[#This Row],[Humidité]]))*100</f>
        <v>15.183946488294314</v>
      </c>
      <c r="K46" s="37">
        <v>77.8</v>
      </c>
      <c r="L46" s="37" t="s">
        <v>199</v>
      </c>
      <c r="M46" s="37" t="s">
        <v>199</v>
      </c>
      <c r="N46" s="567"/>
      <c r="O46" s="567"/>
      <c r="P46" s="567"/>
      <c r="Q46" s="745"/>
      <c r="R46" s="745"/>
      <c r="S46" s="567"/>
      <c r="T46" s="567"/>
      <c r="U46" s="568"/>
      <c r="V46" s="97"/>
      <c r="W46" s="568">
        <f>SUM(RéceptionBD[[#This Row],[Autres Céreales]:[G.Fusarié]])</f>
        <v>0</v>
      </c>
      <c r="X46" s="567"/>
      <c r="Y46" s="567"/>
      <c r="Z46" s="735">
        <f>SUM(RéceptionBD[[#This Row],[Col Germe]:[G.Moucheté]])</f>
        <v>0</v>
      </c>
      <c r="AA46" s="97"/>
      <c r="AB46" s="97"/>
      <c r="AC46" s="567"/>
      <c r="AD46" s="97"/>
      <c r="AE46" s="745"/>
      <c r="AF46" s="567"/>
      <c r="AG46" s="568">
        <f>SUM(RéceptionBD[[#This Row],[Balle]:[G.avarié]])</f>
        <v>0</v>
      </c>
      <c r="AH46" s="559">
        <f>RéceptionBD[[#This Row],[G.cassé]]+RéceptionBD[[#This Row],[G.Germé]]+RéceptionBD[[#This Row],[Imp.G]]+RéceptionBD[[#This Row],[Col Germe/G.Moucheté]]+RéceptionBD[[#This Row],[Imp.Diverses]]</f>
        <v>0</v>
      </c>
      <c r="AI46" s="559">
        <f>RéceptionBD[[#This Row],[G.Germé]]+RéceptionBD[[#This Row],[G.Chauffé]]+RéceptionBD[[#This Row],[Col Germe]]+RéceptionBD[[#This Row],[Balle]]+RéceptionBD[[#This Row],[Imp.Totales]]</f>
        <v>0</v>
      </c>
    </row>
    <row r="47" spans="1:35">
      <c r="A47" s="94">
        <v>45785</v>
      </c>
      <c r="B47" s="95"/>
      <c r="C47" s="566" t="s">
        <v>230</v>
      </c>
      <c r="D47" s="37"/>
      <c r="E47" s="37">
        <v>1654</v>
      </c>
      <c r="F47" s="238"/>
      <c r="G47" s="37" t="s">
        <v>25</v>
      </c>
      <c r="H47" s="37">
        <v>11</v>
      </c>
      <c r="I47" s="96">
        <v>15.37</v>
      </c>
      <c r="J47" s="584">
        <f>(RéceptionBD[[#This Row],[Pro/Bru]]/(100-RéceptionBD[[#This Row],[Humidité]]))*100</f>
        <v>17.269662921348313</v>
      </c>
      <c r="K47" s="37">
        <v>81.400000000000006</v>
      </c>
      <c r="L47" s="37" t="s">
        <v>199</v>
      </c>
      <c r="M47" s="37" t="s">
        <v>199</v>
      </c>
      <c r="N47" s="567"/>
      <c r="O47" s="567"/>
      <c r="P47" s="567"/>
      <c r="Q47" s="745"/>
      <c r="R47" s="745"/>
      <c r="S47" s="567"/>
      <c r="T47" s="567"/>
      <c r="U47" s="568"/>
      <c r="V47" s="97"/>
      <c r="W47" s="568">
        <f>SUM(RéceptionBD[[#This Row],[Autres Céreales]:[G.Fusarié]])</f>
        <v>0</v>
      </c>
      <c r="X47" s="567"/>
      <c r="Y47" s="567"/>
      <c r="Z47" s="735">
        <f>SUM(RéceptionBD[[#This Row],[Col Germe]:[G.Moucheté]])</f>
        <v>0</v>
      </c>
      <c r="AA47" s="97"/>
      <c r="AB47" s="97"/>
      <c r="AC47" s="567"/>
      <c r="AD47" s="97"/>
      <c r="AE47" s="745"/>
      <c r="AF47" s="567"/>
      <c r="AG47" s="568">
        <f>SUM(RéceptionBD[[#This Row],[Balle]:[G.avarié]])</f>
        <v>0</v>
      </c>
      <c r="AH47" s="559">
        <f>RéceptionBD[[#This Row],[G.cassé]]+RéceptionBD[[#This Row],[G.Germé]]+RéceptionBD[[#This Row],[Imp.G]]+RéceptionBD[[#This Row],[Col Germe/G.Moucheté]]+RéceptionBD[[#This Row],[Imp.Diverses]]</f>
        <v>0</v>
      </c>
      <c r="AI47" s="559">
        <f>RéceptionBD[[#This Row],[G.Germé]]+RéceptionBD[[#This Row],[G.Chauffé]]+RéceptionBD[[#This Row],[Col Germe]]+RéceptionBD[[#This Row],[Balle]]+RéceptionBD[[#This Row],[Imp.Totales]]</f>
        <v>0</v>
      </c>
    </row>
    <row r="48" spans="1:35">
      <c r="A48" s="94" t="s">
        <v>2047</v>
      </c>
      <c r="B48" s="95">
        <v>45757</v>
      </c>
      <c r="C48" s="566" t="s">
        <v>197</v>
      </c>
      <c r="D48" s="37"/>
      <c r="E48" s="37"/>
      <c r="F48" s="238" t="s">
        <v>2052</v>
      </c>
      <c r="G48" s="37" t="s">
        <v>25</v>
      </c>
      <c r="H48" s="37">
        <v>11.4</v>
      </c>
      <c r="I48" s="96">
        <v>15.3</v>
      </c>
      <c r="J48" s="584">
        <f>(RéceptionBD[[#This Row],[Pro/Bru]]/(100-RéceptionBD[[#This Row],[Humidité]]))*100</f>
        <v>17.268623024830703</v>
      </c>
      <c r="K48" s="37">
        <v>79.819999999999993</v>
      </c>
      <c r="L48" s="37" t="s">
        <v>199</v>
      </c>
      <c r="M48" s="37" t="s">
        <v>199</v>
      </c>
      <c r="N48" s="567">
        <v>8.6999999999999994E-2</v>
      </c>
      <c r="O48" s="567">
        <v>1.4E-2</v>
      </c>
      <c r="P48" s="567"/>
      <c r="Q48" s="745"/>
      <c r="R48" s="745">
        <v>2.5100000000000001E-2</v>
      </c>
      <c r="S48" s="567">
        <v>1.5100000000000001E-2</v>
      </c>
      <c r="T48" s="567">
        <v>6.6E-3</v>
      </c>
      <c r="U48" s="568"/>
      <c r="V48" s="97"/>
      <c r="W48" s="568">
        <f>SUM(RéceptionBD[[#This Row],[Autres Céreales]:[G.Fusarié]])</f>
        <v>4.6800000000000001E-2</v>
      </c>
      <c r="X48" s="567">
        <v>2.1999999999999999E-2</v>
      </c>
      <c r="Y48" s="567"/>
      <c r="Z48" s="735">
        <f>SUM(RéceptionBD[[#This Row],[Col Germe]:[G.Moucheté]])</f>
        <v>2.1999999999999999E-2</v>
      </c>
      <c r="AA48" s="97"/>
      <c r="AB48" s="97"/>
      <c r="AC48" s="567">
        <v>7.4000000000000003E-3</v>
      </c>
      <c r="AD48" s="97"/>
      <c r="AE48" s="745">
        <v>1.6999999999999999E-3</v>
      </c>
      <c r="AF48" s="567"/>
      <c r="AG48" s="568">
        <f>SUM(RéceptionBD[[#This Row],[Balle]:[G.avarié]])</f>
        <v>9.1000000000000004E-3</v>
      </c>
      <c r="AH48" s="559">
        <f>RéceptionBD[[#This Row],[G.cassé]]+RéceptionBD[[#This Row],[G.Germé]]+RéceptionBD[[#This Row],[Imp.G]]+RéceptionBD[[#This Row],[Col Germe/G.Moucheté]]+RéceptionBD[[#This Row],[Imp.Diverses]]</f>
        <v>9.1899999999999996E-2</v>
      </c>
      <c r="AI48" s="559">
        <f>RéceptionBD[[#This Row],[G.Germé]]+RéceptionBD[[#This Row],[G.Chauffé]]+RéceptionBD[[#This Row],[Col Germe]]+RéceptionBD[[#This Row],[Balle]]+RéceptionBD[[#This Row],[Imp.Totales]]</f>
        <v>0.1139</v>
      </c>
    </row>
    <row r="49" spans="1:35">
      <c r="A49" s="94">
        <v>45796</v>
      </c>
      <c r="B49" s="95"/>
      <c r="C49" s="566" t="s">
        <v>306</v>
      </c>
      <c r="D49" s="37"/>
      <c r="E49" s="37">
        <v>1714</v>
      </c>
      <c r="F49" s="238"/>
      <c r="G49" s="37" t="s">
        <v>25</v>
      </c>
      <c r="H49" s="37">
        <v>10.199999999999999</v>
      </c>
      <c r="I49" s="96">
        <v>12.22</v>
      </c>
      <c r="J49" s="584">
        <f>(RéceptionBD[[#This Row],[Pro/Bru]]/(100-RéceptionBD[[#This Row],[Humidité]]))*100</f>
        <v>13.608017817371939</v>
      </c>
      <c r="K49" s="37">
        <v>78.400000000000006</v>
      </c>
      <c r="L49" s="37" t="s">
        <v>199</v>
      </c>
      <c r="M49" s="37" t="s">
        <v>199</v>
      </c>
      <c r="N49" s="567"/>
      <c r="O49" s="567"/>
      <c r="P49" s="567"/>
      <c r="Q49" s="745"/>
      <c r="R49" s="745"/>
      <c r="S49" s="567"/>
      <c r="T49" s="567"/>
      <c r="U49" s="568"/>
      <c r="V49" s="97"/>
      <c r="W49" s="568">
        <f>SUM(RéceptionBD[[#This Row],[Autres Céreales]:[G.Fusarié]])</f>
        <v>0</v>
      </c>
      <c r="X49" s="567"/>
      <c r="Y49" s="567"/>
      <c r="Z49" s="735">
        <f>SUM(RéceptionBD[[#This Row],[Col Germe]:[G.Moucheté]])</f>
        <v>0</v>
      </c>
      <c r="AA49" s="97"/>
      <c r="AB49" s="97"/>
      <c r="AC49" s="567"/>
      <c r="AD49" s="97"/>
      <c r="AE49" s="745"/>
      <c r="AF49" s="567"/>
      <c r="AG49" s="568">
        <f>SUM(RéceptionBD[[#This Row],[Balle]:[G.avarié]])</f>
        <v>0</v>
      </c>
      <c r="AH49" s="559">
        <f>RéceptionBD[[#This Row],[G.cassé]]+RéceptionBD[[#This Row],[G.Germé]]+RéceptionBD[[#This Row],[Imp.G]]+RéceptionBD[[#This Row],[Col Germe/G.Moucheté]]+RéceptionBD[[#This Row],[Imp.Diverses]]</f>
        <v>0</v>
      </c>
      <c r="AI49" s="559">
        <f>RéceptionBD[[#This Row],[G.Germé]]+RéceptionBD[[#This Row],[G.Chauffé]]+RéceptionBD[[#This Row],[Col Germe]]+RéceptionBD[[#This Row],[Balle]]+RéceptionBD[[#This Row],[Imp.Totales]]</f>
        <v>0</v>
      </c>
    </row>
    <row r="50" spans="1:35">
      <c r="A50" s="94">
        <v>45798</v>
      </c>
      <c r="B50" s="95"/>
      <c r="C50" s="566" t="s">
        <v>230</v>
      </c>
      <c r="D50" s="37"/>
      <c r="E50" s="37">
        <v>1717</v>
      </c>
      <c r="F50" s="238"/>
      <c r="G50" s="37" t="s">
        <v>25</v>
      </c>
      <c r="H50" s="37">
        <v>10</v>
      </c>
      <c r="I50" s="96">
        <v>13.05</v>
      </c>
      <c r="J50" s="584">
        <f>(RéceptionBD[[#This Row],[Pro/Bru]]/(100-RéceptionBD[[#This Row],[Humidité]]))*100</f>
        <v>14.500000000000002</v>
      </c>
      <c r="K50" s="37">
        <v>78.7</v>
      </c>
      <c r="L50" s="37" t="s">
        <v>199</v>
      </c>
      <c r="M50" s="37" t="s">
        <v>199</v>
      </c>
      <c r="N50" s="567"/>
      <c r="O50" s="567"/>
      <c r="P50" s="567"/>
      <c r="Q50" s="745"/>
      <c r="R50" s="745"/>
      <c r="S50" s="567"/>
      <c r="T50" s="567"/>
      <c r="U50" s="568"/>
      <c r="V50" s="97"/>
      <c r="W50" s="568">
        <f>SUM(RéceptionBD[[#This Row],[Autres Céreales]:[G.Fusarié]])</f>
        <v>0</v>
      </c>
      <c r="X50" s="567"/>
      <c r="Y50" s="567"/>
      <c r="Z50" s="735">
        <f>SUM(RéceptionBD[[#This Row],[Col Germe]:[G.Moucheté]])</f>
        <v>0</v>
      </c>
      <c r="AA50" s="97"/>
      <c r="AB50" s="97"/>
      <c r="AC50" s="567"/>
      <c r="AD50" s="97"/>
      <c r="AE50" s="745"/>
      <c r="AF50" s="567"/>
      <c r="AG50" s="568">
        <f>SUM(RéceptionBD[[#This Row],[Balle]:[G.avarié]])</f>
        <v>0</v>
      </c>
      <c r="AH50" s="559">
        <f>RéceptionBD[[#This Row],[G.cassé]]+RéceptionBD[[#This Row],[G.Germé]]+RéceptionBD[[#This Row],[Imp.G]]+RéceptionBD[[#This Row],[Col Germe/G.Moucheté]]+RéceptionBD[[#This Row],[Imp.Diverses]]</f>
        <v>0</v>
      </c>
      <c r="AI50" s="559">
        <f>RéceptionBD[[#This Row],[G.Germé]]+RéceptionBD[[#This Row],[G.Chauffé]]+RéceptionBD[[#This Row],[Col Germe]]+RéceptionBD[[#This Row],[Balle]]+RéceptionBD[[#This Row],[Imp.Totales]]</f>
        <v>0</v>
      </c>
    </row>
    <row r="51" spans="1:35">
      <c r="A51" s="919"/>
      <c r="B51" s="920"/>
      <c r="C51" s="921"/>
      <c r="D51" s="922"/>
      <c r="E51" s="922"/>
      <c r="F51" s="923"/>
      <c r="H51" s="922"/>
      <c r="I51" s="924"/>
      <c r="J51" s="925"/>
      <c r="K51" s="922"/>
      <c r="L51" s="922"/>
      <c r="M51" s="922"/>
      <c r="N51" s="926"/>
      <c r="O51" s="926"/>
      <c r="P51" s="926"/>
      <c r="Q51" s="927"/>
      <c r="R51" s="927"/>
      <c r="S51" s="926"/>
      <c r="T51" s="926"/>
      <c r="U51" s="928"/>
      <c r="V51" s="928"/>
      <c r="W51" s="928">
        <f>SUM(RéceptionBD[[#This Row],[Autres Céreales]:[G.Fusarié]])</f>
        <v>0</v>
      </c>
      <c r="X51" s="926"/>
      <c r="Y51" s="926"/>
      <c r="Z51" s="746">
        <f>SUM(RéceptionBD[[#This Row],[Col Germe]:[G.Moucheté]])</f>
        <v>0</v>
      </c>
      <c r="AA51" s="928"/>
      <c r="AB51" s="928"/>
      <c r="AC51" s="929"/>
      <c r="AD51" s="929"/>
      <c r="AE51" s="930"/>
      <c r="AF51" s="926"/>
      <c r="AG51" s="928">
        <f>SUM(RéceptionBD[[#This Row],[Balle]:[G.avarié]])</f>
        <v>0</v>
      </c>
      <c r="AH51" s="559">
        <f>RéceptionBD[[#This Row],[G.cassé]]+RéceptionBD[[#This Row],[G.Germé]]+RéceptionBD[[#This Row],[Imp.G]]+RéceptionBD[[#This Row],[Col Germe/G.Moucheté]]+RéceptionBD[[#This Row],[Imp.Diverses]]</f>
        <v>0</v>
      </c>
      <c r="AI51" s="559">
        <f>RéceptionBD[[#This Row],[G.Germé]]+RéceptionBD[[#This Row],[G.Chauffé]]+RéceptionBD[[#This Row],[Col Germe]]+RéceptionBD[[#This Row],[Balle]]+RéceptionBD[[#This Row],[Imp.Totales]]</f>
        <v>0</v>
      </c>
    </row>
    <row r="52" spans="1:35">
      <c r="A52" s="94">
        <v>45816</v>
      </c>
      <c r="B52" s="95">
        <v>45824</v>
      </c>
      <c r="C52" s="566" t="s">
        <v>2053</v>
      </c>
      <c r="D52" s="37"/>
      <c r="E52" s="37">
        <v>1965</v>
      </c>
      <c r="F52" s="238" t="s">
        <v>271</v>
      </c>
      <c r="G52" s="37" t="s">
        <v>2054</v>
      </c>
      <c r="H52" s="37">
        <v>9.8000000000000007</v>
      </c>
      <c r="I52" s="96">
        <v>13.09</v>
      </c>
      <c r="J52" s="584">
        <f>(RéceptionBD[[#This Row],[Pro/Bru]]/(100-RéceptionBD[[#This Row],[Humidité]]))*100</f>
        <v>14.512195121951219</v>
      </c>
      <c r="K52" s="37">
        <v>77.59</v>
      </c>
      <c r="L52" s="37" t="s">
        <v>199</v>
      </c>
      <c r="M52" s="37" t="s">
        <v>199</v>
      </c>
      <c r="N52" s="567">
        <v>0.41930000000000001</v>
      </c>
      <c r="O52" s="567">
        <v>2.6599999999999999E-2</v>
      </c>
      <c r="P52" s="567"/>
      <c r="Q52" s="745"/>
      <c r="R52" s="745">
        <v>2.8400000000000002E-2</v>
      </c>
      <c r="S52" s="567">
        <v>1.24E-2</v>
      </c>
      <c r="T52" s="567">
        <v>7.3000000000000001E-3</v>
      </c>
      <c r="U52" s="568">
        <v>1.6999999999999999E-3</v>
      </c>
      <c r="V52" s="97"/>
      <c r="W52" s="568">
        <f>SUM(RéceptionBD[[#This Row],[Autres Céreales]:[G.Fusarié]])</f>
        <v>4.9800000000000004E-2</v>
      </c>
      <c r="X52" s="567">
        <v>2.5399999999999999E-2</v>
      </c>
      <c r="Y52" s="567">
        <v>9.1999999999999998E-3</v>
      </c>
      <c r="Z52" s="735">
        <f>SUM(RéceptionBD[[#This Row],[Col Germe]:[G.Moucheté]])</f>
        <v>3.4599999999999999E-2</v>
      </c>
      <c r="AA52" s="97"/>
      <c r="AB52" s="97"/>
      <c r="AC52" s="567">
        <v>6.7999999999999996E-3</v>
      </c>
      <c r="AD52" s="97"/>
      <c r="AE52" s="745"/>
      <c r="AF52" s="567"/>
      <c r="AG52" s="568">
        <f>SUM(RéceptionBD[[#This Row],[Balle]:[G.avarié]])</f>
        <v>6.7999999999999996E-3</v>
      </c>
      <c r="AH52" s="559">
        <f>RéceptionBD[[#This Row],[G.cassé]]+RéceptionBD[[#This Row],[G.Germé]]+RéceptionBD[[#This Row],[Imp.G]]+RéceptionBD[[#This Row],[Col Germe/G.Moucheté]]+RéceptionBD[[#This Row],[Imp.Diverses]]</f>
        <v>0.11779999999999999</v>
      </c>
      <c r="AI52" s="559">
        <f>RéceptionBD[[#This Row],[G.Germé]]+RéceptionBD[[#This Row],[G.Chauffé]]+RéceptionBD[[#This Row],[Col Germe]]+RéceptionBD[[#This Row],[Balle]]+RéceptionBD[[#This Row],[Imp.Totales]]</f>
        <v>0.14319999999999999</v>
      </c>
    </row>
    <row r="53" spans="1:35">
      <c r="A53" s="94">
        <v>45818</v>
      </c>
      <c r="B53" s="95">
        <v>45821</v>
      </c>
      <c r="C53" s="566" t="s">
        <v>2053</v>
      </c>
      <c r="D53" s="37"/>
      <c r="E53" s="37">
        <v>1978</v>
      </c>
      <c r="F53" s="238" t="s">
        <v>271</v>
      </c>
      <c r="G53" s="37" t="s">
        <v>2054</v>
      </c>
      <c r="H53" s="37">
        <v>8.8000000000000007</v>
      </c>
      <c r="I53" s="96">
        <v>14.49</v>
      </c>
      <c r="J53" s="584">
        <f>(RéceptionBD[[#This Row],[Pro/Bru]]/(100-RéceptionBD[[#This Row],[Humidité]]))*100</f>
        <v>15.888157894736842</v>
      </c>
      <c r="K53" s="37">
        <v>77.61</v>
      </c>
      <c r="L53" s="37" t="s">
        <v>199</v>
      </c>
      <c r="M53" s="37" t="s">
        <v>199</v>
      </c>
      <c r="N53" s="567">
        <v>0.38319999999999999</v>
      </c>
      <c r="O53" s="567">
        <v>3.5000000000000003E-2</v>
      </c>
      <c r="P53" s="567"/>
      <c r="Q53" s="745"/>
      <c r="R53" s="745">
        <v>1.7600000000000001E-2</v>
      </c>
      <c r="S53" s="567">
        <v>8.0000000000000002E-3</v>
      </c>
      <c r="T53" s="567">
        <v>2.2599999999999999E-2</v>
      </c>
      <c r="U53" s="568">
        <v>2.8999999999999998E-3</v>
      </c>
      <c r="V53" s="97"/>
      <c r="W53" s="568">
        <f>SUM(RéceptionBD[[#This Row],[Autres Céreales]:[G.Fusarié]])</f>
        <v>5.11E-2</v>
      </c>
      <c r="X53" s="567">
        <v>1.9599999999999999E-2</v>
      </c>
      <c r="Y53" s="567">
        <v>1.3599999999999999E-2</v>
      </c>
      <c r="Z53" s="735">
        <f>SUM(RéceptionBD[[#This Row],[Col Germe]:[G.Moucheté]])</f>
        <v>3.32E-2</v>
      </c>
      <c r="AA53" s="97"/>
      <c r="AB53" s="97"/>
      <c r="AC53" s="567">
        <v>4.7999999999999996E-3</v>
      </c>
      <c r="AD53" s="97"/>
      <c r="AE53" s="745">
        <v>3.2000000000000002E-3</v>
      </c>
      <c r="AF53" s="567"/>
      <c r="AG53" s="568">
        <f>SUM(RéceptionBD[[#This Row],[Balle]:[G.avarié]])</f>
        <v>8.0000000000000002E-3</v>
      </c>
      <c r="AH53" s="559">
        <f>RéceptionBD[[#This Row],[G.cassé]]+RéceptionBD[[#This Row],[G.Germé]]+RéceptionBD[[#This Row],[Imp.G]]+RéceptionBD[[#This Row],[Col Germe/G.Moucheté]]+RéceptionBD[[#This Row],[Imp.Diverses]]</f>
        <v>0.12730000000000002</v>
      </c>
      <c r="AI53" s="559">
        <f>RéceptionBD[[#This Row],[G.Germé]]+RéceptionBD[[#This Row],[G.Chauffé]]+RéceptionBD[[#This Row],[Col Germe]]+RéceptionBD[[#This Row],[Balle]]+RéceptionBD[[#This Row],[Imp.Totales]]</f>
        <v>0.14690000000000003</v>
      </c>
    </row>
    <row r="54" spans="1:35">
      <c r="A54" s="94">
        <v>45821</v>
      </c>
      <c r="B54" s="95">
        <v>45822</v>
      </c>
      <c r="C54" s="566" t="s">
        <v>2053</v>
      </c>
      <c r="D54" s="37"/>
      <c r="E54" s="37">
        <v>2026</v>
      </c>
      <c r="F54" s="238" t="s">
        <v>271</v>
      </c>
      <c r="G54" s="37" t="s">
        <v>2054</v>
      </c>
      <c r="H54" s="37">
        <v>8.6999999999999993</v>
      </c>
      <c r="I54" s="96">
        <v>14.23</v>
      </c>
      <c r="J54" s="584">
        <f>(RéceptionBD[[#This Row],[Pro/Bru]]/(100-RéceptionBD[[#This Row],[Humidité]]))*100</f>
        <v>15.585980284775466</v>
      </c>
      <c r="K54" s="37">
        <v>76.53</v>
      </c>
      <c r="L54" s="37" t="s">
        <v>199</v>
      </c>
      <c r="M54" s="37" t="s">
        <v>199</v>
      </c>
      <c r="N54" s="567">
        <v>0.29060000000000002</v>
      </c>
      <c r="O54" s="567">
        <v>4.07E-2</v>
      </c>
      <c r="P54" s="567"/>
      <c r="Q54" s="745"/>
      <c r="R54" s="745">
        <v>3.4299999999999997E-2</v>
      </c>
      <c r="S54" s="567">
        <v>7.3000000000000001E-3</v>
      </c>
      <c r="T54" s="567">
        <v>1.1900000000000001E-2</v>
      </c>
      <c r="U54" s="568">
        <v>1.1999999999999999E-3</v>
      </c>
      <c r="V54" s="97"/>
      <c r="W54" s="568">
        <f>SUM(RéceptionBD[[#This Row],[Autres Céreales]:[G.Fusarié]])</f>
        <v>5.4699999999999999E-2</v>
      </c>
      <c r="X54" s="567">
        <v>1.09E-2</v>
      </c>
      <c r="Y54" s="567">
        <v>1.2E-2</v>
      </c>
      <c r="Z54" s="735">
        <f>SUM(RéceptionBD[[#This Row],[Col Germe]:[G.Moucheté]])</f>
        <v>2.29E-2</v>
      </c>
      <c r="AA54" s="97"/>
      <c r="AB54" s="97"/>
      <c r="AC54" s="567">
        <v>6.7999999999999996E-3</v>
      </c>
      <c r="AD54" s="97"/>
      <c r="AE54" s="745"/>
      <c r="AF54" s="567"/>
      <c r="AG54" s="568">
        <f>SUM(RéceptionBD[[#This Row],[Balle]:[G.avarié]])</f>
        <v>6.7999999999999996E-3</v>
      </c>
      <c r="AH54" s="559">
        <f>RéceptionBD[[#This Row],[G.cassé]]+RéceptionBD[[#This Row],[G.Germé]]+RéceptionBD[[#This Row],[Imp.G]]+RéceptionBD[[#This Row],[Col Germe/G.Moucheté]]+RéceptionBD[[#This Row],[Imp.Diverses]]</f>
        <v>0.12509999999999999</v>
      </c>
      <c r="AI54" s="559">
        <f>RéceptionBD[[#This Row],[G.Germé]]+RéceptionBD[[#This Row],[G.Chauffé]]+RéceptionBD[[#This Row],[Col Germe]]+RéceptionBD[[#This Row],[Balle]]+RéceptionBD[[#This Row],[Imp.Totales]]</f>
        <v>0.13599999999999998</v>
      </c>
    </row>
    <row r="55" spans="1:3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H55" s="559">
        <f>RéceptionBD[[#This Row],[G.cassé]]+RéceptionBD[[#This Row],[G.Germé]]+RéceptionBD[[#This Row],[Imp.G]]+RéceptionBD[[#This Row],[Col Germe/G.Moucheté]]+RéceptionBD[[#This Row],[Imp.Diverses]]</f>
        <v>0</v>
      </c>
      <c r="AI55" s="559">
        <f>RéceptionBD[[#This Row],[G.Germé]]+RéceptionBD[[#This Row],[G.Chauffé]]+RéceptionBD[[#This Row],[Col Germe]]+RéceptionBD[[#This Row],[Balle]]+RéceptionBD[[#This Row],[Imp.Totales]]</f>
        <v>0</v>
      </c>
    </row>
    <row r="56" spans="1:3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H56" s="559">
        <f>RéceptionBD[[#This Row],[G.cassé]]+RéceptionBD[[#This Row],[G.Germé]]+RéceptionBD[[#This Row],[Imp.G]]+RéceptionBD[[#This Row],[Col Germe/G.Moucheté]]+RéceptionBD[[#This Row],[Imp.Diverses]]</f>
        <v>0</v>
      </c>
      <c r="AI56" s="559">
        <f>RéceptionBD[[#This Row],[G.Germé]]+RéceptionBD[[#This Row],[G.Chauffé]]+RéceptionBD[[#This Row],[Col Germe]]+RéceptionBD[[#This Row],[Balle]]+RéceptionBD[[#This Row],[Imp.Totales]]</f>
        <v>0</v>
      </c>
    </row>
    <row r="57" spans="1:35">
      <c r="A57" s="919"/>
      <c r="B57" s="920"/>
      <c r="C57" s="921"/>
      <c r="D57" s="922"/>
      <c r="E57" s="922"/>
      <c r="F57" s="923"/>
      <c r="H57" s="922"/>
      <c r="I57" s="924"/>
      <c r="J57" s="925"/>
      <c r="K57" s="922"/>
      <c r="L57" s="922"/>
      <c r="M57" s="922"/>
      <c r="N57" s="926"/>
      <c r="O57" s="926"/>
      <c r="P57" s="926"/>
      <c r="Q57" s="927"/>
      <c r="R57" s="927"/>
      <c r="S57" s="926"/>
      <c r="T57" s="926"/>
      <c r="U57" s="928"/>
      <c r="V57" s="928"/>
      <c r="W57" s="928">
        <f>SUM(RéceptionBD[[#This Row],[Autres Céreales]:[G.Fusarié]])</f>
        <v>0</v>
      </c>
      <c r="X57" s="926"/>
      <c r="Y57" s="926"/>
      <c r="Z57" s="746">
        <f>SUM(RéceptionBD[[#This Row],[Col Germe]:[G.Moucheté]])</f>
        <v>0</v>
      </c>
      <c r="AA57" s="928"/>
      <c r="AB57" s="928"/>
      <c r="AC57" s="929"/>
      <c r="AD57" s="929"/>
      <c r="AE57" s="930"/>
      <c r="AF57" s="926"/>
      <c r="AG57" s="928">
        <f>SUM(RéceptionBD[[#This Row],[Balle]:[G.avarié]])</f>
        <v>0</v>
      </c>
      <c r="AH57" s="559">
        <f>RéceptionBD[[#This Row],[G.cassé]]+RéceptionBD[[#This Row],[G.Germé]]+RéceptionBD[[#This Row],[Imp.G]]+RéceptionBD[[#This Row],[Col Germe/G.Moucheté]]+RéceptionBD[[#This Row],[Imp.Diverses]]</f>
        <v>0</v>
      </c>
      <c r="AI57" s="559">
        <f>RéceptionBD[[#This Row],[G.Germé]]+RéceptionBD[[#This Row],[G.Chauffé]]+RéceptionBD[[#This Row],[Col Germe]]+RéceptionBD[[#This Row],[Balle]]+RéceptionBD[[#This Row],[Imp.Totales]]</f>
        <v>0</v>
      </c>
    </row>
    <row r="58" spans="1:35">
      <c r="A58" s="94">
        <v>45817</v>
      </c>
      <c r="B58" s="95">
        <v>45817</v>
      </c>
      <c r="C58" s="566" t="s">
        <v>2055</v>
      </c>
      <c r="D58" s="37"/>
      <c r="E58" s="37">
        <v>1964</v>
      </c>
      <c r="F58" s="238" t="s">
        <v>271</v>
      </c>
      <c r="G58" s="37" t="s">
        <v>2054</v>
      </c>
      <c r="H58" s="37">
        <v>9.5</v>
      </c>
      <c r="I58" s="96">
        <v>13.06</v>
      </c>
      <c r="J58" s="584">
        <f>(RéceptionBD[[#This Row],[Pro/Bru]]/(100-RéceptionBD[[#This Row],[Humidité]]))*100</f>
        <v>14.430939226519337</v>
      </c>
      <c r="K58" s="37">
        <v>79.87</v>
      </c>
      <c r="L58" s="37" t="s">
        <v>199</v>
      </c>
      <c r="M58" s="37" t="s">
        <v>199</v>
      </c>
      <c r="N58" s="567">
        <v>0.3805</v>
      </c>
      <c r="O58" s="567">
        <v>2.41E-2</v>
      </c>
      <c r="P58" s="567"/>
      <c r="Q58" s="745"/>
      <c r="R58" s="745">
        <v>6.1999999999999998E-3</v>
      </c>
      <c r="S58" s="567">
        <v>1.0800000000000001E-2</v>
      </c>
      <c r="T58" s="567">
        <v>6.7999999999999996E-3</v>
      </c>
      <c r="U58" s="568">
        <v>2.2000000000000001E-3</v>
      </c>
      <c r="V58" s="97"/>
      <c r="W58" s="568">
        <f>SUM(RéceptionBD[[#This Row],[Autres Céreales]:[G.Fusarié]])</f>
        <v>2.6000000000000002E-2</v>
      </c>
      <c r="X58" s="567">
        <v>3.4000000000000002E-2</v>
      </c>
      <c r="Y58" s="567">
        <v>2.1899999999999999E-2</v>
      </c>
      <c r="Z58" s="735">
        <f>SUM(RéceptionBD[[#This Row],[Col Germe]:[G.Moucheté]])</f>
        <v>5.5900000000000005E-2</v>
      </c>
      <c r="AA58" s="97"/>
      <c r="AB58" s="97"/>
      <c r="AC58" s="567">
        <v>6.7000000000000002E-3</v>
      </c>
      <c r="AD58" s="97"/>
      <c r="AE58" s="745">
        <v>1.6000000000000001E-3</v>
      </c>
      <c r="AF58" s="567"/>
      <c r="AG58" s="568">
        <f>SUM(RéceptionBD[[#This Row],[Balle]:[G.avarié]])</f>
        <v>8.3000000000000001E-3</v>
      </c>
      <c r="AH58" s="559">
        <f>RéceptionBD[[#This Row],[G.cassé]]+RéceptionBD[[#This Row],[G.Germé]]+RéceptionBD[[#This Row],[Imp.G]]+RéceptionBD[[#This Row],[Col Germe/G.Moucheté]]+RéceptionBD[[#This Row],[Imp.Diverses]]</f>
        <v>0.11430000000000001</v>
      </c>
      <c r="AI58" s="559">
        <f>RéceptionBD[[#This Row],[G.Germé]]+RéceptionBD[[#This Row],[G.Chauffé]]+RéceptionBD[[#This Row],[Col Germe]]+RéceptionBD[[#This Row],[Balle]]+RéceptionBD[[#This Row],[Imp.Totales]]</f>
        <v>0.14830000000000002</v>
      </c>
    </row>
    <row r="59" spans="1:3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H59" s="559">
        <f>RéceptionBD[[#This Row],[G.cassé]]+RéceptionBD[[#This Row],[G.Germé]]+RéceptionBD[[#This Row],[Imp.G]]+RéceptionBD[[#This Row],[Col Germe/G.Moucheté]]+RéceptionBD[[#This Row],[Imp.Diverses]]</f>
        <v>0</v>
      </c>
      <c r="AI59" s="559">
        <f>RéceptionBD[[#This Row],[G.Germé]]+RéceptionBD[[#This Row],[G.Chauffé]]+RéceptionBD[[#This Row],[Col Germe]]+RéceptionBD[[#This Row],[Balle]]+RéceptionBD[[#This Row],[Imp.Totales]]</f>
        <v>0</v>
      </c>
    </row>
    <row r="60" spans="1:35">
      <c r="A60" s="94">
        <v>45818</v>
      </c>
      <c r="B60" s="95">
        <v>45822</v>
      </c>
      <c r="C60" s="566" t="s">
        <v>2056</v>
      </c>
      <c r="D60" s="37"/>
      <c r="E60" s="37">
        <v>1979</v>
      </c>
      <c r="F60" s="238" t="s">
        <v>271</v>
      </c>
      <c r="G60" s="37" t="s">
        <v>2054</v>
      </c>
      <c r="H60" s="37">
        <v>9.3000000000000007</v>
      </c>
      <c r="I60" s="96">
        <v>12.49</v>
      </c>
      <c r="J60" s="584">
        <f>(RéceptionBD[[#This Row],[Pro/Bru]]/(100-RéceptionBD[[#This Row],[Humidité]]))*100</f>
        <v>13.770672546857773</v>
      </c>
      <c r="K60" s="37">
        <v>76.010000000000005</v>
      </c>
      <c r="L60" s="37" t="s">
        <v>199</v>
      </c>
      <c r="M60" s="37" t="s">
        <v>199</v>
      </c>
      <c r="N60" s="567">
        <v>0.41020000000000001</v>
      </c>
      <c r="O60" s="567">
        <v>3.6299999999999999E-2</v>
      </c>
      <c r="P60" s="567"/>
      <c r="Q60" s="745"/>
      <c r="R60" s="745">
        <v>4.2900000000000001E-2</v>
      </c>
      <c r="S60" s="567">
        <v>1.4E-2</v>
      </c>
      <c r="T60" s="567">
        <v>3.5000000000000001E-3</v>
      </c>
      <c r="U60" s="568"/>
      <c r="V60" s="97"/>
      <c r="W60" s="568">
        <f>SUM(RéceptionBD[[#This Row],[Autres Céreales]:[G.Fusarié]])</f>
        <v>6.0400000000000002E-2</v>
      </c>
      <c r="X60" s="567">
        <v>1.61E-2</v>
      </c>
      <c r="Y60" s="567">
        <v>3.7000000000000002E-3</v>
      </c>
      <c r="Z60" s="735">
        <f>SUM(RéceptionBD[[#This Row],[Col Germe]:[G.Moucheté]])</f>
        <v>1.9799999999999998E-2</v>
      </c>
      <c r="AA60" s="97"/>
      <c r="AB60" s="97"/>
      <c r="AC60" s="567">
        <v>8.3000000000000001E-3</v>
      </c>
      <c r="AD60" s="97"/>
      <c r="AE60" s="745"/>
      <c r="AF60" s="567"/>
      <c r="AG60" s="568">
        <f>SUM(RéceptionBD[[#This Row],[Balle]:[G.avarié]])</f>
        <v>8.3000000000000001E-3</v>
      </c>
      <c r="AH60" s="559">
        <f>RéceptionBD[[#This Row],[G.cassé]]+RéceptionBD[[#This Row],[G.Germé]]+RéceptionBD[[#This Row],[Imp.G]]+RéceptionBD[[#This Row],[Col Germe/G.Moucheté]]+RéceptionBD[[#This Row],[Imp.Diverses]]</f>
        <v>0.12480000000000001</v>
      </c>
      <c r="AI60" s="559">
        <f>RéceptionBD[[#This Row],[G.Germé]]+RéceptionBD[[#This Row],[G.Chauffé]]+RéceptionBD[[#This Row],[Col Germe]]+RéceptionBD[[#This Row],[Balle]]+RéceptionBD[[#This Row],[Imp.Totales]]</f>
        <v>0.1409</v>
      </c>
    </row>
    <row r="61" spans="1:35">
      <c r="A61" s="94">
        <v>45820</v>
      </c>
      <c r="B61" s="95">
        <v>45823</v>
      </c>
      <c r="C61" s="566" t="s">
        <v>2056</v>
      </c>
      <c r="D61" s="37"/>
      <c r="E61" s="37">
        <v>2027</v>
      </c>
      <c r="F61" s="238" t="s">
        <v>271</v>
      </c>
      <c r="G61" s="37" t="s">
        <v>2054</v>
      </c>
      <c r="H61" s="37">
        <v>8.6999999999999993</v>
      </c>
      <c r="I61" s="96">
        <v>13.8</v>
      </c>
      <c r="J61" s="584">
        <f>(RéceptionBD[[#This Row],[Pro/Bru]]/(100-RéceptionBD[[#This Row],[Humidité]]))*100</f>
        <v>15.115005476451259</v>
      </c>
      <c r="K61" s="37">
        <v>75.63</v>
      </c>
      <c r="L61" s="37" t="s">
        <v>199</v>
      </c>
      <c r="M61" s="37" t="s">
        <v>199</v>
      </c>
      <c r="N61" s="567">
        <v>0.34510000000000002</v>
      </c>
      <c r="O61" s="567">
        <v>3.3099999999999997E-2</v>
      </c>
      <c r="P61" s="567"/>
      <c r="Q61" s="745"/>
      <c r="R61" s="745">
        <v>4.0300000000000002E-2</v>
      </c>
      <c r="S61" s="567">
        <v>1.06E-2</v>
      </c>
      <c r="T61" s="567">
        <v>1.3299999999999999E-2</v>
      </c>
      <c r="U61" s="568">
        <v>1.4E-3</v>
      </c>
      <c r="V61" s="97"/>
      <c r="W61" s="568">
        <f>SUM(RéceptionBD[[#This Row],[Autres Céreales]:[G.Fusarié]])</f>
        <v>6.5600000000000006E-2</v>
      </c>
      <c r="X61" s="567">
        <v>0.02</v>
      </c>
      <c r="Y61" s="567">
        <v>8.8999999999999999E-3</v>
      </c>
      <c r="Z61" s="735">
        <f>SUM(RéceptionBD[[#This Row],[Col Germe]:[G.Moucheté]])</f>
        <v>2.8900000000000002E-2</v>
      </c>
      <c r="AA61" s="97"/>
      <c r="AB61" s="97"/>
      <c r="AC61" s="567">
        <v>8.3000000000000001E-3</v>
      </c>
      <c r="AD61" s="97"/>
      <c r="AE61" s="745"/>
      <c r="AF61" s="567"/>
      <c r="AG61" s="568">
        <f>SUM(RéceptionBD[[#This Row],[Balle]:[G.avarié]])</f>
        <v>8.3000000000000001E-3</v>
      </c>
      <c r="AH61" s="559">
        <f>RéceptionBD[[#This Row],[G.cassé]]+RéceptionBD[[#This Row],[G.Germé]]+RéceptionBD[[#This Row],[Imp.G]]+RéceptionBD[[#This Row],[Col Germe/G.Moucheté]]+RéceptionBD[[#This Row],[Imp.Diverses]]</f>
        <v>0.13590000000000002</v>
      </c>
      <c r="AI61" s="559">
        <f>RéceptionBD[[#This Row],[G.Germé]]+RéceptionBD[[#This Row],[G.Chauffé]]+RéceptionBD[[#This Row],[Col Germe]]+RéceptionBD[[#This Row],[Balle]]+RéceptionBD[[#This Row],[Imp.Totales]]</f>
        <v>0.15590000000000001</v>
      </c>
    </row>
    <row r="62" spans="1:3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H62" s="559">
        <f>RéceptionBD[[#This Row],[G.cassé]]+RéceptionBD[[#This Row],[G.Germé]]+RéceptionBD[[#This Row],[Imp.G]]+RéceptionBD[[#This Row],[Col Germe/G.Moucheté]]+RéceptionBD[[#This Row],[Imp.Diverses]]</f>
        <v>0</v>
      </c>
      <c r="AI62" s="559">
        <f>RéceptionBD[[#This Row],[G.Germé]]+RéceptionBD[[#This Row],[G.Chauffé]]+RéceptionBD[[#This Row],[Col Germe]]+RéceptionBD[[#This Row],[Balle]]+RéceptionBD[[#This Row],[Imp.Totales]]</f>
        <v>0</v>
      </c>
    </row>
    <row r="63" spans="1:35">
      <c r="A63" s="94">
        <v>45831</v>
      </c>
      <c r="B63" s="95">
        <v>45832</v>
      </c>
      <c r="C63" s="566" t="s">
        <v>48</v>
      </c>
      <c r="D63" s="37"/>
      <c r="E63" s="37"/>
      <c r="F63" s="238" t="s">
        <v>271</v>
      </c>
      <c r="G63" s="37" t="s">
        <v>2054</v>
      </c>
      <c r="H63" s="37">
        <v>9.1999999999999993</v>
      </c>
      <c r="I63" s="96">
        <v>12.37</v>
      </c>
      <c r="J63" s="584">
        <f>(RéceptionBD[[#This Row],[Pro/Bru]]/(100-RéceptionBD[[#This Row],[Humidité]]))*100</f>
        <v>13.623348017621145</v>
      </c>
      <c r="K63" s="37">
        <v>79.86</v>
      </c>
      <c r="L63" s="37" t="s">
        <v>199</v>
      </c>
      <c r="M63" s="37" t="s">
        <v>199</v>
      </c>
      <c r="N63" s="567">
        <v>0.35199999999999998</v>
      </c>
      <c r="O63" s="567">
        <v>2.1000000000000001E-2</v>
      </c>
      <c r="P63" s="567">
        <v>7.0000000000000001E-3</v>
      </c>
      <c r="Q63" s="745"/>
      <c r="R63" s="745">
        <v>4.53E-2</v>
      </c>
      <c r="S63" s="567">
        <v>6.1000000000000004E-3</v>
      </c>
      <c r="T63" s="567">
        <v>7.1999999999999998E-3</v>
      </c>
      <c r="U63" s="568"/>
      <c r="V63" s="97"/>
      <c r="W63" s="568">
        <f>SUM(RéceptionBD[[#This Row],[Autres Céreales]:[G.Fusarié]])</f>
        <v>5.8599999999999999E-2</v>
      </c>
      <c r="X63" s="567">
        <v>2.3E-2</v>
      </c>
      <c r="Y63" s="567"/>
      <c r="Z63" s="735">
        <f>SUM(RéceptionBD[[#This Row],[Col Germe]:[G.Moucheté]])</f>
        <v>2.3E-2</v>
      </c>
      <c r="AA63" s="97"/>
      <c r="AB63" s="97"/>
      <c r="AC63" s="567">
        <v>3.0000000000000001E-3</v>
      </c>
      <c r="AD63" s="97"/>
      <c r="AE63" s="745">
        <v>1.9E-3</v>
      </c>
      <c r="AF63" s="567"/>
      <c r="AG63" s="568">
        <f>SUM(RéceptionBD[[#This Row],[Balle]:[G.avarié]])</f>
        <v>4.8999999999999998E-3</v>
      </c>
      <c r="AH63" s="559">
        <f>RéceptionBD[[#This Row],[G.cassé]]+RéceptionBD[[#This Row],[G.Germé]]+RéceptionBD[[#This Row],[Imp.G]]+RéceptionBD[[#This Row],[Col Germe/G.Moucheté]]+RéceptionBD[[#This Row],[Imp.Diverses]]</f>
        <v>0.1145</v>
      </c>
      <c r="AI63" s="559">
        <f>RéceptionBD[[#This Row],[G.Germé]]+RéceptionBD[[#This Row],[G.Chauffé]]+RéceptionBD[[#This Row],[Col Germe]]+RéceptionBD[[#This Row],[Balle]]+RéceptionBD[[#This Row],[Imp.Totales]]</f>
        <v>0.14450000000000002</v>
      </c>
    </row>
    <row r="64" spans="1:3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H64" s="559">
        <f>RéceptionBD[[#This Row],[G.cassé]]+RéceptionBD[[#This Row],[G.Germé]]+RéceptionBD[[#This Row],[Imp.G]]+RéceptionBD[[#This Row],[Col Germe/G.Moucheté]]+RéceptionBD[[#This Row],[Imp.Diverses]]</f>
        <v>0</v>
      </c>
      <c r="AI64" s="559">
        <f>RéceptionBD[[#This Row],[G.Germé]]+RéceptionBD[[#This Row],[G.Chauffé]]+RéceptionBD[[#This Row],[Col Germe]]+RéceptionBD[[#This Row],[Balle]]+RéceptionBD[[#This Row],[Imp.Totales]]</f>
        <v>0</v>
      </c>
    </row>
    <row r="65" spans="1:35">
      <c r="A65" s="94"/>
      <c r="B65" s="95"/>
      <c r="C65" s="566"/>
      <c r="D65" s="37"/>
      <c r="E65" s="37"/>
      <c r="F65" s="238"/>
      <c r="G65" s="37"/>
      <c r="H65" s="37"/>
      <c r="I65" s="96"/>
      <c r="J65" s="584"/>
      <c r="K65" s="37"/>
      <c r="L65" s="37"/>
      <c r="M65" s="37"/>
      <c r="N65" s="567"/>
      <c r="O65" s="567"/>
      <c r="P65" s="567"/>
      <c r="Q65" s="745"/>
      <c r="R65" s="745"/>
      <c r="S65" s="567"/>
      <c r="T65" s="567"/>
      <c r="U65" s="568"/>
      <c r="V65" s="97"/>
      <c r="W65" s="568"/>
      <c r="X65" s="567"/>
      <c r="Y65" s="567"/>
      <c r="Z65" s="735"/>
      <c r="AA65" s="97"/>
      <c r="AB65" s="97"/>
      <c r="AC65" s="567"/>
      <c r="AD65" s="97"/>
      <c r="AE65" s="745"/>
      <c r="AF65" s="567"/>
      <c r="AG65" s="568"/>
      <c r="AH65" s="559">
        <f>RéceptionBD[[#This Row],[G.cassé]]+RéceptionBD[[#This Row],[G.Germé]]+RéceptionBD[[#This Row],[Imp.G]]+RéceptionBD[[#This Row],[Col Germe/G.Moucheté]]+RéceptionBD[[#This Row],[Imp.Diverses]]</f>
        <v>0</v>
      </c>
      <c r="AI65" s="559">
        <f>RéceptionBD[[#This Row],[G.Germé]]+RéceptionBD[[#This Row],[G.Chauffé]]+RéceptionBD[[#This Row],[Col Germe]]+RéceptionBD[[#This Row],[Balle]]+RéceptionBD[[#This Row],[Imp.Totales]]</f>
        <v>0</v>
      </c>
    </row>
    <row r="66" spans="1:35" s="99" customFormat="1">
      <c r="A66" s="935">
        <v>45841</v>
      </c>
      <c r="B66" s="935">
        <v>45842</v>
      </c>
      <c r="C66" s="936" t="s">
        <v>2057</v>
      </c>
      <c r="D66" s="37"/>
      <c r="E66" s="936">
        <v>2445</v>
      </c>
      <c r="F66" s="238" t="s">
        <v>271</v>
      </c>
      <c r="G66" s="37" t="s">
        <v>2054</v>
      </c>
      <c r="H66" s="936">
        <v>9.5</v>
      </c>
      <c r="I66" s="939">
        <v>12.71</v>
      </c>
      <c r="J66" s="939">
        <v>14.0441989</v>
      </c>
      <c r="K66" s="936">
        <v>78.209999999999994</v>
      </c>
      <c r="L66" s="37" t="s">
        <v>199</v>
      </c>
      <c r="M66" s="37" t="s">
        <v>199</v>
      </c>
      <c r="N66" s="581">
        <v>0.3337</v>
      </c>
      <c r="O66" s="581">
        <v>1.7500000000000002E-2</v>
      </c>
      <c r="P66" s="581">
        <v>1.1999999999999999E-3</v>
      </c>
      <c r="Q66" s="581">
        <v>1E-3</v>
      </c>
      <c r="R66" s="581">
        <v>3.6799999999999999E-2</v>
      </c>
      <c r="S66" s="581">
        <v>1.21E-2</v>
      </c>
      <c r="T66" s="581">
        <v>2.8899999999999999E-2</v>
      </c>
      <c r="U66" s="581">
        <v>1.8E-3</v>
      </c>
      <c r="V66" s="936"/>
      <c r="W66" s="581">
        <v>8.0500000000000002E-2</v>
      </c>
      <c r="X66" s="581">
        <v>1.3299999999999999E-2</v>
      </c>
      <c r="Y66" s="581">
        <v>8.6999999999999994E-3</v>
      </c>
      <c r="Z66" s="581">
        <v>2.1999999999999999E-2</v>
      </c>
      <c r="AA66" s="97"/>
      <c r="AB66" s="97"/>
      <c r="AC66" s="581">
        <v>2.8E-3</v>
      </c>
      <c r="AD66" s="97"/>
      <c r="AE66" s="581">
        <v>8.0000000000000002E-3</v>
      </c>
      <c r="AF66" s="567"/>
      <c r="AG66" s="568">
        <f>SUM(RéceptionBD[[#This Row],[Balle]:[G.avarié]])</f>
        <v>1.0800000000000001E-2</v>
      </c>
      <c r="AH66" s="559">
        <f>RéceptionBD[[#This Row],[G.cassé]]+RéceptionBD[[#This Row],[G.Germé]]+RéceptionBD[[#This Row],[Imp.G]]+RéceptionBD[[#This Row],[Col Germe/G.Moucheté]]+RéceptionBD[[#This Row],[Imp.Diverses]]</f>
        <v>0.13200000000000001</v>
      </c>
      <c r="AI66" s="559">
        <f>RéceptionBD[[#This Row],[G.Germé]]+RéceptionBD[[#This Row],[G.Chauffé]]+RéceptionBD[[#This Row],[Col Germe]]+RéceptionBD[[#This Row],[Balle]]+RéceptionBD[[#This Row],[Imp.Totales]]</f>
        <v>0.14750000000000002</v>
      </c>
    </row>
    <row r="67" spans="1:35" s="99" customFormat="1" ht="14.25" customHeight="1">
      <c r="A67" s="937"/>
      <c r="B67" s="936"/>
      <c r="C67" s="936" t="s">
        <v>2058</v>
      </c>
      <c r="D67" s="37"/>
      <c r="E67" s="936">
        <v>2493</v>
      </c>
      <c r="F67" s="238" t="s">
        <v>271</v>
      </c>
      <c r="G67" s="37" t="s">
        <v>2054</v>
      </c>
      <c r="H67" s="936">
        <v>8.6</v>
      </c>
      <c r="I67" s="939">
        <v>13.29</v>
      </c>
      <c r="J67" s="939">
        <v>14.540481399999999</v>
      </c>
      <c r="K67" s="936">
        <v>78.45</v>
      </c>
      <c r="L67" s="37" t="s">
        <v>199</v>
      </c>
      <c r="M67" s="37" t="s">
        <v>199</v>
      </c>
      <c r="N67" s="581">
        <v>0.30480000000000002</v>
      </c>
      <c r="O67" s="581">
        <v>3.5400000000000001E-2</v>
      </c>
      <c r="P67" s="581">
        <v>1.2999999999999999E-3</v>
      </c>
      <c r="Q67" s="936"/>
      <c r="R67" s="581">
        <v>2.9600000000000001E-2</v>
      </c>
      <c r="S67" s="581">
        <v>6.0000000000000001E-3</v>
      </c>
      <c r="T67" s="581">
        <v>3.6499999999999998E-2</v>
      </c>
      <c r="U67" s="936"/>
      <c r="V67" s="936"/>
      <c r="W67" s="581">
        <v>7.2099999999999997E-2</v>
      </c>
      <c r="X67" s="581">
        <v>9.4999999999999998E-3</v>
      </c>
      <c r="Y67" s="581">
        <v>3.8999999999999998E-3</v>
      </c>
      <c r="Z67" s="581">
        <v>1.34E-2</v>
      </c>
      <c r="AA67" s="97"/>
      <c r="AB67" s="97"/>
      <c r="AC67" s="581">
        <v>9.4999999999999998E-3</v>
      </c>
      <c r="AD67" s="97"/>
      <c r="AE67" s="581">
        <v>6.8999999999999999E-3</v>
      </c>
      <c r="AF67" s="567"/>
      <c r="AG67" s="568">
        <f>SUM(RéceptionBD[[#This Row],[Balle]:[G.avarié]])</f>
        <v>1.6399999999999998E-2</v>
      </c>
      <c r="AH67" s="559">
        <f>RéceptionBD[[#This Row],[G.cassé]]+RéceptionBD[[#This Row],[G.Germé]]+RéceptionBD[[#This Row],[Imp.G]]+RéceptionBD[[#This Row],[Col Germe/G.Moucheté]]+RéceptionBD[[#This Row],[Imp.Diverses]]</f>
        <v>0.1386</v>
      </c>
      <c r="AI67" s="559">
        <f>RéceptionBD[[#This Row],[G.Germé]]+RéceptionBD[[#This Row],[G.Chauffé]]+RéceptionBD[[#This Row],[Col Germe]]+RéceptionBD[[#This Row],[Balle]]+RéceptionBD[[#This Row],[Imp.Totales]]</f>
        <v>0.14940000000000001</v>
      </c>
    </row>
    <row r="68" spans="1:35" s="99" customFormat="1">
      <c r="A68" s="938">
        <v>45842</v>
      </c>
      <c r="B68" s="935">
        <v>45843</v>
      </c>
      <c r="C68" s="936" t="s">
        <v>2058</v>
      </c>
      <c r="D68" s="37"/>
      <c r="E68" s="936">
        <v>2493</v>
      </c>
      <c r="F68" s="238" t="s">
        <v>271</v>
      </c>
      <c r="G68" s="37" t="s">
        <v>2054</v>
      </c>
      <c r="H68" s="936">
        <v>8.5</v>
      </c>
      <c r="I68" s="939">
        <v>12.99</v>
      </c>
      <c r="J68" s="939">
        <v>14.196721309999999</v>
      </c>
      <c r="K68" s="936">
        <v>77.319999999999993</v>
      </c>
      <c r="L68" s="37" t="s">
        <v>199</v>
      </c>
      <c r="M68" s="37" t="s">
        <v>199</v>
      </c>
      <c r="N68" s="581">
        <v>0.3725</v>
      </c>
      <c r="O68" s="581">
        <v>3.3399999999999999E-2</v>
      </c>
      <c r="P68" s="936"/>
      <c r="Q68" s="936"/>
      <c r="R68" s="581">
        <v>3.2899999999999999E-2</v>
      </c>
      <c r="S68" s="581">
        <v>6.4999999999999997E-3</v>
      </c>
      <c r="T68" s="581">
        <v>1.14E-2</v>
      </c>
      <c r="U68" s="581">
        <v>2.2000000000000001E-3</v>
      </c>
      <c r="V68" s="936"/>
      <c r="W68" s="581">
        <v>5.2999999999999999E-2</v>
      </c>
      <c r="X68" s="581">
        <v>5.7999999999999996E-3</v>
      </c>
      <c r="Y68" s="581">
        <v>6.7000000000000002E-3</v>
      </c>
      <c r="Z68" s="581">
        <v>1.2500000000000001E-2</v>
      </c>
      <c r="AA68" s="97"/>
      <c r="AB68" s="97"/>
      <c r="AC68" s="581">
        <v>2.3999999999999998E-3</v>
      </c>
      <c r="AD68" s="97"/>
      <c r="AE68" s="581">
        <v>2.5000000000000001E-3</v>
      </c>
      <c r="AF68" s="567"/>
      <c r="AG68" s="568">
        <f>SUM(RéceptionBD[[#This Row],[Balle]:[G.avarié]])</f>
        <v>4.8999999999999998E-3</v>
      </c>
      <c r="AH68" s="559">
        <f>RéceptionBD[[#This Row],[G.cassé]]+RéceptionBD[[#This Row],[G.Germé]]+RéceptionBD[[#This Row],[Imp.G]]+RéceptionBD[[#This Row],[Col Germe/G.Moucheté]]+RéceptionBD[[#This Row],[Imp.Diverses]]</f>
        <v>0.1038</v>
      </c>
      <c r="AI68" s="559">
        <f>RéceptionBD[[#This Row],[G.Germé]]+RéceptionBD[[#This Row],[G.Chauffé]]+RéceptionBD[[#This Row],[Col Germe]]+RéceptionBD[[#This Row],[Balle]]+RéceptionBD[[#This Row],[Imp.Totales]]</f>
        <v>0.1096</v>
      </c>
    </row>
    <row r="69" spans="1:35" s="99" customFormat="1">
      <c r="A69" s="938">
        <v>45846</v>
      </c>
      <c r="B69" s="935">
        <v>45847</v>
      </c>
      <c r="C69" s="936" t="s">
        <v>2059</v>
      </c>
      <c r="D69" s="37"/>
      <c r="E69" s="936">
        <v>1563</v>
      </c>
      <c r="F69" s="238" t="s">
        <v>271</v>
      </c>
      <c r="G69" s="37" t="s">
        <v>2054</v>
      </c>
      <c r="H69" s="936">
        <v>8.5</v>
      </c>
      <c r="I69" s="939">
        <v>14.48</v>
      </c>
      <c r="J69" s="939">
        <v>15.825136609999999</v>
      </c>
      <c r="K69" s="936">
        <v>80.040000000000006</v>
      </c>
      <c r="L69" s="37" t="s">
        <v>199</v>
      </c>
      <c r="M69" s="37" t="s">
        <v>199</v>
      </c>
      <c r="N69" s="581">
        <v>0.31080000000000002</v>
      </c>
      <c r="O69" s="581">
        <v>1.5900000000000001E-2</v>
      </c>
      <c r="P69" s="581">
        <v>4.7000000000000002E-3</v>
      </c>
      <c r="Q69" s="936"/>
      <c r="R69" s="581">
        <v>3.0800000000000001E-2</v>
      </c>
      <c r="S69" s="581">
        <v>3.0000000000000001E-3</v>
      </c>
      <c r="T69" s="581">
        <v>1.8800000000000001E-2</v>
      </c>
      <c r="U69" s="581">
        <v>1.6999999999999999E-3</v>
      </c>
      <c r="V69" s="936"/>
      <c r="W69" s="581">
        <v>5.4399999999999997E-2</v>
      </c>
      <c r="X69" s="581">
        <v>2.8199999999999999E-2</v>
      </c>
      <c r="Y69" s="581">
        <v>1.23E-2</v>
      </c>
      <c r="Z69" s="581">
        <v>4.0500000000000001E-2</v>
      </c>
      <c r="AA69" s="97"/>
      <c r="AB69" s="97"/>
      <c r="AC69" s="581">
        <v>3.2000000000000002E-3</v>
      </c>
      <c r="AD69" s="97"/>
      <c r="AE69" s="581">
        <v>2.0999999999999999E-3</v>
      </c>
      <c r="AF69" s="567"/>
      <c r="AG69" s="568">
        <f>SUM(RéceptionBD[[#This Row],[Balle]:[G.avarié]])</f>
        <v>5.3E-3</v>
      </c>
      <c r="AH69" s="559">
        <f>RéceptionBD[[#This Row],[G.cassé]]+RéceptionBD[[#This Row],[G.Germé]]+RéceptionBD[[#This Row],[Imp.G]]+RéceptionBD[[#This Row],[Col Germe/G.Moucheté]]+RéceptionBD[[#This Row],[Imp.Diverses]]</f>
        <v>0.12079999999999999</v>
      </c>
      <c r="AI69" s="559">
        <f>RéceptionBD[[#This Row],[G.Germé]]+RéceptionBD[[#This Row],[G.Chauffé]]+RéceptionBD[[#This Row],[Col Germe]]+RéceptionBD[[#This Row],[Balle]]+RéceptionBD[[#This Row],[Imp.Totales]]</f>
        <v>0.1537</v>
      </c>
    </row>
    <row r="70" spans="1:35" s="99" customFormat="1">
      <c r="A70" s="935">
        <v>45847</v>
      </c>
      <c r="B70" s="935">
        <v>45848</v>
      </c>
      <c r="C70" s="936" t="s">
        <v>2059</v>
      </c>
      <c r="D70" s="37"/>
      <c r="E70" s="936">
        <v>1563</v>
      </c>
      <c r="F70" s="238" t="s">
        <v>271</v>
      </c>
      <c r="G70" s="37" t="s">
        <v>2054</v>
      </c>
      <c r="H70" s="936">
        <v>9.1</v>
      </c>
      <c r="I70" s="939">
        <v>14.59</v>
      </c>
      <c r="J70" s="939">
        <v>16.050605059999999</v>
      </c>
      <c r="K70" s="936">
        <v>80.040000000000006</v>
      </c>
      <c r="L70" s="37" t="s">
        <v>199</v>
      </c>
      <c r="M70" s="37" t="s">
        <v>199</v>
      </c>
      <c r="N70" s="581">
        <v>0.58120000000000005</v>
      </c>
      <c r="O70" s="581">
        <v>2.2800000000000001E-2</v>
      </c>
      <c r="P70" s="936"/>
      <c r="Q70" s="936"/>
      <c r="R70" s="581">
        <v>1.4500000000000001E-2</v>
      </c>
      <c r="S70" s="581">
        <v>5.7999999999999996E-3</v>
      </c>
      <c r="T70" s="581">
        <v>7.4999999999999997E-3</v>
      </c>
      <c r="U70" s="581">
        <v>3.2000000000000002E-3</v>
      </c>
      <c r="V70" s="936"/>
      <c r="W70" s="581">
        <v>3.09E-2</v>
      </c>
      <c r="X70" s="581">
        <v>1.11E-2</v>
      </c>
      <c r="Y70" s="581">
        <v>1.5100000000000001E-2</v>
      </c>
      <c r="Z70" s="581">
        <v>2.6200000000000001E-2</v>
      </c>
      <c r="AA70" s="97"/>
      <c r="AB70" s="97"/>
      <c r="AC70" s="581">
        <v>2.3999999999999998E-3</v>
      </c>
      <c r="AD70" s="97"/>
      <c r="AE70" s="581">
        <v>3.5000000000000001E-3</v>
      </c>
      <c r="AF70" s="567"/>
      <c r="AG70" s="568">
        <f>SUM(RéceptionBD[[#This Row],[Balle]:[G.avarié]])</f>
        <v>5.8999999999999999E-3</v>
      </c>
      <c r="AH70" s="559">
        <f>RéceptionBD[[#This Row],[G.cassé]]+RéceptionBD[[#This Row],[G.Germé]]+RéceptionBD[[#This Row],[Imp.G]]+RéceptionBD[[#This Row],[Col Germe/G.Moucheté]]+RéceptionBD[[#This Row],[Imp.Diverses]]</f>
        <v>8.5800000000000001E-2</v>
      </c>
      <c r="AI70" s="559">
        <f>RéceptionBD[[#This Row],[G.Germé]]+RéceptionBD[[#This Row],[G.Chauffé]]+RéceptionBD[[#This Row],[Col Germe]]+RéceptionBD[[#This Row],[Balle]]+RéceptionBD[[#This Row],[Imp.Totales]]</f>
        <v>9.69E-2</v>
      </c>
    </row>
    <row r="71" spans="1:35" s="99" customFormat="1">
      <c r="A71" s="937"/>
      <c r="B71" s="936"/>
      <c r="C71" s="936" t="s">
        <v>2057</v>
      </c>
      <c r="D71" s="922"/>
      <c r="E71" s="936">
        <v>2445</v>
      </c>
      <c r="F71" s="238" t="s">
        <v>271</v>
      </c>
      <c r="G71" s="37" t="s">
        <v>2054</v>
      </c>
      <c r="H71" s="936">
        <v>10.4</v>
      </c>
      <c r="I71" s="939">
        <v>12.78</v>
      </c>
      <c r="J71" s="939">
        <v>14.26339286</v>
      </c>
      <c r="K71" s="936">
        <v>79.27</v>
      </c>
      <c r="L71" s="37" t="s">
        <v>199</v>
      </c>
      <c r="M71" s="37" t="s">
        <v>199</v>
      </c>
      <c r="N71" s="581">
        <v>0.50609999999999999</v>
      </c>
      <c r="O71" s="581">
        <v>2.58E-2</v>
      </c>
      <c r="P71" s="936"/>
      <c r="Q71" s="936"/>
      <c r="R71" s="581">
        <v>1.47E-2</v>
      </c>
      <c r="S71" s="581">
        <v>5.1000000000000004E-3</v>
      </c>
      <c r="T71" s="581">
        <v>4.1000000000000003E-3</v>
      </c>
      <c r="U71" s="581">
        <v>1.6999999999999999E-3</v>
      </c>
      <c r="V71" s="936"/>
      <c r="W71" s="581">
        <v>2.5700000000000001E-2</v>
      </c>
      <c r="X71" s="581">
        <v>1.4E-2</v>
      </c>
      <c r="Y71" s="581">
        <v>2.0400000000000001E-2</v>
      </c>
      <c r="Z71" s="581">
        <v>3.44E-2</v>
      </c>
      <c r="AA71" s="928"/>
      <c r="AB71" s="928"/>
      <c r="AC71" s="581">
        <v>8.0000000000000004E-4</v>
      </c>
      <c r="AD71" s="934"/>
      <c r="AE71" s="581">
        <v>2.2000000000000001E-3</v>
      </c>
      <c r="AF71" s="926"/>
      <c r="AG71" s="568">
        <f>SUM(RéceptionBD[[#This Row],[Balle]:[G.avarié]])</f>
        <v>3.0000000000000001E-3</v>
      </c>
      <c r="AH71" s="559">
        <f>RéceptionBD[[#This Row],[G.cassé]]+RéceptionBD[[#This Row],[G.Germé]]+RéceptionBD[[#This Row],[Imp.G]]+RéceptionBD[[#This Row],[Col Germe/G.Moucheté]]+RéceptionBD[[#This Row],[Imp.Diverses]]</f>
        <v>8.8900000000000007E-2</v>
      </c>
      <c r="AI71" s="559">
        <f>RéceptionBD[[#This Row],[G.Germé]]+RéceptionBD[[#This Row],[G.Chauffé]]+RéceptionBD[[#This Row],[Col Germe]]+RéceptionBD[[#This Row],[Balle]]+RéceptionBD[[#This Row],[Imp.Totales]]</f>
        <v>0.10290000000000001</v>
      </c>
    </row>
    <row r="72" spans="1:35" s="99" customFormat="1">
      <c r="A72" s="935">
        <v>45849</v>
      </c>
      <c r="B72" s="935">
        <v>45850</v>
      </c>
      <c r="C72" s="936" t="s">
        <v>2060</v>
      </c>
      <c r="D72" s="37"/>
      <c r="E72" s="936">
        <v>1740</v>
      </c>
      <c r="F72" s="238" t="s">
        <v>271</v>
      </c>
      <c r="G72" s="37" t="s">
        <v>2054</v>
      </c>
      <c r="H72" s="936">
        <v>10.1</v>
      </c>
      <c r="I72" s="939">
        <v>14.87</v>
      </c>
      <c r="J72" s="939">
        <v>16.54060067</v>
      </c>
      <c r="K72" s="936">
        <v>80.09</v>
      </c>
      <c r="L72" s="37" t="s">
        <v>199</v>
      </c>
      <c r="M72" s="37" t="s">
        <v>199</v>
      </c>
      <c r="N72" s="581">
        <v>0.50629999999999997</v>
      </c>
      <c r="O72" s="581">
        <v>2.98E-2</v>
      </c>
      <c r="P72" s="936"/>
      <c r="Q72" s="936"/>
      <c r="R72" s="581">
        <v>1.1000000000000001E-3</v>
      </c>
      <c r="S72" s="581">
        <v>9.5999999999999992E-3</v>
      </c>
      <c r="T72" s="581">
        <v>3.8E-3</v>
      </c>
      <c r="U72" s="581">
        <v>5.0000000000000001E-4</v>
      </c>
      <c r="V72" s="936"/>
      <c r="W72" s="581">
        <v>1.4999999999999999E-2</v>
      </c>
      <c r="X72" s="581">
        <v>1.5299999999999999E-2</v>
      </c>
      <c r="Y72" s="581">
        <v>1.5699999999999999E-2</v>
      </c>
      <c r="Z72" s="581">
        <v>3.1E-2</v>
      </c>
      <c r="AA72" s="97"/>
      <c r="AB72" s="97"/>
      <c r="AC72" s="581">
        <v>3.0999999999999999E-3</v>
      </c>
      <c r="AD72" s="97"/>
      <c r="AE72" s="581">
        <v>5.8999999999999999E-3</v>
      </c>
      <c r="AF72" s="567"/>
      <c r="AG72" s="568">
        <f>SUM(RéceptionBD[[#This Row],[Balle]:[G.avarié]])</f>
        <v>8.9999999999999993E-3</v>
      </c>
      <c r="AH72" s="559">
        <f>RéceptionBD[[#This Row],[G.cassé]]+RéceptionBD[[#This Row],[G.Germé]]+RéceptionBD[[#This Row],[Imp.G]]+RéceptionBD[[#This Row],[Col Germe/G.Moucheté]]+RéceptionBD[[#This Row],[Imp.Diverses]]</f>
        <v>8.48E-2</v>
      </c>
      <c r="AI72" s="559">
        <f>RéceptionBD[[#This Row],[G.Germé]]+RéceptionBD[[#This Row],[G.Chauffé]]+RéceptionBD[[#This Row],[Col Germe]]+RéceptionBD[[#This Row],[Balle]]+RéceptionBD[[#This Row],[Imp.Totales]]</f>
        <v>0.10009999999999999</v>
      </c>
    </row>
    <row r="73" spans="1:35" s="99" customFormat="1">
      <c r="A73" s="936"/>
      <c r="B73" s="936"/>
      <c r="C73" s="936" t="s">
        <v>2061</v>
      </c>
      <c r="D73" s="37"/>
      <c r="E73" s="936">
        <v>1761</v>
      </c>
      <c r="F73" s="238" t="s">
        <v>271</v>
      </c>
      <c r="G73" s="37" t="s">
        <v>2054</v>
      </c>
      <c r="H73" s="936">
        <v>9.6999999999999993</v>
      </c>
      <c r="I73" s="939">
        <v>14.33</v>
      </c>
      <c r="J73" s="939">
        <v>15.86932447</v>
      </c>
      <c r="K73" s="936">
        <v>77.09</v>
      </c>
      <c r="L73" s="37" t="s">
        <v>199</v>
      </c>
      <c r="M73" s="37" t="s">
        <v>199</v>
      </c>
      <c r="N73" s="581">
        <v>0.46039999999999998</v>
      </c>
      <c r="O73" s="581">
        <v>2.1100000000000001E-2</v>
      </c>
      <c r="P73" s="936"/>
      <c r="Q73" s="936"/>
      <c r="R73" s="581">
        <v>2.2700000000000001E-2</v>
      </c>
      <c r="S73" s="581">
        <v>1.7299999999999999E-2</v>
      </c>
      <c r="T73" s="581">
        <v>1.38E-2</v>
      </c>
      <c r="U73" s="581">
        <v>1.6000000000000001E-3</v>
      </c>
      <c r="V73" s="581">
        <v>8.9999999999999998E-4</v>
      </c>
      <c r="W73" s="581">
        <v>5.6300000000000003E-2</v>
      </c>
      <c r="X73" s="581">
        <v>1.2800000000000001E-2</v>
      </c>
      <c r="Y73" s="581">
        <v>1.01E-2</v>
      </c>
      <c r="Z73" s="581">
        <v>2.29E-2</v>
      </c>
      <c r="AA73" s="97"/>
      <c r="AB73" s="97"/>
      <c r="AC73" s="581">
        <v>4.0000000000000001E-3</v>
      </c>
      <c r="AD73" s="97"/>
      <c r="AE73" s="581">
        <v>5.7999999999999996E-3</v>
      </c>
      <c r="AF73" s="567"/>
      <c r="AG73" s="568">
        <f>SUM(RéceptionBD[[#This Row],[Balle]:[G.avarié]])</f>
        <v>9.7999999999999997E-3</v>
      </c>
      <c r="AH73" s="559">
        <f>RéceptionBD[[#This Row],[G.cassé]]+RéceptionBD[[#This Row],[G.Germé]]+RéceptionBD[[#This Row],[Imp.G]]+RéceptionBD[[#This Row],[Col Germe/G.Moucheté]]+RéceptionBD[[#This Row],[Imp.Diverses]]</f>
        <v>0.1101</v>
      </c>
      <c r="AI73" s="559">
        <f>RéceptionBD[[#This Row],[G.Germé]]+RéceptionBD[[#This Row],[G.Chauffé]]+RéceptionBD[[#This Row],[Col Germe]]+RéceptionBD[[#This Row],[Balle]]+RéceptionBD[[#This Row],[Imp.Totales]]</f>
        <v>0.12290000000000001</v>
      </c>
    </row>
    <row r="74" spans="1:35" s="99" customFormat="1">
      <c r="A74" s="937"/>
      <c r="B74" s="936"/>
      <c r="C74" s="936" t="s">
        <v>2059</v>
      </c>
      <c r="D74" s="37"/>
      <c r="E74" s="936">
        <v>2526</v>
      </c>
      <c r="F74" s="238" t="s">
        <v>271</v>
      </c>
      <c r="G74" s="37" t="s">
        <v>2054</v>
      </c>
      <c r="H74" s="936">
        <v>8.5</v>
      </c>
      <c r="I74" s="939">
        <v>13.48</v>
      </c>
      <c r="J74" s="939">
        <v>14.73224044</v>
      </c>
      <c r="K74" s="936">
        <v>77.37</v>
      </c>
      <c r="L74" s="37" t="s">
        <v>199</v>
      </c>
      <c r="M74" s="37" t="s">
        <v>199</v>
      </c>
      <c r="N74" s="581">
        <v>0.52629999999999999</v>
      </c>
      <c r="O74" s="581">
        <v>2.3800000000000002E-2</v>
      </c>
      <c r="P74" s="581">
        <v>8.9999999999999998E-4</v>
      </c>
      <c r="Q74" s="581">
        <v>1.1000000000000001E-3</v>
      </c>
      <c r="R74" s="581">
        <v>1.8100000000000002E-2</v>
      </c>
      <c r="S74" s="581">
        <v>7.1000000000000004E-3</v>
      </c>
      <c r="T74" s="581">
        <v>8.3999999999999995E-3</v>
      </c>
      <c r="U74" s="581">
        <v>8.9999999999999998E-4</v>
      </c>
      <c r="V74" s="936"/>
      <c r="W74" s="581">
        <v>3.5700000000000003E-2</v>
      </c>
      <c r="X74" s="581">
        <v>1.9E-2</v>
      </c>
      <c r="Y74" s="581">
        <v>1.17E-2</v>
      </c>
      <c r="Z74" s="581">
        <v>3.0599999999999999E-2</v>
      </c>
      <c r="AA74" s="97"/>
      <c r="AB74" s="97"/>
      <c r="AC74" s="581">
        <v>2.2000000000000001E-3</v>
      </c>
      <c r="AD74" s="97"/>
      <c r="AE74" s="581">
        <v>1.6999999999999999E-3</v>
      </c>
      <c r="AF74" s="567"/>
      <c r="AG74" s="568">
        <f>SUM(RéceptionBD[[#This Row],[Balle]:[G.avarié]])</f>
        <v>3.8999999999999998E-3</v>
      </c>
      <c r="AH74" s="559">
        <f>RéceptionBD[[#This Row],[G.cassé]]+RéceptionBD[[#This Row],[G.Germé]]+RéceptionBD[[#This Row],[Imp.G]]+RéceptionBD[[#This Row],[Col Germe/G.Moucheté]]+RéceptionBD[[#This Row],[Imp.Diverses]]</f>
        <v>9.4900000000000012E-2</v>
      </c>
      <c r="AI74" s="559">
        <f>RéceptionBD[[#This Row],[G.Germé]]+RéceptionBD[[#This Row],[G.Chauffé]]+RéceptionBD[[#This Row],[Col Germe]]+RéceptionBD[[#This Row],[Balle]]+RéceptionBD[[#This Row],[Imp.Totales]]</f>
        <v>0.1159</v>
      </c>
    </row>
    <row r="75" spans="1:35" s="99" customFormat="1">
      <c r="A75" s="935">
        <v>45850</v>
      </c>
      <c r="B75" s="935">
        <v>45851</v>
      </c>
      <c r="C75" s="936" t="s">
        <v>2060</v>
      </c>
      <c r="D75" s="37"/>
      <c r="E75" s="936">
        <v>1740</v>
      </c>
      <c r="F75" s="238" t="s">
        <v>271</v>
      </c>
      <c r="G75" s="37" t="s">
        <v>2054</v>
      </c>
      <c r="H75" s="936">
        <v>9.1</v>
      </c>
      <c r="I75" s="939">
        <v>13.93</v>
      </c>
      <c r="J75" s="939">
        <v>15.32453245</v>
      </c>
      <c r="K75" s="936">
        <v>77.010000000000005</v>
      </c>
      <c r="L75" s="37" t="s">
        <v>199</v>
      </c>
      <c r="M75" s="37" t="s">
        <v>199</v>
      </c>
      <c r="N75" s="581">
        <v>0.3412</v>
      </c>
      <c r="O75" s="581">
        <v>3.4099999999999998E-2</v>
      </c>
      <c r="P75" s="936"/>
      <c r="Q75" s="936"/>
      <c r="R75" s="581">
        <v>8.8999999999999999E-3</v>
      </c>
      <c r="S75" s="581">
        <v>5.1000000000000004E-3</v>
      </c>
      <c r="T75" s="581">
        <v>6.8999999999999999E-3</v>
      </c>
      <c r="U75" s="581">
        <v>5.5999999999999999E-3</v>
      </c>
      <c r="V75" s="936"/>
      <c r="W75" s="581">
        <v>2.6499999999999999E-2</v>
      </c>
      <c r="X75" s="581">
        <v>6.3E-3</v>
      </c>
      <c r="Y75" s="581">
        <v>6.1999999999999998E-3</v>
      </c>
      <c r="Z75" s="581">
        <v>1.2500000000000001E-2</v>
      </c>
      <c r="AA75" s="97"/>
      <c r="AB75" s="97"/>
      <c r="AC75" s="581">
        <v>6.1999999999999998E-3</v>
      </c>
      <c r="AD75" s="97"/>
      <c r="AE75" s="581">
        <v>0.01</v>
      </c>
      <c r="AF75" s="567"/>
      <c r="AG75" s="568">
        <f>SUM(RéceptionBD[[#This Row],[Balle]:[G.avarié]])</f>
        <v>1.6199999999999999E-2</v>
      </c>
      <c r="AH75" s="559">
        <f>RéceptionBD[[#This Row],[G.cassé]]+RéceptionBD[[#This Row],[G.Germé]]+RéceptionBD[[#This Row],[Imp.G]]+RéceptionBD[[#This Row],[Col Germe/G.Moucheté]]+RéceptionBD[[#This Row],[Imp.Diverses]]</f>
        <v>8.929999999999999E-2</v>
      </c>
      <c r="AI75" s="559">
        <f>RéceptionBD[[#This Row],[G.Germé]]+RéceptionBD[[#This Row],[G.Chauffé]]+RéceptionBD[[#This Row],[Col Germe]]+RéceptionBD[[#This Row],[Balle]]+RéceptionBD[[#This Row],[Imp.Totales]]</f>
        <v>9.5599999999999991E-2</v>
      </c>
    </row>
    <row r="76" spans="1:35" s="99" customFormat="1">
      <c r="A76" s="937"/>
      <c r="B76" s="936"/>
      <c r="C76" s="936" t="s">
        <v>2062</v>
      </c>
      <c r="D76" s="37"/>
      <c r="E76" s="936">
        <v>1741</v>
      </c>
      <c r="F76" s="238" t="s">
        <v>271</v>
      </c>
      <c r="G76" s="37" t="s">
        <v>2054</v>
      </c>
      <c r="H76" s="936">
        <v>9.4</v>
      </c>
      <c r="I76" s="939">
        <v>13.59</v>
      </c>
      <c r="J76" s="939">
        <v>15</v>
      </c>
      <c r="K76" s="936">
        <v>79.14</v>
      </c>
      <c r="L76" s="37" t="s">
        <v>199</v>
      </c>
      <c r="M76" s="37" t="s">
        <v>199</v>
      </c>
      <c r="N76" s="581">
        <v>0.3448</v>
      </c>
      <c r="O76" s="581">
        <v>2.0500000000000001E-2</v>
      </c>
      <c r="P76" s="581">
        <v>5.0000000000000001E-4</v>
      </c>
      <c r="Q76" s="581"/>
      <c r="R76" s="581">
        <v>1.21E-2</v>
      </c>
      <c r="S76" s="581">
        <v>3.8999999999999998E-3</v>
      </c>
      <c r="T76" s="581">
        <v>1.23E-2</v>
      </c>
      <c r="U76" s="581">
        <v>1.4E-3</v>
      </c>
      <c r="V76" s="936"/>
      <c r="W76" s="581">
        <v>2.9700000000000001E-2</v>
      </c>
      <c r="X76" s="581">
        <v>1.83E-2</v>
      </c>
      <c r="Y76" s="581">
        <v>1.29E-2</v>
      </c>
      <c r="Z76" s="581">
        <v>3.1199999999999999E-2</v>
      </c>
      <c r="AA76" s="97"/>
      <c r="AB76" s="97"/>
      <c r="AC76" s="581">
        <v>2.3999999999999998E-3</v>
      </c>
      <c r="AD76" s="97"/>
      <c r="AE76" s="581">
        <v>4.1999999999999997E-3</v>
      </c>
      <c r="AF76" s="567"/>
      <c r="AG76" s="568">
        <f>SUM(RéceptionBD[[#This Row],[Balle]:[G.avarié]])</f>
        <v>6.6E-3</v>
      </c>
      <c r="AH76" s="559">
        <f>RéceptionBD[[#This Row],[G.cassé]]+RéceptionBD[[#This Row],[G.Germé]]+RéceptionBD[[#This Row],[Imp.G]]+RéceptionBD[[#This Row],[Col Germe/G.Moucheté]]+RéceptionBD[[#This Row],[Imp.Diverses]]</f>
        <v>8.8499999999999995E-2</v>
      </c>
      <c r="AI76" s="559">
        <f>RéceptionBD[[#This Row],[G.Germé]]+RéceptionBD[[#This Row],[G.Chauffé]]+RéceptionBD[[#This Row],[Col Germe]]+RéceptionBD[[#This Row],[Balle]]+RéceptionBD[[#This Row],[Imp.Totales]]</f>
        <v>0.10729999999999999</v>
      </c>
    </row>
    <row r="77" spans="1:35" s="99" customFormat="1">
      <c r="A77" s="937"/>
      <c r="B77" s="936"/>
      <c r="C77" s="936" t="s">
        <v>2063</v>
      </c>
      <c r="D77" s="37"/>
      <c r="E77" s="936">
        <v>1761</v>
      </c>
      <c r="F77" s="238" t="s">
        <v>271</v>
      </c>
      <c r="G77" s="37" t="s">
        <v>2054</v>
      </c>
      <c r="H77" s="936">
        <v>9.5</v>
      </c>
      <c r="I77" s="939">
        <v>13.8</v>
      </c>
      <c r="J77" s="939">
        <v>15.248618779999999</v>
      </c>
      <c r="K77" s="936">
        <v>77.790000000000006</v>
      </c>
      <c r="L77" s="37" t="s">
        <v>199</v>
      </c>
      <c r="M77" s="37" t="s">
        <v>199</v>
      </c>
      <c r="N77" s="581">
        <v>0.34060000000000001</v>
      </c>
      <c r="O77" s="581">
        <v>3.4000000000000002E-2</v>
      </c>
      <c r="P77" s="581"/>
      <c r="Q77" s="581"/>
      <c r="R77" s="581">
        <v>8.8000000000000005E-3</v>
      </c>
      <c r="S77" s="581">
        <v>1.24E-2</v>
      </c>
      <c r="T77" s="581">
        <v>3.8E-3</v>
      </c>
      <c r="U77" s="581"/>
      <c r="V77" s="936"/>
      <c r="W77" s="581">
        <v>2.5000000000000001E-2</v>
      </c>
      <c r="X77" s="581">
        <v>1.2200000000000001E-2</v>
      </c>
      <c r="Y77" s="581">
        <v>1.37E-2</v>
      </c>
      <c r="Z77" s="581">
        <v>2.5899999999999999E-2</v>
      </c>
      <c r="AA77" s="97"/>
      <c r="AB77" s="97"/>
      <c r="AC77" s="581">
        <v>1.01E-2</v>
      </c>
      <c r="AD77" s="97"/>
      <c r="AE77" s="581">
        <v>8.3000000000000001E-3</v>
      </c>
      <c r="AF77" s="567"/>
      <c r="AG77" s="568">
        <f>SUM(RéceptionBD[[#This Row],[Balle]:[G.avarié]])</f>
        <v>1.84E-2</v>
      </c>
      <c r="AH77" s="559">
        <f>RéceptionBD[[#This Row],[G.cassé]]+RéceptionBD[[#This Row],[G.Germé]]+RéceptionBD[[#This Row],[Imp.G]]+RéceptionBD[[#This Row],[Col Germe/G.Moucheté]]+RéceptionBD[[#This Row],[Imp.Diverses]]</f>
        <v>0.1033</v>
      </c>
      <c r="AI77" s="559">
        <f>RéceptionBD[[#This Row],[G.Germé]]+RéceptionBD[[#This Row],[G.Chauffé]]+RéceptionBD[[#This Row],[Col Germe]]+RéceptionBD[[#This Row],[Balle]]+RéceptionBD[[#This Row],[Imp.Totales]]</f>
        <v>0.11550000000000001</v>
      </c>
    </row>
    <row r="78" spans="1:35" s="99" customFormat="1">
      <c r="A78" s="935">
        <v>45851</v>
      </c>
      <c r="B78" s="935">
        <v>45852</v>
      </c>
      <c r="C78" s="936" t="s">
        <v>2060</v>
      </c>
      <c r="D78" s="37"/>
      <c r="E78" s="936">
        <v>1740</v>
      </c>
      <c r="F78" s="238" t="s">
        <v>271</v>
      </c>
      <c r="G78" s="37" t="s">
        <v>2054</v>
      </c>
      <c r="H78" s="936">
        <v>12.4</v>
      </c>
      <c r="I78" s="939">
        <v>14.24</v>
      </c>
      <c r="J78" s="939">
        <v>16.25570776</v>
      </c>
      <c r="K78" s="936">
        <v>79.16</v>
      </c>
      <c r="L78" s="37" t="s">
        <v>199</v>
      </c>
      <c r="M78" s="37" t="s">
        <v>199</v>
      </c>
      <c r="N78" s="581">
        <v>0.41549999999999998</v>
      </c>
      <c r="O78" s="581">
        <v>1.0699999999999999E-2</v>
      </c>
      <c r="P78" s="581"/>
      <c r="Q78" s="581"/>
      <c r="R78" s="581">
        <v>2.98E-2</v>
      </c>
      <c r="S78" s="581">
        <v>2.8E-3</v>
      </c>
      <c r="T78" s="581">
        <v>7.7000000000000002E-3</v>
      </c>
      <c r="U78" s="581"/>
      <c r="V78" s="936"/>
      <c r="W78" s="581">
        <v>4.02E-2</v>
      </c>
      <c r="X78" s="581">
        <v>1.3299999999999999E-2</v>
      </c>
      <c r="Y78" s="581">
        <v>9.4999999999999998E-3</v>
      </c>
      <c r="Z78" s="581">
        <v>2.2700000000000001E-2</v>
      </c>
      <c r="AA78" s="97"/>
      <c r="AB78" s="97"/>
      <c r="AC78" s="581">
        <v>8.9999999999999998E-4</v>
      </c>
      <c r="AD78" s="97"/>
      <c r="AE78" s="581">
        <v>5.1000000000000004E-3</v>
      </c>
      <c r="AF78" s="567"/>
      <c r="AG78" s="568">
        <f>SUM(RéceptionBD[[#This Row],[Balle]:[G.avarié]])</f>
        <v>6.0000000000000001E-3</v>
      </c>
      <c r="AH78" s="559">
        <f>RéceptionBD[[#This Row],[G.cassé]]+RéceptionBD[[#This Row],[G.Germé]]+RéceptionBD[[#This Row],[Imp.G]]+RéceptionBD[[#This Row],[Col Germe/G.Moucheté]]+RéceptionBD[[#This Row],[Imp.Diverses]]</f>
        <v>7.9600000000000004E-2</v>
      </c>
      <c r="AI78" s="559">
        <f>RéceptionBD[[#This Row],[G.Germé]]+RéceptionBD[[#This Row],[G.Chauffé]]+RéceptionBD[[#This Row],[Col Germe]]+RéceptionBD[[#This Row],[Balle]]+RéceptionBD[[#This Row],[Imp.Totales]]</f>
        <v>9.290000000000001E-2</v>
      </c>
    </row>
    <row r="79" spans="1:35" s="99" customFormat="1">
      <c r="A79" s="935">
        <v>45852</v>
      </c>
      <c r="B79" s="935">
        <v>45853</v>
      </c>
      <c r="C79" s="936" t="s">
        <v>2063</v>
      </c>
      <c r="D79" s="37"/>
      <c r="E79" s="936">
        <v>2618</v>
      </c>
      <c r="F79" s="238" t="s">
        <v>271</v>
      </c>
      <c r="G79" s="37" t="s">
        <v>2054</v>
      </c>
      <c r="H79" s="936">
        <v>10.3</v>
      </c>
      <c r="I79" s="939">
        <v>13.61</v>
      </c>
      <c r="J79" s="939">
        <v>15.172798220000001</v>
      </c>
      <c r="K79" s="936">
        <v>78.64</v>
      </c>
      <c r="L79" s="37" t="s">
        <v>199</v>
      </c>
      <c r="M79" s="37" t="s">
        <v>199</v>
      </c>
      <c r="N79" s="581">
        <v>0.40799999999999997</v>
      </c>
      <c r="O79" s="581">
        <v>3.6799999999999999E-2</v>
      </c>
      <c r="P79" s="581"/>
      <c r="Q79" s="581"/>
      <c r="R79" s="581">
        <v>3.0200000000000001E-2</v>
      </c>
      <c r="S79" s="581">
        <v>1.5299999999999999E-2</v>
      </c>
      <c r="T79" s="581">
        <v>8.2000000000000007E-3</v>
      </c>
      <c r="U79" s="581">
        <v>8.0000000000000004E-4</v>
      </c>
      <c r="V79" s="936"/>
      <c r="W79" s="581">
        <v>5.45E-2</v>
      </c>
      <c r="X79" s="581">
        <v>2.0500000000000001E-2</v>
      </c>
      <c r="Y79" s="581">
        <v>1.46E-2</v>
      </c>
      <c r="Z79" s="581">
        <v>3.5099999999999999E-2</v>
      </c>
      <c r="AA79" s="97"/>
      <c r="AB79" s="97"/>
      <c r="AC79" s="581">
        <v>6.6E-3</v>
      </c>
      <c r="AD79" s="97"/>
      <c r="AE79" s="581">
        <v>1.1900000000000001E-2</v>
      </c>
      <c r="AF79" s="567"/>
      <c r="AG79" s="568">
        <f>SUM(RéceptionBD[[#This Row],[Balle]:[G.avarié]])</f>
        <v>1.8500000000000003E-2</v>
      </c>
      <c r="AH79" s="559">
        <f>RéceptionBD[[#This Row],[G.cassé]]+RéceptionBD[[#This Row],[G.Germé]]+RéceptionBD[[#This Row],[Imp.G]]+RéceptionBD[[#This Row],[Col Germe/G.Moucheté]]+RéceptionBD[[#This Row],[Imp.Diverses]]</f>
        <v>0.14489999999999997</v>
      </c>
      <c r="AI79" s="559">
        <f>RéceptionBD[[#This Row],[G.Germé]]+RéceptionBD[[#This Row],[G.Chauffé]]+RéceptionBD[[#This Row],[Col Germe]]+RéceptionBD[[#This Row],[Balle]]+RéceptionBD[[#This Row],[Imp.Totales]]</f>
        <v>0.16539999999999996</v>
      </c>
    </row>
    <row r="80" spans="1:35" s="99" customFormat="1">
      <c r="A80" s="935">
        <v>45853</v>
      </c>
      <c r="B80" s="935">
        <v>45854</v>
      </c>
      <c r="C80" s="936" t="s">
        <v>2064</v>
      </c>
      <c r="D80" s="37"/>
      <c r="E80" s="936">
        <v>1814</v>
      </c>
      <c r="F80" s="238" t="s">
        <v>271</v>
      </c>
      <c r="G80" s="37" t="s">
        <v>2054</v>
      </c>
      <c r="H80" s="936">
        <v>9.8000000000000007</v>
      </c>
      <c r="I80" s="939">
        <v>13.88</v>
      </c>
      <c r="J80" s="939">
        <v>15.388026610000001</v>
      </c>
      <c r="K80" s="936">
        <v>79.540000000000006</v>
      </c>
      <c r="L80" s="37" t="s">
        <v>199</v>
      </c>
      <c r="M80" s="37" t="s">
        <v>199</v>
      </c>
      <c r="N80" s="581">
        <v>0.51370000000000005</v>
      </c>
      <c r="O80" s="581">
        <v>2.3300000000000001E-2</v>
      </c>
      <c r="P80" s="581"/>
      <c r="Q80" s="581"/>
      <c r="R80" s="581">
        <v>8.8800000000000004E-2</v>
      </c>
      <c r="S80" s="581">
        <v>5.8999999999999999E-3</v>
      </c>
      <c r="T80" s="581">
        <v>1.2200000000000001E-2</v>
      </c>
      <c r="U80" s="581"/>
      <c r="V80" s="936"/>
      <c r="W80" s="581">
        <v>0.1069</v>
      </c>
      <c r="X80" s="581">
        <v>2.1399999999999999E-2</v>
      </c>
      <c r="Y80" s="581">
        <v>1.7500000000000002E-2</v>
      </c>
      <c r="Z80" s="581">
        <v>3.9E-2</v>
      </c>
      <c r="AA80" s="97"/>
      <c r="AB80" s="97"/>
      <c r="AC80" s="581">
        <v>2E-3</v>
      </c>
      <c r="AD80" s="97"/>
      <c r="AE80" s="581">
        <v>3.7000000000000002E-3</v>
      </c>
      <c r="AF80" s="567"/>
      <c r="AG80" s="568">
        <f>SUM(RéceptionBD[[#This Row],[Balle]:[G.avarié]])</f>
        <v>5.7000000000000002E-3</v>
      </c>
      <c r="AH80" s="559">
        <f>RéceptionBD[[#This Row],[G.cassé]]+RéceptionBD[[#This Row],[G.Germé]]+RéceptionBD[[#This Row],[Imp.G]]+RéceptionBD[[#This Row],[Col Germe/G.Moucheté]]+RéceptionBD[[#This Row],[Imp.Diverses]]</f>
        <v>0.1749</v>
      </c>
      <c r="AI80" s="559">
        <f>RéceptionBD[[#This Row],[G.Germé]]+RéceptionBD[[#This Row],[G.Chauffé]]+RéceptionBD[[#This Row],[Col Germe]]+RéceptionBD[[#This Row],[Balle]]+RéceptionBD[[#This Row],[Imp.Totales]]</f>
        <v>0.1963</v>
      </c>
    </row>
    <row r="81" spans="1:70" s="99" customFormat="1">
      <c r="A81" s="935">
        <v>45856</v>
      </c>
      <c r="B81" s="935">
        <v>45856</v>
      </c>
      <c r="C81" s="936" t="s">
        <v>2065</v>
      </c>
      <c r="D81" s="37"/>
      <c r="E81" s="936">
        <v>2719</v>
      </c>
      <c r="F81" s="238" t="s">
        <v>271</v>
      </c>
      <c r="G81" s="37" t="s">
        <v>2054</v>
      </c>
      <c r="H81" s="936">
        <v>8.6</v>
      </c>
      <c r="I81" s="939">
        <v>14.53</v>
      </c>
      <c r="J81" s="939">
        <v>15.897155359999999</v>
      </c>
      <c r="K81" s="936">
        <v>80.06</v>
      </c>
      <c r="L81" s="37" t="s">
        <v>199</v>
      </c>
      <c r="M81" s="37" t="s">
        <v>199</v>
      </c>
      <c r="N81" s="581">
        <v>0.2238</v>
      </c>
      <c r="O81" s="581">
        <v>1.7299999999999999E-2</v>
      </c>
      <c r="P81" s="581"/>
      <c r="Q81" s="581"/>
      <c r="R81" s="581">
        <v>1.44E-2</v>
      </c>
      <c r="S81" s="581">
        <v>8.8000000000000005E-3</v>
      </c>
      <c r="T81" s="581">
        <v>5.8999999999999999E-3</v>
      </c>
      <c r="U81" s="581"/>
      <c r="V81" s="936"/>
      <c r="W81" s="581">
        <v>2.9000000000000001E-2</v>
      </c>
      <c r="X81" s="581">
        <v>2.5399999999999999E-2</v>
      </c>
      <c r="Y81" s="581">
        <v>2.7699999999999999E-2</v>
      </c>
      <c r="Z81" s="581">
        <v>5.3100000000000001E-2</v>
      </c>
      <c r="AA81" s="97"/>
      <c r="AB81" s="97"/>
      <c r="AC81" s="581">
        <v>3.0999999999999999E-3</v>
      </c>
      <c r="AD81" s="97"/>
      <c r="AE81" s="581">
        <v>5.1000000000000004E-3</v>
      </c>
      <c r="AF81" s="567"/>
      <c r="AG81" s="568">
        <f>SUM(RéceptionBD[[#This Row],[Balle]:[G.avarié]])</f>
        <v>8.2000000000000007E-3</v>
      </c>
      <c r="AH81" s="559">
        <f>RéceptionBD[[#This Row],[G.cassé]]+RéceptionBD[[#This Row],[G.Germé]]+RéceptionBD[[#This Row],[Imp.G]]+RéceptionBD[[#This Row],[Col Germe/G.Moucheté]]+RéceptionBD[[#This Row],[Imp.Diverses]]</f>
        <v>0.1076</v>
      </c>
      <c r="AI81" s="559">
        <f>RéceptionBD[[#This Row],[G.Germé]]+RéceptionBD[[#This Row],[G.Chauffé]]+RéceptionBD[[#This Row],[Col Germe]]+RéceptionBD[[#This Row],[Balle]]+RéceptionBD[[#This Row],[Imp.Totales]]</f>
        <v>0.13300000000000001</v>
      </c>
    </row>
    <row r="82" spans="1:70" s="99" customFormat="1">
      <c r="A82" s="935"/>
      <c r="B82" s="935">
        <v>45857</v>
      </c>
      <c r="C82" s="936" t="s">
        <v>2053</v>
      </c>
      <c r="D82" s="37"/>
      <c r="E82" s="936">
        <v>2686</v>
      </c>
      <c r="F82" s="238" t="s">
        <v>271</v>
      </c>
      <c r="G82" s="37" t="s">
        <v>2054</v>
      </c>
      <c r="H82" s="936">
        <v>9.1999999999999993</v>
      </c>
      <c r="I82" s="939">
        <v>12.15</v>
      </c>
      <c r="J82" s="939">
        <v>13.381057269999999</v>
      </c>
      <c r="K82" s="936">
        <v>76.59</v>
      </c>
      <c r="L82" s="37" t="s">
        <v>199</v>
      </c>
      <c r="M82" s="37" t="s">
        <v>199</v>
      </c>
      <c r="N82" s="581">
        <v>0.47239999999999999</v>
      </c>
      <c r="O82" s="581">
        <v>3.2199999999999999E-2</v>
      </c>
      <c r="P82" s="581"/>
      <c r="Q82" s="581"/>
      <c r="R82" s="581">
        <v>1.6899999999999998E-2</v>
      </c>
      <c r="S82" s="581">
        <v>1.6500000000000001E-2</v>
      </c>
      <c r="T82" s="581">
        <v>6.7000000000000002E-3</v>
      </c>
      <c r="U82" s="581">
        <v>1.1999999999999999E-3</v>
      </c>
      <c r="V82" s="936"/>
      <c r="W82" s="581">
        <v>4.1300000000000003E-2</v>
      </c>
      <c r="X82" s="581">
        <v>3.3E-3</v>
      </c>
      <c r="Y82" s="581">
        <v>1.9E-3</v>
      </c>
      <c r="Z82" s="581">
        <v>5.1000000000000004E-3</v>
      </c>
      <c r="AA82" s="97"/>
      <c r="AB82" s="97"/>
      <c r="AC82" s="581">
        <v>2.5000000000000001E-3</v>
      </c>
      <c r="AD82" s="97"/>
      <c r="AE82" s="581">
        <v>3.5999999999999999E-3</v>
      </c>
      <c r="AF82" s="567"/>
      <c r="AG82" s="568">
        <f>SUM(RéceptionBD[[#This Row],[Balle]:[G.avarié]])</f>
        <v>6.0999999999999995E-3</v>
      </c>
      <c r="AH82" s="559">
        <f>RéceptionBD[[#This Row],[G.cassé]]+RéceptionBD[[#This Row],[G.Germé]]+RéceptionBD[[#This Row],[Imp.G]]+RéceptionBD[[#This Row],[Col Germe/G.Moucheté]]+RéceptionBD[[#This Row],[Imp.Diverses]]</f>
        <v>8.4699999999999998E-2</v>
      </c>
      <c r="AI82" s="559">
        <f>RéceptionBD[[#This Row],[G.Germé]]+RéceptionBD[[#This Row],[G.Chauffé]]+RéceptionBD[[#This Row],[Col Germe]]+RéceptionBD[[#This Row],[Balle]]+RéceptionBD[[#This Row],[Imp.Totales]]</f>
        <v>8.7999999999999995E-2</v>
      </c>
    </row>
    <row r="83" spans="1:70">
      <c r="A83" s="935">
        <v>45867</v>
      </c>
      <c r="B83" s="935">
        <v>45867</v>
      </c>
      <c r="C83" s="936" t="s">
        <v>2066</v>
      </c>
      <c r="D83" s="729" t="s">
        <v>2067</v>
      </c>
      <c r="E83" s="936"/>
      <c r="F83" s="739" t="s">
        <v>2067</v>
      </c>
      <c r="G83" s="37"/>
      <c r="H83" s="936">
        <v>9.6</v>
      </c>
      <c r="I83" s="1121">
        <v>15</v>
      </c>
      <c r="J83" s="584">
        <f>(RéceptionBD[[#This Row],[Pro/Bru]]/(100-RéceptionBD[[#This Row],[Humidité]]))*100</f>
        <v>16.592920353982301</v>
      </c>
      <c r="K83" s="936">
        <v>78.099999999999994</v>
      </c>
      <c r="L83" s="37" t="s">
        <v>199</v>
      </c>
      <c r="M83" s="37" t="s">
        <v>199</v>
      </c>
      <c r="N83" s="581">
        <v>0.67830000000000001</v>
      </c>
      <c r="O83" s="581">
        <v>1.8100000000000002E-2</v>
      </c>
      <c r="P83" s="581"/>
      <c r="Q83" s="581"/>
      <c r="R83" s="581">
        <v>8.1199999999999994E-2</v>
      </c>
      <c r="S83" s="581">
        <v>4.3E-3</v>
      </c>
      <c r="T83" s="581">
        <v>1.41E-2</v>
      </c>
      <c r="U83" s="581">
        <v>1.1000000000000001E-3</v>
      </c>
      <c r="V83" s="936"/>
      <c r="W83" s="581">
        <v>0.1007</v>
      </c>
      <c r="X83" s="581">
        <v>1.7000000000000001E-2</v>
      </c>
      <c r="Y83" s="581"/>
      <c r="Z83" s="581">
        <v>1.7000000000000001E-2</v>
      </c>
      <c r="AA83" s="97"/>
      <c r="AB83" s="97"/>
      <c r="AC83" s="581">
        <v>3.8E-3</v>
      </c>
      <c r="AD83" s="97"/>
      <c r="AE83" s="581">
        <v>4.1000000000000003E-3</v>
      </c>
      <c r="AF83" s="567"/>
      <c r="AG83" s="568">
        <f>SUM(RéceptionBD[[#This Row],[Balle]:[G.avarié]])</f>
        <v>7.9000000000000008E-3</v>
      </c>
      <c r="AH83" s="559">
        <f>RéceptionBD[[#This Row],[G.cassé]]+RéceptionBD[[#This Row],[G.Germé]]+RéceptionBD[[#This Row],[Imp.G]]+RéceptionBD[[#This Row],[Col Germe/G.Moucheté]]+RéceptionBD[[#This Row],[Imp.Diverses]]</f>
        <v>0.14369999999999999</v>
      </c>
      <c r="AI83" s="559">
        <f>RéceptionBD[[#This Row],[G.Germé]]+RéceptionBD[[#This Row],[G.Chauffé]]+RéceptionBD[[#This Row],[Col Germe]]+RéceptionBD[[#This Row],[Balle]]+RéceptionBD[[#This Row],[Imp.Totales]]</f>
        <v>0.16070000000000001</v>
      </c>
      <c r="AJ83" s="99"/>
      <c r="AK83" s="99"/>
      <c r="AL83" s="99"/>
      <c r="AM83" s="99"/>
      <c r="AN83" s="99"/>
      <c r="AO83" s="99"/>
      <c r="AP83" s="99"/>
      <c r="AQ83" s="99"/>
      <c r="AR83" s="99"/>
      <c r="AS83" s="99"/>
      <c r="AT83" s="99"/>
      <c r="AU83" s="99"/>
      <c r="AV83" s="99"/>
      <c r="AW83" s="99"/>
      <c r="AX83" s="99"/>
      <c r="AY83" s="99"/>
      <c r="AZ83" s="99"/>
      <c r="BA83" s="99"/>
      <c r="BB83" s="99"/>
      <c r="BC83" s="99"/>
      <c r="BD83" s="99"/>
      <c r="BE83" s="99"/>
      <c r="BF83" s="99"/>
      <c r="BG83" s="99"/>
      <c r="BH83" s="99"/>
      <c r="BI83" s="99"/>
      <c r="BJ83" s="99"/>
      <c r="BK83" s="99"/>
      <c r="BL83" s="99"/>
      <c r="BM83" s="99"/>
      <c r="BN83" s="99"/>
      <c r="BO83" s="99"/>
      <c r="BP83" s="99"/>
      <c r="BQ83" s="99"/>
      <c r="BR83" s="99"/>
    </row>
    <row r="84" spans="1:70">
      <c r="A84" s="937"/>
      <c r="B84" s="936"/>
      <c r="C84" s="936"/>
      <c r="D84" s="37"/>
      <c r="E84" s="936"/>
      <c r="F84" s="238"/>
      <c r="G84" s="37"/>
      <c r="H84" s="936"/>
      <c r="I84" s="936"/>
      <c r="J84" s="936"/>
      <c r="K84" s="936"/>
      <c r="L84" s="37"/>
      <c r="M84" s="37"/>
      <c r="N84" s="581"/>
      <c r="O84" s="581"/>
      <c r="P84" s="581"/>
      <c r="Q84" s="581"/>
      <c r="R84" s="581"/>
      <c r="S84" s="581"/>
      <c r="T84" s="581"/>
      <c r="U84" s="581"/>
      <c r="V84" s="936"/>
      <c r="W84" s="581"/>
      <c r="X84" s="581"/>
      <c r="Y84" s="581"/>
      <c r="Z84" s="581"/>
      <c r="AA84" s="97"/>
      <c r="AB84" s="97"/>
      <c r="AC84" s="581"/>
      <c r="AD84" s="97"/>
      <c r="AE84" s="581"/>
      <c r="AF84" s="567"/>
      <c r="AG84" s="568"/>
      <c r="AH84" s="559">
        <f>RéceptionBD[[#This Row],[G.cassé]]+RéceptionBD[[#This Row],[G.Germé]]+RéceptionBD[[#This Row],[Imp.G]]+RéceptionBD[[#This Row],[Col Germe/G.Moucheté]]+RéceptionBD[[#This Row],[Imp.Diverses]]</f>
        <v>0</v>
      </c>
      <c r="AI84" s="559">
        <f>RéceptionBD[[#This Row],[G.Germé]]+RéceptionBD[[#This Row],[G.Chauffé]]+RéceptionBD[[#This Row],[Col Germe]]+RéceptionBD[[#This Row],[Balle]]+RéceptionBD[[#This Row],[Imp.Totales]]</f>
        <v>0</v>
      </c>
      <c r="AJ84" s="99"/>
      <c r="AK84" s="99"/>
      <c r="AL84" s="99"/>
      <c r="AM84" s="99"/>
      <c r="AN84" s="99"/>
      <c r="AO84" s="99"/>
      <c r="AP84" s="99"/>
      <c r="AQ84" s="99"/>
      <c r="AR84" s="99"/>
      <c r="AS84" s="99"/>
      <c r="AT84" s="99"/>
      <c r="AU84" s="99"/>
      <c r="AV84" s="99"/>
      <c r="AW84" s="99"/>
      <c r="AX84" s="99"/>
      <c r="AY84" s="99"/>
      <c r="AZ84" s="99"/>
      <c r="BA84" s="99"/>
      <c r="BB84" s="99"/>
      <c r="BC84" s="99"/>
      <c r="BD84" s="99"/>
      <c r="BE84" s="99"/>
      <c r="BF84" s="99"/>
      <c r="BG84" s="99"/>
      <c r="BH84" s="99"/>
      <c r="BI84" s="99"/>
      <c r="BJ84" s="99"/>
      <c r="BK84" s="99"/>
      <c r="BL84" s="99"/>
      <c r="BM84" s="99"/>
      <c r="BN84" s="99"/>
      <c r="BO84" s="99"/>
      <c r="BP84" s="99"/>
      <c r="BQ84" s="99"/>
      <c r="BR84" s="99"/>
    </row>
    <row r="85" spans="1:70">
      <c r="A85" s="935">
        <v>45876</v>
      </c>
      <c r="B85" s="935">
        <v>45877</v>
      </c>
      <c r="C85" s="936" t="s">
        <v>2068</v>
      </c>
      <c r="D85" s="37"/>
      <c r="E85" s="936">
        <v>2644</v>
      </c>
      <c r="F85" s="238" t="s">
        <v>271</v>
      </c>
      <c r="G85" s="37" t="s">
        <v>2054</v>
      </c>
      <c r="H85" s="936">
        <v>9.6</v>
      </c>
      <c r="I85" s="939">
        <v>13.66</v>
      </c>
      <c r="J85" s="939">
        <v>15.110619469026549</v>
      </c>
      <c r="K85" s="1035">
        <v>77.910190000000014</v>
      </c>
      <c r="L85" s="37" t="s">
        <v>199</v>
      </c>
      <c r="M85" s="37" t="s">
        <v>199</v>
      </c>
      <c r="N85" s="581">
        <v>0.48234261899539366</v>
      </c>
      <c r="O85" s="581">
        <v>2.6510629424706052E-2</v>
      </c>
      <c r="P85" s="581"/>
      <c r="Q85" s="581">
        <v>4.5402176056419715E-3</v>
      </c>
      <c r="R85" s="581">
        <v>2.8829899819435265E-2</v>
      </c>
      <c r="S85" s="581">
        <v>6.9848018620980315E-3</v>
      </c>
      <c r="T85" s="581">
        <v>5.9765072515881581E-3</v>
      </c>
      <c r="U85" s="581">
        <v>1.7351150085255943E-3</v>
      </c>
      <c r="V85" s="936"/>
      <c r="W85" s="581">
        <v>4.8066541547289017E-2</v>
      </c>
      <c r="X85" s="581">
        <v>2.9304164588432262E-2</v>
      </c>
      <c r="Y85" s="581">
        <v>3.0846489040455012E-2</v>
      </c>
      <c r="Z85" s="581">
        <v>6.0150653628887274E-2</v>
      </c>
      <c r="AA85" s="97"/>
      <c r="AB85" s="97"/>
      <c r="AC85" s="581">
        <v>7.1286340103544404E-3</v>
      </c>
      <c r="AD85" s="97"/>
      <c r="AE85" s="581">
        <v>3.8558111300568765E-3</v>
      </c>
      <c r="AF85" s="567"/>
      <c r="AG85" s="568">
        <f>SUM(RéceptionBD[[#This Row],[Balle]:[G.avarié]])</f>
        <v>1.0984445140411317E-2</v>
      </c>
      <c r="AH85" s="559">
        <f>RéceptionBD[[#This Row],[G.cassé]]+RéceptionBD[[#This Row],[G.Germé]]+RéceptionBD[[#This Row],[Imp.G]]+RéceptionBD[[#This Row],[Col Germe/G.Moucheté]]+RéceptionBD[[#This Row],[Imp.Diverses]]</f>
        <v>0.14571226974129364</v>
      </c>
      <c r="AI85" s="559">
        <f>RéceptionBD[[#This Row],[G.Germé]]+RéceptionBD[[#This Row],[G.Chauffé]]+RéceptionBD[[#This Row],[Col Germe]]+RéceptionBD[[#This Row],[Balle]]+RéceptionBD[[#This Row],[Imp.Totales]]</f>
        <v>0.17955665193536788</v>
      </c>
      <c r="AJ85" s="99"/>
      <c r="AK85" s="99"/>
      <c r="AL85" s="99"/>
      <c r="AM85" s="99"/>
      <c r="AN85" s="99"/>
      <c r="AO85" s="99"/>
      <c r="AP85" s="99"/>
      <c r="AQ85" s="99"/>
      <c r="AR85" s="99"/>
      <c r="AS85" s="99"/>
      <c r="AT85" s="99"/>
      <c r="AU85" s="99"/>
      <c r="AV85" s="99"/>
      <c r="AW85" s="99"/>
      <c r="AX85" s="99"/>
      <c r="AY85" s="99"/>
      <c r="AZ85" s="99"/>
      <c r="BA85" s="99"/>
      <c r="BB85" s="99"/>
      <c r="BC85" s="99"/>
      <c r="BD85" s="99"/>
      <c r="BE85" s="99"/>
      <c r="BF85" s="99"/>
      <c r="BG85" s="99"/>
      <c r="BH85" s="99"/>
      <c r="BI85" s="99"/>
      <c r="BJ85" s="99"/>
      <c r="BK85" s="99"/>
      <c r="BL85" s="99"/>
      <c r="BM85" s="99"/>
      <c r="BN85" s="99"/>
      <c r="BO85" s="99"/>
      <c r="BP85" s="99"/>
      <c r="BQ85" s="99"/>
      <c r="BR85" s="99"/>
    </row>
    <row r="86" spans="1:70">
      <c r="A86" s="935">
        <v>45876</v>
      </c>
      <c r="B86" s="935">
        <v>45877</v>
      </c>
      <c r="C86" s="936" t="s">
        <v>270</v>
      </c>
      <c r="D86" s="37"/>
      <c r="E86" s="936">
        <v>3077</v>
      </c>
      <c r="F86" s="238" t="s">
        <v>271</v>
      </c>
      <c r="G86" s="37" t="s">
        <v>2054</v>
      </c>
      <c r="H86" s="936">
        <v>9.3000000000000007</v>
      </c>
      <c r="I86" s="939">
        <v>14.18</v>
      </c>
      <c r="J86" s="939">
        <v>15.633958103638367</v>
      </c>
      <c r="K86" s="1035">
        <v>75.33657700000002</v>
      </c>
      <c r="L86" s="37" t="s">
        <v>199</v>
      </c>
      <c r="M86" s="37" t="s">
        <v>199</v>
      </c>
      <c r="N86" s="581">
        <v>0.55956258724988372</v>
      </c>
      <c r="O86" s="581">
        <v>2.9553728228534044E-2</v>
      </c>
      <c r="P86" s="581"/>
      <c r="Q86" s="581"/>
      <c r="R86" s="581">
        <v>6.1882490402656393E-2</v>
      </c>
      <c r="S86" s="581">
        <v>5.2549330654717815E-3</v>
      </c>
      <c r="T86" s="581">
        <v>4.5381770601886137E-3</v>
      </c>
      <c r="U86" s="581">
        <v>9.582299535871229E-4</v>
      </c>
      <c r="V86" s="936"/>
      <c r="W86" s="581">
        <v>7.2633830481903902E-2</v>
      </c>
      <c r="X86" s="581">
        <v>3.6412738236310666E-2</v>
      </c>
      <c r="Y86" s="581">
        <v>8.6240695822841062E-3</v>
      </c>
      <c r="Z86" s="581">
        <v>4.5036807818594773E-2</v>
      </c>
      <c r="AA86" s="97"/>
      <c r="AB86" s="97"/>
      <c r="AC86" s="581">
        <v>1.1106687898089173E-2</v>
      </c>
      <c r="AD86" s="97"/>
      <c r="AE86" s="581">
        <v>3.2579818421962178E-3</v>
      </c>
      <c r="AF86" s="567"/>
      <c r="AG86" s="568">
        <f>SUM(RéceptionBD[[#This Row],[Balle]:[G.avarié]])</f>
        <v>1.436466974028539E-2</v>
      </c>
      <c r="AH86" s="559">
        <f>RéceptionBD[[#This Row],[G.cassé]]+RéceptionBD[[#This Row],[G.Germé]]+RéceptionBD[[#This Row],[Imp.G]]+RéceptionBD[[#This Row],[Col Germe/G.Moucheté]]+RéceptionBD[[#This Row],[Imp.Diverses]]</f>
        <v>0.16158903626931809</v>
      </c>
      <c r="AI86" s="559">
        <f>RéceptionBD[[#This Row],[G.Germé]]+RéceptionBD[[#This Row],[G.Chauffé]]+RéceptionBD[[#This Row],[Col Germe]]+RéceptionBD[[#This Row],[Balle]]+RéceptionBD[[#This Row],[Imp.Totales]]</f>
        <v>0.19800177450562875</v>
      </c>
      <c r="AJ86" s="99"/>
      <c r="AK86" s="99"/>
      <c r="AL86" s="99"/>
      <c r="AM86" s="99"/>
      <c r="AN86" s="99"/>
      <c r="AO86" s="99"/>
      <c r="AP86" s="99"/>
      <c r="AQ86" s="99"/>
      <c r="AR86" s="99"/>
      <c r="AS86" s="99"/>
      <c r="AT86" s="99"/>
      <c r="AU86" s="99"/>
      <c r="AV86" s="99"/>
      <c r="AW86" s="99"/>
      <c r="AX86" s="99"/>
      <c r="AY86" s="99"/>
      <c r="AZ86" s="99"/>
      <c r="BA86" s="99"/>
      <c r="BB86" s="99"/>
      <c r="BC86" s="99"/>
      <c r="BD86" s="99"/>
      <c r="BE86" s="99"/>
      <c r="BF86" s="99"/>
      <c r="BG86" s="99"/>
      <c r="BH86" s="99"/>
      <c r="BI86" s="99"/>
      <c r="BJ86" s="99"/>
      <c r="BK86" s="99"/>
      <c r="BL86" s="99"/>
      <c r="BM86" s="99"/>
      <c r="BN86" s="99"/>
      <c r="BO86" s="99"/>
      <c r="BP86" s="99"/>
      <c r="BQ86" s="99"/>
      <c r="BR86" s="99"/>
    </row>
    <row r="87" spans="1:70">
      <c r="A87" s="935">
        <v>45877</v>
      </c>
      <c r="B87" s="935">
        <v>45878</v>
      </c>
      <c r="C87" s="936" t="s">
        <v>270</v>
      </c>
      <c r="D87" s="37"/>
      <c r="E87" s="936"/>
      <c r="F87" s="238"/>
      <c r="G87" s="37"/>
      <c r="H87" s="936"/>
      <c r="I87" s="939"/>
      <c r="J87" s="939"/>
      <c r="K87" s="1035"/>
      <c r="L87" s="37"/>
      <c r="M87" s="37"/>
      <c r="N87" s="581"/>
      <c r="O87" s="581"/>
      <c r="P87" s="581"/>
      <c r="Q87" s="581"/>
      <c r="R87" s="581"/>
      <c r="S87" s="581"/>
      <c r="T87" s="581"/>
      <c r="U87" s="581"/>
      <c r="V87" s="936"/>
      <c r="W87" s="581">
        <f>SUM(RéceptionBD[[#This Row],[Autres Céreales]:[G.Fusarié]])</f>
        <v>0</v>
      </c>
      <c r="X87" s="581"/>
      <c r="Y87" s="581"/>
      <c r="Z87" s="581">
        <f>SUM(RéceptionBD[[#This Row],[Col Germe]:[G.Moucheté]])</f>
        <v>0</v>
      </c>
      <c r="AA87" s="97"/>
      <c r="AB87" s="97"/>
      <c r="AC87" s="581"/>
      <c r="AD87" s="97"/>
      <c r="AE87" s="581"/>
      <c r="AF87" s="567"/>
      <c r="AG87" s="568">
        <f>SUM(RéceptionBD[[#This Row],[Balle]:[G.avarié]])</f>
        <v>0</v>
      </c>
      <c r="AH87" s="559">
        <f>RéceptionBD[[#This Row],[G.cassé]]+RéceptionBD[[#This Row],[G.Germé]]+RéceptionBD[[#This Row],[Imp.G]]+RéceptionBD[[#This Row],[Col Germe/G.Moucheté]]+RéceptionBD[[#This Row],[Imp.Diverses]]</f>
        <v>0</v>
      </c>
      <c r="AI87" s="559">
        <f>RéceptionBD[[#This Row],[G.Germé]]+RéceptionBD[[#This Row],[G.Chauffé]]+RéceptionBD[[#This Row],[Col Germe]]+RéceptionBD[[#This Row],[Balle]]+RéceptionBD[[#This Row],[Imp.Totales]]</f>
        <v>0</v>
      </c>
      <c r="AJ87" s="99"/>
      <c r="AK87" s="99"/>
      <c r="AL87" s="99"/>
      <c r="AM87" s="99"/>
      <c r="AN87" s="99"/>
      <c r="AO87" s="99"/>
      <c r="AP87" s="99"/>
      <c r="AQ87" s="99"/>
      <c r="AR87" s="99"/>
      <c r="AS87" s="99"/>
      <c r="AT87" s="99"/>
      <c r="AU87" s="99"/>
      <c r="AV87" s="99"/>
      <c r="AW87" s="99"/>
      <c r="AX87" s="99"/>
      <c r="AY87" s="99"/>
      <c r="AZ87" s="99"/>
      <c r="BA87" s="99"/>
      <c r="BB87" s="99"/>
      <c r="BC87" s="99"/>
      <c r="BD87" s="99"/>
      <c r="BE87" s="99"/>
      <c r="BF87" s="99"/>
      <c r="BG87" s="99"/>
      <c r="BH87" s="99"/>
      <c r="BI87" s="99"/>
      <c r="BJ87" s="99"/>
      <c r="BK87" s="99"/>
      <c r="BL87" s="99"/>
      <c r="BM87" s="99"/>
      <c r="BN87" s="99"/>
      <c r="BO87" s="99"/>
      <c r="BP87" s="99"/>
      <c r="BQ87" s="99"/>
      <c r="BR87" s="99"/>
    </row>
    <row r="88" spans="1:70">
      <c r="A88" s="935">
        <v>45879</v>
      </c>
      <c r="B88" s="935">
        <v>45880</v>
      </c>
      <c r="C88" s="936" t="s">
        <v>2069</v>
      </c>
      <c r="D88" s="37"/>
      <c r="E88" s="936">
        <v>2711</v>
      </c>
      <c r="F88" s="238" t="s">
        <v>271</v>
      </c>
      <c r="G88" s="37" t="s">
        <v>2054</v>
      </c>
      <c r="H88" s="936">
        <v>8.3000000000000007</v>
      </c>
      <c r="I88" s="939">
        <v>13.53</v>
      </c>
      <c r="J88" s="939">
        <v>14.7546346782988</v>
      </c>
      <c r="K88" s="1035">
        <v>76.861681000000019</v>
      </c>
      <c r="L88" s="37" t="s">
        <v>199</v>
      </c>
      <c r="M88" s="37" t="s">
        <v>199</v>
      </c>
      <c r="N88" s="581">
        <v>0.37040399455288242</v>
      </c>
      <c r="O88" s="581">
        <v>2.8450210060947261E-2</v>
      </c>
      <c r="P88" s="581"/>
      <c r="Q88" s="581"/>
      <c r="R88" s="581">
        <v>3.6718248598120791E-2</v>
      </c>
      <c r="S88" s="581">
        <v>7.6238252993762346E-3</v>
      </c>
      <c r="T88" s="581">
        <v>1.1420490298465598E-2</v>
      </c>
      <c r="U88" s="581">
        <v>2.2032855115197317E-3</v>
      </c>
      <c r="V88" s="936"/>
      <c r="W88" s="581">
        <v>5.796584970748235E-2</v>
      </c>
      <c r="X88" s="581">
        <v>3.457785964532091E-2</v>
      </c>
      <c r="Y88" s="581">
        <v>1.2165719221479625E-2</v>
      </c>
      <c r="Z88" s="581">
        <v>4.6743578866800535E-2</v>
      </c>
      <c r="AA88" s="97"/>
      <c r="AB88" s="97"/>
      <c r="AC88" s="581">
        <v>1.4620580055621774E-2</v>
      </c>
      <c r="AD88" s="97"/>
      <c r="AE88" s="581">
        <v>1.5819437496205686E-2</v>
      </c>
      <c r="AF88" s="567"/>
      <c r="AG88" s="568">
        <f>SUM(RéceptionBD[[#This Row],[Balle]:[G.avarié]])</f>
        <v>3.0440017551827458E-2</v>
      </c>
      <c r="AH88" s="559">
        <f>RéceptionBD[[#This Row],[G.cassé]]+RéceptionBD[[#This Row],[G.Germé]]+RéceptionBD[[#This Row],[Imp.G]]+RéceptionBD[[#This Row],[Col Germe/G.Moucheté]]+RéceptionBD[[#This Row],[Imp.Diverses]]</f>
        <v>0.1635996561870576</v>
      </c>
      <c r="AI88" s="559">
        <f>RéceptionBD[[#This Row],[G.Germé]]+RéceptionBD[[#This Row],[G.Chauffé]]+RéceptionBD[[#This Row],[Col Germe]]+RéceptionBD[[#This Row],[Balle]]+RéceptionBD[[#This Row],[Imp.Totales]]</f>
        <v>0.19817751583237853</v>
      </c>
      <c r="AJ88" s="99"/>
      <c r="AK88" s="99"/>
      <c r="AL88" s="99"/>
      <c r="AM88" s="99"/>
      <c r="AN88" s="99"/>
      <c r="AO88" s="99"/>
      <c r="AP88" s="99"/>
      <c r="AQ88" s="99"/>
      <c r="AR88" s="99"/>
      <c r="AS88" s="99"/>
      <c r="AT88" s="99"/>
      <c r="AU88" s="99"/>
      <c r="AV88" s="99"/>
      <c r="AW88" s="99"/>
      <c r="AX88" s="99"/>
      <c r="AY88" s="99"/>
      <c r="AZ88" s="99"/>
      <c r="BA88" s="99"/>
      <c r="BB88" s="99"/>
      <c r="BC88" s="99"/>
      <c r="BD88" s="99"/>
      <c r="BE88" s="99"/>
      <c r="BF88" s="99"/>
      <c r="BG88" s="99"/>
      <c r="BH88" s="99"/>
      <c r="BI88" s="99"/>
      <c r="BJ88" s="99"/>
      <c r="BK88" s="99"/>
      <c r="BL88" s="99"/>
      <c r="BM88" s="99"/>
      <c r="BN88" s="99"/>
      <c r="BO88" s="99"/>
      <c r="BP88" s="99"/>
      <c r="BQ88" s="99"/>
      <c r="BR88" s="99"/>
    </row>
    <row r="89" spans="1:70">
      <c r="A89" s="935">
        <v>45880</v>
      </c>
      <c r="B89" s="935">
        <v>45881</v>
      </c>
      <c r="C89" s="936" t="s">
        <v>2069</v>
      </c>
      <c r="D89" s="37"/>
      <c r="E89" s="936">
        <v>2711</v>
      </c>
      <c r="F89" s="238" t="s">
        <v>271</v>
      </c>
      <c r="G89" s="37" t="s">
        <v>2054</v>
      </c>
      <c r="H89" s="936">
        <v>7.9</v>
      </c>
      <c r="I89" s="939">
        <v>13.72</v>
      </c>
      <c r="J89" s="939">
        <v>14.7546346782988</v>
      </c>
      <c r="K89" s="1035">
        <v>78.599999999999994</v>
      </c>
      <c r="L89" s="37" t="s">
        <v>199</v>
      </c>
      <c r="M89" s="37" t="s">
        <v>199</v>
      </c>
      <c r="N89" s="581"/>
      <c r="O89" s="581"/>
      <c r="P89" s="581"/>
      <c r="Q89" s="581"/>
      <c r="R89" s="581"/>
      <c r="S89" s="581"/>
      <c r="T89" s="581"/>
      <c r="U89" s="581"/>
      <c r="V89" s="936"/>
      <c r="W89" s="581">
        <f>SUM(RéceptionBD[[#This Row],[Autres Céreales]:[G.Fusarié]])</f>
        <v>0</v>
      </c>
      <c r="X89" s="581"/>
      <c r="Y89" s="581"/>
      <c r="Z89" s="581">
        <f>SUM(RéceptionBD[[#This Row],[Col Germe]:[G.Moucheté]])</f>
        <v>0</v>
      </c>
      <c r="AA89" s="97"/>
      <c r="AB89" s="97"/>
      <c r="AC89" s="581"/>
      <c r="AD89" s="97"/>
      <c r="AE89" s="581"/>
      <c r="AF89" s="567"/>
      <c r="AG89" s="568">
        <f>SUM(RéceptionBD[[#This Row],[Balle]:[G.avarié]])</f>
        <v>0</v>
      </c>
      <c r="AH89" s="559">
        <f>RéceptionBD[[#This Row],[G.cassé]]+RéceptionBD[[#This Row],[G.Germé]]+RéceptionBD[[#This Row],[Imp.G]]+RéceptionBD[[#This Row],[Col Germe/G.Moucheté]]+RéceptionBD[[#This Row],[Imp.Diverses]]</f>
        <v>0</v>
      </c>
      <c r="AI89" s="559">
        <f>RéceptionBD[[#This Row],[G.Germé]]+RéceptionBD[[#This Row],[G.Chauffé]]+RéceptionBD[[#This Row],[Col Germe]]+RéceptionBD[[#This Row],[Balle]]+RéceptionBD[[#This Row],[Imp.Totales]]</f>
        <v>0</v>
      </c>
      <c r="AJ89" s="99"/>
      <c r="AK89" s="99"/>
      <c r="AL89" s="99"/>
      <c r="AM89" s="99"/>
      <c r="AN89" s="99"/>
      <c r="AO89" s="99"/>
      <c r="AP89" s="99"/>
      <c r="AQ89" s="99"/>
      <c r="AR89" s="99"/>
      <c r="AS89" s="99"/>
      <c r="AT89" s="99"/>
      <c r="AU89" s="99"/>
      <c r="AV89" s="99"/>
      <c r="AW89" s="99"/>
      <c r="AX89" s="99"/>
      <c r="AY89" s="99"/>
      <c r="AZ89" s="99"/>
      <c r="BA89" s="99"/>
      <c r="BB89" s="99"/>
      <c r="BC89" s="99"/>
      <c r="BD89" s="99"/>
      <c r="BE89" s="99"/>
      <c r="BF89" s="99"/>
      <c r="BG89" s="99"/>
      <c r="BH89" s="99"/>
      <c r="BI89" s="99"/>
      <c r="BJ89" s="99"/>
      <c r="BK89" s="99"/>
      <c r="BL89" s="99"/>
      <c r="BM89" s="99"/>
      <c r="BN89" s="99"/>
      <c r="BO89" s="99"/>
      <c r="BP89" s="99"/>
      <c r="BQ89" s="99"/>
      <c r="BR89" s="99"/>
    </row>
    <row r="90" spans="1:70">
      <c r="A90" s="935">
        <v>45881</v>
      </c>
      <c r="B90" s="935">
        <v>45882</v>
      </c>
      <c r="C90" s="936" t="s">
        <v>2069</v>
      </c>
      <c r="D90" s="37"/>
      <c r="E90" s="936">
        <v>2711</v>
      </c>
      <c r="F90" s="238" t="s">
        <v>271</v>
      </c>
      <c r="G90" s="37" t="s">
        <v>2054</v>
      </c>
      <c r="H90" s="936"/>
      <c r="I90" s="939"/>
      <c r="J90" s="939"/>
      <c r="K90" s="1035"/>
      <c r="L90" s="37" t="s">
        <v>199</v>
      </c>
      <c r="M90" s="37" t="s">
        <v>199</v>
      </c>
      <c r="N90" s="581"/>
      <c r="O90" s="581"/>
      <c r="P90" s="581"/>
      <c r="Q90" s="581"/>
      <c r="R90" s="581"/>
      <c r="S90" s="581"/>
      <c r="T90" s="581"/>
      <c r="U90" s="581"/>
      <c r="V90" s="936"/>
      <c r="W90" s="581">
        <f>SUM(RéceptionBD[[#This Row],[Autres Céreales]:[G.Fusarié]])</f>
        <v>0</v>
      </c>
      <c r="X90" s="581"/>
      <c r="Y90" s="581"/>
      <c r="Z90" s="581">
        <f>SUM(RéceptionBD[[#This Row],[Col Germe]:[G.Moucheté]])</f>
        <v>0</v>
      </c>
      <c r="AA90" s="97"/>
      <c r="AB90" s="97"/>
      <c r="AC90" s="581"/>
      <c r="AD90" s="97"/>
      <c r="AE90" s="581"/>
      <c r="AF90" s="567"/>
      <c r="AG90" s="568">
        <f>SUM(RéceptionBD[[#This Row],[Balle]:[G.avarié]])</f>
        <v>0</v>
      </c>
      <c r="AH90" s="559">
        <f>RéceptionBD[[#This Row],[G.cassé]]+RéceptionBD[[#This Row],[G.Germé]]+RéceptionBD[[#This Row],[Imp.G]]+RéceptionBD[[#This Row],[Col Germe/G.Moucheté]]+RéceptionBD[[#This Row],[Imp.Diverses]]</f>
        <v>0</v>
      </c>
      <c r="AI90" s="559">
        <f>RéceptionBD[[#This Row],[G.Germé]]+RéceptionBD[[#This Row],[G.Chauffé]]+RéceptionBD[[#This Row],[Col Germe]]+RéceptionBD[[#This Row],[Balle]]+RéceptionBD[[#This Row],[Imp.Totales]]</f>
        <v>0</v>
      </c>
      <c r="AJ90" s="99"/>
      <c r="AK90" s="99"/>
      <c r="AL90" s="99"/>
      <c r="AM90" s="99"/>
      <c r="AN90" s="99"/>
      <c r="AO90" s="99"/>
      <c r="AP90" s="99"/>
      <c r="AQ90" s="99"/>
      <c r="AR90" s="99"/>
      <c r="AS90" s="99"/>
      <c r="AT90" s="99"/>
      <c r="AU90" s="99"/>
      <c r="AV90" s="99"/>
      <c r="AW90" s="99"/>
      <c r="AX90" s="99"/>
      <c r="AY90" s="99"/>
      <c r="AZ90" s="99"/>
      <c r="BA90" s="99"/>
      <c r="BB90" s="99"/>
      <c r="BC90" s="99"/>
      <c r="BD90" s="99"/>
      <c r="BE90" s="99"/>
      <c r="BF90" s="99"/>
      <c r="BG90" s="99"/>
      <c r="BH90" s="99"/>
      <c r="BI90" s="99"/>
      <c r="BJ90" s="99"/>
      <c r="BK90" s="99"/>
      <c r="BL90" s="99"/>
      <c r="BM90" s="99"/>
      <c r="BN90" s="99"/>
      <c r="BO90" s="99"/>
      <c r="BP90" s="99"/>
      <c r="BQ90" s="99"/>
      <c r="BR90" s="99"/>
    </row>
    <row r="91" spans="1:70">
      <c r="A91" s="935">
        <v>45880</v>
      </c>
      <c r="B91" s="935">
        <v>45881</v>
      </c>
      <c r="C91" s="936" t="s">
        <v>2070</v>
      </c>
      <c r="D91" s="37"/>
      <c r="E91" s="936">
        <v>2712</v>
      </c>
      <c r="F91" s="238" t="s">
        <v>271</v>
      </c>
      <c r="G91" s="37" t="s">
        <v>2054</v>
      </c>
      <c r="H91" s="936">
        <v>8.3000000000000007</v>
      </c>
      <c r="I91" s="939">
        <v>16.38</v>
      </c>
      <c r="J91" s="939">
        <v>17.862595419847327</v>
      </c>
      <c r="K91" s="1035">
        <v>77.016007000000002</v>
      </c>
      <c r="L91" s="37" t="s">
        <v>199</v>
      </c>
      <c r="M91" s="37" t="s">
        <v>199</v>
      </c>
      <c r="N91" s="581">
        <v>0.23817254174397032</v>
      </c>
      <c r="O91" s="581">
        <v>2.5612502680034951E-2</v>
      </c>
      <c r="P91" s="581"/>
      <c r="Q91" s="581"/>
      <c r="R91" s="581">
        <v>3.1197183715531294E-2</v>
      </c>
      <c r="S91" s="581">
        <v>2.6190228304396643E-2</v>
      </c>
      <c r="T91" s="581">
        <v>1.4635715817162828E-2</v>
      </c>
      <c r="U91" s="581">
        <v>1.7331768730850718E-3</v>
      </c>
      <c r="V91" s="936"/>
      <c r="W91" s="581">
        <v>7.375630471017583E-2</v>
      </c>
      <c r="X91" s="581">
        <v>3.967049287283609E-2</v>
      </c>
      <c r="Y91" s="581">
        <v>1.097678686287212E-2</v>
      </c>
      <c r="Z91" s="581">
        <v>5.0647279735708206E-2</v>
      </c>
      <c r="AA91" s="97"/>
      <c r="AB91" s="97"/>
      <c r="AC91" s="581">
        <v>4.386174016686532E-3</v>
      </c>
      <c r="AD91" s="97"/>
      <c r="AE91" s="581"/>
      <c r="AF91" s="567"/>
      <c r="AG91" s="568">
        <f>SUM(RéceptionBD[[#This Row],[Balle]:[G.avarié]])</f>
        <v>4.386174016686532E-3</v>
      </c>
      <c r="AH91" s="559">
        <f>RéceptionBD[[#This Row],[G.cassé]]+RéceptionBD[[#This Row],[G.Germé]]+RéceptionBD[[#This Row],[Imp.G]]+RéceptionBD[[#This Row],[Col Germe/G.Moucheté]]+RéceptionBD[[#This Row],[Imp.Diverses]]</f>
        <v>0.15440226114260552</v>
      </c>
      <c r="AI91" s="559">
        <f>RéceptionBD[[#This Row],[G.Germé]]+RéceptionBD[[#This Row],[G.Chauffé]]+RéceptionBD[[#This Row],[Col Germe]]+RéceptionBD[[#This Row],[Balle]]+RéceptionBD[[#This Row],[Imp.Totales]]</f>
        <v>0.19407275401544161</v>
      </c>
      <c r="AJ91" s="99"/>
      <c r="AK91" s="99"/>
      <c r="AL91" s="99"/>
      <c r="AM91" s="99"/>
      <c r="AN91" s="99"/>
      <c r="AO91" s="99"/>
      <c r="AP91" s="99"/>
      <c r="AQ91" s="99"/>
      <c r="AR91" s="99"/>
      <c r="AS91" s="99"/>
      <c r="AT91" s="99"/>
      <c r="AU91" s="99"/>
      <c r="AV91" s="99"/>
      <c r="AW91" s="99"/>
      <c r="AX91" s="99"/>
      <c r="AY91" s="99"/>
      <c r="AZ91" s="99"/>
      <c r="BA91" s="99"/>
      <c r="BB91" s="99"/>
      <c r="BC91" s="99"/>
      <c r="BD91" s="99"/>
      <c r="BE91" s="99"/>
      <c r="BF91" s="99"/>
      <c r="BG91" s="99"/>
      <c r="BH91" s="99"/>
      <c r="BI91" s="99"/>
      <c r="BJ91" s="99"/>
      <c r="BK91" s="99"/>
      <c r="BL91" s="99"/>
      <c r="BM91" s="99"/>
      <c r="BN91" s="99"/>
      <c r="BO91" s="99"/>
      <c r="BP91" s="99"/>
      <c r="BQ91" s="99"/>
      <c r="BR91" s="99"/>
    </row>
    <row r="92" spans="1:70">
      <c r="A92" s="935">
        <v>45881</v>
      </c>
      <c r="B92" s="935">
        <v>45882</v>
      </c>
      <c r="C92" s="936" t="s">
        <v>2070</v>
      </c>
      <c r="D92" s="37"/>
      <c r="E92" s="936">
        <v>2712</v>
      </c>
      <c r="F92" s="238" t="s">
        <v>271</v>
      </c>
      <c r="G92" s="37" t="s">
        <v>2054</v>
      </c>
      <c r="H92" s="936">
        <v>8.3000000000000007</v>
      </c>
      <c r="I92" s="939">
        <v>15.29</v>
      </c>
      <c r="J92" s="939">
        <v>17.862595419847327</v>
      </c>
      <c r="K92" s="1035">
        <v>79.099999999999994</v>
      </c>
      <c r="L92" s="37" t="s">
        <v>199</v>
      </c>
      <c r="M92" s="37" t="s">
        <v>199</v>
      </c>
      <c r="N92" s="581"/>
      <c r="O92" s="581"/>
      <c r="P92" s="581"/>
      <c r="Q92" s="581"/>
      <c r="R92" s="581"/>
      <c r="S92" s="581"/>
      <c r="T92" s="581"/>
      <c r="U92" s="581"/>
      <c r="V92" s="936"/>
      <c r="W92" s="581"/>
      <c r="X92" s="581"/>
      <c r="Y92" s="581"/>
      <c r="Z92" s="581">
        <f>SUM(RéceptionBD[[#This Row],[Col Germe]:[G.Moucheté]])</f>
        <v>0</v>
      </c>
      <c r="AA92" s="97"/>
      <c r="AB92" s="97"/>
      <c r="AC92" s="581"/>
      <c r="AD92" s="97"/>
      <c r="AE92" s="581"/>
      <c r="AF92" s="567"/>
      <c r="AG92" s="568">
        <f>SUM(RéceptionBD[[#This Row],[Balle]:[G.avarié]])</f>
        <v>0</v>
      </c>
      <c r="AH92" s="559">
        <f>RéceptionBD[[#This Row],[G.cassé]]+RéceptionBD[[#This Row],[G.Germé]]+RéceptionBD[[#This Row],[Imp.G]]+RéceptionBD[[#This Row],[Col Germe/G.Moucheté]]+RéceptionBD[[#This Row],[Imp.Diverses]]</f>
        <v>0</v>
      </c>
      <c r="AI92" s="559">
        <f>RéceptionBD[[#This Row],[G.Germé]]+RéceptionBD[[#This Row],[G.Chauffé]]+RéceptionBD[[#This Row],[Col Germe]]+RéceptionBD[[#This Row],[Balle]]+RéceptionBD[[#This Row],[Imp.Totales]]</f>
        <v>0</v>
      </c>
      <c r="AJ92" s="99"/>
      <c r="AK92" s="99"/>
      <c r="AL92" s="99"/>
      <c r="AM92" s="99"/>
      <c r="AN92" s="99"/>
      <c r="AO92" s="99"/>
      <c r="AP92" s="99"/>
      <c r="AQ92" s="99"/>
      <c r="AR92" s="99"/>
      <c r="AS92" s="99"/>
      <c r="AT92" s="99"/>
      <c r="AU92" s="99"/>
      <c r="AV92" s="99"/>
      <c r="AW92" s="99"/>
      <c r="AX92" s="99"/>
      <c r="AY92" s="99"/>
      <c r="AZ92" s="99"/>
      <c r="BA92" s="99"/>
      <c r="BB92" s="99"/>
      <c r="BC92" s="99"/>
      <c r="BD92" s="99"/>
      <c r="BE92" s="99"/>
      <c r="BF92" s="99"/>
      <c r="BG92" s="99"/>
      <c r="BH92" s="99"/>
      <c r="BI92" s="99"/>
      <c r="BJ92" s="99"/>
      <c r="BK92" s="99"/>
      <c r="BL92" s="99"/>
      <c r="BM92" s="99"/>
      <c r="BN92" s="99"/>
      <c r="BO92" s="99"/>
      <c r="BP92" s="99"/>
      <c r="BQ92" s="99"/>
      <c r="BR92" s="99"/>
    </row>
    <row r="93" spans="1:70">
      <c r="A93" s="935">
        <v>45902</v>
      </c>
      <c r="B93" s="935">
        <v>45903</v>
      </c>
      <c r="C93" s="936" t="s">
        <v>280</v>
      </c>
      <c r="D93" s="37"/>
      <c r="E93" s="936">
        <v>3431</v>
      </c>
      <c r="F93" s="238"/>
      <c r="G93" s="37" t="s">
        <v>2071</v>
      </c>
      <c r="H93" s="936">
        <v>10.5</v>
      </c>
      <c r="I93" s="939">
        <v>14.76</v>
      </c>
      <c r="J93" s="939">
        <f>(RéceptionBD[[#This Row],[Pro/Bru]]/(100-RéceptionBD[[#This Row],[Humidité]]))*100</f>
        <v>16.491620111731844</v>
      </c>
      <c r="K93" s="1035">
        <v>78.3</v>
      </c>
      <c r="L93" s="37" t="s">
        <v>199</v>
      </c>
      <c r="M93" s="37" t="s">
        <v>199</v>
      </c>
      <c r="N93" s="581">
        <v>0.21199999999999999</v>
      </c>
      <c r="O93" s="581">
        <v>2.1999999999999999E-2</v>
      </c>
      <c r="P93" s="581"/>
      <c r="Q93" s="581">
        <v>2.0000000000000001E-4</v>
      </c>
      <c r="R93" s="581">
        <v>3.5999999999999997E-2</v>
      </c>
      <c r="S93" s="581">
        <v>1.9800000000000002E-2</v>
      </c>
      <c r="T93" s="581">
        <v>1.4E-2</v>
      </c>
      <c r="U93" s="581">
        <v>8.0000000000000002E-3</v>
      </c>
      <c r="V93" s="936"/>
      <c r="W93" s="581">
        <v>7.4800000000000005E-2</v>
      </c>
      <c r="X93" s="581">
        <v>8.0000000000000002E-3</v>
      </c>
      <c r="Y93" s="581">
        <v>3.0000000000000001E-3</v>
      </c>
      <c r="Z93" s="581">
        <f>SUM(RéceptionBD[[#This Row],[Col Germe]:[G.Moucheté]])</f>
        <v>1.0999999999999999E-2</v>
      </c>
      <c r="AA93" s="97"/>
      <c r="AB93" s="97"/>
      <c r="AC93" s="581">
        <v>9.4000000000000004E-3</v>
      </c>
      <c r="AD93" s="97"/>
      <c r="AE93" s="581">
        <v>2.0000000000000001E-4</v>
      </c>
      <c r="AF93" s="567"/>
      <c r="AG93" s="568">
        <f>SUM(RéceptionBD[[#This Row],[Balle]:[G.avarié]])</f>
        <v>9.6000000000000009E-3</v>
      </c>
      <c r="AH93" s="559">
        <f>RéceptionBD[[#This Row],[G.cassé]]+RéceptionBD[[#This Row],[G.Germé]]+RéceptionBD[[#This Row],[Imp.G]]+RéceptionBD[[#This Row],[Col Germe/G.Moucheté]]+RéceptionBD[[#This Row],[Imp.Diverses]]</f>
        <v>0.11739999999999999</v>
      </c>
      <c r="AI93" s="559">
        <f>RéceptionBD[[#This Row],[G.Germé]]+RéceptionBD[[#This Row],[G.Chauffé]]+RéceptionBD[[#This Row],[Col Germe]]+RéceptionBD[[#This Row],[Balle]]+RéceptionBD[[#This Row],[Imp.Totales]]</f>
        <v>0.12559999999999999</v>
      </c>
      <c r="AJ93" s="99"/>
      <c r="AK93" s="99"/>
      <c r="AL93" s="99"/>
      <c r="AM93" s="99"/>
      <c r="AN93" s="99"/>
      <c r="AO93" s="99"/>
      <c r="AP93" s="99"/>
      <c r="AQ93" s="99"/>
      <c r="AR93" s="99"/>
      <c r="AS93" s="99"/>
      <c r="AT93" s="99"/>
      <c r="AU93" s="99"/>
      <c r="AV93" s="99"/>
      <c r="AW93" s="99"/>
      <c r="AX93" s="99"/>
      <c r="AY93" s="99"/>
      <c r="AZ93" s="99"/>
      <c r="BA93" s="99"/>
      <c r="BB93" s="99"/>
      <c r="BC93" s="99"/>
      <c r="BD93" s="99"/>
      <c r="BE93" s="99"/>
      <c r="BF93" s="99"/>
      <c r="BG93" s="99"/>
      <c r="BH93" s="99"/>
      <c r="BI93" s="99"/>
      <c r="BJ93" s="99"/>
      <c r="BK93" s="99"/>
      <c r="BL93" s="99"/>
      <c r="BM93" s="99"/>
      <c r="BN93" s="99"/>
      <c r="BO93" s="99"/>
      <c r="BP93" s="99"/>
      <c r="BQ93" s="99"/>
      <c r="BR93" s="99"/>
    </row>
    <row r="94" spans="1:70">
      <c r="A94" s="935">
        <v>45905</v>
      </c>
      <c r="B94" s="935">
        <v>45906</v>
      </c>
      <c r="C94" s="936" t="s">
        <v>2072</v>
      </c>
      <c r="D94" s="37"/>
      <c r="E94" s="936">
        <v>3482</v>
      </c>
      <c r="F94" s="238" t="s">
        <v>271</v>
      </c>
      <c r="G94" s="37" t="s">
        <v>2054</v>
      </c>
      <c r="H94" s="936">
        <v>10.3</v>
      </c>
      <c r="I94" s="939">
        <v>12.46</v>
      </c>
      <c r="J94" s="939">
        <f>(RéceptionBD[[#This Row],[Pro/Bru]]/(100-RéceptionBD[[#This Row],[Humidité]]))*100</f>
        <v>13.890746934225195</v>
      </c>
      <c r="K94" s="1035">
        <v>77.67</v>
      </c>
      <c r="L94" s="37" t="s">
        <v>199</v>
      </c>
      <c r="M94" s="37" t="s">
        <v>199</v>
      </c>
      <c r="N94" s="581"/>
      <c r="O94" s="581"/>
      <c r="P94" s="581"/>
      <c r="Q94" s="581"/>
      <c r="R94" s="581"/>
      <c r="S94" s="581"/>
      <c r="T94" s="581"/>
      <c r="U94" s="581"/>
      <c r="V94" s="936"/>
      <c r="W94" s="581">
        <f>SUM(RéceptionBD[[#This Row],[Autres Céreales]:[G.Fusarié]])</f>
        <v>0</v>
      </c>
      <c r="X94" s="581"/>
      <c r="Y94" s="581"/>
      <c r="Z94" s="581">
        <f>SUM(RéceptionBD[[#This Row],[Col Germe]:[G.Moucheté]])</f>
        <v>0</v>
      </c>
      <c r="AA94" s="97"/>
      <c r="AB94" s="97"/>
      <c r="AC94" s="581"/>
      <c r="AD94" s="97"/>
      <c r="AE94" s="581"/>
      <c r="AF94" s="567"/>
      <c r="AG94" s="568">
        <f>SUM(RéceptionBD[[#This Row],[Balle]:[G.avarié]])</f>
        <v>0</v>
      </c>
      <c r="AH94" s="559">
        <f>RéceptionBD[[#This Row],[G.cassé]]+RéceptionBD[[#This Row],[G.Germé]]+RéceptionBD[[#This Row],[Imp.G]]+RéceptionBD[[#This Row],[Col Germe/G.Moucheté]]+RéceptionBD[[#This Row],[Imp.Diverses]]</f>
        <v>0</v>
      </c>
      <c r="AI94" s="559">
        <f>RéceptionBD[[#This Row],[G.Germé]]+RéceptionBD[[#This Row],[G.Chauffé]]+RéceptionBD[[#This Row],[Col Germe]]+RéceptionBD[[#This Row],[Balle]]+RéceptionBD[[#This Row],[Imp.Totales]]</f>
        <v>0</v>
      </c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99"/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  <c r="BK94" s="99"/>
      <c r="BL94" s="99"/>
      <c r="BM94" s="99"/>
      <c r="BN94" s="99"/>
      <c r="BO94" s="99"/>
      <c r="BP94" s="99"/>
      <c r="BQ94" s="99"/>
      <c r="BR94" s="99"/>
    </row>
    <row r="95" spans="1:70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H95" s="559">
        <f>RéceptionBD[[#This Row],[G.cassé]]+RéceptionBD[[#This Row],[G.Germé]]+RéceptionBD[[#This Row],[Imp.G]]+RéceptionBD[[#This Row],[Col Germe/G.Moucheté]]+RéceptionBD[[#This Row],[Imp.Diverses]]</f>
        <v>0</v>
      </c>
      <c r="AI95" s="559">
        <f>RéceptionBD[[#This Row],[G.Germé]]+RéceptionBD[[#This Row],[G.Chauffé]]+RéceptionBD[[#This Row],[Col Germe]]+RéceptionBD[[#This Row],[Balle]]+RéceptionBD[[#This Row],[Imp.Totales]]</f>
        <v>0</v>
      </c>
    </row>
    <row r="96" spans="1:70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H96" s="559">
        <f>RéceptionBD[[#This Row],[G.cassé]]+RéceptionBD[[#This Row],[G.Germé]]+RéceptionBD[[#This Row],[Imp.G]]+RéceptionBD[[#This Row],[Col Germe/G.Moucheté]]+RéceptionBD[[#This Row],[Imp.Diverses]]</f>
        <v>0</v>
      </c>
      <c r="AI96" s="559">
        <f>RéceptionBD[[#This Row],[G.Germé]]+RéceptionBD[[#This Row],[G.Chauffé]]+RéceptionBD[[#This Row],[Col Germe]]+RéceptionBD[[#This Row],[Balle]]+RéceptionBD[[#This Row],[Imp.Totales]]</f>
        <v>0</v>
      </c>
    </row>
    <row r="97" spans="1:70">
      <c r="A97" s="935">
        <v>45905</v>
      </c>
      <c r="B97" s="935"/>
      <c r="C97" s="936" t="s">
        <v>2053</v>
      </c>
      <c r="D97" s="37"/>
      <c r="E97" s="936"/>
      <c r="F97" s="238" t="s">
        <v>271</v>
      </c>
      <c r="G97" s="37" t="s">
        <v>2054</v>
      </c>
      <c r="H97" s="936">
        <v>11.3</v>
      </c>
      <c r="I97" s="939">
        <v>13.04</v>
      </c>
      <c r="J97" s="939">
        <v>14.701240139999999</v>
      </c>
      <c r="K97" s="1035">
        <v>75.87</v>
      </c>
      <c r="L97" s="37" t="s">
        <v>199</v>
      </c>
      <c r="M97" s="37" t="s">
        <v>199</v>
      </c>
      <c r="N97" s="581">
        <v>0.21199999999999999</v>
      </c>
      <c r="O97" s="581">
        <v>2.87E-2</v>
      </c>
      <c r="P97" s="581"/>
      <c r="Q97" s="581"/>
      <c r="R97" s="581">
        <v>1.67E-2</v>
      </c>
      <c r="S97" s="581">
        <v>3.3799999999999997E-2</v>
      </c>
      <c r="T97" s="581">
        <v>8.0999999999999996E-3</v>
      </c>
      <c r="U97" s="581">
        <v>1.8E-3</v>
      </c>
      <c r="V97" s="936"/>
      <c r="W97" s="581">
        <v>6.0400000000000002E-2</v>
      </c>
      <c r="X97" s="581">
        <v>1.0699999999999999E-2</v>
      </c>
      <c r="Y97" s="581">
        <v>6.1999999999999998E-3</v>
      </c>
      <c r="Z97" s="581">
        <v>1.7000000000000001E-2</v>
      </c>
      <c r="AA97" s="97"/>
      <c r="AB97" s="97"/>
      <c r="AC97" s="581">
        <v>6.8999999999999999E-3</v>
      </c>
      <c r="AD97" s="97"/>
      <c r="AE97" s="581">
        <v>2.8999999999999998E-3</v>
      </c>
      <c r="AF97" s="567"/>
      <c r="AG97" s="568">
        <f>SUM(RéceptionBD[[#This Row],[Balle]:[G.avarié]])</f>
        <v>9.7999999999999997E-3</v>
      </c>
      <c r="AH97" s="559">
        <f>RéceptionBD[[#This Row],[G.cassé]]+RéceptionBD[[#This Row],[G.Germé]]+RéceptionBD[[#This Row],[Imp.G]]+RéceptionBD[[#This Row],[Col Germe/G.Moucheté]]+RéceptionBD[[#This Row],[Imp.Diverses]]</f>
        <v>0.1159</v>
      </c>
      <c r="AI97" s="559">
        <f>RéceptionBD[[#This Row],[G.Germé]]+RéceptionBD[[#This Row],[G.Chauffé]]+RéceptionBD[[#This Row],[Col Germe]]+RéceptionBD[[#This Row],[Balle]]+RéceptionBD[[#This Row],[Imp.Totales]]</f>
        <v>0.12659999999999999</v>
      </c>
      <c r="AJ97" s="99"/>
      <c r="AK97" s="99"/>
      <c r="AL97" s="99"/>
      <c r="AM97" s="99"/>
      <c r="AN97" s="99"/>
      <c r="AO97" s="99"/>
      <c r="AP97" s="99"/>
      <c r="AQ97" s="99"/>
      <c r="AR97" s="99"/>
      <c r="AS97" s="99"/>
      <c r="AT97" s="99"/>
      <c r="AU97" s="99"/>
      <c r="AV97" s="99"/>
      <c r="AW97" s="99"/>
      <c r="AX97" s="99"/>
      <c r="AY97" s="99"/>
      <c r="AZ97" s="99"/>
      <c r="BA97" s="99"/>
      <c r="BB97" s="99"/>
      <c r="BC97" s="99"/>
      <c r="BD97" s="99"/>
      <c r="BE97" s="99"/>
      <c r="BF97" s="99"/>
      <c r="BG97" s="99"/>
      <c r="BH97" s="99"/>
      <c r="BI97" s="99"/>
      <c r="BJ97" s="99"/>
      <c r="BK97" s="99"/>
      <c r="BL97" s="99"/>
      <c r="BM97" s="99"/>
      <c r="BN97" s="99"/>
      <c r="BO97" s="99"/>
      <c r="BP97" s="99"/>
      <c r="BQ97" s="99"/>
      <c r="BR97" s="99"/>
    </row>
    <row r="98" spans="1:70" ht="15.75" customHeight="1">
      <c r="A98" s="935">
        <v>45905</v>
      </c>
      <c r="B98" s="935"/>
      <c r="C98" s="936" t="s">
        <v>2073</v>
      </c>
      <c r="D98" s="37"/>
      <c r="E98" s="936"/>
      <c r="F98" s="238" t="s">
        <v>271</v>
      </c>
      <c r="G98" s="37" t="s">
        <v>2054</v>
      </c>
      <c r="H98" s="936">
        <v>10.3</v>
      </c>
      <c r="I98" s="939">
        <v>12.46</v>
      </c>
      <c r="J98" s="939">
        <v>13.890746930000001</v>
      </c>
      <c r="K98" s="1035">
        <v>77.17</v>
      </c>
      <c r="L98" s="37" t="s">
        <v>199</v>
      </c>
      <c r="M98" s="37" t="s">
        <v>199</v>
      </c>
      <c r="N98" s="581">
        <v>0.376</v>
      </c>
      <c r="O98" s="581">
        <v>2.8500000000000001E-2</v>
      </c>
      <c r="P98" s="581"/>
      <c r="Q98" s="581"/>
      <c r="R98" s="581">
        <v>1.8200000000000001E-2</v>
      </c>
      <c r="S98" s="581">
        <v>1.9E-2</v>
      </c>
      <c r="T98" s="581">
        <v>1.3899999999999999E-2</v>
      </c>
      <c r="U98" s="581">
        <v>6.9999999999999999E-4</v>
      </c>
      <c r="V98" s="936"/>
      <c r="W98" s="581">
        <v>5.1700000000000003E-2</v>
      </c>
      <c r="X98" s="581">
        <v>1.3299999999999999E-2</v>
      </c>
      <c r="Y98" s="581">
        <v>6.1000000000000004E-3</v>
      </c>
      <c r="Z98" s="581">
        <v>1.9400000000000001E-2</v>
      </c>
      <c r="AA98" s="97"/>
      <c r="AB98" s="97"/>
      <c r="AC98" s="581">
        <v>6.7000000000000002E-3</v>
      </c>
      <c r="AD98" s="97"/>
      <c r="AE98" s="581">
        <v>3.5000000000000001E-3</v>
      </c>
      <c r="AF98" s="567"/>
      <c r="AG98" s="568">
        <f>SUM(RéceptionBD[[#This Row],[Balle]:[G.avarié]])</f>
        <v>1.0200000000000001E-2</v>
      </c>
      <c r="AH98" s="559">
        <f>RéceptionBD[[#This Row],[G.cassé]]+RéceptionBD[[#This Row],[G.Germé]]+RéceptionBD[[#This Row],[Imp.G]]+RéceptionBD[[#This Row],[Col Germe/G.Moucheté]]+RéceptionBD[[#This Row],[Imp.Diverses]]</f>
        <v>0.10980000000000001</v>
      </c>
      <c r="AI98" s="559">
        <f>RéceptionBD[[#This Row],[G.Germé]]+RéceptionBD[[#This Row],[G.Chauffé]]+RéceptionBD[[#This Row],[Col Germe]]+RéceptionBD[[#This Row],[Balle]]+RéceptionBD[[#This Row],[Imp.Totales]]</f>
        <v>0.12310000000000001</v>
      </c>
      <c r="AJ98" s="99"/>
      <c r="AK98" s="99"/>
      <c r="AL98" s="99"/>
      <c r="AM98" s="99"/>
      <c r="AN98" s="99"/>
      <c r="AO98" s="99"/>
      <c r="AP98" s="99"/>
      <c r="AQ98" s="99"/>
      <c r="AR98" s="99"/>
      <c r="AS98" s="99"/>
      <c r="AT98" s="99"/>
      <c r="AU98" s="99"/>
      <c r="AV98" s="99"/>
      <c r="AW98" s="99"/>
      <c r="AX98" s="99"/>
      <c r="AY98" s="99"/>
      <c r="AZ98" s="99"/>
      <c r="BA98" s="99"/>
      <c r="BB98" s="99"/>
      <c r="BC98" s="99"/>
      <c r="BD98" s="99"/>
      <c r="BE98" s="99"/>
      <c r="BF98" s="99"/>
      <c r="BG98" s="99"/>
      <c r="BH98" s="99"/>
      <c r="BI98" s="99"/>
      <c r="BJ98" s="99"/>
      <c r="BK98" s="99"/>
      <c r="BL98" s="99"/>
      <c r="BM98" s="99"/>
      <c r="BN98" s="99"/>
      <c r="BO98" s="99"/>
      <c r="BP98" s="99"/>
      <c r="BQ98" s="99"/>
      <c r="BR98" s="99"/>
    </row>
    <row r="99" spans="1:70" ht="15.75" customHeight="1">
      <c r="A99" s="935">
        <v>45906</v>
      </c>
      <c r="B99" s="935"/>
      <c r="C99" s="936" t="s">
        <v>2053</v>
      </c>
      <c r="D99" s="37"/>
      <c r="E99" s="936"/>
      <c r="F99" s="238" t="s">
        <v>271</v>
      </c>
      <c r="G99" s="37" t="s">
        <v>2054</v>
      </c>
      <c r="H99" s="936">
        <v>11.4</v>
      </c>
      <c r="I99" s="939">
        <v>12.62</v>
      </c>
      <c r="J99" s="939">
        <v>14.24379233</v>
      </c>
      <c r="K99" s="1035">
        <v>75.16</v>
      </c>
      <c r="L99" s="37" t="s">
        <v>199</v>
      </c>
      <c r="M99" s="37" t="s">
        <v>199</v>
      </c>
      <c r="N99" s="581">
        <v>0.30609999999999998</v>
      </c>
      <c r="O99" s="581">
        <v>2.7199999999999998E-2</v>
      </c>
      <c r="P99" s="581"/>
      <c r="Q99" s="581"/>
      <c r="R99" s="581">
        <v>2.0799999999999999E-2</v>
      </c>
      <c r="S99" s="581">
        <v>1.47E-2</v>
      </c>
      <c r="T99" s="581">
        <v>5.4000000000000003E-3</v>
      </c>
      <c r="U99" s="581"/>
      <c r="V99" s="936"/>
      <c r="W99" s="581">
        <v>4.1000000000000002E-2</v>
      </c>
      <c r="X99" s="581">
        <v>1.49E-2</v>
      </c>
      <c r="Y99" s="581">
        <v>1.01E-2</v>
      </c>
      <c r="Z99" s="581">
        <v>2.5000000000000001E-2</v>
      </c>
      <c r="AA99" s="97"/>
      <c r="AB99" s="97"/>
      <c r="AC99" s="581">
        <v>4.5999999999999999E-3</v>
      </c>
      <c r="AD99" s="97"/>
      <c r="AE99" s="581">
        <v>2.5000000000000001E-3</v>
      </c>
      <c r="AF99" s="567"/>
      <c r="AG99" s="568">
        <f>SUM(RéceptionBD[[#This Row],[Balle]:[G.avarié]])</f>
        <v>7.1000000000000004E-3</v>
      </c>
      <c r="AH99" s="559">
        <f>RéceptionBD[[#This Row],[G.cassé]]+RéceptionBD[[#This Row],[G.Germé]]+RéceptionBD[[#This Row],[Imp.G]]+RéceptionBD[[#This Row],[Col Germe/G.Moucheté]]+RéceptionBD[[#This Row],[Imp.Diverses]]</f>
        <v>0.1003</v>
      </c>
      <c r="AI99" s="559">
        <f>RéceptionBD[[#This Row],[G.Germé]]+RéceptionBD[[#This Row],[G.Chauffé]]+RéceptionBD[[#This Row],[Col Germe]]+RéceptionBD[[#This Row],[Balle]]+RéceptionBD[[#This Row],[Imp.Totales]]</f>
        <v>0.1152</v>
      </c>
      <c r="AJ99" s="99"/>
      <c r="AK99" s="99"/>
      <c r="AL99" s="99"/>
      <c r="AM99" s="99"/>
      <c r="AN99" s="99"/>
      <c r="AO99" s="99"/>
      <c r="AP99" s="99"/>
      <c r="AQ99" s="99"/>
      <c r="AR99" s="99"/>
      <c r="AS99" s="99"/>
      <c r="AT99" s="99"/>
      <c r="AU99" s="99"/>
      <c r="AV99" s="99"/>
      <c r="AW99" s="99"/>
      <c r="AX99" s="99"/>
      <c r="AY99" s="99"/>
      <c r="AZ99" s="99"/>
      <c r="BA99" s="99"/>
      <c r="BB99" s="99"/>
      <c r="BC99" s="99"/>
      <c r="BD99" s="99"/>
      <c r="BE99" s="99"/>
      <c r="BF99" s="99"/>
      <c r="BG99" s="99"/>
      <c r="BH99" s="99"/>
      <c r="BI99" s="99"/>
      <c r="BJ99" s="99"/>
      <c r="BK99" s="99"/>
      <c r="BL99" s="99"/>
      <c r="BM99" s="99"/>
      <c r="BN99" s="99"/>
      <c r="BO99" s="99"/>
      <c r="BP99" s="99"/>
      <c r="BQ99" s="99"/>
      <c r="BR99" s="99"/>
    </row>
    <row r="100" spans="1:70" ht="15.75" customHeight="1">
      <c r="A100" s="935">
        <v>45906</v>
      </c>
      <c r="B100" s="935">
        <v>45907</v>
      </c>
      <c r="C100" s="936" t="s">
        <v>2074</v>
      </c>
      <c r="D100" s="37"/>
      <c r="E100" s="936">
        <v>3542</v>
      </c>
      <c r="F100" s="238"/>
      <c r="G100" s="37" t="s">
        <v>2071</v>
      </c>
      <c r="H100" s="936">
        <v>11.1</v>
      </c>
      <c r="I100" s="939">
        <v>12.8</v>
      </c>
      <c r="J100" s="939">
        <f>(RéceptionBD[[#This Row],[Pro/Bru]]/(100-RéceptionBD[[#This Row],[Humidité]]))*100</f>
        <v>14.398200224971877</v>
      </c>
      <c r="K100" s="1035">
        <v>79.599999999999994</v>
      </c>
      <c r="L100" s="37" t="s">
        <v>199</v>
      </c>
      <c r="M100" s="37" t="s">
        <v>199</v>
      </c>
      <c r="N100" s="581">
        <v>0.26119999999999999</v>
      </c>
      <c r="O100" s="581">
        <v>2.01E-2</v>
      </c>
      <c r="P100" s="581"/>
      <c r="Q100" s="581">
        <v>4.0000000000000002E-4</v>
      </c>
      <c r="R100" s="581">
        <v>2.5000000000000001E-2</v>
      </c>
      <c r="S100" s="581">
        <v>1.84E-2</v>
      </c>
      <c r="T100" s="581">
        <v>1.9400000000000001E-2</v>
      </c>
      <c r="U100" s="581">
        <v>7.0000000000000001E-3</v>
      </c>
      <c r="V100" s="936">
        <v>0.04</v>
      </c>
      <c r="W100" s="581">
        <f>SUM(R100+S100+T100+U100+V100)</f>
        <v>0.10980000000000001</v>
      </c>
      <c r="X100" s="581">
        <v>1.4E-2</v>
      </c>
      <c r="Y100" s="581">
        <v>9.4000000000000004E-3</v>
      </c>
      <c r="Z100" s="581">
        <f>SUM(RéceptionBD[[#This Row],[Col Germe]:[G.Moucheté]])</f>
        <v>2.3400000000000001E-2</v>
      </c>
      <c r="AA100" s="97"/>
      <c r="AB100" s="97"/>
      <c r="AC100" s="581">
        <v>7.4000000000000003E-3</v>
      </c>
      <c r="AD100" s="97"/>
      <c r="AE100" s="581"/>
      <c r="AF100" s="567"/>
      <c r="AG100" s="568">
        <f>SUM(RéceptionBD[[#This Row],[Balle]:[G.avarié]])</f>
        <v>7.4000000000000003E-3</v>
      </c>
      <c r="AH100" s="559">
        <f>RéceptionBD[[#This Row],[G.cassé]]+RéceptionBD[[#This Row],[G.Germé]]+RéceptionBD[[#This Row],[Imp.G]]+RéceptionBD[[#This Row],[Col Germe/G.Moucheté]]+RéceptionBD[[#This Row],[Imp.Diverses]]</f>
        <v>0.16070000000000001</v>
      </c>
      <c r="AI100" s="559">
        <f>RéceptionBD[[#This Row],[G.Germé]]+RéceptionBD[[#This Row],[G.Chauffé]]+RéceptionBD[[#This Row],[Col Germe]]+RéceptionBD[[#This Row],[Balle]]+RéceptionBD[[#This Row],[Imp.Totales]]</f>
        <v>0.17510000000000001</v>
      </c>
      <c r="AJ100" s="99"/>
      <c r="AK100" s="99"/>
      <c r="AL100" s="99"/>
      <c r="AM100" s="99"/>
      <c r="AN100" s="99"/>
      <c r="AO100" s="99"/>
      <c r="AP100" s="99"/>
      <c r="AQ100" s="99"/>
      <c r="AR100" s="99"/>
      <c r="AS100" s="99"/>
      <c r="AT100" s="99"/>
      <c r="AU100" s="99"/>
      <c r="AV100" s="99"/>
      <c r="AW100" s="99"/>
      <c r="AX100" s="99"/>
      <c r="AY100" s="99"/>
      <c r="AZ100" s="99"/>
      <c r="BA100" s="99"/>
      <c r="BB100" s="99"/>
      <c r="BC100" s="99"/>
      <c r="BD100" s="99"/>
      <c r="BE100" s="99"/>
      <c r="BF100" s="99"/>
      <c r="BG100" s="99"/>
      <c r="BH100" s="99"/>
      <c r="BI100" s="99"/>
      <c r="BJ100" s="99"/>
      <c r="BK100" s="99"/>
      <c r="BL100" s="99"/>
      <c r="BM100" s="99"/>
      <c r="BN100" s="99"/>
      <c r="BO100" s="99"/>
      <c r="BP100" s="99"/>
      <c r="BQ100" s="99"/>
      <c r="BR100" s="99"/>
    </row>
    <row r="101" spans="1:70" ht="15.75" customHeight="1">
      <c r="A101" s="935">
        <v>45907</v>
      </c>
      <c r="B101" s="935">
        <v>45908</v>
      </c>
      <c r="C101" s="936" t="s">
        <v>2074</v>
      </c>
      <c r="D101" s="37"/>
      <c r="E101" s="936"/>
      <c r="F101" s="238"/>
      <c r="G101" s="37" t="s">
        <v>2071</v>
      </c>
      <c r="H101" s="936">
        <v>11.1</v>
      </c>
      <c r="I101" s="939">
        <v>12.8</v>
      </c>
      <c r="J101" s="939">
        <f>(RéceptionBD[[#This Row],[Pro/Bru]]/(100-RéceptionBD[[#This Row],[Humidité]]))*100</f>
        <v>14.398200224971877</v>
      </c>
      <c r="K101" s="1035">
        <v>79.599999999999994</v>
      </c>
      <c r="L101" s="37" t="s">
        <v>199</v>
      </c>
      <c r="M101" s="37" t="s">
        <v>199</v>
      </c>
      <c r="N101" s="581"/>
      <c r="O101" s="581"/>
      <c r="P101" s="581"/>
      <c r="Q101" s="581"/>
      <c r="R101" s="581"/>
      <c r="S101" s="581"/>
      <c r="T101" s="581"/>
      <c r="U101" s="581"/>
      <c r="V101" s="936"/>
      <c r="W101" s="581"/>
      <c r="X101" s="581"/>
      <c r="Y101" s="581"/>
      <c r="Z101" s="581"/>
      <c r="AA101" s="97"/>
      <c r="AB101" s="97"/>
      <c r="AC101" s="581"/>
      <c r="AD101" s="97"/>
      <c r="AE101" s="581"/>
      <c r="AF101" s="567"/>
      <c r="AG101" s="568"/>
      <c r="AH101" s="559">
        <f>RéceptionBD[[#This Row],[G.cassé]]+RéceptionBD[[#This Row],[G.Germé]]+RéceptionBD[[#This Row],[Imp.G]]+RéceptionBD[[#This Row],[Col Germe/G.Moucheté]]+RéceptionBD[[#This Row],[Imp.Diverses]]</f>
        <v>0</v>
      </c>
      <c r="AI101" s="559">
        <f>RéceptionBD[[#This Row],[G.Germé]]+RéceptionBD[[#This Row],[G.Chauffé]]+RéceptionBD[[#This Row],[Col Germe]]+RéceptionBD[[#This Row],[Balle]]+RéceptionBD[[#This Row],[Imp.Totales]]</f>
        <v>0</v>
      </c>
      <c r="AJ101" s="99"/>
      <c r="AK101" s="99"/>
      <c r="AL101" s="99"/>
      <c r="AM101" s="99"/>
      <c r="AN101" s="99"/>
      <c r="AO101" s="99"/>
      <c r="AP101" s="99"/>
      <c r="AQ101" s="99"/>
      <c r="AR101" s="99"/>
      <c r="AS101" s="99"/>
      <c r="AT101" s="99"/>
      <c r="AU101" s="99"/>
      <c r="AV101" s="99"/>
      <c r="AW101" s="99"/>
      <c r="AX101" s="99"/>
      <c r="AY101" s="99"/>
      <c r="AZ101" s="99"/>
      <c r="BA101" s="99"/>
      <c r="BB101" s="99"/>
      <c r="BC101" s="99"/>
      <c r="BD101" s="99"/>
      <c r="BE101" s="99"/>
      <c r="BF101" s="99"/>
      <c r="BG101" s="99"/>
      <c r="BH101" s="99"/>
      <c r="BI101" s="99"/>
      <c r="BJ101" s="99"/>
      <c r="BK101" s="99"/>
      <c r="BL101" s="99"/>
      <c r="BM101" s="99"/>
      <c r="BN101" s="99"/>
      <c r="BO101" s="99"/>
      <c r="BP101" s="99"/>
      <c r="BQ101" s="99"/>
      <c r="BR101" s="99"/>
    </row>
    <row r="102" spans="1:70" ht="15.75" customHeight="1">
      <c r="A102" s="935">
        <v>45909</v>
      </c>
      <c r="B102" s="935"/>
      <c r="C102" s="936" t="s">
        <v>2075</v>
      </c>
      <c r="D102" s="37"/>
      <c r="E102" s="936"/>
      <c r="F102" s="238" t="s">
        <v>271</v>
      </c>
      <c r="G102" s="37" t="s">
        <v>2054</v>
      </c>
      <c r="H102" s="936">
        <v>9</v>
      </c>
      <c r="I102" s="939">
        <v>12.84</v>
      </c>
      <c r="J102" s="939">
        <v>14.10989011</v>
      </c>
      <c r="K102" s="1035">
        <v>76.73</v>
      </c>
      <c r="L102" s="37" t="s">
        <v>199</v>
      </c>
      <c r="M102" s="37" t="s">
        <v>199</v>
      </c>
      <c r="N102" s="581">
        <v>0.30709999999999998</v>
      </c>
      <c r="O102" s="581">
        <v>3.0700000000000002E-2</v>
      </c>
      <c r="P102" s="581"/>
      <c r="Q102" s="581"/>
      <c r="R102" s="581">
        <v>4.2299999999999997E-2</v>
      </c>
      <c r="S102" s="581">
        <v>1.7999999999999999E-2</v>
      </c>
      <c r="T102" s="581">
        <v>7.9000000000000008E-3</v>
      </c>
      <c r="U102" s="581">
        <v>1.2999999999999999E-3</v>
      </c>
      <c r="V102" s="936"/>
      <c r="W102" s="581">
        <v>6.9599999999999995E-2</v>
      </c>
      <c r="X102" s="581">
        <v>1.4E-2</v>
      </c>
      <c r="Y102" s="581">
        <v>3.5999999999999999E-3</v>
      </c>
      <c r="Z102" s="581">
        <v>1.7600000000000001E-2</v>
      </c>
      <c r="AA102" s="97"/>
      <c r="AB102" s="97"/>
      <c r="AC102" s="581">
        <v>4.5999999999999999E-3</v>
      </c>
      <c r="AD102" s="97"/>
      <c r="AE102" s="581">
        <v>1.5E-3</v>
      </c>
      <c r="AF102" s="567"/>
      <c r="AG102" s="568">
        <f>SUM(RéceptionBD[[#This Row],[Balle]:[G.avarié]])</f>
        <v>6.0999999999999995E-3</v>
      </c>
      <c r="AH102" s="559">
        <f>RéceptionBD[[#This Row],[G.cassé]]+RéceptionBD[[#This Row],[G.Germé]]+RéceptionBD[[#This Row],[Imp.G]]+RéceptionBD[[#This Row],[Col Germe/G.Moucheté]]+RéceptionBD[[#This Row],[Imp.Diverses]]</f>
        <v>0.124</v>
      </c>
      <c r="AI102" s="559">
        <f>RéceptionBD[[#This Row],[G.Germé]]+RéceptionBD[[#This Row],[G.Chauffé]]+RéceptionBD[[#This Row],[Col Germe]]+RéceptionBD[[#This Row],[Balle]]+RéceptionBD[[#This Row],[Imp.Totales]]</f>
        <v>0.13800000000000001</v>
      </c>
      <c r="AJ102" s="99"/>
      <c r="AK102" s="99"/>
      <c r="AL102" s="99"/>
      <c r="AM102" s="99"/>
      <c r="AN102" s="99"/>
      <c r="AO102" s="99"/>
      <c r="AP102" s="99"/>
      <c r="AQ102" s="99"/>
      <c r="AR102" s="99"/>
      <c r="AS102" s="99"/>
      <c r="AT102" s="99"/>
      <c r="AU102" s="99"/>
      <c r="AV102" s="99"/>
      <c r="AW102" s="99"/>
      <c r="AX102" s="99"/>
      <c r="AY102" s="99"/>
      <c r="AZ102" s="99"/>
      <c r="BA102" s="99"/>
      <c r="BB102" s="99"/>
      <c r="BC102" s="99"/>
      <c r="BD102" s="99"/>
      <c r="BE102" s="99"/>
      <c r="BF102" s="99"/>
      <c r="BG102" s="99"/>
      <c r="BH102" s="99"/>
      <c r="BI102" s="99"/>
      <c r="BJ102" s="99"/>
      <c r="BK102" s="99"/>
      <c r="BL102" s="99"/>
      <c r="BM102" s="99"/>
      <c r="BN102" s="99"/>
      <c r="BO102" s="99"/>
      <c r="BP102" s="99"/>
      <c r="BQ102" s="99"/>
      <c r="BR102" s="99"/>
    </row>
    <row r="103" spans="1:70">
      <c r="A103" s="935">
        <v>45909</v>
      </c>
      <c r="B103" s="935">
        <v>45910</v>
      </c>
      <c r="C103" s="936" t="s">
        <v>306</v>
      </c>
      <c r="D103" s="37"/>
      <c r="E103" s="936">
        <v>3644</v>
      </c>
      <c r="F103" s="238" t="s">
        <v>2076</v>
      </c>
      <c r="G103" s="37" t="s">
        <v>2054</v>
      </c>
      <c r="H103" s="936">
        <v>10.53</v>
      </c>
      <c r="I103" s="939">
        <v>12.96</v>
      </c>
      <c r="J103" s="939">
        <v>14.10989011</v>
      </c>
      <c r="K103" s="1035">
        <v>78.099999999999994</v>
      </c>
      <c r="L103" s="37" t="s">
        <v>199</v>
      </c>
      <c r="M103" s="37" t="s">
        <v>199</v>
      </c>
      <c r="N103" s="581">
        <v>0.28120000000000001</v>
      </c>
      <c r="O103" s="581">
        <v>2.1399999999999999E-2</v>
      </c>
      <c r="P103" s="581"/>
      <c r="Q103" s="581"/>
      <c r="R103" s="581">
        <v>2.1600000000000001E-2</v>
      </c>
      <c r="S103" s="581">
        <v>1.9199999999999998E-2</v>
      </c>
      <c r="T103" s="581">
        <v>9.7999999999999997E-3</v>
      </c>
      <c r="U103" s="581">
        <v>1.5E-3</v>
      </c>
      <c r="V103" s="936"/>
      <c r="W103" s="581">
        <f>SUM(RéceptionBD[[#This Row],[Autres Céreales]:[G.Fusarié]])</f>
        <v>5.2100000000000007E-2</v>
      </c>
      <c r="X103" s="581">
        <v>1.23E-2</v>
      </c>
      <c r="Y103" s="581">
        <v>5.5999999999999999E-3</v>
      </c>
      <c r="Z103" s="581">
        <f>SUM(RéceptionBD[[#This Row],[Col Germe]:[G.Moucheté]])</f>
        <v>1.7899999999999999E-2</v>
      </c>
      <c r="AA103" s="97"/>
      <c r="AB103" s="97"/>
      <c r="AC103" s="581">
        <v>5.4000000000000003E-3</v>
      </c>
      <c r="AD103" s="97"/>
      <c r="AE103" s="581"/>
      <c r="AF103" s="567"/>
      <c r="AG103" s="568">
        <f>SUM(RéceptionBD[[#This Row],[Balle]:[G.avarié]])</f>
        <v>5.4000000000000003E-3</v>
      </c>
      <c r="AH103" s="559">
        <f>RéceptionBD[[#This Row],[G.cassé]]+RéceptionBD[[#This Row],[G.Germé]]+RéceptionBD[[#This Row],[Imp.G]]+RéceptionBD[[#This Row],[Col Germe/G.Moucheté]]+RéceptionBD[[#This Row],[Imp.Diverses]]</f>
        <v>9.6800000000000011E-2</v>
      </c>
      <c r="AI103" s="559">
        <f>RéceptionBD[[#This Row],[G.Germé]]+RéceptionBD[[#This Row],[G.Chauffé]]+RéceptionBD[[#This Row],[Col Germe]]+RéceptionBD[[#This Row],[Balle]]+RéceptionBD[[#This Row],[Imp.Totales]]</f>
        <v>0.10910000000000002</v>
      </c>
      <c r="AJ103" s="99"/>
      <c r="AK103" s="99"/>
      <c r="AL103" s="99"/>
      <c r="AM103" s="99"/>
      <c r="AN103" s="99"/>
      <c r="AO103" s="99"/>
      <c r="AP103" s="99"/>
      <c r="AQ103" s="99"/>
      <c r="AR103" s="99"/>
      <c r="AS103" s="99"/>
      <c r="AT103" s="99"/>
      <c r="AU103" s="99"/>
      <c r="AV103" s="99"/>
      <c r="AW103" s="99"/>
      <c r="AX103" s="99"/>
      <c r="AY103" s="99"/>
      <c r="AZ103" s="99"/>
      <c r="BA103" s="99"/>
      <c r="BB103" s="99"/>
      <c r="BC103" s="99"/>
      <c r="BD103" s="99"/>
      <c r="BE103" s="99"/>
      <c r="BF103" s="99"/>
      <c r="BG103" s="99"/>
      <c r="BH103" s="99"/>
      <c r="BI103" s="99"/>
      <c r="BJ103" s="99"/>
      <c r="BK103" s="99"/>
      <c r="BL103" s="99"/>
      <c r="BM103" s="99"/>
      <c r="BN103" s="99"/>
      <c r="BO103" s="99"/>
      <c r="BP103" s="99"/>
      <c r="BQ103" s="99"/>
      <c r="BR103" s="99"/>
    </row>
    <row r="104" spans="1:70" ht="15.75" customHeight="1">
      <c r="A104" s="935">
        <v>45909</v>
      </c>
      <c r="B104" s="935">
        <v>45910</v>
      </c>
      <c r="C104" s="936" t="s">
        <v>2077</v>
      </c>
      <c r="D104" s="37"/>
      <c r="E104" s="936">
        <v>3429</v>
      </c>
      <c r="F104" s="238"/>
      <c r="G104" s="37" t="s">
        <v>2071</v>
      </c>
      <c r="H104" s="936">
        <v>10.43</v>
      </c>
      <c r="I104" s="939">
        <v>13</v>
      </c>
      <c r="J104" s="939">
        <v>14.10989011</v>
      </c>
      <c r="K104" s="1035">
        <v>78.680000000000007</v>
      </c>
      <c r="L104" s="37" t="s">
        <v>199</v>
      </c>
      <c r="M104" s="37" t="s">
        <v>199</v>
      </c>
      <c r="N104" s="581">
        <v>0.24099999999999999</v>
      </c>
      <c r="O104" s="581">
        <v>2.12E-2</v>
      </c>
      <c r="P104" s="581"/>
      <c r="Q104" s="581"/>
      <c r="R104" s="581">
        <v>2.98E-2</v>
      </c>
      <c r="S104" s="581">
        <v>1.4500000000000001E-2</v>
      </c>
      <c r="T104" s="581">
        <v>1.24E-2</v>
      </c>
      <c r="U104" s="581">
        <v>8.0000000000000002E-3</v>
      </c>
      <c r="V104" s="936"/>
      <c r="W104" s="581">
        <f>SUM(RéceptionBD[[#This Row],[Autres Céreales]:[G.Fusarié]])</f>
        <v>6.4700000000000008E-2</v>
      </c>
      <c r="X104" s="581">
        <v>8.6999999999999994E-3</v>
      </c>
      <c r="Y104" s="581">
        <v>3.3999999999999998E-3</v>
      </c>
      <c r="Z104" s="581">
        <f>SUM(RéceptionBD[[#This Row],[Col Germe]:[G.Moucheté]])</f>
        <v>1.21E-2</v>
      </c>
      <c r="AA104" s="97"/>
      <c r="AB104" s="97"/>
      <c r="AC104" s="581">
        <v>8.6999999999999994E-3</v>
      </c>
      <c r="AD104" s="97"/>
      <c r="AE104" s="581"/>
      <c r="AF104" s="567"/>
      <c r="AG104" s="568">
        <f>SUM(RéceptionBD[[#This Row],[Balle]:[G.avarié]])</f>
        <v>8.6999999999999994E-3</v>
      </c>
      <c r="AH104" s="559">
        <f>RéceptionBD[[#This Row],[G.cassé]]+RéceptionBD[[#This Row],[G.Germé]]+RéceptionBD[[#This Row],[Imp.G]]+RéceptionBD[[#This Row],[Col Germe/G.Moucheté]]+RéceptionBD[[#This Row],[Imp.Diverses]]</f>
        <v>0.1067</v>
      </c>
      <c r="AI104" s="559">
        <f>RéceptionBD[[#This Row],[G.Germé]]+RéceptionBD[[#This Row],[G.Chauffé]]+RéceptionBD[[#This Row],[Col Germe]]+RéceptionBD[[#This Row],[Balle]]+RéceptionBD[[#This Row],[Imp.Totales]]</f>
        <v>0.1154</v>
      </c>
      <c r="AJ104" s="99"/>
      <c r="AK104" s="99"/>
      <c r="AL104" s="99"/>
      <c r="AM104" s="99"/>
      <c r="AN104" s="99"/>
      <c r="AO104" s="99"/>
      <c r="AP104" s="99"/>
      <c r="AQ104" s="99"/>
      <c r="AR104" s="99"/>
      <c r="AS104" s="99"/>
      <c r="AT104" s="99"/>
      <c r="AU104" s="99"/>
      <c r="AV104" s="99"/>
      <c r="AW104" s="99"/>
      <c r="AX104" s="99"/>
      <c r="AY104" s="99"/>
      <c r="AZ104" s="99"/>
      <c r="BA104" s="99"/>
      <c r="BB104" s="99"/>
      <c r="BC104" s="99"/>
      <c r="BD104" s="99"/>
      <c r="BE104" s="99"/>
      <c r="BF104" s="99"/>
      <c r="BG104" s="99"/>
      <c r="BH104" s="99"/>
      <c r="BI104" s="99"/>
      <c r="BJ104" s="99"/>
      <c r="BK104" s="99"/>
      <c r="BL104" s="99"/>
      <c r="BM104" s="99"/>
      <c r="BN104" s="99"/>
      <c r="BO104" s="99"/>
      <c r="BP104" s="99"/>
      <c r="BQ104" s="99"/>
      <c r="BR104" s="99"/>
    </row>
    <row r="105" spans="1:70" ht="15.75" customHeight="1">
      <c r="A105" s="935">
        <v>45909</v>
      </c>
      <c r="B105" s="935">
        <v>45910</v>
      </c>
      <c r="C105" s="936" t="s">
        <v>2072</v>
      </c>
      <c r="D105" s="37"/>
      <c r="E105" s="936">
        <v>3482</v>
      </c>
      <c r="F105" s="238" t="s">
        <v>2076</v>
      </c>
      <c r="G105" s="37" t="s">
        <v>2054</v>
      </c>
      <c r="H105" s="936">
        <v>9.4</v>
      </c>
      <c r="I105" s="939">
        <v>12.9</v>
      </c>
      <c r="J105" s="939">
        <v>14.10989011</v>
      </c>
      <c r="K105" s="1035">
        <v>77.400000000000006</v>
      </c>
      <c r="L105" s="37" t="s">
        <v>199</v>
      </c>
      <c r="M105" s="37" t="s">
        <v>199</v>
      </c>
      <c r="N105" s="581"/>
      <c r="O105" s="581"/>
      <c r="P105" s="581"/>
      <c r="Q105" s="581"/>
      <c r="R105" s="581"/>
      <c r="S105" s="581"/>
      <c r="T105" s="581"/>
      <c r="U105" s="581"/>
      <c r="V105" s="936"/>
      <c r="W105" s="581">
        <f>SUM(RéceptionBD[[#This Row],[Autres Céreales]:[G.Fusarié]])</f>
        <v>0</v>
      </c>
      <c r="X105" s="581"/>
      <c r="Y105" s="581"/>
      <c r="Z105" s="581">
        <f>SUM(RéceptionBD[[#This Row],[Col Germe]:[G.Moucheté]])</f>
        <v>0</v>
      </c>
      <c r="AA105" s="97"/>
      <c r="AB105" s="97"/>
      <c r="AC105" s="581"/>
      <c r="AD105" s="97"/>
      <c r="AE105" s="581"/>
      <c r="AF105" s="567"/>
      <c r="AG105" s="568">
        <f>SUM(RéceptionBD[[#This Row],[Balle]:[G.avarié]])</f>
        <v>0</v>
      </c>
      <c r="AH105" s="559">
        <f>RéceptionBD[[#This Row],[G.cassé]]+RéceptionBD[[#This Row],[G.Germé]]+RéceptionBD[[#This Row],[Imp.G]]+RéceptionBD[[#This Row],[Col Germe/G.Moucheté]]+RéceptionBD[[#This Row],[Imp.Diverses]]</f>
        <v>0</v>
      </c>
      <c r="AI105" s="559">
        <f>RéceptionBD[[#This Row],[G.Germé]]+RéceptionBD[[#This Row],[G.Chauffé]]+RéceptionBD[[#This Row],[Col Germe]]+RéceptionBD[[#This Row],[Balle]]+RéceptionBD[[#This Row],[Imp.Totales]]</f>
        <v>0</v>
      </c>
      <c r="AJ105" s="99"/>
      <c r="AK105" s="99"/>
      <c r="AL105" s="99"/>
      <c r="AM105" s="99"/>
      <c r="AN105" s="99"/>
      <c r="AO105" s="99"/>
      <c r="AP105" s="99"/>
      <c r="AQ105" s="99"/>
      <c r="AR105" s="99"/>
      <c r="AS105" s="99"/>
      <c r="AT105" s="99"/>
      <c r="AU105" s="99"/>
      <c r="AV105" s="99"/>
      <c r="AW105" s="99"/>
      <c r="AX105" s="99"/>
      <c r="AY105" s="99"/>
      <c r="AZ105" s="99"/>
      <c r="BA105" s="99"/>
      <c r="BB105" s="99"/>
      <c r="BC105" s="99"/>
      <c r="BD105" s="99"/>
      <c r="BE105" s="99"/>
      <c r="BF105" s="99"/>
      <c r="BG105" s="99"/>
      <c r="BH105" s="99"/>
      <c r="BI105" s="99"/>
      <c r="BJ105" s="99"/>
      <c r="BK105" s="99"/>
      <c r="BL105" s="99"/>
      <c r="BM105" s="99"/>
      <c r="BN105" s="99"/>
      <c r="BO105" s="99"/>
      <c r="BP105" s="99"/>
      <c r="BQ105" s="99"/>
      <c r="BR105" s="99"/>
    </row>
    <row r="106" spans="1:70" ht="15.75" customHeight="1">
      <c r="A106" s="935">
        <v>45912</v>
      </c>
      <c r="B106" s="935">
        <v>45913</v>
      </c>
      <c r="C106" s="936" t="s">
        <v>280</v>
      </c>
      <c r="D106" s="37"/>
      <c r="E106" s="936">
        <v>3607</v>
      </c>
      <c r="F106" s="238"/>
      <c r="G106" s="37" t="s">
        <v>2071</v>
      </c>
      <c r="H106" s="936">
        <v>10.3</v>
      </c>
      <c r="I106" s="939">
        <v>12.73</v>
      </c>
      <c r="J106" s="939">
        <v>14.10989011</v>
      </c>
      <c r="K106" s="1035">
        <v>77.08</v>
      </c>
      <c r="L106" s="37" t="s">
        <v>199</v>
      </c>
      <c r="M106" s="37" t="s">
        <v>199</v>
      </c>
      <c r="N106" s="581"/>
      <c r="O106" s="581"/>
      <c r="P106" s="581"/>
      <c r="Q106" s="581"/>
      <c r="R106" s="581"/>
      <c r="S106" s="581"/>
      <c r="T106" s="581"/>
      <c r="U106" s="581"/>
      <c r="V106" s="936"/>
      <c r="W106" s="581"/>
      <c r="X106" s="581"/>
      <c r="Y106" s="581"/>
      <c r="Z106" s="581"/>
      <c r="AA106" s="97"/>
      <c r="AB106" s="97"/>
      <c r="AC106" s="581"/>
      <c r="AD106" s="97"/>
      <c r="AE106" s="581"/>
      <c r="AF106" s="567"/>
      <c r="AG106" s="568"/>
      <c r="AH106" s="559">
        <f>RéceptionBD[[#This Row],[G.cassé]]+RéceptionBD[[#This Row],[G.Germé]]+RéceptionBD[[#This Row],[Imp.G]]+RéceptionBD[[#This Row],[Col Germe/G.Moucheté]]+RéceptionBD[[#This Row],[Imp.Diverses]]</f>
        <v>0</v>
      </c>
      <c r="AI106" s="559">
        <f>RéceptionBD[[#This Row],[G.Germé]]+RéceptionBD[[#This Row],[G.Chauffé]]+RéceptionBD[[#This Row],[Col Germe]]+RéceptionBD[[#This Row],[Balle]]+RéceptionBD[[#This Row],[Imp.Totales]]</f>
        <v>0</v>
      </c>
      <c r="AJ106" s="99"/>
      <c r="AK106" s="99"/>
      <c r="AL106" s="99"/>
      <c r="AM106" s="99"/>
      <c r="AN106" s="99"/>
      <c r="AO106" s="99"/>
      <c r="AP106" s="99"/>
      <c r="AQ106" s="99"/>
      <c r="AR106" s="99"/>
      <c r="AS106" s="99"/>
      <c r="AT106" s="99"/>
      <c r="AU106" s="99"/>
      <c r="AV106" s="99"/>
      <c r="AW106" s="99"/>
      <c r="AX106" s="99"/>
      <c r="AY106" s="99"/>
      <c r="AZ106" s="99"/>
      <c r="BA106" s="99"/>
      <c r="BB106" s="99"/>
      <c r="BC106" s="99"/>
      <c r="BD106" s="99"/>
      <c r="BE106" s="99"/>
      <c r="BF106" s="99"/>
      <c r="BG106" s="99"/>
      <c r="BH106" s="99"/>
      <c r="BI106" s="99"/>
      <c r="BJ106" s="99"/>
      <c r="BK106" s="99"/>
      <c r="BL106" s="99"/>
      <c r="BM106" s="99"/>
      <c r="BN106" s="99"/>
      <c r="BO106" s="99"/>
      <c r="BP106" s="99"/>
      <c r="BQ106" s="99"/>
      <c r="BR106" s="99"/>
    </row>
    <row r="107" spans="1:70">
      <c r="A107" s="935">
        <v>45913</v>
      </c>
      <c r="B107" s="935">
        <v>45914</v>
      </c>
      <c r="C107" s="936" t="s">
        <v>2078</v>
      </c>
      <c r="D107" s="37"/>
      <c r="E107" s="936">
        <v>3643</v>
      </c>
      <c r="F107" s="238"/>
      <c r="G107" s="37" t="s">
        <v>2071</v>
      </c>
      <c r="H107" s="936">
        <v>11.73</v>
      </c>
      <c r="I107" s="939">
        <v>14.51</v>
      </c>
      <c r="J107" s="939">
        <v>14.10989011</v>
      </c>
      <c r="K107" s="1035">
        <v>78.75</v>
      </c>
      <c r="L107" s="37" t="s">
        <v>199</v>
      </c>
      <c r="M107" s="37" t="s">
        <v>199</v>
      </c>
      <c r="N107" s="581"/>
      <c r="O107" s="581"/>
      <c r="P107" s="581"/>
      <c r="Q107" s="581"/>
      <c r="R107" s="581"/>
      <c r="S107" s="581"/>
      <c r="T107" s="581"/>
      <c r="U107" s="581"/>
      <c r="V107" s="936"/>
      <c r="W107" s="581"/>
      <c r="X107" s="581"/>
      <c r="Y107" s="581"/>
      <c r="Z107" s="581"/>
      <c r="AA107" s="97"/>
      <c r="AB107" s="97"/>
      <c r="AC107" s="581"/>
      <c r="AD107" s="97"/>
      <c r="AE107" s="581"/>
      <c r="AF107" s="567"/>
      <c r="AG107" s="568"/>
      <c r="AH107" s="559">
        <f>RéceptionBD[[#This Row],[G.cassé]]+RéceptionBD[[#This Row],[G.Germé]]+RéceptionBD[[#This Row],[Imp.G]]+RéceptionBD[[#This Row],[Col Germe/G.Moucheté]]+RéceptionBD[[#This Row],[Imp.Diverses]]</f>
        <v>0</v>
      </c>
      <c r="AI107" s="559">
        <f>RéceptionBD[[#This Row],[G.Germé]]+RéceptionBD[[#This Row],[G.Chauffé]]+RéceptionBD[[#This Row],[Col Germe]]+RéceptionBD[[#This Row],[Balle]]+RéceptionBD[[#This Row],[Imp.Totales]]</f>
        <v>0</v>
      </c>
      <c r="AJ107" s="99"/>
      <c r="AK107" s="99"/>
      <c r="AL107" s="99"/>
      <c r="AM107" s="99"/>
      <c r="AN107" s="99"/>
      <c r="AO107" s="99"/>
      <c r="AP107" s="99"/>
      <c r="AQ107" s="99"/>
      <c r="AR107" s="99"/>
      <c r="AS107" s="99"/>
      <c r="AT107" s="99"/>
      <c r="AU107" s="99"/>
      <c r="AV107" s="99"/>
      <c r="AW107" s="99"/>
      <c r="AX107" s="99"/>
      <c r="AY107" s="99"/>
      <c r="AZ107" s="99"/>
      <c r="BA107" s="99"/>
      <c r="BB107" s="99"/>
      <c r="BC107" s="99"/>
      <c r="BD107" s="99"/>
      <c r="BE107" s="99"/>
      <c r="BF107" s="99"/>
      <c r="BG107" s="99"/>
      <c r="BH107" s="99"/>
      <c r="BI107" s="99"/>
      <c r="BJ107" s="99"/>
      <c r="BK107" s="99"/>
      <c r="BL107" s="99"/>
      <c r="BM107" s="99"/>
      <c r="BN107" s="99"/>
      <c r="BO107" s="99"/>
      <c r="BP107" s="99"/>
      <c r="BQ107" s="99"/>
      <c r="BR107" s="99"/>
    </row>
    <row r="108" spans="1:70">
      <c r="A108" s="935">
        <v>45915</v>
      </c>
      <c r="B108" s="935">
        <v>45916</v>
      </c>
      <c r="C108" s="936" t="s">
        <v>2079</v>
      </c>
      <c r="D108" s="37"/>
      <c r="E108" s="936"/>
      <c r="F108" s="238"/>
      <c r="G108" s="37" t="s">
        <v>2071</v>
      </c>
      <c r="H108" s="936">
        <v>11</v>
      </c>
      <c r="I108" s="939">
        <v>12.33</v>
      </c>
      <c r="J108" s="939">
        <v>14.10989011</v>
      </c>
      <c r="K108" s="1035">
        <v>75.099999999999994</v>
      </c>
      <c r="L108" s="37" t="s">
        <v>199</v>
      </c>
      <c r="M108" s="37" t="s">
        <v>199</v>
      </c>
      <c r="N108" s="581">
        <v>0.25119999999999998</v>
      </c>
      <c r="O108" s="581">
        <v>2.41E-2</v>
      </c>
      <c r="P108" s="581"/>
      <c r="Q108" s="581"/>
      <c r="R108" s="581">
        <v>4.5400000000000003E-2</v>
      </c>
      <c r="S108" s="581">
        <v>1.9900000000000001E-2</v>
      </c>
      <c r="T108" s="581">
        <v>1.0200000000000001E-2</v>
      </c>
      <c r="U108" s="581">
        <v>9.7999999999999997E-3</v>
      </c>
      <c r="V108" s="936"/>
      <c r="W108" s="581">
        <f>SUM(RéceptionBD[[#This Row],[Autres Céreales]:[G.Fusarié]])</f>
        <v>8.5300000000000001E-2</v>
      </c>
      <c r="X108" s="581">
        <v>1.12E-2</v>
      </c>
      <c r="Y108" s="581">
        <v>5.5999999999999999E-3</v>
      </c>
      <c r="Z108" s="581">
        <f>SUM(RéceptionBD[[#This Row],[Col Germe]:[G.Moucheté]])</f>
        <v>1.6799999999999999E-2</v>
      </c>
      <c r="AA108" s="97"/>
      <c r="AB108" s="97"/>
      <c r="AC108" s="581">
        <v>1.23E-2</v>
      </c>
      <c r="AD108" s="97"/>
      <c r="AE108" s="581"/>
      <c r="AF108" s="567"/>
      <c r="AG108" s="568">
        <f>SUM(RéceptionBD[[#This Row],[Balle]:[G.avarié]])</f>
        <v>1.23E-2</v>
      </c>
      <c r="AH108" s="559">
        <f>RéceptionBD[[#This Row],[G.cassé]]+RéceptionBD[[#This Row],[G.Germé]]+RéceptionBD[[#This Row],[Imp.G]]+RéceptionBD[[#This Row],[Col Germe/G.Moucheté]]+RéceptionBD[[#This Row],[Imp.Diverses]]</f>
        <v>0.13850000000000001</v>
      </c>
      <c r="AI108" s="559">
        <f>RéceptionBD[[#This Row],[G.Germé]]+RéceptionBD[[#This Row],[G.Chauffé]]+RéceptionBD[[#This Row],[Col Germe]]+RéceptionBD[[#This Row],[Balle]]+RéceptionBD[[#This Row],[Imp.Totales]]</f>
        <v>0.1497</v>
      </c>
      <c r="AJ108" s="99"/>
      <c r="AK108" s="99"/>
      <c r="AL108" s="99"/>
      <c r="AM108" s="99"/>
      <c r="AN108" s="99"/>
      <c r="AO108" s="99"/>
      <c r="AP108" s="99"/>
      <c r="AQ108" s="99"/>
      <c r="AR108" s="99"/>
      <c r="AS108" s="99"/>
      <c r="AT108" s="99"/>
      <c r="AU108" s="99"/>
      <c r="AV108" s="99"/>
      <c r="AW108" s="99"/>
      <c r="AX108" s="99"/>
      <c r="AY108" s="99"/>
      <c r="AZ108" s="99"/>
      <c r="BA108" s="99"/>
      <c r="BB108" s="99"/>
      <c r="BC108" s="99"/>
      <c r="BD108" s="99"/>
      <c r="BE108" s="99"/>
      <c r="BF108" s="99"/>
      <c r="BG108" s="99"/>
      <c r="BH108" s="99"/>
      <c r="BI108" s="99"/>
      <c r="BJ108" s="99"/>
      <c r="BK108" s="99"/>
      <c r="BL108" s="99"/>
      <c r="BM108" s="99"/>
      <c r="BN108" s="99"/>
      <c r="BO108" s="99"/>
      <c r="BP108" s="99"/>
      <c r="BQ108" s="99"/>
      <c r="BR108" s="99"/>
    </row>
    <row r="109" spans="1:70">
      <c r="A109" s="935">
        <v>45915</v>
      </c>
      <c r="B109" s="935">
        <v>45916</v>
      </c>
      <c r="C109" s="936" t="s">
        <v>306</v>
      </c>
      <c r="D109" s="37"/>
      <c r="E109" s="936"/>
      <c r="F109" s="238" t="s">
        <v>271</v>
      </c>
      <c r="G109" s="37" t="s">
        <v>2054</v>
      </c>
      <c r="H109" s="936">
        <v>9.76</v>
      </c>
      <c r="I109" s="939">
        <v>13.06</v>
      </c>
      <c r="J109" s="939">
        <v>14.10989011</v>
      </c>
      <c r="K109" s="1035">
        <v>78.040000000000006</v>
      </c>
      <c r="L109" s="37" t="s">
        <v>199</v>
      </c>
      <c r="M109" s="37" t="s">
        <v>199</v>
      </c>
      <c r="N109" s="581">
        <v>0.3241</v>
      </c>
      <c r="O109" s="581">
        <v>2.23E-2</v>
      </c>
      <c r="P109" s="581"/>
      <c r="Q109" s="581"/>
      <c r="R109" s="581">
        <v>3.2399999999999998E-2</v>
      </c>
      <c r="S109" s="581">
        <v>1.9800000000000002E-2</v>
      </c>
      <c r="T109" s="581">
        <v>1.2500000000000001E-2</v>
      </c>
      <c r="U109" s="581">
        <v>6.7999999999999996E-3</v>
      </c>
      <c r="V109" s="936"/>
      <c r="W109" s="581">
        <f>SUM(RéceptionBD[[#This Row],[Autres Céreales]:[G.Fusarié]])</f>
        <v>7.1499999999999994E-2</v>
      </c>
      <c r="X109" s="581">
        <v>1.0200000000000001E-2</v>
      </c>
      <c r="Y109" s="581">
        <v>3.5999999999999999E-3</v>
      </c>
      <c r="Z109" s="581">
        <f>SUM(RéceptionBD[[#This Row],[Col Germe]:[G.Moucheté]])</f>
        <v>1.38E-2</v>
      </c>
      <c r="AA109" s="97"/>
      <c r="AB109" s="97"/>
      <c r="AC109" s="581">
        <v>6.4999999999999997E-3</v>
      </c>
      <c r="AD109" s="97"/>
      <c r="AE109" s="581"/>
      <c r="AF109" s="567"/>
      <c r="AG109" s="568">
        <f>SUM(RéceptionBD[[#This Row],[Balle]:[G.avarié]])</f>
        <v>6.4999999999999997E-3</v>
      </c>
      <c r="AH109" s="559">
        <f>RéceptionBD[[#This Row],[G.cassé]]+RéceptionBD[[#This Row],[G.Germé]]+RéceptionBD[[#This Row],[Imp.G]]+RéceptionBD[[#This Row],[Col Germe/G.Moucheté]]+RéceptionBD[[#This Row],[Imp.Diverses]]</f>
        <v>0.11410000000000001</v>
      </c>
      <c r="AI109" s="559">
        <f>RéceptionBD[[#This Row],[G.Germé]]+RéceptionBD[[#This Row],[G.Chauffé]]+RéceptionBD[[#This Row],[Col Germe]]+RéceptionBD[[#This Row],[Balle]]+RéceptionBD[[#This Row],[Imp.Totales]]</f>
        <v>0.12430000000000001</v>
      </c>
      <c r="AJ109" s="99"/>
      <c r="AK109" s="99"/>
      <c r="AL109" s="99"/>
      <c r="AM109" s="99"/>
      <c r="AN109" s="99"/>
      <c r="AO109" s="99"/>
      <c r="AP109" s="99"/>
      <c r="AQ109" s="99"/>
      <c r="AR109" s="99"/>
      <c r="AS109" s="99"/>
      <c r="AT109" s="99"/>
      <c r="AU109" s="99"/>
      <c r="AV109" s="99"/>
      <c r="AW109" s="99"/>
      <c r="AX109" s="99"/>
      <c r="AY109" s="99"/>
      <c r="AZ109" s="99"/>
      <c r="BA109" s="99"/>
      <c r="BB109" s="99"/>
      <c r="BC109" s="99"/>
      <c r="BD109" s="99"/>
      <c r="BE109" s="99"/>
      <c r="BF109" s="99"/>
      <c r="BG109" s="99"/>
      <c r="BH109" s="99"/>
      <c r="BI109" s="99"/>
      <c r="BJ109" s="99"/>
      <c r="BK109" s="99"/>
      <c r="BL109" s="99"/>
      <c r="BM109" s="99"/>
      <c r="BN109" s="99"/>
      <c r="BO109" s="99"/>
      <c r="BP109" s="99"/>
      <c r="BQ109" s="99"/>
      <c r="BR109" s="99"/>
    </row>
    <row r="110" spans="1:70" ht="15.75" customHeight="1">
      <c r="A110" s="935">
        <v>45916</v>
      </c>
      <c r="B110" s="935">
        <v>45917</v>
      </c>
      <c r="C110" s="936" t="s">
        <v>2074</v>
      </c>
      <c r="D110" s="37"/>
      <c r="E110" s="936">
        <v>3643</v>
      </c>
      <c r="F110" s="238"/>
      <c r="G110" s="37" t="s">
        <v>2071</v>
      </c>
      <c r="H110" s="936">
        <v>11.72</v>
      </c>
      <c r="I110" s="939">
        <v>14.08</v>
      </c>
      <c r="J110" s="939">
        <v>14.10989011</v>
      </c>
      <c r="K110" s="1035">
        <v>78.760000000000005</v>
      </c>
      <c r="L110" s="37" t="s">
        <v>199</v>
      </c>
      <c r="M110" s="37" t="s">
        <v>199</v>
      </c>
      <c r="N110" s="581"/>
      <c r="O110" s="581"/>
      <c r="P110" s="581"/>
      <c r="Q110" s="581"/>
      <c r="R110" s="581"/>
      <c r="S110" s="581"/>
      <c r="T110" s="581"/>
      <c r="U110" s="581"/>
      <c r="V110" s="936"/>
      <c r="W110" s="581"/>
      <c r="X110" s="581"/>
      <c r="Y110" s="581"/>
      <c r="Z110" s="581"/>
      <c r="AA110" s="97"/>
      <c r="AB110" s="97"/>
      <c r="AC110" s="581"/>
      <c r="AD110" s="97"/>
      <c r="AE110" s="581"/>
      <c r="AF110" s="567"/>
      <c r="AG110" s="568"/>
      <c r="AH110" s="559">
        <f>RéceptionBD[[#This Row],[G.cassé]]+RéceptionBD[[#This Row],[G.Germé]]+RéceptionBD[[#This Row],[Imp.G]]+RéceptionBD[[#This Row],[Col Germe/G.Moucheté]]+RéceptionBD[[#This Row],[Imp.Diverses]]</f>
        <v>0</v>
      </c>
      <c r="AI110" s="559">
        <f>RéceptionBD[[#This Row],[G.Germé]]+RéceptionBD[[#This Row],[G.Chauffé]]+RéceptionBD[[#This Row],[Col Germe]]+RéceptionBD[[#This Row],[Balle]]+RéceptionBD[[#This Row],[Imp.Totales]]</f>
        <v>0</v>
      </c>
      <c r="AJ110" s="99"/>
      <c r="AK110" s="99"/>
      <c r="AL110" s="99"/>
      <c r="AM110" s="99"/>
      <c r="AN110" s="99"/>
      <c r="AO110" s="99"/>
      <c r="AP110" s="99"/>
      <c r="AQ110" s="99"/>
      <c r="AR110" s="99"/>
      <c r="AS110" s="99"/>
      <c r="AT110" s="99"/>
      <c r="AU110" s="99"/>
      <c r="AV110" s="99"/>
      <c r="AW110" s="99"/>
      <c r="AX110" s="99"/>
      <c r="AY110" s="99"/>
      <c r="AZ110" s="99"/>
      <c r="BA110" s="99"/>
      <c r="BB110" s="99"/>
      <c r="BC110" s="99"/>
      <c r="BD110" s="99"/>
      <c r="BE110" s="99"/>
      <c r="BF110" s="99"/>
      <c r="BG110" s="99"/>
      <c r="BH110" s="99"/>
      <c r="BI110" s="99"/>
      <c r="BJ110" s="99"/>
      <c r="BK110" s="99"/>
      <c r="BL110" s="99"/>
      <c r="BM110" s="99"/>
      <c r="BN110" s="99"/>
      <c r="BO110" s="99"/>
      <c r="BP110" s="99"/>
      <c r="BQ110" s="99"/>
      <c r="BR110" s="99"/>
    </row>
    <row r="111" spans="1:70">
      <c r="A111" s="935">
        <v>45916</v>
      </c>
      <c r="B111" s="935">
        <v>45917</v>
      </c>
      <c r="C111" s="936" t="s">
        <v>306</v>
      </c>
      <c r="D111" s="37"/>
      <c r="E111" s="936">
        <v>3646</v>
      </c>
      <c r="F111" s="238" t="s">
        <v>271</v>
      </c>
      <c r="G111" s="37" t="s">
        <v>2054</v>
      </c>
      <c r="H111" s="936">
        <v>9.76</v>
      </c>
      <c r="I111" s="939">
        <v>13.43</v>
      </c>
      <c r="J111" s="939">
        <v>14.10989011</v>
      </c>
      <c r="K111" s="1035">
        <v>78.12</v>
      </c>
      <c r="L111" s="37" t="s">
        <v>199</v>
      </c>
      <c r="M111" s="37" t="s">
        <v>199</v>
      </c>
      <c r="N111" s="581">
        <v>0.33100000000000002</v>
      </c>
      <c r="O111" s="581">
        <v>2.41E-2</v>
      </c>
      <c r="P111" s="581"/>
      <c r="Q111" s="581"/>
      <c r="R111" s="581">
        <v>3.6600000000000001E-2</v>
      </c>
      <c r="S111" s="581">
        <v>2.01E-2</v>
      </c>
      <c r="T111" s="581">
        <v>1.1599999999999999E-2</v>
      </c>
      <c r="U111" s="581">
        <v>4.4999999999999997E-3</v>
      </c>
      <c r="V111" s="936"/>
      <c r="W111" s="581">
        <f>SUM(RéceptionBD[[#This Row],[Autres Céreales]:[G.Fusarié]])</f>
        <v>7.2800000000000004E-2</v>
      </c>
      <c r="X111" s="581">
        <v>8.6999999999999994E-3</v>
      </c>
      <c r="Y111" s="581">
        <v>4.4000000000000003E-3</v>
      </c>
      <c r="Z111" s="581">
        <f>SUM(RéceptionBD[[#This Row],[Col Germe]:[G.Moucheté]])</f>
        <v>1.3100000000000001E-2</v>
      </c>
      <c r="AA111" s="97"/>
      <c r="AB111" s="97"/>
      <c r="AC111" s="581">
        <v>7.7999999999999996E-3</v>
      </c>
      <c r="AD111" s="97"/>
      <c r="AE111" s="581"/>
      <c r="AF111" s="567"/>
      <c r="AG111" s="568">
        <f>SUM(RéceptionBD[[#This Row],[Balle]:[G.avarié]])</f>
        <v>7.7999999999999996E-3</v>
      </c>
      <c r="AH111" s="559">
        <f>RéceptionBD[[#This Row],[G.cassé]]+RéceptionBD[[#This Row],[G.Germé]]+RéceptionBD[[#This Row],[Imp.G]]+RéceptionBD[[#This Row],[Col Germe/G.Moucheté]]+RéceptionBD[[#This Row],[Imp.Diverses]]</f>
        <v>0.1178</v>
      </c>
      <c r="AI111" s="559">
        <f>RéceptionBD[[#This Row],[G.Germé]]+RéceptionBD[[#This Row],[G.Chauffé]]+RéceptionBD[[#This Row],[Col Germe]]+RéceptionBD[[#This Row],[Balle]]+RéceptionBD[[#This Row],[Imp.Totales]]</f>
        <v>0.1265</v>
      </c>
      <c r="AJ111" s="99"/>
      <c r="AK111" s="99"/>
      <c r="AL111" s="99"/>
      <c r="AM111" s="99"/>
      <c r="AN111" s="99"/>
      <c r="AO111" s="99"/>
      <c r="AP111" s="99"/>
      <c r="AQ111" s="99"/>
      <c r="AR111" s="99"/>
      <c r="AS111" s="99"/>
      <c r="AT111" s="99"/>
      <c r="AU111" s="99"/>
      <c r="AV111" s="99"/>
      <c r="AW111" s="99"/>
      <c r="AX111" s="99"/>
      <c r="AY111" s="99"/>
      <c r="AZ111" s="99"/>
      <c r="BA111" s="99"/>
      <c r="BB111" s="99"/>
      <c r="BC111" s="99"/>
      <c r="BD111" s="99"/>
      <c r="BE111" s="99"/>
      <c r="BF111" s="99"/>
      <c r="BG111" s="99"/>
      <c r="BH111" s="99"/>
      <c r="BI111" s="99"/>
      <c r="BJ111" s="99"/>
      <c r="BK111" s="99"/>
      <c r="BL111" s="99"/>
      <c r="BM111" s="99"/>
      <c r="BN111" s="99"/>
      <c r="BO111" s="99"/>
      <c r="BP111" s="99"/>
      <c r="BQ111" s="99"/>
      <c r="BR111" s="99"/>
    </row>
    <row r="112" spans="1:70">
      <c r="A112" s="935">
        <v>45917</v>
      </c>
      <c r="B112" s="935">
        <v>45918</v>
      </c>
      <c r="C112" s="936" t="s">
        <v>2080</v>
      </c>
      <c r="D112" s="37"/>
      <c r="E112" s="936">
        <v>3690</v>
      </c>
      <c r="F112" s="238" t="s">
        <v>271</v>
      </c>
      <c r="G112" s="37" t="s">
        <v>2081</v>
      </c>
      <c r="H112" s="936">
        <v>10</v>
      </c>
      <c r="I112" s="939">
        <v>12.21</v>
      </c>
      <c r="J112" s="939">
        <v>14.10989011</v>
      </c>
      <c r="K112" s="1035">
        <v>75.849999999999994</v>
      </c>
      <c r="L112" s="37" t="s">
        <v>199</v>
      </c>
      <c r="M112" s="37" t="s">
        <v>199</v>
      </c>
      <c r="N112" s="581"/>
      <c r="O112" s="581"/>
      <c r="P112" s="581"/>
      <c r="Q112" s="581"/>
      <c r="R112" s="581"/>
      <c r="S112" s="581"/>
      <c r="T112" s="581"/>
      <c r="U112" s="581"/>
      <c r="V112" s="936"/>
      <c r="W112" s="581"/>
      <c r="X112" s="581"/>
      <c r="Y112" s="581"/>
      <c r="Z112" s="581"/>
      <c r="AA112" s="97"/>
      <c r="AB112" s="97"/>
      <c r="AC112" s="581"/>
      <c r="AD112" s="97"/>
      <c r="AE112" s="581"/>
      <c r="AF112" s="567"/>
      <c r="AG112" s="568">
        <f>SUM(RéceptionBD[[#This Row],[Balle]:[G.avarié]])</f>
        <v>0</v>
      </c>
      <c r="AH112" s="559">
        <f>RéceptionBD[[#This Row],[G.cassé]]+RéceptionBD[[#This Row],[G.Germé]]+RéceptionBD[[#This Row],[Imp.G]]+RéceptionBD[[#This Row],[Col Germe/G.Moucheté]]+RéceptionBD[[#This Row],[Imp.Diverses]]</f>
        <v>0</v>
      </c>
      <c r="AI112" s="559">
        <f>RéceptionBD[[#This Row],[G.Germé]]+RéceptionBD[[#This Row],[G.Chauffé]]+RéceptionBD[[#This Row],[Col Germe]]+RéceptionBD[[#This Row],[Balle]]+RéceptionBD[[#This Row],[Imp.Totales]]</f>
        <v>0</v>
      </c>
      <c r="AJ112" s="99"/>
      <c r="AK112" s="99"/>
      <c r="AL112" s="99"/>
      <c r="AM112" s="99"/>
      <c r="AN112" s="99"/>
      <c r="AO112" s="99"/>
      <c r="AP112" s="99"/>
      <c r="AQ112" s="99"/>
      <c r="AR112" s="99"/>
      <c r="AS112" s="99"/>
      <c r="AT112" s="99"/>
      <c r="AU112" s="99"/>
      <c r="AV112" s="99"/>
      <c r="AW112" s="99"/>
      <c r="AX112" s="99"/>
      <c r="AY112" s="99"/>
      <c r="AZ112" s="99"/>
      <c r="BA112" s="99"/>
      <c r="BB112" s="99"/>
      <c r="BC112" s="99"/>
      <c r="BD112" s="99"/>
      <c r="BE112" s="99"/>
      <c r="BF112" s="99"/>
      <c r="BG112" s="99"/>
      <c r="BH112" s="99"/>
      <c r="BI112" s="99"/>
      <c r="BJ112" s="99"/>
      <c r="BK112" s="99"/>
      <c r="BL112" s="99"/>
      <c r="BM112" s="99"/>
      <c r="BN112" s="99"/>
      <c r="BO112" s="99"/>
      <c r="BP112" s="99"/>
      <c r="BQ112" s="99"/>
      <c r="BR112" s="99"/>
    </row>
    <row r="113" spans="1:70">
      <c r="A113" s="935">
        <v>45917</v>
      </c>
      <c r="B113" s="935">
        <v>45918</v>
      </c>
      <c r="C113" s="936" t="s">
        <v>2074</v>
      </c>
      <c r="D113" s="37"/>
      <c r="E113" s="936">
        <v>3643</v>
      </c>
      <c r="F113" s="238"/>
      <c r="G113" s="37" t="s">
        <v>2071</v>
      </c>
      <c r="H113" s="936">
        <v>11.2</v>
      </c>
      <c r="I113" s="939">
        <v>15.57</v>
      </c>
      <c r="J113" s="939">
        <v>14.10989011</v>
      </c>
      <c r="K113" s="1035">
        <v>79.5</v>
      </c>
      <c r="L113" s="37" t="s">
        <v>199</v>
      </c>
      <c r="M113" s="37" t="s">
        <v>199</v>
      </c>
      <c r="N113" s="581">
        <v>0.20119999999999999</v>
      </c>
      <c r="O113" s="581">
        <v>2.1100000000000001E-2</v>
      </c>
      <c r="P113" s="581">
        <v>2.3999999999999998E-3</v>
      </c>
      <c r="Q113" s="581"/>
      <c r="R113" s="581">
        <v>2.1399999999999999E-2</v>
      </c>
      <c r="S113" s="581">
        <v>1.4800000000000001E-2</v>
      </c>
      <c r="T113" s="581">
        <v>6.4000000000000003E-3</v>
      </c>
      <c r="U113" s="581">
        <v>2.5000000000000001E-3</v>
      </c>
      <c r="V113" s="936"/>
      <c r="W113" s="581">
        <f>SUM(RéceptionBD[[#This Row],[Autres Céreales]:[G.Fusarié]])</f>
        <v>4.5100000000000001E-2</v>
      </c>
      <c r="X113" s="581">
        <v>8.5000000000000006E-3</v>
      </c>
      <c r="Y113" s="581">
        <v>6.3E-3</v>
      </c>
      <c r="Z113" s="581">
        <f>SUM(RéceptionBD[[#This Row],[Col Germe]:[G.Moucheté]])</f>
        <v>1.4800000000000001E-2</v>
      </c>
      <c r="AA113" s="97"/>
      <c r="AB113" s="97"/>
      <c r="AC113" s="581">
        <v>5.1000000000000004E-3</v>
      </c>
      <c r="AD113" s="97"/>
      <c r="AE113" s="581">
        <v>4.0000000000000002E-4</v>
      </c>
      <c r="AF113" s="567"/>
      <c r="AG113" s="568">
        <f>SUM(RéceptionBD[[#This Row],[Balle]:[G.avarié]])</f>
        <v>5.5000000000000005E-3</v>
      </c>
      <c r="AH113" s="559">
        <f>RéceptionBD[[#This Row],[G.cassé]]+RéceptionBD[[#This Row],[G.Germé]]+RéceptionBD[[#This Row],[Imp.G]]+RéceptionBD[[#This Row],[Col Germe/G.Moucheté]]+RéceptionBD[[#This Row],[Imp.Diverses]]</f>
        <v>8.8900000000000007E-2</v>
      </c>
      <c r="AI113" s="559">
        <f>RéceptionBD[[#This Row],[G.Germé]]+RéceptionBD[[#This Row],[G.Chauffé]]+RéceptionBD[[#This Row],[Col Germe]]+RéceptionBD[[#This Row],[Balle]]+RéceptionBD[[#This Row],[Imp.Totales]]</f>
        <v>9.98E-2</v>
      </c>
      <c r="AJ113" s="99"/>
      <c r="AK113" s="99"/>
      <c r="AL113" s="99"/>
      <c r="AM113" s="99"/>
      <c r="AN113" s="99"/>
      <c r="AO113" s="99"/>
      <c r="AP113" s="99"/>
      <c r="AQ113" s="99"/>
      <c r="AR113" s="99"/>
      <c r="AS113" s="99"/>
      <c r="AT113" s="99"/>
      <c r="AU113" s="99"/>
      <c r="AV113" s="99"/>
      <c r="AW113" s="99"/>
      <c r="AX113" s="99"/>
      <c r="AY113" s="99"/>
      <c r="AZ113" s="99"/>
      <c r="BA113" s="99"/>
      <c r="BB113" s="99"/>
      <c r="BC113" s="99"/>
      <c r="BD113" s="99"/>
      <c r="BE113" s="99"/>
      <c r="BF113" s="99"/>
      <c r="BG113" s="99"/>
      <c r="BH113" s="99"/>
      <c r="BI113" s="99"/>
      <c r="BJ113" s="99"/>
      <c r="BK113" s="99"/>
      <c r="BL113" s="99"/>
      <c r="BM113" s="99"/>
      <c r="BN113" s="99"/>
      <c r="BO113" s="99"/>
      <c r="BP113" s="99"/>
      <c r="BQ113" s="99"/>
      <c r="BR113" s="99"/>
    </row>
    <row r="114" spans="1:70">
      <c r="A114" s="935">
        <v>45917</v>
      </c>
      <c r="B114" s="935">
        <v>45918</v>
      </c>
      <c r="C114" s="936" t="s">
        <v>306</v>
      </c>
      <c r="D114" s="37"/>
      <c r="E114" s="936"/>
      <c r="F114" s="238" t="s">
        <v>271</v>
      </c>
      <c r="G114" s="37" t="s">
        <v>2081</v>
      </c>
      <c r="H114" s="936">
        <v>9.5</v>
      </c>
      <c r="I114" s="939">
        <v>12.96</v>
      </c>
      <c r="J114" s="939">
        <v>14.10989011</v>
      </c>
      <c r="K114" s="1035">
        <v>78.900000000000006</v>
      </c>
      <c r="L114" s="37" t="s">
        <v>199</v>
      </c>
      <c r="M114" s="37" t="s">
        <v>199</v>
      </c>
      <c r="N114" s="581"/>
      <c r="O114" s="581"/>
      <c r="P114" s="581"/>
      <c r="Q114" s="581"/>
      <c r="R114" s="581"/>
      <c r="S114" s="581"/>
      <c r="T114" s="581"/>
      <c r="U114" s="581"/>
      <c r="V114" s="936"/>
      <c r="W114" s="581"/>
      <c r="X114" s="581"/>
      <c r="Y114" s="581"/>
      <c r="Z114" s="581"/>
      <c r="AA114" s="97"/>
      <c r="AB114" s="97"/>
      <c r="AC114" s="581"/>
      <c r="AD114" s="97"/>
      <c r="AE114" s="581"/>
      <c r="AF114" s="567"/>
      <c r="AG114" s="568">
        <f>SUM(RéceptionBD[[#This Row],[Balle]:[G.avarié]])</f>
        <v>0</v>
      </c>
      <c r="AH114" s="559">
        <f>RéceptionBD[[#This Row],[G.cassé]]+RéceptionBD[[#This Row],[G.Germé]]+RéceptionBD[[#This Row],[Imp.G]]+RéceptionBD[[#This Row],[Col Germe/G.Moucheté]]+RéceptionBD[[#This Row],[Imp.Diverses]]</f>
        <v>0</v>
      </c>
      <c r="AI114" s="559">
        <f>RéceptionBD[[#This Row],[G.Germé]]+RéceptionBD[[#This Row],[G.Chauffé]]+RéceptionBD[[#This Row],[Col Germe]]+RéceptionBD[[#This Row],[Balle]]+RéceptionBD[[#This Row],[Imp.Totales]]</f>
        <v>0</v>
      </c>
      <c r="AJ114" s="99"/>
      <c r="AK114" s="99"/>
      <c r="AL114" s="99"/>
      <c r="AM114" s="99"/>
      <c r="AN114" s="99"/>
      <c r="AO114" s="99"/>
      <c r="AP114" s="99"/>
      <c r="AQ114" s="99"/>
      <c r="AR114" s="99"/>
      <c r="AS114" s="99"/>
      <c r="AT114" s="99"/>
      <c r="AU114" s="99"/>
      <c r="AV114" s="99"/>
      <c r="AW114" s="99"/>
      <c r="AX114" s="99"/>
      <c r="AY114" s="99"/>
      <c r="AZ114" s="99"/>
      <c r="BA114" s="99"/>
      <c r="BB114" s="99"/>
      <c r="BC114" s="99"/>
      <c r="BD114" s="99"/>
      <c r="BE114" s="99"/>
      <c r="BF114" s="99"/>
      <c r="BG114" s="99"/>
      <c r="BH114" s="99"/>
      <c r="BI114" s="99"/>
      <c r="BJ114" s="99"/>
      <c r="BK114" s="99"/>
      <c r="BL114" s="99"/>
      <c r="BM114" s="99"/>
      <c r="BN114" s="99"/>
      <c r="BO114" s="99"/>
      <c r="BP114" s="99"/>
      <c r="BQ114" s="99"/>
      <c r="BR114" s="99"/>
    </row>
    <row r="115" spans="1:70">
      <c r="A115" s="935">
        <v>45919</v>
      </c>
      <c r="B115" s="935">
        <v>45920</v>
      </c>
      <c r="C115" s="936" t="s">
        <v>2082</v>
      </c>
      <c r="D115" s="37"/>
      <c r="E115" s="936">
        <v>3698</v>
      </c>
      <c r="F115" s="238" t="s">
        <v>2076</v>
      </c>
      <c r="G115" s="37" t="s">
        <v>2081</v>
      </c>
      <c r="H115" s="936">
        <v>8.5</v>
      </c>
      <c r="I115" s="939">
        <v>13.25</v>
      </c>
      <c r="J115" s="939">
        <v>14.10989011</v>
      </c>
      <c r="K115" s="1035">
        <v>76.3</v>
      </c>
      <c r="L115" s="37" t="s">
        <v>199</v>
      </c>
      <c r="M115" s="37" t="s">
        <v>199</v>
      </c>
      <c r="N115" s="581">
        <v>0.35299999999999998</v>
      </c>
      <c r="O115" s="581">
        <v>2.1499999999999998E-2</v>
      </c>
      <c r="P115" s="581">
        <v>2E-3</v>
      </c>
      <c r="Q115" s="581"/>
      <c r="R115" s="581">
        <v>2.6499999999999999E-2</v>
      </c>
      <c r="S115" s="581">
        <v>2.3199999999999998E-2</v>
      </c>
      <c r="T115" s="581">
        <v>8.6999999999999994E-3</v>
      </c>
      <c r="U115" s="581">
        <v>3.5999999999999999E-3</v>
      </c>
      <c r="V115" s="936"/>
      <c r="W115" s="581">
        <f>SUM(RéceptionBD[[#This Row],[Autres Céreales]:[G.Fusarié]])</f>
        <v>6.1999999999999993E-2</v>
      </c>
      <c r="X115" s="581">
        <v>7.7999999999999996E-3</v>
      </c>
      <c r="Y115" s="581">
        <v>4.4999999999999997E-3</v>
      </c>
      <c r="Z115" s="581">
        <f>SUM(RéceptionBD[[#This Row],[Col Germe]:[G.Moucheté]])</f>
        <v>1.2299999999999998E-2</v>
      </c>
      <c r="AA115" s="97"/>
      <c r="AB115" s="97"/>
      <c r="AC115" s="581">
        <v>5.7000000000000002E-3</v>
      </c>
      <c r="AD115" s="97"/>
      <c r="AE115" s="581"/>
      <c r="AF115" s="567"/>
      <c r="AG115" s="568">
        <f>SUM(RéceptionBD[[#This Row],[Balle]:[G.avarié]])</f>
        <v>5.7000000000000002E-3</v>
      </c>
      <c r="AH115" s="559">
        <f>RéceptionBD[[#This Row],[G.cassé]]+RéceptionBD[[#This Row],[G.Germé]]+RéceptionBD[[#This Row],[Imp.G]]+RéceptionBD[[#This Row],[Col Germe/G.Moucheté]]+RéceptionBD[[#This Row],[Imp.Diverses]]</f>
        <v>0.10349999999999999</v>
      </c>
      <c r="AI115" s="559">
        <f>RéceptionBD[[#This Row],[G.Germé]]+RéceptionBD[[#This Row],[G.Chauffé]]+RéceptionBD[[#This Row],[Col Germe]]+RéceptionBD[[#This Row],[Balle]]+RéceptionBD[[#This Row],[Imp.Totales]]</f>
        <v>0.1133</v>
      </c>
      <c r="AJ115" s="935"/>
      <c r="AK115" s="935"/>
      <c r="AL115" s="936"/>
      <c r="AM115" s="37"/>
      <c r="AN115" s="936"/>
      <c r="AO115" s="238"/>
      <c r="AP115" s="37"/>
      <c r="AQ115" s="936"/>
      <c r="AR115" s="939"/>
      <c r="AS115" s="939"/>
      <c r="AT115" s="1035"/>
      <c r="AU115" s="37"/>
      <c r="AV115" s="37"/>
      <c r="AW115" s="581"/>
      <c r="AX115" s="581"/>
      <c r="AY115" s="581"/>
      <c r="AZ115" s="581"/>
      <c r="BA115" s="581"/>
      <c r="BB115" s="581"/>
      <c r="BC115" s="581"/>
      <c r="BD115" s="581"/>
      <c r="BE115" s="936"/>
      <c r="BF115" s="581"/>
      <c r="BG115" s="581"/>
      <c r="BH115" s="581"/>
      <c r="BI115" s="581"/>
      <c r="BJ115" s="97"/>
      <c r="BK115" s="97"/>
      <c r="BL115" s="581"/>
      <c r="BM115" s="97"/>
      <c r="BN115" s="581"/>
      <c r="BO115" s="567"/>
      <c r="BP115" s="568"/>
      <c r="BQ115" s="569"/>
      <c r="BR115" s="935"/>
    </row>
    <row r="116" spans="1:70">
      <c r="A116" s="935">
        <v>45926</v>
      </c>
      <c r="B116" s="935">
        <v>45927</v>
      </c>
      <c r="C116" s="936" t="s">
        <v>2051</v>
      </c>
      <c r="D116" s="37"/>
      <c r="E116" s="936"/>
      <c r="F116" s="238"/>
      <c r="G116" s="37" t="s">
        <v>61</v>
      </c>
      <c r="H116" s="936">
        <v>9.1999999999999993</v>
      </c>
      <c r="I116" s="939">
        <v>12.62</v>
      </c>
      <c r="J116" s="939">
        <f>(RéceptionBD[[#This Row],[Pro/Bru]]/(100-RéceptionBD[[#This Row],[Humidité]]))*100</f>
        <v>13.898678414096915</v>
      </c>
      <c r="K116" s="1035">
        <v>78.3</v>
      </c>
      <c r="L116" s="37" t="s">
        <v>426</v>
      </c>
      <c r="M116" s="37" t="s">
        <v>426</v>
      </c>
      <c r="N116" s="581">
        <v>0.28299999999999997</v>
      </c>
      <c r="O116" s="581">
        <v>2.5000000000000001E-2</v>
      </c>
      <c r="P116" s="581"/>
      <c r="Q116" s="581"/>
      <c r="R116" s="581">
        <v>4.1200000000000001E-2</v>
      </c>
      <c r="S116" s="581">
        <v>1.5599999999999999E-2</v>
      </c>
      <c r="T116" s="581">
        <v>1.67E-2</v>
      </c>
      <c r="U116" s="581">
        <v>8.0000000000000002E-3</v>
      </c>
      <c r="V116" s="936"/>
      <c r="W116" s="581">
        <f>SUM(RéceptionBD[[#This Row],[Autres Céreales]:[G.Fusarié]])</f>
        <v>8.1500000000000017E-2</v>
      </c>
      <c r="X116" s="581">
        <v>6.0000000000000001E-3</v>
      </c>
      <c r="Y116" s="581">
        <v>2E-3</v>
      </c>
      <c r="Z116" s="581">
        <f>SUM(RéceptionBD[[#This Row],[Col Germe]:[G.Moucheté]])</f>
        <v>8.0000000000000002E-3</v>
      </c>
      <c r="AA116" s="97"/>
      <c r="AB116" s="97"/>
      <c r="AC116" s="581">
        <v>4.4999999999999997E-3</v>
      </c>
      <c r="AD116" s="97"/>
      <c r="AE116" s="581"/>
      <c r="AF116" s="567"/>
      <c r="AG116" s="568">
        <f>SUM(RéceptionBD[[#This Row],[Balle]:[G.avarié]])</f>
        <v>4.4999999999999997E-3</v>
      </c>
      <c r="AH116" s="559">
        <f>RéceptionBD[[#This Row],[G.cassé]]+RéceptionBD[[#This Row],[G.Germé]]+RéceptionBD[[#This Row],[Imp.G]]+RéceptionBD[[#This Row],[Col Germe/G.Moucheté]]+RéceptionBD[[#This Row],[Imp.Diverses]]</f>
        <v>0.11900000000000002</v>
      </c>
      <c r="AI116" s="559">
        <f>RéceptionBD[[#This Row],[G.Germé]]+RéceptionBD[[#This Row],[G.Chauffé]]+RéceptionBD[[#This Row],[Col Germe]]+RéceptionBD[[#This Row],[Balle]]+RéceptionBD[[#This Row],[Imp.Totales]]</f>
        <v>0.12500000000000003</v>
      </c>
      <c r="AJ116" s="99"/>
      <c r="AK116" s="99"/>
      <c r="AL116" s="99"/>
      <c r="AM116" s="99"/>
      <c r="AN116" s="99"/>
      <c r="AO116" s="99"/>
      <c r="AP116" s="99"/>
      <c r="AQ116" s="99"/>
      <c r="AR116" s="99"/>
      <c r="AS116" s="99"/>
      <c r="AT116" s="99"/>
      <c r="AU116" s="99"/>
      <c r="AV116" s="99"/>
      <c r="AW116" s="99"/>
      <c r="AX116" s="99"/>
      <c r="AY116" s="99"/>
      <c r="AZ116" s="99"/>
      <c r="BA116" s="99"/>
      <c r="BB116" s="99"/>
      <c r="BC116" s="99"/>
      <c r="BD116" s="99"/>
      <c r="BE116" s="99"/>
      <c r="BF116" s="99"/>
      <c r="BG116" s="99"/>
      <c r="BH116" s="99"/>
      <c r="BI116" s="99"/>
      <c r="BJ116" s="99"/>
      <c r="BK116" s="99"/>
      <c r="BL116" s="99"/>
      <c r="BM116" s="99"/>
      <c r="BN116" s="99"/>
      <c r="BO116" s="99"/>
      <c r="BP116" s="99"/>
      <c r="BQ116" s="99"/>
      <c r="BR116" s="99"/>
    </row>
    <row r="117" spans="1:70">
      <c r="A117" s="935">
        <v>45931</v>
      </c>
      <c r="B117" s="935">
        <v>45932</v>
      </c>
      <c r="C117" s="936" t="s">
        <v>306</v>
      </c>
      <c r="D117" s="37"/>
      <c r="E117" s="1260">
        <v>3887</v>
      </c>
      <c r="F117" s="739" t="s">
        <v>271</v>
      </c>
      <c r="G117" s="729" t="s">
        <v>2081</v>
      </c>
      <c r="H117" s="1260">
        <v>9.5</v>
      </c>
      <c r="I117" s="939">
        <v>12.41</v>
      </c>
      <c r="J117" s="939">
        <f>(RéceptionBD[[#This Row],[Pro/Bru]]/(100-RéceptionBD[[#This Row],[Humidité]]))*100</f>
        <v>13.712707182320441</v>
      </c>
      <c r="K117" s="1035">
        <v>77.3</v>
      </c>
      <c r="L117" s="37" t="s">
        <v>426</v>
      </c>
      <c r="M117" s="37" t="s">
        <v>426</v>
      </c>
      <c r="N117" s="581">
        <v>0.253</v>
      </c>
      <c r="O117" s="581">
        <v>3.1E-2</v>
      </c>
      <c r="P117" s="581"/>
      <c r="Q117" s="581"/>
      <c r="R117" s="581">
        <v>2.98E-2</v>
      </c>
      <c r="S117" s="581">
        <v>1.8100000000000002E-2</v>
      </c>
      <c r="T117" s="581">
        <v>4.4999999999999997E-3</v>
      </c>
      <c r="U117" s="581">
        <v>1.1000000000000001E-3</v>
      </c>
      <c r="V117" s="936"/>
      <c r="W117" s="581">
        <f>SUM(RéceptionBD[[#This Row],[Autres Céreales]:[G.Fusarié]])</f>
        <v>5.3499999999999992E-2</v>
      </c>
      <c r="X117" s="581">
        <v>8.3999999999999995E-3</v>
      </c>
      <c r="Y117" s="581">
        <v>1.4E-3</v>
      </c>
      <c r="Z117" s="581">
        <f>SUM(RéceptionBD[[#This Row],[Col Germe]:[G.Moucheté]])</f>
        <v>9.7999999999999997E-3</v>
      </c>
      <c r="AA117" s="97"/>
      <c r="AB117" s="97"/>
      <c r="AC117" s="581">
        <v>8.8999999999999999E-3</v>
      </c>
      <c r="AD117" s="97"/>
      <c r="AE117" s="581"/>
      <c r="AF117" s="567"/>
      <c r="AG117" s="568">
        <f>SUM(RéceptionBD[[#This Row],[Balle]:[G.avarié]])</f>
        <v>8.8999999999999999E-3</v>
      </c>
      <c r="AH117" s="559">
        <f>RéceptionBD[[#This Row],[G.cassé]]+RéceptionBD[[#This Row],[G.Germé]]+RéceptionBD[[#This Row],[Imp.G]]+RéceptionBD[[#This Row],[Col Germe/G.Moucheté]]+RéceptionBD[[#This Row],[Imp.Diverses]]</f>
        <v>0.1032</v>
      </c>
      <c r="AI117" s="559">
        <f>RéceptionBD[[#This Row],[G.Germé]]+RéceptionBD[[#This Row],[G.Chauffé]]+RéceptionBD[[#This Row],[Col Germe]]+RéceptionBD[[#This Row],[Balle]]+RéceptionBD[[#This Row],[Imp.Totales]]</f>
        <v>0.1116</v>
      </c>
      <c r="AJ117" s="99"/>
      <c r="AK117" s="99"/>
      <c r="AL117" s="99"/>
      <c r="AM117" s="99"/>
      <c r="AN117" s="99"/>
      <c r="AO117" s="99"/>
      <c r="AP117" s="99"/>
      <c r="AQ117" s="99"/>
      <c r="AR117" s="99"/>
      <c r="AS117" s="99"/>
      <c r="AT117" s="99"/>
      <c r="AU117" s="99"/>
      <c r="AV117" s="99"/>
      <c r="AW117" s="99"/>
      <c r="AX117" s="99"/>
      <c r="AY117" s="99"/>
      <c r="AZ117" s="99"/>
      <c r="BA117" s="99"/>
      <c r="BB117" s="99"/>
      <c r="BC117" s="99"/>
      <c r="BD117" s="99"/>
      <c r="BE117" s="99"/>
      <c r="BF117" s="99"/>
      <c r="BG117" s="99"/>
      <c r="BH117" s="99"/>
      <c r="BI117" s="99"/>
      <c r="BJ117" s="99"/>
      <c r="BK117" s="99"/>
      <c r="BL117" s="99"/>
      <c r="BM117" s="99"/>
      <c r="BN117" s="99"/>
      <c r="BO117" s="99"/>
      <c r="BP117" s="99"/>
      <c r="BQ117" s="99"/>
      <c r="BR117" s="99"/>
    </row>
    <row r="118" spans="1:70">
      <c r="A118" s="935">
        <v>45932</v>
      </c>
      <c r="B118" s="935">
        <v>45933</v>
      </c>
      <c r="C118" s="936" t="s">
        <v>306</v>
      </c>
      <c r="D118" s="37"/>
      <c r="E118" s="936">
        <v>3887</v>
      </c>
      <c r="F118" s="238" t="s">
        <v>271</v>
      </c>
      <c r="G118" s="37" t="s">
        <v>2081</v>
      </c>
      <c r="H118" s="936">
        <v>8</v>
      </c>
      <c r="I118" s="939">
        <v>12.76</v>
      </c>
      <c r="J118" s="939">
        <f>(RéceptionBD[[#This Row],[Pro/Bru]]/(100-RéceptionBD[[#This Row],[Humidité]]))*100</f>
        <v>13.869565217391305</v>
      </c>
      <c r="K118" s="1035">
        <v>77.900000000000006</v>
      </c>
      <c r="L118" s="37" t="s">
        <v>426</v>
      </c>
      <c r="M118" s="37" t="s">
        <v>426</v>
      </c>
      <c r="N118" s="581"/>
      <c r="O118" s="581"/>
      <c r="P118" s="581"/>
      <c r="Q118" s="581"/>
      <c r="R118" s="581"/>
      <c r="S118" s="581"/>
      <c r="T118" s="581"/>
      <c r="U118" s="581"/>
      <c r="V118" s="936"/>
      <c r="W118" s="581">
        <f>SUM(RéceptionBD[[#This Row],[Autres Céreales]:[G.Fusarié]])</f>
        <v>0</v>
      </c>
      <c r="X118" s="581"/>
      <c r="Y118" s="581"/>
      <c r="Z118" s="581">
        <f>SUM(RéceptionBD[[#This Row],[Col Germe]:[G.Moucheté]])</f>
        <v>0</v>
      </c>
      <c r="AA118" s="97"/>
      <c r="AB118" s="97"/>
      <c r="AC118" s="581"/>
      <c r="AD118" s="97"/>
      <c r="AE118" s="581"/>
      <c r="AF118" s="567"/>
      <c r="AG118" s="568">
        <f>SUM(RéceptionBD[[#This Row],[Balle]:[G.avarié]])</f>
        <v>0</v>
      </c>
      <c r="AH118" s="559">
        <f>RéceptionBD[[#This Row],[G.cassé]]+RéceptionBD[[#This Row],[G.Germé]]+RéceptionBD[[#This Row],[Imp.G]]+RéceptionBD[[#This Row],[Col Germe/G.Moucheté]]+RéceptionBD[[#This Row],[Imp.Diverses]]</f>
        <v>0</v>
      </c>
      <c r="AI118" s="559">
        <f>RéceptionBD[[#This Row],[G.Germé]]+RéceptionBD[[#This Row],[G.Chauffé]]+RéceptionBD[[#This Row],[Col Germe]]+RéceptionBD[[#This Row],[Balle]]+RéceptionBD[[#This Row],[Imp.Totales]]</f>
        <v>0</v>
      </c>
      <c r="AJ118" s="99"/>
      <c r="AK118" s="99"/>
      <c r="AL118" s="99"/>
      <c r="AM118" s="99"/>
      <c r="AN118" s="99"/>
      <c r="AO118" s="99"/>
      <c r="AP118" s="99"/>
      <c r="AQ118" s="99"/>
      <c r="AR118" s="99"/>
      <c r="AS118" s="99"/>
      <c r="AT118" s="99"/>
      <c r="AU118" s="99"/>
      <c r="AV118" s="99"/>
      <c r="AW118" s="99"/>
      <c r="AX118" s="99"/>
      <c r="AY118" s="99"/>
      <c r="AZ118" s="99"/>
      <c r="BA118" s="99"/>
      <c r="BB118" s="99"/>
      <c r="BC118" s="99"/>
      <c r="BD118" s="99"/>
      <c r="BE118" s="99"/>
      <c r="BF118" s="99"/>
      <c r="BG118" s="99"/>
      <c r="BH118" s="99"/>
      <c r="BI118" s="99"/>
      <c r="BJ118" s="99"/>
      <c r="BK118" s="99"/>
      <c r="BL118" s="99"/>
      <c r="BM118" s="99"/>
      <c r="BN118" s="99"/>
      <c r="BO118" s="99"/>
      <c r="BP118" s="99"/>
      <c r="BQ118" s="99"/>
      <c r="BR118" s="99"/>
    </row>
    <row r="119" spans="1:70">
      <c r="A119" s="935">
        <v>45935</v>
      </c>
      <c r="B119" s="935"/>
      <c r="C119" s="936" t="s">
        <v>222</v>
      </c>
      <c r="D119" s="37"/>
      <c r="E119" s="1260">
        <v>3888</v>
      </c>
      <c r="F119" s="739"/>
      <c r="G119" s="729" t="s">
        <v>2081</v>
      </c>
      <c r="H119" s="1260">
        <v>9.3000000000000007</v>
      </c>
      <c r="I119" s="939">
        <v>12</v>
      </c>
      <c r="J119" s="939"/>
      <c r="K119" s="1035"/>
      <c r="L119" s="37"/>
      <c r="M119" s="37"/>
      <c r="N119" s="581"/>
      <c r="O119" s="581"/>
      <c r="P119" s="581"/>
      <c r="Q119" s="581"/>
      <c r="R119" s="581"/>
      <c r="S119" s="581"/>
      <c r="T119" s="581"/>
      <c r="U119" s="581"/>
      <c r="V119" s="936"/>
      <c r="W119" s="581">
        <f>SUM(RéceptionBD[[#This Row],[Autres Céreales]:[G.Fusarié]])</f>
        <v>0</v>
      </c>
      <c r="X119" s="581"/>
      <c r="Y119" s="581"/>
      <c r="Z119" s="581">
        <f>SUM(RéceptionBD[[#This Row],[Col Germe]:[G.Moucheté]])</f>
        <v>0</v>
      </c>
      <c r="AA119" s="97"/>
      <c r="AB119" s="97"/>
      <c r="AC119" s="581"/>
      <c r="AD119" s="97"/>
      <c r="AE119" s="581"/>
      <c r="AF119" s="567"/>
      <c r="AG119" s="568">
        <f>SUM(RéceptionBD[[#This Row],[Balle]:[G.avarié]])</f>
        <v>0</v>
      </c>
      <c r="AH119" s="559">
        <f>RéceptionBD[[#This Row],[G.cassé]]+RéceptionBD[[#This Row],[G.Germé]]+RéceptionBD[[#This Row],[Imp.G]]+RéceptionBD[[#This Row],[Col Germe/G.Moucheté]]+RéceptionBD[[#This Row],[Imp.Diverses]]</f>
        <v>0</v>
      </c>
      <c r="AI119" s="559">
        <f>RéceptionBD[[#This Row],[G.Germé]]+RéceptionBD[[#This Row],[G.Chauffé]]+RéceptionBD[[#This Row],[Col Germe]]+RéceptionBD[[#This Row],[Balle]]+RéceptionBD[[#This Row],[Imp.Totales]]</f>
        <v>0</v>
      </c>
      <c r="AJ119" s="99"/>
      <c r="AK119" s="99"/>
      <c r="AL119" s="99"/>
      <c r="AM119" s="99"/>
      <c r="AN119" s="99"/>
      <c r="AO119" s="99"/>
      <c r="AP119" s="99"/>
      <c r="AQ119" s="99"/>
      <c r="AR119" s="99"/>
      <c r="AS119" s="99"/>
      <c r="AT119" s="99"/>
      <c r="AU119" s="99"/>
      <c r="AV119" s="99"/>
      <c r="AW119" s="99"/>
      <c r="AX119" s="99"/>
      <c r="AY119" s="99"/>
      <c r="AZ119" s="99"/>
      <c r="BA119" s="99"/>
      <c r="BB119" s="99"/>
      <c r="BC119" s="99"/>
      <c r="BD119" s="99"/>
      <c r="BE119" s="99"/>
      <c r="BF119" s="99"/>
      <c r="BG119" s="99"/>
      <c r="BH119" s="99"/>
      <c r="BI119" s="99"/>
      <c r="BJ119" s="99"/>
      <c r="BK119" s="99"/>
      <c r="BL119" s="99"/>
      <c r="BM119" s="99"/>
      <c r="BN119" s="99"/>
      <c r="BO119" s="99"/>
      <c r="BP119" s="99"/>
      <c r="BQ119" s="99"/>
      <c r="BR119" s="99"/>
    </row>
    <row r="120" spans="1:70">
      <c r="A120" s="935">
        <v>45944</v>
      </c>
      <c r="B120" s="935">
        <v>45945</v>
      </c>
      <c r="C120" s="936" t="s">
        <v>306</v>
      </c>
      <c r="D120" s="37"/>
      <c r="E120" s="1260">
        <v>4113</v>
      </c>
      <c r="F120" s="739" t="s">
        <v>271</v>
      </c>
      <c r="G120" s="729" t="s">
        <v>2081</v>
      </c>
      <c r="H120" s="1260">
        <v>9.1</v>
      </c>
      <c r="I120" s="939">
        <v>12.57</v>
      </c>
      <c r="J120" s="939">
        <f>(RéceptionBD[[#This Row],[Pro/Bru]]/(100-RéceptionBD[[#This Row],[Humidité]]))*100</f>
        <v>13.828382838283829</v>
      </c>
      <c r="K120" s="1035">
        <v>79</v>
      </c>
      <c r="L120" s="37" t="s">
        <v>426</v>
      </c>
      <c r="M120" s="37" t="s">
        <v>426</v>
      </c>
      <c r="N120" s="581"/>
      <c r="O120" s="581"/>
      <c r="P120" s="581"/>
      <c r="Q120" s="581"/>
      <c r="R120" s="581"/>
      <c r="S120" s="581"/>
      <c r="T120" s="581"/>
      <c r="U120" s="581"/>
      <c r="V120" s="936"/>
      <c r="W120" s="581">
        <f>SUM(RéceptionBD[[#This Row],[Autres Céreales]:[G.Fusarié]])</f>
        <v>0</v>
      </c>
      <c r="X120" s="581"/>
      <c r="Y120" s="581"/>
      <c r="Z120" s="581">
        <f>SUM(RéceptionBD[[#This Row],[Col Germe]:[G.Moucheté]])</f>
        <v>0</v>
      </c>
      <c r="AA120" s="97"/>
      <c r="AB120" s="97"/>
      <c r="AC120" s="581"/>
      <c r="AD120" s="97"/>
      <c r="AE120" s="581"/>
      <c r="AF120" s="567"/>
      <c r="AG120" s="568">
        <f>SUM(RéceptionBD[[#This Row],[Balle]:[G.avarié]])</f>
        <v>0</v>
      </c>
      <c r="AH120" s="559">
        <f>RéceptionBD[[#This Row],[G.cassé]]+RéceptionBD[[#This Row],[G.Germé]]+RéceptionBD[[#This Row],[Imp.G]]+RéceptionBD[[#This Row],[Col Germe/G.Moucheté]]+RéceptionBD[[#This Row],[Imp.Diverses]]</f>
        <v>0</v>
      </c>
      <c r="AI120" s="559">
        <f>RéceptionBD[[#This Row],[G.Germé]]+RéceptionBD[[#This Row],[G.Chauffé]]+RéceptionBD[[#This Row],[Col Germe]]+RéceptionBD[[#This Row],[Balle]]+RéceptionBD[[#This Row],[Imp.Totales]]</f>
        <v>0</v>
      </c>
      <c r="AJ120" s="99"/>
      <c r="AK120" s="99"/>
      <c r="AL120" s="99"/>
      <c r="AM120" s="99"/>
      <c r="AN120" s="99"/>
      <c r="AO120" s="99"/>
      <c r="AP120" s="99"/>
      <c r="AQ120" s="99"/>
      <c r="AR120" s="99"/>
      <c r="AS120" s="99"/>
      <c r="AT120" s="99"/>
      <c r="AU120" s="99"/>
      <c r="AV120" s="99"/>
      <c r="AW120" s="99"/>
      <c r="AX120" s="99"/>
      <c r="AY120" s="99"/>
      <c r="AZ120" s="99"/>
      <c r="BA120" s="99"/>
      <c r="BB120" s="99"/>
      <c r="BC120" s="99"/>
      <c r="BD120" s="99"/>
      <c r="BE120" s="99"/>
      <c r="BF120" s="99"/>
      <c r="BG120" s="99"/>
      <c r="BH120" s="99"/>
      <c r="BI120" s="99"/>
      <c r="BJ120" s="99"/>
      <c r="BK120" s="99"/>
      <c r="BL120" s="99"/>
      <c r="BM120" s="99"/>
      <c r="BN120" s="99"/>
      <c r="BO120" s="99"/>
      <c r="BP120" s="99"/>
      <c r="BQ120" s="99"/>
      <c r="BR120" s="99"/>
    </row>
    <row r="121" spans="1:70">
      <c r="A121" s="935">
        <v>45945</v>
      </c>
      <c r="B121" s="935">
        <v>45946</v>
      </c>
      <c r="C121" s="936" t="s">
        <v>230</v>
      </c>
      <c r="D121" s="37"/>
      <c r="E121" s="1260">
        <v>4277</v>
      </c>
      <c r="F121" s="739" t="s">
        <v>271</v>
      </c>
      <c r="G121" s="729" t="s">
        <v>2081</v>
      </c>
      <c r="H121" s="1260">
        <v>9.4</v>
      </c>
      <c r="I121" s="939">
        <v>14.07</v>
      </c>
      <c r="J121" s="939">
        <f>(RéceptionBD[[#This Row],[Pro/Bru]]/(100-RéceptionBD[[#This Row],[Humidité]]))*100</f>
        <v>15.529801324503312</v>
      </c>
      <c r="K121" s="1035">
        <v>79.2</v>
      </c>
      <c r="L121" s="37" t="s">
        <v>426</v>
      </c>
      <c r="M121" s="37" t="s">
        <v>426</v>
      </c>
      <c r="N121" s="581"/>
      <c r="O121" s="581"/>
      <c r="P121" s="581"/>
      <c r="Q121" s="581"/>
      <c r="R121" s="581"/>
      <c r="S121" s="581"/>
      <c r="T121" s="581"/>
      <c r="U121" s="581"/>
      <c r="V121" s="936"/>
      <c r="W121" s="581">
        <f>SUM(RéceptionBD[[#This Row],[Autres Céreales]:[G.Fusarié]])</f>
        <v>0</v>
      </c>
      <c r="X121" s="581"/>
      <c r="Y121" s="581"/>
      <c r="Z121" s="581">
        <f>SUM(RéceptionBD[[#This Row],[Col Germe]:[G.Moucheté]])</f>
        <v>0</v>
      </c>
      <c r="AA121" s="97"/>
      <c r="AB121" s="97"/>
      <c r="AC121" s="581"/>
      <c r="AD121" s="97"/>
      <c r="AE121" s="581"/>
      <c r="AF121" s="567"/>
      <c r="AG121" s="568">
        <f>SUM(RéceptionBD[[#This Row],[Balle]:[G.avarié]])</f>
        <v>0</v>
      </c>
      <c r="AH121" s="559">
        <f>RéceptionBD[[#This Row],[G.cassé]]+RéceptionBD[[#This Row],[G.Germé]]+RéceptionBD[[#This Row],[Imp.G]]+RéceptionBD[[#This Row],[Col Germe/G.Moucheté]]+RéceptionBD[[#This Row],[Imp.Diverses]]</f>
        <v>0</v>
      </c>
      <c r="AI121" s="559">
        <f>RéceptionBD[[#This Row],[G.Germé]]+RéceptionBD[[#This Row],[G.Chauffé]]+RéceptionBD[[#This Row],[Col Germe]]+RéceptionBD[[#This Row],[Balle]]+RéceptionBD[[#This Row],[Imp.Totales]]</f>
        <v>0</v>
      </c>
      <c r="AJ121" s="99"/>
      <c r="AK121" s="99"/>
      <c r="AL121" s="99"/>
      <c r="AM121" s="99"/>
      <c r="AN121" s="99"/>
      <c r="AO121" s="99"/>
      <c r="AP121" s="99"/>
      <c r="AQ121" s="99"/>
      <c r="AR121" s="99"/>
      <c r="AS121" s="99"/>
      <c r="AT121" s="99"/>
      <c r="AU121" s="99"/>
      <c r="AV121" s="99"/>
      <c r="AW121" s="99"/>
      <c r="AX121" s="99"/>
      <c r="AY121" s="99"/>
      <c r="AZ121" s="99"/>
      <c r="BA121" s="99"/>
      <c r="BB121" s="99"/>
      <c r="BC121" s="99"/>
      <c r="BD121" s="99"/>
      <c r="BE121" s="99"/>
      <c r="BF121" s="99"/>
      <c r="BG121" s="99"/>
      <c r="BH121" s="99"/>
      <c r="BI121" s="99"/>
      <c r="BJ121" s="99"/>
      <c r="BK121" s="99"/>
      <c r="BL121" s="99"/>
      <c r="BM121" s="99"/>
      <c r="BN121" s="99"/>
      <c r="BO121" s="99"/>
      <c r="BP121" s="99"/>
      <c r="BQ121" s="99"/>
      <c r="BR121" s="99"/>
    </row>
    <row r="122" spans="1:70">
      <c r="A122" s="935">
        <v>45946</v>
      </c>
      <c r="B122" s="935">
        <v>45946</v>
      </c>
      <c r="C122" s="936" t="s">
        <v>2083</v>
      </c>
      <c r="D122" s="37"/>
      <c r="E122" s="936">
        <v>4125</v>
      </c>
      <c r="F122" s="238" t="s">
        <v>271</v>
      </c>
      <c r="G122" s="37" t="s">
        <v>2081</v>
      </c>
      <c r="H122" s="936">
        <v>8.5500000000000007</v>
      </c>
      <c r="I122" s="939">
        <v>14.25</v>
      </c>
      <c r="J122" s="939">
        <f>(RéceptionBD[[#This Row],[Pro/Bru]]/(100-RéceptionBD[[#This Row],[Humidité]]))*100</f>
        <v>15.58228540185894</v>
      </c>
      <c r="K122" s="1035"/>
      <c r="L122" s="37" t="s">
        <v>426</v>
      </c>
      <c r="M122" s="37" t="s">
        <v>426</v>
      </c>
      <c r="N122" s="581">
        <v>0.21199999999999999</v>
      </c>
      <c r="O122" s="581">
        <v>2.1299999999999999E-2</v>
      </c>
      <c r="P122" s="581"/>
      <c r="Q122" s="581"/>
      <c r="R122" s="581">
        <v>2.4500000000000001E-2</v>
      </c>
      <c r="S122" s="581">
        <v>1.4E-2</v>
      </c>
      <c r="T122" s="581">
        <v>4.4999999999999997E-3</v>
      </c>
      <c r="U122" s="581">
        <v>1.6000000000000001E-3</v>
      </c>
      <c r="V122" s="936"/>
      <c r="W122" s="581">
        <f>SUM(RéceptionBD[[#This Row],[Autres Céreales]:[G.Fusarié]])</f>
        <v>4.4599999999999994E-2</v>
      </c>
      <c r="X122" s="581">
        <v>7.4999999999999997E-3</v>
      </c>
      <c r="Y122" s="581">
        <v>1.8E-3</v>
      </c>
      <c r="Z122" s="581">
        <f>SUM(RéceptionBD[[#This Row],[Col Germe]:[G.Moucheté]])</f>
        <v>9.2999999999999992E-3</v>
      </c>
      <c r="AA122" s="97"/>
      <c r="AB122" s="97"/>
      <c r="AC122" s="581">
        <v>5.0000000000000001E-3</v>
      </c>
      <c r="AD122" s="97"/>
      <c r="AE122" s="581"/>
      <c r="AF122" s="567"/>
      <c r="AG122" s="568">
        <f>SUM(RéceptionBD[[#This Row],[Balle]:[G.avarié]])</f>
        <v>5.0000000000000001E-3</v>
      </c>
      <c r="AH122" s="559">
        <f>RéceptionBD[[#This Row],[G.cassé]]+RéceptionBD[[#This Row],[G.Germé]]+RéceptionBD[[#This Row],[Imp.G]]+RéceptionBD[[#This Row],[Col Germe/G.Moucheté]]+RéceptionBD[[#This Row],[Imp.Diverses]]</f>
        <v>8.0199999999999994E-2</v>
      </c>
      <c r="AI122" s="559">
        <f>RéceptionBD[[#This Row],[G.Germé]]+RéceptionBD[[#This Row],[G.Chauffé]]+RéceptionBD[[#This Row],[Col Germe]]+RéceptionBD[[#This Row],[Balle]]+RéceptionBD[[#This Row],[Imp.Totales]]</f>
        <v>8.77E-2</v>
      </c>
      <c r="AJ122" s="99"/>
      <c r="AK122" s="99"/>
      <c r="AL122" s="99"/>
      <c r="AM122" s="99"/>
      <c r="AN122" s="99"/>
      <c r="AO122" s="99"/>
      <c r="AP122" s="99"/>
      <c r="AQ122" s="99"/>
      <c r="AR122" s="99"/>
      <c r="AS122" s="99"/>
      <c r="AT122" s="99"/>
      <c r="AU122" s="99"/>
      <c r="AV122" s="99"/>
      <c r="AW122" s="99"/>
      <c r="AX122" s="99"/>
      <c r="AY122" s="99"/>
      <c r="AZ122" s="99"/>
      <c r="BA122" s="99"/>
      <c r="BB122" s="99"/>
      <c r="BC122" s="99"/>
      <c r="BD122" s="99"/>
      <c r="BE122" s="99"/>
      <c r="BF122" s="99"/>
      <c r="BG122" s="99"/>
      <c r="BH122" s="99"/>
      <c r="BI122" s="99"/>
      <c r="BJ122" s="99"/>
      <c r="BK122" s="99"/>
      <c r="BL122" s="99"/>
      <c r="BM122" s="99"/>
      <c r="BN122" s="99"/>
      <c r="BO122" s="99"/>
      <c r="BP122" s="99"/>
      <c r="BQ122" s="99"/>
      <c r="BR122" s="99"/>
    </row>
    <row r="123" spans="1:70">
      <c r="A123" s="935">
        <v>45946</v>
      </c>
      <c r="B123" s="935">
        <v>45946</v>
      </c>
      <c r="C123" s="936" t="s">
        <v>2084</v>
      </c>
      <c r="D123" s="37"/>
      <c r="E123" s="1260">
        <v>3987</v>
      </c>
      <c r="F123" s="739" t="s">
        <v>271</v>
      </c>
      <c r="G123" s="729" t="s">
        <v>2081</v>
      </c>
      <c r="H123" s="1260">
        <v>9</v>
      </c>
      <c r="I123" s="939">
        <v>14.2</v>
      </c>
      <c r="J123" s="939">
        <f>(RéceptionBD[[#This Row],[Pro/Bru]]/(100-RéceptionBD[[#This Row],[Humidité]]))*100</f>
        <v>15.604395604395604</v>
      </c>
      <c r="K123" s="1035"/>
      <c r="L123" s="37" t="s">
        <v>426</v>
      </c>
      <c r="M123" s="37" t="s">
        <v>426</v>
      </c>
      <c r="N123" s="581"/>
      <c r="O123" s="581"/>
      <c r="P123" s="581"/>
      <c r="Q123" s="581"/>
      <c r="R123" s="581"/>
      <c r="S123" s="581"/>
      <c r="T123" s="581"/>
      <c r="U123" s="581"/>
      <c r="V123" s="936"/>
      <c r="W123" s="581"/>
      <c r="X123" s="581"/>
      <c r="Y123" s="581"/>
      <c r="Z123" s="581">
        <f>SUM(RéceptionBD[[#This Row],[Col Germe]:[G.Moucheté]])</f>
        <v>0</v>
      </c>
      <c r="AA123" s="97"/>
      <c r="AB123" s="97"/>
      <c r="AC123" s="581"/>
      <c r="AD123" s="97"/>
      <c r="AE123" s="581"/>
      <c r="AF123" s="567"/>
      <c r="AG123" s="568">
        <f>SUM(RéceptionBD[[#This Row],[Balle]:[G.avarié]])</f>
        <v>0</v>
      </c>
      <c r="AH123" s="559">
        <f>RéceptionBD[[#This Row],[G.cassé]]+RéceptionBD[[#This Row],[G.Germé]]+RéceptionBD[[#This Row],[Imp.G]]+RéceptionBD[[#This Row],[Col Germe/G.Moucheté]]+RéceptionBD[[#This Row],[Imp.Diverses]]</f>
        <v>0</v>
      </c>
      <c r="AI123" s="559">
        <f>RéceptionBD[[#This Row],[G.Germé]]+RéceptionBD[[#This Row],[G.Chauffé]]+RéceptionBD[[#This Row],[Col Germe]]+RéceptionBD[[#This Row],[Balle]]+RéceptionBD[[#This Row],[Imp.Totales]]</f>
        <v>0</v>
      </c>
      <c r="AJ123" s="99"/>
      <c r="AK123" s="99"/>
      <c r="AL123" s="99"/>
      <c r="AM123" s="99"/>
      <c r="AN123" s="99"/>
      <c r="AO123" s="99"/>
      <c r="AP123" s="99"/>
      <c r="AQ123" s="99"/>
      <c r="AR123" s="99"/>
      <c r="AS123" s="99"/>
      <c r="AT123" s="99"/>
      <c r="AU123" s="99"/>
      <c r="AV123" s="99"/>
      <c r="AW123" s="99"/>
      <c r="AX123" s="99"/>
      <c r="AY123" s="99"/>
      <c r="AZ123" s="99"/>
      <c r="BA123" s="99"/>
      <c r="BB123" s="99"/>
      <c r="BC123" s="99"/>
      <c r="BD123" s="99"/>
      <c r="BE123" s="99"/>
      <c r="BF123" s="99"/>
      <c r="BG123" s="99"/>
      <c r="BH123" s="99"/>
      <c r="BI123" s="99"/>
      <c r="BJ123" s="99"/>
      <c r="BK123" s="99"/>
      <c r="BL123" s="99"/>
      <c r="BM123" s="99"/>
      <c r="BN123" s="99"/>
      <c r="BO123" s="99"/>
      <c r="BP123" s="99"/>
      <c r="BQ123" s="99"/>
      <c r="BR123" s="99"/>
    </row>
    <row r="124" spans="1:70">
      <c r="A124" s="935">
        <v>45946</v>
      </c>
      <c r="B124" s="935">
        <v>45946</v>
      </c>
      <c r="C124" s="936"/>
      <c r="D124" s="37"/>
      <c r="E124" s="1260">
        <v>3998</v>
      </c>
      <c r="F124" s="739"/>
      <c r="G124" s="729"/>
      <c r="H124" s="1260">
        <v>10.7</v>
      </c>
      <c r="I124" s="939">
        <v>13.06</v>
      </c>
      <c r="J124" s="939">
        <f>(RéceptionBD[[#This Row],[Pro/Bru]]/(100-RéceptionBD[[#This Row],[Humidité]]))*100</f>
        <v>14.624860022396419</v>
      </c>
      <c r="K124" s="1035"/>
      <c r="L124" s="37" t="s">
        <v>426</v>
      </c>
      <c r="M124" s="37" t="s">
        <v>426</v>
      </c>
      <c r="N124" s="581">
        <v>0.2351</v>
      </c>
      <c r="O124" s="581">
        <v>2.1000000000000001E-2</v>
      </c>
      <c r="P124" s="581"/>
      <c r="Q124" s="581"/>
      <c r="R124" s="581">
        <v>2.41E-2</v>
      </c>
      <c r="S124" s="581">
        <v>1.6E-2</v>
      </c>
      <c r="T124" s="581">
        <v>6.1000000000000004E-3</v>
      </c>
      <c r="U124" s="581">
        <v>1.8E-3</v>
      </c>
      <c r="V124" s="936"/>
      <c r="W124" s="581">
        <f>SUM(RéceptionBD[[#This Row],[Autres Céreales]:[G.Fusarié]])</f>
        <v>4.8000000000000001E-2</v>
      </c>
      <c r="X124" s="581">
        <v>8.6999999999999994E-3</v>
      </c>
      <c r="Y124" s="581">
        <v>2.3E-3</v>
      </c>
      <c r="Z124" s="581">
        <f>SUM(RéceptionBD[[#This Row],[Col Germe]:[G.Moucheté]])</f>
        <v>1.0999999999999999E-2</v>
      </c>
      <c r="AA124" s="97"/>
      <c r="AB124" s="97"/>
      <c r="AC124" s="581">
        <v>6.4000000000000003E-3</v>
      </c>
      <c r="AD124" s="97"/>
      <c r="AE124" s="581"/>
      <c r="AF124" s="567"/>
      <c r="AG124" s="568">
        <f>SUM(RéceptionBD[[#This Row],[Balle]:[G.avarié]])</f>
        <v>6.4000000000000003E-3</v>
      </c>
      <c r="AH124" s="559">
        <f>RéceptionBD[[#This Row],[G.cassé]]+RéceptionBD[[#This Row],[G.Germé]]+RéceptionBD[[#This Row],[Imp.G]]+RéceptionBD[[#This Row],[Col Germe/G.Moucheté]]+RéceptionBD[[#This Row],[Imp.Diverses]]</f>
        <v>8.6400000000000005E-2</v>
      </c>
      <c r="AI124" s="559">
        <f>RéceptionBD[[#This Row],[G.Germé]]+RéceptionBD[[#This Row],[G.Chauffé]]+RéceptionBD[[#This Row],[Col Germe]]+RéceptionBD[[#This Row],[Balle]]+RéceptionBD[[#This Row],[Imp.Totales]]</f>
        <v>9.5100000000000004E-2</v>
      </c>
      <c r="AJ124" s="99"/>
      <c r="AK124" s="99"/>
      <c r="AL124" s="99"/>
      <c r="AM124" s="99"/>
      <c r="AN124" s="99"/>
      <c r="AO124" s="99"/>
      <c r="AP124" s="99"/>
      <c r="AQ124" s="99"/>
      <c r="AR124" s="99"/>
      <c r="AS124" s="99"/>
      <c r="AT124" s="99"/>
      <c r="AU124" s="99"/>
      <c r="AV124" s="99"/>
      <c r="AW124" s="99"/>
      <c r="AX124" s="99"/>
      <c r="AY124" s="99"/>
      <c r="AZ124" s="99"/>
      <c r="BA124" s="99"/>
      <c r="BB124" s="99"/>
      <c r="BC124" s="99"/>
      <c r="BD124" s="99"/>
      <c r="BE124" s="99"/>
      <c r="BF124" s="99"/>
      <c r="BG124" s="99"/>
      <c r="BH124" s="99"/>
      <c r="BI124" s="99"/>
      <c r="BJ124" s="99"/>
      <c r="BK124" s="99"/>
      <c r="BL124" s="99"/>
      <c r="BM124" s="99"/>
      <c r="BN124" s="99"/>
      <c r="BO124" s="99"/>
      <c r="BP124" s="99"/>
      <c r="BQ124" s="99"/>
      <c r="BR124" s="99"/>
    </row>
    <row r="125" spans="1:70">
      <c r="A125" s="935">
        <v>45947</v>
      </c>
      <c r="B125" s="935">
        <v>45947</v>
      </c>
      <c r="C125" s="936" t="s">
        <v>2085</v>
      </c>
      <c r="D125" s="37"/>
      <c r="E125" s="1260">
        <v>3990</v>
      </c>
      <c r="F125" s="739" t="s">
        <v>271</v>
      </c>
      <c r="G125" s="729" t="s">
        <v>2081</v>
      </c>
      <c r="H125" s="1260">
        <v>10</v>
      </c>
      <c r="I125" s="939">
        <v>12.19</v>
      </c>
      <c r="J125" s="939">
        <f>(RéceptionBD[[#This Row],[Pro/Bru]]/(100-RéceptionBD[[#This Row],[Humidité]]))*100</f>
        <v>13.544444444444444</v>
      </c>
      <c r="K125" s="1035"/>
      <c r="L125" s="37" t="s">
        <v>426</v>
      </c>
      <c r="M125" s="37" t="s">
        <v>426</v>
      </c>
      <c r="N125" s="581"/>
      <c r="O125" s="581"/>
      <c r="P125" s="581"/>
      <c r="Q125" s="581"/>
      <c r="R125" s="581"/>
      <c r="S125" s="581"/>
      <c r="T125" s="581"/>
      <c r="U125" s="581"/>
      <c r="V125" s="936"/>
      <c r="W125" s="581">
        <f>SUM(RéceptionBD[[#This Row],[Autres Céreales]:[G.Fusarié]])</f>
        <v>0</v>
      </c>
      <c r="X125" s="581"/>
      <c r="Y125" s="581"/>
      <c r="Z125" s="581">
        <f>SUM(RéceptionBD[[#This Row],[Col Germe]:[G.Moucheté]])</f>
        <v>0</v>
      </c>
      <c r="AA125" s="97"/>
      <c r="AB125" s="97"/>
      <c r="AC125" s="581"/>
      <c r="AD125" s="97"/>
      <c r="AE125" s="581"/>
      <c r="AF125" s="567"/>
      <c r="AG125" s="568">
        <f>SUM(RéceptionBD[[#This Row],[Balle]:[G.avarié]])</f>
        <v>0</v>
      </c>
      <c r="AH125" s="559">
        <f>RéceptionBD[[#This Row],[G.cassé]]+RéceptionBD[[#This Row],[G.Germé]]+RéceptionBD[[#This Row],[Imp.G]]+RéceptionBD[[#This Row],[Col Germe/G.Moucheté]]+RéceptionBD[[#This Row],[Imp.Diverses]]</f>
        <v>0</v>
      </c>
      <c r="AI125" s="559">
        <f>RéceptionBD[[#This Row],[G.Germé]]+RéceptionBD[[#This Row],[G.Chauffé]]+RéceptionBD[[#This Row],[Col Germe]]+RéceptionBD[[#This Row],[Balle]]+RéceptionBD[[#This Row],[Imp.Totales]]</f>
        <v>0</v>
      </c>
      <c r="AJ125" s="99"/>
      <c r="AK125" s="99"/>
      <c r="AL125" s="99"/>
      <c r="AM125" s="99"/>
      <c r="AN125" s="99"/>
      <c r="AO125" s="99"/>
      <c r="AP125" s="99"/>
      <c r="AQ125" s="99"/>
      <c r="AR125" s="99"/>
      <c r="AS125" s="99"/>
      <c r="AT125" s="99"/>
      <c r="AU125" s="99"/>
      <c r="AV125" s="99"/>
      <c r="AW125" s="99"/>
      <c r="AX125" s="99"/>
      <c r="AY125" s="99"/>
      <c r="AZ125" s="99"/>
      <c r="BA125" s="99"/>
      <c r="BB125" s="99"/>
      <c r="BC125" s="99"/>
      <c r="BD125" s="99"/>
      <c r="BE125" s="99"/>
      <c r="BF125" s="99"/>
      <c r="BG125" s="99"/>
      <c r="BH125" s="99"/>
      <c r="BI125" s="99"/>
      <c r="BJ125" s="99"/>
      <c r="BK125" s="99"/>
      <c r="BL125" s="99"/>
      <c r="BM125" s="99"/>
      <c r="BN125" s="99"/>
      <c r="BO125" s="99"/>
      <c r="BP125" s="99"/>
      <c r="BQ125" s="99"/>
      <c r="BR125" s="99"/>
    </row>
    <row r="126" spans="1:70">
      <c r="A126" s="935">
        <v>45947</v>
      </c>
      <c r="B126" s="935">
        <v>45947</v>
      </c>
      <c r="C126" s="936" t="s">
        <v>2086</v>
      </c>
      <c r="D126" s="37"/>
      <c r="E126" s="1260">
        <v>4119</v>
      </c>
      <c r="F126" s="739" t="s">
        <v>271</v>
      </c>
      <c r="G126" s="729" t="s">
        <v>2081</v>
      </c>
      <c r="H126" s="1260">
        <v>10.55</v>
      </c>
      <c r="I126" s="939">
        <v>12.56</v>
      </c>
      <c r="J126" s="939">
        <f>(RéceptionBD[[#This Row],[Pro/Bru]]/(100-RéceptionBD[[#This Row],[Humidité]]))*100</f>
        <v>14.041363890441588</v>
      </c>
      <c r="K126" s="1035"/>
      <c r="L126" s="37" t="s">
        <v>426</v>
      </c>
      <c r="M126" s="37" t="s">
        <v>426</v>
      </c>
      <c r="N126" s="581"/>
      <c r="O126" s="581"/>
      <c r="P126" s="581"/>
      <c r="Q126" s="581"/>
      <c r="R126" s="581"/>
      <c r="S126" s="581"/>
      <c r="T126" s="581"/>
      <c r="U126" s="581"/>
      <c r="V126" s="936"/>
      <c r="W126" s="581">
        <f>SUM(RéceptionBD[[#This Row],[Autres Céreales]:[G.Fusarié]])</f>
        <v>0</v>
      </c>
      <c r="X126" s="581"/>
      <c r="Y126" s="581"/>
      <c r="Z126" s="581">
        <f>SUM(RéceptionBD[[#This Row],[Col Germe]:[G.Moucheté]])</f>
        <v>0</v>
      </c>
      <c r="AA126" s="97"/>
      <c r="AB126" s="97"/>
      <c r="AC126" s="581"/>
      <c r="AD126" s="97"/>
      <c r="AE126" s="581"/>
      <c r="AF126" s="567"/>
      <c r="AG126" s="568">
        <f>SUM(RéceptionBD[[#This Row],[Balle]:[G.avarié]])</f>
        <v>0</v>
      </c>
      <c r="AH126" s="559">
        <f>RéceptionBD[[#This Row],[G.cassé]]+RéceptionBD[[#This Row],[G.Germé]]+RéceptionBD[[#This Row],[Imp.G]]+RéceptionBD[[#This Row],[Col Germe/G.Moucheté]]+RéceptionBD[[#This Row],[Imp.Diverses]]</f>
        <v>0</v>
      </c>
      <c r="AI126" s="559">
        <f>RéceptionBD[[#This Row],[G.Germé]]+RéceptionBD[[#This Row],[G.Chauffé]]+RéceptionBD[[#This Row],[Col Germe]]+RéceptionBD[[#This Row],[Balle]]+RéceptionBD[[#This Row],[Imp.Totales]]</f>
        <v>0</v>
      </c>
      <c r="AJ126" s="99"/>
      <c r="AK126" s="99"/>
      <c r="AL126" s="99"/>
      <c r="AM126" s="99"/>
      <c r="AN126" s="99"/>
      <c r="AO126" s="99"/>
      <c r="AP126" s="99"/>
      <c r="AQ126" s="99"/>
      <c r="AR126" s="99"/>
      <c r="AS126" s="99"/>
      <c r="AT126" s="99"/>
      <c r="AU126" s="99"/>
      <c r="AV126" s="99"/>
      <c r="AW126" s="99"/>
      <c r="AX126" s="99"/>
      <c r="AY126" s="99"/>
      <c r="AZ126" s="99"/>
      <c r="BA126" s="99"/>
      <c r="BB126" s="99"/>
      <c r="BC126" s="99"/>
      <c r="BD126" s="99"/>
      <c r="BE126" s="99"/>
      <c r="BF126" s="99"/>
      <c r="BG126" s="99"/>
      <c r="BH126" s="99"/>
      <c r="BI126" s="99"/>
      <c r="BJ126" s="99"/>
      <c r="BK126" s="99"/>
      <c r="BL126" s="99"/>
      <c r="BM126" s="99"/>
      <c r="BN126" s="99"/>
      <c r="BO126" s="99"/>
      <c r="BP126" s="99"/>
      <c r="BQ126" s="99"/>
      <c r="BR126" s="99"/>
    </row>
    <row r="127" spans="1:70">
      <c r="A127" s="935">
        <v>45947</v>
      </c>
      <c r="B127" s="935">
        <v>45947</v>
      </c>
      <c r="C127" s="936" t="s">
        <v>2087</v>
      </c>
      <c r="D127" s="37"/>
      <c r="E127" s="936"/>
      <c r="F127" s="238" t="s">
        <v>271</v>
      </c>
      <c r="G127" s="37" t="s">
        <v>2081</v>
      </c>
      <c r="H127" s="936">
        <v>10.210000000000001</v>
      </c>
      <c r="I127" s="939">
        <v>13.46</v>
      </c>
      <c r="J127" s="939">
        <f>(RéceptionBD[[#This Row],[Pro/Bru]]/(100-RéceptionBD[[#This Row],[Humidité]]))*100</f>
        <v>14.990533466978508</v>
      </c>
      <c r="K127" s="1035"/>
      <c r="L127" s="37" t="s">
        <v>426</v>
      </c>
      <c r="M127" s="37" t="s">
        <v>426</v>
      </c>
      <c r="N127" s="581">
        <v>0.26200000000000001</v>
      </c>
      <c r="O127" s="581">
        <v>2.3199999999999998E-2</v>
      </c>
      <c r="P127" s="581"/>
      <c r="Q127" s="581"/>
      <c r="R127" s="581">
        <v>2.12E-2</v>
      </c>
      <c r="S127" s="581">
        <v>1.3299999999999999E-2</v>
      </c>
      <c r="T127" s="581">
        <v>6.8999999999999999E-3</v>
      </c>
      <c r="U127" s="581">
        <v>1.9E-3</v>
      </c>
      <c r="V127" s="936"/>
      <c r="W127" s="581">
        <f>SUM(RéceptionBD[[#This Row],[Autres Céreales]:[G.Fusarié]])</f>
        <v>4.3300000000000005E-2</v>
      </c>
      <c r="X127" s="581">
        <v>9.4000000000000004E-3</v>
      </c>
      <c r="Y127" s="581">
        <v>6.1000000000000004E-3</v>
      </c>
      <c r="Z127" s="581">
        <f>SUM(RéceptionBD[[#This Row],[Col Germe]:[G.Moucheté]])</f>
        <v>1.55E-2</v>
      </c>
      <c r="AA127" s="97"/>
      <c r="AB127" s="97"/>
      <c r="AC127" s="581">
        <v>5.7999999999999996E-3</v>
      </c>
      <c r="AD127" s="97"/>
      <c r="AE127" s="581"/>
      <c r="AF127" s="567"/>
      <c r="AG127" s="568">
        <f>SUM(RéceptionBD[[#This Row],[Balle]:[G.avarié]])</f>
        <v>5.7999999999999996E-3</v>
      </c>
      <c r="AH127" s="559">
        <f>RéceptionBD[[#This Row],[G.cassé]]+RéceptionBD[[#This Row],[G.Germé]]+RéceptionBD[[#This Row],[Imp.G]]+RéceptionBD[[#This Row],[Col Germe/G.Moucheté]]+RéceptionBD[[#This Row],[Imp.Diverses]]</f>
        <v>8.7800000000000003E-2</v>
      </c>
      <c r="AI127" s="559">
        <f>RéceptionBD[[#This Row],[G.Germé]]+RéceptionBD[[#This Row],[G.Chauffé]]+RéceptionBD[[#This Row],[Col Germe]]+RéceptionBD[[#This Row],[Balle]]+RéceptionBD[[#This Row],[Imp.Totales]]</f>
        <v>9.7200000000000009E-2</v>
      </c>
      <c r="AJ127" s="99"/>
      <c r="AK127" s="99"/>
      <c r="AL127" s="99"/>
      <c r="AM127" s="99"/>
      <c r="AN127" s="99"/>
      <c r="AO127" s="99"/>
      <c r="AP127" s="99"/>
      <c r="AQ127" s="99"/>
      <c r="AR127" s="99"/>
      <c r="AS127" s="99"/>
      <c r="AT127" s="99"/>
      <c r="AU127" s="99"/>
      <c r="AV127" s="99"/>
      <c r="AW127" s="99"/>
      <c r="AX127" s="99"/>
      <c r="AY127" s="99"/>
      <c r="AZ127" s="99"/>
      <c r="BA127" s="99"/>
      <c r="BB127" s="99"/>
      <c r="BC127" s="99"/>
      <c r="BD127" s="99"/>
      <c r="BE127" s="99"/>
      <c r="BF127" s="99"/>
      <c r="BG127" s="99"/>
      <c r="BH127" s="99"/>
      <c r="BI127" s="99"/>
      <c r="BJ127" s="99"/>
      <c r="BK127" s="99"/>
      <c r="BL127" s="99"/>
      <c r="BM127" s="99"/>
      <c r="BN127" s="99"/>
      <c r="BO127" s="99"/>
      <c r="BP127" s="99"/>
      <c r="BQ127" s="99"/>
      <c r="BR127" s="99"/>
    </row>
    <row r="128" spans="1:70">
      <c r="A128" s="935">
        <v>45950</v>
      </c>
      <c r="B128" s="935">
        <v>45951</v>
      </c>
      <c r="C128" s="936" t="s">
        <v>306</v>
      </c>
      <c r="D128" s="37"/>
      <c r="E128" s="936"/>
      <c r="F128" s="238" t="s">
        <v>271</v>
      </c>
      <c r="G128" s="37" t="s">
        <v>2081</v>
      </c>
      <c r="H128" s="936">
        <v>9.1999999999999993</v>
      </c>
      <c r="I128" s="939">
        <v>14.1</v>
      </c>
      <c r="J128" s="939">
        <f>(RéceptionBD[[#This Row],[Pro/Bru]]/(100-RéceptionBD[[#This Row],[Humidité]]))*100</f>
        <v>15.528634361233481</v>
      </c>
      <c r="K128" s="1035"/>
      <c r="L128" s="37" t="s">
        <v>426</v>
      </c>
      <c r="M128" s="37" t="s">
        <v>426</v>
      </c>
      <c r="N128" s="581"/>
      <c r="O128" s="581"/>
      <c r="P128" s="581"/>
      <c r="Q128" s="581"/>
      <c r="R128" s="581"/>
      <c r="S128" s="581"/>
      <c r="T128" s="581"/>
      <c r="U128" s="581"/>
      <c r="V128" s="936"/>
      <c r="W128" s="581">
        <f>SUM(RéceptionBD[[#This Row],[Autres Céreales]:[G.Fusarié]])</f>
        <v>0</v>
      </c>
      <c r="X128" s="581"/>
      <c r="Y128" s="581"/>
      <c r="Z128" s="581">
        <f>SUM(RéceptionBD[[#This Row],[Col Germe]:[G.Moucheté]])</f>
        <v>0</v>
      </c>
      <c r="AA128" s="97"/>
      <c r="AB128" s="97"/>
      <c r="AC128" s="581"/>
      <c r="AD128" s="97"/>
      <c r="AE128" s="581"/>
      <c r="AF128" s="567"/>
      <c r="AG128" s="568">
        <f>SUM(RéceptionBD[[#This Row],[Balle]:[G.avarié]])</f>
        <v>0</v>
      </c>
      <c r="AH128" s="559">
        <f>RéceptionBD[[#This Row],[G.cassé]]+RéceptionBD[[#This Row],[G.Germé]]+RéceptionBD[[#This Row],[Imp.G]]+RéceptionBD[[#This Row],[Col Germe/G.Moucheté]]+RéceptionBD[[#This Row],[Imp.Diverses]]</f>
        <v>0</v>
      </c>
      <c r="AI128" s="559">
        <f>RéceptionBD[[#This Row],[G.Germé]]+RéceptionBD[[#This Row],[G.Chauffé]]+RéceptionBD[[#This Row],[Col Germe]]+RéceptionBD[[#This Row],[Balle]]+RéceptionBD[[#This Row],[Imp.Totales]]</f>
        <v>0</v>
      </c>
      <c r="AJ128" s="99"/>
      <c r="AK128" s="99"/>
      <c r="AL128" s="99"/>
      <c r="AM128" s="99"/>
      <c r="AN128" s="99"/>
      <c r="AO128" s="99"/>
      <c r="AP128" s="99"/>
      <c r="AQ128" s="99"/>
      <c r="AR128" s="99"/>
      <c r="AS128" s="99"/>
      <c r="AT128" s="99"/>
      <c r="AU128" s="99"/>
      <c r="AV128" s="99"/>
      <c r="AW128" s="99"/>
      <c r="AX128" s="99"/>
      <c r="AY128" s="99"/>
      <c r="AZ128" s="99"/>
      <c r="BA128" s="99"/>
      <c r="BB128" s="99"/>
      <c r="BC128" s="99"/>
      <c r="BD128" s="99"/>
      <c r="BE128" s="99"/>
      <c r="BF128" s="99"/>
      <c r="BG128" s="99"/>
      <c r="BH128" s="99"/>
      <c r="BI128" s="99"/>
      <c r="BJ128" s="99"/>
      <c r="BK128" s="99"/>
      <c r="BL128" s="99"/>
      <c r="BM128" s="99"/>
      <c r="BN128" s="99"/>
      <c r="BO128" s="99"/>
      <c r="BP128" s="99"/>
      <c r="BQ128" s="99"/>
      <c r="BR128" s="99"/>
    </row>
    <row r="129" spans="1:70">
      <c r="A129" s="935">
        <v>45950</v>
      </c>
      <c r="B129" s="935">
        <v>45951</v>
      </c>
      <c r="C129" s="936" t="s">
        <v>2056</v>
      </c>
      <c r="D129" s="37"/>
      <c r="E129" s="936"/>
      <c r="F129" s="238" t="s">
        <v>271</v>
      </c>
      <c r="G129" s="37" t="s">
        <v>2081</v>
      </c>
      <c r="H129" s="936">
        <v>8.9</v>
      </c>
      <c r="I129" s="939">
        <v>14.45</v>
      </c>
      <c r="J129" s="939">
        <f>(RéceptionBD[[#This Row],[Pro/Bru]]/(100-RéceptionBD[[#This Row],[Humidité]]))*100</f>
        <v>15.861690450054885</v>
      </c>
      <c r="K129" s="1035"/>
      <c r="L129" s="37" t="s">
        <v>426</v>
      </c>
      <c r="M129" s="37" t="s">
        <v>426</v>
      </c>
      <c r="N129" s="581">
        <v>0.27500000000000002</v>
      </c>
      <c r="O129" s="581">
        <v>3.2000000000000001E-2</v>
      </c>
      <c r="P129" s="581"/>
      <c r="Q129" s="581"/>
      <c r="R129" s="581">
        <v>1.6199999999999999E-2</v>
      </c>
      <c r="S129" s="581">
        <v>1.5100000000000001E-2</v>
      </c>
      <c r="T129" s="581">
        <v>1.2500000000000001E-2</v>
      </c>
      <c r="U129" s="581">
        <v>4.0000000000000001E-3</v>
      </c>
      <c r="V129" s="936"/>
      <c r="W129" s="581">
        <f>SUM(RéceptionBD[[#This Row],[Autres Céreales]:[G.Fusarié]])</f>
        <v>4.7800000000000009E-2</v>
      </c>
      <c r="X129" s="581">
        <v>1.89E-2</v>
      </c>
      <c r="Y129" s="581">
        <v>8.6999999999999994E-3</v>
      </c>
      <c r="Z129" s="581">
        <f>SUM(RéceptionBD[[#This Row],[Col Germe]:[G.Moucheté]])</f>
        <v>2.76E-2</v>
      </c>
      <c r="AA129" s="97"/>
      <c r="AB129" s="97"/>
      <c r="AC129" s="581">
        <v>8.6999999999999994E-3</v>
      </c>
      <c r="AD129" s="97"/>
      <c r="AE129" s="581"/>
      <c r="AF129" s="567"/>
      <c r="AG129" s="568">
        <f>SUM(RéceptionBD[[#This Row],[Balle]:[G.avarié]])</f>
        <v>8.6999999999999994E-3</v>
      </c>
      <c r="AH129" s="559">
        <f>RéceptionBD[[#This Row],[G.cassé]]+RéceptionBD[[#This Row],[G.Germé]]+RéceptionBD[[#This Row],[Imp.G]]+RéceptionBD[[#This Row],[Col Germe/G.Moucheté]]+RéceptionBD[[#This Row],[Imp.Diverses]]</f>
        <v>0.11610000000000001</v>
      </c>
      <c r="AI129" s="559">
        <f>RéceptionBD[[#This Row],[G.Germé]]+RéceptionBD[[#This Row],[G.Chauffé]]+RéceptionBD[[#This Row],[Col Germe]]+RéceptionBD[[#This Row],[Balle]]+RéceptionBD[[#This Row],[Imp.Totales]]</f>
        <v>0.13500000000000001</v>
      </c>
      <c r="AJ129" s="99"/>
      <c r="AK129" s="99"/>
      <c r="AL129" s="99"/>
      <c r="AM129" s="99"/>
      <c r="AN129" s="99"/>
      <c r="AO129" s="99"/>
      <c r="AP129" s="99"/>
      <c r="AQ129" s="99"/>
      <c r="AR129" s="99"/>
      <c r="AS129" s="99"/>
      <c r="AT129" s="99"/>
      <c r="AU129" s="99"/>
      <c r="AV129" s="99"/>
      <c r="AW129" s="99"/>
      <c r="AX129" s="99"/>
      <c r="AY129" s="99"/>
      <c r="AZ129" s="99"/>
      <c r="BA129" s="99"/>
      <c r="BB129" s="99"/>
      <c r="BC129" s="99"/>
      <c r="BD129" s="99"/>
      <c r="BE129" s="99"/>
      <c r="BF129" s="99"/>
      <c r="BG129" s="99"/>
      <c r="BH129" s="99"/>
      <c r="BI129" s="99"/>
      <c r="BJ129" s="99"/>
      <c r="BK129" s="99"/>
      <c r="BL129" s="99"/>
      <c r="BM129" s="99"/>
      <c r="BN129" s="99"/>
      <c r="BO129" s="99"/>
      <c r="BP129" s="99"/>
      <c r="BQ129" s="99"/>
      <c r="BR129" s="99"/>
    </row>
    <row r="130" spans="1:70">
      <c r="A130" s="935">
        <v>45950</v>
      </c>
      <c r="B130" s="935">
        <v>45951</v>
      </c>
      <c r="C130" s="936" t="s">
        <v>2083</v>
      </c>
      <c r="D130" s="37"/>
      <c r="E130" s="1260">
        <v>4125</v>
      </c>
      <c r="F130" s="739" t="s">
        <v>271</v>
      </c>
      <c r="G130" s="729" t="s">
        <v>2081</v>
      </c>
      <c r="H130" s="1260">
        <v>8.5</v>
      </c>
      <c r="I130" s="939">
        <v>12.25</v>
      </c>
      <c r="J130" s="939">
        <f>(RéceptionBD[[#This Row],[Pro/Bru]]/(100-RéceptionBD[[#This Row],[Humidité]]))*100</f>
        <v>13.387978142076504</v>
      </c>
      <c r="K130" s="1035">
        <v>80.209999999999994</v>
      </c>
      <c r="L130" s="37" t="s">
        <v>426</v>
      </c>
      <c r="M130" s="37" t="s">
        <v>426</v>
      </c>
      <c r="N130" s="581">
        <v>0.23499999999999999</v>
      </c>
      <c r="O130" s="581">
        <v>4.2299999999999997E-2</v>
      </c>
      <c r="P130" s="581"/>
      <c r="Q130" s="581"/>
      <c r="R130" s="581">
        <v>8.0999999999999996E-3</v>
      </c>
      <c r="S130" s="581">
        <v>6.6E-3</v>
      </c>
      <c r="T130" s="581">
        <v>1.0500000000000001E-2</v>
      </c>
      <c r="U130" s="581">
        <v>3.0000000000000001E-3</v>
      </c>
      <c r="V130" s="936"/>
      <c r="W130" s="581">
        <f>SUM(RéceptionBD[[#This Row],[Autres Céreales]:[G.Fusarié]])</f>
        <v>2.8199999999999999E-2</v>
      </c>
      <c r="X130" s="581">
        <v>1.7999999999999999E-2</v>
      </c>
      <c r="Y130" s="581"/>
      <c r="Z130" s="581">
        <f>SUM(RéceptionBD[[#This Row],[Col Germe]:[G.Moucheté]])</f>
        <v>1.7999999999999999E-2</v>
      </c>
      <c r="AA130" s="97"/>
      <c r="AB130" s="97"/>
      <c r="AC130" s="581">
        <v>9.1000000000000004E-3</v>
      </c>
      <c r="AD130" s="97"/>
      <c r="AE130" s="581"/>
      <c r="AF130" s="567"/>
      <c r="AG130" s="568">
        <f>SUM(RéceptionBD[[#This Row],[Balle]:[G.avarié]])</f>
        <v>9.1000000000000004E-3</v>
      </c>
      <c r="AH130" s="559">
        <f>RéceptionBD[[#This Row],[G.cassé]]+RéceptionBD[[#This Row],[G.Germé]]+RéceptionBD[[#This Row],[Imp.G]]+RéceptionBD[[#This Row],[Col Germe/G.Moucheté]]+RéceptionBD[[#This Row],[Imp.Diverses]]</f>
        <v>9.7599999999999992E-2</v>
      </c>
      <c r="AI130" s="559">
        <f>RéceptionBD[[#This Row],[G.Germé]]+RéceptionBD[[#This Row],[G.Chauffé]]+RéceptionBD[[#This Row],[Col Germe]]+RéceptionBD[[#This Row],[Balle]]+RéceptionBD[[#This Row],[Imp.Totales]]</f>
        <v>0.11559999999999999</v>
      </c>
      <c r="AJ130" s="935"/>
      <c r="AK130" s="935"/>
      <c r="AL130" s="936"/>
      <c r="AM130" s="37"/>
      <c r="AN130" s="936"/>
      <c r="AO130" s="238"/>
      <c r="AP130" s="37"/>
      <c r="AQ130" s="936"/>
      <c r="AR130" s="939"/>
      <c r="AS130" s="939"/>
      <c r="AT130" s="1035"/>
      <c r="AU130" s="37"/>
      <c r="AV130" s="37"/>
      <c r="AW130" s="581"/>
      <c r="AX130" s="581"/>
      <c r="AY130" s="581"/>
      <c r="AZ130" s="581"/>
      <c r="BA130" s="581"/>
      <c r="BB130" s="581"/>
      <c r="BC130" s="581"/>
      <c r="BD130" s="581"/>
      <c r="BE130" s="936"/>
      <c r="BF130" s="581"/>
      <c r="BG130" s="581"/>
      <c r="BH130" s="581"/>
      <c r="BI130" s="581"/>
      <c r="BJ130" s="97"/>
      <c r="BK130" s="97"/>
      <c r="BL130" s="581"/>
      <c r="BM130" s="97"/>
      <c r="BN130" s="581"/>
      <c r="BO130" s="567"/>
      <c r="BP130" s="568"/>
      <c r="BQ130" s="569"/>
      <c r="BR130" s="935"/>
    </row>
    <row r="131" spans="1:70">
      <c r="A131" s="935">
        <v>45951</v>
      </c>
      <c r="B131" s="935">
        <v>45952</v>
      </c>
      <c r="C131" s="936" t="s">
        <v>306</v>
      </c>
      <c r="D131" s="37"/>
      <c r="E131" s="936"/>
      <c r="F131" s="238" t="s">
        <v>271</v>
      </c>
      <c r="G131" s="37" t="s">
        <v>2081</v>
      </c>
      <c r="H131" s="936">
        <v>8.6</v>
      </c>
      <c r="I131" s="939">
        <v>13.64</v>
      </c>
      <c r="J131" s="939">
        <f>(RéceptionBD[[#This Row],[Pro/Bru]]/(100-RéceptionBD[[#This Row],[Humidité]]))*100</f>
        <v>14.923413566739605</v>
      </c>
      <c r="K131" s="1035">
        <v>80.099999999999994</v>
      </c>
      <c r="L131" s="37" t="s">
        <v>426</v>
      </c>
      <c r="M131" s="37" t="s">
        <v>426</v>
      </c>
      <c r="N131" s="581"/>
      <c r="O131" s="581"/>
      <c r="P131" s="581"/>
      <c r="Q131" s="581"/>
      <c r="R131" s="581"/>
      <c r="S131" s="581"/>
      <c r="T131" s="581"/>
      <c r="U131" s="581"/>
      <c r="V131" s="936"/>
      <c r="W131" s="581"/>
      <c r="X131" s="581"/>
      <c r="Y131" s="581"/>
      <c r="Z131" s="581"/>
      <c r="AA131" s="97"/>
      <c r="AB131" s="97"/>
      <c r="AC131" s="581"/>
      <c r="AD131" s="97"/>
      <c r="AE131" s="581"/>
      <c r="AF131" s="567"/>
      <c r="AG131" s="568">
        <f>SUM(RéceptionBD[[#This Row],[Balle]:[G.avarié]])</f>
        <v>0</v>
      </c>
      <c r="AH131" s="559">
        <f>RéceptionBD[[#This Row],[G.cassé]]+RéceptionBD[[#This Row],[G.Germé]]+RéceptionBD[[#This Row],[Imp.G]]+RéceptionBD[[#This Row],[Col Germe/G.Moucheté]]+RéceptionBD[[#This Row],[Imp.Diverses]]</f>
        <v>0</v>
      </c>
      <c r="AI131" s="559">
        <f>RéceptionBD[[#This Row],[G.Germé]]+RéceptionBD[[#This Row],[G.Chauffé]]+RéceptionBD[[#This Row],[Col Germe]]+RéceptionBD[[#This Row],[Balle]]+RéceptionBD[[#This Row],[Imp.Totales]]</f>
        <v>0</v>
      </c>
      <c r="AJ131" s="935"/>
      <c r="AK131" s="935"/>
      <c r="AL131" s="936"/>
      <c r="AM131" s="37"/>
      <c r="AN131" s="936"/>
      <c r="AO131" s="238"/>
      <c r="AP131" s="37"/>
      <c r="AQ131" s="936"/>
      <c r="AR131" s="939"/>
      <c r="AS131" s="939"/>
      <c r="AT131" s="1035"/>
      <c r="AU131" s="37"/>
      <c r="AV131" s="37"/>
      <c r="AW131" s="581"/>
      <c r="AX131" s="581"/>
      <c r="AY131" s="581"/>
      <c r="AZ131" s="581"/>
      <c r="BA131" s="581"/>
      <c r="BB131" s="581"/>
      <c r="BC131" s="581"/>
      <c r="BD131" s="581"/>
      <c r="BE131" s="936"/>
      <c r="BF131" s="581"/>
      <c r="BG131" s="581"/>
      <c r="BH131" s="581"/>
      <c r="BI131" s="581"/>
      <c r="BJ131" s="97"/>
      <c r="BK131" s="97"/>
      <c r="BL131" s="581"/>
      <c r="BM131" s="97"/>
      <c r="BN131" s="581"/>
      <c r="BO131" s="567"/>
      <c r="BP131" s="568"/>
      <c r="BQ131" s="569"/>
      <c r="BR131" s="935"/>
    </row>
    <row r="132" spans="1:70">
      <c r="A132" s="935">
        <v>45951</v>
      </c>
      <c r="B132" s="935">
        <v>45952</v>
      </c>
      <c r="C132" s="936" t="s">
        <v>2088</v>
      </c>
      <c r="D132" s="37"/>
      <c r="E132" s="1260">
        <v>4130</v>
      </c>
      <c r="F132" s="739" t="s">
        <v>271</v>
      </c>
      <c r="G132" s="729" t="s">
        <v>2081</v>
      </c>
      <c r="H132" s="1260">
        <v>9.4</v>
      </c>
      <c r="I132" s="939">
        <v>14.59</v>
      </c>
      <c r="J132" s="939">
        <f>(RéceptionBD[[#This Row],[Pro/Bru]]/(100-RéceptionBD[[#This Row],[Humidité]]))*100</f>
        <v>16.103752759381898</v>
      </c>
      <c r="K132" s="1035">
        <v>77.599999999999994</v>
      </c>
      <c r="L132" s="37" t="s">
        <v>426</v>
      </c>
      <c r="M132" s="37" t="s">
        <v>426</v>
      </c>
      <c r="N132" s="581">
        <v>0.26400000000000001</v>
      </c>
      <c r="O132" s="581">
        <v>3.5999999999999997E-2</v>
      </c>
      <c r="P132" s="581"/>
      <c r="Q132" s="581"/>
      <c r="R132" s="581">
        <v>4.1599999999999998E-2</v>
      </c>
      <c r="S132" s="581">
        <v>1.4500000000000001E-2</v>
      </c>
      <c r="T132" s="581">
        <v>1.03E-2</v>
      </c>
      <c r="U132" s="581">
        <v>2.5999999999999999E-3</v>
      </c>
      <c r="V132" s="936"/>
      <c r="W132" s="581">
        <f>SUM(RéceptionBD[[#This Row],[Autres Céreales]:[G.Fusarié]])</f>
        <v>6.9000000000000006E-2</v>
      </c>
      <c r="X132" s="581">
        <v>1.9599999999999999E-2</v>
      </c>
      <c r="Y132" s="581">
        <v>1.26E-2</v>
      </c>
      <c r="Z132" s="581">
        <f>SUM(RéceptionBD[[#This Row],[Col Germe]:[G.Moucheté]])</f>
        <v>3.2199999999999999E-2</v>
      </c>
      <c r="AA132" s="97"/>
      <c r="AB132" s="97"/>
      <c r="AC132" s="581">
        <v>1.26E-2</v>
      </c>
      <c r="AD132" s="97"/>
      <c r="AE132" s="581"/>
      <c r="AF132" s="567"/>
      <c r="AG132" s="568">
        <f>SUM(RéceptionBD[[#This Row],[Balle]:[G.avarié]])</f>
        <v>1.26E-2</v>
      </c>
      <c r="AH132" s="559">
        <f>RéceptionBD[[#This Row],[G.cassé]]+RéceptionBD[[#This Row],[G.Germé]]+RéceptionBD[[#This Row],[Imp.G]]+RéceptionBD[[#This Row],[Col Germe/G.Moucheté]]+RéceptionBD[[#This Row],[Imp.Diverses]]</f>
        <v>0.14980000000000002</v>
      </c>
      <c r="AI132" s="559">
        <f>RéceptionBD[[#This Row],[G.Germé]]+RéceptionBD[[#This Row],[G.Chauffé]]+RéceptionBD[[#This Row],[Col Germe]]+RéceptionBD[[#This Row],[Balle]]+RéceptionBD[[#This Row],[Imp.Totales]]</f>
        <v>0.16940000000000002</v>
      </c>
      <c r="AJ132" s="935"/>
      <c r="AK132" s="935"/>
      <c r="AL132" s="936"/>
      <c r="AM132" s="37"/>
      <c r="AN132" s="936"/>
      <c r="AO132" s="238"/>
      <c r="AP132" s="37"/>
      <c r="AQ132" s="936"/>
      <c r="AR132" s="939"/>
      <c r="AS132" s="939"/>
      <c r="AT132" s="1035"/>
      <c r="AU132" s="37"/>
      <c r="AV132" s="37"/>
      <c r="AW132" s="581"/>
      <c r="AX132" s="581"/>
      <c r="AY132" s="581"/>
      <c r="AZ132" s="581"/>
      <c r="BA132" s="581"/>
      <c r="BB132" s="581"/>
      <c r="BC132" s="581"/>
      <c r="BD132" s="581"/>
      <c r="BE132" s="936"/>
      <c r="BF132" s="581"/>
      <c r="BG132" s="581"/>
      <c r="BH132" s="581"/>
      <c r="BI132" s="581"/>
      <c r="BJ132" s="97"/>
      <c r="BK132" s="97"/>
      <c r="BL132" s="581"/>
      <c r="BM132" s="97"/>
      <c r="BN132" s="581"/>
      <c r="BO132" s="567"/>
      <c r="BP132" s="568"/>
      <c r="BQ132" s="569"/>
      <c r="BR132" s="935"/>
    </row>
    <row r="133" spans="1:70">
      <c r="A133" s="935">
        <v>45952</v>
      </c>
      <c r="B133" s="935">
        <v>45953</v>
      </c>
      <c r="C133" s="936" t="s">
        <v>2089</v>
      </c>
      <c r="D133" s="37"/>
      <c r="E133" s="1260">
        <v>4120</v>
      </c>
      <c r="F133" s="739" t="s">
        <v>271</v>
      </c>
      <c r="G133" s="729" t="s">
        <v>2081</v>
      </c>
      <c r="H133" s="1260">
        <v>10.220000000000001</v>
      </c>
      <c r="I133" s="939">
        <v>13.34</v>
      </c>
      <c r="J133" s="939">
        <f>(RéceptionBD[[#This Row],[Pro/Bru]]/(100-RéceptionBD[[#This Row],[Humidité]]))*100</f>
        <v>14.85854310536868</v>
      </c>
      <c r="K133" s="1035">
        <v>78.7</v>
      </c>
      <c r="L133" s="37" t="s">
        <v>426</v>
      </c>
      <c r="M133" s="37" t="s">
        <v>426</v>
      </c>
      <c r="N133" s="581"/>
      <c r="O133" s="581"/>
      <c r="P133" s="581"/>
      <c r="Q133" s="581"/>
      <c r="R133" s="581"/>
      <c r="S133" s="581"/>
      <c r="T133" s="581"/>
      <c r="U133" s="581"/>
      <c r="V133" s="936"/>
      <c r="W133" s="581">
        <f>SUM(RéceptionBD[[#This Row],[Autres Céreales]:[G.Fusarié]])</f>
        <v>0</v>
      </c>
      <c r="X133" s="581"/>
      <c r="Y133" s="581"/>
      <c r="Z133" s="581">
        <f>SUM(RéceptionBD[[#This Row],[Col Germe]:[G.Moucheté]])</f>
        <v>0</v>
      </c>
      <c r="AA133" s="97"/>
      <c r="AB133" s="97"/>
      <c r="AC133" s="581"/>
      <c r="AD133" s="97"/>
      <c r="AE133" s="581"/>
      <c r="AF133" s="567"/>
      <c r="AG133" s="568">
        <f>SUM(RéceptionBD[[#This Row],[Balle]:[G.avarié]])</f>
        <v>0</v>
      </c>
      <c r="AH133" s="559">
        <f>RéceptionBD[[#This Row],[G.cassé]]+RéceptionBD[[#This Row],[G.Germé]]+RéceptionBD[[#This Row],[Imp.G]]+RéceptionBD[[#This Row],[Col Germe/G.Moucheté]]+RéceptionBD[[#This Row],[Imp.Diverses]]</f>
        <v>0</v>
      </c>
      <c r="AI133" s="559">
        <f>RéceptionBD[[#This Row],[G.Germé]]+RéceptionBD[[#This Row],[G.Chauffé]]+RéceptionBD[[#This Row],[Col Germe]]+RéceptionBD[[#This Row],[Balle]]+RéceptionBD[[#This Row],[Imp.Totales]]</f>
        <v>0</v>
      </c>
      <c r="AJ133" s="935"/>
      <c r="AK133" s="935"/>
      <c r="AL133" s="936"/>
      <c r="AM133" s="37"/>
      <c r="AN133" s="936"/>
      <c r="AO133" s="238"/>
      <c r="AP133" s="37"/>
      <c r="AQ133" s="936"/>
      <c r="AR133" s="939"/>
      <c r="AS133" s="939"/>
      <c r="AT133" s="1035"/>
      <c r="AU133" s="37"/>
      <c r="AV133" s="37"/>
      <c r="AW133" s="581"/>
      <c r="AX133" s="581"/>
      <c r="AY133" s="581"/>
      <c r="AZ133" s="581"/>
      <c r="BA133" s="581"/>
      <c r="BB133" s="581"/>
      <c r="BC133" s="581"/>
      <c r="BD133" s="581"/>
      <c r="BE133" s="936"/>
      <c r="BF133" s="581"/>
      <c r="BG133" s="581"/>
      <c r="BH133" s="581"/>
      <c r="BI133" s="581"/>
      <c r="BJ133" s="97"/>
      <c r="BK133" s="97"/>
      <c r="BL133" s="581"/>
      <c r="BM133" s="97"/>
      <c r="BN133" s="581"/>
      <c r="BO133" s="567"/>
      <c r="BP133" s="568"/>
      <c r="BQ133" s="568"/>
      <c r="BR133" s="935"/>
    </row>
    <row r="134" spans="1:70">
      <c r="A134" s="935">
        <v>45964</v>
      </c>
      <c r="B134" s="935">
        <v>45964</v>
      </c>
      <c r="C134" s="936" t="s">
        <v>2090</v>
      </c>
      <c r="D134" s="37"/>
      <c r="E134" s="936"/>
      <c r="F134" s="238" t="s">
        <v>271</v>
      </c>
      <c r="G134" s="37" t="s">
        <v>2081</v>
      </c>
      <c r="H134" s="936">
        <v>9.6</v>
      </c>
      <c r="I134" s="939">
        <v>13.92</v>
      </c>
      <c r="J134" s="939">
        <f>(RéceptionBD[[#This Row],[Pro/Bru]]/(100-RéceptionBD[[#This Row],[Humidité]]))*100</f>
        <v>15.398230088495573</v>
      </c>
      <c r="K134" s="1035"/>
      <c r="L134" s="37" t="s">
        <v>426</v>
      </c>
      <c r="M134" s="37" t="s">
        <v>426</v>
      </c>
      <c r="N134" s="581"/>
      <c r="O134" s="581"/>
      <c r="P134" s="581"/>
      <c r="Q134" s="581"/>
      <c r="R134" s="581"/>
      <c r="S134" s="581"/>
      <c r="T134" s="581"/>
      <c r="U134" s="581"/>
      <c r="V134" s="936"/>
      <c r="W134" s="581">
        <f>SUM(RéceptionBD[[#This Row],[Autres Céreales]:[G.Fusarié]])</f>
        <v>0</v>
      </c>
      <c r="X134" s="581"/>
      <c r="Y134" s="581"/>
      <c r="Z134" s="581">
        <f>SUM(RéceptionBD[[#This Row],[Col Germe]:[G.Moucheté]])</f>
        <v>0</v>
      </c>
      <c r="AA134" s="97"/>
      <c r="AB134" s="97"/>
      <c r="AC134" s="581"/>
      <c r="AD134" s="97"/>
      <c r="AE134" s="581"/>
      <c r="AF134" s="567"/>
      <c r="AG134" s="568">
        <f>SUM(RéceptionBD[[#This Row],[Balle]:[G.avarié]])</f>
        <v>0</v>
      </c>
      <c r="AH134" s="559">
        <f>RéceptionBD[[#This Row],[G.cassé]]+RéceptionBD[[#This Row],[G.Germé]]+RéceptionBD[[#This Row],[Imp.G]]+RéceptionBD[[#This Row],[Col Germe/G.Moucheté]]+RéceptionBD[[#This Row],[Imp.Diverses]]</f>
        <v>0</v>
      </c>
      <c r="AI134" s="559">
        <f>RéceptionBD[[#This Row],[G.Germé]]+RéceptionBD[[#This Row],[G.Chauffé]]+RéceptionBD[[#This Row],[Col Germe]]+RéceptionBD[[#This Row],[Balle]]+RéceptionBD[[#This Row],[Imp.Totales]]</f>
        <v>0</v>
      </c>
      <c r="AJ134" s="935"/>
      <c r="AK134" s="935"/>
      <c r="AL134" s="936"/>
      <c r="AM134" s="37"/>
      <c r="AN134" s="936"/>
      <c r="AO134" s="238"/>
      <c r="AP134" s="37"/>
      <c r="AQ134" s="936"/>
      <c r="AR134" s="939"/>
      <c r="AS134" s="939"/>
      <c r="AT134" s="1035"/>
      <c r="AU134" s="37"/>
      <c r="AV134" s="37"/>
      <c r="AW134" s="581"/>
      <c r="AX134" s="581"/>
      <c r="AY134" s="581"/>
      <c r="AZ134" s="581"/>
      <c r="BA134" s="581"/>
      <c r="BB134" s="581"/>
      <c r="BC134" s="581"/>
      <c r="BD134" s="581"/>
      <c r="BE134" s="936"/>
      <c r="BF134" s="581"/>
      <c r="BG134" s="581"/>
      <c r="BH134" s="581"/>
      <c r="BI134" s="581"/>
      <c r="BJ134" s="97"/>
      <c r="BK134" s="97"/>
      <c r="BL134" s="581"/>
      <c r="BM134" s="97"/>
      <c r="BN134" s="581"/>
      <c r="BO134" s="567"/>
      <c r="BP134" s="568"/>
      <c r="BQ134" s="568"/>
      <c r="BR134" s="935"/>
    </row>
    <row r="135" spans="1:70">
      <c r="A135" s="935">
        <v>45964</v>
      </c>
      <c r="B135" s="935">
        <v>45964</v>
      </c>
      <c r="C135" s="936" t="s">
        <v>2090</v>
      </c>
      <c r="D135" s="37"/>
      <c r="E135" s="936"/>
      <c r="F135" s="238" t="s">
        <v>271</v>
      </c>
      <c r="G135" s="37" t="s">
        <v>2081</v>
      </c>
      <c r="H135" s="1168">
        <v>9.1</v>
      </c>
      <c r="I135" s="1169">
        <v>13.42</v>
      </c>
      <c r="J135" s="939">
        <f>(RéceptionBD[[#This Row],[Pro/Bru]]/(100-RéceptionBD[[#This Row],[Humidité]]))*100</f>
        <v>14.763476347634763</v>
      </c>
      <c r="K135" s="1170"/>
      <c r="L135" s="37" t="s">
        <v>426</v>
      </c>
      <c r="M135" s="37" t="s">
        <v>426</v>
      </c>
      <c r="N135" s="1170"/>
      <c r="O135" s="1170"/>
      <c r="P135" s="1170"/>
      <c r="Q135" s="581"/>
      <c r="R135" s="1171"/>
      <c r="S135" s="1170"/>
      <c r="T135" s="1170"/>
      <c r="U135" s="1170"/>
      <c r="V135" s="1170"/>
      <c r="W135" s="1170">
        <f>SUM(RéceptionBD[[#This Row],[Autres Céreales]:[G.Fusarié]])</f>
        <v>0</v>
      </c>
      <c r="X135" s="1170"/>
      <c r="Y135" s="1170"/>
      <c r="Z135" s="1171">
        <f>SUM(RéceptionBD[[#This Row],[Col Germe]:[G.Moucheté]])</f>
        <v>0</v>
      </c>
      <c r="AA135" s="928"/>
      <c r="AB135" s="928"/>
      <c r="AC135" s="929"/>
      <c r="AD135" s="929"/>
      <c r="AE135" s="930"/>
      <c r="AF135" s="926"/>
      <c r="AG135" s="928">
        <f>SUM(RéceptionBD[[#This Row],[Balle]:[G.avarié]])</f>
        <v>0</v>
      </c>
      <c r="AH135" s="559">
        <f>RéceptionBD[[#This Row],[G.cassé]]+RéceptionBD[[#This Row],[G.Germé]]+RéceptionBD[[#This Row],[Imp.G]]+RéceptionBD[[#This Row],[Col Germe/G.Moucheté]]+RéceptionBD[[#This Row],[Imp.Diverses]]</f>
        <v>0</v>
      </c>
      <c r="AI135" s="559">
        <f>RéceptionBD[[#This Row],[G.Germé]]+RéceptionBD[[#This Row],[G.Chauffé]]+RéceptionBD[[#This Row],[Col Germe]]+RéceptionBD[[#This Row],[Balle]]+RéceptionBD[[#This Row],[Imp.Totales]]</f>
        <v>0</v>
      </c>
      <c r="AJ135" s="99"/>
      <c r="AK135" s="99"/>
      <c r="AL135" s="99"/>
      <c r="AM135" s="99"/>
      <c r="AN135" s="99"/>
      <c r="AO135" s="99"/>
      <c r="AP135" s="99"/>
      <c r="AQ135" s="99"/>
      <c r="AR135" s="99"/>
      <c r="AS135" s="99"/>
      <c r="AT135" s="99"/>
      <c r="AU135" s="99"/>
      <c r="AV135" s="99"/>
      <c r="AW135" s="99"/>
      <c r="AX135" s="99"/>
      <c r="AY135" s="99"/>
      <c r="AZ135" s="99"/>
      <c r="BA135" s="99"/>
      <c r="BB135" s="99"/>
      <c r="BC135" s="99"/>
      <c r="BD135" s="99"/>
      <c r="BE135" s="99"/>
      <c r="BF135" s="99"/>
      <c r="BG135" s="99"/>
      <c r="BH135" s="99"/>
      <c r="BI135" s="99"/>
      <c r="BJ135" s="99"/>
      <c r="BK135" s="99"/>
      <c r="BL135" s="99"/>
      <c r="BM135" s="99"/>
      <c r="BN135" s="99"/>
      <c r="BO135" s="99"/>
      <c r="BP135" s="99"/>
      <c r="BQ135" s="99"/>
      <c r="BR135" s="99"/>
    </row>
    <row r="136" spans="1:70">
      <c r="A136" s="935">
        <v>45964</v>
      </c>
      <c r="B136" s="935">
        <v>45964</v>
      </c>
      <c r="C136" s="936" t="s">
        <v>2088</v>
      </c>
      <c r="D136" s="37"/>
      <c r="E136" s="936">
        <v>4458</v>
      </c>
      <c r="F136" s="238" t="s">
        <v>271</v>
      </c>
      <c r="G136" s="37" t="s">
        <v>2081</v>
      </c>
      <c r="H136" s="936">
        <v>9</v>
      </c>
      <c r="I136" s="939">
        <v>11.88</v>
      </c>
      <c r="J136" s="939">
        <f>(RéceptionBD[[#This Row],[Pro/Bru]]/(100-RéceptionBD[[#This Row],[Humidité]]))*100</f>
        <v>13.054945054945055</v>
      </c>
      <c r="K136" s="1035"/>
      <c r="L136" s="37" t="s">
        <v>426</v>
      </c>
      <c r="M136" s="37" t="s">
        <v>426</v>
      </c>
      <c r="N136" s="581"/>
      <c r="O136" s="581"/>
      <c r="P136" s="581"/>
      <c r="Q136" s="581"/>
      <c r="R136" s="581"/>
      <c r="S136" s="581"/>
      <c r="T136" s="581"/>
      <c r="U136" s="581"/>
      <c r="V136" s="936"/>
      <c r="W136" s="581">
        <f>SUM(RéceptionBD[[#This Row],[Autres Céreales]:[G.Fusarié]])</f>
        <v>0</v>
      </c>
      <c r="X136" s="581"/>
      <c r="Y136" s="581"/>
      <c r="Z136" s="581">
        <f>SUM(RéceptionBD[[#This Row],[Col Germe]:[G.Moucheté]])</f>
        <v>0</v>
      </c>
      <c r="AA136" s="97"/>
      <c r="AB136" s="97"/>
      <c r="AC136" s="581"/>
      <c r="AD136" s="97"/>
      <c r="AE136" s="581"/>
      <c r="AF136" s="567"/>
      <c r="AG136" s="568">
        <f>SUM(RéceptionBD[[#This Row],[Balle]:[G.avarié]])</f>
        <v>0</v>
      </c>
      <c r="AH136" s="559">
        <f>RéceptionBD[[#This Row],[G.cassé]]+RéceptionBD[[#This Row],[G.Germé]]+RéceptionBD[[#This Row],[Imp.G]]+RéceptionBD[[#This Row],[Col Germe/G.Moucheté]]+RéceptionBD[[#This Row],[Imp.Diverses]]</f>
        <v>0</v>
      </c>
      <c r="AI136" s="559">
        <f>RéceptionBD[[#This Row],[G.Germé]]+RéceptionBD[[#This Row],[G.Chauffé]]+RéceptionBD[[#This Row],[Col Germe]]+RéceptionBD[[#This Row],[Balle]]+RéceptionBD[[#This Row],[Imp.Totales]]</f>
        <v>0</v>
      </c>
      <c r="AJ136" s="935"/>
      <c r="AK136" s="935"/>
      <c r="AL136" s="936"/>
      <c r="AM136" s="37"/>
      <c r="AN136" s="936"/>
      <c r="AO136" s="238"/>
      <c r="AP136" s="37"/>
      <c r="AQ136" s="936"/>
      <c r="AR136" s="939"/>
      <c r="AS136" s="939"/>
      <c r="AT136" s="1035"/>
      <c r="AU136" s="37"/>
      <c r="AV136" s="37"/>
      <c r="AW136" s="581"/>
      <c r="AX136" s="581"/>
      <c r="AY136" s="581"/>
      <c r="AZ136" s="581"/>
      <c r="BA136" s="581"/>
      <c r="BB136" s="581"/>
      <c r="BC136" s="581"/>
      <c r="BD136" s="581"/>
      <c r="BE136" s="936"/>
      <c r="BF136" s="581"/>
      <c r="BG136" s="581"/>
      <c r="BH136" s="581"/>
      <c r="BI136" s="581"/>
      <c r="BJ136" s="97"/>
      <c r="BK136" s="97"/>
      <c r="BL136" s="581"/>
      <c r="BM136" s="97"/>
      <c r="BN136" s="581"/>
      <c r="BO136" s="567"/>
      <c r="BP136" s="568"/>
      <c r="BQ136" s="568"/>
      <c r="BR136" s="935"/>
    </row>
    <row r="137" spans="1:70">
      <c r="A137" s="935">
        <v>45964</v>
      </c>
      <c r="B137" s="935">
        <v>45964</v>
      </c>
      <c r="C137" s="936" t="s">
        <v>278</v>
      </c>
      <c r="D137" s="37"/>
      <c r="E137" s="936"/>
      <c r="F137" s="238" t="s">
        <v>271</v>
      </c>
      <c r="G137" s="37" t="s">
        <v>2081</v>
      </c>
      <c r="H137" s="936">
        <v>10.6</v>
      </c>
      <c r="I137" s="939">
        <v>13.93</v>
      </c>
      <c r="J137" s="939">
        <f>(RéceptionBD[[#This Row],[Pro/Bru]]/(100-RéceptionBD[[#This Row],[Humidité]]))*100</f>
        <v>15.581655480984338</v>
      </c>
      <c r="K137" s="1035">
        <v>77.5</v>
      </c>
      <c r="L137" s="37" t="s">
        <v>426</v>
      </c>
      <c r="M137" s="37" t="s">
        <v>426</v>
      </c>
      <c r="N137" s="581">
        <v>0.24299999999999999</v>
      </c>
      <c r="O137" s="581">
        <v>2.4E-2</v>
      </c>
      <c r="P137" s="581"/>
      <c r="Q137" s="581"/>
      <c r="R137" s="581">
        <v>1.6799999999999999E-2</v>
      </c>
      <c r="S137" s="581">
        <v>1.54E-2</v>
      </c>
      <c r="T137" s="581">
        <v>7.7999999999999996E-3</v>
      </c>
      <c r="U137" s="581">
        <v>4.4999999999999997E-3</v>
      </c>
      <c r="V137" s="936"/>
      <c r="W137" s="581">
        <f>SUM(RéceptionBD[[#This Row],[Autres Céreales]:[G.Fusarié]])</f>
        <v>4.4499999999999998E-2</v>
      </c>
      <c r="X137" s="581">
        <v>9.4000000000000004E-3</v>
      </c>
      <c r="Y137" s="581">
        <v>7.7999999999999996E-3</v>
      </c>
      <c r="Z137" s="581">
        <f>SUM(RéceptionBD[[#This Row],[Col Germe]:[G.Moucheté]])</f>
        <v>1.72E-2</v>
      </c>
      <c r="AA137" s="97"/>
      <c r="AB137" s="97"/>
      <c r="AC137" s="581">
        <v>1.03E-2</v>
      </c>
      <c r="AD137" s="97"/>
      <c r="AE137" s="581"/>
      <c r="AF137" s="567"/>
      <c r="AG137" s="568">
        <f>SUM(RéceptionBD[[#This Row],[Balle]:[G.avarié]])</f>
        <v>1.03E-2</v>
      </c>
      <c r="AH137" s="559">
        <f>RéceptionBD[[#This Row],[G.cassé]]+RéceptionBD[[#This Row],[G.Germé]]+RéceptionBD[[#This Row],[Imp.G]]+RéceptionBD[[#This Row],[Col Germe/G.Moucheté]]+RéceptionBD[[#This Row],[Imp.Diverses]]</f>
        <v>9.6000000000000002E-2</v>
      </c>
      <c r="AI137" s="559">
        <f>RéceptionBD[[#This Row],[G.Germé]]+RéceptionBD[[#This Row],[G.Chauffé]]+RéceptionBD[[#This Row],[Col Germe]]+RéceptionBD[[#This Row],[Balle]]+RéceptionBD[[#This Row],[Imp.Totales]]</f>
        <v>0.10540000000000001</v>
      </c>
      <c r="AJ137" s="935"/>
      <c r="AK137" s="935"/>
      <c r="AL137" s="936"/>
      <c r="AM137" s="37"/>
      <c r="AN137" s="936"/>
      <c r="AO137" s="238"/>
      <c r="AP137" s="37"/>
      <c r="AQ137" s="936"/>
      <c r="AR137" s="939"/>
      <c r="AS137" s="939"/>
      <c r="AT137" s="1035"/>
      <c r="AU137" s="37"/>
      <c r="AV137" s="37"/>
      <c r="AW137" s="581"/>
      <c r="AX137" s="581"/>
      <c r="AY137" s="581"/>
      <c r="AZ137" s="581"/>
      <c r="BA137" s="581"/>
      <c r="BB137" s="581"/>
      <c r="BC137" s="581"/>
      <c r="BD137" s="581"/>
      <c r="BE137" s="936"/>
      <c r="BF137" s="581"/>
      <c r="BG137" s="581"/>
      <c r="BH137" s="581"/>
      <c r="BI137" s="581"/>
      <c r="BJ137" s="97"/>
      <c r="BK137" s="97"/>
      <c r="BL137" s="581"/>
      <c r="BM137" s="97"/>
      <c r="BN137" s="581"/>
      <c r="BO137" s="567"/>
      <c r="BP137" s="568"/>
      <c r="BQ137" s="569"/>
      <c r="BR137" s="935"/>
    </row>
    <row r="138" spans="1:70">
      <c r="A138" s="935">
        <v>45965</v>
      </c>
      <c r="B138" s="935">
        <v>45965</v>
      </c>
      <c r="C138" s="936" t="s">
        <v>2090</v>
      </c>
      <c r="D138" s="37"/>
      <c r="E138" s="936">
        <v>4456</v>
      </c>
      <c r="F138" s="238" t="s">
        <v>271</v>
      </c>
      <c r="G138" s="37" t="s">
        <v>2081</v>
      </c>
      <c r="H138" s="936">
        <v>9.8000000000000007</v>
      </c>
      <c r="I138" s="939">
        <v>14.04</v>
      </c>
      <c r="J138" s="939">
        <f>(RéceptionBD[[#This Row],[Pro/Bru]]/(100-RéceptionBD[[#This Row],[Humidité]]))*100</f>
        <v>15.56541019955654</v>
      </c>
      <c r="K138" s="1035">
        <v>77</v>
      </c>
      <c r="L138" s="37" t="s">
        <v>426</v>
      </c>
      <c r="M138" s="37" t="s">
        <v>426</v>
      </c>
      <c r="N138" s="581"/>
      <c r="O138" s="581"/>
      <c r="P138" s="581"/>
      <c r="Q138" s="581"/>
      <c r="R138" s="581"/>
      <c r="S138" s="581"/>
      <c r="T138" s="581"/>
      <c r="U138" s="581"/>
      <c r="V138" s="936"/>
      <c r="W138" s="581">
        <f>SUM(RéceptionBD[[#This Row],[Autres Céreales]:[G.Fusarié]])</f>
        <v>0</v>
      </c>
      <c r="X138" s="581"/>
      <c r="Y138" s="581"/>
      <c r="Z138" s="581">
        <f>SUM(RéceptionBD[[#This Row],[Col Germe]:[G.Moucheté]])</f>
        <v>0</v>
      </c>
      <c r="AA138" s="97"/>
      <c r="AB138" s="97"/>
      <c r="AC138" s="581"/>
      <c r="AD138" s="97"/>
      <c r="AE138" s="581"/>
      <c r="AF138" s="567"/>
      <c r="AG138" s="568">
        <f>SUM(RéceptionBD[[#This Row],[Balle]:[G.avarié]])</f>
        <v>0</v>
      </c>
      <c r="AH138" s="559">
        <f>RéceptionBD[[#This Row],[G.cassé]]+RéceptionBD[[#This Row],[G.Germé]]+RéceptionBD[[#This Row],[Imp.G]]+RéceptionBD[[#This Row],[Col Germe/G.Moucheté]]+RéceptionBD[[#This Row],[Imp.Diverses]]</f>
        <v>0</v>
      </c>
      <c r="AI138" s="559">
        <f>RéceptionBD[[#This Row],[G.Germé]]+RéceptionBD[[#This Row],[G.Chauffé]]+RéceptionBD[[#This Row],[Col Germe]]+RéceptionBD[[#This Row],[Balle]]+RéceptionBD[[#This Row],[Imp.Totales]]</f>
        <v>0</v>
      </c>
      <c r="AJ138" s="935"/>
      <c r="AK138" s="935"/>
      <c r="AL138" s="936"/>
      <c r="AM138" s="37"/>
      <c r="AN138" s="936"/>
      <c r="AO138" s="238"/>
      <c r="AP138" s="37"/>
      <c r="AQ138" s="936"/>
      <c r="AR138" s="939"/>
      <c r="AS138" s="939"/>
      <c r="AT138" s="1035"/>
      <c r="AU138" s="37"/>
      <c r="AV138" s="37"/>
      <c r="AW138" s="581"/>
      <c r="AX138" s="581"/>
      <c r="AY138" s="581"/>
      <c r="AZ138" s="581"/>
      <c r="BA138" s="581"/>
      <c r="BB138" s="581"/>
      <c r="BC138" s="581"/>
      <c r="BD138" s="581"/>
      <c r="BE138" s="936"/>
      <c r="BF138" s="581"/>
      <c r="BG138" s="581"/>
      <c r="BH138" s="581"/>
      <c r="BI138" s="581"/>
      <c r="BJ138" s="97"/>
      <c r="BK138" s="97"/>
      <c r="BL138" s="581"/>
      <c r="BM138" s="97"/>
      <c r="BN138" s="581"/>
      <c r="BO138" s="567"/>
      <c r="BP138" s="568"/>
      <c r="BQ138" s="569"/>
      <c r="BR138" s="935"/>
    </row>
    <row r="139" spans="1:70">
      <c r="A139" s="935">
        <v>45965</v>
      </c>
      <c r="B139" s="935">
        <v>45966</v>
      </c>
      <c r="C139" s="936" t="s">
        <v>278</v>
      </c>
      <c r="D139" s="37"/>
      <c r="E139" s="936">
        <v>4899</v>
      </c>
      <c r="F139" s="238" t="s">
        <v>271</v>
      </c>
      <c r="G139" s="37" t="s">
        <v>2081</v>
      </c>
      <c r="H139" s="936">
        <v>8.1</v>
      </c>
      <c r="I139" s="939">
        <v>14.09</v>
      </c>
      <c r="J139" s="939">
        <f>(RéceptionBD[[#This Row],[Pro/Bru]]/(100-RéceptionBD[[#This Row],[Humidité]]))*100</f>
        <v>15.331882480957562</v>
      </c>
      <c r="K139" s="1035">
        <v>78.2</v>
      </c>
      <c r="L139" s="37" t="s">
        <v>426</v>
      </c>
      <c r="M139" s="37" t="s">
        <v>426</v>
      </c>
      <c r="N139" s="581"/>
      <c r="O139" s="581"/>
      <c r="P139" s="581"/>
      <c r="Q139" s="581"/>
      <c r="R139" s="581"/>
      <c r="S139" s="581"/>
      <c r="T139" s="581"/>
      <c r="U139" s="581"/>
      <c r="V139" s="936"/>
      <c r="W139" s="581">
        <f>SUM(RéceptionBD[[#This Row],[Autres Céreales]:[G.Fusarié]])</f>
        <v>0</v>
      </c>
      <c r="X139" s="581"/>
      <c r="Y139" s="581"/>
      <c r="Z139" s="581">
        <f>SUM(RéceptionBD[[#This Row],[Col Germe]:[G.Moucheté]])</f>
        <v>0</v>
      </c>
      <c r="AA139" s="97"/>
      <c r="AB139" s="97"/>
      <c r="AC139" s="581"/>
      <c r="AD139" s="97"/>
      <c r="AE139" s="581"/>
      <c r="AF139" s="567"/>
      <c r="AG139" s="568">
        <f>SUM(RéceptionBD[[#This Row],[Balle]:[G.avarié]])</f>
        <v>0</v>
      </c>
      <c r="AH139" s="559">
        <f>RéceptionBD[[#This Row],[G.cassé]]+RéceptionBD[[#This Row],[G.Germé]]+RéceptionBD[[#This Row],[Imp.G]]+RéceptionBD[[#This Row],[Col Germe/G.Moucheté]]+RéceptionBD[[#This Row],[Imp.Diverses]]</f>
        <v>0</v>
      </c>
      <c r="AI139" s="559">
        <f>RéceptionBD[[#This Row],[G.Germé]]+RéceptionBD[[#This Row],[G.Chauffé]]+RéceptionBD[[#This Row],[Col Germe]]+RéceptionBD[[#This Row],[Balle]]+RéceptionBD[[#This Row],[Imp.Totales]]</f>
        <v>0</v>
      </c>
      <c r="AJ139" s="935"/>
      <c r="AK139" s="935"/>
      <c r="AL139" s="936"/>
      <c r="AM139" s="37"/>
      <c r="AN139" s="936"/>
      <c r="AO139" s="238"/>
      <c r="AP139" s="37"/>
      <c r="AQ139" s="936"/>
      <c r="AR139" s="939"/>
      <c r="AS139" s="939"/>
      <c r="AT139" s="1035"/>
      <c r="AU139" s="37"/>
      <c r="AV139" s="37"/>
      <c r="AW139" s="581"/>
      <c r="AX139" s="581"/>
      <c r="AY139" s="581"/>
      <c r="AZ139" s="581"/>
      <c r="BA139" s="581"/>
      <c r="BB139" s="581"/>
      <c r="BC139" s="581"/>
      <c r="BD139" s="581"/>
      <c r="BE139" s="936"/>
      <c r="BF139" s="581"/>
      <c r="BG139" s="581"/>
      <c r="BH139" s="581"/>
      <c r="BI139" s="581"/>
      <c r="BJ139" s="97"/>
      <c r="BK139" s="97"/>
      <c r="BL139" s="581"/>
      <c r="BM139" s="97"/>
      <c r="BN139" s="581"/>
      <c r="BO139" s="567"/>
      <c r="BP139" s="568"/>
      <c r="BQ139" s="569"/>
      <c r="BR139" s="935"/>
    </row>
    <row r="140" spans="1:70">
      <c r="A140" s="935">
        <v>45966</v>
      </c>
      <c r="B140" s="935">
        <v>45967</v>
      </c>
      <c r="C140" s="936" t="s">
        <v>278</v>
      </c>
      <c r="D140" s="37"/>
      <c r="E140" s="936">
        <v>4503</v>
      </c>
      <c r="F140" s="238" t="s">
        <v>271</v>
      </c>
      <c r="G140" s="37" t="s">
        <v>2081</v>
      </c>
      <c r="H140" s="936">
        <v>9.7799999999999994</v>
      </c>
      <c r="I140" s="939">
        <v>13.33</v>
      </c>
      <c r="J140" s="939">
        <f>(RéceptionBD[[#This Row],[Pro/Bru]]/(100-RéceptionBD[[#This Row],[Humidité]]))*100</f>
        <v>14.774994457991578</v>
      </c>
      <c r="K140" s="1035">
        <v>76</v>
      </c>
      <c r="L140" s="37" t="s">
        <v>426</v>
      </c>
      <c r="M140" s="37" t="s">
        <v>426</v>
      </c>
      <c r="N140" s="581">
        <v>0.27</v>
      </c>
      <c r="O140" s="581">
        <v>2.6100000000000002E-2</v>
      </c>
      <c r="P140" s="581"/>
      <c r="Q140" s="581"/>
      <c r="R140" s="581">
        <v>2.01E-2</v>
      </c>
      <c r="S140" s="581">
        <v>1.9699999999999999E-2</v>
      </c>
      <c r="T140" s="581">
        <v>9.7999999999999997E-3</v>
      </c>
      <c r="U140" s="581">
        <v>5.4999999999999997E-3</v>
      </c>
      <c r="V140" s="936"/>
      <c r="W140" s="581">
        <f>SUM(RéceptionBD[[#This Row],[Autres Céreales]:[G.Fusarié]])</f>
        <v>5.5100000000000003E-2</v>
      </c>
      <c r="X140" s="581">
        <v>9.7999999999999997E-3</v>
      </c>
      <c r="Y140" s="581">
        <v>7.0000000000000001E-3</v>
      </c>
      <c r="Z140" s="581">
        <f>SUM(RéceptionBD[[#This Row],[Col Germe]:[G.Moucheté]])</f>
        <v>1.6799999999999999E-2</v>
      </c>
      <c r="AA140" s="97"/>
      <c r="AB140" s="97"/>
      <c r="AC140" s="581">
        <v>1.24E-2</v>
      </c>
      <c r="AD140" s="97"/>
      <c r="AE140" s="581"/>
      <c r="AF140" s="567"/>
      <c r="AG140" s="568">
        <f>SUM(RéceptionBD[[#This Row],[Balle]:[G.avarié]])</f>
        <v>1.24E-2</v>
      </c>
      <c r="AH140" s="559">
        <f>RéceptionBD[[#This Row],[G.cassé]]+RéceptionBD[[#This Row],[G.Germé]]+RéceptionBD[[#This Row],[Imp.G]]+RéceptionBD[[#This Row],[Col Germe/G.Moucheté]]+RéceptionBD[[#This Row],[Imp.Diverses]]</f>
        <v>0.1104</v>
      </c>
      <c r="AI140" s="559">
        <f>RéceptionBD[[#This Row],[G.Germé]]+RéceptionBD[[#This Row],[G.Chauffé]]+RéceptionBD[[#This Row],[Col Germe]]+RéceptionBD[[#This Row],[Balle]]+RéceptionBD[[#This Row],[Imp.Totales]]</f>
        <v>0.1202</v>
      </c>
      <c r="AJ140" s="935"/>
      <c r="AK140" s="935"/>
      <c r="AL140" s="936"/>
      <c r="AM140" s="37"/>
      <c r="AN140" s="936"/>
      <c r="AO140" s="238"/>
      <c r="AP140" s="37"/>
      <c r="AQ140" s="936"/>
      <c r="AR140" s="939"/>
      <c r="AS140" s="939"/>
      <c r="AT140" s="1035"/>
      <c r="AU140" s="37"/>
      <c r="AV140" s="37"/>
      <c r="AW140" s="581"/>
      <c r="AX140" s="581"/>
      <c r="AY140" s="581"/>
      <c r="AZ140" s="581"/>
      <c r="BA140" s="581"/>
      <c r="BB140" s="581"/>
      <c r="BC140" s="581"/>
      <c r="BD140" s="581"/>
      <c r="BE140" s="936"/>
      <c r="BF140" s="581"/>
      <c r="BG140" s="581"/>
      <c r="BH140" s="581"/>
      <c r="BI140" s="581"/>
      <c r="BJ140" s="97"/>
      <c r="BK140" s="97"/>
      <c r="BL140" s="581"/>
      <c r="BM140" s="97"/>
      <c r="BN140" s="581"/>
      <c r="BO140" s="567"/>
      <c r="BP140" s="568"/>
      <c r="BQ140" s="569"/>
      <c r="BR140" s="935"/>
    </row>
    <row r="141" spans="1:70">
      <c r="A141" s="935">
        <v>45967</v>
      </c>
      <c r="B141" s="935">
        <v>45967</v>
      </c>
      <c r="C141" s="936" t="s">
        <v>222</v>
      </c>
      <c r="D141" s="37"/>
      <c r="E141" s="936"/>
      <c r="F141" s="238" t="s">
        <v>271</v>
      </c>
      <c r="G141" s="37" t="s">
        <v>2081</v>
      </c>
      <c r="H141" s="936">
        <v>8.8000000000000007</v>
      </c>
      <c r="I141" s="939">
        <v>13.71</v>
      </c>
      <c r="J141" s="939">
        <f>(RéceptionBD[[#This Row],[Pro/Bru]]/(100-RéceptionBD[[#This Row],[Humidité]]))*100</f>
        <v>15.032894736842106</v>
      </c>
      <c r="K141" s="1035">
        <v>78.2</v>
      </c>
      <c r="L141" s="37" t="s">
        <v>426</v>
      </c>
      <c r="M141" s="37" t="s">
        <v>426</v>
      </c>
      <c r="N141" s="581"/>
      <c r="O141" s="581"/>
      <c r="P141" s="581"/>
      <c r="Q141" s="581"/>
      <c r="R141" s="581"/>
      <c r="S141" s="581"/>
      <c r="T141" s="581"/>
      <c r="U141" s="581"/>
      <c r="V141" s="936"/>
      <c r="W141" s="581"/>
      <c r="X141" s="581"/>
      <c r="Y141" s="581"/>
      <c r="Z141" s="581"/>
      <c r="AA141" s="97"/>
      <c r="AB141" s="97"/>
      <c r="AC141" s="581"/>
      <c r="AD141" s="97"/>
      <c r="AE141" s="581"/>
      <c r="AF141" s="567"/>
      <c r="AG141" s="568">
        <f>SUM(RéceptionBD[[#This Row],[Balle]:[G.avarié]])</f>
        <v>0</v>
      </c>
      <c r="AH141" s="559">
        <f>RéceptionBD[[#This Row],[G.cassé]]+RéceptionBD[[#This Row],[G.Germé]]+RéceptionBD[[#This Row],[Imp.G]]+RéceptionBD[[#This Row],[Col Germe/G.Moucheté]]+RéceptionBD[[#This Row],[Imp.Diverses]]</f>
        <v>0</v>
      </c>
      <c r="AI141" s="559">
        <f>RéceptionBD[[#This Row],[G.Germé]]+RéceptionBD[[#This Row],[G.Chauffé]]+RéceptionBD[[#This Row],[Col Germe]]+RéceptionBD[[#This Row],[Balle]]+RéceptionBD[[#This Row],[Imp.Totales]]</f>
        <v>0</v>
      </c>
      <c r="AJ141" s="935"/>
      <c r="AK141" s="935"/>
      <c r="AL141" s="936"/>
      <c r="AM141" s="37"/>
      <c r="AN141" s="936"/>
      <c r="AO141" s="238"/>
      <c r="AP141" s="37"/>
      <c r="AQ141" s="936"/>
      <c r="AR141" s="939"/>
      <c r="AS141" s="939"/>
      <c r="AT141" s="1035"/>
      <c r="AU141" s="37"/>
      <c r="AV141" s="37"/>
      <c r="AW141" s="581"/>
      <c r="AX141" s="581"/>
      <c r="AY141" s="581"/>
      <c r="AZ141" s="581"/>
      <c r="BA141" s="581"/>
      <c r="BB141" s="581"/>
      <c r="BC141" s="581"/>
      <c r="BD141" s="581"/>
      <c r="BE141" s="936"/>
      <c r="BF141" s="581"/>
      <c r="BG141" s="581"/>
      <c r="BH141" s="581"/>
      <c r="BI141" s="581"/>
      <c r="BJ141" s="97"/>
      <c r="BK141" s="97"/>
      <c r="BL141" s="581"/>
      <c r="BM141" s="97"/>
      <c r="BN141" s="581"/>
      <c r="BO141" s="567"/>
      <c r="BP141" s="568"/>
      <c r="BQ141" s="569"/>
      <c r="BR141" s="935"/>
    </row>
    <row r="142" spans="1:70">
      <c r="A142" s="935">
        <v>45967</v>
      </c>
      <c r="B142" s="935">
        <v>45968</v>
      </c>
      <c r="C142" s="936" t="s">
        <v>2091</v>
      </c>
      <c r="D142" s="37"/>
      <c r="E142" s="936"/>
      <c r="F142" s="238" t="s">
        <v>271</v>
      </c>
      <c r="G142" s="37" t="s">
        <v>2081</v>
      </c>
      <c r="H142" s="936">
        <v>9.3000000000000007</v>
      </c>
      <c r="I142" s="939">
        <v>12.73</v>
      </c>
      <c r="J142" s="939">
        <f>(RéceptionBD[[#This Row],[Pro/Bru]]/(100-RéceptionBD[[#This Row],[Humidité]]))*100</f>
        <v>14.035281146637265</v>
      </c>
      <c r="K142" s="1035"/>
      <c r="L142" s="37" t="s">
        <v>426</v>
      </c>
      <c r="M142" s="37" t="s">
        <v>426</v>
      </c>
      <c r="N142" s="581"/>
      <c r="O142" s="581"/>
      <c r="P142" s="581"/>
      <c r="Q142" s="581"/>
      <c r="R142" s="581"/>
      <c r="S142" s="581"/>
      <c r="T142" s="581"/>
      <c r="U142" s="581"/>
      <c r="V142" s="936"/>
      <c r="W142" s="581"/>
      <c r="X142" s="581"/>
      <c r="Y142" s="581"/>
      <c r="Z142" s="581"/>
      <c r="AA142" s="97"/>
      <c r="AB142" s="97"/>
      <c r="AC142" s="581"/>
      <c r="AD142" s="97"/>
      <c r="AE142" s="581"/>
      <c r="AF142" s="567"/>
      <c r="AG142" s="568">
        <f>SUM(RéceptionBD[[#This Row],[Balle]:[G.avarié]])</f>
        <v>0</v>
      </c>
      <c r="AH142" s="559">
        <f>RéceptionBD[[#This Row],[G.cassé]]+RéceptionBD[[#This Row],[G.Germé]]+RéceptionBD[[#This Row],[Imp.G]]+RéceptionBD[[#This Row],[Col Germe/G.Moucheté]]+RéceptionBD[[#This Row],[Imp.Diverses]]</f>
        <v>0</v>
      </c>
      <c r="AI142" s="559">
        <f>RéceptionBD[[#This Row],[G.Germé]]+RéceptionBD[[#This Row],[G.Chauffé]]+RéceptionBD[[#This Row],[Col Germe]]+RéceptionBD[[#This Row],[Balle]]+RéceptionBD[[#This Row],[Imp.Totales]]</f>
        <v>0</v>
      </c>
      <c r="AJ142" s="935"/>
      <c r="AK142" s="935"/>
      <c r="AL142" s="936"/>
      <c r="AM142" s="37"/>
      <c r="AN142" s="936"/>
      <c r="AO142" s="238"/>
      <c r="AP142" s="37"/>
      <c r="AQ142" s="936"/>
      <c r="AR142" s="939"/>
      <c r="AS142" s="939"/>
      <c r="AT142" s="1035"/>
      <c r="AU142" s="37"/>
      <c r="AV142" s="37"/>
      <c r="AW142" s="581"/>
      <c r="AX142" s="581"/>
      <c r="AY142" s="581"/>
      <c r="AZ142" s="581"/>
      <c r="BA142" s="581"/>
      <c r="BB142" s="581"/>
      <c r="BC142" s="581"/>
      <c r="BD142" s="581"/>
      <c r="BE142" s="936"/>
      <c r="BF142" s="581"/>
      <c r="BG142" s="581"/>
      <c r="BH142" s="581"/>
      <c r="BI142" s="581"/>
      <c r="BJ142" s="97"/>
      <c r="BK142" s="97"/>
      <c r="BL142" s="581"/>
      <c r="BM142" s="97"/>
      <c r="BN142" s="581"/>
      <c r="BO142" s="567"/>
      <c r="BP142" s="568"/>
      <c r="BQ142" s="569"/>
      <c r="BR142" s="935"/>
    </row>
    <row r="143" spans="1:70">
      <c r="A143" s="935" t="s">
        <v>196</v>
      </c>
      <c r="B143" s="935">
        <v>45976</v>
      </c>
      <c r="C143" s="936" t="s">
        <v>197</v>
      </c>
      <c r="D143" s="37"/>
      <c r="E143" s="936"/>
      <c r="F143" s="238" t="s">
        <v>424</v>
      </c>
      <c r="G143" s="37" t="s">
        <v>61</v>
      </c>
      <c r="H143" s="936">
        <v>12.7</v>
      </c>
      <c r="I143" s="939">
        <v>13.54</v>
      </c>
      <c r="J143" s="939">
        <f>(RéceptionBD[[#This Row],[Pro/Bru]]/(100-RéceptionBD[[#This Row],[Humidité]]))*100</f>
        <v>15.509736540664376</v>
      </c>
      <c r="K143" s="1035">
        <v>81.27</v>
      </c>
      <c r="L143" s="37" t="s">
        <v>426</v>
      </c>
      <c r="M143" s="37" t="s">
        <v>426</v>
      </c>
      <c r="N143" s="581">
        <v>0.1133</v>
      </c>
      <c r="O143" s="581">
        <v>3.1699999999999999E-2</v>
      </c>
      <c r="P143" s="581"/>
      <c r="Q143" s="581"/>
      <c r="R143" s="581">
        <v>1.1900000000000001E-2</v>
      </c>
      <c r="S143" s="581">
        <v>1.2800000000000001E-2</v>
      </c>
      <c r="T143" s="581">
        <v>7.1000000000000004E-3</v>
      </c>
      <c r="U143" s="581">
        <v>2.0999999999999999E-3</v>
      </c>
      <c r="V143" s="936"/>
      <c r="W143" s="581">
        <f>SUM(RéceptionBD[[#This Row],[Autres Céreales]:[G.Fusarié]])</f>
        <v>3.39E-2</v>
      </c>
      <c r="X143" s="581">
        <v>1.0200000000000001E-2</v>
      </c>
      <c r="Y143" s="581">
        <v>7.9000000000000008E-3</v>
      </c>
      <c r="Z143" s="581">
        <f>SUM(RéceptionBD[[#This Row],[Col Germe]:[G.Moucheté]])</f>
        <v>1.8100000000000002E-2</v>
      </c>
      <c r="AA143" s="97"/>
      <c r="AB143" s="97"/>
      <c r="AC143" s="581">
        <v>1.8100000000000002E-2</v>
      </c>
      <c r="AD143" s="97"/>
      <c r="AE143" s="581">
        <v>3.8999999999999998E-3</v>
      </c>
      <c r="AF143" s="567"/>
      <c r="AG143" s="568">
        <f>SUM(RéceptionBD[[#This Row],[Balle]:[G.avarié]])</f>
        <v>2.2000000000000002E-2</v>
      </c>
      <c r="AH143" s="559">
        <f>RéceptionBD[[#This Row],[G.cassé]]+RéceptionBD[[#This Row],[G.Germé]]+RéceptionBD[[#This Row],[Imp.G]]+RéceptionBD[[#This Row],[Col Germe/G.Moucheté]]+RéceptionBD[[#This Row],[Imp.Diverses]]</f>
        <v>0.1057</v>
      </c>
      <c r="AI143" s="559">
        <f>RéceptionBD[[#This Row],[G.Germé]]+RéceptionBD[[#This Row],[G.Chauffé]]+RéceptionBD[[#This Row],[Col Germe]]+RéceptionBD[[#This Row],[Balle]]+RéceptionBD[[#This Row],[Imp.Totales]]</f>
        <v>0.1159</v>
      </c>
      <c r="AJ143" s="935"/>
      <c r="AK143" s="935"/>
      <c r="AL143" s="936"/>
      <c r="AM143" s="37"/>
      <c r="AN143" s="936"/>
      <c r="AO143" s="238"/>
      <c r="AP143" s="37"/>
      <c r="AQ143" s="936"/>
      <c r="AR143" s="939"/>
      <c r="AS143" s="939"/>
      <c r="AT143" s="1035"/>
      <c r="AU143" s="37"/>
      <c r="AV143" s="37"/>
      <c r="AW143" s="581"/>
      <c r="AX143" s="581"/>
      <c r="AY143" s="581"/>
      <c r="AZ143" s="581"/>
      <c r="BA143" s="581"/>
      <c r="BB143" s="581"/>
      <c r="BC143" s="581"/>
      <c r="BD143" s="581"/>
      <c r="BE143" s="936"/>
      <c r="BF143" s="581"/>
      <c r="BG143" s="581"/>
      <c r="BH143" s="581"/>
      <c r="BI143" s="581"/>
      <c r="BJ143" s="97"/>
      <c r="BK143" s="97"/>
      <c r="BL143" s="581"/>
      <c r="BM143" s="97"/>
      <c r="BN143" s="581"/>
      <c r="BO143" s="567"/>
      <c r="BP143" s="568"/>
      <c r="BQ143" s="569"/>
      <c r="BR143" s="935"/>
    </row>
    <row r="144" spans="1:70">
      <c r="A144" s="935">
        <v>45972</v>
      </c>
      <c r="B144" s="935">
        <v>45973</v>
      </c>
      <c r="C144" s="936" t="s">
        <v>278</v>
      </c>
      <c r="D144" s="37"/>
      <c r="E144" s="936"/>
      <c r="F144" s="238" t="s">
        <v>271</v>
      </c>
      <c r="G144" s="37" t="s">
        <v>2081</v>
      </c>
      <c r="H144" s="936">
        <v>8.9</v>
      </c>
      <c r="I144" s="939">
        <v>11.39</v>
      </c>
      <c r="J144" s="939">
        <f>(RéceptionBD[[#This Row],[Pro/Bru]]/(100-RéceptionBD[[#This Row],[Humidité]]))*100</f>
        <v>12.502744237102087</v>
      </c>
      <c r="K144" s="1035">
        <v>77.3</v>
      </c>
      <c r="L144" s="37" t="s">
        <v>426</v>
      </c>
      <c r="M144" s="37" t="s">
        <v>426</v>
      </c>
      <c r="N144" s="581">
        <v>0.25109999999999999</v>
      </c>
      <c r="O144" s="581">
        <v>2.41E-2</v>
      </c>
      <c r="P144" s="581"/>
      <c r="Q144" s="581"/>
      <c r="R144" s="581">
        <v>1.54E-2</v>
      </c>
      <c r="S144" s="581">
        <v>1.3299999999999999E-2</v>
      </c>
      <c r="T144" s="581">
        <v>7.7000000000000002E-3</v>
      </c>
      <c r="U144" s="581">
        <v>2.2000000000000001E-3</v>
      </c>
      <c r="V144" s="936"/>
      <c r="W144" s="581">
        <f>SUM(RéceptionBD[[#This Row],[Autres Céreales]:[G.Fusarié]])</f>
        <v>3.8600000000000002E-2</v>
      </c>
      <c r="X144" s="581">
        <v>1.8100000000000002E-2</v>
      </c>
      <c r="Y144" s="581">
        <v>4.8999999999999998E-3</v>
      </c>
      <c r="Z144" s="581">
        <f>SUM(RéceptionBD[[#This Row],[Col Germe]:[G.Moucheté]])</f>
        <v>2.3E-2</v>
      </c>
      <c r="AA144" s="97"/>
      <c r="AB144" s="97"/>
      <c r="AC144" s="581">
        <v>2.9100000000000001E-2</v>
      </c>
      <c r="AD144" s="97"/>
      <c r="AE144" s="581">
        <v>1.1999999999999999E-3</v>
      </c>
      <c r="AF144" s="567"/>
      <c r="AG144" s="568">
        <f>SUM(RéceptionBD[[#This Row],[Balle]:[G.avarié]])</f>
        <v>3.0300000000000001E-2</v>
      </c>
      <c r="AH144" s="559">
        <f>RéceptionBD[[#This Row],[G.cassé]]+RéceptionBD[[#This Row],[G.Germé]]+RéceptionBD[[#This Row],[Imp.G]]+RéceptionBD[[#This Row],[Col Germe/G.Moucheté]]+RéceptionBD[[#This Row],[Imp.Diverses]]</f>
        <v>0.11599999999999999</v>
      </c>
      <c r="AI144" s="559">
        <f>RéceptionBD[[#This Row],[G.Germé]]+RéceptionBD[[#This Row],[G.Chauffé]]+RéceptionBD[[#This Row],[Col Germe]]+RéceptionBD[[#This Row],[Balle]]+RéceptionBD[[#This Row],[Imp.Totales]]</f>
        <v>0.1341</v>
      </c>
      <c r="AJ144" s="935"/>
      <c r="AK144" s="935"/>
      <c r="AL144" s="936"/>
      <c r="AM144" s="37"/>
      <c r="AN144" s="936"/>
      <c r="AO144" s="238"/>
      <c r="AP144" s="37"/>
      <c r="AQ144" s="936"/>
      <c r="AR144" s="939"/>
      <c r="AS144" s="939"/>
      <c r="AT144" s="1035"/>
      <c r="AU144" s="37"/>
      <c r="AV144" s="37"/>
      <c r="AW144" s="581"/>
      <c r="AX144" s="581"/>
      <c r="AY144" s="581"/>
      <c r="AZ144" s="581"/>
      <c r="BA144" s="581"/>
      <c r="BB144" s="581"/>
      <c r="BC144" s="581"/>
      <c r="BD144" s="581"/>
      <c r="BE144" s="936"/>
      <c r="BF144" s="581"/>
      <c r="BG144" s="581"/>
      <c r="BH144" s="581"/>
      <c r="BI144" s="581"/>
      <c r="BJ144" s="97"/>
      <c r="BK144" s="97"/>
      <c r="BL144" s="581"/>
      <c r="BM144" s="97"/>
      <c r="BN144" s="581"/>
      <c r="BO144" s="567"/>
      <c r="BP144" s="568"/>
      <c r="BQ144" s="569"/>
      <c r="BR144" s="935"/>
    </row>
    <row r="145" spans="1:70">
      <c r="A145" s="935">
        <v>45978</v>
      </c>
      <c r="B145" s="935">
        <v>45979</v>
      </c>
      <c r="C145" s="936" t="s">
        <v>2092</v>
      </c>
      <c r="D145" s="37"/>
      <c r="E145" s="936"/>
      <c r="F145" s="238" t="s">
        <v>271</v>
      </c>
      <c r="G145" s="37" t="s">
        <v>2081</v>
      </c>
      <c r="H145" s="936">
        <v>8.6999999999999993</v>
      </c>
      <c r="I145" s="939">
        <v>13.93</v>
      </c>
      <c r="J145" s="939">
        <f>(RéceptionBD[[#This Row],[Pro/Bru]]/(100-RéceptionBD[[#This Row],[Humidité]]))*100</f>
        <v>15.257393209200437</v>
      </c>
      <c r="K145" s="1035">
        <v>80.599999999999994</v>
      </c>
      <c r="L145" s="37" t="s">
        <v>426</v>
      </c>
      <c r="M145" s="37" t="s">
        <v>426</v>
      </c>
      <c r="N145" s="581">
        <v>0.28620000000000001</v>
      </c>
      <c r="O145" s="581">
        <v>1.7999999999999999E-2</v>
      </c>
      <c r="P145" s="581"/>
      <c r="Q145" s="581"/>
      <c r="R145" s="581">
        <v>4.2000000000000003E-2</v>
      </c>
      <c r="S145" s="581">
        <v>1.4200000000000001E-2</v>
      </c>
      <c r="T145" s="581">
        <v>2.0400000000000001E-2</v>
      </c>
      <c r="U145" s="581">
        <v>2E-3</v>
      </c>
      <c r="V145" s="936"/>
      <c r="W145" s="581">
        <f>SUM(RéceptionBD[[#This Row],[Autres Céreales]:[G.Fusarié]])</f>
        <v>7.8600000000000003E-2</v>
      </c>
      <c r="X145" s="581">
        <v>1.4E-2</v>
      </c>
      <c r="Y145" s="581">
        <v>4.7999999999999996E-3</v>
      </c>
      <c r="Z145" s="581">
        <f>SUM(RéceptionBD[[#This Row],[Col Germe]:[G.Moucheté]])</f>
        <v>1.8800000000000001E-2</v>
      </c>
      <c r="AA145" s="97"/>
      <c r="AB145" s="97"/>
      <c r="AC145" s="581">
        <v>2.5399999999999999E-2</v>
      </c>
      <c r="AD145" s="97"/>
      <c r="AE145" s="581">
        <v>1.4E-2</v>
      </c>
      <c r="AF145" s="567"/>
      <c r="AG145" s="568">
        <f>SUM(RéceptionBD[[#This Row],[Balle]:[G.avarié]])</f>
        <v>3.9399999999999998E-2</v>
      </c>
      <c r="AH145" s="559">
        <f>RéceptionBD[[#This Row],[G.cassé]]+RéceptionBD[[#This Row],[G.Germé]]+RéceptionBD[[#This Row],[Imp.G]]+RéceptionBD[[#This Row],[Col Germe/G.Moucheté]]+RéceptionBD[[#This Row],[Imp.Diverses]]</f>
        <v>0.15479999999999999</v>
      </c>
      <c r="AI145" s="559">
        <f>RéceptionBD[[#This Row],[G.Germé]]+RéceptionBD[[#This Row],[G.Chauffé]]+RéceptionBD[[#This Row],[Col Germe]]+RéceptionBD[[#This Row],[Balle]]+RéceptionBD[[#This Row],[Imp.Totales]]</f>
        <v>0.16880000000000001</v>
      </c>
      <c r="AJ145" s="935"/>
      <c r="AK145" s="935"/>
      <c r="AL145" s="936"/>
      <c r="AM145" s="37"/>
      <c r="AN145" s="936"/>
      <c r="AO145" s="238"/>
      <c r="AP145" s="37"/>
      <c r="AQ145" s="936"/>
      <c r="AR145" s="939"/>
      <c r="AS145" s="939"/>
      <c r="AT145" s="1035"/>
      <c r="AU145" s="37"/>
      <c r="AV145" s="37"/>
      <c r="AW145" s="581"/>
      <c r="AX145" s="581"/>
      <c r="AY145" s="581"/>
      <c r="AZ145" s="581"/>
      <c r="BA145" s="581"/>
      <c r="BB145" s="581"/>
      <c r="BC145" s="581"/>
      <c r="BD145" s="581"/>
      <c r="BE145" s="936"/>
      <c r="BF145" s="581"/>
      <c r="BG145" s="581"/>
      <c r="BH145" s="581"/>
      <c r="BI145" s="581"/>
      <c r="BJ145" s="97"/>
      <c r="BK145" s="97"/>
      <c r="BL145" s="581"/>
      <c r="BM145" s="97"/>
      <c r="BN145" s="581"/>
      <c r="BO145" s="567"/>
      <c r="BP145" s="568"/>
      <c r="BQ145" s="569"/>
      <c r="BR145" s="935"/>
    </row>
    <row r="146" spans="1:70">
      <c r="A146" s="935">
        <v>45979</v>
      </c>
      <c r="B146" s="935">
        <v>45980</v>
      </c>
      <c r="C146" s="936" t="s">
        <v>2092</v>
      </c>
      <c r="D146" s="37"/>
      <c r="E146" s="936"/>
      <c r="F146" s="238" t="s">
        <v>271</v>
      </c>
      <c r="G146" s="37" t="s">
        <v>2081</v>
      </c>
      <c r="H146" s="936">
        <v>8.6</v>
      </c>
      <c r="I146" s="939">
        <v>13.95</v>
      </c>
      <c r="J146" s="939">
        <f>(RéceptionBD[[#This Row],[Pro/Bru]]/(100-RéceptionBD[[#This Row],[Humidité]]))*100</f>
        <v>15.262582056892777</v>
      </c>
      <c r="K146" s="1035">
        <v>80.599999999999994</v>
      </c>
      <c r="L146" s="37" t="s">
        <v>426</v>
      </c>
      <c r="M146" s="37" t="s">
        <v>426</v>
      </c>
      <c r="N146" s="581"/>
      <c r="O146" s="581"/>
      <c r="P146" s="581"/>
      <c r="Q146" s="581"/>
      <c r="R146" s="581"/>
      <c r="S146" s="581"/>
      <c r="T146" s="581"/>
      <c r="U146" s="581"/>
      <c r="V146" s="936"/>
      <c r="W146" s="581">
        <f>SUM(RéceptionBD[[#This Row],[Autres Céreales]:[G.Fusarié]])</f>
        <v>0</v>
      </c>
      <c r="X146" s="581"/>
      <c r="Y146" s="581"/>
      <c r="Z146" s="581">
        <f>SUM(RéceptionBD[[#This Row],[Col Germe]:[G.Moucheté]])</f>
        <v>0</v>
      </c>
      <c r="AA146" s="97"/>
      <c r="AB146" s="97"/>
      <c r="AC146" s="581"/>
      <c r="AD146" s="97"/>
      <c r="AE146" s="581"/>
      <c r="AF146" s="567"/>
      <c r="AG146" s="568">
        <f>SUM(RéceptionBD[[#This Row],[Balle]:[G.avarié]])</f>
        <v>0</v>
      </c>
      <c r="AH146" s="559">
        <f>RéceptionBD[[#This Row],[G.cassé]]+RéceptionBD[[#This Row],[G.Germé]]+RéceptionBD[[#This Row],[Imp.G]]+RéceptionBD[[#This Row],[Col Germe/G.Moucheté]]+RéceptionBD[[#This Row],[Imp.Diverses]]</f>
        <v>0</v>
      </c>
      <c r="AI146" s="559">
        <f>RéceptionBD[[#This Row],[G.Germé]]+RéceptionBD[[#This Row],[G.Chauffé]]+RéceptionBD[[#This Row],[Col Germe]]+RéceptionBD[[#This Row],[Balle]]+RéceptionBD[[#This Row],[Imp.Totales]]</f>
        <v>0</v>
      </c>
      <c r="AJ146" s="935"/>
      <c r="AK146" s="935"/>
      <c r="AL146" s="936"/>
      <c r="AM146" s="37"/>
      <c r="AN146" s="936"/>
      <c r="AO146" s="238"/>
      <c r="AP146" s="37"/>
      <c r="AQ146" s="936"/>
      <c r="AR146" s="939"/>
      <c r="AS146" s="939"/>
      <c r="AT146" s="1035"/>
      <c r="AU146" s="37"/>
      <c r="AV146" s="37"/>
      <c r="AW146" s="581"/>
      <c r="AX146" s="581"/>
      <c r="AY146" s="581"/>
      <c r="AZ146" s="581"/>
      <c r="BA146" s="581"/>
      <c r="BB146" s="581"/>
      <c r="BC146" s="581"/>
      <c r="BD146" s="581"/>
      <c r="BE146" s="936"/>
      <c r="BF146" s="581"/>
      <c r="BG146" s="581"/>
      <c r="BH146" s="581"/>
      <c r="BI146" s="581"/>
      <c r="BJ146" s="97"/>
      <c r="BK146" s="97"/>
      <c r="BL146" s="581"/>
      <c r="BM146" s="97"/>
      <c r="BN146" s="581"/>
      <c r="BO146" s="567"/>
      <c r="BP146" s="568"/>
      <c r="BQ146" s="569"/>
      <c r="BR146" s="935"/>
    </row>
    <row r="147" spans="1:70">
      <c r="A147" s="935">
        <v>45979</v>
      </c>
      <c r="B147" s="935">
        <v>45980</v>
      </c>
      <c r="C147" s="936" t="s">
        <v>2075</v>
      </c>
      <c r="D147" s="37"/>
      <c r="E147" s="936"/>
      <c r="F147" s="238" t="s">
        <v>271</v>
      </c>
      <c r="G147" s="37" t="s">
        <v>2081</v>
      </c>
      <c r="H147" s="936">
        <v>8.5</v>
      </c>
      <c r="I147" s="939">
        <v>13.3</v>
      </c>
      <c r="J147" s="939">
        <f>(RéceptionBD[[#This Row],[Pro/Bru]]/(100-RéceptionBD[[#This Row],[Humidité]]))*100</f>
        <v>14.535519125683061</v>
      </c>
      <c r="K147" s="1035">
        <v>79.900000000000006</v>
      </c>
      <c r="L147" s="37" t="s">
        <v>426</v>
      </c>
      <c r="M147" s="37" t="s">
        <v>426</v>
      </c>
      <c r="N147" s="581"/>
      <c r="O147" s="581"/>
      <c r="P147" s="581"/>
      <c r="Q147" s="581"/>
      <c r="R147" s="581"/>
      <c r="S147" s="581"/>
      <c r="T147" s="581"/>
      <c r="U147" s="581"/>
      <c r="V147" s="936"/>
      <c r="W147" s="581"/>
      <c r="X147" s="581"/>
      <c r="Y147" s="581"/>
      <c r="Z147" s="581"/>
      <c r="AA147" s="97"/>
      <c r="AB147" s="97"/>
      <c r="AC147" s="581"/>
      <c r="AD147" s="97"/>
      <c r="AE147" s="581"/>
      <c r="AF147" s="567"/>
      <c r="AG147" s="568"/>
      <c r="AH147" s="559">
        <f>RéceptionBD[[#This Row],[G.cassé]]+RéceptionBD[[#This Row],[G.Germé]]+RéceptionBD[[#This Row],[Imp.G]]+RéceptionBD[[#This Row],[Col Germe/G.Moucheté]]+RéceptionBD[[#This Row],[Imp.Diverses]]</f>
        <v>0</v>
      </c>
      <c r="AI147" s="559">
        <f>RéceptionBD[[#This Row],[G.Germé]]+RéceptionBD[[#This Row],[G.Chauffé]]+RéceptionBD[[#This Row],[Col Germe]]+RéceptionBD[[#This Row],[Balle]]+RéceptionBD[[#This Row],[Imp.Totales]]</f>
        <v>0</v>
      </c>
      <c r="AJ147" s="935"/>
      <c r="AK147" s="935"/>
      <c r="AL147" s="936"/>
      <c r="AM147" s="37"/>
      <c r="AN147" s="936"/>
      <c r="AO147" s="238"/>
      <c r="AP147" s="37"/>
      <c r="AQ147" s="936"/>
      <c r="AR147" s="939"/>
      <c r="AS147" s="939"/>
      <c r="AT147" s="1035"/>
      <c r="AU147" s="37"/>
      <c r="AV147" s="37"/>
      <c r="AW147" s="581"/>
      <c r="AX147" s="581"/>
      <c r="AY147" s="581"/>
      <c r="AZ147" s="581"/>
      <c r="BA147" s="581"/>
      <c r="BB147" s="581"/>
      <c r="BC147" s="581"/>
      <c r="BD147" s="581"/>
      <c r="BE147" s="936"/>
      <c r="BF147" s="581"/>
      <c r="BG147" s="581"/>
      <c r="BH147" s="581"/>
      <c r="BI147" s="581"/>
      <c r="BJ147" s="97"/>
      <c r="BK147" s="97"/>
      <c r="BL147" s="581"/>
      <c r="BM147" s="97"/>
      <c r="BN147" s="581"/>
      <c r="BO147" s="567"/>
      <c r="BP147" s="568"/>
      <c r="BQ147" s="569"/>
      <c r="BR147" s="935"/>
    </row>
    <row r="148" spans="1:70">
      <c r="A148" s="935">
        <v>45980</v>
      </c>
      <c r="B148" s="935">
        <v>45981</v>
      </c>
      <c r="C148" s="936" t="s">
        <v>2075</v>
      </c>
      <c r="D148" s="37"/>
      <c r="E148" s="936"/>
      <c r="F148" s="238" t="s">
        <v>271</v>
      </c>
      <c r="G148" s="37" t="s">
        <v>2081</v>
      </c>
      <c r="H148" s="936">
        <v>8.6999999999999993</v>
      </c>
      <c r="I148" s="939">
        <v>13.21</v>
      </c>
      <c r="J148" s="939">
        <f>(RéceptionBD[[#This Row],[Pro/Bru]]/(100-RéceptionBD[[#This Row],[Humidité]]))*100</f>
        <v>14.468784227820375</v>
      </c>
      <c r="K148" s="1035">
        <v>78.3</v>
      </c>
      <c r="L148" s="37" t="s">
        <v>426</v>
      </c>
      <c r="M148" s="37" t="s">
        <v>426</v>
      </c>
      <c r="N148" s="581">
        <v>0.315</v>
      </c>
      <c r="O148" s="581">
        <v>1.2E-2</v>
      </c>
      <c r="P148" s="581"/>
      <c r="Q148" s="581"/>
      <c r="R148" s="581">
        <v>2.5999999999999999E-2</v>
      </c>
      <c r="S148" s="581">
        <v>8.6E-3</v>
      </c>
      <c r="T148" s="581">
        <v>1.6799999999999999E-2</v>
      </c>
      <c r="U148" s="581">
        <v>7.1999999999999998E-3</v>
      </c>
      <c r="V148" s="936"/>
      <c r="W148" s="581">
        <f>SUM(RéceptionBD[[#This Row],[Autres Céreales]:[G.Fusarié]])</f>
        <v>5.8599999999999999E-2</v>
      </c>
      <c r="X148" s="581">
        <v>2.5999999999999999E-2</v>
      </c>
      <c r="Y148" s="581">
        <v>9.1000000000000004E-3</v>
      </c>
      <c r="Z148" s="581">
        <f>SUM(RéceptionBD[[#This Row],[Col Germe]:[G.Moucheté]])</f>
        <v>3.5099999999999999E-2</v>
      </c>
      <c r="AA148" s="97"/>
      <c r="AB148" s="97"/>
      <c r="AC148" s="581">
        <v>2.3999999999999998E-3</v>
      </c>
      <c r="AD148" s="97"/>
      <c r="AE148" s="581">
        <v>2.0000000000000001E-4</v>
      </c>
      <c r="AF148" s="567"/>
      <c r="AG148" s="568">
        <f>SUM(RéceptionBD[[#This Row],[Balle]:[G.avarié]])</f>
        <v>2.5999999999999999E-3</v>
      </c>
      <c r="AH148" s="559">
        <f>RéceptionBD[[#This Row],[G.cassé]]+RéceptionBD[[#This Row],[G.Germé]]+RéceptionBD[[#This Row],[Imp.G]]+RéceptionBD[[#This Row],[Col Germe/G.Moucheté]]+RéceptionBD[[#This Row],[Imp.Diverses]]</f>
        <v>0.10829999999999999</v>
      </c>
      <c r="AI148" s="559">
        <f>RéceptionBD[[#This Row],[G.Germé]]+RéceptionBD[[#This Row],[G.Chauffé]]+RéceptionBD[[#This Row],[Col Germe]]+RéceptionBD[[#This Row],[Balle]]+RéceptionBD[[#This Row],[Imp.Totales]]</f>
        <v>0.1343</v>
      </c>
      <c r="AJ148" s="935"/>
      <c r="AK148" s="935"/>
      <c r="AL148" s="936"/>
      <c r="AM148" s="37"/>
      <c r="AN148" s="936"/>
      <c r="AO148" s="238"/>
      <c r="AP148" s="37"/>
      <c r="AQ148" s="936"/>
      <c r="AR148" s="939"/>
      <c r="AS148" s="939"/>
      <c r="AT148" s="1035"/>
      <c r="AU148" s="37"/>
      <c r="AV148" s="37"/>
      <c r="AW148" s="581"/>
      <c r="AX148" s="581"/>
      <c r="AY148" s="581"/>
      <c r="AZ148" s="581"/>
      <c r="BA148" s="581"/>
      <c r="BB148" s="581"/>
      <c r="BC148" s="581"/>
      <c r="BD148" s="581"/>
      <c r="BE148" s="936"/>
      <c r="BF148" s="581"/>
      <c r="BG148" s="581"/>
      <c r="BH148" s="581"/>
      <c r="BI148" s="581"/>
      <c r="BJ148" s="97"/>
      <c r="BK148" s="97"/>
      <c r="BL148" s="581"/>
      <c r="BM148" s="97"/>
      <c r="BN148" s="581"/>
      <c r="BO148" s="567"/>
      <c r="BP148" s="568"/>
      <c r="BQ148" s="569"/>
      <c r="BR148" s="935"/>
    </row>
    <row r="149" spans="1:70">
      <c r="A149" s="935">
        <v>45980</v>
      </c>
      <c r="B149" s="935">
        <v>45981</v>
      </c>
      <c r="C149" s="936" t="s">
        <v>2093</v>
      </c>
      <c r="D149" s="37"/>
      <c r="E149" s="936"/>
      <c r="F149" s="238" t="s">
        <v>271</v>
      </c>
      <c r="G149" s="37" t="s">
        <v>2081</v>
      </c>
      <c r="H149" s="936">
        <v>8.1999999999999993</v>
      </c>
      <c r="I149" s="939">
        <v>14.6</v>
      </c>
      <c r="J149" s="939">
        <f>(RéceptionBD[[#This Row],[Pro/Bru]]/(100-RéceptionBD[[#This Row],[Humidité]]))*100</f>
        <v>15.904139433551197</v>
      </c>
      <c r="K149" s="1035">
        <v>81.099999999999994</v>
      </c>
      <c r="L149" s="37" t="s">
        <v>426</v>
      </c>
      <c r="M149" s="37" t="s">
        <v>426</v>
      </c>
      <c r="N149" s="581">
        <v>0.28249999999999997</v>
      </c>
      <c r="O149" s="581">
        <v>3.2000000000000001E-2</v>
      </c>
      <c r="P149" s="581"/>
      <c r="Q149" s="581"/>
      <c r="R149" s="581">
        <v>2.1999999999999999E-2</v>
      </c>
      <c r="S149" s="581">
        <v>1.04E-2</v>
      </c>
      <c r="T149" s="581">
        <v>2.8E-3</v>
      </c>
      <c r="U149" s="581">
        <v>1.7999999999999999E-2</v>
      </c>
      <c r="V149" s="936"/>
      <c r="W149" s="581">
        <f>SUM(RéceptionBD[[#This Row],[Autres Céreales]:[G.Fusarié]])</f>
        <v>5.3199999999999997E-2</v>
      </c>
      <c r="X149" s="581">
        <v>1.8200000000000001E-2</v>
      </c>
      <c r="Y149" s="581">
        <v>4.0000000000000001E-3</v>
      </c>
      <c r="Z149" s="581">
        <f>SUM(RéceptionBD[[#This Row],[Col Germe]:[G.Moucheté]])</f>
        <v>2.2200000000000001E-2</v>
      </c>
      <c r="AA149" s="97"/>
      <c r="AB149" s="97"/>
      <c r="AC149" s="581">
        <v>9.7999999999999997E-3</v>
      </c>
      <c r="AD149" s="97"/>
      <c r="AE149" s="581">
        <v>4.0000000000000002E-4</v>
      </c>
      <c r="AF149" s="567"/>
      <c r="AG149" s="568">
        <f>SUM(RéceptionBD[[#This Row],[Balle]:[G.avarié]])</f>
        <v>1.0199999999999999E-2</v>
      </c>
      <c r="AH149" s="559">
        <f>RéceptionBD[[#This Row],[G.cassé]]+RéceptionBD[[#This Row],[G.Germé]]+RéceptionBD[[#This Row],[Imp.G]]+RéceptionBD[[#This Row],[Col Germe/G.Moucheté]]+RéceptionBD[[#This Row],[Imp.Diverses]]</f>
        <v>0.1176</v>
      </c>
      <c r="AI149" s="559">
        <f>RéceptionBD[[#This Row],[G.Germé]]+RéceptionBD[[#This Row],[G.Chauffé]]+RéceptionBD[[#This Row],[Col Germe]]+RéceptionBD[[#This Row],[Balle]]+RéceptionBD[[#This Row],[Imp.Totales]]</f>
        <v>0.1358</v>
      </c>
      <c r="AJ149" s="935"/>
      <c r="AK149" s="935"/>
      <c r="AL149" s="936"/>
      <c r="AM149" s="37"/>
      <c r="AN149" s="936"/>
      <c r="AO149" s="238"/>
      <c r="AP149" s="37"/>
      <c r="AQ149" s="936"/>
      <c r="AR149" s="939"/>
      <c r="AS149" s="939"/>
      <c r="AT149" s="1035"/>
      <c r="AU149" s="37"/>
      <c r="AV149" s="37"/>
      <c r="AW149" s="581"/>
      <c r="AX149" s="581"/>
      <c r="AY149" s="581"/>
      <c r="AZ149" s="581"/>
      <c r="BA149" s="581"/>
      <c r="BB149" s="581"/>
      <c r="BC149" s="581"/>
      <c r="BD149" s="581"/>
      <c r="BE149" s="936"/>
      <c r="BF149" s="581"/>
      <c r="BG149" s="581"/>
      <c r="BH149" s="581"/>
      <c r="BI149" s="581"/>
      <c r="BJ149" s="97"/>
      <c r="BK149" s="97"/>
      <c r="BL149" s="581"/>
      <c r="BM149" s="97"/>
      <c r="BN149" s="581"/>
      <c r="BO149" s="567"/>
      <c r="BP149" s="568"/>
      <c r="BQ149" s="569"/>
      <c r="BR149" s="935"/>
    </row>
    <row r="150" spans="1:70">
      <c r="A150" s="935">
        <v>45982</v>
      </c>
      <c r="B150" s="935">
        <v>45983</v>
      </c>
      <c r="C150" s="936" t="s">
        <v>2064</v>
      </c>
      <c r="D150" s="37"/>
      <c r="E150" s="936"/>
      <c r="F150" s="238" t="s">
        <v>271</v>
      </c>
      <c r="G150" s="37" t="s">
        <v>2081</v>
      </c>
      <c r="H150" s="936">
        <v>8.1</v>
      </c>
      <c r="I150" s="939">
        <v>14.65</v>
      </c>
      <c r="J150" s="939">
        <f>(RéceptionBD[[#This Row],[Pro/Bru]]/(100-RéceptionBD[[#This Row],[Humidité]]))*100</f>
        <v>15.941240478781282</v>
      </c>
      <c r="K150" s="1035">
        <v>80.8</v>
      </c>
      <c r="L150" s="37" t="s">
        <v>426</v>
      </c>
      <c r="M150" s="37" t="s">
        <v>426</v>
      </c>
      <c r="N150" s="581">
        <v>0.20200000000000001</v>
      </c>
      <c r="O150" s="581">
        <v>4.2000000000000003E-2</v>
      </c>
      <c r="P150" s="581"/>
      <c r="Q150" s="581"/>
      <c r="R150" s="581">
        <v>2.64E-2</v>
      </c>
      <c r="S150" s="581">
        <v>1.04E-2</v>
      </c>
      <c r="T150" s="581">
        <v>1.24E-2</v>
      </c>
      <c r="U150" s="581">
        <v>8.3999999999999995E-3</v>
      </c>
      <c r="V150" s="936"/>
      <c r="W150" s="581">
        <f>SUM(RéceptionBD[[#This Row],[Autres Céreales]:[G.Fusarié]])</f>
        <v>5.7599999999999998E-2</v>
      </c>
      <c r="X150" s="581">
        <v>1.7999999999999999E-2</v>
      </c>
      <c r="Y150" s="581"/>
      <c r="Z150" s="581">
        <f>SUM(RéceptionBD[[#This Row],[Col Germe]:[G.Moucheté]])</f>
        <v>1.7999999999999999E-2</v>
      </c>
      <c r="AA150" s="97"/>
      <c r="AB150" s="97"/>
      <c r="AC150" s="581"/>
      <c r="AD150" s="97"/>
      <c r="AE150" s="581"/>
      <c r="AF150" s="567"/>
      <c r="AG150" s="568">
        <f>SUM(RéceptionBD[[#This Row],[Balle]:[G.avarié]])</f>
        <v>0</v>
      </c>
      <c r="AH150" s="559">
        <f>RéceptionBD[[#This Row],[G.cassé]]+RéceptionBD[[#This Row],[G.Germé]]+RéceptionBD[[#This Row],[Imp.G]]+RéceptionBD[[#This Row],[Col Germe/G.Moucheté]]+RéceptionBD[[#This Row],[Imp.Diverses]]</f>
        <v>0.1176</v>
      </c>
      <c r="AI150" s="559">
        <f>RéceptionBD[[#This Row],[G.Germé]]+RéceptionBD[[#This Row],[G.Chauffé]]+RéceptionBD[[#This Row],[Col Germe]]+RéceptionBD[[#This Row],[Balle]]+RéceptionBD[[#This Row],[Imp.Totales]]</f>
        <v>0.1356</v>
      </c>
      <c r="AJ150" s="935"/>
      <c r="AK150" s="935"/>
      <c r="AL150" s="936"/>
      <c r="AM150" s="37"/>
      <c r="AN150" s="936"/>
      <c r="AO150" s="238"/>
      <c r="AP150" s="37"/>
      <c r="AQ150" s="936"/>
      <c r="AR150" s="939"/>
      <c r="AS150" s="939"/>
      <c r="AT150" s="1035"/>
      <c r="AU150" s="37"/>
      <c r="AV150" s="37"/>
      <c r="AW150" s="581"/>
      <c r="AX150" s="581"/>
      <c r="AY150" s="581"/>
      <c r="AZ150" s="581"/>
      <c r="BA150" s="581"/>
      <c r="BB150" s="581"/>
      <c r="BC150" s="581"/>
      <c r="BD150" s="581"/>
      <c r="BE150" s="936"/>
      <c r="BF150" s="581"/>
      <c r="BG150" s="581"/>
      <c r="BH150" s="581"/>
      <c r="BI150" s="581"/>
      <c r="BJ150" s="97"/>
      <c r="BK150" s="97"/>
      <c r="BL150" s="581"/>
      <c r="BM150" s="97"/>
      <c r="BN150" s="581"/>
      <c r="BO150" s="567"/>
      <c r="BP150" s="568"/>
      <c r="BQ150" s="569"/>
      <c r="BR150" s="935"/>
    </row>
    <row r="151" spans="1:70">
      <c r="A151" s="935">
        <v>45983</v>
      </c>
      <c r="B151" s="935">
        <v>45984</v>
      </c>
      <c r="C151" s="936" t="s">
        <v>2064</v>
      </c>
      <c r="D151" s="37"/>
      <c r="E151" s="936"/>
      <c r="F151" s="238" t="s">
        <v>271</v>
      </c>
      <c r="G151" s="37" t="s">
        <v>2081</v>
      </c>
      <c r="H151" s="936">
        <v>8.11</v>
      </c>
      <c r="I151" s="939">
        <v>12.54</v>
      </c>
      <c r="J151" s="939">
        <f>(RéceptionBD[[#This Row],[Pro/Bru]]/(100-RéceptionBD[[#This Row],[Humidité]]))*100</f>
        <v>13.646751550767219</v>
      </c>
      <c r="K151" s="1035">
        <v>77</v>
      </c>
      <c r="L151" s="37" t="s">
        <v>199</v>
      </c>
      <c r="M151" s="37" t="s">
        <v>199</v>
      </c>
      <c r="N151" s="581"/>
      <c r="O151" s="581"/>
      <c r="P151" s="581"/>
      <c r="Q151" s="581"/>
      <c r="R151" s="581"/>
      <c r="S151" s="581"/>
      <c r="T151" s="581"/>
      <c r="U151" s="581"/>
      <c r="V151" s="936"/>
      <c r="W151" s="581">
        <f>SUM(RéceptionBD[[#This Row],[Autres Céreales]:[G.Fusarié]])</f>
        <v>0</v>
      </c>
      <c r="X151" s="581"/>
      <c r="Y151" s="581"/>
      <c r="Z151" s="581">
        <f>SUM(RéceptionBD[[#This Row],[Col Germe]:[G.Moucheté]])</f>
        <v>0</v>
      </c>
      <c r="AA151" s="97"/>
      <c r="AB151" s="97"/>
      <c r="AC151" s="581"/>
      <c r="AD151" s="97"/>
      <c r="AE151" s="581"/>
      <c r="AF151" s="567"/>
      <c r="AG151" s="568">
        <f>SUM(RéceptionBD[[#This Row],[Balle]:[G.avarié]])</f>
        <v>0</v>
      </c>
      <c r="AH151" s="559">
        <f>RéceptionBD[[#This Row],[G.cassé]]+RéceptionBD[[#This Row],[G.Germé]]+RéceptionBD[[#This Row],[Imp.G]]+RéceptionBD[[#This Row],[Col Germe/G.Moucheté]]+RéceptionBD[[#This Row],[Imp.Diverses]]</f>
        <v>0</v>
      </c>
      <c r="AI151" s="559">
        <f>RéceptionBD[[#This Row],[G.Germé]]+RéceptionBD[[#This Row],[G.Chauffé]]+RéceptionBD[[#This Row],[Col Germe]]+RéceptionBD[[#This Row],[Balle]]+RéceptionBD[[#This Row],[Imp.Totales]]</f>
        <v>0</v>
      </c>
      <c r="AJ151" s="935"/>
      <c r="AK151" s="935"/>
      <c r="AL151" s="936"/>
      <c r="AM151" s="37"/>
      <c r="AN151" s="936"/>
      <c r="AO151" s="238"/>
      <c r="AP151" s="37"/>
      <c r="AQ151" s="936"/>
      <c r="AR151" s="939"/>
      <c r="AS151" s="939"/>
      <c r="AT151" s="1035"/>
      <c r="AU151" s="37"/>
      <c r="AV151" s="37"/>
      <c r="AW151" s="581"/>
      <c r="AX151" s="581"/>
      <c r="AY151" s="581"/>
      <c r="AZ151" s="581"/>
      <c r="BA151" s="581"/>
      <c r="BB151" s="581"/>
      <c r="BC151" s="581"/>
      <c r="BD151" s="581"/>
      <c r="BE151" s="936"/>
      <c r="BF151" s="581"/>
      <c r="BG151" s="581"/>
      <c r="BH151" s="581"/>
      <c r="BI151" s="581"/>
      <c r="BJ151" s="97"/>
      <c r="BK151" s="97"/>
      <c r="BL151" s="581"/>
      <c r="BM151" s="97"/>
      <c r="BN151" s="581"/>
      <c r="BO151" s="567"/>
      <c r="BP151" s="568"/>
      <c r="BQ151" s="569"/>
      <c r="BR151" s="935"/>
    </row>
    <row r="152" spans="1:70">
      <c r="A152" s="935">
        <v>45985</v>
      </c>
      <c r="B152" s="935">
        <v>45986</v>
      </c>
      <c r="C152" s="936" t="s">
        <v>2064</v>
      </c>
      <c r="D152" s="37"/>
      <c r="E152" s="936">
        <v>4752</v>
      </c>
      <c r="F152" s="238" t="s">
        <v>2076</v>
      </c>
      <c r="G152" s="37" t="s">
        <v>2054</v>
      </c>
      <c r="H152" s="936">
        <v>7.6</v>
      </c>
      <c r="I152" s="939">
        <v>13.8</v>
      </c>
      <c r="J152" s="939">
        <f>(RéceptionBD[[#This Row],[Pro/Bru]]/(100-RéceptionBD[[#This Row],[Humidité]]))*100</f>
        <v>14.935064935064934</v>
      </c>
      <c r="K152" s="1035">
        <v>81.099999999999994</v>
      </c>
      <c r="L152" s="37" t="s">
        <v>199</v>
      </c>
      <c r="M152" s="37" t="s">
        <v>199</v>
      </c>
      <c r="N152" s="581">
        <v>0.14699999999999999</v>
      </c>
      <c r="O152" s="581">
        <v>2.8000000000000001E-2</v>
      </c>
      <c r="P152" s="581"/>
      <c r="Q152" s="581"/>
      <c r="R152" s="581">
        <v>3.2000000000000001E-2</v>
      </c>
      <c r="S152" s="581">
        <v>8.2000000000000007E-3</v>
      </c>
      <c r="T152" s="581">
        <v>8.0000000000000002E-3</v>
      </c>
      <c r="U152" s="581">
        <v>6.3E-3</v>
      </c>
      <c r="V152" s="936"/>
      <c r="W152" s="581">
        <f>SUM(RéceptionBD[[#This Row],[Autres Céreales]:[G.Fusarié]])</f>
        <v>5.45E-2</v>
      </c>
      <c r="X152" s="581">
        <v>1.7999999999999999E-2</v>
      </c>
      <c r="Y152" s="581">
        <v>4.4000000000000003E-3</v>
      </c>
      <c r="Z152" s="581">
        <f>SUM(RéceptionBD[[#This Row],[Col Germe]:[G.Moucheté]])</f>
        <v>2.24E-2</v>
      </c>
      <c r="AA152" s="97"/>
      <c r="AB152" s="97"/>
      <c r="AC152" s="581">
        <v>8.9999999999999993E-3</v>
      </c>
      <c r="AD152" s="97"/>
      <c r="AE152" s="581">
        <v>4.0000000000000002E-4</v>
      </c>
      <c r="AF152" s="567"/>
      <c r="AG152" s="568"/>
      <c r="AH152" s="559">
        <f>RéceptionBD[[#This Row],[G.cassé]]+RéceptionBD[[#This Row],[G.Germé]]+RéceptionBD[[#This Row],[Imp.G]]+RéceptionBD[[#This Row],[Col Germe/G.Moucheté]]+RéceptionBD[[#This Row],[Imp.Diverses]]</f>
        <v>0.10490000000000001</v>
      </c>
      <c r="AI152" s="559">
        <f>RéceptionBD[[#This Row],[G.Germé]]+RéceptionBD[[#This Row],[G.Chauffé]]+RéceptionBD[[#This Row],[Col Germe]]+RéceptionBD[[#This Row],[Balle]]+RéceptionBD[[#This Row],[Imp.Totales]]</f>
        <v>0.12290000000000001</v>
      </c>
      <c r="AJ152" s="935"/>
      <c r="AK152" s="935"/>
      <c r="AL152" s="936"/>
      <c r="AM152" s="37"/>
      <c r="AN152" s="936"/>
      <c r="AO152" s="238"/>
      <c r="AP152" s="37"/>
      <c r="AQ152" s="936"/>
      <c r="AR152" s="939"/>
      <c r="AS152" s="939"/>
      <c r="AT152" s="1035"/>
      <c r="AU152" s="37"/>
      <c r="AV152" s="37"/>
      <c r="AW152" s="581"/>
      <c r="AX152" s="581"/>
      <c r="AY152" s="581"/>
      <c r="AZ152" s="581"/>
      <c r="BA152" s="581"/>
      <c r="BB152" s="581"/>
      <c r="BC152" s="581"/>
      <c r="BD152" s="581"/>
      <c r="BE152" s="936"/>
      <c r="BF152" s="581"/>
      <c r="BG152" s="581"/>
      <c r="BH152" s="581"/>
      <c r="BI152" s="581"/>
      <c r="BJ152" s="97"/>
      <c r="BK152" s="97"/>
      <c r="BL152" s="581"/>
      <c r="BM152" s="97"/>
      <c r="BN152" s="581"/>
      <c r="BO152" s="567"/>
      <c r="BP152" s="568"/>
      <c r="BQ152" s="569"/>
      <c r="BR152" s="935"/>
    </row>
    <row r="153" spans="1:70">
      <c r="A153" s="935">
        <v>45992</v>
      </c>
      <c r="B153" s="935">
        <v>45993</v>
      </c>
      <c r="C153" s="936" t="s">
        <v>2094</v>
      </c>
      <c r="D153" s="37"/>
      <c r="E153" s="936">
        <v>4931</v>
      </c>
      <c r="F153" s="238" t="s">
        <v>271</v>
      </c>
      <c r="G153" s="37" t="s">
        <v>2054</v>
      </c>
      <c r="H153" s="936">
        <v>9.5</v>
      </c>
      <c r="I153" s="939">
        <v>12.81</v>
      </c>
      <c r="J153" s="939">
        <f>(RéceptionBD[[#This Row],[Pro/Bru]]/(100-RéceptionBD[[#This Row],[Humidité]]))*100</f>
        <v>14.154696132596687</v>
      </c>
      <c r="K153" s="1035">
        <v>78.099999999999994</v>
      </c>
      <c r="L153" s="37" t="s">
        <v>199</v>
      </c>
      <c r="M153" s="37" t="s">
        <v>199</v>
      </c>
      <c r="N153" s="581">
        <v>0.26740000000000003</v>
      </c>
      <c r="O153" s="581">
        <v>1.44E-2</v>
      </c>
      <c r="P153" s="581"/>
      <c r="Q153" s="581"/>
      <c r="R153" s="581">
        <v>4.2000000000000003E-2</v>
      </c>
      <c r="S153" s="581">
        <v>8.3999999999999995E-3</v>
      </c>
      <c r="T153" s="581">
        <v>7.1000000000000004E-3</v>
      </c>
      <c r="U153" s="581">
        <v>6.6E-3</v>
      </c>
      <c r="V153" s="936"/>
      <c r="W153" s="581">
        <f>SUM(RéceptionBD[[#This Row],[Autres Céreales]:[G.Fusarié]])</f>
        <v>6.4100000000000004E-2</v>
      </c>
      <c r="X153" s="581">
        <v>1.3100000000000001E-2</v>
      </c>
      <c r="Y153" s="581">
        <v>8.0000000000000002E-3</v>
      </c>
      <c r="Z153" s="581">
        <f>SUM(RéceptionBD[[#This Row],[Col Germe]:[G.Moucheté]])</f>
        <v>2.1100000000000001E-2</v>
      </c>
      <c r="AA153" s="97"/>
      <c r="AB153" s="97"/>
      <c r="AC153" s="581">
        <v>9.9000000000000008E-3</v>
      </c>
      <c r="AD153" s="97"/>
      <c r="AE153" s="581">
        <v>4.0000000000000002E-4</v>
      </c>
      <c r="AF153" s="567"/>
      <c r="AG153" s="568">
        <f>SUM(RéceptionBD[[#This Row],[Balle]:[G.avarié]])</f>
        <v>1.03E-2</v>
      </c>
      <c r="AH153" s="559">
        <f>RéceptionBD[[#This Row],[G.cassé]]+RéceptionBD[[#This Row],[G.Germé]]+RéceptionBD[[#This Row],[Imp.G]]+RéceptionBD[[#This Row],[Col Germe/G.Moucheté]]+RéceptionBD[[#This Row],[Imp.Diverses]]</f>
        <v>0.1099</v>
      </c>
      <c r="AI153" s="559">
        <f>RéceptionBD[[#This Row],[G.Germé]]+RéceptionBD[[#This Row],[G.Chauffé]]+RéceptionBD[[#This Row],[Col Germe]]+RéceptionBD[[#This Row],[Balle]]+RéceptionBD[[#This Row],[Imp.Totales]]</f>
        <v>0.123</v>
      </c>
      <c r="AJ153" s="935"/>
      <c r="AK153" s="935"/>
      <c r="AL153" s="936"/>
      <c r="AM153" s="37"/>
      <c r="AN153" s="936"/>
      <c r="AO153" s="238"/>
      <c r="AP153" s="37"/>
      <c r="AQ153" s="936"/>
      <c r="AR153" s="939"/>
      <c r="AS153" s="939"/>
      <c r="AT153" s="1035"/>
      <c r="AU153" s="37"/>
      <c r="AV153" s="37"/>
      <c r="AW153" s="581"/>
      <c r="AX153" s="581"/>
      <c r="AY153" s="581"/>
      <c r="AZ153" s="581"/>
      <c r="BA153" s="581"/>
      <c r="BB153" s="581"/>
      <c r="BC153" s="581"/>
      <c r="BD153" s="581"/>
      <c r="BE153" s="936"/>
      <c r="BF153" s="581"/>
      <c r="BG153" s="581"/>
      <c r="BH153" s="581"/>
      <c r="BI153" s="581"/>
      <c r="BJ153" s="97"/>
      <c r="BK153" s="97"/>
      <c r="BL153" s="581"/>
      <c r="BM153" s="97"/>
      <c r="BN153" s="581"/>
      <c r="BO153" s="567"/>
      <c r="BP153" s="568"/>
      <c r="BQ153" s="569"/>
      <c r="BR153" s="935"/>
    </row>
    <row r="154" spans="1:70">
      <c r="A154" s="935">
        <v>45994</v>
      </c>
      <c r="B154" s="935">
        <v>45995</v>
      </c>
      <c r="C154" s="936" t="s">
        <v>2095</v>
      </c>
      <c r="D154" s="37"/>
      <c r="E154" s="936">
        <v>4924</v>
      </c>
      <c r="F154" s="238" t="s">
        <v>271</v>
      </c>
      <c r="G154" s="37" t="s">
        <v>2054</v>
      </c>
      <c r="H154" s="936">
        <v>10.199999999999999</v>
      </c>
      <c r="I154" s="939">
        <v>14.25</v>
      </c>
      <c r="J154" s="939">
        <f>(RéceptionBD[[#This Row],[Pro/Bru]]/(100-RéceptionBD[[#This Row],[Humidité]]))*100</f>
        <v>15.868596881959911</v>
      </c>
      <c r="K154" s="1035">
        <v>77.8</v>
      </c>
      <c r="L154" s="37" t="s">
        <v>199</v>
      </c>
      <c r="M154" s="37" t="s">
        <v>199</v>
      </c>
      <c r="N154" s="581"/>
      <c r="O154" s="581"/>
      <c r="P154" s="581"/>
      <c r="Q154" s="581"/>
      <c r="R154" s="581"/>
      <c r="S154" s="581"/>
      <c r="T154" s="581"/>
      <c r="U154" s="581"/>
      <c r="V154" s="936"/>
      <c r="W154" s="581"/>
      <c r="X154" s="581"/>
      <c r="Y154" s="581"/>
      <c r="Z154" s="581"/>
      <c r="AA154" s="97"/>
      <c r="AB154" s="97"/>
      <c r="AC154" s="581"/>
      <c r="AD154" s="97"/>
      <c r="AE154" s="581"/>
      <c r="AF154" s="567"/>
      <c r="AG154" s="568">
        <f>SUM(RéceptionBD[[#This Row],[Balle]:[G.avarié]])</f>
        <v>0</v>
      </c>
      <c r="AH154" s="559">
        <f>RéceptionBD[[#This Row],[G.cassé]]+RéceptionBD[[#This Row],[G.Germé]]+RéceptionBD[[#This Row],[Imp.G]]+RéceptionBD[[#This Row],[Col Germe/G.Moucheté]]+RéceptionBD[[#This Row],[Imp.Diverses]]</f>
        <v>0</v>
      </c>
      <c r="AI154" s="559">
        <f>RéceptionBD[[#This Row],[G.Germé]]+RéceptionBD[[#This Row],[G.Chauffé]]+RéceptionBD[[#This Row],[Col Germe]]+RéceptionBD[[#This Row],[Balle]]+RéceptionBD[[#This Row],[Imp.Totales]]</f>
        <v>0</v>
      </c>
      <c r="AJ154" s="935"/>
      <c r="AK154" s="935"/>
      <c r="AL154" s="936"/>
      <c r="AM154" s="37"/>
      <c r="AN154" s="936"/>
      <c r="AO154" s="238"/>
      <c r="AP154" s="37"/>
      <c r="AQ154" s="936"/>
      <c r="AR154" s="939"/>
      <c r="AS154" s="939"/>
      <c r="AT154" s="1035"/>
      <c r="AU154" s="37"/>
      <c r="AV154" s="37"/>
      <c r="AW154" s="581"/>
      <c r="AX154" s="581"/>
      <c r="AY154" s="581"/>
      <c r="AZ154" s="581"/>
      <c r="BA154" s="581"/>
      <c r="BB154" s="581"/>
      <c r="BC154" s="581"/>
      <c r="BD154" s="581"/>
      <c r="BE154" s="936"/>
      <c r="BF154" s="581"/>
      <c r="BG154" s="581"/>
      <c r="BH154" s="581"/>
      <c r="BI154" s="581"/>
      <c r="BJ154" s="97"/>
      <c r="BK154" s="97"/>
      <c r="BL154" s="581"/>
      <c r="BM154" s="97"/>
      <c r="BN154" s="581"/>
      <c r="BO154" s="567"/>
      <c r="BP154" s="568"/>
      <c r="BQ154" s="569"/>
      <c r="BR154" s="935"/>
    </row>
    <row r="155" spans="1:70">
      <c r="A155" s="935">
        <v>45999</v>
      </c>
      <c r="B155" s="935">
        <v>46000</v>
      </c>
      <c r="C155" s="936" t="s">
        <v>2095</v>
      </c>
      <c r="D155" s="37"/>
      <c r="E155" s="936"/>
      <c r="F155" s="238"/>
      <c r="G155" s="37" t="s">
        <v>2054</v>
      </c>
      <c r="H155" s="936"/>
      <c r="I155" s="939"/>
      <c r="J155" s="939"/>
      <c r="K155" s="1035"/>
      <c r="L155" s="37"/>
      <c r="M155" s="37"/>
      <c r="N155" s="581"/>
      <c r="O155" s="581"/>
      <c r="P155" s="581"/>
      <c r="Q155" s="581"/>
      <c r="R155" s="581"/>
      <c r="S155" s="581"/>
      <c r="T155" s="581"/>
      <c r="U155" s="581"/>
      <c r="V155" s="936"/>
      <c r="W155" s="581"/>
      <c r="X155" s="581"/>
      <c r="Y155" s="581"/>
      <c r="Z155" s="581"/>
      <c r="AA155" s="97"/>
      <c r="AB155" s="97"/>
      <c r="AC155" s="581"/>
      <c r="AD155" s="97"/>
      <c r="AE155" s="581"/>
      <c r="AF155" s="567"/>
      <c r="AG155" s="568">
        <f>SUM(RéceptionBD[[#This Row],[Balle]:[G.avarié]])</f>
        <v>0</v>
      </c>
      <c r="AH155" s="559">
        <f>RéceptionBD[[#This Row],[G.cassé]]+RéceptionBD[[#This Row],[G.Germé]]+RéceptionBD[[#This Row],[Imp.G]]+RéceptionBD[[#This Row],[Col Germe/G.Moucheté]]+RéceptionBD[[#This Row],[Imp.Diverses]]</f>
        <v>0</v>
      </c>
      <c r="AI155" s="559">
        <f>RéceptionBD[[#This Row],[G.Germé]]+RéceptionBD[[#This Row],[G.Chauffé]]+RéceptionBD[[#This Row],[Col Germe]]+RéceptionBD[[#This Row],[Balle]]+RéceptionBD[[#This Row],[Imp.Totales]]</f>
        <v>0</v>
      </c>
      <c r="AJ155" s="935"/>
      <c r="AK155" s="935"/>
      <c r="AL155" s="936"/>
      <c r="AM155" s="37"/>
      <c r="AN155" s="936"/>
      <c r="AO155" s="238"/>
      <c r="AP155" s="37"/>
      <c r="AQ155" s="936"/>
      <c r="AR155" s="939"/>
      <c r="AS155" s="939"/>
      <c r="AT155" s="1035"/>
      <c r="AU155" s="37"/>
      <c r="AV155" s="37"/>
      <c r="AW155" s="581"/>
      <c r="AX155" s="581"/>
      <c r="AY155" s="581"/>
      <c r="AZ155" s="581"/>
      <c r="BA155" s="581"/>
      <c r="BB155" s="581"/>
      <c r="BC155" s="581"/>
      <c r="BD155" s="581"/>
      <c r="BE155" s="936"/>
      <c r="BF155" s="581"/>
      <c r="BG155" s="581"/>
      <c r="BH155" s="581"/>
      <c r="BI155" s="581"/>
      <c r="BJ155" s="97"/>
      <c r="BK155" s="97"/>
      <c r="BL155" s="581"/>
      <c r="BM155" s="97"/>
      <c r="BN155" s="581"/>
      <c r="BO155" s="567"/>
      <c r="BP155" s="568"/>
      <c r="BQ155" s="569"/>
      <c r="BR155" s="935"/>
    </row>
    <row r="156" spans="1:70">
      <c r="A156" s="935">
        <v>46002</v>
      </c>
      <c r="B156" s="935">
        <v>46003</v>
      </c>
      <c r="C156" s="936" t="s">
        <v>2096</v>
      </c>
      <c r="D156" s="37"/>
      <c r="E156" s="936">
        <v>5027</v>
      </c>
      <c r="F156" s="238"/>
      <c r="G156" s="37" t="s">
        <v>2054</v>
      </c>
      <c r="H156" s="936">
        <v>10.7</v>
      </c>
      <c r="I156" s="939">
        <v>14.09</v>
      </c>
      <c r="J156" s="939">
        <f>(RéceptionBD[[#This Row],[Pro/Bru]]/(100-RéceptionBD[[#This Row],[Humidité]]))*100</f>
        <v>15.778275475923852</v>
      </c>
      <c r="K156" s="1035">
        <v>77.2</v>
      </c>
      <c r="L156" s="37" t="s">
        <v>199</v>
      </c>
      <c r="M156" s="37" t="s">
        <v>199</v>
      </c>
      <c r="N156" s="581">
        <v>0.28179999999999999</v>
      </c>
      <c r="O156" s="581">
        <v>4.5999999999999999E-2</v>
      </c>
      <c r="P156" s="581"/>
      <c r="Q156" s="581"/>
      <c r="R156" s="581">
        <v>1.41E-2</v>
      </c>
      <c r="S156" s="581">
        <v>1.6E-2</v>
      </c>
      <c r="T156" s="581">
        <v>8.0000000000000002E-3</v>
      </c>
      <c r="U156" s="581">
        <v>2.5999999999999999E-3</v>
      </c>
      <c r="V156" s="936"/>
      <c r="W156" s="581">
        <f>SUM(RéceptionBD[[#This Row],[Autres Céreales]:[G.Fusarié]])</f>
        <v>4.07E-2</v>
      </c>
      <c r="X156" s="581">
        <v>2.64E-2</v>
      </c>
      <c r="Y156" s="581">
        <v>6.0000000000000001E-3</v>
      </c>
      <c r="Z156" s="581">
        <f>SUM(RéceptionBD[[#This Row],[Col Germe]:[G.Moucheté]])</f>
        <v>3.2399999999999998E-2</v>
      </c>
      <c r="AA156" s="97"/>
      <c r="AB156" s="97"/>
      <c r="AC156" s="581">
        <v>9.4999999999999998E-3</v>
      </c>
      <c r="AD156" s="97"/>
      <c r="AE156" s="581"/>
      <c r="AF156" s="567"/>
      <c r="AG156" s="568">
        <f>SUM(RéceptionBD[[#This Row],[Balle]:[G.avarié]])</f>
        <v>9.4999999999999998E-3</v>
      </c>
      <c r="AH156" s="559">
        <f>RéceptionBD[[#This Row],[G.cassé]]+RéceptionBD[[#This Row],[G.Germé]]+RéceptionBD[[#This Row],[Imp.G]]+RéceptionBD[[#This Row],[Col Germe/G.Moucheté]]+RéceptionBD[[#This Row],[Imp.Diverses]]</f>
        <v>0.12859999999999999</v>
      </c>
      <c r="AI156" s="559">
        <f>RéceptionBD[[#This Row],[G.Germé]]+RéceptionBD[[#This Row],[G.Chauffé]]+RéceptionBD[[#This Row],[Col Germe]]+RéceptionBD[[#This Row],[Balle]]+RéceptionBD[[#This Row],[Imp.Totales]]</f>
        <v>0.155</v>
      </c>
      <c r="AJ156" s="935"/>
      <c r="AK156" s="935"/>
      <c r="AL156" s="936"/>
      <c r="AM156" s="37"/>
      <c r="AN156" s="936"/>
      <c r="AO156" s="238"/>
      <c r="AP156" s="37"/>
      <c r="AQ156" s="936"/>
      <c r="AR156" s="939"/>
      <c r="AS156" s="939"/>
      <c r="AT156" s="1035"/>
      <c r="AU156" s="37"/>
      <c r="AV156" s="37"/>
      <c r="AW156" s="581"/>
      <c r="AX156" s="581"/>
      <c r="AY156" s="581"/>
      <c r="AZ156" s="581"/>
      <c r="BA156" s="581"/>
      <c r="BB156" s="581"/>
      <c r="BC156" s="581"/>
      <c r="BD156" s="581"/>
      <c r="BE156" s="936"/>
      <c r="BF156" s="581"/>
      <c r="BG156" s="581"/>
      <c r="BH156" s="581"/>
      <c r="BI156" s="581"/>
      <c r="BJ156" s="97"/>
      <c r="BK156" s="97"/>
      <c r="BL156" s="581"/>
      <c r="BM156" s="97"/>
      <c r="BN156" s="581"/>
      <c r="BO156" s="567"/>
      <c r="BP156" s="568"/>
      <c r="BQ156" s="569"/>
      <c r="BR156" s="935"/>
    </row>
    <row r="157" spans="1:70">
      <c r="A157" s="935">
        <v>46006</v>
      </c>
      <c r="B157" s="935">
        <v>46007</v>
      </c>
      <c r="C157" s="936" t="s">
        <v>2096</v>
      </c>
      <c r="D157" s="37"/>
      <c r="E157" s="936"/>
      <c r="F157" s="238"/>
      <c r="G157" s="37" t="s">
        <v>2054</v>
      </c>
      <c r="H157" s="936">
        <v>7.7</v>
      </c>
      <c r="I157" s="939">
        <v>14.87</v>
      </c>
      <c r="J157" s="939">
        <f>(RéceptionBD[[#This Row],[Pro/Bru]]/(100-RéceptionBD[[#This Row],[Humidité]]))*100</f>
        <v>16.110509209100758</v>
      </c>
      <c r="K157" s="1035">
        <v>79.099999999999994</v>
      </c>
      <c r="L157" s="37" t="s">
        <v>199</v>
      </c>
      <c r="M157" s="37" t="s">
        <v>199</v>
      </c>
      <c r="N157" s="581">
        <v>0.20100000000000001</v>
      </c>
      <c r="O157" s="581">
        <v>4.2000000000000003E-2</v>
      </c>
      <c r="P157" s="581"/>
      <c r="Q157" s="581"/>
      <c r="R157" s="581">
        <v>1.6E-2</v>
      </c>
      <c r="S157" s="581">
        <v>1.43E-2</v>
      </c>
      <c r="T157" s="581">
        <v>1.2200000000000001E-2</v>
      </c>
      <c r="U157" s="581">
        <v>4.0000000000000001E-3</v>
      </c>
      <c r="V157" s="936"/>
      <c r="W157" s="581">
        <f>SUM(RéceptionBD[[#This Row],[Autres Céreales]:[G.Fusarié]])</f>
        <v>4.65E-2</v>
      </c>
      <c r="X157" s="581">
        <v>1.7999999999999999E-2</v>
      </c>
      <c r="Y157" s="581">
        <v>8.0000000000000002E-3</v>
      </c>
      <c r="Z157" s="581">
        <f>SUM(RéceptionBD[[#This Row],[Col Germe]:[G.Moucheté]])</f>
        <v>2.5999999999999999E-2</v>
      </c>
      <c r="AA157" s="97"/>
      <c r="AB157" s="97"/>
      <c r="AC157" s="581">
        <v>1.95E-2</v>
      </c>
      <c r="AD157" s="97"/>
      <c r="AE157" s="581"/>
      <c r="AF157" s="567"/>
      <c r="AG157" s="568">
        <f>SUM(RéceptionBD[[#This Row],[Balle]:[G.avarié]])</f>
        <v>1.95E-2</v>
      </c>
      <c r="AH157" s="559">
        <f>RéceptionBD[[#This Row],[G.cassé]]+RéceptionBD[[#This Row],[G.Germé]]+RéceptionBD[[#This Row],[Imp.G]]+RéceptionBD[[#This Row],[Col Germe/G.Moucheté]]+RéceptionBD[[#This Row],[Imp.Diverses]]</f>
        <v>0.13399999999999998</v>
      </c>
      <c r="AI157" s="559">
        <f>RéceptionBD[[#This Row],[G.Germé]]+RéceptionBD[[#This Row],[G.Chauffé]]+RéceptionBD[[#This Row],[Col Germe]]+RéceptionBD[[#This Row],[Balle]]+RéceptionBD[[#This Row],[Imp.Totales]]</f>
        <v>0.15199999999999997</v>
      </c>
      <c r="AJ157" s="935"/>
      <c r="AK157" s="935"/>
      <c r="AL157" s="936"/>
      <c r="AM157" s="37"/>
      <c r="AN157" s="936"/>
      <c r="AO157" s="238"/>
      <c r="AP157" s="37"/>
      <c r="AQ157" s="936"/>
      <c r="AR157" s="939"/>
      <c r="AS157" s="939"/>
      <c r="AT157" s="1035"/>
      <c r="AU157" s="37"/>
      <c r="AV157" s="37"/>
      <c r="AW157" s="581"/>
      <c r="AX157" s="581"/>
      <c r="AY157" s="581"/>
      <c r="AZ157" s="581"/>
      <c r="BA157" s="581"/>
      <c r="BB157" s="581"/>
      <c r="BC157" s="581"/>
      <c r="BD157" s="581"/>
      <c r="BE157" s="936"/>
      <c r="BF157" s="581"/>
      <c r="BG157" s="581"/>
      <c r="BH157" s="581"/>
      <c r="BI157" s="581"/>
      <c r="BJ157" s="97"/>
      <c r="BK157" s="97"/>
      <c r="BL157" s="581"/>
      <c r="BM157" s="97"/>
      <c r="BN157" s="581"/>
      <c r="BO157" s="567"/>
      <c r="BP157" s="568"/>
      <c r="BQ157" s="569"/>
      <c r="BR157" s="935"/>
    </row>
    <row r="158" spans="1:70">
      <c r="A158" s="935">
        <v>46008</v>
      </c>
      <c r="B158" s="935">
        <v>46009</v>
      </c>
      <c r="C158" s="936" t="s">
        <v>2064</v>
      </c>
      <c r="D158" s="37"/>
      <c r="E158" s="936">
        <v>5175</v>
      </c>
      <c r="F158" s="238"/>
      <c r="G158" s="37" t="s">
        <v>2054</v>
      </c>
      <c r="H158" s="936">
        <v>8.6999999999999993</v>
      </c>
      <c r="I158" s="939">
        <v>14</v>
      </c>
      <c r="J158" s="939">
        <f>(RéceptionBD[[#This Row],[Pro/Bru]]/(100-RéceptionBD[[#This Row],[Humidité]]))*100</f>
        <v>15.334063526834612</v>
      </c>
      <c r="K158" s="1035">
        <v>81.2</v>
      </c>
      <c r="L158" s="37" t="s">
        <v>199</v>
      </c>
      <c r="M158" s="37" t="s">
        <v>199</v>
      </c>
      <c r="N158" s="581">
        <v>0.14000000000000001</v>
      </c>
      <c r="O158" s="581">
        <v>2.5999999999999999E-2</v>
      </c>
      <c r="P158" s="581"/>
      <c r="Q158" s="581"/>
      <c r="R158" s="581">
        <v>1.7999999999999999E-2</v>
      </c>
      <c r="S158" s="581">
        <v>3.2000000000000001E-2</v>
      </c>
      <c r="T158" s="581">
        <v>2.0799999999999999E-2</v>
      </c>
      <c r="U158" s="581">
        <v>4.4999999999999997E-3</v>
      </c>
      <c r="V158" s="936"/>
      <c r="W158" s="581">
        <f>SUM(RéceptionBD[[#This Row],[Autres Céreales]:[G.Fusarié]])</f>
        <v>7.5300000000000006E-2</v>
      </c>
      <c r="X158" s="581">
        <v>2.1100000000000001E-2</v>
      </c>
      <c r="Y158" s="581">
        <v>8.6999999999999994E-3</v>
      </c>
      <c r="Z158" s="581">
        <f>SUM(RéceptionBD[[#This Row],[Col Germe]:[G.Moucheté]])</f>
        <v>2.98E-2</v>
      </c>
      <c r="AA158" s="97"/>
      <c r="AB158" s="97"/>
      <c r="AC158" s="581">
        <v>1.9E-2</v>
      </c>
      <c r="AD158" s="97"/>
      <c r="AE158" s="581"/>
      <c r="AF158" s="567"/>
      <c r="AG158" s="568">
        <f>SUM(RéceptionBD[[#This Row],[Balle]:[G.avarié]])</f>
        <v>1.9E-2</v>
      </c>
      <c r="AH158" s="559">
        <f>RéceptionBD[[#This Row],[G.cassé]]+RéceptionBD[[#This Row],[G.Germé]]+RéceptionBD[[#This Row],[Imp.G]]+RéceptionBD[[#This Row],[Col Germe/G.Moucheté]]+RéceptionBD[[#This Row],[Imp.Diverses]]</f>
        <v>0.15009999999999998</v>
      </c>
      <c r="AI158" s="559">
        <f>RéceptionBD[[#This Row],[G.Germé]]+RéceptionBD[[#This Row],[G.Chauffé]]+RéceptionBD[[#This Row],[Col Germe]]+RéceptionBD[[#This Row],[Balle]]+RéceptionBD[[#This Row],[Imp.Totales]]</f>
        <v>0.17119999999999999</v>
      </c>
      <c r="AJ158" s="935"/>
      <c r="AK158" s="935"/>
      <c r="AL158" s="936"/>
      <c r="AM158" s="37"/>
      <c r="AN158" s="936"/>
      <c r="AO158" s="238"/>
      <c r="AP158" s="37"/>
      <c r="AQ158" s="936"/>
      <c r="AR158" s="939"/>
      <c r="AS158" s="939"/>
      <c r="AT158" s="1035"/>
      <c r="AU158" s="37"/>
      <c r="AV158" s="37"/>
      <c r="AW158" s="581"/>
      <c r="AX158" s="581"/>
      <c r="AY158" s="581"/>
      <c r="AZ158" s="581"/>
      <c r="BA158" s="581"/>
      <c r="BB158" s="581"/>
      <c r="BC158" s="581"/>
      <c r="BD158" s="581"/>
      <c r="BE158" s="936"/>
      <c r="BF158" s="581"/>
      <c r="BG158" s="581"/>
      <c r="BH158" s="581"/>
      <c r="BI158" s="581"/>
      <c r="BJ158" s="97"/>
      <c r="BK158" s="97"/>
      <c r="BL158" s="581"/>
      <c r="BM158" s="97"/>
      <c r="BN158" s="581"/>
      <c r="BO158" s="567"/>
      <c r="BP158" s="568"/>
      <c r="BQ158" s="569"/>
      <c r="BR158" s="935"/>
    </row>
    <row r="159" spans="1:70">
      <c r="A159" s="935">
        <v>46008</v>
      </c>
      <c r="B159" s="935">
        <v>46009</v>
      </c>
      <c r="C159" s="936" t="s">
        <v>2097</v>
      </c>
      <c r="D159" s="37"/>
      <c r="E159" s="936">
        <v>5174</v>
      </c>
      <c r="F159" s="238"/>
      <c r="G159" s="37" t="s">
        <v>2054</v>
      </c>
      <c r="H159" s="936">
        <v>9.6999999999999993</v>
      </c>
      <c r="I159" s="939">
        <v>11.16</v>
      </c>
      <c r="J159" s="939">
        <f>(RéceptionBD[[#This Row],[Pro/Bru]]/(100-RéceptionBD[[#This Row],[Humidité]]))*100</f>
        <v>12.358803986710964</v>
      </c>
      <c r="K159" s="1035">
        <v>82.1</v>
      </c>
      <c r="L159" s="37" t="s">
        <v>199</v>
      </c>
      <c r="M159" s="37" t="s">
        <v>199</v>
      </c>
      <c r="N159" s="581">
        <v>0.29120000000000001</v>
      </c>
      <c r="O159" s="581">
        <v>4.5999999999999999E-2</v>
      </c>
      <c r="P159" s="581"/>
      <c r="Q159" s="581"/>
      <c r="R159" s="581">
        <v>1.7999999999999999E-2</v>
      </c>
      <c r="S159" s="581">
        <v>4.4999999999999997E-3</v>
      </c>
      <c r="T159" s="581">
        <v>1.7999999999999999E-2</v>
      </c>
      <c r="U159" s="581">
        <v>4.4000000000000003E-3</v>
      </c>
      <c r="V159" s="936"/>
      <c r="W159" s="581">
        <f>SUM(RéceptionBD[[#This Row],[Autres Céreales]:[G.Fusarié]])</f>
        <v>4.4899999999999995E-2</v>
      </c>
      <c r="X159" s="581">
        <v>1.6799999999999999E-2</v>
      </c>
      <c r="Y159" s="581">
        <v>6.1999999999999998E-3</v>
      </c>
      <c r="Z159" s="581">
        <f>SUM(RéceptionBD[[#This Row],[Col Germe]:[G.Moucheté]])</f>
        <v>2.3E-2</v>
      </c>
      <c r="AA159" s="97"/>
      <c r="AB159" s="97"/>
      <c r="AC159" s="581">
        <v>1.0200000000000001E-2</v>
      </c>
      <c r="AD159" s="97"/>
      <c r="AE159" s="581"/>
      <c r="AF159" s="567"/>
      <c r="AG159" s="568">
        <f>SUM(RéceptionBD[[#This Row],[Balle]:[G.avarié]])</f>
        <v>1.0200000000000001E-2</v>
      </c>
      <c r="AH159" s="559">
        <f>RéceptionBD[[#This Row],[G.cassé]]+RéceptionBD[[#This Row],[G.Germé]]+RéceptionBD[[#This Row],[Imp.G]]+RéceptionBD[[#This Row],[Col Germe/G.Moucheté]]+RéceptionBD[[#This Row],[Imp.Diverses]]</f>
        <v>0.1241</v>
      </c>
      <c r="AI159" s="559">
        <f>RéceptionBD[[#This Row],[G.Germé]]+RéceptionBD[[#This Row],[G.Chauffé]]+RéceptionBD[[#This Row],[Col Germe]]+RéceptionBD[[#This Row],[Balle]]+RéceptionBD[[#This Row],[Imp.Totales]]</f>
        <v>0.1409</v>
      </c>
      <c r="AJ159" s="935"/>
      <c r="AK159" s="935"/>
      <c r="AL159" s="936"/>
      <c r="AM159" s="37"/>
      <c r="AN159" s="936"/>
      <c r="AO159" s="238"/>
      <c r="AP159" s="37"/>
      <c r="AQ159" s="936"/>
      <c r="AR159" s="939"/>
      <c r="AS159" s="939"/>
      <c r="AT159" s="1035"/>
      <c r="AU159" s="37"/>
      <c r="AV159" s="37"/>
      <c r="AW159" s="581"/>
      <c r="AX159" s="581"/>
      <c r="AY159" s="581"/>
      <c r="AZ159" s="581"/>
      <c r="BA159" s="581"/>
      <c r="BB159" s="581"/>
      <c r="BC159" s="581"/>
      <c r="BD159" s="581"/>
      <c r="BE159" s="936"/>
      <c r="BF159" s="581"/>
      <c r="BG159" s="581"/>
      <c r="BH159" s="581"/>
      <c r="BI159" s="581"/>
      <c r="BJ159" s="97"/>
      <c r="BK159" s="97"/>
      <c r="BL159" s="581"/>
      <c r="BM159" s="97"/>
      <c r="BN159" s="581"/>
      <c r="BO159" s="567"/>
      <c r="BP159" s="568"/>
      <c r="BQ159" s="569"/>
      <c r="BR159" s="935"/>
    </row>
    <row r="160" spans="1:70">
      <c r="A160" s="935">
        <v>46009</v>
      </c>
      <c r="B160" s="935">
        <v>46010</v>
      </c>
      <c r="C160" s="936" t="s">
        <v>2064</v>
      </c>
      <c r="D160" s="37"/>
      <c r="E160" s="936">
        <v>4358</v>
      </c>
      <c r="F160" s="238"/>
      <c r="G160" s="37" t="s">
        <v>2054</v>
      </c>
      <c r="H160" s="936">
        <v>10.6</v>
      </c>
      <c r="I160" s="939">
        <v>12.28</v>
      </c>
      <c r="J160" s="939">
        <f>(RéceptionBD[[#This Row],[Pro/Bru]]/(100-RéceptionBD[[#This Row],[Humidité]]))*100</f>
        <v>13.73601789709172</v>
      </c>
      <c r="K160" s="1035">
        <v>78</v>
      </c>
      <c r="L160" s="37" t="s">
        <v>199</v>
      </c>
      <c r="M160" s="37" t="s">
        <v>199</v>
      </c>
      <c r="N160" s="581"/>
      <c r="O160" s="581"/>
      <c r="P160" s="581"/>
      <c r="Q160" s="581"/>
      <c r="R160" s="581"/>
      <c r="S160" s="581"/>
      <c r="T160" s="581"/>
      <c r="U160" s="581"/>
      <c r="V160" s="936"/>
      <c r="W160" s="581">
        <f>SUM(RéceptionBD[[#This Row],[Autres Céreales]:[G.Fusarié]])</f>
        <v>0</v>
      </c>
      <c r="X160" s="581"/>
      <c r="Y160" s="581"/>
      <c r="Z160" s="581">
        <f>SUM(RéceptionBD[[#This Row],[Col Germe]:[G.Moucheté]])</f>
        <v>0</v>
      </c>
      <c r="AA160" s="97"/>
      <c r="AB160" s="97"/>
      <c r="AC160" s="581"/>
      <c r="AD160" s="97"/>
      <c r="AE160" s="581"/>
      <c r="AF160" s="567"/>
      <c r="AG160" s="568">
        <f>SUM(RéceptionBD[[#This Row],[Balle]:[G.avarié]])</f>
        <v>0</v>
      </c>
      <c r="AH160" s="559">
        <f>RéceptionBD[[#This Row],[G.cassé]]+RéceptionBD[[#This Row],[G.Germé]]+RéceptionBD[[#This Row],[Imp.G]]+RéceptionBD[[#This Row],[Col Germe/G.Moucheté]]+RéceptionBD[[#This Row],[Imp.Diverses]]</f>
        <v>0</v>
      </c>
      <c r="AI160" s="559">
        <f>RéceptionBD[[#This Row],[G.Germé]]+RéceptionBD[[#This Row],[G.Chauffé]]+RéceptionBD[[#This Row],[Col Germe]]+RéceptionBD[[#This Row],[Balle]]+RéceptionBD[[#This Row],[Imp.Totales]]</f>
        <v>0</v>
      </c>
      <c r="AJ160" s="935"/>
      <c r="AK160" s="935"/>
      <c r="AL160" s="936"/>
      <c r="AM160" s="37"/>
      <c r="AN160" s="936"/>
      <c r="AO160" s="238"/>
      <c r="AP160" s="37"/>
      <c r="AQ160" s="936"/>
      <c r="AR160" s="939"/>
      <c r="AS160" s="939"/>
      <c r="AT160" s="1035"/>
      <c r="AU160" s="37"/>
      <c r="AV160" s="37"/>
      <c r="AW160" s="581"/>
      <c r="AX160" s="581"/>
      <c r="AY160" s="581"/>
      <c r="AZ160" s="581"/>
      <c r="BA160" s="581"/>
      <c r="BB160" s="581"/>
      <c r="BC160" s="581"/>
      <c r="BD160" s="581"/>
      <c r="BE160" s="936"/>
      <c r="BF160" s="581"/>
      <c r="BG160" s="581"/>
      <c r="BH160" s="581"/>
      <c r="BI160" s="581"/>
      <c r="BJ160" s="97"/>
      <c r="BK160" s="97"/>
      <c r="BL160" s="581"/>
      <c r="BM160" s="97"/>
      <c r="BN160" s="581"/>
      <c r="BO160" s="567"/>
      <c r="BP160" s="568"/>
      <c r="BQ160" s="569"/>
      <c r="BR160" s="935"/>
    </row>
    <row r="161" spans="1:70">
      <c r="A161" s="935">
        <v>46010</v>
      </c>
      <c r="B161" s="935">
        <v>46011</v>
      </c>
      <c r="C161" s="936" t="s">
        <v>2098</v>
      </c>
      <c r="D161" s="37"/>
      <c r="E161" s="936" t="s">
        <v>2099</v>
      </c>
      <c r="F161" s="238"/>
      <c r="G161" s="37" t="s">
        <v>2054</v>
      </c>
      <c r="H161" s="936">
        <v>8.9</v>
      </c>
      <c r="I161" s="939">
        <v>15</v>
      </c>
      <c r="J161" s="939">
        <f>(RéceptionBD[[#This Row],[Pro/Bru]]/(100-RéceptionBD[[#This Row],[Humidité]]))*100</f>
        <v>16.465422612513724</v>
      </c>
      <c r="K161" s="1035">
        <v>78.3</v>
      </c>
      <c r="L161" s="37" t="s">
        <v>199</v>
      </c>
      <c r="M161" s="37" t="s">
        <v>199</v>
      </c>
      <c r="N161" s="581">
        <v>0.22159999999999999</v>
      </c>
      <c r="O161" s="581">
        <v>2.1299999999999999E-2</v>
      </c>
      <c r="P161" s="581"/>
      <c r="Q161" s="581"/>
      <c r="R161" s="581">
        <v>4.9000000000000002E-2</v>
      </c>
      <c r="S161" s="581">
        <v>1.7999999999999999E-2</v>
      </c>
      <c r="T161" s="581">
        <v>1.0200000000000001E-2</v>
      </c>
      <c r="U161" s="581">
        <v>6.0000000000000001E-3</v>
      </c>
      <c r="V161" s="936"/>
      <c r="W161" s="581">
        <f>SUM(RéceptionBD[[#This Row],[Autres Céreales]:[G.Fusarié]])</f>
        <v>8.320000000000001E-2</v>
      </c>
      <c r="X161" s="581">
        <v>1.7999999999999999E-2</v>
      </c>
      <c r="Y161" s="581">
        <v>9.5999999999999992E-3</v>
      </c>
      <c r="Z161" s="581">
        <f>SUM(RéceptionBD[[#This Row],[Col Germe]:[G.Moucheté]])</f>
        <v>2.76E-2</v>
      </c>
      <c r="AA161" s="97"/>
      <c r="AB161" s="97"/>
      <c r="AC161" s="581">
        <v>1.04E-2</v>
      </c>
      <c r="AD161" s="97"/>
      <c r="AE161" s="581"/>
      <c r="AF161" s="567"/>
      <c r="AG161" s="568">
        <f>SUM(RéceptionBD[[#This Row],[Balle]:[G.avarié]])</f>
        <v>1.04E-2</v>
      </c>
      <c r="AH161" s="559">
        <f>RéceptionBD[[#This Row],[G.cassé]]+RéceptionBD[[#This Row],[G.Germé]]+RéceptionBD[[#This Row],[Imp.G]]+RéceptionBD[[#This Row],[Col Germe/G.Moucheté]]+RéceptionBD[[#This Row],[Imp.Diverses]]</f>
        <v>0.14249999999999999</v>
      </c>
      <c r="AI161" s="559">
        <f>RéceptionBD[[#This Row],[G.Germé]]+RéceptionBD[[#This Row],[G.Chauffé]]+RéceptionBD[[#This Row],[Col Germe]]+RéceptionBD[[#This Row],[Balle]]+RéceptionBD[[#This Row],[Imp.Totales]]</f>
        <v>0.16049999999999998</v>
      </c>
      <c r="AJ161" s="935"/>
      <c r="AK161" s="935"/>
      <c r="AL161" s="936"/>
      <c r="AM161" s="37"/>
      <c r="AN161" s="936"/>
      <c r="AO161" s="238"/>
      <c r="AP161" s="37"/>
      <c r="AQ161" s="936"/>
      <c r="AR161" s="939"/>
      <c r="AS161" s="939"/>
      <c r="AT161" s="1035"/>
      <c r="AU161" s="37"/>
      <c r="AV161" s="37"/>
      <c r="AW161" s="581"/>
      <c r="AX161" s="581"/>
      <c r="AY161" s="581"/>
      <c r="AZ161" s="581"/>
      <c r="BA161" s="581"/>
      <c r="BB161" s="581"/>
      <c r="BC161" s="581"/>
      <c r="BD161" s="581"/>
      <c r="BE161" s="936"/>
      <c r="BF161" s="581"/>
      <c r="BG161" s="581"/>
      <c r="BH161" s="581"/>
      <c r="BI161" s="581"/>
      <c r="BJ161" s="97"/>
      <c r="BK161" s="97"/>
      <c r="BL161" s="581"/>
      <c r="BM161" s="97"/>
      <c r="BN161" s="581"/>
      <c r="BO161" s="567"/>
      <c r="BP161" s="568"/>
      <c r="BQ161" s="569"/>
      <c r="BR161" s="935"/>
    </row>
    <row r="162" spans="1:70">
      <c r="A162" s="935">
        <v>46010</v>
      </c>
      <c r="B162" s="935">
        <v>46011</v>
      </c>
      <c r="C162" s="936" t="s">
        <v>2064</v>
      </c>
      <c r="D162" s="37"/>
      <c r="E162" s="936">
        <v>4355</v>
      </c>
      <c r="F162" s="238"/>
      <c r="G162" s="37" t="s">
        <v>2054</v>
      </c>
      <c r="H162" s="936">
        <v>8.1</v>
      </c>
      <c r="I162" s="939">
        <v>14.44</v>
      </c>
      <c r="J162" s="939">
        <f>(RéceptionBD[[#This Row],[Pro/Bru]]/(100-RéceptionBD[[#This Row],[Humidité]]))*100</f>
        <v>15.712731229597388</v>
      </c>
      <c r="K162" s="1035">
        <v>80</v>
      </c>
      <c r="L162" s="37" t="s">
        <v>199</v>
      </c>
      <c r="M162" s="37" t="s">
        <v>199</v>
      </c>
      <c r="N162" s="581"/>
      <c r="O162" s="581"/>
      <c r="P162" s="581"/>
      <c r="Q162" s="581"/>
      <c r="R162" s="581"/>
      <c r="S162" s="581"/>
      <c r="T162" s="581"/>
      <c r="U162" s="581"/>
      <c r="V162" s="936"/>
      <c r="W162" s="581">
        <f>SUM(RéceptionBD[[#This Row],[Autres Céreales]:[G.Fusarié]])</f>
        <v>0</v>
      </c>
      <c r="X162" s="581"/>
      <c r="Y162" s="581"/>
      <c r="Z162" s="581">
        <f>SUM(RéceptionBD[[#This Row],[Col Germe]:[G.Moucheté]])</f>
        <v>0</v>
      </c>
      <c r="AA162" s="97"/>
      <c r="AB162" s="97"/>
      <c r="AC162" s="581"/>
      <c r="AD162" s="97"/>
      <c r="AE162" s="581"/>
      <c r="AF162" s="567"/>
      <c r="AG162" s="568">
        <f>SUM(RéceptionBD[[#This Row],[Balle]:[G.avarié]])</f>
        <v>0</v>
      </c>
      <c r="AH162" s="559">
        <f>RéceptionBD[[#This Row],[G.cassé]]+RéceptionBD[[#This Row],[G.Germé]]+RéceptionBD[[#This Row],[Imp.G]]+RéceptionBD[[#This Row],[Col Germe/G.Moucheté]]+RéceptionBD[[#This Row],[Imp.Diverses]]</f>
        <v>0</v>
      </c>
      <c r="AI162" s="559">
        <f>RéceptionBD[[#This Row],[G.Germé]]+RéceptionBD[[#This Row],[G.Chauffé]]+RéceptionBD[[#This Row],[Col Germe]]+RéceptionBD[[#This Row],[Balle]]+RéceptionBD[[#This Row],[Imp.Totales]]</f>
        <v>0</v>
      </c>
      <c r="AJ162" s="935"/>
      <c r="AK162" s="935"/>
      <c r="AL162" s="936"/>
      <c r="AM162" s="37"/>
      <c r="AN162" s="936"/>
      <c r="AO162" s="238"/>
      <c r="AP162" s="37"/>
      <c r="AQ162" s="936"/>
      <c r="AR162" s="939"/>
      <c r="AS162" s="939"/>
      <c r="AT162" s="1035"/>
      <c r="AU162" s="37"/>
      <c r="AV162" s="37"/>
      <c r="AW162" s="581"/>
      <c r="AX162" s="581"/>
      <c r="AY162" s="581"/>
      <c r="AZ162" s="581"/>
      <c r="BA162" s="581"/>
      <c r="BB162" s="581"/>
      <c r="BC162" s="581"/>
      <c r="BD162" s="581"/>
      <c r="BE162" s="936"/>
      <c r="BF162" s="581"/>
      <c r="BG162" s="581"/>
      <c r="BH162" s="581"/>
      <c r="BI162" s="581"/>
      <c r="BJ162" s="97"/>
      <c r="BK162" s="97"/>
      <c r="BL162" s="581"/>
      <c r="BM162" s="97"/>
      <c r="BN162" s="581"/>
      <c r="BO162" s="567"/>
      <c r="BP162" s="568"/>
      <c r="BQ162" s="569"/>
      <c r="BR162" s="935"/>
    </row>
    <row r="163" spans="1:70">
      <c r="A163" s="935">
        <v>46011</v>
      </c>
      <c r="B163" s="935">
        <v>46012</v>
      </c>
      <c r="C163" s="936" t="s">
        <v>2098</v>
      </c>
      <c r="D163" s="37"/>
      <c r="E163" s="936">
        <v>5192</v>
      </c>
      <c r="F163" s="238"/>
      <c r="G163" s="37" t="s">
        <v>2054</v>
      </c>
      <c r="H163" s="936">
        <v>7.1</v>
      </c>
      <c r="I163" s="939">
        <v>12.55</v>
      </c>
      <c r="J163" s="939">
        <f>(RéceptionBD[[#This Row],[Pro/Bru]]/(100-RéceptionBD[[#This Row],[Humidité]]))*100</f>
        <v>13.509149623250808</v>
      </c>
      <c r="K163" s="1035">
        <v>78</v>
      </c>
      <c r="L163" s="37" t="s">
        <v>199</v>
      </c>
      <c r="M163" s="37" t="s">
        <v>199</v>
      </c>
      <c r="N163" s="581"/>
      <c r="O163" s="581"/>
      <c r="P163" s="581"/>
      <c r="Q163" s="581"/>
      <c r="R163" s="581"/>
      <c r="S163" s="581"/>
      <c r="T163" s="581"/>
      <c r="U163" s="581"/>
      <c r="V163" s="936"/>
      <c r="W163" s="581">
        <f>SUM(RéceptionBD[[#This Row],[Autres Céreales]:[G.Fusarié]])</f>
        <v>0</v>
      </c>
      <c r="X163" s="581"/>
      <c r="Y163" s="581"/>
      <c r="Z163" s="581">
        <f>SUM(RéceptionBD[[#This Row],[Col Germe]:[G.Moucheté]])</f>
        <v>0</v>
      </c>
      <c r="AA163" s="97"/>
      <c r="AB163" s="97"/>
      <c r="AC163" s="581"/>
      <c r="AD163" s="97"/>
      <c r="AE163" s="581"/>
      <c r="AF163" s="567"/>
      <c r="AG163" s="568">
        <f>SUM(RéceptionBD[[#This Row],[Balle]:[G.avarié]])</f>
        <v>0</v>
      </c>
      <c r="AH163" s="559">
        <f>RéceptionBD[[#This Row],[G.cassé]]+RéceptionBD[[#This Row],[G.Germé]]+RéceptionBD[[#This Row],[Imp.G]]+RéceptionBD[[#This Row],[Col Germe/G.Moucheté]]+RéceptionBD[[#This Row],[Imp.Diverses]]</f>
        <v>0</v>
      </c>
      <c r="AI163" s="559">
        <f>RéceptionBD[[#This Row],[G.Germé]]+RéceptionBD[[#This Row],[G.Chauffé]]+RéceptionBD[[#This Row],[Col Germe]]+RéceptionBD[[#This Row],[Balle]]+RéceptionBD[[#This Row],[Imp.Totales]]</f>
        <v>0</v>
      </c>
      <c r="AJ163" s="935"/>
      <c r="AK163" s="935"/>
      <c r="AL163" s="936"/>
      <c r="AM163" s="37"/>
      <c r="AN163" s="936"/>
      <c r="AO163" s="238"/>
      <c r="AP163" s="37"/>
      <c r="AQ163" s="936"/>
      <c r="AR163" s="939"/>
      <c r="AS163" s="939"/>
      <c r="AT163" s="1035"/>
      <c r="AU163" s="37"/>
      <c r="AV163" s="37"/>
      <c r="AW163" s="581"/>
      <c r="AX163" s="581"/>
      <c r="AY163" s="581"/>
      <c r="AZ163" s="581"/>
      <c r="BA163" s="581"/>
      <c r="BB163" s="581"/>
      <c r="BC163" s="581"/>
      <c r="BD163" s="581"/>
      <c r="BE163" s="936"/>
      <c r="BF163" s="581"/>
      <c r="BG163" s="581"/>
      <c r="BH163" s="581"/>
      <c r="BI163" s="581"/>
      <c r="BJ163" s="97"/>
      <c r="BK163" s="97"/>
      <c r="BL163" s="581"/>
      <c r="BM163" s="97"/>
      <c r="BN163" s="581"/>
      <c r="BO163" s="567"/>
      <c r="BP163" s="568"/>
      <c r="BQ163" s="569"/>
      <c r="BR163" s="935"/>
    </row>
    <row r="164" spans="1:70">
      <c r="A164" s="935" t="s">
        <v>196</v>
      </c>
      <c r="B164" s="935">
        <v>46013</v>
      </c>
      <c r="C164" s="936" t="s">
        <v>197</v>
      </c>
      <c r="D164" s="37"/>
      <c r="E164" s="936"/>
      <c r="F164" s="238" t="s">
        <v>2100</v>
      </c>
      <c r="G164" s="37" t="s">
        <v>2071</v>
      </c>
      <c r="H164" s="936">
        <v>9.98</v>
      </c>
      <c r="I164" s="939">
        <v>13.33</v>
      </c>
      <c r="J164" s="939">
        <f>(RéceptionBD[[#This Row],[Pro/Bru]]/(100-RéceptionBD[[#This Row],[Humidité]]))*100</f>
        <v>14.807820484336814</v>
      </c>
      <c r="K164" s="1035">
        <v>78.88</v>
      </c>
      <c r="L164" s="37" t="s">
        <v>199</v>
      </c>
      <c r="M164" s="37" t="s">
        <v>199</v>
      </c>
      <c r="N164" s="581">
        <v>0.20100000000000001</v>
      </c>
      <c r="O164" s="581">
        <v>2.4500000000000001E-2</v>
      </c>
      <c r="P164" s="581"/>
      <c r="Q164" s="581"/>
      <c r="R164" s="581">
        <v>1.84E-2</v>
      </c>
      <c r="S164" s="581">
        <v>1.2500000000000001E-2</v>
      </c>
      <c r="T164" s="581">
        <v>1.2E-2</v>
      </c>
      <c r="U164" s="581">
        <v>9.7999999999999997E-3</v>
      </c>
      <c r="V164" s="936"/>
      <c r="W164" s="581">
        <f>SUM(RéceptionBD[[#This Row],[Autres Céreales]:[G.Fusarié]])</f>
        <v>5.2699999999999997E-2</v>
      </c>
      <c r="X164" s="581">
        <v>8.0000000000000002E-3</v>
      </c>
      <c r="Y164" s="581">
        <v>5.5999999999999999E-3</v>
      </c>
      <c r="Z164" s="581">
        <f>SUM(RéceptionBD[[#This Row],[Col Germe]:[G.Moucheté]])</f>
        <v>1.3600000000000001E-2</v>
      </c>
      <c r="AA164" s="97"/>
      <c r="AB164" s="97"/>
      <c r="AC164" s="581">
        <v>9.7999999999999997E-3</v>
      </c>
      <c r="AD164" s="97"/>
      <c r="AE164" s="581">
        <v>2.0000000000000001E-4</v>
      </c>
      <c r="AF164" s="567"/>
      <c r="AG164" s="568">
        <f>SUM(RéceptionBD[[#This Row],[Balle]:[G.avarié]])</f>
        <v>0.01</v>
      </c>
      <c r="AH164" s="559">
        <f>RéceptionBD[[#This Row],[G.cassé]]+RéceptionBD[[#This Row],[G.Germé]]+RéceptionBD[[#This Row],[Imp.G]]+RéceptionBD[[#This Row],[Col Germe/G.Moucheté]]+RéceptionBD[[#This Row],[Imp.Diverses]]</f>
        <v>0.10079999999999999</v>
      </c>
      <c r="AI164" s="559">
        <f>RéceptionBD[[#This Row],[G.Germé]]+RéceptionBD[[#This Row],[G.Chauffé]]+RéceptionBD[[#This Row],[Col Germe]]+RéceptionBD[[#This Row],[Balle]]+RéceptionBD[[#This Row],[Imp.Totales]]</f>
        <v>0.10879999999999998</v>
      </c>
      <c r="AJ164" s="935"/>
      <c r="AK164" s="935"/>
      <c r="AL164" s="936"/>
      <c r="AM164" s="37"/>
      <c r="AN164" s="936"/>
      <c r="AO164" s="238"/>
      <c r="AP164" s="37"/>
      <c r="AQ164" s="936"/>
      <c r="AR164" s="939"/>
      <c r="AS164" s="939"/>
      <c r="AT164" s="1035"/>
      <c r="AU164" s="37"/>
      <c r="AV164" s="37"/>
      <c r="AW164" s="581"/>
      <c r="AX164" s="581"/>
      <c r="AY164" s="581"/>
      <c r="AZ164" s="581"/>
      <c r="BA164" s="581"/>
      <c r="BB164" s="581"/>
      <c r="BC164" s="581"/>
      <c r="BD164" s="581"/>
      <c r="BE164" s="936"/>
      <c r="BF164" s="581"/>
      <c r="BG164" s="581"/>
      <c r="BH164" s="581"/>
      <c r="BI164" s="581"/>
      <c r="BJ164" s="97"/>
      <c r="BK164" s="97"/>
      <c r="BL164" s="581"/>
      <c r="BM164" s="97"/>
      <c r="BN164" s="581"/>
      <c r="BO164" s="567"/>
      <c r="BP164" s="568"/>
      <c r="BQ164" s="569"/>
      <c r="BR164" s="935"/>
    </row>
    <row r="165" spans="1:70">
      <c r="A165" s="935">
        <v>46013</v>
      </c>
      <c r="B165" s="935">
        <v>46014</v>
      </c>
      <c r="C165" s="936" t="s">
        <v>2101</v>
      </c>
      <c r="D165" s="37"/>
      <c r="E165" s="936">
        <v>4378</v>
      </c>
      <c r="F165" s="238"/>
      <c r="G165" s="37" t="s">
        <v>2054</v>
      </c>
      <c r="H165" s="936">
        <v>7.3</v>
      </c>
      <c r="I165" s="939">
        <v>15.75</v>
      </c>
      <c r="J165" s="939">
        <f>(RéceptionBD[[#This Row],[Pro/Bru]]/(100-RéceptionBD[[#This Row],[Humidité]]))*100</f>
        <v>16.990291262135923</v>
      </c>
      <c r="K165" s="1035">
        <v>78.400000000000006</v>
      </c>
      <c r="L165" s="37" t="s">
        <v>199</v>
      </c>
      <c r="M165" s="37" t="s">
        <v>199</v>
      </c>
      <c r="N165" s="581"/>
      <c r="O165" s="581"/>
      <c r="P165" s="581"/>
      <c r="Q165" s="581"/>
      <c r="R165" s="581"/>
      <c r="S165" s="581"/>
      <c r="T165" s="581"/>
      <c r="U165" s="581"/>
      <c r="V165" s="936"/>
      <c r="W165" s="581">
        <f>SUM(RéceptionBD[[#This Row],[Autres Céreales]:[G.Fusarié]])</f>
        <v>0</v>
      </c>
      <c r="X165" s="581"/>
      <c r="Y165" s="581"/>
      <c r="Z165" s="581">
        <f>SUM(RéceptionBD[[#This Row],[Col Germe]:[G.Moucheté]])</f>
        <v>0</v>
      </c>
      <c r="AA165" s="97"/>
      <c r="AB165" s="97"/>
      <c r="AC165" s="581"/>
      <c r="AD165" s="97"/>
      <c r="AE165" s="581"/>
      <c r="AF165" s="567"/>
      <c r="AG165" s="568"/>
      <c r="AH165" s="559">
        <f>RéceptionBD[[#This Row],[G.cassé]]+RéceptionBD[[#This Row],[G.Germé]]+RéceptionBD[[#This Row],[Imp.G]]+RéceptionBD[[#This Row],[Col Germe/G.Moucheté]]+RéceptionBD[[#This Row],[Imp.Diverses]]</f>
        <v>0</v>
      </c>
      <c r="AI165" s="559">
        <f>RéceptionBD[[#This Row],[G.Germé]]+RéceptionBD[[#This Row],[G.Chauffé]]+RéceptionBD[[#This Row],[Col Germe]]+RéceptionBD[[#This Row],[Balle]]+RéceptionBD[[#This Row],[Imp.Totales]]</f>
        <v>0</v>
      </c>
      <c r="AJ165" s="935"/>
      <c r="AK165" s="935"/>
      <c r="AL165" s="936"/>
      <c r="AM165" s="37"/>
      <c r="AN165" s="936"/>
      <c r="AO165" s="238"/>
      <c r="AP165" s="37"/>
      <c r="AQ165" s="936"/>
      <c r="AR165" s="939"/>
      <c r="AS165" s="939"/>
      <c r="AT165" s="1035"/>
      <c r="AU165" s="37"/>
      <c r="AV165" s="37"/>
      <c r="AW165" s="581"/>
      <c r="AX165" s="581"/>
      <c r="AY165" s="581"/>
      <c r="AZ165" s="581"/>
      <c r="BA165" s="581"/>
      <c r="BB165" s="581"/>
      <c r="BC165" s="581"/>
      <c r="BD165" s="581"/>
      <c r="BE165" s="936"/>
      <c r="BF165" s="581"/>
      <c r="BG165" s="581"/>
      <c r="BH165" s="581"/>
      <c r="BI165" s="581"/>
      <c r="BJ165" s="97"/>
      <c r="BK165" s="97"/>
      <c r="BL165" s="581"/>
      <c r="BM165" s="97"/>
      <c r="BN165" s="581"/>
      <c r="BO165" s="567"/>
      <c r="BP165" s="568"/>
      <c r="BQ165" s="569"/>
      <c r="BR165" s="935"/>
    </row>
    <row r="166" spans="1:70">
      <c r="A166" s="935">
        <v>46016</v>
      </c>
      <c r="B166" s="935">
        <v>46017</v>
      </c>
      <c r="C166" s="936" t="s">
        <v>197</v>
      </c>
      <c r="D166" s="37"/>
      <c r="E166" s="936"/>
      <c r="F166" s="238" t="s">
        <v>2102</v>
      </c>
      <c r="G166" s="37" t="s">
        <v>2071</v>
      </c>
      <c r="H166" s="936">
        <v>10.32</v>
      </c>
      <c r="I166" s="939">
        <v>12.69</v>
      </c>
      <c r="J166" s="939">
        <f>(RéceptionBD[[#This Row],[Pro/Bru]]/(100-RéceptionBD[[#This Row],[Humidité]]))*100</f>
        <v>14.150312221231044</v>
      </c>
      <c r="K166" s="1035">
        <v>79.3</v>
      </c>
      <c r="L166" s="37" t="s">
        <v>199</v>
      </c>
      <c r="M166" s="37" t="s">
        <v>199</v>
      </c>
      <c r="N166" s="581"/>
      <c r="O166" s="581"/>
      <c r="P166" s="581"/>
      <c r="Q166" s="581"/>
      <c r="R166" s="581"/>
      <c r="S166" s="581"/>
      <c r="T166" s="581"/>
      <c r="U166" s="581"/>
      <c r="V166" s="936"/>
      <c r="W166" s="581">
        <f>SUM(RéceptionBD[[#This Row],[Autres Céreales]:[G.Fusarié]])</f>
        <v>0</v>
      </c>
      <c r="X166" s="581"/>
      <c r="Y166" s="581"/>
      <c r="Z166" s="581">
        <f>SUM(RéceptionBD[[#This Row],[Col Germe]:[G.Moucheté]])</f>
        <v>0</v>
      </c>
      <c r="AA166" s="97"/>
      <c r="AB166" s="97"/>
      <c r="AC166" s="581"/>
      <c r="AD166" s="97"/>
      <c r="AE166" s="581"/>
      <c r="AF166" s="567"/>
      <c r="AG166" s="568"/>
      <c r="AH166" s="559">
        <f>RéceptionBD[[#This Row],[G.cassé]]+RéceptionBD[[#This Row],[G.Germé]]+RéceptionBD[[#This Row],[Imp.G]]+RéceptionBD[[#This Row],[Col Germe/G.Moucheté]]+RéceptionBD[[#This Row],[Imp.Diverses]]</f>
        <v>0</v>
      </c>
      <c r="AI166" s="559">
        <f>RéceptionBD[[#This Row],[G.Germé]]+RéceptionBD[[#This Row],[G.Chauffé]]+RéceptionBD[[#This Row],[Col Germe]]+RéceptionBD[[#This Row],[Balle]]+RéceptionBD[[#This Row],[Imp.Totales]]</f>
        <v>0</v>
      </c>
      <c r="AJ166" s="935"/>
      <c r="AK166" s="935"/>
      <c r="AL166" s="936"/>
      <c r="AM166" s="37"/>
      <c r="AN166" s="936"/>
      <c r="AO166" s="238"/>
      <c r="AP166" s="37"/>
      <c r="AQ166" s="936"/>
      <c r="AR166" s="939"/>
      <c r="AS166" s="939"/>
      <c r="AT166" s="1035"/>
      <c r="AU166" s="37"/>
      <c r="AV166" s="37"/>
      <c r="AW166" s="581"/>
      <c r="AX166" s="581"/>
      <c r="AY166" s="581"/>
      <c r="AZ166" s="581"/>
      <c r="BA166" s="581"/>
      <c r="BB166" s="581"/>
      <c r="BC166" s="581"/>
      <c r="BD166" s="581"/>
      <c r="BE166" s="936"/>
      <c r="BF166" s="581"/>
      <c r="BG166" s="581"/>
      <c r="BH166" s="581"/>
      <c r="BI166" s="581"/>
      <c r="BJ166" s="97"/>
      <c r="BK166" s="97"/>
      <c r="BL166" s="581"/>
      <c r="BM166" s="97"/>
      <c r="BN166" s="581"/>
      <c r="BO166" s="567"/>
      <c r="BP166" s="568"/>
      <c r="BQ166" s="569"/>
      <c r="BR166" s="935"/>
    </row>
    <row r="167" spans="1:70">
      <c r="A167" s="935">
        <v>46017</v>
      </c>
      <c r="B167" s="935">
        <v>46018</v>
      </c>
      <c r="C167" s="936" t="s">
        <v>197</v>
      </c>
      <c r="D167" s="37"/>
      <c r="E167" s="936"/>
      <c r="F167" s="238" t="s">
        <v>2102</v>
      </c>
      <c r="G167" s="37" t="s">
        <v>2071</v>
      </c>
      <c r="H167" s="936">
        <v>9.94</v>
      </c>
      <c r="I167" s="939">
        <v>12.79</v>
      </c>
      <c r="J167" s="939">
        <f>(RéceptionBD[[#This Row],[Pro/Bru]]/(100-RéceptionBD[[#This Row],[Humidité]]))*100</f>
        <v>14.201643348878523</v>
      </c>
      <c r="K167" s="1035">
        <v>79.5</v>
      </c>
      <c r="L167" s="37" t="s">
        <v>199</v>
      </c>
      <c r="M167" s="37" t="s">
        <v>199</v>
      </c>
      <c r="N167" s="581">
        <v>0.1842</v>
      </c>
      <c r="O167" s="581">
        <v>2.1100000000000001E-2</v>
      </c>
      <c r="P167" s="581"/>
      <c r="Q167" s="581"/>
      <c r="R167" s="581">
        <v>1.4500000000000001E-2</v>
      </c>
      <c r="S167" s="581">
        <v>1.0200000000000001E-2</v>
      </c>
      <c r="T167" s="581">
        <v>1.11E-2</v>
      </c>
      <c r="U167" s="581">
        <v>8.0000000000000002E-3</v>
      </c>
      <c r="V167" s="936"/>
      <c r="W167" s="581">
        <f>SUM(RéceptionBD[[#This Row],[Autres Céreales]:[G.Fusarié]])</f>
        <v>4.3799999999999999E-2</v>
      </c>
      <c r="X167" s="581">
        <v>7.6E-3</v>
      </c>
      <c r="Y167" s="581">
        <v>4.4000000000000003E-3</v>
      </c>
      <c r="Z167" s="581">
        <f>SUM(RéceptionBD[[#This Row],[Col Germe]:[G.Moucheté]])</f>
        <v>1.2E-2</v>
      </c>
      <c r="AA167" s="97"/>
      <c r="AB167" s="97"/>
      <c r="AC167" s="581">
        <v>8.9999999999999993E-3</v>
      </c>
      <c r="AD167" s="97"/>
      <c r="AE167" s="581"/>
      <c r="AF167" s="567"/>
      <c r="AG167" s="568">
        <f>SUM(RéceptionBD[[#This Row],[Balle]:[G.avarié]])</f>
        <v>8.9999999999999993E-3</v>
      </c>
      <c r="AH167" s="559">
        <f>RéceptionBD[[#This Row],[G.cassé]]+RéceptionBD[[#This Row],[G.Germé]]+RéceptionBD[[#This Row],[Imp.G]]+RéceptionBD[[#This Row],[Col Germe/G.Moucheté]]+RéceptionBD[[#This Row],[Imp.Diverses]]</f>
        <v>8.589999999999999E-2</v>
      </c>
      <c r="AI167" s="559">
        <f>RéceptionBD[[#This Row],[G.Germé]]+RéceptionBD[[#This Row],[G.Chauffé]]+RéceptionBD[[#This Row],[Col Germe]]+RéceptionBD[[#This Row],[Balle]]+RéceptionBD[[#This Row],[Imp.Totales]]</f>
        <v>9.3499999999999986E-2</v>
      </c>
      <c r="AJ167" s="935"/>
      <c r="AK167" s="935"/>
      <c r="AL167" s="936"/>
      <c r="AM167" s="37"/>
      <c r="AN167" s="936"/>
      <c r="AO167" s="238"/>
      <c r="AP167" s="37"/>
      <c r="AQ167" s="936"/>
      <c r="AR167" s="939"/>
      <c r="AS167" s="939"/>
      <c r="AT167" s="1035"/>
      <c r="AU167" s="37"/>
      <c r="AV167" s="37"/>
      <c r="AW167" s="581"/>
      <c r="AX167" s="581"/>
      <c r="AY167" s="581"/>
      <c r="AZ167" s="581"/>
      <c r="BA167" s="581"/>
      <c r="BB167" s="581"/>
      <c r="BC167" s="581"/>
      <c r="BD167" s="581"/>
      <c r="BE167" s="936"/>
      <c r="BF167" s="581"/>
      <c r="BG167" s="581"/>
      <c r="BH167" s="581"/>
      <c r="BI167" s="581"/>
      <c r="BJ167" s="97"/>
      <c r="BK167" s="97"/>
      <c r="BL167" s="581"/>
      <c r="BM167" s="97"/>
      <c r="BN167" s="581"/>
      <c r="BO167" s="567"/>
      <c r="BP167" s="568"/>
      <c r="BQ167" s="569"/>
      <c r="BR167" s="935"/>
    </row>
    <row r="168" spans="1:70">
      <c r="A168" s="935">
        <v>46019</v>
      </c>
      <c r="B168" s="935">
        <v>46020</v>
      </c>
      <c r="C168" s="936" t="s">
        <v>197</v>
      </c>
      <c r="D168" s="37"/>
      <c r="E168" s="936"/>
      <c r="F168" s="238" t="s">
        <v>2102</v>
      </c>
      <c r="G168" s="37" t="s">
        <v>2071</v>
      </c>
      <c r="H168" s="936">
        <v>10.09</v>
      </c>
      <c r="I168" s="939">
        <v>13.22</v>
      </c>
      <c r="J168" s="939">
        <f>(RéceptionBD[[#This Row],[Pro/Bru]]/(100-RéceptionBD[[#This Row],[Humidité]]))*100</f>
        <v>14.703592481370261</v>
      </c>
      <c r="K168" s="1035">
        <v>79.209999999999994</v>
      </c>
      <c r="L168" s="37" t="s">
        <v>199</v>
      </c>
      <c r="M168" s="37" t="s">
        <v>199</v>
      </c>
      <c r="N168" s="581"/>
      <c r="O168" s="581"/>
      <c r="P168" s="581"/>
      <c r="Q168" s="581"/>
      <c r="R168" s="581"/>
      <c r="S168" s="581"/>
      <c r="T168" s="581"/>
      <c r="U168" s="581"/>
      <c r="V168" s="936"/>
      <c r="W168" s="581">
        <f>SUM(RéceptionBD[[#This Row],[Autres Céreales]:[G.Fusarié]])</f>
        <v>0</v>
      </c>
      <c r="X168" s="581"/>
      <c r="Y168" s="581"/>
      <c r="Z168" s="581">
        <f>SUM(RéceptionBD[[#This Row],[Col Germe]:[G.Moucheté]])</f>
        <v>0</v>
      </c>
      <c r="AA168" s="97"/>
      <c r="AB168" s="97"/>
      <c r="AC168" s="581"/>
      <c r="AD168" s="97"/>
      <c r="AE168" s="581"/>
      <c r="AF168" s="567"/>
      <c r="AG168" s="568">
        <f>SUM(RéceptionBD[[#This Row],[Balle]:[G.avarié]])</f>
        <v>0</v>
      </c>
      <c r="AH168" s="559">
        <f>RéceptionBD[[#This Row],[G.cassé]]+RéceptionBD[[#This Row],[G.Germé]]+RéceptionBD[[#This Row],[Imp.G]]+RéceptionBD[[#This Row],[Col Germe/G.Moucheté]]+RéceptionBD[[#This Row],[Imp.Diverses]]</f>
        <v>0</v>
      </c>
      <c r="AI168" s="559">
        <f>RéceptionBD[[#This Row],[G.Germé]]+RéceptionBD[[#This Row],[G.Chauffé]]+RéceptionBD[[#This Row],[Col Germe]]+RéceptionBD[[#This Row],[Balle]]+RéceptionBD[[#This Row],[Imp.Totales]]</f>
        <v>0</v>
      </c>
      <c r="AJ168" s="935"/>
      <c r="AK168" s="935"/>
      <c r="AL168" s="936"/>
      <c r="AM168" s="37"/>
      <c r="AN168" s="936"/>
      <c r="AO168" s="238"/>
      <c r="AP168" s="37"/>
      <c r="AQ168" s="936"/>
      <c r="AR168" s="939"/>
      <c r="AS168" s="939"/>
      <c r="AT168" s="1035"/>
      <c r="AU168" s="37"/>
      <c r="AV168" s="37"/>
      <c r="AW168" s="581"/>
      <c r="AX168" s="581"/>
      <c r="AY168" s="581"/>
      <c r="AZ168" s="581"/>
      <c r="BA168" s="581"/>
      <c r="BB168" s="581"/>
      <c r="BC168" s="581"/>
      <c r="BD168" s="581"/>
      <c r="BE168" s="936"/>
      <c r="BF168" s="581"/>
      <c r="BG168" s="581"/>
      <c r="BH168" s="581"/>
      <c r="BI168" s="581"/>
      <c r="BJ168" s="97"/>
      <c r="BK168" s="97"/>
      <c r="BL168" s="581"/>
      <c r="BM168" s="97"/>
      <c r="BN168" s="581"/>
      <c r="BO168" s="567"/>
      <c r="BP168" s="568"/>
      <c r="BQ168" s="569"/>
      <c r="BR168" s="935"/>
    </row>
    <row r="169" spans="1:70">
      <c r="A169" s="935">
        <v>46021</v>
      </c>
      <c r="B169" s="935">
        <v>46021</v>
      </c>
      <c r="C169" s="936" t="s">
        <v>197</v>
      </c>
      <c r="D169" s="37"/>
      <c r="E169" s="936"/>
      <c r="F169" s="238" t="s">
        <v>2102</v>
      </c>
      <c r="G169" s="37" t="s">
        <v>2071</v>
      </c>
      <c r="H169" s="936">
        <v>10.1</v>
      </c>
      <c r="I169" s="939">
        <v>13.1</v>
      </c>
      <c r="J169" s="939">
        <f>(RéceptionBD[[#This Row],[Pro/Bru]]/(100-RéceptionBD[[#This Row],[Humidité]]))*100</f>
        <v>14.571746384872078</v>
      </c>
      <c r="K169" s="1035">
        <v>79</v>
      </c>
      <c r="L169" s="37" t="s">
        <v>199</v>
      </c>
      <c r="M169" s="37" t="s">
        <v>199</v>
      </c>
      <c r="N169" s="581"/>
      <c r="O169" s="581"/>
      <c r="P169" s="581"/>
      <c r="Q169" s="581"/>
      <c r="R169" s="581"/>
      <c r="S169" s="581"/>
      <c r="T169" s="581"/>
      <c r="U169" s="581"/>
      <c r="V169" s="936"/>
      <c r="W169" s="581">
        <f>SUM(RéceptionBD[[#This Row],[Autres Céreales]:[G.Fusarié]])</f>
        <v>0</v>
      </c>
      <c r="X169" s="581"/>
      <c r="Y169" s="581"/>
      <c r="Z169" s="581">
        <f>SUM(RéceptionBD[[#This Row],[Col Germe]:[G.Moucheté]])</f>
        <v>0</v>
      </c>
      <c r="AA169" s="97"/>
      <c r="AB169" s="97"/>
      <c r="AC169" s="581"/>
      <c r="AD169" s="97"/>
      <c r="AE169" s="581"/>
      <c r="AF169" s="567"/>
      <c r="AG169" s="568">
        <f>SUM(RéceptionBD[[#This Row],[Balle]:[G.avarié]])</f>
        <v>0</v>
      </c>
      <c r="AH169" s="559">
        <f>RéceptionBD[[#This Row],[G.cassé]]+RéceptionBD[[#This Row],[G.Germé]]+RéceptionBD[[#This Row],[Imp.G]]+RéceptionBD[[#This Row],[Col Germe/G.Moucheté]]+RéceptionBD[[#This Row],[Imp.Diverses]]</f>
        <v>0</v>
      </c>
      <c r="AI169" s="559">
        <f>RéceptionBD[[#This Row],[G.Germé]]+RéceptionBD[[#This Row],[G.Chauffé]]+RéceptionBD[[#This Row],[Col Germe]]+RéceptionBD[[#This Row],[Balle]]+RéceptionBD[[#This Row],[Imp.Totales]]</f>
        <v>0</v>
      </c>
      <c r="AJ169" s="935"/>
      <c r="AK169" s="935"/>
      <c r="AL169" s="936"/>
      <c r="AM169" s="37"/>
      <c r="AN169" s="936"/>
      <c r="AO169" s="238"/>
      <c r="AP169" s="37"/>
      <c r="AQ169" s="936"/>
      <c r="AR169" s="939"/>
      <c r="AS169" s="939"/>
      <c r="AT169" s="1035"/>
      <c r="AU169" s="37"/>
      <c r="AV169" s="37"/>
      <c r="AW169" s="581"/>
      <c r="AX169" s="581"/>
      <c r="AY169" s="581"/>
      <c r="AZ169" s="581"/>
      <c r="BA169" s="581"/>
      <c r="BB169" s="581"/>
      <c r="BC169" s="581"/>
      <c r="BD169" s="581"/>
      <c r="BE169" s="936"/>
      <c r="BF169" s="581"/>
      <c r="BG169" s="581"/>
      <c r="BH169" s="581"/>
      <c r="BI169" s="581"/>
      <c r="BJ169" s="97"/>
      <c r="BK169" s="97"/>
      <c r="BL169" s="581"/>
      <c r="BM169" s="97"/>
      <c r="BN169" s="581"/>
      <c r="BO169" s="567"/>
      <c r="BP169" s="568"/>
      <c r="BQ169" s="569"/>
      <c r="BR169" s="935"/>
    </row>
    <row r="170" spans="1:70">
      <c r="A170" s="935" t="s">
        <v>196</v>
      </c>
      <c r="B170" s="935">
        <v>46021</v>
      </c>
      <c r="C170" s="936" t="s">
        <v>197</v>
      </c>
      <c r="D170" s="37"/>
      <c r="E170" s="936"/>
      <c r="F170" s="238" t="s">
        <v>424</v>
      </c>
      <c r="G170" s="37" t="s">
        <v>2071</v>
      </c>
      <c r="H170" s="936">
        <v>11</v>
      </c>
      <c r="I170" s="1307">
        <v>15.5</v>
      </c>
      <c r="J170" s="939">
        <f>(RéceptionBD[[#This Row],[Pro/Bru]]/(100-RéceptionBD[[#This Row],[Humidité]]))*100</f>
        <v>17.415730337078653</v>
      </c>
      <c r="K170" s="1035">
        <v>79.8</v>
      </c>
      <c r="L170" s="37" t="s">
        <v>199</v>
      </c>
      <c r="M170" s="37" t="s">
        <v>199</v>
      </c>
      <c r="N170" s="581">
        <v>8.1199999999999994E-2</v>
      </c>
      <c r="O170" s="581">
        <v>8.0000000000000002E-3</v>
      </c>
      <c r="P170" s="581"/>
      <c r="Q170" s="581"/>
      <c r="R170" s="581">
        <v>1.2E-2</v>
      </c>
      <c r="S170" s="581">
        <v>9.4000000000000004E-3</v>
      </c>
      <c r="T170" s="581">
        <v>9.9000000000000008E-3</v>
      </c>
      <c r="U170" s="581">
        <v>8.6E-3</v>
      </c>
      <c r="V170" s="936"/>
      <c r="W170" s="581">
        <f>SUM(RéceptionBD[[#This Row],[Autres Céreales]:[G.Fusarié]])</f>
        <v>3.9900000000000005E-2</v>
      </c>
      <c r="X170" s="581">
        <v>6.7000000000000002E-3</v>
      </c>
      <c r="Y170" s="581">
        <v>2.2000000000000001E-3</v>
      </c>
      <c r="Z170" s="581">
        <f>SUM(RéceptionBD[[#This Row],[Col Germe]:[G.Moucheté]])</f>
        <v>8.8999999999999999E-3</v>
      </c>
      <c r="AA170" s="97"/>
      <c r="AB170" s="97"/>
      <c r="AC170" s="581">
        <v>4.4000000000000003E-3</v>
      </c>
      <c r="AD170" s="97"/>
      <c r="AE170" s="581"/>
      <c r="AF170" s="567"/>
      <c r="AG170" s="568">
        <f>SUM(RéceptionBD[[#This Row],[Balle]:[G.avarié]])</f>
        <v>4.4000000000000003E-3</v>
      </c>
      <c r="AH170" s="559">
        <f>RéceptionBD[[#This Row],[G.cassé]]+RéceptionBD[[#This Row],[G.Germé]]+RéceptionBD[[#This Row],[Imp.G]]+RéceptionBD[[#This Row],[Col Germe/G.Moucheté]]+RéceptionBD[[#This Row],[Imp.Diverses]]</f>
        <v>6.1200000000000004E-2</v>
      </c>
      <c r="AI170" s="559">
        <f>RéceptionBD[[#This Row],[G.Germé]]+RéceptionBD[[#This Row],[G.Chauffé]]+RéceptionBD[[#This Row],[Col Germe]]+RéceptionBD[[#This Row],[Balle]]+RéceptionBD[[#This Row],[Imp.Totales]]</f>
        <v>6.7900000000000002E-2</v>
      </c>
      <c r="AJ170" s="935"/>
      <c r="AK170" s="935"/>
      <c r="AL170" s="936"/>
      <c r="AM170" s="37"/>
      <c r="AN170" s="936"/>
      <c r="AO170" s="238"/>
      <c r="AP170" s="37"/>
      <c r="AQ170" s="936"/>
      <c r="AR170" s="939"/>
      <c r="AS170" s="939"/>
      <c r="AT170" s="1035"/>
      <c r="AU170" s="37"/>
      <c r="AV170" s="37"/>
      <c r="AW170" s="581"/>
      <c r="AX170" s="581"/>
      <c r="AY170" s="581"/>
      <c r="AZ170" s="581"/>
      <c r="BA170" s="581"/>
      <c r="BB170" s="581"/>
      <c r="BC170" s="581"/>
      <c r="BD170" s="581"/>
      <c r="BE170" s="936"/>
      <c r="BF170" s="581"/>
      <c r="BG170" s="581"/>
      <c r="BH170" s="581"/>
      <c r="BI170" s="581"/>
      <c r="BJ170" s="97"/>
      <c r="BK170" s="97"/>
      <c r="BL170" s="581"/>
      <c r="BM170" s="97"/>
      <c r="BN170" s="581"/>
      <c r="BO170" s="567"/>
      <c r="BP170" s="568"/>
      <c r="BQ170" s="569"/>
      <c r="BR170" s="935"/>
    </row>
    <row r="171" spans="1:70">
      <c r="A171" s="935">
        <v>46025</v>
      </c>
      <c r="B171" s="935">
        <v>46026</v>
      </c>
      <c r="C171" s="936" t="s">
        <v>197</v>
      </c>
      <c r="D171" s="37"/>
      <c r="E171" s="936">
        <v>29</v>
      </c>
      <c r="F171" s="238" t="s">
        <v>424</v>
      </c>
      <c r="G171" s="37" t="s">
        <v>2071</v>
      </c>
      <c r="H171" s="936">
        <v>11.11</v>
      </c>
      <c r="I171" s="939">
        <v>15.3</v>
      </c>
      <c r="J171" s="939">
        <f>(RéceptionBD[[#This Row],[Pro/Bru]]/(100-RéceptionBD[[#This Row],[Humidité]]))*100</f>
        <v>17.21228484643942</v>
      </c>
      <c r="K171" s="1035">
        <v>79.900000000000006</v>
      </c>
      <c r="L171" s="37" t="s">
        <v>199</v>
      </c>
      <c r="M171" s="37" t="s">
        <v>199</v>
      </c>
      <c r="N171" s="581"/>
      <c r="O171" s="581"/>
      <c r="P171" s="581"/>
      <c r="Q171" s="581"/>
      <c r="R171" s="581"/>
      <c r="S171" s="581"/>
      <c r="T171" s="581"/>
      <c r="U171" s="581"/>
      <c r="V171" s="936"/>
      <c r="W171" s="581"/>
      <c r="X171" s="581"/>
      <c r="Y171" s="581"/>
      <c r="Z171" s="581">
        <f>SUM(RéceptionBD[[#This Row],[Col Germe]:[G.Moucheté]])</f>
        <v>0</v>
      </c>
      <c r="AA171" s="97"/>
      <c r="AB171" s="97"/>
      <c r="AC171" s="581"/>
      <c r="AD171" s="97"/>
      <c r="AE171" s="581"/>
      <c r="AF171" s="567"/>
      <c r="AG171" s="568">
        <f>SUM(RéceptionBD[[#This Row],[Balle]:[G.avarié]])</f>
        <v>0</v>
      </c>
      <c r="AH171" s="559">
        <f>RéceptionBD[[#This Row],[G.cassé]]+RéceptionBD[[#This Row],[G.Germé]]+RéceptionBD[[#This Row],[Imp.G]]+RéceptionBD[[#This Row],[Col Germe/G.Moucheté]]+RéceptionBD[[#This Row],[Imp.Diverses]]</f>
        <v>0</v>
      </c>
      <c r="AI171" s="559">
        <f>RéceptionBD[[#This Row],[G.Germé]]+RéceptionBD[[#This Row],[G.Chauffé]]+RéceptionBD[[#This Row],[Col Germe]]+RéceptionBD[[#This Row],[Balle]]+RéceptionBD[[#This Row],[Imp.Totales]]</f>
        <v>0</v>
      </c>
      <c r="AJ171" s="935"/>
      <c r="AK171" s="935"/>
      <c r="AL171" s="936"/>
      <c r="AM171" s="37"/>
      <c r="AN171" s="936"/>
      <c r="AO171" s="238"/>
      <c r="AP171" s="37"/>
      <c r="AQ171" s="936"/>
      <c r="AR171" s="939"/>
      <c r="AS171" s="939"/>
      <c r="AT171" s="1035"/>
      <c r="AU171" s="37"/>
      <c r="AV171" s="37"/>
      <c r="AW171" s="581"/>
      <c r="AX171" s="581"/>
      <c r="AY171" s="581"/>
      <c r="AZ171" s="581"/>
      <c r="BA171" s="581"/>
      <c r="BB171" s="581"/>
      <c r="BC171" s="581"/>
      <c r="BD171" s="581"/>
      <c r="BE171" s="936"/>
      <c r="BF171" s="581"/>
      <c r="BG171" s="581"/>
      <c r="BH171" s="581"/>
      <c r="BI171" s="581"/>
      <c r="BJ171" s="97"/>
      <c r="BK171" s="97"/>
      <c r="BL171" s="581"/>
      <c r="BM171" s="97"/>
      <c r="BN171" s="581"/>
      <c r="BO171" s="567"/>
      <c r="BP171" s="568"/>
      <c r="BQ171" s="569"/>
      <c r="BR171" s="935"/>
    </row>
    <row r="172" spans="1:70">
      <c r="A172" s="935">
        <v>46028</v>
      </c>
      <c r="B172" s="935">
        <v>46029</v>
      </c>
      <c r="C172" s="936" t="s">
        <v>197</v>
      </c>
      <c r="D172" s="37"/>
      <c r="E172" s="936">
        <v>30</v>
      </c>
      <c r="F172" s="238" t="s">
        <v>424</v>
      </c>
      <c r="G172" s="37" t="s">
        <v>2071</v>
      </c>
      <c r="H172" s="936">
        <v>11.31</v>
      </c>
      <c r="I172" s="939">
        <v>15.66</v>
      </c>
      <c r="J172" s="939">
        <f>(RéceptionBD[[#This Row],[Pro/Bru]]/(100-RéceptionBD[[#This Row],[Humidité]]))*100</f>
        <v>17.657007554402977</v>
      </c>
      <c r="K172" s="1035">
        <v>79.900000000000006</v>
      </c>
      <c r="L172" s="37" t="s">
        <v>199</v>
      </c>
      <c r="M172" s="37" t="s">
        <v>199</v>
      </c>
      <c r="N172" s="581"/>
      <c r="O172" s="581"/>
      <c r="P172" s="581"/>
      <c r="Q172" s="581"/>
      <c r="R172" s="581"/>
      <c r="S172" s="581"/>
      <c r="T172" s="581"/>
      <c r="U172" s="581"/>
      <c r="V172" s="936"/>
      <c r="W172" s="581"/>
      <c r="X172" s="581"/>
      <c r="Y172" s="581"/>
      <c r="Z172" s="581">
        <f>SUM(RéceptionBD[[#This Row],[Col Germe]:[G.Moucheté]])</f>
        <v>0</v>
      </c>
      <c r="AA172" s="97"/>
      <c r="AB172" s="97"/>
      <c r="AC172" s="581"/>
      <c r="AD172" s="97"/>
      <c r="AE172" s="581"/>
      <c r="AF172" s="567"/>
      <c r="AG172" s="568">
        <f>SUM(RéceptionBD[[#This Row],[Balle]:[G.avarié]])</f>
        <v>0</v>
      </c>
      <c r="AH172" s="559">
        <f>RéceptionBD[[#This Row],[G.cassé]]+RéceptionBD[[#This Row],[G.Germé]]+RéceptionBD[[#This Row],[Imp.G]]+RéceptionBD[[#This Row],[Col Germe/G.Moucheté]]+RéceptionBD[[#This Row],[Imp.Diverses]]</f>
        <v>0</v>
      </c>
      <c r="AI172" s="559">
        <f>RéceptionBD[[#This Row],[G.Germé]]+RéceptionBD[[#This Row],[G.Chauffé]]+RéceptionBD[[#This Row],[Col Germe]]+RéceptionBD[[#This Row],[Balle]]+RéceptionBD[[#This Row],[Imp.Totales]]</f>
        <v>0</v>
      </c>
      <c r="AJ172" s="935"/>
      <c r="AK172" s="935"/>
      <c r="AL172" s="936"/>
      <c r="AM172" s="37"/>
      <c r="AN172" s="936"/>
      <c r="AO172" s="238"/>
      <c r="AP172" s="37"/>
      <c r="AQ172" s="936"/>
      <c r="AR172" s="939"/>
      <c r="AS172" s="939"/>
      <c r="AT172" s="1035"/>
      <c r="AU172" s="37"/>
      <c r="AV172" s="37"/>
      <c r="AW172" s="581"/>
      <c r="AX172" s="581"/>
      <c r="AY172" s="581"/>
      <c r="AZ172" s="581"/>
      <c r="BA172" s="581"/>
      <c r="BB172" s="581"/>
      <c r="BC172" s="581"/>
      <c r="BD172" s="581"/>
      <c r="BE172" s="936"/>
      <c r="BF172" s="581"/>
      <c r="BG172" s="581"/>
      <c r="BH172" s="581"/>
      <c r="BI172" s="581"/>
      <c r="BJ172" s="97"/>
      <c r="BK172" s="97"/>
      <c r="BL172" s="581"/>
      <c r="BM172" s="97"/>
      <c r="BN172" s="581"/>
      <c r="BO172" s="567"/>
      <c r="BP172" s="568"/>
      <c r="BQ172" s="569"/>
      <c r="BR172" s="935"/>
    </row>
    <row r="173" spans="1:70">
      <c r="A173" s="935">
        <v>46029</v>
      </c>
      <c r="B173" s="935">
        <v>46030</v>
      </c>
      <c r="C173" s="936" t="s">
        <v>197</v>
      </c>
      <c r="D173" s="37"/>
      <c r="E173" s="936">
        <v>31</v>
      </c>
      <c r="F173" s="238" t="s">
        <v>424</v>
      </c>
      <c r="G173" s="37" t="s">
        <v>2071</v>
      </c>
      <c r="H173" s="936">
        <v>11.4</v>
      </c>
      <c r="I173" s="939">
        <v>16.100000000000001</v>
      </c>
      <c r="J173" s="939">
        <f>(RéceptionBD[[#This Row],[Pro/Bru]]/(100-RéceptionBD[[#This Row],[Humidité]]))*100</f>
        <v>18.17155756207675</v>
      </c>
      <c r="K173" s="1035">
        <v>79.97</v>
      </c>
      <c r="L173" s="37" t="s">
        <v>199</v>
      </c>
      <c r="M173" s="37" t="s">
        <v>199</v>
      </c>
      <c r="N173" s="581"/>
      <c r="O173" s="581"/>
      <c r="P173" s="581"/>
      <c r="Q173" s="581"/>
      <c r="R173" s="581"/>
      <c r="S173" s="581"/>
      <c r="T173" s="581"/>
      <c r="U173" s="581"/>
      <c r="V173" s="936"/>
      <c r="W173" s="581"/>
      <c r="X173" s="581"/>
      <c r="Y173" s="581"/>
      <c r="Z173" s="581">
        <f>SUM(RéceptionBD[[#This Row],[Col Germe]:[G.Moucheté]])</f>
        <v>0</v>
      </c>
      <c r="AA173" s="97"/>
      <c r="AB173" s="97"/>
      <c r="AC173" s="581"/>
      <c r="AD173" s="97"/>
      <c r="AE173" s="581"/>
      <c r="AF173" s="567"/>
      <c r="AG173" s="568">
        <f>SUM(RéceptionBD[[#This Row],[Balle]:[G.avarié]])</f>
        <v>0</v>
      </c>
      <c r="AH173" s="559">
        <f>RéceptionBD[[#This Row],[G.cassé]]+RéceptionBD[[#This Row],[G.Germé]]+RéceptionBD[[#This Row],[Imp.G]]+RéceptionBD[[#This Row],[Col Germe/G.Moucheté]]+RéceptionBD[[#This Row],[Imp.Diverses]]</f>
        <v>0</v>
      </c>
      <c r="AI173" s="559">
        <f>RéceptionBD[[#This Row],[G.Germé]]+RéceptionBD[[#This Row],[G.Chauffé]]+RéceptionBD[[#This Row],[Col Germe]]+RéceptionBD[[#This Row],[Balle]]+RéceptionBD[[#This Row],[Imp.Totales]]</f>
        <v>0</v>
      </c>
      <c r="AJ173" s="935"/>
      <c r="AK173" s="935"/>
      <c r="AL173" s="936"/>
      <c r="AM173" s="37"/>
      <c r="AN173" s="936"/>
      <c r="AO173" s="238"/>
      <c r="AP173" s="37"/>
      <c r="AQ173" s="936"/>
      <c r="AR173" s="939"/>
      <c r="AS173" s="939"/>
      <c r="AT173" s="1035"/>
      <c r="AU173" s="37"/>
      <c r="AV173" s="37"/>
      <c r="AW173" s="581"/>
      <c r="AX173" s="581"/>
      <c r="AY173" s="581"/>
      <c r="AZ173" s="581"/>
      <c r="BA173" s="581"/>
      <c r="BB173" s="581"/>
      <c r="BC173" s="581"/>
      <c r="BD173" s="581"/>
      <c r="BE173" s="936"/>
      <c r="BF173" s="581"/>
      <c r="BG173" s="581"/>
      <c r="BH173" s="581"/>
      <c r="BI173" s="581"/>
      <c r="BJ173" s="97"/>
      <c r="BK173" s="97"/>
      <c r="BL173" s="581"/>
      <c r="BM173" s="97"/>
      <c r="BN173" s="581"/>
      <c r="BO173" s="567"/>
      <c r="BP173" s="568"/>
      <c r="BQ173" s="569"/>
      <c r="BR173" s="935"/>
    </row>
    <row r="174" spans="1:70">
      <c r="A174" s="935">
        <v>46034</v>
      </c>
      <c r="B174" s="935">
        <v>46035</v>
      </c>
      <c r="C174" s="936" t="s">
        <v>197</v>
      </c>
      <c r="D174" s="37"/>
      <c r="E174" s="936">
        <v>106</v>
      </c>
      <c r="F174" s="238" t="s">
        <v>424</v>
      </c>
      <c r="G174" s="37" t="s">
        <v>2071</v>
      </c>
      <c r="H174" s="936">
        <v>11.32</v>
      </c>
      <c r="I174" s="939">
        <v>15.35</v>
      </c>
      <c r="J174" s="939">
        <f>(RéceptionBD[[#This Row],[Pro/Bru]]/(100-RéceptionBD[[#This Row],[Humidité]]))*100</f>
        <v>17.309427153811455</v>
      </c>
      <c r="K174" s="1035">
        <v>79.87</v>
      </c>
      <c r="L174" s="37" t="s">
        <v>199</v>
      </c>
      <c r="M174" s="37" t="s">
        <v>199</v>
      </c>
      <c r="N174" s="581">
        <v>9.2399999999999996E-2</v>
      </c>
      <c r="O174" s="581">
        <v>7.4000000000000003E-3</v>
      </c>
      <c r="P174" s="581"/>
      <c r="Q174" s="581"/>
      <c r="R174" s="581">
        <v>1.32E-2</v>
      </c>
      <c r="S174" s="581">
        <v>9.9000000000000008E-3</v>
      </c>
      <c r="T174" s="581">
        <v>7.4000000000000003E-3</v>
      </c>
      <c r="U174" s="581">
        <v>4.5999999999999999E-3</v>
      </c>
      <c r="V174" s="936"/>
      <c r="W174" s="581">
        <f>SUM(RéceptionBD[[#This Row],[Autres Céreales]:[G.Fusarié]])</f>
        <v>3.5100000000000006E-2</v>
      </c>
      <c r="X174" s="581">
        <v>5.4000000000000003E-3</v>
      </c>
      <c r="Y174" s="581">
        <v>2.3999999999999998E-3</v>
      </c>
      <c r="Z174" s="581">
        <f>SUM(RéceptionBD[[#This Row],[Col Germe]:[G.Moucheté]])</f>
        <v>7.7999999999999996E-3</v>
      </c>
      <c r="AA174" s="97"/>
      <c r="AB174" s="97"/>
      <c r="AC174" s="581">
        <v>3.7000000000000002E-3</v>
      </c>
      <c r="AD174" s="97"/>
      <c r="AE174" s="581"/>
      <c r="AF174" s="567"/>
      <c r="AG174" s="568">
        <f>SUM(RéceptionBD[[#This Row],[Balle]:[G.avarié]])</f>
        <v>3.7000000000000002E-3</v>
      </c>
      <c r="AH174" s="559">
        <f>RéceptionBD[[#This Row],[G.cassé]]+RéceptionBD[[#This Row],[G.Germé]]+RéceptionBD[[#This Row],[Imp.G]]+RéceptionBD[[#This Row],[Col Germe/G.Moucheté]]+RéceptionBD[[#This Row],[Imp.Diverses]]</f>
        <v>5.4000000000000013E-2</v>
      </c>
      <c r="AI174" s="559">
        <f>RéceptionBD[[#This Row],[G.Germé]]+RéceptionBD[[#This Row],[G.Chauffé]]+RéceptionBD[[#This Row],[Col Germe]]+RéceptionBD[[#This Row],[Balle]]+RéceptionBD[[#This Row],[Imp.Totales]]</f>
        <v>5.9400000000000015E-2</v>
      </c>
      <c r="AJ174" s="935"/>
      <c r="AK174" s="935"/>
      <c r="AL174" s="936"/>
      <c r="AM174" s="37"/>
      <c r="AN174" s="936"/>
      <c r="AO174" s="238"/>
      <c r="AP174" s="37"/>
      <c r="AQ174" s="936"/>
      <c r="AR174" s="939"/>
      <c r="AS174" s="939"/>
      <c r="AT174" s="1035"/>
      <c r="AU174" s="37"/>
      <c r="AV174" s="37"/>
      <c r="AW174" s="581"/>
      <c r="AX174" s="581"/>
      <c r="AY174" s="581"/>
      <c r="AZ174" s="581"/>
      <c r="BA174" s="581"/>
      <c r="BB174" s="581"/>
      <c r="BC174" s="581"/>
      <c r="BD174" s="581"/>
      <c r="BE174" s="936"/>
      <c r="BF174" s="581"/>
      <c r="BG174" s="581"/>
      <c r="BH174" s="581"/>
      <c r="BI174" s="581"/>
      <c r="BJ174" s="97"/>
      <c r="BK174" s="97"/>
      <c r="BL174" s="581"/>
      <c r="BM174" s="97"/>
      <c r="BN174" s="581"/>
      <c r="BO174" s="567"/>
      <c r="BP174" s="568"/>
      <c r="BQ174" s="569"/>
      <c r="BR174" s="935"/>
    </row>
    <row r="175" spans="1:70">
      <c r="A175" s="935">
        <v>46054</v>
      </c>
      <c r="B175" s="935">
        <v>46055</v>
      </c>
      <c r="C175" s="936" t="s">
        <v>197</v>
      </c>
      <c r="D175" s="37"/>
      <c r="E175" s="936">
        <v>410</v>
      </c>
      <c r="F175" s="238" t="s">
        <v>259</v>
      </c>
      <c r="G175" s="37" t="s">
        <v>2071</v>
      </c>
      <c r="H175" s="936">
        <v>9.9</v>
      </c>
      <c r="I175" s="939">
        <v>13.29</v>
      </c>
      <c r="J175" s="939">
        <f>(RéceptionBD[[#This Row],[Pro/Bru]]/(100-RéceptionBD[[#This Row],[Humidité]]))*100</f>
        <v>14.750277469478357</v>
      </c>
      <c r="K175" s="1035">
        <v>80</v>
      </c>
      <c r="L175" s="37" t="s">
        <v>199</v>
      </c>
      <c r="M175" s="37" t="s">
        <v>199</v>
      </c>
      <c r="N175" s="581">
        <v>0.16200000000000001</v>
      </c>
      <c r="O175" s="581">
        <v>2.3E-2</v>
      </c>
      <c r="P175" s="581"/>
      <c r="Q175" s="581"/>
      <c r="R175" s="581">
        <v>6.6E-3</v>
      </c>
      <c r="S175" s="581">
        <v>2.06E-2</v>
      </c>
      <c r="T175" s="581">
        <v>2.1600000000000001E-2</v>
      </c>
      <c r="U175" s="581">
        <v>4.0000000000000001E-3</v>
      </c>
      <c r="V175" s="936"/>
      <c r="W175" s="581">
        <f>SUM(RéceptionBD[[#This Row],[Autres Céreales]:[G.Fusarié]])</f>
        <v>5.28E-2</v>
      </c>
      <c r="X175" s="581">
        <v>1.4E-2</v>
      </c>
      <c r="Y175" s="581">
        <v>8.0000000000000002E-3</v>
      </c>
      <c r="Z175" s="581">
        <f>SUM(RéceptionBD[[#This Row],[Col Germe]:[G.Moucheté]])</f>
        <v>2.1999999999999999E-2</v>
      </c>
      <c r="AA175" s="97"/>
      <c r="AB175" s="97"/>
      <c r="AC175" s="581">
        <v>6.8999999999999999E-3</v>
      </c>
      <c r="AD175" s="97"/>
      <c r="AE175" s="581">
        <v>2E-3</v>
      </c>
      <c r="AF175" s="567"/>
      <c r="AG175" s="568">
        <f>SUM(RéceptionBD[[#This Row],[Balle]:[G.avarié]])</f>
        <v>8.8999999999999999E-3</v>
      </c>
      <c r="AH175" s="559">
        <f>RéceptionBD[[#This Row],[G.cassé]]+RéceptionBD[[#This Row],[G.Germé]]+RéceptionBD[[#This Row],[Imp.G]]+RéceptionBD[[#This Row],[Col Germe/G.Moucheté]]+RéceptionBD[[#This Row],[Imp.Diverses]]</f>
        <v>0.1067</v>
      </c>
      <c r="AI175" s="559">
        <f>RéceptionBD[[#This Row],[G.Germé]]+RéceptionBD[[#This Row],[G.Chauffé]]+RéceptionBD[[#This Row],[Col Germe]]+RéceptionBD[[#This Row],[Balle]]+RéceptionBD[[#This Row],[Imp.Totales]]</f>
        <v>0.1207</v>
      </c>
      <c r="AJ175" s="935"/>
      <c r="AK175" s="935"/>
      <c r="AL175" s="936"/>
      <c r="AM175" s="37"/>
      <c r="AN175" s="936"/>
      <c r="AO175" s="238"/>
      <c r="AP175" s="37"/>
      <c r="AQ175" s="936"/>
      <c r="AR175" s="939"/>
      <c r="AS175" s="939"/>
      <c r="AT175" s="1035"/>
      <c r="AU175" s="37"/>
      <c r="AV175" s="37"/>
      <c r="AW175" s="581"/>
      <c r="AX175" s="581"/>
      <c r="AY175" s="581"/>
      <c r="AZ175" s="581"/>
      <c r="BA175" s="581"/>
      <c r="BB175" s="581"/>
      <c r="BC175" s="581"/>
      <c r="BD175" s="581"/>
      <c r="BE175" s="936"/>
      <c r="BF175" s="581"/>
      <c r="BG175" s="581"/>
      <c r="BH175" s="581"/>
      <c r="BI175" s="581"/>
      <c r="BJ175" s="97"/>
      <c r="BK175" s="97"/>
      <c r="BL175" s="581"/>
      <c r="BM175" s="97"/>
      <c r="BN175" s="581"/>
      <c r="BO175" s="567"/>
      <c r="BP175" s="568"/>
      <c r="BQ175" s="569"/>
      <c r="BR175" s="935"/>
    </row>
    <row r="176" spans="1:70">
      <c r="A176" s="935">
        <v>46065</v>
      </c>
      <c r="B176" s="935">
        <v>46066</v>
      </c>
      <c r="C176" s="936" t="s">
        <v>2103</v>
      </c>
      <c r="D176" s="37"/>
      <c r="E176" s="936">
        <v>617</v>
      </c>
      <c r="F176" s="238"/>
      <c r="G176" s="37" t="s">
        <v>2071</v>
      </c>
      <c r="H176" s="936">
        <v>11</v>
      </c>
      <c r="I176" s="939">
        <v>15.17</v>
      </c>
      <c r="J176" s="939">
        <f>(RéceptionBD[[#This Row],[Pro/Bru]]/(100-RéceptionBD[[#This Row],[Humidité]]))*100</f>
        <v>17.04494382022472</v>
      </c>
      <c r="K176" s="1035">
        <v>80.7</v>
      </c>
      <c r="L176" s="37" t="s">
        <v>199</v>
      </c>
      <c r="M176" s="37" t="s">
        <v>199</v>
      </c>
      <c r="N176" s="581">
        <v>0.123</v>
      </c>
      <c r="O176" s="581">
        <v>1.7999999999999999E-2</v>
      </c>
      <c r="P176" s="581"/>
      <c r="Q176" s="581"/>
      <c r="R176" s="581">
        <v>1.6799999999999999E-2</v>
      </c>
      <c r="S176" s="581">
        <v>2.8000000000000001E-2</v>
      </c>
      <c r="T176" s="581">
        <v>1.06E-2</v>
      </c>
      <c r="U176" s="581">
        <v>1.0200000000000001E-2</v>
      </c>
      <c r="V176" s="936"/>
      <c r="W176" s="581">
        <f>SUM(RéceptionBD[[#This Row],[Autres Céreales]:[G.Fusarié]])</f>
        <v>6.5599999999999992E-2</v>
      </c>
      <c r="X176" s="581">
        <v>1.4E-2</v>
      </c>
      <c r="Y176" s="581">
        <v>4.4000000000000003E-3</v>
      </c>
      <c r="Z176" s="581">
        <f>SUM(RéceptionBD[[#This Row],[Col Germe]:[G.Moucheté]])</f>
        <v>1.84E-2</v>
      </c>
      <c r="AA176" s="97"/>
      <c r="AB176" s="97"/>
      <c r="AC176" s="581">
        <v>6.7000000000000002E-3</v>
      </c>
      <c r="AD176" s="97"/>
      <c r="AE176" s="581">
        <v>2E-3</v>
      </c>
      <c r="AF176" s="567"/>
      <c r="AG176" s="568">
        <f>SUM(RéceptionBD[[#This Row],[Balle]:[G.avarié]])</f>
        <v>8.6999999999999994E-3</v>
      </c>
      <c r="AH176" s="559">
        <f>RéceptionBD[[#This Row],[G.cassé]]+RéceptionBD[[#This Row],[G.Germé]]+RéceptionBD[[#This Row],[Imp.G]]+RéceptionBD[[#This Row],[Col Germe/G.Moucheté]]+RéceptionBD[[#This Row],[Imp.Diverses]]</f>
        <v>0.11069999999999999</v>
      </c>
      <c r="AI176" s="559">
        <f>RéceptionBD[[#This Row],[G.Germé]]+RéceptionBD[[#This Row],[G.Chauffé]]+RéceptionBD[[#This Row],[Col Germe]]+RéceptionBD[[#This Row],[Balle]]+RéceptionBD[[#This Row],[Imp.Totales]]</f>
        <v>0.12469999999999999</v>
      </c>
      <c r="AJ176" s="935"/>
      <c r="AK176" s="935"/>
      <c r="AL176" s="936"/>
      <c r="AM176" s="37"/>
      <c r="AN176" s="936"/>
      <c r="AO176" s="238"/>
      <c r="AP176" s="37"/>
      <c r="AQ176" s="936"/>
      <c r="AR176" s="939"/>
      <c r="AS176" s="939"/>
      <c r="AT176" s="1035"/>
      <c r="AU176" s="37"/>
      <c r="AV176" s="37"/>
      <c r="AW176" s="581"/>
      <c r="AX176" s="581"/>
      <c r="AY176" s="581"/>
      <c r="AZ176" s="581"/>
      <c r="BA176" s="581"/>
      <c r="BB176" s="581"/>
      <c r="BC176" s="581"/>
      <c r="BD176" s="581"/>
      <c r="BE176" s="936"/>
      <c r="BF176" s="581"/>
      <c r="BG176" s="581"/>
      <c r="BH176" s="581"/>
      <c r="BI176" s="581"/>
      <c r="BJ176" s="97"/>
      <c r="BK176" s="97"/>
      <c r="BL176" s="581"/>
      <c r="BM176" s="97"/>
      <c r="BN176" s="581"/>
      <c r="BO176" s="567"/>
      <c r="BP176" s="568"/>
      <c r="BQ176" s="569"/>
      <c r="BR176" s="935"/>
    </row>
    <row r="177" spans="1:70">
      <c r="A177" s="935">
        <v>46066</v>
      </c>
      <c r="B177" s="935">
        <v>46067</v>
      </c>
      <c r="C177" s="936" t="s">
        <v>306</v>
      </c>
      <c r="D177" s="37"/>
      <c r="E177" s="936">
        <v>617</v>
      </c>
      <c r="F177" s="238"/>
      <c r="G177" s="37" t="s">
        <v>2071</v>
      </c>
      <c r="H177" s="936">
        <v>10.6</v>
      </c>
      <c r="I177" s="939">
        <v>14.18</v>
      </c>
      <c r="J177" s="939">
        <f>(RéceptionBD[[#This Row],[Pro/Bru]]/(100-RéceptionBD[[#This Row],[Humidité]]))*100</f>
        <v>15.861297539149888</v>
      </c>
      <c r="K177" s="1035">
        <v>79.400000000000006</v>
      </c>
      <c r="L177" s="37" t="s">
        <v>199</v>
      </c>
      <c r="M177" s="37" t="s">
        <v>199</v>
      </c>
      <c r="N177" s="581">
        <v>0.14599999999999999</v>
      </c>
      <c r="O177" s="581">
        <v>1.2E-2</v>
      </c>
      <c r="P177" s="581"/>
      <c r="Q177" s="581"/>
      <c r="R177" s="581">
        <v>1.7999999999999999E-2</v>
      </c>
      <c r="S177" s="581">
        <v>2.6599999999999999E-2</v>
      </c>
      <c r="T177" s="581">
        <v>1.26E-2</v>
      </c>
      <c r="U177" s="581">
        <v>4.0000000000000001E-3</v>
      </c>
      <c r="V177" s="936"/>
      <c r="W177" s="581">
        <f>SUM(RéceptionBD[[#This Row],[Autres Céreales]:[G.Fusarié]])</f>
        <v>6.1200000000000004E-2</v>
      </c>
      <c r="X177" s="581">
        <v>1.2E-2</v>
      </c>
      <c r="Y177" s="581">
        <v>4.0000000000000001E-3</v>
      </c>
      <c r="Z177" s="581">
        <f>SUM(RéceptionBD[[#This Row],[Col Germe]:[G.Moucheté]])</f>
        <v>1.6E-2</v>
      </c>
      <c r="AA177" s="97"/>
      <c r="AB177" s="97"/>
      <c r="AC177" s="581">
        <v>6.8999999999999999E-3</v>
      </c>
      <c r="AD177" s="97"/>
      <c r="AE177" s="581">
        <v>8.0000000000000004E-4</v>
      </c>
      <c r="AF177" s="567"/>
      <c r="AG177" s="568">
        <f>SUM(RéceptionBD[[#This Row],[Balle]:[G.avarié]])</f>
        <v>7.7000000000000002E-3</v>
      </c>
      <c r="AH177" s="559">
        <f>RéceptionBD[[#This Row],[G.cassé]]+RéceptionBD[[#This Row],[G.Germé]]+RéceptionBD[[#This Row],[Imp.G]]+RéceptionBD[[#This Row],[Col Germe/G.Moucheté]]+RéceptionBD[[#This Row],[Imp.Diverses]]</f>
        <v>9.69E-2</v>
      </c>
      <c r="AI177" s="559">
        <f>RéceptionBD[[#This Row],[G.Germé]]+RéceptionBD[[#This Row],[G.Chauffé]]+RéceptionBD[[#This Row],[Col Germe]]+RéceptionBD[[#This Row],[Balle]]+RéceptionBD[[#This Row],[Imp.Totales]]</f>
        <v>0.1089</v>
      </c>
      <c r="AJ177" s="935"/>
      <c r="AK177" s="935"/>
      <c r="AL177" s="936"/>
      <c r="AM177" s="37"/>
      <c r="AN177" s="936"/>
      <c r="AO177" s="238"/>
      <c r="AP177" s="37"/>
      <c r="AQ177" s="936"/>
      <c r="AR177" s="939"/>
      <c r="AS177" s="939"/>
      <c r="AT177" s="1035"/>
      <c r="AU177" s="37"/>
      <c r="AV177" s="37"/>
      <c r="AW177" s="581"/>
      <c r="AX177" s="581"/>
      <c r="AY177" s="581"/>
      <c r="AZ177" s="581"/>
      <c r="BA177" s="581"/>
      <c r="BB177" s="581"/>
      <c r="BC177" s="581"/>
      <c r="BD177" s="581"/>
      <c r="BE177" s="936"/>
      <c r="BF177" s="581"/>
      <c r="BG177" s="581"/>
      <c r="BH177" s="581"/>
      <c r="BI177" s="581"/>
      <c r="BJ177" s="97"/>
      <c r="BK177" s="97"/>
      <c r="BL177" s="581"/>
      <c r="BM177" s="97"/>
      <c r="BN177" s="581"/>
      <c r="BO177" s="567"/>
      <c r="BP177" s="568"/>
      <c r="BQ177" s="569"/>
      <c r="BR177" s="935"/>
    </row>
    <row r="178" spans="1:70">
      <c r="B178" s="935"/>
      <c r="C178" s="936"/>
      <c r="D178" s="37"/>
      <c r="E178" s="936"/>
      <c r="F178" s="238"/>
      <c r="G178" s="37"/>
      <c r="H178" s="936"/>
      <c r="I178" s="939"/>
      <c r="J178" s="939"/>
      <c r="K178" s="1035"/>
      <c r="L178" s="37"/>
      <c r="M178" s="37"/>
      <c r="N178" s="581">
        <v>0.1676</v>
      </c>
      <c r="O178" s="581">
        <v>1.2999999999999999E-2</v>
      </c>
      <c r="P178" s="581"/>
      <c r="Q178" s="581"/>
      <c r="R178" s="581">
        <v>1.9E-2</v>
      </c>
      <c r="S178" s="581">
        <v>2.5600000000000001E-2</v>
      </c>
      <c r="T178" s="581">
        <v>1.2200000000000001E-2</v>
      </c>
      <c r="U178" s="581">
        <v>3.5999999999999999E-3</v>
      </c>
      <c r="V178" s="936"/>
      <c r="W178" s="581">
        <v>6.0499999999999998E-2</v>
      </c>
      <c r="X178" s="581">
        <v>1.17E-2</v>
      </c>
      <c r="Y178" s="581">
        <v>2E-3</v>
      </c>
      <c r="Z178" s="581">
        <v>1.37E-2</v>
      </c>
      <c r="AA178" s="97"/>
      <c r="AB178" s="97"/>
      <c r="AC178" s="581">
        <v>4.0000000000000001E-3</v>
      </c>
      <c r="AD178" s="97"/>
      <c r="AE178" s="581">
        <v>8.9999999999999998E-4</v>
      </c>
      <c r="AF178" s="567"/>
      <c r="AG178" s="568">
        <f>SUM(RéceptionBD[[#This Row],[Balle]:[G.avarié]])</f>
        <v>4.8999999999999998E-3</v>
      </c>
      <c r="AH178" s="559">
        <f>RéceptionBD[[#This Row],[G.cassé]]+RéceptionBD[[#This Row],[G.Germé]]+RéceptionBD[[#This Row],[Imp.G]]+RéceptionBD[[#This Row],[Col Germe/G.Moucheté]]+RéceptionBD[[#This Row],[Imp.Diverses]]</f>
        <v>9.2100000000000001E-2</v>
      </c>
      <c r="AI178" s="559">
        <f>RéceptionBD[[#This Row],[G.Germé]]+RéceptionBD[[#This Row],[G.Chauffé]]+RéceptionBD[[#This Row],[Col Germe]]+RéceptionBD[[#This Row],[Balle]]+RéceptionBD[[#This Row],[Imp.Totales]]</f>
        <v>0.1038</v>
      </c>
      <c r="AJ178" s="30"/>
      <c r="AK178" s="935"/>
      <c r="AL178" s="936"/>
      <c r="AM178" s="37"/>
      <c r="AN178" s="936"/>
      <c r="AO178" s="238"/>
      <c r="AP178" s="37"/>
      <c r="AQ178" s="936"/>
      <c r="AR178" s="939"/>
      <c r="AS178" s="939"/>
      <c r="AT178" s="1035"/>
      <c r="AU178" s="37"/>
      <c r="AV178" s="37"/>
      <c r="AW178" s="581"/>
      <c r="AX178" s="581"/>
      <c r="AY178" s="581"/>
      <c r="AZ178" s="581"/>
      <c r="BA178" s="581"/>
      <c r="BB178" s="581"/>
      <c r="BC178" s="581"/>
      <c r="BD178" s="581"/>
      <c r="BE178" s="936"/>
      <c r="BF178" s="581"/>
      <c r="BG178" s="581"/>
      <c r="BH178" s="581"/>
      <c r="BI178" s="581"/>
      <c r="BJ178" s="97"/>
      <c r="BK178" s="97"/>
      <c r="BL178" s="581"/>
      <c r="BM178" s="97"/>
      <c r="BN178" s="581"/>
      <c r="BO178" s="567"/>
      <c r="BP178" s="568"/>
      <c r="BQ178" s="569"/>
      <c r="BR178" s="935"/>
    </row>
    <row r="179" spans="1:70">
      <c r="A179" s="1283"/>
      <c r="B179" s="1284"/>
      <c r="C179" s="1285"/>
      <c r="D179" s="1286"/>
      <c r="E179" s="1285"/>
      <c r="F179" s="1287"/>
      <c r="G179" s="1286"/>
      <c r="H179" s="1285"/>
      <c r="I179" s="1288"/>
      <c r="J179" s="1288"/>
      <c r="K179" s="1289"/>
      <c r="L179" s="1286"/>
      <c r="M179" s="1286"/>
      <c r="N179" s="1290">
        <v>0.1676</v>
      </c>
      <c r="O179" s="1290">
        <v>1.2999999999999999E-2</v>
      </c>
      <c r="P179" s="1290"/>
      <c r="Q179" s="1290"/>
      <c r="R179" s="1290">
        <v>1.9E-2</v>
      </c>
      <c r="S179" s="1290">
        <v>2.5600000000000001E-2</v>
      </c>
      <c r="T179" s="1290">
        <v>1.2200000000000001E-2</v>
      </c>
      <c r="U179" s="1290">
        <v>3.5999999999999999E-3</v>
      </c>
      <c r="V179" s="1285"/>
      <c r="W179" s="1290">
        <v>6.0499999999999998E-2</v>
      </c>
      <c r="X179" s="1290">
        <v>1.17E-2</v>
      </c>
      <c r="Y179" s="1290">
        <v>2E-3</v>
      </c>
      <c r="Z179" s="1290">
        <v>1.37E-2</v>
      </c>
      <c r="AA179" s="97"/>
      <c r="AB179" s="97"/>
      <c r="AC179" s="581">
        <v>4.0000000000000001E-3</v>
      </c>
      <c r="AD179" s="97"/>
      <c r="AE179" s="581">
        <v>8.9999999999999998E-4</v>
      </c>
      <c r="AF179" s="567"/>
      <c r="AG179" s="568">
        <f>SUM(RéceptionBD[[#This Row],[Balle]:[G.avarié]])</f>
        <v>4.8999999999999998E-3</v>
      </c>
      <c r="AH179" s="559">
        <f>RéceptionBD[[#This Row],[G.cassé]]+RéceptionBD[[#This Row],[G.Germé]]+RéceptionBD[[#This Row],[Imp.G]]+RéceptionBD[[#This Row],[Col Germe/G.Moucheté]]+RéceptionBD[[#This Row],[Imp.Diverses]]</f>
        <v>9.2100000000000001E-2</v>
      </c>
      <c r="AI179" s="559">
        <f>RéceptionBD[[#This Row],[G.Germé]]+RéceptionBD[[#This Row],[G.Chauffé]]+RéceptionBD[[#This Row],[Col Germe]]+RéceptionBD[[#This Row],[Balle]]+RéceptionBD[[#This Row],[Imp.Totales]]</f>
        <v>0.1038</v>
      </c>
      <c r="AJ179" s="30"/>
    </row>
    <row r="180" spans="1:70">
      <c r="A180" s="935">
        <v>46071</v>
      </c>
      <c r="B180" s="935">
        <v>46072</v>
      </c>
      <c r="C180" s="936" t="s">
        <v>278</v>
      </c>
      <c r="D180" s="37"/>
      <c r="E180" s="936">
        <v>713</v>
      </c>
      <c r="F180" s="238"/>
      <c r="G180" s="37" t="s">
        <v>25</v>
      </c>
      <c r="H180" s="936">
        <v>10.199999999999999</v>
      </c>
      <c r="I180" s="939">
        <v>14.88</v>
      </c>
      <c r="J180" s="939">
        <v>17</v>
      </c>
      <c r="K180" s="1035">
        <v>78.28</v>
      </c>
      <c r="L180" s="37" t="s">
        <v>199</v>
      </c>
      <c r="M180" s="37" t="s">
        <v>199</v>
      </c>
      <c r="N180" s="568">
        <v>0.12330000000000001</v>
      </c>
      <c r="O180" s="581">
        <v>2.5399999999999999E-2</v>
      </c>
      <c r="P180" s="581"/>
      <c r="Q180" s="581"/>
      <c r="R180" s="581">
        <v>1.61E-2</v>
      </c>
      <c r="S180" s="581">
        <v>2.29E-2</v>
      </c>
      <c r="T180" s="581">
        <v>2.01E-2</v>
      </c>
      <c r="U180" s="581">
        <v>7.3000000000000001E-3</v>
      </c>
      <c r="V180" s="936"/>
      <c r="W180" s="581">
        <v>6.6500000000000004E-2</v>
      </c>
      <c r="X180" s="581">
        <v>1.5100000000000001E-2</v>
      </c>
      <c r="Y180" s="581"/>
      <c r="Z180" s="581">
        <v>1.5100000000000001E-2</v>
      </c>
      <c r="AA180" s="97"/>
      <c r="AB180" s="97"/>
      <c r="AC180" s="581">
        <v>4.5999999999999999E-3</v>
      </c>
      <c r="AD180" s="97"/>
      <c r="AE180" s="581">
        <v>1.4E-3</v>
      </c>
      <c r="AF180" s="567"/>
      <c r="AG180" s="568">
        <f>SUM(RéceptionBD[[#This Row],[Balle]:[G.avarié]])</f>
        <v>6.0000000000000001E-3</v>
      </c>
      <c r="AH180" s="559">
        <f>RéceptionBD[[#This Row],[G.cassé]]+RéceptionBD[[#This Row],[G.Germé]]+RéceptionBD[[#This Row],[Imp.G]]+RéceptionBD[[#This Row],[Col Germe/G.Moucheté]]+RéceptionBD[[#This Row],[Imp.Diverses]]</f>
        <v>0.11300000000000002</v>
      </c>
      <c r="AI180" s="559">
        <f>RéceptionBD[[#This Row],[G.Germé]]+RéceptionBD[[#This Row],[G.Chauffé]]+RéceptionBD[[#This Row],[Col Germe]]+RéceptionBD[[#This Row],[Balle]]+RéceptionBD[[#This Row],[Imp.Totales]]</f>
        <v>0.12810000000000002</v>
      </c>
      <c r="AJ180" s="935"/>
      <c r="AK180" s="935"/>
      <c r="AL180" s="936"/>
      <c r="AM180" s="37"/>
      <c r="AN180" s="936"/>
      <c r="AO180" s="238"/>
      <c r="AP180" s="37"/>
      <c r="AQ180" s="936"/>
      <c r="AR180" s="939"/>
      <c r="AS180" s="939"/>
      <c r="AT180" s="1035"/>
      <c r="AU180" s="37"/>
      <c r="AV180" s="37"/>
      <c r="AW180" s="581"/>
      <c r="AX180" s="581"/>
      <c r="AY180" s="581"/>
      <c r="AZ180" s="581"/>
      <c r="BA180" s="581"/>
      <c r="BB180" s="581"/>
      <c r="BC180" s="581"/>
      <c r="BD180" s="581"/>
      <c r="BE180" s="936"/>
      <c r="BF180" s="581"/>
      <c r="BG180" s="581"/>
      <c r="BH180" s="581"/>
      <c r="BI180" s="581"/>
      <c r="BJ180" s="97"/>
      <c r="BK180" s="97"/>
      <c r="BL180" s="581"/>
      <c r="BM180" s="97"/>
      <c r="BN180" s="581"/>
      <c r="BO180" s="567"/>
      <c r="BP180" s="568"/>
      <c r="BQ180" s="569"/>
      <c r="BR180" s="935"/>
    </row>
    <row r="181" spans="1:70">
      <c r="A181" s="935">
        <v>46077</v>
      </c>
      <c r="B181" s="935">
        <v>46077</v>
      </c>
      <c r="C181" s="936" t="s">
        <v>2078</v>
      </c>
      <c r="D181" s="37"/>
      <c r="E181" s="936">
        <v>4215</v>
      </c>
      <c r="F181" s="238"/>
      <c r="G181" s="37" t="s">
        <v>25</v>
      </c>
      <c r="H181" s="936">
        <v>10.1</v>
      </c>
      <c r="I181" s="939">
        <v>14.25</v>
      </c>
      <c r="J181" s="939">
        <v>15.850945490000001</v>
      </c>
      <c r="K181" s="1035">
        <v>78.73</v>
      </c>
      <c r="L181" s="37" t="s">
        <v>199</v>
      </c>
      <c r="M181" s="37" t="s">
        <v>199</v>
      </c>
      <c r="N181" s="581">
        <v>0.10290000000000001</v>
      </c>
      <c r="O181" s="581">
        <v>2.2700000000000001E-2</v>
      </c>
      <c r="P181" s="581"/>
      <c r="Q181" s="581"/>
      <c r="R181" s="581">
        <v>1.21E-2</v>
      </c>
      <c r="S181" s="581">
        <v>2.7E-2</v>
      </c>
      <c r="T181" s="581">
        <v>4.1500000000000002E-2</v>
      </c>
      <c r="U181" s="581">
        <v>3.8999999999999998E-3</v>
      </c>
      <c r="V181" s="936"/>
      <c r="W181" s="581">
        <v>8.4500000000000006E-2</v>
      </c>
      <c r="X181" s="581">
        <v>2.1000000000000001E-2</v>
      </c>
      <c r="Y181" s="581"/>
      <c r="Z181" s="581">
        <v>2.1000000000000001E-2</v>
      </c>
      <c r="AA181" s="97"/>
      <c r="AB181" s="97"/>
      <c r="AC181" s="581">
        <v>6.7999999999999996E-3</v>
      </c>
      <c r="AD181" s="97"/>
      <c r="AE181" s="581">
        <v>1.5E-3</v>
      </c>
      <c r="AF181" s="567"/>
      <c r="AG181" s="568">
        <v>8.3000000000000001E-3</v>
      </c>
      <c r="AH181" s="559">
        <v>0.13650000000000001</v>
      </c>
      <c r="AI181" s="559"/>
      <c r="AJ181" s="935"/>
      <c r="AK181" s="935"/>
      <c r="AL181" s="936"/>
      <c r="AM181" s="37"/>
      <c r="AN181" s="936"/>
      <c r="AO181" s="238"/>
      <c r="AP181" s="37"/>
      <c r="AQ181" s="936"/>
      <c r="AR181" s="939"/>
      <c r="AS181" s="939"/>
      <c r="AT181" s="1035"/>
      <c r="AU181" s="37"/>
      <c r="AV181" s="37"/>
      <c r="AW181" s="581"/>
      <c r="AX181" s="581"/>
      <c r="AY181" s="581"/>
      <c r="AZ181" s="581"/>
      <c r="BA181" s="581"/>
      <c r="BB181" s="581"/>
      <c r="BC181" s="581"/>
      <c r="BD181" s="581"/>
      <c r="BE181" s="936"/>
      <c r="BF181" s="581"/>
      <c r="BG181" s="581"/>
      <c r="BH181" s="581"/>
      <c r="BI181" s="581"/>
      <c r="BJ181" s="97"/>
      <c r="BK181" s="97"/>
      <c r="BL181" s="581"/>
      <c r="BM181" s="97"/>
      <c r="BN181" s="581"/>
      <c r="BO181" s="567"/>
      <c r="BP181" s="568"/>
      <c r="BQ181" s="569"/>
      <c r="BR181" s="935"/>
    </row>
    <row r="182" spans="1:70">
      <c r="A182" s="1305">
        <v>46077</v>
      </c>
      <c r="B182" s="1305">
        <v>46077</v>
      </c>
      <c r="C182" s="1306" t="s">
        <v>230</v>
      </c>
      <c r="D182" s="1304"/>
      <c r="E182" s="1304"/>
      <c r="F182" s="1304"/>
      <c r="G182" s="37" t="s">
        <v>25</v>
      </c>
      <c r="H182" s="1302">
        <v>10.4</v>
      </c>
      <c r="I182" s="1303">
        <v>15.58</v>
      </c>
      <c r="J182" s="939">
        <v>17.38839286</v>
      </c>
      <c r="K182" s="1303">
        <v>77.73</v>
      </c>
      <c r="L182" s="37" t="s">
        <v>199</v>
      </c>
      <c r="M182" s="37" t="s">
        <v>199</v>
      </c>
      <c r="N182" s="441">
        <v>0.14910000000000001</v>
      </c>
      <c r="O182" s="441">
        <v>1.6199999999999999E-2</v>
      </c>
      <c r="P182" s="1291"/>
      <c r="Q182" s="1291"/>
      <c r="R182" s="441">
        <v>1.9699999999999999E-2</v>
      </c>
      <c r="S182" s="441">
        <v>3.0200000000000001E-2</v>
      </c>
      <c r="T182" s="441">
        <v>3.2599999999999997E-2</v>
      </c>
      <c r="U182" s="441">
        <v>6.3E-3</v>
      </c>
      <c r="V182" s="1303"/>
      <c r="W182" s="441">
        <v>8.8800000000000004E-2</v>
      </c>
      <c r="X182" s="441">
        <v>2.75E-2</v>
      </c>
      <c r="Y182" s="1303"/>
      <c r="Z182" s="441">
        <v>2.75E-2</v>
      </c>
      <c r="AA182" s="441"/>
      <c r="AB182" s="441"/>
      <c r="AC182" s="441">
        <v>7.1000000000000004E-3</v>
      </c>
      <c r="AD182" s="1303"/>
      <c r="AE182" s="441">
        <v>1.1999999999999999E-3</v>
      </c>
      <c r="AF182" s="441"/>
      <c r="AG182" s="568">
        <v>8.3000000000000001E-3</v>
      </c>
      <c r="AH182" s="559">
        <v>0.14080000000000001</v>
      </c>
      <c r="AI182" s="559"/>
    </row>
    <row r="183" spans="1:70">
      <c r="A183" s="935">
        <v>46077</v>
      </c>
      <c r="B183" s="935">
        <v>46078</v>
      </c>
      <c r="C183" s="936" t="s">
        <v>2078</v>
      </c>
      <c r="D183" s="37"/>
      <c r="E183" s="936">
        <v>795</v>
      </c>
      <c r="F183" s="238"/>
      <c r="G183" s="37" t="s">
        <v>25</v>
      </c>
      <c r="H183" s="936">
        <v>9.9</v>
      </c>
      <c r="I183" s="939"/>
      <c r="J183" s="939"/>
      <c r="K183" s="1035">
        <v>79.22</v>
      </c>
      <c r="L183" s="37" t="s">
        <v>199</v>
      </c>
      <c r="M183" s="37" t="s">
        <v>199</v>
      </c>
      <c r="N183" s="581"/>
      <c r="O183" s="581"/>
      <c r="P183" s="581"/>
      <c r="Q183" s="581"/>
      <c r="R183" s="581"/>
      <c r="S183" s="581"/>
      <c r="T183" s="581"/>
      <c r="U183" s="581"/>
      <c r="V183" s="936"/>
      <c r="W183" s="581">
        <f>SUM(RéceptionBD[[#This Row],[Autres Céreales]:[G.Fusarié]])</f>
        <v>0</v>
      </c>
      <c r="X183" s="581"/>
      <c r="Y183" s="581"/>
      <c r="Z183" s="581">
        <f>SUM(RéceptionBD[[#This Row],[Col Germe]:[G.Moucheté]])</f>
        <v>0</v>
      </c>
      <c r="AA183" s="97"/>
      <c r="AB183" s="97"/>
      <c r="AC183" s="581"/>
      <c r="AD183" s="97"/>
      <c r="AE183" s="581"/>
      <c r="AF183" s="567"/>
      <c r="AG183" s="568">
        <f>SUM(RéceptionBD[[#This Row],[Balle]:[G.avarié]])</f>
        <v>0</v>
      </c>
      <c r="AH183" s="559">
        <f>RéceptionBD[[#This Row],[G.cassé]]+RéceptionBD[[#This Row],[G.Germé]]+RéceptionBD[[#This Row],[Imp.G]]+RéceptionBD[[#This Row],[Col Germe/G.Moucheté]]+RéceptionBD[[#This Row],[Imp.Diverses]]</f>
        <v>0</v>
      </c>
      <c r="AI183" s="559">
        <f>RéceptionBD[[#This Row],[G.Germé]]+RéceptionBD[[#This Row],[G.Chauffé]]+RéceptionBD[[#This Row],[Col Germe]]+RéceptionBD[[#This Row],[Balle]]+RéceptionBD[[#This Row],[Imp.Totales]]</f>
        <v>0</v>
      </c>
      <c r="AJ183" s="935"/>
      <c r="AK183" s="935"/>
      <c r="AL183" s="936"/>
      <c r="AM183" s="37"/>
      <c r="AN183" s="936"/>
      <c r="AO183" s="238"/>
      <c r="AP183" s="37"/>
      <c r="AQ183" s="936"/>
      <c r="AR183" s="939"/>
      <c r="AS183" s="939"/>
      <c r="AT183" s="1035"/>
      <c r="AU183" s="37"/>
      <c r="AV183" s="37"/>
      <c r="AW183" s="581"/>
      <c r="AX183" s="581"/>
      <c r="AY183" s="581"/>
      <c r="AZ183" s="581"/>
      <c r="BA183" s="581"/>
      <c r="BB183" s="581"/>
      <c r="BC183" s="581"/>
      <c r="BD183" s="581"/>
      <c r="BE183" s="936"/>
      <c r="BF183" s="581"/>
      <c r="BG183" s="581"/>
      <c r="BH183" s="581"/>
      <c r="BI183" s="581"/>
      <c r="BJ183" s="97"/>
      <c r="BK183" s="97"/>
      <c r="BL183" s="581"/>
      <c r="BM183" s="97"/>
      <c r="BN183" s="581"/>
      <c r="BO183" s="567"/>
      <c r="BP183" s="568"/>
      <c r="BQ183" s="569"/>
      <c r="BR183" s="935"/>
    </row>
    <row r="184" spans="1:70">
      <c r="A184" s="935" t="s">
        <v>2047</v>
      </c>
      <c r="B184" s="935">
        <v>46079</v>
      </c>
      <c r="C184" s="936" t="s">
        <v>197</v>
      </c>
      <c r="D184" s="37"/>
      <c r="E184" s="936"/>
      <c r="F184" s="238" t="s">
        <v>2104</v>
      </c>
      <c r="G184" s="37" t="s">
        <v>25</v>
      </c>
      <c r="H184" s="936">
        <v>10.3</v>
      </c>
      <c r="I184" s="939">
        <v>12.41</v>
      </c>
      <c r="J184" s="939">
        <v>13.83500557</v>
      </c>
      <c r="K184" s="1035">
        <v>77.38</v>
      </c>
      <c r="L184" s="37" t="s">
        <v>199</v>
      </c>
      <c r="M184" s="37" t="s">
        <v>199</v>
      </c>
      <c r="N184" s="581">
        <v>0.21110000000000001</v>
      </c>
      <c r="O184" s="581">
        <v>3.1099999999999999E-2</v>
      </c>
      <c r="P184" s="581"/>
      <c r="Q184" s="581"/>
      <c r="R184" s="581">
        <v>7.0000000000000001E-3</v>
      </c>
      <c r="S184" s="581">
        <v>3.09E-2</v>
      </c>
      <c r="T184" s="581">
        <v>3.61E-2</v>
      </c>
      <c r="U184" s="581">
        <v>1.5E-3</v>
      </c>
      <c r="V184" s="936"/>
      <c r="W184" s="581">
        <v>7.5399999999999995E-2</v>
      </c>
      <c r="X184" s="581">
        <v>1.2200000000000001E-2</v>
      </c>
      <c r="Y184" s="581">
        <v>7.9000000000000008E-3</v>
      </c>
      <c r="Z184" s="581">
        <v>2.01E-2</v>
      </c>
      <c r="AA184" s="97"/>
      <c r="AB184" s="97"/>
      <c r="AC184" s="581">
        <v>1.43E-2</v>
      </c>
      <c r="AD184" s="97"/>
      <c r="AE184" s="581">
        <v>5.0000000000000001E-4</v>
      </c>
      <c r="AF184" s="567"/>
      <c r="AG184" s="568">
        <v>1.4800000000000001E-2</v>
      </c>
      <c r="AH184" s="559">
        <v>0.1414</v>
      </c>
      <c r="AI184" s="559"/>
      <c r="AJ184" s="935"/>
      <c r="AK184" s="935"/>
      <c r="AL184" s="936"/>
      <c r="AM184" s="37"/>
      <c r="AN184" s="936"/>
      <c r="AO184" s="238"/>
      <c r="AP184" s="37"/>
      <c r="AQ184" s="936"/>
      <c r="AR184" s="939"/>
      <c r="AS184" s="939"/>
      <c r="AT184" s="1035"/>
      <c r="AU184" s="37"/>
      <c r="AV184" s="37"/>
      <c r="AW184" s="581"/>
      <c r="AX184" s="581"/>
      <c r="AY184" s="581"/>
      <c r="AZ184" s="581"/>
      <c r="BA184" s="581"/>
      <c r="BB184" s="581"/>
      <c r="BC184" s="581"/>
      <c r="BD184" s="581"/>
      <c r="BE184" s="936"/>
      <c r="BF184" s="581"/>
      <c r="BG184" s="581"/>
      <c r="BH184" s="581"/>
      <c r="BI184" s="581"/>
      <c r="BJ184" s="97"/>
      <c r="BK184" s="97"/>
      <c r="BL184" s="581"/>
      <c r="BM184" s="97"/>
      <c r="BN184" s="581"/>
      <c r="BO184" s="567"/>
      <c r="BP184" s="568"/>
      <c r="BQ184" s="569"/>
      <c r="BR184" s="935"/>
    </row>
    <row r="185" spans="1:70"/>
    <row r="186" spans="1:70"/>
    <row r="191" spans="1:70"/>
    <row r="192" spans="1:70"/>
    <row r="196"/>
    <row r="197"/>
    <row r="198"/>
  </sheetData>
  <conditionalFormatting sqref="X18:X20 X22 X5:X9">
    <cfRule type="cellIs" dxfId="1917" priority="20" operator="greaterThan">
      <formula>1</formula>
    </cfRule>
  </conditionalFormatting>
  <conditionalFormatting sqref="Z60:Z61 Z63 Z2:Z54 Z57:Z58 Z65">
    <cfRule type="cellIs" dxfId="1916" priority="7" operator="greaterThan">
      <formula>2</formula>
    </cfRule>
  </conditionalFormatting>
  <conditionalFormatting sqref="AR130 AR137:AR178 AR180:AR181 I2:I181">
    <cfRule type="cellIs" dxfId="1915" priority="4" operator="greaterThan">
      <formula>15</formula>
    </cfRule>
  </conditionalFormatting>
  <conditionalFormatting sqref="AR183 I183">
    <cfRule type="cellIs" dxfId="1914" priority="2" operator="greaterThan">
      <formula>15</formula>
    </cfRule>
  </conditionalFormatting>
  <conditionalFormatting sqref="AR184 I184">
    <cfRule type="cellIs" dxfId="1913" priority="1" operator="greaterThan">
      <formula>15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9469-4B88-499F-8338-7540C064C385}">
  <sheetPr>
    <tabColor rgb="FF84FC03"/>
  </sheetPr>
  <dimension ref="A1:AH35"/>
  <sheetViews>
    <sheetView workbookViewId="0">
      <pane xSplit="6" ySplit="2" topLeftCell="P24" activePane="bottomRight" state="frozen"/>
      <selection pane="bottomRight" activeCell="P24" sqref="P24"/>
      <selection pane="bottomLeft"/>
      <selection pane="topRight"/>
    </sheetView>
  </sheetViews>
  <sheetFormatPr defaultRowHeight="15"/>
  <cols>
    <col min="1" max="1" width="11" customWidth="1"/>
    <col min="2" max="2" width="14.140625" customWidth="1"/>
    <col min="3" max="3" width="14" customWidth="1"/>
    <col min="4" max="4" width="12.42578125" customWidth="1"/>
    <col min="5" max="5" width="17.42578125" customWidth="1"/>
    <col min="6" max="6" width="16.42578125" customWidth="1"/>
    <col min="7" max="7" width="14.28515625" customWidth="1"/>
    <col min="8" max="8" width="14" customWidth="1"/>
    <col min="9" max="9" width="12" customWidth="1"/>
    <col min="12" max="12" width="14.42578125" customWidth="1"/>
    <col min="13" max="13" width="16.140625" customWidth="1"/>
    <col min="14" max="14" width="14.28515625" customWidth="1"/>
    <col min="15" max="15" width="13.5703125" customWidth="1"/>
    <col min="16" max="16" width="14.7109375" customWidth="1"/>
    <col min="17" max="17" width="11.85546875" customWidth="1"/>
    <col min="18" max="18" width="13.28515625" customWidth="1"/>
    <col min="19" max="19" width="14.28515625" customWidth="1"/>
    <col min="20" max="20" width="12.42578125" customWidth="1"/>
    <col min="21" max="21" width="11.85546875" customWidth="1"/>
    <col min="23" max="23" width="15.140625" customWidth="1"/>
    <col min="29" max="29" width="17.42578125" customWidth="1"/>
    <col min="30" max="30" width="9.28515625" bestFit="1" customWidth="1"/>
    <col min="34" max="34" width="9.28515625" bestFit="1" customWidth="1"/>
  </cols>
  <sheetData>
    <row r="1" spans="1:34" ht="25.5">
      <c r="A1" s="1410" t="s">
        <v>168</v>
      </c>
      <c r="B1" s="1410" t="s">
        <v>393</v>
      </c>
      <c r="C1" s="1411" t="s">
        <v>13</v>
      </c>
      <c r="D1" s="1411" t="s">
        <v>170</v>
      </c>
      <c r="E1" s="1412" t="s">
        <v>2105</v>
      </c>
      <c r="F1" s="1403" t="s">
        <v>173</v>
      </c>
      <c r="G1" s="1407" t="s">
        <v>395</v>
      </c>
      <c r="H1" s="1408" t="s">
        <v>397</v>
      </c>
      <c r="I1" s="1408"/>
      <c r="J1" s="1408"/>
      <c r="K1" s="1408"/>
      <c r="L1" s="1408"/>
      <c r="M1" s="1408"/>
      <c r="N1" s="1401" t="s">
        <v>2106</v>
      </c>
      <c r="O1" s="1401"/>
      <c r="P1" s="1401"/>
      <c r="Q1" s="1401"/>
      <c r="R1" s="1409" t="s">
        <v>2107</v>
      </c>
      <c r="S1" s="1409"/>
      <c r="T1" s="1409"/>
      <c r="U1" s="1399" t="s">
        <v>400</v>
      </c>
      <c r="V1" s="1399"/>
      <c r="W1" s="1399"/>
      <c r="X1" s="1400" t="s">
        <v>401</v>
      </c>
      <c r="Y1" s="1400"/>
      <c r="Z1" s="1400"/>
      <c r="AA1" s="1404" t="s">
        <v>2108</v>
      </c>
      <c r="AB1" s="1404"/>
      <c r="AC1" s="1405" t="s">
        <v>2109</v>
      </c>
      <c r="AD1" s="1402" t="s">
        <v>404</v>
      </c>
      <c r="AE1" s="1406" t="s">
        <v>406</v>
      </c>
      <c r="AF1" s="1406"/>
      <c r="AG1" s="1406"/>
      <c r="AH1" s="1402" t="s">
        <v>407</v>
      </c>
    </row>
    <row r="2" spans="1:34" s="77" customFormat="1" ht="41.25">
      <c r="A2" s="1410"/>
      <c r="B2" s="1410"/>
      <c r="C2" s="1411"/>
      <c r="D2" s="1411"/>
      <c r="E2" s="1412"/>
      <c r="F2" s="1403"/>
      <c r="G2" s="1407"/>
      <c r="H2" s="1205" t="s">
        <v>2110</v>
      </c>
      <c r="I2" s="1205" t="s">
        <v>177</v>
      </c>
      <c r="J2" s="1205" t="s">
        <v>174</v>
      </c>
      <c r="K2" s="1206" t="s">
        <v>143</v>
      </c>
      <c r="L2" s="1206" t="s">
        <v>408</v>
      </c>
      <c r="M2" s="1205" t="s">
        <v>409</v>
      </c>
      <c r="N2" s="104" t="s">
        <v>177</v>
      </c>
      <c r="O2" s="104" t="s">
        <v>174</v>
      </c>
      <c r="P2" s="104" t="s">
        <v>408</v>
      </c>
      <c r="Q2" s="104" t="s">
        <v>2111</v>
      </c>
      <c r="R2" s="191" t="s">
        <v>410</v>
      </c>
      <c r="S2" s="191" t="s">
        <v>411</v>
      </c>
      <c r="T2" s="192" t="s">
        <v>412</v>
      </c>
      <c r="U2" s="105" t="s">
        <v>410</v>
      </c>
      <c r="V2" s="105" t="s">
        <v>411</v>
      </c>
      <c r="W2" s="106" t="s">
        <v>412</v>
      </c>
      <c r="X2" s="75" t="s">
        <v>413</v>
      </c>
      <c r="Y2" s="75" t="s">
        <v>414</v>
      </c>
      <c r="Z2" s="76" t="s">
        <v>415</v>
      </c>
      <c r="AA2" s="102" t="s">
        <v>2112</v>
      </c>
      <c r="AB2" s="103" t="s">
        <v>2113</v>
      </c>
      <c r="AC2" s="1405"/>
      <c r="AD2" s="1402"/>
      <c r="AE2" s="74" t="s">
        <v>421</v>
      </c>
      <c r="AF2" s="74" t="s">
        <v>422</v>
      </c>
      <c r="AG2" s="74" t="s">
        <v>177</v>
      </c>
      <c r="AH2" s="1402"/>
    </row>
    <row r="3" spans="1:34" ht="28.5">
      <c r="A3" s="1179" t="s">
        <v>196</v>
      </c>
      <c r="B3" s="1180">
        <v>45638</v>
      </c>
      <c r="C3" s="1181" t="s">
        <v>61</v>
      </c>
      <c r="D3" s="1182" t="s">
        <v>197</v>
      </c>
      <c r="E3" s="1183"/>
      <c r="F3" s="1184" t="s">
        <v>259</v>
      </c>
      <c r="G3" s="1185"/>
      <c r="H3" s="1207" t="s">
        <v>199</v>
      </c>
      <c r="I3" s="1208" t="s">
        <v>199</v>
      </c>
      <c r="J3" s="1209">
        <v>11.6</v>
      </c>
      <c r="K3" s="1210">
        <v>78.180000000000007</v>
      </c>
      <c r="L3" s="1211">
        <v>11.46</v>
      </c>
      <c r="M3" s="1212">
        <f t="shared" ref="M3" si="0">(L3/(100-J3))*100</f>
        <v>12.963800904977377</v>
      </c>
      <c r="N3" s="1186" t="s">
        <v>199</v>
      </c>
      <c r="O3" s="1186">
        <v>14.21</v>
      </c>
      <c r="P3" s="1189">
        <v>10.9</v>
      </c>
      <c r="Q3" s="1188">
        <f>(P3/(100-O3))*100</f>
        <v>12.70544352488635</v>
      </c>
      <c r="R3" s="1190">
        <v>86.52</v>
      </c>
      <c r="S3" s="1190">
        <v>-1.1499999999999999</v>
      </c>
      <c r="T3" s="1190">
        <v>15.99</v>
      </c>
      <c r="U3" s="1190">
        <v>83.66</v>
      </c>
      <c r="V3" s="1190">
        <v>-1.06</v>
      </c>
      <c r="W3" s="1190">
        <v>17.78</v>
      </c>
      <c r="X3" s="1190">
        <v>19.07</v>
      </c>
      <c r="Y3" s="1190">
        <v>86.79</v>
      </c>
      <c r="Z3" s="1190">
        <v>6.4</v>
      </c>
      <c r="AA3" s="1187">
        <v>15</v>
      </c>
      <c r="AB3" s="1187">
        <v>150</v>
      </c>
      <c r="AC3" s="1191">
        <v>1.7</v>
      </c>
      <c r="AD3" s="1192"/>
      <c r="AE3" s="1193"/>
      <c r="AF3" s="1193"/>
      <c r="AG3" s="1194"/>
      <c r="AH3" s="1192"/>
    </row>
    <row r="4" spans="1:34" ht="28.5">
      <c r="A4" s="1179" t="s">
        <v>196</v>
      </c>
      <c r="B4" s="1180">
        <v>45645</v>
      </c>
      <c r="C4" s="1181" t="s">
        <v>25</v>
      </c>
      <c r="D4" s="1182" t="s">
        <v>197</v>
      </c>
      <c r="E4" s="1183"/>
      <c r="F4" s="1184" t="s">
        <v>2104</v>
      </c>
      <c r="G4" s="1185"/>
      <c r="H4" s="1207" t="s">
        <v>199</v>
      </c>
      <c r="I4" s="1208" t="s">
        <v>199</v>
      </c>
      <c r="J4" s="1209">
        <v>9.8000000000000007</v>
      </c>
      <c r="K4" s="1210">
        <v>78.599999999999994</v>
      </c>
      <c r="L4" s="1211">
        <v>13.29</v>
      </c>
      <c r="M4" s="1212">
        <f t="shared" ref="M4" si="1">(L4/(100-J4))*100</f>
        <v>14.733924611973393</v>
      </c>
      <c r="N4" s="1186" t="s">
        <v>199</v>
      </c>
      <c r="O4" s="1186">
        <v>12.14</v>
      </c>
      <c r="P4" s="1189">
        <v>13.29</v>
      </c>
      <c r="Q4" s="1188">
        <f>(P4/(100-O4))*100</f>
        <v>15.126337354882768</v>
      </c>
      <c r="R4" s="1190">
        <v>82.1</v>
      </c>
      <c r="S4" s="1190">
        <v>-0.1</v>
      </c>
      <c r="T4" s="1190">
        <v>15.46</v>
      </c>
      <c r="U4" s="1190">
        <v>78.11</v>
      </c>
      <c r="V4" s="1190">
        <v>0.59</v>
      </c>
      <c r="W4" s="1190">
        <v>16.100000000000001</v>
      </c>
      <c r="X4" s="1190">
        <v>39.79</v>
      </c>
      <c r="Y4" s="1190">
        <v>68</v>
      </c>
      <c r="Z4" s="1190">
        <v>14.78</v>
      </c>
      <c r="AA4" s="1187">
        <v>16</v>
      </c>
      <c r="AB4" s="1187">
        <v>148</v>
      </c>
      <c r="AC4" s="1191"/>
      <c r="AD4" s="1192"/>
      <c r="AE4" s="1193"/>
      <c r="AF4" s="1193"/>
      <c r="AG4" s="1194"/>
      <c r="AH4" s="1192"/>
    </row>
    <row r="5" spans="1:34" ht="28.5">
      <c r="A5" s="1195" t="s">
        <v>196</v>
      </c>
      <c r="B5" s="1196">
        <v>45662</v>
      </c>
      <c r="C5" s="1181" t="s">
        <v>25</v>
      </c>
      <c r="D5" s="1197" t="s">
        <v>197</v>
      </c>
      <c r="E5" s="1183"/>
      <c r="F5" s="1198" t="s">
        <v>259</v>
      </c>
      <c r="G5" s="1199"/>
      <c r="H5" s="1213" t="s">
        <v>199</v>
      </c>
      <c r="I5" s="1208" t="s">
        <v>199</v>
      </c>
      <c r="J5" s="1214">
        <v>10.9</v>
      </c>
      <c r="K5" s="1215">
        <v>78.52</v>
      </c>
      <c r="L5" s="1216">
        <v>15.49</v>
      </c>
      <c r="M5" s="1212">
        <f>(L5/(100-J5))*100</f>
        <v>17.384960718294053</v>
      </c>
      <c r="N5" s="1200" t="s">
        <v>199</v>
      </c>
      <c r="O5" s="1200">
        <v>13.7</v>
      </c>
      <c r="P5" s="1202">
        <v>14.9</v>
      </c>
      <c r="Q5" s="1188">
        <f>(P5/(100-O5))*100</f>
        <v>17.265353418308226</v>
      </c>
      <c r="R5" s="1203">
        <v>82.19</v>
      </c>
      <c r="S5" s="1203">
        <v>-0.1</v>
      </c>
      <c r="T5" s="1203">
        <v>15.42</v>
      </c>
      <c r="U5" s="1203">
        <v>78.56</v>
      </c>
      <c r="V5" s="1203">
        <v>0.28999999999999998</v>
      </c>
      <c r="W5" s="1203">
        <v>16.670000000000002</v>
      </c>
      <c r="X5" s="1203">
        <v>36.340000000000003</v>
      </c>
      <c r="Y5" s="1203">
        <v>79.69</v>
      </c>
      <c r="Z5" s="1203">
        <v>12.14</v>
      </c>
      <c r="AA5" s="1201">
        <v>17</v>
      </c>
      <c r="AB5" s="1201">
        <v>157</v>
      </c>
      <c r="AC5" s="1191"/>
      <c r="AD5" s="1192"/>
      <c r="AE5" s="1193"/>
      <c r="AF5" s="1193"/>
      <c r="AG5" s="1194"/>
      <c r="AH5" s="1192"/>
    </row>
    <row r="6" spans="1:34" ht="25.5">
      <c r="A6" s="1195">
        <v>45296</v>
      </c>
      <c r="B6" s="1196">
        <v>45662</v>
      </c>
      <c r="C6" s="1181" t="s">
        <v>61</v>
      </c>
      <c r="D6" s="1197" t="s">
        <v>197</v>
      </c>
      <c r="E6" s="724" t="s">
        <v>2114</v>
      </c>
      <c r="F6" s="1198" t="s">
        <v>259</v>
      </c>
      <c r="G6" s="1199"/>
      <c r="H6" s="1213" t="s">
        <v>199</v>
      </c>
      <c r="I6" s="1208" t="s">
        <v>199</v>
      </c>
      <c r="J6" s="1214">
        <v>10.1</v>
      </c>
      <c r="K6" s="1215">
        <v>78</v>
      </c>
      <c r="L6" s="1216">
        <v>14.38</v>
      </c>
      <c r="M6" s="1212">
        <f>(L6/(100-J6))*100</f>
        <v>15.995550611790879</v>
      </c>
      <c r="N6" s="1200" t="s">
        <v>199</v>
      </c>
      <c r="O6" s="1200">
        <v>13.69</v>
      </c>
      <c r="P6" s="1202">
        <v>14.18</v>
      </c>
      <c r="Q6" s="1188">
        <f>(P6/(100-O6))*100</f>
        <v>16.429150735720079</v>
      </c>
      <c r="R6" s="1203">
        <v>82.52</v>
      </c>
      <c r="S6" s="1203">
        <v>0.03</v>
      </c>
      <c r="T6" s="1203">
        <v>15.02</v>
      </c>
      <c r="U6" s="1203">
        <v>79.16</v>
      </c>
      <c r="V6" s="1203">
        <v>0.44</v>
      </c>
      <c r="W6" s="1203">
        <v>16.54</v>
      </c>
      <c r="X6" s="1203">
        <v>37.11</v>
      </c>
      <c r="Y6" s="1203">
        <v>61.05</v>
      </c>
      <c r="Z6" s="1203">
        <v>12.31</v>
      </c>
      <c r="AA6" s="1201">
        <v>18</v>
      </c>
      <c r="AB6" s="1201">
        <v>160</v>
      </c>
      <c r="AC6" s="1191">
        <v>1.89</v>
      </c>
      <c r="AD6" s="1192"/>
      <c r="AE6" s="1193"/>
      <c r="AF6" s="1193"/>
      <c r="AG6" s="1194"/>
      <c r="AH6" s="1192"/>
    </row>
    <row r="7" spans="1:34" ht="28.5">
      <c r="A7" s="1195" t="s">
        <v>196</v>
      </c>
      <c r="B7" s="1196">
        <v>45669</v>
      </c>
      <c r="C7" s="1181" t="s">
        <v>25</v>
      </c>
      <c r="D7" s="1197" t="s">
        <v>197</v>
      </c>
      <c r="E7" s="1183"/>
      <c r="F7" s="1198" t="s">
        <v>259</v>
      </c>
      <c r="G7" s="1199"/>
      <c r="H7" s="1213" t="s">
        <v>199</v>
      </c>
      <c r="I7" s="1208" t="s">
        <v>199</v>
      </c>
      <c r="J7" s="1214">
        <v>11.2</v>
      </c>
      <c r="K7" s="1215">
        <v>80.09</v>
      </c>
      <c r="L7" s="1216">
        <v>14.73</v>
      </c>
      <c r="M7" s="1212">
        <f>(L7/(100-J7))*100</f>
        <v>16.587837837837839</v>
      </c>
      <c r="N7" s="1200" t="s">
        <v>199</v>
      </c>
      <c r="O7" s="1200">
        <v>14.2</v>
      </c>
      <c r="P7" s="1202">
        <v>13.07</v>
      </c>
      <c r="Q7" s="1188">
        <f>(P7/(100-O7))*100</f>
        <v>15.233100233100233</v>
      </c>
      <c r="R7" s="1203">
        <v>83.71</v>
      </c>
      <c r="S7" s="1203">
        <v>-0.54</v>
      </c>
      <c r="T7" s="1203">
        <v>15.36</v>
      </c>
      <c r="U7" s="1203">
        <v>80.66</v>
      </c>
      <c r="V7" s="1203">
        <v>-0.28999999999999998</v>
      </c>
      <c r="W7" s="1203">
        <v>17.43</v>
      </c>
      <c r="X7" s="1203">
        <v>32.479999999999997</v>
      </c>
      <c r="Y7" s="1203">
        <v>88.95</v>
      </c>
      <c r="Z7" s="1203">
        <v>10.94</v>
      </c>
      <c r="AA7" s="1201">
        <v>20</v>
      </c>
      <c r="AB7" s="1201">
        <v>177</v>
      </c>
      <c r="AC7" s="1191"/>
      <c r="AD7" s="1192"/>
      <c r="AE7" s="1193"/>
      <c r="AF7" s="1193"/>
      <c r="AG7" s="1194"/>
      <c r="AH7" s="1192"/>
    </row>
    <row r="8" spans="1:34" ht="28.5">
      <c r="A8" s="1195" t="s">
        <v>196</v>
      </c>
      <c r="B8" s="1196">
        <v>45677</v>
      </c>
      <c r="C8" s="1181" t="s">
        <v>25</v>
      </c>
      <c r="D8" s="1197" t="s">
        <v>197</v>
      </c>
      <c r="E8" s="1183"/>
      <c r="F8" s="1198" t="s">
        <v>259</v>
      </c>
      <c r="G8" s="1199"/>
      <c r="H8" s="1213" t="s">
        <v>199</v>
      </c>
      <c r="I8" s="1208" t="s">
        <v>199</v>
      </c>
      <c r="J8" s="1214">
        <v>11.3</v>
      </c>
      <c r="K8" s="1215">
        <v>81.400000000000006</v>
      </c>
      <c r="L8" s="1216">
        <v>14.71</v>
      </c>
      <c r="M8" s="1212">
        <f>(L8/(100-J8))*100</f>
        <v>16.583990980834272</v>
      </c>
      <c r="N8" s="1200" t="s">
        <v>199</v>
      </c>
      <c r="O8" s="1200">
        <v>12.62</v>
      </c>
      <c r="P8" s="1202">
        <v>13.74</v>
      </c>
      <c r="Q8" s="1188">
        <f>(P8/(100-O8))*100</f>
        <v>15.724422064545665</v>
      </c>
      <c r="R8" s="1203">
        <v>79.819999999999993</v>
      </c>
      <c r="S8" s="1203">
        <v>-7.0000000000000007E-2</v>
      </c>
      <c r="T8" s="1203">
        <v>16.57</v>
      </c>
      <c r="U8" s="1203">
        <v>77.08</v>
      </c>
      <c r="V8" s="1203">
        <v>0.43</v>
      </c>
      <c r="W8" s="1203">
        <v>16.7</v>
      </c>
      <c r="X8" s="1203">
        <v>32.69</v>
      </c>
      <c r="Y8" s="1203">
        <v>80.209999999999994</v>
      </c>
      <c r="Z8" s="1203">
        <v>11.17</v>
      </c>
      <c r="AA8" s="1201"/>
      <c r="AB8" s="1201"/>
      <c r="AC8" s="1191"/>
      <c r="AD8" s="1192"/>
      <c r="AE8" s="1193"/>
      <c r="AF8" s="1193"/>
      <c r="AG8" s="1194"/>
      <c r="AH8" s="1192"/>
    </row>
    <row r="9" spans="1:34" ht="25.5">
      <c r="A9" s="1195">
        <v>0</v>
      </c>
      <c r="B9" s="1196">
        <v>45681</v>
      </c>
      <c r="C9" s="1181" t="s">
        <v>25</v>
      </c>
      <c r="D9" s="1197" t="s">
        <v>197</v>
      </c>
      <c r="E9" s="1183"/>
      <c r="F9" s="1198" t="s">
        <v>2104</v>
      </c>
      <c r="G9" s="1199"/>
      <c r="H9" s="1213" t="s">
        <v>199</v>
      </c>
      <c r="I9" s="1208" t="s">
        <v>199</v>
      </c>
      <c r="J9" s="1214">
        <v>11.5</v>
      </c>
      <c r="K9" s="1215">
        <v>79.36</v>
      </c>
      <c r="L9" s="1216">
        <v>13.34</v>
      </c>
      <c r="M9" s="1212">
        <f>(L9/(100-J9))*100</f>
        <v>15.073446327683616</v>
      </c>
      <c r="N9" s="1200" t="s">
        <v>199</v>
      </c>
      <c r="O9" s="1200">
        <v>13.35</v>
      </c>
      <c r="P9" s="1202">
        <v>13.45</v>
      </c>
      <c r="Q9" s="1188">
        <f>(P9/(100-O9))*100</f>
        <v>15.522215810732831</v>
      </c>
      <c r="R9" s="1203">
        <v>82.94</v>
      </c>
      <c r="S9" s="1203">
        <v>-0.06</v>
      </c>
      <c r="T9" s="1203">
        <v>14.82</v>
      </c>
      <c r="U9" s="1203">
        <v>79.05</v>
      </c>
      <c r="V9" s="1203">
        <v>0.49</v>
      </c>
      <c r="W9" s="1203">
        <v>15.94</v>
      </c>
      <c r="X9" s="1203">
        <v>37.17</v>
      </c>
      <c r="Y9" s="1203">
        <v>80.2</v>
      </c>
      <c r="Z9" s="1203">
        <v>11.74</v>
      </c>
      <c r="AA9" s="1201"/>
      <c r="AB9" s="1201"/>
      <c r="AC9" s="1191">
        <v>1.96</v>
      </c>
      <c r="AD9" s="1192"/>
      <c r="AE9" s="1193"/>
      <c r="AF9" s="1193"/>
      <c r="AG9" s="1194"/>
      <c r="AH9" s="1192"/>
    </row>
    <row r="10" spans="1:34" ht="28.5">
      <c r="A10" s="1195" t="s">
        <v>196</v>
      </c>
      <c r="B10" s="1196">
        <v>45682</v>
      </c>
      <c r="C10" s="1181" t="s">
        <v>25</v>
      </c>
      <c r="D10" s="1197" t="s">
        <v>197</v>
      </c>
      <c r="E10" s="1183"/>
      <c r="F10" s="1198" t="s">
        <v>259</v>
      </c>
      <c r="G10" s="1199"/>
      <c r="H10" s="1213" t="s">
        <v>199</v>
      </c>
      <c r="I10" s="1208" t="s">
        <v>199</v>
      </c>
      <c r="J10" s="1214">
        <v>10.3</v>
      </c>
      <c r="K10" s="1215">
        <v>79.34</v>
      </c>
      <c r="L10" s="1216">
        <v>13.39</v>
      </c>
      <c r="M10" s="1212">
        <f>(L10/(100-J10))*100</f>
        <v>14.927536231884059</v>
      </c>
      <c r="N10" s="1200" t="s">
        <v>199</v>
      </c>
      <c r="O10" s="1200">
        <v>13.15</v>
      </c>
      <c r="P10" s="1202">
        <v>12.32</v>
      </c>
      <c r="Q10" s="1188">
        <f>(P10/(100-O10))*100</f>
        <v>14.185377086931492</v>
      </c>
      <c r="R10" s="1203">
        <v>83.02</v>
      </c>
      <c r="S10" s="1203">
        <v>-0.22</v>
      </c>
      <c r="T10" s="1203">
        <v>15.05</v>
      </c>
      <c r="U10" s="1203">
        <v>79.62</v>
      </c>
      <c r="V10" s="1203">
        <v>0.2</v>
      </c>
      <c r="W10" s="1203">
        <v>16.260000000000002</v>
      </c>
      <c r="X10" s="1203">
        <v>32.700000000000003</v>
      </c>
      <c r="Y10" s="1203">
        <v>60.61</v>
      </c>
      <c r="Z10" s="1203">
        <v>11.46</v>
      </c>
      <c r="AA10" s="1201"/>
      <c r="AB10" s="1201"/>
      <c r="AC10" s="1191">
        <v>2.06</v>
      </c>
      <c r="AD10" s="1192"/>
      <c r="AE10" s="1193"/>
      <c r="AF10" s="1193"/>
      <c r="AG10" s="1194"/>
      <c r="AH10" s="1192"/>
    </row>
    <row r="11" spans="1:34" ht="33">
      <c r="A11" s="1195" t="s">
        <v>196</v>
      </c>
      <c r="B11" s="1196">
        <v>45701</v>
      </c>
      <c r="C11" s="1181" t="s">
        <v>61</v>
      </c>
      <c r="D11" s="1197" t="s">
        <v>197</v>
      </c>
      <c r="E11" s="724" t="s">
        <v>2115</v>
      </c>
      <c r="F11" s="1198" t="s">
        <v>259</v>
      </c>
      <c r="G11" s="1199"/>
      <c r="H11" s="1213" t="s">
        <v>199</v>
      </c>
      <c r="I11" s="1208" t="s">
        <v>199</v>
      </c>
      <c r="J11" s="1214">
        <v>10.6</v>
      </c>
      <c r="K11" s="1215">
        <v>79.099999999999994</v>
      </c>
      <c r="L11" s="1216">
        <v>15.07</v>
      </c>
      <c r="M11" s="1212">
        <f>(L11/(100-J11))*100</f>
        <v>16.856823266219241</v>
      </c>
      <c r="N11" s="1200" t="s">
        <v>199</v>
      </c>
      <c r="O11" s="1200">
        <v>14.46</v>
      </c>
      <c r="P11" s="1202">
        <v>13.47</v>
      </c>
      <c r="Q11" s="1188">
        <f>(P11/(100-O11))*100</f>
        <v>15.747018938508303</v>
      </c>
      <c r="R11" s="1203">
        <v>89.02</v>
      </c>
      <c r="S11" s="1203">
        <v>-0.28000000000000003</v>
      </c>
      <c r="T11" s="1203">
        <v>11.2</v>
      </c>
      <c r="U11" s="1203">
        <v>81.08</v>
      </c>
      <c r="V11" s="1203">
        <v>-0.57999999999999996</v>
      </c>
      <c r="W11" s="1203">
        <v>18.84</v>
      </c>
      <c r="X11" s="1203">
        <v>39</v>
      </c>
      <c r="Y11" s="1203">
        <v>77.92</v>
      </c>
      <c r="Z11" s="1203">
        <v>12.99</v>
      </c>
      <c r="AA11" s="1201">
        <v>20</v>
      </c>
      <c r="AB11" s="1201">
        <v>180</v>
      </c>
      <c r="AC11" s="1191"/>
      <c r="AD11" s="1192"/>
      <c r="AE11" s="1193"/>
      <c r="AF11" s="1193"/>
      <c r="AG11" s="1194"/>
      <c r="AH11" s="1192"/>
    </row>
    <row r="12" spans="1:34" ht="28.5">
      <c r="A12" s="1195" t="s">
        <v>196</v>
      </c>
      <c r="B12" s="1196">
        <v>45703</v>
      </c>
      <c r="C12" s="1181" t="s">
        <v>25</v>
      </c>
      <c r="D12" s="1197" t="s">
        <v>197</v>
      </c>
      <c r="E12" s="724"/>
      <c r="F12" s="1204" t="s">
        <v>2050</v>
      </c>
      <c r="G12" s="1199"/>
      <c r="H12" s="1213" t="s">
        <v>199</v>
      </c>
      <c r="I12" s="1208" t="s">
        <v>199</v>
      </c>
      <c r="J12" s="1214">
        <v>9.8000000000000007</v>
      </c>
      <c r="K12" s="1215">
        <v>77.56</v>
      </c>
      <c r="L12" s="1216">
        <v>12.64</v>
      </c>
      <c r="M12" s="1212">
        <f>(L12/(100-J12))*100</f>
        <v>14.013303769401331</v>
      </c>
      <c r="N12" s="1200" t="s">
        <v>199</v>
      </c>
      <c r="O12" s="1200">
        <v>13.4</v>
      </c>
      <c r="P12" s="1202">
        <v>12.13</v>
      </c>
      <c r="Q12" s="1188">
        <f>(P12/(100-O12))*100</f>
        <v>14.006928406466516</v>
      </c>
      <c r="R12" s="1203">
        <v>84.38</v>
      </c>
      <c r="S12" s="1203">
        <v>0.01</v>
      </c>
      <c r="T12" s="1203">
        <v>15.6</v>
      </c>
      <c r="U12" s="1203">
        <v>81.92</v>
      </c>
      <c r="V12" s="1203">
        <v>0.25</v>
      </c>
      <c r="W12" s="1203">
        <v>16.5</v>
      </c>
      <c r="X12" s="1203"/>
      <c r="Y12" s="1203"/>
      <c r="Z12" s="1203"/>
      <c r="AA12" s="1201"/>
      <c r="AB12" s="1201"/>
      <c r="AC12" s="1191"/>
      <c r="AD12" s="1192"/>
      <c r="AE12" s="1193"/>
      <c r="AF12" s="1193"/>
      <c r="AG12" s="1194"/>
      <c r="AH12" s="1192"/>
    </row>
    <row r="13" spans="1:34" ht="28.5">
      <c r="A13" s="1195" t="s">
        <v>196</v>
      </c>
      <c r="B13" s="1196">
        <v>45717</v>
      </c>
      <c r="C13" s="1181" t="s">
        <v>25</v>
      </c>
      <c r="D13" s="1197" t="s">
        <v>197</v>
      </c>
      <c r="E13" s="724"/>
      <c r="F13" s="1204" t="s">
        <v>2050</v>
      </c>
      <c r="G13" s="1199"/>
      <c r="H13" s="1213" t="s">
        <v>199</v>
      </c>
      <c r="I13" s="1208" t="s">
        <v>199</v>
      </c>
      <c r="J13" s="1217">
        <v>10.25</v>
      </c>
      <c r="K13" s="1215"/>
      <c r="L13" s="1216">
        <v>12.62</v>
      </c>
      <c r="M13" s="1212">
        <f>(L13/(100-J13))*100</f>
        <v>14.061281337047351</v>
      </c>
      <c r="N13" s="1200" t="s">
        <v>199</v>
      </c>
      <c r="O13" s="1200">
        <v>12.96</v>
      </c>
      <c r="P13" s="1202">
        <v>12.01</v>
      </c>
      <c r="Q13" s="1188">
        <f>(P13/(100-O13))*100</f>
        <v>13.798253676470591</v>
      </c>
      <c r="R13" s="1203">
        <v>84.82</v>
      </c>
      <c r="S13" s="1203">
        <v>-0.27</v>
      </c>
      <c r="T13" s="1203">
        <v>14.17</v>
      </c>
      <c r="U13" s="1203">
        <v>81.72</v>
      </c>
      <c r="V13" s="1203">
        <v>-0.22</v>
      </c>
      <c r="W13" s="1203">
        <v>17.09</v>
      </c>
      <c r="X13" s="1203">
        <v>30.58</v>
      </c>
      <c r="Y13" s="1203">
        <v>85.54</v>
      </c>
      <c r="Z13" s="1203">
        <v>10.07</v>
      </c>
      <c r="AA13" s="1201"/>
      <c r="AB13" s="1201"/>
      <c r="AC13" s="1191"/>
      <c r="AD13" s="1192"/>
      <c r="AE13" s="1193"/>
      <c r="AF13" s="1193"/>
      <c r="AG13" s="1194"/>
      <c r="AH13" s="1192"/>
    </row>
    <row r="14" spans="1:34" ht="28.5">
      <c r="A14" s="1195" t="s">
        <v>196</v>
      </c>
      <c r="B14" s="1196">
        <v>45751</v>
      </c>
      <c r="C14" s="1181" t="s">
        <v>25</v>
      </c>
      <c r="D14" s="1197" t="s">
        <v>197</v>
      </c>
      <c r="E14" s="724"/>
      <c r="F14" s="1204" t="s">
        <v>2052</v>
      </c>
      <c r="G14" s="1199"/>
      <c r="H14" s="1213" t="s">
        <v>199</v>
      </c>
      <c r="I14" s="1208" t="s">
        <v>199</v>
      </c>
      <c r="J14" s="1217">
        <v>10.8</v>
      </c>
      <c r="K14" s="1215"/>
      <c r="L14" s="1216">
        <v>15.3</v>
      </c>
      <c r="M14" s="1212">
        <f>(L14/(100-J14))*100</f>
        <v>17.152466367713004</v>
      </c>
      <c r="N14" s="1200" t="s">
        <v>199</v>
      </c>
      <c r="O14" s="1200">
        <v>13.88</v>
      </c>
      <c r="P14" s="1202">
        <v>13.95</v>
      </c>
      <c r="Q14" s="1188">
        <f>(P14/(100-O14))*100</f>
        <v>16.198327914537852</v>
      </c>
      <c r="R14" s="1203">
        <v>84.05</v>
      </c>
      <c r="S14" s="1203">
        <v>-0.77</v>
      </c>
      <c r="T14" s="1203">
        <v>16.29</v>
      </c>
      <c r="U14" s="1203">
        <v>80.47</v>
      </c>
      <c r="V14" s="1203">
        <v>-0.45</v>
      </c>
      <c r="W14" s="1203">
        <v>18.559999999999999</v>
      </c>
      <c r="X14" s="1203">
        <v>32.4</v>
      </c>
      <c r="Y14" s="1203">
        <v>74.510000000000005</v>
      </c>
      <c r="Z14" s="1203">
        <v>11.02</v>
      </c>
      <c r="AA14" s="1201">
        <v>14</v>
      </c>
      <c r="AB14" s="1201">
        <v>110</v>
      </c>
      <c r="AC14" s="1191">
        <v>1.87</v>
      </c>
      <c r="AD14" s="1192"/>
      <c r="AE14" s="1193"/>
      <c r="AF14" s="1193"/>
      <c r="AG14" s="1194"/>
      <c r="AH14" s="1192"/>
    </row>
    <row r="15" spans="1:34" ht="28.5">
      <c r="A15" s="1195" t="s">
        <v>196</v>
      </c>
      <c r="B15" s="1196">
        <v>45775</v>
      </c>
      <c r="C15" s="1181" t="s">
        <v>61</v>
      </c>
      <c r="D15" s="1197" t="s">
        <v>197</v>
      </c>
      <c r="E15" s="724"/>
      <c r="F15" s="1204" t="s">
        <v>2052</v>
      </c>
      <c r="G15" s="1199"/>
      <c r="H15" s="1213" t="s">
        <v>199</v>
      </c>
      <c r="I15" s="1208" t="s">
        <v>199</v>
      </c>
      <c r="J15" s="1217">
        <v>9.1</v>
      </c>
      <c r="K15" s="1215"/>
      <c r="L15" s="1216">
        <v>12.06</v>
      </c>
      <c r="M15" s="1212">
        <f>(L15/(100-J15))*100</f>
        <v>13.267326732673268</v>
      </c>
      <c r="N15" s="1200" t="s">
        <v>199</v>
      </c>
      <c r="O15" s="1200">
        <v>12.96</v>
      </c>
      <c r="P15" s="1202">
        <v>12.13</v>
      </c>
      <c r="Q15" s="1188">
        <f>(P15/(100-O15))*100</f>
        <v>13.936121323529413</v>
      </c>
      <c r="R15" s="1203">
        <v>85.92</v>
      </c>
      <c r="S15" s="1203">
        <v>-0.84</v>
      </c>
      <c r="T15" s="1203">
        <v>15.1</v>
      </c>
      <c r="U15" s="1203">
        <v>83.5</v>
      </c>
      <c r="V15" s="1203">
        <v>-0.66</v>
      </c>
      <c r="W15" s="1203">
        <v>16.89</v>
      </c>
      <c r="X15" s="1203">
        <v>33.32</v>
      </c>
      <c r="Y15" s="1203">
        <v>44.93</v>
      </c>
      <c r="Z15" s="1203">
        <v>11.14</v>
      </c>
      <c r="AA15" s="1201"/>
      <c r="AB15" s="1201"/>
      <c r="AC15" s="1191"/>
      <c r="AD15" s="1192"/>
      <c r="AE15" s="1193"/>
      <c r="AF15" s="1193"/>
      <c r="AG15" s="1194"/>
      <c r="AH15" s="1192"/>
    </row>
    <row r="16" spans="1:34" ht="25.5">
      <c r="A16" s="1195"/>
      <c r="B16" s="1196">
        <v>45835</v>
      </c>
      <c r="C16" s="1181" t="s">
        <v>2116</v>
      </c>
      <c r="D16" s="1197"/>
      <c r="E16" s="724"/>
      <c r="F16" s="1204" t="s">
        <v>48</v>
      </c>
      <c r="G16" s="1199"/>
      <c r="H16" s="1213" t="s">
        <v>199</v>
      </c>
      <c r="I16" s="1208" t="s">
        <v>199</v>
      </c>
      <c r="J16" s="1217">
        <v>9.1999999999999993</v>
      </c>
      <c r="K16" s="1215">
        <v>79.86</v>
      </c>
      <c r="L16" s="1216">
        <v>12.37</v>
      </c>
      <c r="M16" s="1212">
        <f>(L16/(100-J16))*100</f>
        <v>13.623348017621145</v>
      </c>
      <c r="N16" s="1200" t="s">
        <v>199</v>
      </c>
      <c r="O16" s="1200">
        <v>12.1</v>
      </c>
      <c r="P16" s="1202">
        <v>11.52</v>
      </c>
      <c r="Q16" s="1188">
        <f>(P16/(100-O16))*100</f>
        <v>13.105802047781568</v>
      </c>
      <c r="R16" s="1203">
        <v>84.32</v>
      </c>
      <c r="S16" s="1203">
        <v>-0.8</v>
      </c>
      <c r="T16" s="1203">
        <v>15</v>
      </c>
      <c r="U16" s="1203">
        <v>79.430000000000007</v>
      </c>
      <c r="V16" s="1203">
        <v>-0.26</v>
      </c>
      <c r="W16" s="1203">
        <v>16.38</v>
      </c>
      <c r="X16" s="1203">
        <v>27.32</v>
      </c>
      <c r="Y16" s="1203">
        <v>68.36</v>
      </c>
      <c r="Z16" s="1203">
        <v>9.56</v>
      </c>
      <c r="AA16" s="1201">
        <v>35</v>
      </c>
      <c r="AB16" s="1201">
        <v>227</v>
      </c>
      <c r="AC16" s="1191"/>
      <c r="AD16" s="1192">
        <v>465</v>
      </c>
      <c r="AE16" s="1193"/>
      <c r="AF16" s="1193"/>
      <c r="AG16" s="1194"/>
      <c r="AH16" s="1192"/>
    </row>
    <row r="17" spans="1:34" ht="25.5">
      <c r="A17" s="1195"/>
      <c r="B17" s="1196">
        <v>45840</v>
      </c>
      <c r="C17" s="1181" t="s">
        <v>2117</v>
      </c>
      <c r="D17" s="1204" t="s">
        <v>2053</v>
      </c>
      <c r="E17" s="724"/>
      <c r="F17" s="1204" t="s">
        <v>2058</v>
      </c>
      <c r="G17" s="1199"/>
      <c r="H17" s="1213" t="s">
        <v>199</v>
      </c>
      <c r="I17" s="1208" t="s">
        <v>199</v>
      </c>
      <c r="J17" s="1217">
        <v>10.42</v>
      </c>
      <c r="K17" s="1215"/>
      <c r="L17" s="1216">
        <v>12.85</v>
      </c>
      <c r="M17" s="1212">
        <f>(L17/(100-J17))*100</f>
        <v>14.344719803527573</v>
      </c>
      <c r="N17" s="1200" t="s">
        <v>199</v>
      </c>
      <c r="O17" s="1200">
        <v>13.7</v>
      </c>
      <c r="P17" s="1202">
        <v>11.14</v>
      </c>
      <c r="Q17" s="1188">
        <f>(P17/(100-O17))*100</f>
        <v>12.90845886442642</v>
      </c>
      <c r="R17" s="1203">
        <v>84.42</v>
      </c>
      <c r="S17" s="1203">
        <v>-0.77</v>
      </c>
      <c r="T17" s="1203">
        <v>13.9</v>
      </c>
      <c r="U17" s="1203">
        <v>82.62</v>
      </c>
      <c r="V17" s="1203">
        <v>-0.75</v>
      </c>
      <c r="W17" s="1203">
        <v>15.68</v>
      </c>
      <c r="X17" s="1203">
        <v>31.27</v>
      </c>
      <c r="Y17" s="1203">
        <v>72.67</v>
      </c>
      <c r="Z17" s="1203">
        <v>11.12</v>
      </c>
      <c r="AA17" s="1201">
        <v>20</v>
      </c>
      <c r="AB17" s="1201">
        <v>210</v>
      </c>
      <c r="AC17" s="1191"/>
      <c r="AD17" s="1192">
        <v>418</v>
      </c>
      <c r="AE17" s="1193"/>
      <c r="AF17" s="1193"/>
      <c r="AG17" s="1194"/>
      <c r="AH17" s="1192"/>
    </row>
    <row r="18" spans="1:34" ht="25.5">
      <c r="A18" s="1195"/>
      <c r="B18" s="1196">
        <v>45849</v>
      </c>
      <c r="C18" s="1181" t="s">
        <v>2117</v>
      </c>
      <c r="D18" s="1197"/>
      <c r="E18" s="724"/>
      <c r="F18" s="1204" t="s">
        <v>2118</v>
      </c>
      <c r="G18" s="1199"/>
      <c r="H18" s="1213" t="s">
        <v>199</v>
      </c>
      <c r="I18" s="1208" t="s">
        <v>199</v>
      </c>
      <c r="J18" s="1217">
        <v>8.4</v>
      </c>
      <c r="K18" s="1215">
        <v>81.400000000000006</v>
      </c>
      <c r="L18" s="1216">
        <v>11.97</v>
      </c>
      <c r="M18" s="1212">
        <f>(L18/(100-J18))*100</f>
        <v>13.067685589519652</v>
      </c>
      <c r="N18" s="1200" t="s">
        <v>199</v>
      </c>
      <c r="O18" s="1200">
        <v>12</v>
      </c>
      <c r="P18" s="1202">
        <v>11.56</v>
      </c>
      <c r="Q18" s="1188">
        <f>(P18/(100-O18))*100</f>
        <v>13.136363636363638</v>
      </c>
      <c r="R18" s="1203">
        <v>85.61</v>
      </c>
      <c r="S18" s="1203">
        <v>-1</v>
      </c>
      <c r="T18" s="1203">
        <v>15.18</v>
      </c>
      <c r="U18" s="1203">
        <v>83.39</v>
      </c>
      <c r="V18" s="1203">
        <v>-0.81</v>
      </c>
      <c r="W18" s="1203">
        <v>17.010000000000002</v>
      </c>
      <c r="X18" s="1203">
        <v>30.7</v>
      </c>
      <c r="Y18" s="1203">
        <v>49.5</v>
      </c>
      <c r="Z18" s="1203">
        <v>9.84</v>
      </c>
      <c r="AA18" s="1201">
        <v>10</v>
      </c>
      <c r="AB18" s="1201">
        <v>189</v>
      </c>
      <c r="AC18" s="1191"/>
      <c r="AD18" s="1192">
        <v>489</v>
      </c>
      <c r="AE18" s="1193"/>
      <c r="AF18" s="1193"/>
      <c r="AG18" s="1194"/>
      <c r="AH18" s="1192"/>
    </row>
    <row r="19" spans="1:34" ht="25.5">
      <c r="A19" s="1195"/>
      <c r="B19" s="1196">
        <v>45862</v>
      </c>
      <c r="C19" s="1181" t="s">
        <v>2117</v>
      </c>
      <c r="D19" s="1197"/>
      <c r="E19" s="724"/>
      <c r="F19" s="1204" t="s">
        <v>2119</v>
      </c>
      <c r="G19" s="1199"/>
      <c r="H19" s="1213" t="s">
        <v>199</v>
      </c>
      <c r="I19" s="1208" t="s">
        <v>199</v>
      </c>
      <c r="J19" s="1217"/>
      <c r="K19" s="1215"/>
      <c r="L19" s="1216"/>
      <c r="M19" s="1212"/>
      <c r="N19" s="1200" t="s">
        <v>199</v>
      </c>
      <c r="O19" s="1200">
        <v>13.28</v>
      </c>
      <c r="P19" s="1202">
        <v>12.38</v>
      </c>
      <c r="Q19" s="1188">
        <f>(P19/(100-O19))*100</f>
        <v>14.275830258302586</v>
      </c>
      <c r="R19" s="1203">
        <v>86.02</v>
      </c>
      <c r="S19" s="1203">
        <v>-0.42</v>
      </c>
      <c r="T19" s="1203">
        <v>12.12</v>
      </c>
      <c r="U19" s="1203">
        <v>84.67</v>
      </c>
      <c r="V19" s="1203">
        <v>-0.67</v>
      </c>
      <c r="W19" s="1203">
        <v>14.1</v>
      </c>
      <c r="X19" s="1203">
        <v>35.9</v>
      </c>
      <c r="Y19" s="1203">
        <v>50</v>
      </c>
      <c r="Z19" s="1203">
        <v>12.85</v>
      </c>
      <c r="AA19" s="1201">
        <v>10</v>
      </c>
      <c r="AB19" s="1201">
        <v>210</v>
      </c>
      <c r="AC19" s="1191"/>
      <c r="AD19" s="1192"/>
      <c r="AE19" s="1193"/>
      <c r="AF19" s="1193"/>
      <c r="AG19" s="1194"/>
      <c r="AH19" s="1192"/>
    </row>
    <row r="20" spans="1:34" ht="25.5">
      <c r="A20" s="1195"/>
      <c r="B20" s="1196">
        <v>45956</v>
      </c>
      <c r="C20" s="1181" t="s">
        <v>2117</v>
      </c>
      <c r="D20" s="1197" t="s">
        <v>2084</v>
      </c>
      <c r="E20" s="724"/>
      <c r="F20" s="1204" t="s">
        <v>2058</v>
      </c>
      <c r="G20" s="1199"/>
      <c r="H20" s="1213" t="s">
        <v>199</v>
      </c>
      <c r="I20" s="1208" t="s">
        <v>199</v>
      </c>
      <c r="J20" s="1217"/>
      <c r="K20" s="1215"/>
      <c r="L20" s="1216"/>
      <c r="M20" s="1212"/>
      <c r="N20" s="1200" t="s">
        <v>199</v>
      </c>
      <c r="O20" s="1200">
        <v>13</v>
      </c>
      <c r="P20" s="1202">
        <v>14.16</v>
      </c>
      <c r="Q20" s="1188">
        <f>(P20/(100-O20))*100</f>
        <v>16.27586206896552</v>
      </c>
      <c r="R20" s="1203">
        <v>82.85</v>
      </c>
      <c r="S20" s="1203">
        <v>-0.32</v>
      </c>
      <c r="T20" s="1203">
        <v>14.85</v>
      </c>
      <c r="U20" s="1203">
        <v>79.42</v>
      </c>
      <c r="V20" s="1203">
        <v>0.03</v>
      </c>
      <c r="W20" s="1203">
        <v>17.37</v>
      </c>
      <c r="X20" s="1203">
        <v>43.75</v>
      </c>
      <c r="Y20" s="1203">
        <v>55.95</v>
      </c>
      <c r="Z20" s="1203">
        <v>14.44</v>
      </c>
      <c r="AA20" s="1201">
        <v>8</v>
      </c>
      <c r="AB20" s="1201">
        <v>187</v>
      </c>
      <c r="AC20" s="1191"/>
      <c r="AD20" s="1192"/>
      <c r="AE20" s="1193"/>
      <c r="AF20" s="1193"/>
      <c r="AG20" s="1194"/>
      <c r="AH20" s="1192">
        <v>67.099999999999994</v>
      </c>
    </row>
    <row r="21" spans="1:34" ht="28.5">
      <c r="A21" s="850" t="s">
        <v>196</v>
      </c>
      <c r="B21" s="835">
        <v>45976</v>
      </c>
      <c r="C21" s="836" t="s">
        <v>61</v>
      </c>
      <c r="D21" s="837" t="s">
        <v>197</v>
      </c>
      <c r="E21" s="838"/>
      <c r="F21" s="839" t="s">
        <v>259</v>
      </c>
      <c r="G21" s="840"/>
      <c r="H21" s="1213" t="s">
        <v>199</v>
      </c>
      <c r="I21" s="1208" t="s">
        <v>199</v>
      </c>
      <c r="J21" s="1214">
        <v>12.7</v>
      </c>
      <c r="K21" s="1215">
        <v>82.4</v>
      </c>
      <c r="L21" s="1216">
        <v>13.54</v>
      </c>
      <c r="M21" s="1212">
        <f>(L21/(100-J21))*100</f>
        <v>15.509736540664376</v>
      </c>
      <c r="N21" s="841" t="s">
        <v>199</v>
      </c>
      <c r="O21" s="841">
        <v>13.53</v>
      </c>
      <c r="P21" s="844">
        <v>12.87</v>
      </c>
      <c r="Q21" s="843">
        <f>(P21/(100-O21))*100</f>
        <v>14.883774719555914</v>
      </c>
      <c r="R21" s="845">
        <v>85.5</v>
      </c>
      <c r="S21" s="845">
        <v>-1.1499999999999999</v>
      </c>
      <c r="T21" s="845">
        <v>14.96</v>
      </c>
      <c r="U21" s="845">
        <v>83.76</v>
      </c>
      <c r="V21" s="845">
        <v>-1.51</v>
      </c>
      <c r="W21" s="845">
        <v>18.190000000000001</v>
      </c>
      <c r="X21" s="845">
        <v>31.33</v>
      </c>
      <c r="Y21" s="845">
        <v>84.06</v>
      </c>
      <c r="Z21" s="845">
        <v>13.2</v>
      </c>
      <c r="AA21" s="842">
        <v>11</v>
      </c>
      <c r="AB21" s="842">
        <v>150</v>
      </c>
      <c r="AC21" s="846"/>
      <c r="AD21" s="847">
        <v>373</v>
      </c>
      <c r="AE21" s="848"/>
      <c r="AF21" s="848"/>
      <c r="AG21" s="849"/>
      <c r="AH21" s="847">
        <v>46</v>
      </c>
    </row>
    <row r="22" spans="1:34" ht="28.5">
      <c r="A22" s="1195" t="s">
        <v>196</v>
      </c>
      <c r="B22" s="1196">
        <v>46013</v>
      </c>
      <c r="C22" s="1181" t="s">
        <v>25</v>
      </c>
      <c r="D22" s="1197" t="s">
        <v>197</v>
      </c>
      <c r="E22" s="724"/>
      <c r="F22" s="1204" t="s">
        <v>2120</v>
      </c>
      <c r="G22" s="1199"/>
      <c r="H22" s="1213" t="s">
        <v>199</v>
      </c>
      <c r="I22" s="1208" t="s">
        <v>199</v>
      </c>
      <c r="J22" s="1217">
        <v>9.9</v>
      </c>
      <c r="K22" s="1215">
        <v>79</v>
      </c>
      <c r="L22" s="1216">
        <v>13.33</v>
      </c>
      <c r="M22" s="1212">
        <f>(L22/(100-J22))*100</f>
        <v>14.794672586015539</v>
      </c>
      <c r="N22" s="1200" t="s">
        <v>199</v>
      </c>
      <c r="O22" s="1202">
        <v>12.75</v>
      </c>
      <c r="P22" s="1202">
        <v>12.01</v>
      </c>
      <c r="Q22" s="1188">
        <f>(P22/(100-O22))*100</f>
        <v>13.765042979942693</v>
      </c>
      <c r="R22" s="1203">
        <v>84.92</v>
      </c>
      <c r="S22" s="1203">
        <v>-0.42</v>
      </c>
      <c r="T22" s="1203">
        <v>13.44</v>
      </c>
      <c r="U22" s="1203">
        <v>80.53</v>
      </c>
      <c r="V22" s="1203">
        <v>-0.2</v>
      </c>
      <c r="W22" s="1203">
        <v>17.920000000000002</v>
      </c>
      <c r="X22" s="1203">
        <v>36.25</v>
      </c>
      <c r="Y22" s="1203">
        <v>84</v>
      </c>
      <c r="Z22" s="1203">
        <v>12.25</v>
      </c>
      <c r="AA22" s="1201">
        <v>8</v>
      </c>
      <c r="AB22" s="1201">
        <v>123</v>
      </c>
      <c r="AC22" s="1191"/>
      <c r="AD22" s="1192"/>
      <c r="AE22" s="1193"/>
      <c r="AF22" s="1193"/>
      <c r="AG22" s="1194"/>
      <c r="AH22" s="1192">
        <v>68.5</v>
      </c>
    </row>
    <row r="23" spans="1:34" ht="37.5">
      <c r="A23" s="1195" t="s">
        <v>196</v>
      </c>
      <c r="B23" s="1196">
        <v>45660</v>
      </c>
      <c r="C23" s="1181" t="s">
        <v>25</v>
      </c>
      <c r="D23" s="1197" t="s">
        <v>197</v>
      </c>
      <c r="E23" s="724"/>
      <c r="F23" s="1204" t="s">
        <v>259</v>
      </c>
      <c r="G23" s="1199"/>
      <c r="H23" s="1213" t="s">
        <v>199</v>
      </c>
      <c r="I23" s="1208" t="s">
        <v>199</v>
      </c>
      <c r="J23" s="1217">
        <v>11</v>
      </c>
      <c r="K23" s="1215">
        <v>79.8</v>
      </c>
      <c r="L23" s="1216">
        <v>15.5</v>
      </c>
      <c r="M23" s="1212">
        <f>(L23/(100-J23))*100</f>
        <v>17.415730337078653</v>
      </c>
      <c r="N23" s="1200" t="s">
        <v>199</v>
      </c>
      <c r="O23" s="1202">
        <v>13</v>
      </c>
      <c r="P23" s="1202">
        <v>14.48</v>
      </c>
      <c r="Q23" s="1188">
        <f>(P23/(100-O23))*100</f>
        <v>16.643678160919539</v>
      </c>
      <c r="R23" s="1203">
        <v>82.5</v>
      </c>
      <c r="S23" s="1203">
        <v>0.06</v>
      </c>
      <c r="T23" s="1203">
        <v>14.3</v>
      </c>
      <c r="U23" s="1203"/>
      <c r="V23" s="1203"/>
      <c r="W23" s="1203"/>
      <c r="X23" s="1203">
        <v>40.35</v>
      </c>
      <c r="Y23" s="1203">
        <v>66.67</v>
      </c>
      <c r="Z23" s="1203">
        <v>14</v>
      </c>
      <c r="AA23" s="1201">
        <v>7</v>
      </c>
      <c r="AB23" s="1201">
        <v>115</v>
      </c>
      <c r="AC23" s="1191"/>
      <c r="AD23" s="1192"/>
      <c r="AE23" s="1193"/>
      <c r="AF23" s="1193"/>
      <c r="AG23" s="1194"/>
      <c r="AH23" s="1192"/>
    </row>
    <row r="24" spans="1:34" ht="37.5">
      <c r="A24" s="1195" t="s">
        <v>196</v>
      </c>
      <c r="B24" s="1196">
        <v>46081</v>
      </c>
      <c r="C24" s="1181" t="s">
        <v>25</v>
      </c>
      <c r="D24" s="1197" t="s">
        <v>197</v>
      </c>
      <c r="E24" s="724"/>
      <c r="F24" s="1204" t="s">
        <v>2120</v>
      </c>
      <c r="G24" s="1199"/>
      <c r="H24" s="1213" t="s">
        <v>199</v>
      </c>
      <c r="I24" s="1208" t="s">
        <v>199</v>
      </c>
      <c r="J24" s="1217">
        <v>10.3</v>
      </c>
      <c r="K24" s="1215">
        <v>77.38</v>
      </c>
      <c r="L24" s="1216">
        <v>12.41</v>
      </c>
      <c r="M24" s="1212">
        <f>(L24/(100-J24))*100</f>
        <v>13.835005574136009</v>
      </c>
      <c r="N24" s="1200" t="s">
        <v>199</v>
      </c>
      <c r="O24" s="1202">
        <v>13.06</v>
      </c>
      <c r="P24" s="1319">
        <v>11.62</v>
      </c>
      <c r="Q24" s="1188">
        <f>(P24/(100-O24))*100</f>
        <v>13.365539452495973</v>
      </c>
      <c r="R24" s="1203">
        <v>85.06</v>
      </c>
      <c r="S24" s="1203">
        <v>-0.77</v>
      </c>
      <c r="T24" s="1203">
        <v>15.49</v>
      </c>
      <c r="U24" s="1203">
        <v>82.34</v>
      </c>
      <c r="V24" s="1203">
        <v>-0.5</v>
      </c>
      <c r="W24" s="1203">
        <v>16.239999999999998</v>
      </c>
      <c r="X24" s="1203">
        <v>29.14</v>
      </c>
      <c r="Y24" s="1203">
        <v>79.84</v>
      </c>
      <c r="Z24" s="1203">
        <v>10.39</v>
      </c>
      <c r="AA24" s="1201">
        <v>6</v>
      </c>
      <c r="AB24" s="1201">
        <v>133</v>
      </c>
      <c r="AC24" s="1191"/>
      <c r="AD24" s="1192"/>
      <c r="AE24" s="1193"/>
      <c r="AF24" s="1193"/>
      <c r="AG24" s="1194"/>
      <c r="AH24" s="1192"/>
    </row>
    <row r="35" spans="10:10">
      <c r="J35" t="s">
        <v>2121</v>
      </c>
    </row>
  </sheetData>
  <mergeCells count="17">
    <mergeCell ref="A1:A2"/>
    <mergeCell ref="B1:B2"/>
    <mergeCell ref="C1:C2"/>
    <mergeCell ref="D1:D2"/>
    <mergeCell ref="E1:E2"/>
    <mergeCell ref="U1:W1"/>
    <mergeCell ref="X1:Z1"/>
    <mergeCell ref="N1:Q1"/>
    <mergeCell ref="AH1:AH2"/>
    <mergeCell ref="F1:F2"/>
    <mergeCell ref="AA1:AB1"/>
    <mergeCell ref="AC1:AC2"/>
    <mergeCell ref="AD1:AD2"/>
    <mergeCell ref="AE1:AG1"/>
    <mergeCell ref="G1:G2"/>
    <mergeCell ref="H1:M1"/>
    <mergeCell ref="R1:T1"/>
  </mergeCells>
  <conditionalFormatting sqref="T3:T24">
    <cfRule type="cellIs" dxfId="1876" priority="3" operator="lessThan">
      <formula>16</formula>
    </cfRule>
  </conditionalFormatting>
  <conditionalFormatting sqref="Z3:Z24">
    <cfRule type="cellIs" dxfId="1875" priority="2" operator="lessThan">
      <formula>11</formula>
    </cfRule>
  </conditionalFormatting>
  <conditionalFormatting sqref="Y3:Y24">
    <cfRule type="cellIs" dxfId="1874" priority="1" operator="greaterThan">
      <formula>70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</sheetPr>
  <dimension ref="A1:P74"/>
  <sheetViews>
    <sheetView topLeftCell="A16" workbookViewId="0">
      <selection activeCell="H36" sqref="H36"/>
    </sheetView>
  </sheetViews>
  <sheetFormatPr defaultColWidth="11.42578125" defaultRowHeight="15"/>
  <cols>
    <col min="1" max="1" width="11.7109375" bestFit="1" customWidth="1"/>
    <col min="4" max="4" width="13.85546875" bestFit="1" customWidth="1"/>
    <col min="10" max="10" width="13.5703125" customWidth="1"/>
    <col min="14" max="14" width="14.28515625" customWidth="1"/>
    <col min="15" max="15" width="23.5703125" customWidth="1"/>
    <col min="16" max="16" width="14.85546875" customWidth="1"/>
  </cols>
  <sheetData>
    <row r="1" spans="1:16">
      <c r="A1" s="70" t="s">
        <v>312</v>
      </c>
      <c r="B1" s="248" t="s">
        <v>313</v>
      </c>
      <c r="C1" s="248" t="s">
        <v>314</v>
      </c>
      <c r="D1" s="248" t="s">
        <v>315</v>
      </c>
      <c r="E1" s="68" t="s">
        <v>427</v>
      </c>
      <c r="F1" s="248" t="s">
        <v>174</v>
      </c>
      <c r="G1" s="248" t="s">
        <v>143</v>
      </c>
      <c r="H1" s="70" t="s">
        <v>2122</v>
      </c>
      <c r="I1" s="248" t="s">
        <v>2123</v>
      </c>
      <c r="J1" s="248" t="s">
        <v>195</v>
      </c>
      <c r="K1" s="248" t="s">
        <v>2033</v>
      </c>
      <c r="L1" s="248" t="s">
        <v>2124</v>
      </c>
      <c r="M1" s="248" t="s">
        <v>2125</v>
      </c>
      <c r="N1" s="248" t="s">
        <v>2042</v>
      </c>
      <c r="O1" s="68" t="s">
        <v>2126</v>
      </c>
      <c r="P1" t="s">
        <v>20</v>
      </c>
    </row>
    <row r="2" spans="1:16">
      <c r="A2" s="574">
        <v>45665</v>
      </c>
      <c r="B2" s="575">
        <v>805</v>
      </c>
      <c r="C2" s="576">
        <v>0.375</v>
      </c>
      <c r="D2" s="577" t="s">
        <v>43</v>
      </c>
      <c r="E2" s="577" t="s">
        <v>55</v>
      </c>
      <c r="F2" s="578">
        <v>10.7</v>
      </c>
      <c r="G2" s="577">
        <v>82.2</v>
      </c>
      <c r="H2" s="251"/>
      <c r="I2" s="251"/>
      <c r="J2" s="251"/>
      <c r="K2" s="251"/>
      <c r="L2" s="251"/>
      <c r="M2" s="251"/>
      <c r="N2" s="251"/>
      <c r="O2" s="251"/>
      <c r="P2" s="479" t="s">
        <v>2127</v>
      </c>
    </row>
    <row r="3" spans="1:16">
      <c r="A3" s="249">
        <v>45665</v>
      </c>
      <c r="B3" s="250">
        <v>805</v>
      </c>
      <c r="C3" s="252">
        <v>0.375</v>
      </c>
      <c r="D3" s="251" t="s">
        <v>24</v>
      </c>
      <c r="E3" s="251" t="s">
        <v>55</v>
      </c>
      <c r="F3" s="254">
        <v>15.6</v>
      </c>
      <c r="G3" s="251">
        <v>76.099999999999994</v>
      </c>
      <c r="H3" s="251">
        <v>0</v>
      </c>
      <c r="I3" s="251">
        <v>0</v>
      </c>
      <c r="J3" s="251">
        <v>0</v>
      </c>
      <c r="K3" s="251">
        <v>0</v>
      </c>
      <c r="L3" s="251"/>
      <c r="M3" s="251"/>
      <c r="N3" s="253">
        <v>0.13189999999999999</v>
      </c>
      <c r="O3" s="251">
        <v>0.28999999999999998</v>
      </c>
      <c r="P3" s="251" t="s">
        <v>2128</v>
      </c>
    </row>
    <row r="4" spans="1:16">
      <c r="A4" s="249">
        <v>45754</v>
      </c>
      <c r="B4" s="250">
        <v>104</v>
      </c>
      <c r="C4" s="252">
        <v>0.70138888888888884</v>
      </c>
      <c r="D4" s="251" t="s">
        <v>2129</v>
      </c>
      <c r="E4" s="251" t="s">
        <v>55</v>
      </c>
      <c r="F4" s="254">
        <v>15.5</v>
      </c>
      <c r="G4" s="251">
        <v>74.5</v>
      </c>
      <c r="H4" s="251"/>
      <c r="I4" s="251"/>
      <c r="J4" s="251"/>
      <c r="K4" s="251"/>
      <c r="L4" s="251"/>
      <c r="M4" s="251"/>
      <c r="N4" s="253"/>
      <c r="O4" s="251"/>
      <c r="P4" s="251" t="s">
        <v>2130</v>
      </c>
    </row>
    <row r="5" spans="1:16">
      <c r="A5" s="249">
        <v>45754</v>
      </c>
      <c r="B5" s="250">
        <v>104</v>
      </c>
      <c r="C5" s="252">
        <v>0.70138888888888884</v>
      </c>
      <c r="D5" s="577" t="s">
        <v>43</v>
      </c>
      <c r="E5" s="251" t="s">
        <v>55</v>
      </c>
      <c r="F5" s="254">
        <v>11.3</v>
      </c>
      <c r="G5" s="251">
        <v>79.7</v>
      </c>
      <c r="H5" s="251"/>
      <c r="I5" s="251"/>
      <c r="J5" s="251"/>
      <c r="K5" s="251"/>
      <c r="L5" s="251"/>
      <c r="M5" s="251"/>
      <c r="N5" s="253"/>
      <c r="O5" s="251"/>
      <c r="P5" s="251" t="s">
        <v>2131</v>
      </c>
    </row>
    <row r="6" spans="1:16">
      <c r="A6" s="249">
        <v>45762</v>
      </c>
      <c r="B6" s="250">
        <v>104</v>
      </c>
      <c r="C6" s="252">
        <v>0.54166666666666663</v>
      </c>
      <c r="D6" s="251" t="s">
        <v>24</v>
      </c>
      <c r="E6" s="251" t="s">
        <v>55</v>
      </c>
      <c r="F6" s="254">
        <v>15.8</v>
      </c>
      <c r="G6" s="251">
        <v>75.5</v>
      </c>
      <c r="H6" s="251"/>
      <c r="I6" s="251"/>
      <c r="J6" s="251"/>
      <c r="K6" s="251"/>
      <c r="L6" s="251"/>
      <c r="M6" s="251"/>
      <c r="N6" s="253"/>
      <c r="O6" s="251"/>
      <c r="P6" s="251" t="s">
        <v>2132</v>
      </c>
    </row>
    <row r="7" spans="1:16">
      <c r="A7" s="249">
        <v>45763</v>
      </c>
      <c r="B7" s="250">
        <v>104</v>
      </c>
      <c r="C7" s="252">
        <v>0.35416666666666669</v>
      </c>
      <c r="D7" s="251" t="s">
        <v>24</v>
      </c>
      <c r="E7" s="251" t="s">
        <v>55</v>
      </c>
      <c r="F7" s="254">
        <v>15.8</v>
      </c>
      <c r="G7" s="251">
        <v>75.5</v>
      </c>
      <c r="H7" s="251"/>
      <c r="I7" s="251"/>
      <c r="J7" s="251"/>
      <c r="K7" s="251"/>
      <c r="L7" s="251"/>
      <c r="M7" s="251"/>
      <c r="N7" s="253"/>
      <c r="O7" s="251"/>
      <c r="P7" s="251" t="s">
        <v>2133</v>
      </c>
    </row>
    <row r="8" spans="1:16">
      <c r="A8" s="249">
        <v>45779</v>
      </c>
      <c r="B8" s="250">
        <v>105</v>
      </c>
      <c r="C8" s="252">
        <v>0.64583333333333337</v>
      </c>
      <c r="D8" s="251" t="s">
        <v>2129</v>
      </c>
      <c r="E8" s="251" t="s">
        <v>55</v>
      </c>
      <c r="F8" s="254">
        <v>16.100000000000001</v>
      </c>
      <c r="G8" s="251">
        <v>74.400000000000006</v>
      </c>
      <c r="H8" s="251"/>
      <c r="I8" s="251"/>
      <c r="J8" s="251"/>
      <c r="K8" s="251"/>
      <c r="L8" s="251"/>
      <c r="M8" s="251"/>
      <c r="N8" s="251"/>
      <c r="O8" s="251"/>
      <c r="P8" s="251" t="s">
        <v>2134</v>
      </c>
    </row>
    <row r="9" spans="1:16">
      <c r="A9" s="249">
        <v>45779</v>
      </c>
      <c r="B9" s="250">
        <v>105</v>
      </c>
      <c r="C9" s="252">
        <v>0.64583333333333337</v>
      </c>
      <c r="D9" s="577" t="s">
        <v>43</v>
      </c>
      <c r="E9" s="251" t="s">
        <v>55</v>
      </c>
      <c r="F9" s="254">
        <v>11.3</v>
      </c>
      <c r="G9" s="251">
        <v>80.900000000000006</v>
      </c>
      <c r="H9" s="251"/>
      <c r="I9" s="251"/>
      <c r="J9" s="251"/>
      <c r="K9" s="251"/>
      <c r="L9" s="251"/>
      <c r="M9" s="251"/>
      <c r="N9" s="251"/>
      <c r="O9" s="251"/>
      <c r="P9" s="251" t="s">
        <v>2135</v>
      </c>
    </row>
    <row r="10" spans="1:16">
      <c r="A10" s="249">
        <v>45784</v>
      </c>
      <c r="B10" s="250">
        <v>105</v>
      </c>
      <c r="C10" s="252">
        <v>0.35416666666666669</v>
      </c>
      <c r="D10" s="251" t="s">
        <v>24</v>
      </c>
      <c r="E10" s="251" t="s">
        <v>55</v>
      </c>
      <c r="F10" s="254">
        <v>15.8</v>
      </c>
      <c r="G10" s="251">
        <v>74.900000000000006</v>
      </c>
      <c r="H10" s="251"/>
      <c r="I10" s="251"/>
      <c r="J10" s="251"/>
      <c r="K10" s="251"/>
      <c r="L10" s="251"/>
      <c r="M10" s="251"/>
      <c r="N10" s="251"/>
      <c r="O10" s="251"/>
      <c r="P10" s="251" t="s">
        <v>2136</v>
      </c>
    </row>
    <row r="11" spans="1:16">
      <c r="A11" s="249">
        <v>45784</v>
      </c>
      <c r="B11" s="250">
        <v>105</v>
      </c>
      <c r="C11" s="252">
        <v>0.35416666666666669</v>
      </c>
      <c r="D11" s="251" t="s">
        <v>43</v>
      </c>
      <c r="E11" s="251" t="s">
        <v>55</v>
      </c>
      <c r="F11" s="254">
        <v>10.9</v>
      </c>
      <c r="G11" s="251">
        <v>81.3</v>
      </c>
      <c r="H11" s="251"/>
      <c r="I11" s="251"/>
      <c r="J11" s="251"/>
      <c r="K11" s="251"/>
      <c r="L11" s="251"/>
      <c r="M11" s="251"/>
      <c r="N11" s="251"/>
      <c r="O11" s="251"/>
      <c r="P11" s="251" t="s">
        <v>2137</v>
      </c>
    </row>
    <row r="12" spans="1:16">
      <c r="A12" s="249">
        <v>45790</v>
      </c>
      <c r="B12" s="250">
        <v>105</v>
      </c>
      <c r="C12" s="252">
        <v>0.35416666666666669</v>
      </c>
      <c r="D12" s="251" t="s">
        <v>24</v>
      </c>
      <c r="E12" s="251" t="s">
        <v>55</v>
      </c>
      <c r="F12" s="254">
        <v>16.100000000000001</v>
      </c>
      <c r="G12" s="251">
        <v>75.2</v>
      </c>
      <c r="H12" s="251"/>
      <c r="I12" s="251"/>
      <c r="J12" s="251"/>
      <c r="K12" s="251"/>
      <c r="L12" s="251"/>
      <c r="M12" s="251"/>
      <c r="N12" s="251"/>
      <c r="O12" s="251"/>
      <c r="P12" s="251" t="s">
        <v>2138</v>
      </c>
    </row>
    <row r="13" spans="1:16">
      <c r="A13" s="249">
        <v>45790</v>
      </c>
      <c r="B13" s="250">
        <v>105</v>
      </c>
      <c r="C13" s="252">
        <v>0.35416666666666669</v>
      </c>
      <c r="D13" s="251" t="s">
        <v>43</v>
      </c>
      <c r="E13" s="251" t="s">
        <v>55</v>
      </c>
      <c r="F13" s="254">
        <v>11</v>
      </c>
      <c r="G13" s="251">
        <v>81.599999999999994</v>
      </c>
      <c r="H13" s="251"/>
      <c r="I13" s="251"/>
      <c r="J13" s="251"/>
      <c r="K13" s="251"/>
      <c r="L13" s="251"/>
      <c r="M13" s="251"/>
      <c r="N13" s="251"/>
      <c r="O13" s="251"/>
      <c r="P13" s="251" t="s">
        <v>2139</v>
      </c>
    </row>
    <row r="14" spans="1:16">
      <c r="A14" s="249">
        <v>45791</v>
      </c>
      <c r="B14" s="250">
        <v>105</v>
      </c>
      <c r="C14" s="252">
        <v>0.35416666666666669</v>
      </c>
      <c r="D14" s="251" t="s">
        <v>24</v>
      </c>
      <c r="E14" s="251" t="s">
        <v>55</v>
      </c>
      <c r="F14" s="254">
        <v>16.2</v>
      </c>
      <c r="G14" s="251">
        <v>75.2</v>
      </c>
      <c r="H14" s="251"/>
      <c r="I14" s="251"/>
      <c r="J14" s="251"/>
      <c r="K14" s="251"/>
      <c r="L14" s="251"/>
      <c r="M14" s="251"/>
      <c r="N14" s="251"/>
      <c r="O14" s="251"/>
      <c r="P14" s="251" t="s">
        <v>2140</v>
      </c>
    </row>
    <row r="15" spans="1:16">
      <c r="A15" s="249">
        <v>45791</v>
      </c>
      <c r="B15" s="250">
        <v>105</v>
      </c>
      <c r="C15" s="252">
        <v>0.35416666666666669</v>
      </c>
      <c r="D15" s="251" t="s">
        <v>43</v>
      </c>
      <c r="E15" s="251" t="s">
        <v>55</v>
      </c>
      <c r="F15" s="254">
        <v>11.1</v>
      </c>
      <c r="G15" s="251">
        <v>81.599999999999994</v>
      </c>
      <c r="H15" s="251"/>
      <c r="I15" s="251"/>
      <c r="J15" s="251"/>
      <c r="K15" s="251"/>
      <c r="L15" s="251"/>
      <c r="M15" s="251"/>
      <c r="N15" s="251"/>
      <c r="O15" s="251"/>
      <c r="P15" s="251" t="s">
        <v>2141</v>
      </c>
    </row>
    <row r="16" spans="1:16">
      <c r="A16" s="249">
        <v>45800</v>
      </c>
      <c r="B16" s="250">
        <v>105</v>
      </c>
      <c r="C16" s="252">
        <v>0.35416666666666669</v>
      </c>
      <c r="D16" s="251" t="s">
        <v>24</v>
      </c>
      <c r="E16" s="251" t="s">
        <v>55</v>
      </c>
      <c r="F16" s="254">
        <v>16.3</v>
      </c>
      <c r="G16" s="251">
        <v>73.5</v>
      </c>
      <c r="H16" s="251"/>
      <c r="I16" s="251"/>
      <c r="J16" s="251"/>
      <c r="K16" s="251"/>
      <c r="L16" s="251"/>
      <c r="M16" s="251"/>
      <c r="N16" s="251"/>
      <c r="O16" s="251"/>
      <c r="P16" s="251" t="s">
        <v>2142</v>
      </c>
    </row>
    <row r="17" spans="1:16">
      <c r="A17" s="249">
        <v>45800</v>
      </c>
      <c r="B17" s="250">
        <v>105</v>
      </c>
      <c r="C17" s="252">
        <v>0.35416666666666669</v>
      </c>
      <c r="D17" s="251" t="s">
        <v>43</v>
      </c>
      <c r="E17" s="251" t="s">
        <v>55</v>
      </c>
      <c r="F17" s="254">
        <v>10.7</v>
      </c>
      <c r="G17" s="251">
        <v>81.2</v>
      </c>
      <c r="H17" s="251"/>
      <c r="I17" s="251"/>
      <c r="J17" s="251"/>
      <c r="K17" s="251"/>
      <c r="L17" s="251"/>
      <c r="M17" s="251"/>
      <c r="N17" s="251"/>
      <c r="O17" s="251"/>
      <c r="P17" s="251" t="s">
        <v>2143</v>
      </c>
    </row>
    <row r="18" spans="1:16">
      <c r="A18" s="249">
        <v>45916</v>
      </c>
      <c r="B18" s="250">
        <v>109</v>
      </c>
      <c r="C18" s="252">
        <v>0.35416666666666669</v>
      </c>
      <c r="D18" s="251" t="s">
        <v>24</v>
      </c>
      <c r="E18" s="251" t="s">
        <v>55</v>
      </c>
      <c r="F18" s="254">
        <v>15.5</v>
      </c>
      <c r="G18" s="251">
        <v>71.599999999999994</v>
      </c>
      <c r="H18" s="251"/>
      <c r="I18" s="251"/>
      <c r="J18" s="251"/>
      <c r="K18" s="251"/>
      <c r="L18" s="251"/>
      <c r="M18" s="251"/>
      <c r="N18" s="251"/>
      <c r="O18" s="251"/>
      <c r="P18" s="251" t="s">
        <v>2144</v>
      </c>
    </row>
    <row r="19" spans="1:16">
      <c r="A19" s="249">
        <v>45916</v>
      </c>
      <c r="B19" s="250">
        <v>109</v>
      </c>
      <c r="C19" s="252">
        <v>0.35416666666666669</v>
      </c>
      <c r="D19" s="251" t="s">
        <v>43</v>
      </c>
      <c r="E19" s="251" t="s">
        <v>55</v>
      </c>
      <c r="F19" s="254">
        <v>10.4</v>
      </c>
      <c r="G19" s="251">
        <v>76.900000000000006</v>
      </c>
      <c r="H19" s="251"/>
      <c r="I19" s="251"/>
      <c r="J19" s="251"/>
      <c r="K19" s="251"/>
      <c r="L19" s="251"/>
      <c r="M19" s="251"/>
      <c r="N19" s="251"/>
      <c r="O19" s="251"/>
      <c r="P19" s="251" t="s">
        <v>2145</v>
      </c>
    </row>
    <row r="20" spans="1:16">
      <c r="A20" s="249">
        <v>46041</v>
      </c>
      <c r="B20" s="250">
        <v>101</v>
      </c>
      <c r="C20" s="252">
        <v>0.35416666666666669</v>
      </c>
      <c r="D20" s="251" t="s">
        <v>24</v>
      </c>
      <c r="E20" s="251" t="s">
        <v>55</v>
      </c>
      <c r="F20" s="254">
        <v>16.5</v>
      </c>
      <c r="G20" s="251">
        <v>73.900000000000006</v>
      </c>
      <c r="H20" s="251"/>
      <c r="I20" s="251"/>
      <c r="J20" s="251"/>
      <c r="K20" s="251"/>
      <c r="L20" s="251"/>
      <c r="M20" s="251"/>
      <c r="N20" s="251"/>
      <c r="O20" s="251"/>
      <c r="P20" s="251" t="s">
        <v>2146</v>
      </c>
    </row>
    <row r="21" spans="1:16">
      <c r="A21" s="249">
        <v>46041</v>
      </c>
      <c r="B21" s="250">
        <v>101</v>
      </c>
      <c r="C21" s="252">
        <v>0.35416666666666669</v>
      </c>
      <c r="D21" s="251" t="s">
        <v>43</v>
      </c>
      <c r="E21" s="251" t="s">
        <v>55</v>
      </c>
      <c r="F21" s="254">
        <v>11.3</v>
      </c>
      <c r="G21" s="251">
        <v>78</v>
      </c>
      <c r="H21" s="251"/>
      <c r="I21" s="251"/>
      <c r="J21" s="251"/>
      <c r="K21" s="251"/>
      <c r="L21" s="251"/>
      <c r="M21" s="251"/>
      <c r="N21" s="251"/>
      <c r="O21" s="251"/>
      <c r="P21" s="251" t="s">
        <v>2147</v>
      </c>
    </row>
    <row r="22" spans="1:16">
      <c r="A22" s="249">
        <v>46041</v>
      </c>
      <c r="B22" s="250">
        <v>101</v>
      </c>
      <c r="C22" s="252">
        <v>0.35416666666666669</v>
      </c>
      <c r="D22" s="251" t="s">
        <v>2148</v>
      </c>
      <c r="E22" s="251" t="s">
        <v>55</v>
      </c>
      <c r="F22" s="254">
        <v>16.399999999999999</v>
      </c>
      <c r="G22" s="251">
        <v>69.400000000000006</v>
      </c>
      <c r="H22" s="251"/>
      <c r="I22" s="251"/>
      <c r="J22" s="251"/>
      <c r="K22" s="251"/>
      <c r="L22" s="251"/>
      <c r="M22" s="251"/>
      <c r="N22" s="251"/>
      <c r="O22" s="251"/>
      <c r="P22" s="251" t="s">
        <v>2149</v>
      </c>
    </row>
    <row r="23" spans="1:16">
      <c r="A23" s="249">
        <v>45678</v>
      </c>
      <c r="B23" s="250">
        <v>101</v>
      </c>
      <c r="C23" s="252">
        <v>0.52083333333333337</v>
      </c>
      <c r="D23" s="251" t="s">
        <v>43</v>
      </c>
      <c r="E23" s="251" t="s">
        <v>55</v>
      </c>
      <c r="F23" s="254">
        <v>11.5</v>
      </c>
      <c r="G23" s="251">
        <v>79.099999999999994</v>
      </c>
      <c r="H23" s="251"/>
      <c r="I23" s="251"/>
      <c r="J23" s="251"/>
      <c r="K23" s="251"/>
      <c r="L23" s="251"/>
      <c r="M23" s="251"/>
      <c r="N23" s="251"/>
      <c r="O23" s="251"/>
      <c r="P23" s="251" t="s">
        <v>2150</v>
      </c>
    </row>
    <row r="24" spans="1:16">
      <c r="A24" s="249">
        <v>46049</v>
      </c>
      <c r="B24" s="250">
        <v>101</v>
      </c>
      <c r="C24" s="252">
        <v>0.5</v>
      </c>
      <c r="D24" s="251" t="s">
        <v>24</v>
      </c>
      <c r="E24" s="251" t="s">
        <v>55</v>
      </c>
      <c r="F24" s="254">
        <v>14.9</v>
      </c>
      <c r="G24" s="251">
        <v>75.3</v>
      </c>
      <c r="H24" s="251"/>
      <c r="I24" s="251"/>
      <c r="J24" s="251"/>
      <c r="K24" s="251"/>
      <c r="L24" s="251"/>
      <c r="M24" s="251"/>
      <c r="N24" s="251"/>
      <c r="O24" s="251"/>
      <c r="P24" s="251" t="s">
        <v>2151</v>
      </c>
    </row>
    <row r="25" spans="1:16">
      <c r="A25" s="249">
        <v>46049</v>
      </c>
      <c r="B25" s="250">
        <v>101</v>
      </c>
      <c r="C25" s="252">
        <v>0.5</v>
      </c>
      <c r="D25" s="251" t="s">
        <v>2152</v>
      </c>
      <c r="E25" s="251" t="s">
        <v>55</v>
      </c>
      <c r="F25" s="254">
        <v>11.3</v>
      </c>
      <c r="G25" s="251">
        <v>78.900000000000006</v>
      </c>
      <c r="H25" s="251"/>
      <c r="I25" s="251"/>
      <c r="J25" s="251"/>
      <c r="K25" s="251"/>
      <c r="L25" s="251"/>
      <c r="M25" s="251"/>
      <c r="N25" s="251"/>
      <c r="O25" s="251"/>
      <c r="P25" s="251" t="s">
        <v>2153</v>
      </c>
    </row>
    <row r="26" spans="1:16">
      <c r="A26" s="249">
        <v>46049</v>
      </c>
      <c r="B26" s="250">
        <v>101</v>
      </c>
      <c r="C26" s="252">
        <v>0.5</v>
      </c>
      <c r="D26" s="251" t="s">
        <v>2148</v>
      </c>
      <c r="E26" s="251" t="s">
        <v>55</v>
      </c>
      <c r="F26" s="254">
        <v>14.2</v>
      </c>
      <c r="G26" s="251">
        <v>76</v>
      </c>
      <c r="H26" s="251"/>
      <c r="I26" s="251"/>
      <c r="J26" s="251"/>
      <c r="K26" s="251"/>
      <c r="L26" s="251"/>
      <c r="M26" s="251"/>
      <c r="N26" s="251"/>
      <c r="O26" s="251"/>
      <c r="P26" s="251" t="s">
        <v>2154</v>
      </c>
    </row>
    <row r="27" spans="1:16">
      <c r="A27" s="249">
        <v>46051</v>
      </c>
      <c r="B27" s="250">
        <v>101</v>
      </c>
      <c r="C27" s="252">
        <v>0.60416666666666663</v>
      </c>
      <c r="D27" s="251" t="s">
        <v>24</v>
      </c>
      <c r="E27" s="251" t="s">
        <v>55</v>
      </c>
      <c r="F27" s="254">
        <v>15.2</v>
      </c>
      <c r="G27" s="251">
        <v>75.8</v>
      </c>
      <c r="H27" s="251"/>
      <c r="I27" s="251"/>
      <c r="J27" s="251"/>
      <c r="K27" s="251"/>
      <c r="L27" s="251"/>
      <c r="M27" s="251"/>
      <c r="N27" s="251"/>
      <c r="O27" s="251"/>
      <c r="P27" s="251" t="s">
        <v>2155</v>
      </c>
    </row>
    <row r="28" spans="1:16">
      <c r="A28" s="249">
        <v>46051</v>
      </c>
      <c r="B28" s="250">
        <v>101</v>
      </c>
      <c r="C28" s="252">
        <v>0.60416666666666663</v>
      </c>
      <c r="D28" s="251" t="s">
        <v>2152</v>
      </c>
      <c r="E28" s="251" t="s">
        <v>55</v>
      </c>
      <c r="F28" s="254">
        <v>11.8</v>
      </c>
      <c r="G28" s="251">
        <v>80.400000000000006</v>
      </c>
      <c r="H28" s="251"/>
      <c r="I28" s="251"/>
      <c r="J28" s="251"/>
      <c r="K28" s="251"/>
      <c r="L28" s="251"/>
      <c r="M28" s="251"/>
      <c r="N28" s="251"/>
      <c r="O28" s="251"/>
      <c r="P28" s="251" t="s">
        <v>2156</v>
      </c>
    </row>
    <row r="29" spans="1:16">
      <c r="A29" s="249">
        <v>46051</v>
      </c>
      <c r="B29" s="250">
        <v>101</v>
      </c>
      <c r="C29" s="252">
        <v>0.60416666666666663</v>
      </c>
      <c r="D29" s="251" t="s">
        <v>2148</v>
      </c>
      <c r="E29" s="251" t="s">
        <v>55</v>
      </c>
      <c r="F29" s="254">
        <v>14.1</v>
      </c>
      <c r="G29" s="251">
        <v>76</v>
      </c>
      <c r="H29" s="251"/>
      <c r="I29" s="251"/>
      <c r="J29" s="251"/>
      <c r="K29" s="251"/>
      <c r="L29" s="251"/>
      <c r="M29" s="251"/>
      <c r="N29" s="251"/>
      <c r="O29" s="251"/>
      <c r="P29" s="251" t="s">
        <v>2157</v>
      </c>
    </row>
    <row r="30" spans="1:16">
      <c r="A30" s="249">
        <v>46055</v>
      </c>
      <c r="B30" s="250">
        <v>102</v>
      </c>
      <c r="C30" s="252">
        <v>0.35416666666666669</v>
      </c>
      <c r="D30" s="251" t="s">
        <v>24</v>
      </c>
      <c r="E30" s="251" t="s">
        <v>55</v>
      </c>
      <c r="F30" s="254">
        <v>15.6</v>
      </c>
      <c r="G30" s="251">
        <v>74.599999999999994</v>
      </c>
      <c r="H30" s="251"/>
      <c r="I30" s="251"/>
      <c r="J30" s="251"/>
      <c r="K30" s="251"/>
      <c r="L30" s="251"/>
      <c r="M30" s="251"/>
      <c r="N30" s="251"/>
      <c r="O30" s="251"/>
      <c r="P30" s="251" t="s">
        <v>2158</v>
      </c>
    </row>
    <row r="31" spans="1:16">
      <c r="A31" s="249">
        <v>46055</v>
      </c>
      <c r="B31" s="1236">
        <v>102</v>
      </c>
      <c r="C31" s="252">
        <v>0.35416666666666669</v>
      </c>
      <c r="D31" s="251" t="s">
        <v>2152</v>
      </c>
      <c r="E31" s="251" t="s">
        <v>55</v>
      </c>
      <c r="F31" s="254">
        <v>11</v>
      </c>
      <c r="G31" s="251">
        <v>81.3</v>
      </c>
      <c r="H31" s="251"/>
      <c r="I31" s="251"/>
      <c r="J31" s="251"/>
      <c r="K31" s="251"/>
      <c r="L31" s="251"/>
      <c r="M31" s="251"/>
      <c r="N31" s="251"/>
      <c r="O31" s="251"/>
      <c r="P31" s="251" t="s">
        <v>2159</v>
      </c>
    </row>
    <row r="32" spans="1:16">
      <c r="A32" s="249">
        <v>46055</v>
      </c>
      <c r="B32" s="250">
        <v>102</v>
      </c>
      <c r="C32" s="252">
        <v>0.35416666666666669</v>
      </c>
      <c r="D32" s="251" t="s">
        <v>2148</v>
      </c>
      <c r="E32" s="251" t="s">
        <v>55</v>
      </c>
      <c r="F32" s="254">
        <v>14.6</v>
      </c>
      <c r="G32" s="251">
        <v>73.599999999999994</v>
      </c>
      <c r="H32" s="251"/>
      <c r="I32" s="251"/>
      <c r="J32" s="251"/>
      <c r="K32" s="251"/>
      <c r="L32" s="251"/>
      <c r="M32" s="251"/>
      <c r="N32" s="251"/>
      <c r="O32" s="251"/>
      <c r="P32" s="251" t="s">
        <v>2160</v>
      </c>
    </row>
    <row r="33" spans="1:16">
      <c r="A33" s="249">
        <v>46076</v>
      </c>
      <c r="B33" s="250">
        <v>102</v>
      </c>
      <c r="C33" s="252">
        <v>0.45833333333333331</v>
      </c>
      <c r="D33" s="251" t="s">
        <v>24</v>
      </c>
      <c r="E33" s="251" t="s">
        <v>55</v>
      </c>
      <c r="F33" s="254">
        <v>15.8</v>
      </c>
      <c r="G33" s="251">
        <v>72.599999999999994</v>
      </c>
      <c r="H33" s="251"/>
      <c r="I33" s="251"/>
      <c r="J33" s="251"/>
      <c r="K33" s="251"/>
      <c r="L33" s="251"/>
      <c r="M33" s="251"/>
      <c r="N33" s="251"/>
      <c r="O33" s="251"/>
      <c r="P33" s="251" t="s">
        <v>2161</v>
      </c>
    </row>
    <row r="34" spans="1:16">
      <c r="A34" s="249">
        <v>45711</v>
      </c>
      <c r="B34" s="250">
        <v>102</v>
      </c>
      <c r="C34" s="252">
        <v>0.52083333333333337</v>
      </c>
      <c r="D34" s="251" t="s">
        <v>43</v>
      </c>
      <c r="E34" s="251" t="s">
        <v>55</v>
      </c>
      <c r="F34" s="254">
        <v>12.6</v>
      </c>
      <c r="G34" s="251">
        <v>79.900000000000006</v>
      </c>
      <c r="H34" s="367"/>
      <c r="I34" s="367"/>
      <c r="J34" s="367"/>
      <c r="K34" s="367"/>
      <c r="L34" s="367"/>
      <c r="M34" s="367"/>
      <c r="N34" s="367"/>
      <c r="O34" s="367"/>
      <c r="P34" s="251" t="s">
        <v>2162</v>
      </c>
    </row>
    <row r="35" spans="1:16">
      <c r="A35" s="249">
        <v>46080</v>
      </c>
      <c r="B35" s="250">
        <v>102</v>
      </c>
      <c r="C35" s="252">
        <v>0.45833333333333331</v>
      </c>
      <c r="D35" s="251" t="s">
        <v>24</v>
      </c>
      <c r="E35" s="251" t="s">
        <v>55</v>
      </c>
      <c r="F35" s="254">
        <v>15.7</v>
      </c>
      <c r="G35" s="251">
        <v>73.599999999999994</v>
      </c>
      <c r="H35" s="251"/>
      <c r="I35" s="251"/>
      <c r="J35" s="251"/>
      <c r="K35" s="251"/>
      <c r="L35" s="251"/>
      <c r="M35" s="251"/>
      <c r="N35" s="251"/>
      <c r="O35" s="251"/>
      <c r="P35" s="251" t="s">
        <v>2161</v>
      </c>
    </row>
    <row r="36" spans="1:16">
      <c r="A36" s="249">
        <v>45715</v>
      </c>
      <c r="B36" s="250">
        <v>102</v>
      </c>
      <c r="C36" s="252">
        <v>0.45833333333333331</v>
      </c>
      <c r="D36" s="251" t="s">
        <v>43</v>
      </c>
      <c r="E36" s="251" t="s">
        <v>55</v>
      </c>
      <c r="F36" s="254">
        <v>10.4</v>
      </c>
      <c r="G36" s="251">
        <v>79.099999999999994</v>
      </c>
      <c r="H36" s="367"/>
      <c r="I36" s="367"/>
      <c r="J36" s="367"/>
      <c r="K36" s="367"/>
      <c r="L36" s="367"/>
      <c r="M36" s="367"/>
      <c r="N36" s="367"/>
      <c r="O36" s="367"/>
      <c r="P36" s="251" t="s">
        <v>2162</v>
      </c>
    </row>
    <row r="37" spans="1:16">
      <c r="A37" s="249"/>
      <c r="B37" s="250"/>
      <c r="C37" s="252"/>
      <c r="D37" s="251"/>
      <c r="E37" s="251"/>
      <c r="F37" s="254"/>
      <c r="G37" s="251"/>
      <c r="H37" s="251"/>
      <c r="I37" s="251"/>
      <c r="J37" s="251"/>
      <c r="K37" s="251"/>
      <c r="L37" s="251"/>
      <c r="M37" s="251"/>
      <c r="N37" s="251"/>
      <c r="O37" s="251"/>
      <c r="P37" s="1270" t="s">
        <v>2163</v>
      </c>
    </row>
    <row r="38" spans="1:16">
      <c r="A38" s="249"/>
      <c r="B38" s="250"/>
      <c r="C38" s="252"/>
      <c r="D38" s="251"/>
      <c r="E38" s="251"/>
      <c r="F38" s="254"/>
      <c r="G38" s="251"/>
      <c r="H38" s="251"/>
      <c r="I38" s="251"/>
      <c r="J38" s="251"/>
      <c r="K38" s="251"/>
      <c r="L38" s="251"/>
      <c r="M38" s="251"/>
      <c r="N38" s="251"/>
      <c r="O38" s="251"/>
      <c r="P38" s="251" t="s">
        <v>2164</v>
      </c>
    </row>
    <row r="39" spans="1:16">
      <c r="A39" s="249"/>
      <c r="B39" s="250"/>
      <c r="C39" s="252"/>
      <c r="D39" s="251"/>
      <c r="E39" s="251"/>
      <c r="F39" s="254"/>
      <c r="G39" s="251"/>
      <c r="H39" s="251"/>
      <c r="I39" s="251"/>
      <c r="J39" s="251"/>
      <c r="K39" s="251"/>
      <c r="L39" s="251"/>
      <c r="M39" s="251"/>
      <c r="N39" s="251"/>
      <c r="O39" s="251"/>
      <c r="P39" s="251" t="s">
        <v>2165</v>
      </c>
    </row>
    <row r="40" spans="1:16">
      <c r="A40" s="249"/>
      <c r="B40" s="250"/>
      <c r="C40" s="252"/>
      <c r="D40" s="251"/>
      <c r="E40" s="251"/>
      <c r="F40" s="254"/>
      <c r="G40" s="251"/>
      <c r="H40" s="251"/>
      <c r="I40" s="251"/>
      <c r="J40" s="251"/>
      <c r="K40" s="251"/>
      <c r="L40" s="251"/>
      <c r="M40" s="251"/>
      <c r="N40" s="251"/>
      <c r="O40" s="251"/>
      <c r="P40" s="251" t="s">
        <v>2166</v>
      </c>
    </row>
    <row r="41" spans="1:16">
      <c r="A41" s="249"/>
      <c r="B41" s="250"/>
      <c r="C41" s="252"/>
      <c r="D41" s="251"/>
      <c r="E41" s="251"/>
      <c r="F41" s="254"/>
      <c r="G41" s="251"/>
      <c r="H41" s="251"/>
      <c r="I41" s="251"/>
      <c r="J41" s="251"/>
      <c r="K41" s="251"/>
      <c r="L41" s="251"/>
      <c r="M41" s="251"/>
      <c r="N41" s="251"/>
      <c r="O41" s="251"/>
      <c r="P41" s="251" t="s">
        <v>2167</v>
      </c>
    </row>
    <row r="42" spans="1:16">
      <c r="A42" s="249"/>
      <c r="B42" s="250"/>
      <c r="C42" s="252"/>
      <c r="D42" s="251"/>
      <c r="E42" s="251"/>
      <c r="F42" s="254"/>
      <c r="G42" s="251"/>
      <c r="H42" s="251"/>
      <c r="I42" s="251"/>
      <c r="J42" s="251"/>
      <c r="K42" s="251"/>
      <c r="L42" s="251"/>
      <c r="M42" s="251"/>
      <c r="N42" s="251"/>
      <c r="O42" s="251"/>
      <c r="P42" s="251" t="s">
        <v>2168</v>
      </c>
    </row>
    <row r="43" spans="1:16">
      <c r="A43" s="249"/>
      <c r="B43" s="250"/>
      <c r="C43" s="252"/>
      <c r="D43" s="251"/>
      <c r="E43" s="251"/>
      <c r="F43" s="254"/>
      <c r="G43" s="251"/>
      <c r="H43" s="251"/>
      <c r="I43" s="251"/>
      <c r="J43" s="251"/>
      <c r="K43" s="251"/>
      <c r="L43" s="251"/>
      <c r="M43" s="251"/>
      <c r="N43" s="251"/>
      <c r="O43" s="251"/>
      <c r="P43" s="251" t="s">
        <v>2169</v>
      </c>
    </row>
    <row r="44" spans="1:16">
      <c r="A44" s="249"/>
      <c r="B44" s="250"/>
      <c r="C44" s="252"/>
      <c r="D44" s="251"/>
      <c r="E44" s="251"/>
      <c r="F44" s="254"/>
      <c r="G44" s="251"/>
      <c r="H44" s="251"/>
      <c r="I44" s="251"/>
      <c r="J44" s="251"/>
      <c r="K44" s="251"/>
      <c r="L44" s="251"/>
      <c r="M44" s="251"/>
      <c r="N44" s="251"/>
      <c r="O44" s="251"/>
      <c r="P44" s="251" t="s">
        <v>2170</v>
      </c>
    </row>
    <row r="45" spans="1:16">
      <c r="A45" s="249"/>
      <c r="B45" s="250"/>
      <c r="C45" s="252"/>
      <c r="D45" s="251"/>
      <c r="E45" s="251"/>
      <c r="F45" s="254"/>
      <c r="G45" s="251"/>
      <c r="H45" s="251"/>
      <c r="I45" s="251"/>
      <c r="J45" s="251"/>
      <c r="K45" s="251"/>
      <c r="L45" s="251"/>
      <c r="M45" s="251"/>
      <c r="N45" s="251"/>
      <c r="O45" s="251"/>
      <c r="P45" s="1270" t="s">
        <v>2171</v>
      </c>
    </row>
    <row r="46" spans="1:16">
      <c r="A46" s="249"/>
      <c r="B46" s="250"/>
      <c r="C46" s="252"/>
      <c r="D46" s="251"/>
      <c r="E46" s="251"/>
      <c r="F46" s="254"/>
      <c r="G46" s="251"/>
      <c r="H46" s="251"/>
      <c r="I46" s="251"/>
      <c r="J46" s="251"/>
      <c r="K46" s="251"/>
      <c r="L46" s="251"/>
      <c r="M46" s="251"/>
      <c r="N46" s="251"/>
      <c r="O46" s="251"/>
      <c r="P46" s="251" t="s">
        <v>2172</v>
      </c>
    </row>
    <row r="47" spans="1:16">
      <c r="A47" s="249"/>
      <c r="B47" s="250"/>
      <c r="C47" s="252"/>
      <c r="D47" s="251"/>
      <c r="E47" s="251"/>
      <c r="F47" s="254"/>
      <c r="G47" s="251"/>
      <c r="H47" s="251"/>
      <c r="I47" s="251"/>
      <c r="J47" s="251"/>
      <c r="K47" s="251"/>
      <c r="L47" s="251"/>
      <c r="M47" s="251"/>
      <c r="N47" s="251"/>
      <c r="O47" s="251"/>
      <c r="P47" s="251" t="s">
        <v>2173</v>
      </c>
    </row>
    <row r="48" spans="1:16">
      <c r="A48" s="249"/>
      <c r="B48" s="250"/>
      <c r="C48" s="252"/>
      <c r="D48" s="251"/>
      <c r="E48" s="251"/>
      <c r="F48" s="254"/>
      <c r="G48" s="251"/>
      <c r="H48" s="251"/>
      <c r="I48" s="251"/>
      <c r="J48" s="251"/>
      <c r="K48" s="251"/>
      <c r="L48" s="251"/>
      <c r="M48" s="251"/>
      <c r="N48" s="251"/>
      <c r="O48" s="251"/>
      <c r="P48" s="251" t="s">
        <v>2174</v>
      </c>
    </row>
    <row r="49" spans="1:16">
      <c r="A49" s="249"/>
      <c r="B49" s="250"/>
      <c r="C49" s="252"/>
      <c r="D49" s="251"/>
      <c r="E49" s="251"/>
      <c r="F49" s="254"/>
      <c r="G49" s="251"/>
      <c r="H49" s="251"/>
      <c r="I49" s="251"/>
      <c r="J49" s="251"/>
      <c r="K49" s="251"/>
      <c r="L49" s="251"/>
      <c r="M49" s="251"/>
      <c r="N49" s="251"/>
      <c r="O49" s="251"/>
      <c r="P49" s="251" t="s">
        <v>2175</v>
      </c>
    </row>
    <row r="50" spans="1:16">
      <c r="A50" s="249"/>
      <c r="B50" s="250"/>
      <c r="C50" s="252"/>
      <c r="D50" s="251"/>
      <c r="E50" s="251"/>
      <c r="F50" s="254"/>
      <c r="G50" s="251"/>
      <c r="H50" s="251"/>
      <c r="I50" s="251"/>
      <c r="J50" s="251"/>
      <c r="K50" s="251"/>
      <c r="L50" s="251"/>
      <c r="M50" s="251"/>
      <c r="N50" s="251"/>
      <c r="O50" s="251"/>
      <c r="P50" s="251" t="s">
        <v>2176</v>
      </c>
    </row>
    <row r="51" spans="1:16">
      <c r="A51" s="249"/>
      <c r="B51" s="250"/>
      <c r="C51" s="252"/>
      <c r="D51" s="251"/>
      <c r="E51" s="251"/>
      <c r="F51" s="254"/>
      <c r="G51" s="251"/>
      <c r="H51" s="251"/>
      <c r="I51" s="251"/>
      <c r="J51" s="251"/>
      <c r="K51" s="251"/>
      <c r="L51" s="251"/>
      <c r="M51" s="251"/>
      <c r="N51" s="251"/>
      <c r="O51" s="251"/>
      <c r="P51" s="1270" t="s">
        <v>2177</v>
      </c>
    </row>
    <row r="52" spans="1:16">
      <c r="A52" s="249"/>
      <c r="B52" s="250"/>
      <c r="C52" s="252"/>
      <c r="D52" s="251"/>
      <c r="E52" s="251"/>
      <c r="F52" s="254"/>
      <c r="G52" s="251"/>
      <c r="H52" s="251"/>
      <c r="I52" s="251"/>
      <c r="J52" s="251"/>
      <c r="K52" s="251"/>
      <c r="L52" s="251"/>
      <c r="M52" s="251"/>
      <c r="N52" s="251"/>
      <c r="O52" s="251"/>
      <c r="P52" s="251" t="s">
        <v>2178</v>
      </c>
    </row>
    <row r="53" spans="1:16">
      <c r="A53" s="249"/>
      <c r="B53" s="250"/>
      <c r="C53" s="252"/>
      <c r="D53" s="251"/>
      <c r="E53" s="251"/>
      <c r="F53" s="254"/>
      <c r="G53" s="251"/>
      <c r="H53" s="251"/>
      <c r="I53" s="251"/>
      <c r="J53" s="251"/>
      <c r="K53" s="251"/>
      <c r="L53" s="251"/>
      <c r="M53" s="251"/>
      <c r="N53" s="251"/>
      <c r="O53" s="251"/>
      <c r="P53" s="251" t="s">
        <v>2179</v>
      </c>
    </row>
    <row r="54" spans="1:16">
      <c r="A54" s="249"/>
      <c r="B54" s="250"/>
      <c r="C54" s="252"/>
      <c r="D54" s="251"/>
      <c r="E54" s="251"/>
      <c r="F54" s="254"/>
      <c r="G54" s="251"/>
      <c r="H54" s="251"/>
      <c r="I54" s="251"/>
      <c r="J54" s="251"/>
      <c r="K54" s="251"/>
      <c r="L54" s="251"/>
      <c r="M54" s="251"/>
      <c r="N54" s="251"/>
      <c r="O54" s="251"/>
      <c r="P54" s="251" t="s">
        <v>2180</v>
      </c>
    </row>
    <row r="55" spans="1:16">
      <c r="A55" s="249"/>
      <c r="B55" s="250"/>
      <c r="C55" s="252"/>
      <c r="D55" s="251"/>
      <c r="E55" s="251"/>
      <c r="F55" s="254"/>
      <c r="G55" s="251"/>
      <c r="H55" s="251"/>
      <c r="I55" s="251"/>
      <c r="J55" s="251"/>
      <c r="K55" s="251"/>
      <c r="L55" s="251"/>
      <c r="M55" s="251"/>
      <c r="N55" s="251"/>
      <c r="O55" s="251"/>
      <c r="P55" s="251" t="s">
        <v>2181</v>
      </c>
    </row>
    <row r="56" spans="1:16">
      <c r="A56" s="249"/>
      <c r="B56" s="250"/>
      <c r="C56" s="252"/>
      <c r="D56" s="251"/>
      <c r="E56" s="251"/>
      <c r="F56" s="254"/>
      <c r="G56" s="251"/>
      <c r="H56" s="251"/>
      <c r="I56" s="251"/>
      <c r="J56" s="251"/>
      <c r="K56" s="251"/>
      <c r="L56" s="251"/>
      <c r="M56" s="251"/>
      <c r="N56" s="251"/>
      <c r="O56" s="251"/>
      <c r="P56" s="251" t="s">
        <v>2182</v>
      </c>
    </row>
    <row r="57" spans="1:16">
      <c r="A57" s="249"/>
      <c r="B57" s="250"/>
      <c r="C57" s="252"/>
      <c r="D57" s="251"/>
      <c r="E57" s="251"/>
      <c r="F57" s="254"/>
      <c r="G57" s="251"/>
      <c r="H57" s="251"/>
      <c r="I57" s="251"/>
      <c r="J57" s="251"/>
      <c r="K57" s="251"/>
      <c r="L57" s="251"/>
      <c r="M57" s="251"/>
      <c r="N57" s="251"/>
      <c r="O57" s="251"/>
      <c r="P57" s="251" t="s">
        <v>2183</v>
      </c>
    </row>
    <row r="58" spans="1:16">
      <c r="A58" s="249"/>
      <c r="B58" s="250"/>
      <c r="C58" s="252"/>
      <c r="D58" s="251"/>
      <c r="E58" s="251"/>
      <c r="F58" s="254"/>
      <c r="G58" s="251"/>
      <c r="H58" s="251"/>
      <c r="I58" s="251"/>
      <c r="J58" s="251"/>
      <c r="K58" s="251"/>
      <c r="L58" s="251"/>
      <c r="M58" s="251"/>
      <c r="N58" s="253"/>
      <c r="O58" s="251"/>
      <c r="P58" s="251" t="s">
        <v>2184</v>
      </c>
    </row>
    <row r="59" spans="1:16">
      <c r="A59" s="249"/>
      <c r="B59" s="250"/>
      <c r="C59" s="252"/>
      <c r="D59" s="251"/>
      <c r="E59" s="251"/>
      <c r="F59" s="254"/>
      <c r="G59" s="251"/>
      <c r="H59" s="251"/>
      <c r="I59" s="251"/>
      <c r="J59" s="251"/>
      <c r="K59" s="251"/>
      <c r="L59" s="251"/>
      <c r="M59" s="251"/>
      <c r="N59" s="253"/>
      <c r="O59" s="251"/>
      <c r="P59" s="251" t="s">
        <v>2185</v>
      </c>
    </row>
    <row r="60" spans="1:16">
      <c r="A60" s="249"/>
      <c r="B60" s="250"/>
      <c r="C60" s="252"/>
      <c r="D60" s="251"/>
      <c r="E60" s="251"/>
      <c r="F60" s="254"/>
      <c r="G60" s="251"/>
      <c r="H60" s="251"/>
      <c r="I60" s="251"/>
      <c r="J60" s="251"/>
      <c r="K60" s="251"/>
      <c r="L60" s="251"/>
      <c r="M60" s="251"/>
      <c r="N60" s="253"/>
      <c r="O60" s="251"/>
      <c r="P60" s="251" t="s">
        <v>2186</v>
      </c>
    </row>
    <row r="61" spans="1:16">
      <c r="A61" s="249"/>
      <c r="B61" s="250"/>
      <c r="C61" s="252"/>
      <c r="D61" s="251"/>
      <c r="E61" s="251"/>
      <c r="F61" s="254"/>
      <c r="G61" s="251"/>
      <c r="H61" s="251"/>
      <c r="I61" s="251"/>
      <c r="J61" s="251"/>
      <c r="K61" s="251"/>
      <c r="L61" s="251"/>
      <c r="M61" s="251"/>
      <c r="N61" s="251"/>
      <c r="O61" s="251"/>
      <c r="P61" s="251" t="s">
        <v>2187</v>
      </c>
    </row>
    <row r="62" spans="1:16">
      <c r="A62" s="249"/>
      <c r="B62" s="250"/>
      <c r="C62" s="252"/>
      <c r="D62" s="251"/>
      <c r="E62" s="251"/>
      <c r="F62" s="254"/>
      <c r="G62" s="251"/>
      <c r="H62" s="251"/>
      <c r="I62" s="251"/>
      <c r="J62" s="251"/>
      <c r="K62" s="251"/>
      <c r="L62" s="251"/>
      <c r="M62" s="251"/>
      <c r="N62" s="251"/>
      <c r="O62" s="251"/>
      <c r="P62" s="251" t="s">
        <v>2188</v>
      </c>
    </row>
    <row r="63" spans="1:16">
      <c r="A63" s="249"/>
      <c r="B63" s="250"/>
      <c r="C63" s="252"/>
      <c r="D63" s="251"/>
      <c r="E63" s="251"/>
      <c r="F63" s="254"/>
      <c r="G63" s="251"/>
      <c r="H63" s="251"/>
      <c r="I63" s="251"/>
      <c r="J63" s="251"/>
      <c r="K63" s="251"/>
      <c r="L63" s="251"/>
      <c r="M63" s="251"/>
      <c r="N63" s="251"/>
      <c r="O63" s="251"/>
      <c r="P63" s="251" t="s">
        <v>2189</v>
      </c>
    </row>
    <row r="64" spans="1:16">
      <c r="A64" s="249"/>
      <c r="B64" s="250"/>
      <c r="C64" s="252"/>
      <c r="D64" s="251"/>
      <c r="E64" s="251"/>
      <c r="F64" s="254"/>
      <c r="G64" s="251"/>
      <c r="H64" s="251"/>
      <c r="I64" s="251"/>
      <c r="J64" s="251"/>
      <c r="K64" s="251"/>
      <c r="L64" s="251"/>
      <c r="M64" s="251"/>
      <c r="N64" s="251"/>
      <c r="O64" s="251"/>
      <c r="P64" s="251" t="s">
        <v>2190</v>
      </c>
    </row>
    <row r="65" spans="1:16">
      <c r="A65" s="249"/>
      <c r="B65" s="250"/>
      <c r="C65" s="252"/>
      <c r="D65" s="251"/>
      <c r="E65" s="251"/>
      <c r="F65" s="254"/>
      <c r="G65" s="251"/>
      <c r="H65" s="251"/>
      <c r="I65" s="251"/>
      <c r="J65" s="251"/>
      <c r="K65" s="251"/>
      <c r="L65" s="251"/>
      <c r="M65" s="251"/>
      <c r="N65" s="251"/>
      <c r="O65" s="251"/>
      <c r="P65" s="251" t="s">
        <v>2191</v>
      </c>
    </row>
    <row r="66" spans="1:16">
      <c r="A66" s="249"/>
      <c r="B66" s="250"/>
      <c r="C66" s="252"/>
      <c r="D66" s="251"/>
      <c r="E66" s="251"/>
      <c r="F66" s="254"/>
      <c r="G66" s="251"/>
      <c r="H66" s="251"/>
      <c r="I66" s="251"/>
      <c r="J66" s="251"/>
      <c r="K66" s="251"/>
      <c r="L66" s="251"/>
      <c r="M66" s="251"/>
      <c r="N66" s="251"/>
      <c r="O66" s="251"/>
      <c r="P66" s="251" t="s">
        <v>2192</v>
      </c>
    </row>
    <row r="67" spans="1:16">
      <c r="A67" s="433"/>
      <c r="B67" s="365"/>
      <c r="C67" s="366"/>
      <c r="D67" s="367"/>
      <c r="E67" s="367"/>
      <c r="F67" s="368"/>
      <c r="G67" s="367"/>
      <c r="H67" s="367"/>
      <c r="I67" s="367"/>
      <c r="J67" s="367"/>
      <c r="K67" s="367"/>
      <c r="L67" s="367"/>
      <c r="M67" s="367"/>
      <c r="N67" s="367"/>
      <c r="O67" s="367"/>
      <c r="P67" s="251" t="s">
        <v>2193</v>
      </c>
    </row>
    <row r="68" spans="1:16">
      <c r="A68" s="454"/>
      <c r="B68" s="455"/>
      <c r="C68" s="456"/>
      <c r="D68" s="457"/>
      <c r="E68" s="457"/>
      <c r="F68" s="458"/>
      <c r="G68" s="457"/>
      <c r="H68" s="457"/>
      <c r="I68" s="457"/>
      <c r="J68" s="457"/>
      <c r="K68" s="457"/>
      <c r="L68" s="457"/>
      <c r="M68" s="457"/>
      <c r="N68" s="457"/>
      <c r="O68" s="459"/>
      <c r="P68" s="251" t="s">
        <v>2194</v>
      </c>
    </row>
    <row r="69" spans="1:16">
      <c r="A69" s="474"/>
      <c r="B69" s="365"/>
      <c r="C69" s="366"/>
      <c r="D69" s="367"/>
      <c r="E69" s="367"/>
      <c r="F69" s="368"/>
      <c r="G69" s="367"/>
      <c r="H69" s="367"/>
      <c r="I69" s="367"/>
      <c r="J69" s="367"/>
      <c r="K69" s="367"/>
      <c r="L69" s="367"/>
      <c r="M69" s="367"/>
      <c r="N69" s="367"/>
      <c r="O69" s="475"/>
      <c r="P69" s="251" t="s">
        <v>2195</v>
      </c>
    </row>
    <row r="70" spans="1:16">
      <c r="A70" s="468"/>
      <c r="B70" s="469"/>
      <c r="C70" s="470"/>
      <c r="D70" s="471"/>
      <c r="E70" s="471"/>
      <c r="F70" s="472"/>
      <c r="G70" s="471"/>
      <c r="H70" s="471"/>
      <c r="I70" s="471"/>
      <c r="J70" s="471"/>
      <c r="K70" s="471"/>
      <c r="L70" s="471"/>
      <c r="M70" s="471"/>
      <c r="N70" s="471"/>
      <c r="O70" s="473"/>
      <c r="P70" s="251" t="s">
        <v>2196</v>
      </c>
    </row>
    <row r="71" spans="1:16">
      <c r="A71" s="476"/>
      <c r="B71" s="477"/>
      <c r="C71" s="478"/>
      <c r="D71" s="479"/>
      <c r="E71" s="479"/>
      <c r="F71" s="480"/>
      <c r="G71" s="479"/>
      <c r="H71" s="479"/>
      <c r="I71" s="479"/>
      <c r="J71" s="479"/>
      <c r="K71" s="479"/>
      <c r="L71" s="479"/>
      <c r="M71" s="479"/>
      <c r="N71" s="479"/>
      <c r="O71" s="481"/>
      <c r="P71" s="251" t="s">
        <v>2197</v>
      </c>
    </row>
    <row r="72" spans="1:16">
      <c r="A72" s="460"/>
      <c r="B72" s="250"/>
      <c r="C72" s="252"/>
      <c r="D72" s="251"/>
      <c r="E72" s="251"/>
      <c r="F72" s="254"/>
      <c r="G72" s="251"/>
      <c r="H72" s="251"/>
      <c r="I72" s="251"/>
      <c r="J72" s="251"/>
      <c r="K72" s="251"/>
      <c r="L72" s="251"/>
      <c r="M72" s="251"/>
      <c r="N72" s="251"/>
      <c r="O72" s="461"/>
      <c r="P72" s="251" t="s">
        <v>2198</v>
      </c>
    </row>
    <row r="73" spans="1:16">
      <c r="A73" s="462"/>
      <c r="B73" s="463"/>
      <c r="C73" s="464"/>
      <c r="D73" s="465"/>
      <c r="E73" s="465"/>
      <c r="F73" s="466"/>
      <c r="G73" s="465"/>
      <c r="H73" s="465"/>
      <c r="I73" s="465"/>
      <c r="J73" s="465"/>
      <c r="K73" s="465"/>
      <c r="L73" s="465"/>
      <c r="M73" s="465"/>
      <c r="N73" s="465"/>
      <c r="O73" s="467"/>
      <c r="P73" s="251" t="s">
        <v>2199</v>
      </c>
    </row>
    <row r="74" spans="1:16">
      <c r="A74" s="468"/>
      <c r="B74" s="469"/>
      <c r="C74" s="470"/>
      <c r="D74" s="471"/>
      <c r="E74" s="471"/>
      <c r="F74" s="472"/>
      <c r="G74" s="471"/>
      <c r="H74" s="471"/>
      <c r="I74" s="471"/>
      <c r="J74" s="471"/>
      <c r="K74" s="471"/>
      <c r="L74" s="471"/>
      <c r="M74" s="471"/>
      <c r="N74" s="471"/>
      <c r="O74" s="473"/>
      <c r="P74" s="367" t="s">
        <v>2200</v>
      </c>
    </row>
  </sheetData>
  <conditionalFormatting sqref="H2:H36">
    <cfRule type="cellIs" dxfId="1873" priority="76" operator="greaterThan">
      <formula>1</formula>
    </cfRule>
  </conditionalFormatting>
  <conditionalFormatting sqref="H37:I44">
    <cfRule type="cellIs" dxfId="1872" priority="28" operator="greaterThan">
      <formula>1</formula>
    </cfRule>
  </conditionalFormatting>
  <conditionalFormatting sqref="I2:I36">
    <cfRule type="cellIs" dxfId="1871" priority="75" operator="greaterThan">
      <formula>0.05</formula>
    </cfRule>
  </conditionalFormatting>
  <conditionalFormatting sqref="J2:O2 J4:O34 P2:P34 J35:P74">
    <cfRule type="cellIs" dxfId="1870" priority="26" operator="greaterThan">
      <formula>0.5</formula>
    </cfRule>
  </conditionalFormatting>
  <conditionalFormatting sqref="H45:I46">
    <cfRule type="cellIs" dxfId="1869" priority="25" operator="greaterThan">
      <formula>1</formula>
    </cfRule>
  </conditionalFormatting>
  <conditionalFormatting sqref="H47:I47">
    <cfRule type="cellIs" dxfId="1868" priority="22" operator="greaterThan">
      <formula>1</formula>
    </cfRule>
  </conditionalFormatting>
  <conditionalFormatting sqref="H48:I49">
    <cfRule type="cellIs" dxfId="1867" priority="19" operator="greaterThan">
      <formula>1</formula>
    </cfRule>
  </conditionalFormatting>
  <conditionalFormatting sqref="H50:I51">
    <cfRule type="cellIs" dxfId="1866" priority="16" operator="greaterThan">
      <formula>1</formula>
    </cfRule>
  </conditionalFormatting>
  <conditionalFormatting sqref="H52:I52">
    <cfRule type="cellIs" dxfId="1865" priority="13" operator="greaterThan">
      <formula>1</formula>
    </cfRule>
  </conditionalFormatting>
  <conditionalFormatting sqref="H53:I53">
    <cfRule type="cellIs" dxfId="1864" priority="12" operator="greaterThan">
      <formula>1</formula>
    </cfRule>
  </conditionalFormatting>
  <conditionalFormatting sqref="H54:I54">
    <cfRule type="cellIs" dxfId="1863" priority="11" operator="greaterThan">
      <formula>1</formula>
    </cfRule>
  </conditionalFormatting>
  <conditionalFormatting sqref="H55:I55">
    <cfRule type="cellIs" dxfId="1862" priority="9" operator="greaterThan">
      <formula>1</formula>
    </cfRule>
  </conditionalFormatting>
  <conditionalFormatting sqref="H56:H74">
    <cfRule type="cellIs" dxfId="1861" priority="8" operator="greaterThan">
      <formula>1</formula>
    </cfRule>
  </conditionalFormatting>
  <conditionalFormatting sqref="I56:I74">
    <cfRule type="cellIs" dxfId="1860" priority="7" operator="greaterThan">
      <formula>0.05</formula>
    </cfRule>
  </conditionalFormatting>
  <conditionalFormatting sqref="J73:O73">
    <cfRule type="cellIs" dxfId="1859" priority="5" operator="greaterThan">
      <formula>0.5</formula>
    </cfRule>
  </conditionalFormatting>
  <conditionalFormatting sqref="J3:O3">
    <cfRule type="cellIs" dxfId="1858" priority="1" operator="greaterThan">
      <formula>0.5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A38C-6048-4713-8A6F-75AEAA22F964}">
  <sheetPr>
    <tabColor theme="9" tint="-0.499984740745262"/>
  </sheetPr>
  <dimension ref="A1:R13"/>
  <sheetViews>
    <sheetView workbookViewId="0">
      <selection activeCell="G1" sqref="G1"/>
    </sheetView>
  </sheetViews>
  <sheetFormatPr defaultRowHeight="15"/>
  <cols>
    <col min="1" max="1" width="12.5703125" customWidth="1"/>
    <col min="3" max="3" width="9.28515625" bestFit="1" customWidth="1"/>
    <col min="4" max="4" width="20.140625" customWidth="1"/>
    <col min="5" max="5" width="12.28515625" customWidth="1"/>
    <col min="6" max="6" width="11.140625" customWidth="1"/>
    <col min="9" max="9" width="12.140625" customWidth="1"/>
    <col min="10" max="10" width="12.5703125" customWidth="1"/>
    <col min="11" max="11" width="13.140625" customWidth="1"/>
    <col min="18" max="18" width="22.28515625" customWidth="1"/>
  </cols>
  <sheetData>
    <row r="1" spans="1:18" ht="27.75">
      <c r="A1" s="450" t="s">
        <v>312</v>
      </c>
      <c r="B1" s="451" t="s">
        <v>313</v>
      </c>
      <c r="C1" s="450" t="s">
        <v>314</v>
      </c>
      <c r="D1" s="450" t="s">
        <v>1372</v>
      </c>
      <c r="E1" s="450" t="s">
        <v>315</v>
      </c>
      <c r="F1" s="450" t="s">
        <v>427</v>
      </c>
      <c r="G1" s="450" t="s">
        <v>2201</v>
      </c>
      <c r="H1" s="450" t="s">
        <v>2202</v>
      </c>
      <c r="I1" s="974" t="s">
        <v>433</v>
      </c>
      <c r="J1" s="975" t="s">
        <v>465</v>
      </c>
      <c r="K1" s="974" t="s">
        <v>2203</v>
      </c>
      <c r="L1" s="450" t="s">
        <v>437</v>
      </c>
      <c r="M1" s="450" t="s">
        <v>2204</v>
      </c>
      <c r="N1" s="450" t="s">
        <v>439</v>
      </c>
      <c r="O1" s="450" t="s">
        <v>440</v>
      </c>
      <c r="P1" s="450" t="s">
        <v>441</v>
      </c>
      <c r="Q1" s="450" t="s">
        <v>442</v>
      </c>
    </row>
    <row r="2" spans="1:18" ht="24.75">
      <c r="A2" s="1070">
        <v>45617</v>
      </c>
      <c r="B2" s="1071">
        <v>111</v>
      </c>
      <c r="C2" s="1072">
        <v>0.47916666666666669</v>
      </c>
      <c r="D2" s="1073">
        <v>2408126</v>
      </c>
      <c r="E2" s="1073" t="s">
        <v>39</v>
      </c>
      <c r="F2" s="1073" t="s">
        <v>55</v>
      </c>
      <c r="G2" s="1074">
        <v>13.97</v>
      </c>
      <c r="H2" s="1075"/>
      <c r="I2" s="1075"/>
      <c r="J2" s="1075"/>
      <c r="K2" s="1075"/>
      <c r="L2" s="1076">
        <v>67</v>
      </c>
      <c r="M2" s="1077">
        <v>71</v>
      </c>
      <c r="N2" s="1077">
        <v>18.8</v>
      </c>
      <c r="O2" s="1077">
        <v>146</v>
      </c>
      <c r="P2" s="1077">
        <v>0.94</v>
      </c>
      <c r="Q2" s="1078">
        <v>43.1</v>
      </c>
    </row>
    <row r="3" spans="1:18" ht="24.75">
      <c r="A3" s="1070">
        <v>45779</v>
      </c>
      <c r="B3" s="1071">
        <v>105</v>
      </c>
      <c r="C3" s="1072">
        <v>0.41666666666666669</v>
      </c>
      <c r="D3" s="1073">
        <v>2503578</v>
      </c>
      <c r="E3" s="1073" t="s">
        <v>39</v>
      </c>
      <c r="F3" s="1073" t="s">
        <v>55</v>
      </c>
      <c r="G3" s="1074">
        <v>14.2</v>
      </c>
      <c r="H3" s="1075"/>
      <c r="I3" s="1075"/>
      <c r="J3" s="1075"/>
      <c r="K3" s="1075"/>
      <c r="L3" s="1076">
        <v>56</v>
      </c>
      <c r="M3" s="1077">
        <v>78</v>
      </c>
      <c r="N3" s="1077">
        <v>19.7</v>
      </c>
      <c r="O3" s="1077">
        <v>117</v>
      </c>
      <c r="P3" s="1077">
        <v>0.72</v>
      </c>
      <c r="Q3" s="1078">
        <v>37.700000000000003</v>
      </c>
    </row>
    <row r="4" spans="1:18" ht="27.75">
      <c r="A4" s="1070">
        <v>45853</v>
      </c>
      <c r="B4" s="1071">
        <v>107</v>
      </c>
      <c r="C4" s="1072">
        <v>0.4375</v>
      </c>
      <c r="D4" s="1073">
        <v>2505454</v>
      </c>
      <c r="E4" s="1073" t="s">
        <v>39</v>
      </c>
      <c r="F4" s="1073" t="s">
        <v>55</v>
      </c>
      <c r="G4" s="1074">
        <v>13.6</v>
      </c>
      <c r="H4" s="1075">
        <v>11.9</v>
      </c>
      <c r="I4" s="1079">
        <v>30.01</v>
      </c>
      <c r="J4" s="1080">
        <v>66</v>
      </c>
      <c r="K4" s="1081">
        <v>11</v>
      </c>
      <c r="L4" s="1076">
        <v>105</v>
      </c>
      <c r="M4" s="1077">
        <v>51</v>
      </c>
      <c r="N4" s="1077">
        <v>15.9</v>
      </c>
      <c r="O4" s="1077">
        <v>180</v>
      </c>
      <c r="P4" s="1077">
        <v>2.06</v>
      </c>
      <c r="Q4" s="1078">
        <v>35.4</v>
      </c>
      <c r="R4" s="1124" t="s">
        <v>271</v>
      </c>
    </row>
    <row r="5" spans="1:18" ht="27.75">
      <c r="A5" s="1070">
        <v>45859</v>
      </c>
      <c r="B5" s="1071">
        <v>107</v>
      </c>
      <c r="C5" s="1072">
        <v>0.5625</v>
      </c>
      <c r="D5" s="1073">
        <v>2505619</v>
      </c>
      <c r="E5" s="1073" t="s">
        <v>39</v>
      </c>
      <c r="F5" s="1073" t="s">
        <v>55</v>
      </c>
      <c r="G5" s="1074">
        <v>14.25</v>
      </c>
      <c r="H5" s="1075">
        <v>11.1</v>
      </c>
      <c r="I5" s="1082">
        <v>30</v>
      </c>
      <c r="J5" s="1083">
        <v>89.07</v>
      </c>
      <c r="K5" s="1084">
        <v>11.2</v>
      </c>
      <c r="L5" s="1076">
        <v>84</v>
      </c>
      <c r="M5" s="1077">
        <v>41</v>
      </c>
      <c r="N5" s="1077">
        <v>14.3</v>
      </c>
      <c r="O5" s="1077">
        <v>123</v>
      </c>
      <c r="P5" s="1077">
        <v>2.0499999999999998</v>
      </c>
      <c r="Q5" s="1078">
        <v>31.4</v>
      </c>
    </row>
    <row r="6" spans="1:18" ht="27.75">
      <c r="A6" s="1070">
        <v>45861</v>
      </c>
      <c r="B6" s="1071">
        <v>107</v>
      </c>
      <c r="C6" s="1072">
        <v>0.45833333333333331</v>
      </c>
      <c r="D6" s="1073">
        <v>2505662</v>
      </c>
      <c r="E6" s="1073" t="s">
        <v>39</v>
      </c>
      <c r="F6" s="1073" t="s">
        <v>55</v>
      </c>
      <c r="G6" s="1074">
        <v>13.8</v>
      </c>
      <c r="H6" s="1075">
        <v>11.9</v>
      </c>
      <c r="I6" s="1079">
        <v>30.8</v>
      </c>
      <c r="J6" s="1080">
        <v>60</v>
      </c>
      <c r="K6" s="1081">
        <v>10.9</v>
      </c>
      <c r="L6" s="1076">
        <v>76</v>
      </c>
      <c r="M6" s="1077">
        <v>65</v>
      </c>
      <c r="N6" s="1077">
        <v>17.899999999999999</v>
      </c>
      <c r="O6" s="1077">
        <v>143</v>
      </c>
      <c r="P6" s="1077">
        <v>1.17</v>
      </c>
      <c r="Q6" s="1078">
        <v>35.200000000000003</v>
      </c>
    </row>
    <row r="7" spans="1:18" ht="27.75">
      <c r="A7" s="1070">
        <v>45882</v>
      </c>
      <c r="B7" s="1071">
        <v>108</v>
      </c>
      <c r="C7" s="1072">
        <v>0.45833333333333331</v>
      </c>
      <c r="D7" s="1073">
        <v>2506165</v>
      </c>
      <c r="E7" s="1073" t="s">
        <v>39</v>
      </c>
      <c r="F7" s="1073" t="s">
        <v>55</v>
      </c>
      <c r="G7" s="1074">
        <v>14.13</v>
      </c>
      <c r="H7" s="1075">
        <v>11.43</v>
      </c>
      <c r="I7" s="1082">
        <v>35.950000000000003</v>
      </c>
      <c r="J7" s="1083">
        <v>77</v>
      </c>
      <c r="K7" s="1084">
        <v>12.3</v>
      </c>
      <c r="L7" s="1076">
        <v>75</v>
      </c>
      <c r="M7" s="1077">
        <v>60</v>
      </c>
      <c r="N7" s="1077">
        <v>17.2</v>
      </c>
      <c r="O7" s="1077">
        <v>133</v>
      </c>
      <c r="P7" s="1077">
        <v>1.2</v>
      </c>
      <c r="Q7" s="1078">
        <v>33.299999999999997</v>
      </c>
    </row>
    <row r="8" spans="1:18" ht="27.75">
      <c r="A8" s="1070">
        <v>45913</v>
      </c>
      <c r="B8" s="1071">
        <v>109</v>
      </c>
      <c r="C8" s="1072">
        <v>0.45833333333333331</v>
      </c>
      <c r="D8" s="1073">
        <v>2506950</v>
      </c>
      <c r="E8" s="1073" t="s">
        <v>39</v>
      </c>
      <c r="F8" s="1073" t="s">
        <v>55</v>
      </c>
      <c r="G8" s="1074">
        <v>13.76</v>
      </c>
      <c r="H8" s="1075">
        <v>12.12</v>
      </c>
      <c r="I8" s="1082">
        <v>34</v>
      </c>
      <c r="J8" s="1083">
        <v>76</v>
      </c>
      <c r="K8" s="1084">
        <v>11.7</v>
      </c>
      <c r="L8" s="1076">
        <v>86</v>
      </c>
      <c r="M8" s="1077">
        <v>70</v>
      </c>
      <c r="N8" s="1077">
        <v>18.600000000000001</v>
      </c>
      <c r="O8" s="1077">
        <v>179</v>
      </c>
      <c r="P8" s="1077">
        <v>1.23</v>
      </c>
      <c r="Q8" s="1078">
        <v>40.1</v>
      </c>
    </row>
    <row r="9" spans="1:18" ht="27.75">
      <c r="A9" s="1070">
        <v>45939</v>
      </c>
      <c r="B9" s="1071">
        <v>110</v>
      </c>
      <c r="C9" s="1072">
        <v>0.58333333333333337</v>
      </c>
      <c r="D9" s="1073"/>
      <c r="E9" s="1073" t="s">
        <v>39</v>
      </c>
      <c r="F9" s="1073" t="s">
        <v>55</v>
      </c>
      <c r="G9" s="1074"/>
      <c r="H9" s="1075"/>
      <c r="I9" s="1082"/>
      <c r="J9" s="1083"/>
      <c r="K9" s="1084"/>
      <c r="L9" s="1076">
        <v>56</v>
      </c>
      <c r="M9" s="1077">
        <v>65</v>
      </c>
      <c r="N9" s="1077">
        <v>17.899999999999999</v>
      </c>
      <c r="O9" s="1077">
        <v>90</v>
      </c>
      <c r="P9" s="1077">
        <v>0.86</v>
      </c>
      <c r="Q9" s="1078">
        <v>24.9</v>
      </c>
    </row>
    <row r="10" spans="1:18" ht="27.75">
      <c r="A10" s="965">
        <v>45965</v>
      </c>
      <c r="B10" s="966">
        <v>110</v>
      </c>
      <c r="C10" s="967">
        <v>0.33333333333333331</v>
      </c>
      <c r="D10" s="968">
        <v>2508674</v>
      </c>
      <c r="E10" s="968" t="s">
        <v>39</v>
      </c>
      <c r="F10" s="968" t="s">
        <v>55</v>
      </c>
      <c r="G10" s="969">
        <v>13.82</v>
      </c>
      <c r="H10" s="973">
        <v>11.86</v>
      </c>
      <c r="I10" s="976"/>
      <c r="J10" s="978"/>
      <c r="K10" s="977"/>
      <c r="L10" s="970">
        <v>58</v>
      </c>
      <c r="M10" s="971">
        <v>88</v>
      </c>
      <c r="N10" s="971">
        <v>20.9</v>
      </c>
      <c r="O10" s="971">
        <v>126</v>
      </c>
      <c r="P10" s="971">
        <v>0.66</v>
      </c>
      <c r="Q10" s="972">
        <v>35.799999999999997</v>
      </c>
    </row>
    <row r="11" spans="1:18" ht="27.75">
      <c r="A11" s="965">
        <v>45965</v>
      </c>
      <c r="B11" s="966">
        <v>110</v>
      </c>
      <c r="C11" s="967">
        <v>0.33333333333333331</v>
      </c>
      <c r="D11" s="968">
        <v>2508674</v>
      </c>
      <c r="E11" s="968" t="s">
        <v>39</v>
      </c>
      <c r="F11" s="968" t="s">
        <v>55</v>
      </c>
      <c r="G11" s="969">
        <v>13.82</v>
      </c>
      <c r="H11" s="973">
        <v>11.86</v>
      </c>
      <c r="I11" s="976"/>
      <c r="J11" s="978"/>
      <c r="K11" s="977"/>
      <c r="L11" s="970">
        <v>52</v>
      </c>
      <c r="M11" s="971">
        <v>94</v>
      </c>
      <c r="N11" s="971">
        <v>21.6</v>
      </c>
      <c r="O11" s="971">
        <v>119</v>
      </c>
      <c r="P11" s="971">
        <v>0.55000000000000004</v>
      </c>
      <c r="Q11" s="972">
        <v>37.5</v>
      </c>
    </row>
    <row r="12" spans="1:18" ht="27.75">
      <c r="A12" s="965">
        <v>45985</v>
      </c>
      <c r="B12" s="966">
        <v>111</v>
      </c>
      <c r="C12" s="967">
        <v>0.35416666666666669</v>
      </c>
      <c r="D12" s="968">
        <v>2509208</v>
      </c>
      <c r="E12" s="968" t="s">
        <v>39</v>
      </c>
      <c r="F12" s="968" t="s">
        <v>55</v>
      </c>
      <c r="G12" s="969">
        <v>13.2</v>
      </c>
      <c r="H12" s="973">
        <v>13.08</v>
      </c>
      <c r="I12" s="976"/>
      <c r="J12" s="978"/>
      <c r="K12" s="977"/>
      <c r="L12" s="970">
        <v>87</v>
      </c>
      <c r="M12" s="971">
        <v>67</v>
      </c>
      <c r="N12" s="971">
        <v>18.2</v>
      </c>
      <c r="O12" s="971">
        <v>170</v>
      </c>
      <c r="P12" s="971">
        <v>1.3</v>
      </c>
      <c r="Q12" s="972">
        <v>35.9</v>
      </c>
    </row>
    <row r="13" spans="1:18" ht="27.75">
      <c r="A13" s="965">
        <v>46043</v>
      </c>
      <c r="B13" s="966">
        <v>111</v>
      </c>
      <c r="C13" s="967">
        <v>0.41666666666666669</v>
      </c>
      <c r="D13" s="968">
        <v>1171</v>
      </c>
      <c r="E13" s="968" t="s">
        <v>39</v>
      </c>
      <c r="F13" s="968" t="s">
        <v>55</v>
      </c>
      <c r="G13" s="969">
        <v>14.53</v>
      </c>
      <c r="H13" s="973">
        <v>13.55</v>
      </c>
      <c r="I13" s="976"/>
      <c r="J13" s="978"/>
      <c r="K13" s="977"/>
      <c r="L13" s="970">
        <v>113</v>
      </c>
      <c r="M13" s="971">
        <v>62</v>
      </c>
      <c r="N13" s="971">
        <v>17.5</v>
      </c>
      <c r="O13" s="971">
        <v>250</v>
      </c>
      <c r="P13" s="971">
        <v>1.82</v>
      </c>
      <c r="Q13" s="972">
        <v>50.8</v>
      </c>
      <c r="R13" t="s">
        <v>259</v>
      </c>
    </row>
  </sheetData>
  <conditionalFormatting sqref="G2:K3 G4:H4">
    <cfRule type="cellIs" dxfId="1842" priority="38" operator="greaterThan">
      <formula>15</formula>
    </cfRule>
  </conditionalFormatting>
  <conditionalFormatting sqref="G2:K3 G4:H4">
    <cfRule type="cellIs" dxfId="1841" priority="27" operator="between">
      <formula>14.5</formula>
      <formula>15</formula>
    </cfRule>
  </conditionalFormatting>
  <conditionalFormatting sqref="G5:H7">
    <cfRule type="cellIs" dxfId="1840" priority="26" operator="greaterThan">
      <formula>15</formula>
    </cfRule>
  </conditionalFormatting>
  <conditionalFormatting sqref="G5:H7">
    <cfRule type="cellIs" dxfId="1839" priority="25" operator="between">
      <formula>14.5</formula>
      <formula>15</formula>
    </cfRule>
  </conditionalFormatting>
  <conditionalFormatting sqref="J7:J13">
    <cfRule type="cellIs" dxfId="1838" priority="24" operator="greaterThan">
      <formula>70</formula>
    </cfRule>
  </conditionalFormatting>
  <conditionalFormatting sqref="K7:K13">
    <cfRule type="cellIs" dxfId="1837" priority="23" operator="lessThanOrEqual">
      <formula>11</formula>
    </cfRule>
  </conditionalFormatting>
  <conditionalFormatting sqref="K6">
    <cfRule type="cellIs" dxfId="1836" priority="22" operator="lessThanOrEqual">
      <formula>11</formula>
    </cfRule>
  </conditionalFormatting>
  <conditionalFormatting sqref="J6">
    <cfRule type="cellIs" dxfId="1835" priority="21" operator="greaterThan">
      <formula>70</formula>
    </cfRule>
  </conditionalFormatting>
  <conditionalFormatting sqref="J5">
    <cfRule type="cellIs" dxfId="1834" priority="18" operator="greaterThan">
      <formula>70</formula>
    </cfRule>
  </conditionalFormatting>
  <conditionalFormatting sqref="K5">
    <cfRule type="cellIs" dxfId="1833" priority="17" operator="lessThanOrEqual">
      <formula>11</formula>
    </cfRule>
  </conditionalFormatting>
  <conditionalFormatting sqref="K4">
    <cfRule type="cellIs" dxfId="1832" priority="14" operator="lessThanOrEqual">
      <formula>11</formula>
    </cfRule>
  </conditionalFormatting>
  <conditionalFormatting sqref="J4">
    <cfRule type="cellIs" dxfId="1831" priority="13" operator="greaterThan">
      <formula>70</formula>
    </cfRule>
  </conditionalFormatting>
  <conditionalFormatting sqref="G8:H8">
    <cfRule type="cellIs" dxfId="1830" priority="12" operator="greaterThan">
      <formula>15</formula>
    </cfRule>
  </conditionalFormatting>
  <conditionalFormatting sqref="G8:H8">
    <cfRule type="cellIs" dxfId="1829" priority="11" operator="between">
      <formula>14.5</formula>
      <formula>15</formula>
    </cfRule>
  </conditionalFormatting>
  <conditionalFormatting sqref="G9:H9">
    <cfRule type="cellIs" dxfId="1828" priority="10" operator="greaterThan">
      <formula>15</formula>
    </cfRule>
  </conditionalFormatting>
  <conditionalFormatting sqref="G9:H9">
    <cfRule type="cellIs" dxfId="1827" priority="9" operator="between">
      <formula>14.5</formula>
      <formula>15</formula>
    </cfRule>
  </conditionalFormatting>
  <conditionalFormatting sqref="G10:H10">
    <cfRule type="cellIs" dxfId="1826" priority="8" operator="greaterThan">
      <formula>15</formula>
    </cfRule>
  </conditionalFormatting>
  <conditionalFormatting sqref="G10:H10">
    <cfRule type="cellIs" dxfId="1825" priority="7" operator="between">
      <formula>14.5</formula>
      <formula>15</formula>
    </cfRule>
  </conditionalFormatting>
  <conditionalFormatting sqref="G11:H11">
    <cfRule type="cellIs" dxfId="1824" priority="6" operator="greaterThan">
      <formula>15</formula>
    </cfRule>
  </conditionalFormatting>
  <conditionalFormatting sqref="G11:H11">
    <cfRule type="cellIs" dxfId="1823" priority="5" operator="between">
      <formula>14.5</formula>
      <formula>15</formula>
    </cfRule>
  </conditionalFormatting>
  <conditionalFormatting sqref="G12:H12">
    <cfRule type="cellIs" dxfId="1822" priority="4" operator="greaterThan">
      <formula>15</formula>
    </cfRule>
  </conditionalFormatting>
  <conditionalFormatting sqref="G12:H12">
    <cfRule type="cellIs" dxfId="1821" priority="3" operator="between">
      <formula>14.5</formula>
      <formula>15</formula>
    </cfRule>
  </conditionalFormatting>
  <conditionalFormatting sqref="G13:H13">
    <cfRule type="cellIs" dxfId="1820" priority="2" operator="greaterThan">
      <formula>15</formula>
    </cfRule>
  </conditionalFormatting>
  <conditionalFormatting sqref="G13:H13">
    <cfRule type="cellIs" dxfId="1819" priority="1" operator="between">
      <formula>14.5</formula>
      <formula>15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84B6B-A66B-4DD0-9CD8-D4EFF02E692B}">
  <sheetPr>
    <tabColor theme="3" tint="0.39997558519241921"/>
  </sheetPr>
  <dimension ref="A1:AU6"/>
  <sheetViews>
    <sheetView zoomScale="70" zoomScaleNormal="70" workbookViewId="0">
      <pane xSplit="1" ySplit="1" topLeftCell="F31" activePane="bottomRight" state="frozen"/>
      <selection pane="bottomRight" activeCell="F31" sqref="F31"/>
      <selection pane="bottomLeft"/>
      <selection pane="topRight"/>
    </sheetView>
  </sheetViews>
  <sheetFormatPr defaultColWidth="9.140625" defaultRowHeight="15"/>
  <cols>
    <col min="1" max="1" width="15.140625" customWidth="1"/>
    <col min="3" max="3" width="15.85546875" bestFit="1" customWidth="1"/>
    <col min="4" max="4" width="14" customWidth="1"/>
    <col min="5" max="5" width="22.5703125" customWidth="1"/>
    <col min="6" max="6" width="11" customWidth="1"/>
    <col min="7" max="7" width="9.42578125" customWidth="1"/>
    <col min="8" max="8" width="10.28515625" customWidth="1"/>
    <col min="9" max="9" width="9.7109375" customWidth="1"/>
    <col min="10" max="10" width="11.5703125" customWidth="1"/>
    <col min="11" max="11" width="12.7109375" customWidth="1"/>
    <col min="12" max="12" width="13.28515625" customWidth="1"/>
    <col min="13" max="13" width="12.5703125" customWidth="1"/>
    <col min="14" max="14" width="9.28515625" bestFit="1" customWidth="1"/>
    <col min="15" max="15" width="11.5703125" customWidth="1"/>
    <col min="16" max="16" width="11" customWidth="1"/>
    <col min="17" max="17" width="12.7109375" customWidth="1"/>
    <col min="18" max="18" width="14.5703125" customWidth="1"/>
    <col min="19" max="20" width="7.5703125" customWidth="1"/>
    <col min="21" max="21" width="7" customWidth="1"/>
    <col min="22" max="22" width="11.42578125" customWidth="1"/>
    <col min="23" max="26" width="9.28515625" bestFit="1" customWidth="1"/>
    <col min="27" max="27" width="12.42578125" customWidth="1"/>
    <col min="28" max="28" width="13.140625" customWidth="1"/>
    <col min="29" max="29" width="16.7109375" customWidth="1"/>
    <col min="30" max="30" width="11" customWidth="1"/>
    <col min="31" max="31" width="12.28515625" customWidth="1"/>
    <col min="32" max="32" width="17.85546875" customWidth="1"/>
    <col min="36" max="36" width="9.28515625" bestFit="1" customWidth="1"/>
    <col min="37" max="37" width="12.28515625" customWidth="1"/>
    <col min="38" max="38" width="16.140625" customWidth="1"/>
    <col min="39" max="39" width="13.7109375" customWidth="1"/>
    <col min="40" max="40" width="28.7109375" customWidth="1"/>
    <col min="41" max="41" width="23.7109375" customWidth="1"/>
    <col min="42" max="42" width="14.42578125" customWidth="1"/>
    <col min="43" max="43" width="16.28515625" customWidth="1"/>
    <col min="44" max="44" width="11.85546875" customWidth="1"/>
    <col min="45" max="45" width="18.42578125" customWidth="1"/>
    <col min="46" max="46" width="19.140625" customWidth="1"/>
  </cols>
  <sheetData>
    <row r="1" spans="1:47" ht="33" customHeight="1">
      <c r="A1" s="212" t="s">
        <v>312</v>
      </c>
      <c r="B1" s="213" t="s">
        <v>313</v>
      </c>
      <c r="C1" s="212" t="s">
        <v>314</v>
      </c>
      <c r="D1" s="212" t="s">
        <v>449</v>
      </c>
      <c r="E1" s="212" t="s">
        <v>315</v>
      </c>
      <c r="F1" s="212" t="s">
        <v>427</v>
      </c>
      <c r="G1" s="212" t="s">
        <v>450</v>
      </c>
      <c r="H1" s="210" t="s">
        <v>451</v>
      </c>
      <c r="I1" s="211" t="s">
        <v>452</v>
      </c>
      <c r="J1" s="212" t="s">
        <v>453</v>
      </c>
      <c r="K1" s="237" t="s">
        <v>454</v>
      </c>
      <c r="L1" s="212" t="s">
        <v>455</v>
      </c>
      <c r="M1" s="212" t="s">
        <v>456</v>
      </c>
      <c r="N1" s="212" t="s">
        <v>457</v>
      </c>
      <c r="O1" s="212" t="s">
        <v>458</v>
      </c>
      <c r="P1" s="212" t="s">
        <v>459</v>
      </c>
      <c r="Q1" s="212" t="s">
        <v>460</v>
      </c>
      <c r="R1" s="212" t="s">
        <v>461</v>
      </c>
      <c r="S1" s="212" t="s">
        <v>462</v>
      </c>
      <c r="T1" s="212" t="s">
        <v>463</v>
      </c>
      <c r="U1" s="212" t="s">
        <v>464</v>
      </c>
      <c r="V1" s="212" t="s">
        <v>433</v>
      </c>
      <c r="W1" s="212" t="s">
        <v>465</v>
      </c>
      <c r="X1" s="212" t="s">
        <v>466</v>
      </c>
      <c r="Y1" s="212" t="s">
        <v>434</v>
      </c>
      <c r="Z1" s="212" t="s">
        <v>435</v>
      </c>
      <c r="AA1" s="212" t="s">
        <v>436</v>
      </c>
      <c r="AB1" s="212" t="s">
        <v>467</v>
      </c>
      <c r="AC1" s="1172" t="s">
        <v>2205</v>
      </c>
      <c r="AD1" s="237" t="s">
        <v>468</v>
      </c>
      <c r="AE1" s="1037" t="s">
        <v>437</v>
      </c>
      <c r="AF1" s="212" t="s">
        <v>469</v>
      </c>
      <c r="AG1" s="212" t="s">
        <v>439</v>
      </c>
      <c r="AH1" s="212" t="s">
        <v>440</v>
      </c>
      <c r="AI1" s="212" t="s">
        <v>441</v>
      </c>
      <c r="AJ1" s="212" t="s">
        <v>442</v>
      </c>
      <c r="AK1" s="214" t="s">
        <v>470</v>
      </c>
      <c r="AL1" s="236" t="s">
        <v>471</v>
      </c>
      <c r="AM1" s="214" t="s">
        <v>472</v>
      </c>
      <c r="AN1" s="214" t="s">
        <v>406</v>
      </c>
      <c r="AO1" s="214" t="s">
        <v>473</v>
      </c>
      <c r="AP1" s="214" t="s">
        <v>474</v>
      </c>
      <c r="AQ1" s="214" t="s">
        <v>475</v>
      </c>
      <c r="AR1" s="214" t="s">
        <v>476</v>
      </c>
      <c r="AS1" s="214" t="s">
        <v>477</v>
      </c>
      <c r="AT1" s="239" t="s">
        <v>15</v>
      </c>
      <c r="AU1" s="214" t="s">
        <v>20</v>
      </c>
    </row>
    <row r="2" spans="1:47" ht="19.5">
      <c r="A2" s="623">
        <v>45917</v>
      </c>
      <c r="B2" s="1117">
        <v>109</v>
      </c>
      <c r="C2" s="625">
        <v>0.375</v>
      </c>
      <c r="D2" s="626">
        <v>2507115</v>
      </c>
      <c r="E2" s="626" t="s">
        <v>22</v>
      </c>
      <c r="F2" s="627" t="s">
        <v>55</v>
      </c>
      <c r="G2" s="865">
        <v>13.44</v>
      </c>
      <c r="H2" s="876"/>
      <c r="I2" s="871"/>
      <c r="J2" s="612"/>
      <c r="K2" s="532">
        <v>13.79</v>
      </c>
      <c r="L2" s="552">
        <f t="shared" ref="L2" si="0">(K2/(100-G2))*100</f>
        <v>15.931146025878002</v>
      </c>
      <c r="M2" s="612"/>
      <c r="N2" s="612"/>
      <c r="O2" s="871">
        <v>2.4500000000000002</v>
      </c>
      <c r="P2" s="871">
        <v>4.29</v>
      </c>
      <c r="Q2" s="872">
        <v>15.75</v>
      </c>
      <c r="R2" s="872">
        <v>60.33</v>
      </c>
      <c r="S2" s="872">
        <v>12.2</v>
      </c>
      <c r="T2" s="872">
        <f>Pâtissière4[[#This Row],[G 180µ]]+Pâtissière4[[#This Row],[G 150µ]]+Pâtissière4[[#This Row],[G 90µ]]+Pâtissière4[[#This Row],[G 63µ]]</f>
        <v>92.570000000000007</v>
      </c>
      <c r="U2" s="872">
        <v>3.25</v>
      </c>
      <c r="V2" s="628"/>
      <c r="W2" s="628"/>
      <c r="X2" s="628"/>
      <c r="Y2" s="553">
        <v>87.69</v>
      </c>
      <c r="Z2" s="553">
        <v>-0.99</v>
      </c>
      <c r="AA2" s="553">
        <v>15.18</v>
      </c>
      <c r="AB2" s="437"/>
      <c r="AC2" s="437"/>
      <c r="AD2" s="611">
        <v>1.22</v>
      </c>
      <c r="AE2" s="610"/>
      <c r="AF2" s="610"/>
      <c r="AG2" s="610"/>
      <c r="AH2" s="553"/>
      <c r="AI2" s="610"/>
      <c r="AJ2" s="610"/>
      <c r="AK2" s="612"/>
      <c r="AL2" s="612" t="s">
        <v>55</v>
      </c>
      <c r="AM2" s="612" t="s">
        <v>55</v>
      </c>
      <c r="AN2" s="613"/>
      <c r="AO2" s="612"/>
      <c r="AP2" s="612" t="s">
        <v>55</v>
      </c>
      <c r="AQ2" s="612"/>
      <c r="AR2" s="612" t="s">
        <v>55</v>
      </c>
      <c r="AS2" s="612" t="s">
        <v>55</v>
      </c>
      <c r="AT2" s="614" t="s">
        <v>32</v>
      </c>
      <c r="AU2" s="24" t="s">
        <v>2206</v>
      </c>
    </row>
    <row r="3" spans="1:47" ht="19.5">
      <c r="A3" s="653">
        <v>45918</v>
      </c>
      <c r="B3" s="654">
        <v>109</v>
      </c>
      <c r="C3" s="655">
        <v>0.39583333333333331</v>
      </c>
      <c r="D3" s="656">
        <v>2507156</v>
      </c>
      <c r="E3" s="656" t="s">
        <v>22</v>
      </c>
      <c r="F3" s="1118" t="s">
        <v>55</v>
      </c>
      <c r="G3" s="866">
        <v>13.79</v>
      </c>
      <c r="H3" s="877"/>
      <c r="I3" s="873"/>
      <c r="J3" s="658"/>
      <c r="K3" s="548">
        <v>11.22</v>
      </c>
      <c r="L3" s="636">
        <f>(K3/(100-G3))*100</f>
        <v>13.01473146966709</v>
      </c>
      <c r="M3" s="658"/>
      <c r="N3" s="658"/>
      <c r="O3" s="873"/>
      <c r="P3" s="874"/>
      <c r="Q3" s="874"/>
      <c r="R3" s="874"/>
      <c r="S3" s="874"/>
      <c r="T3" s="872"/>
      <c r="U3" s="874"/>
      <c r="V3" s="659"/>
      <c r="W3" s="659"/>
      <c r="X3" s="659"/>
      <c r="Y3" s="1119">
        <v>90.07</v>
      </c>
      <c r="Z3" s="637">
        <v>-0.83</v>
      </c>
      <c r="AA3" s="637">
        <v>12.45</v>
      </c>
      <c r="AB3" s="639"/>
      <c r="AC3" s="639"/>
      <c r="AD3" s="639"/>
      <c r="AE3" s="634">
        <v>85</v>
      </c>
      <c r="AF3" s="634">
        <v>45</v>
      </c>
      <c r="AG3" s="634">
        <v>16.100000000000001</v>
      </c>
      <c r="AH3" s="637">
        <v>166</v>
      </c>
      <c r="AI3" s="634">
        <v>1.83</v>
      </c>
      <c r="AJ3" s="634">
        <v>38.1</v>
      </c>
      <c r="AK3" s="635"/>
      <c r="AL3" s="635" t="s">
        <v>55</v>
      </c>
      <c r="AM3" s="635" t="s">
        <v>55</v>
      </c>
      <c r="AN3" s="1123" t="s">
        <v>2207</v>
      </c>
      <c r="AO3" s="635"/>
      <c r="AP3" s="635" t="s">
        <v>55</v>
      </c>
      <c r="AQ3" s="635"/>
      <c r="AR3" s="635" t="s">
        <v>55</v>
      </c>
      <c r="AS3" s="635" t="s">
        <v>55</v>
      </c>
      <c r="AT3" s="641" t="s">
        <v>32</v>
      </c>
      <c r="AU3" s="24" t="s">
        <v>2208</v>
      </c>
    </row>
    <row r="4" spans="1:47" ht="19.5">
      <c r="A4" s="23">
        <v>45965</v>
      </c>
      <c r="B4" s="642">
        <v>111</v>
      </c>
      <c r="C4" s="21">
        <v>0.45833333333333331</v>
      </c>
      <c r="D4" s="20">
        <v>2508680</v>
      </c>
      <c r="E4" s="656" t="s">
        <v>22</v>
      </c>
      <c r="F4" s="1118" t="s">
        <v>55</v>
      </c>
      <c r="G4" s="864">
        <v>13.62</v>
      </c>
      <c r="H4" s="875"/>
      <c r="I4" s="869"/>
      <c r="J4" s="15"/>
      <c r="K4" s="19">
        <v>13.25</v>
      </c>
      <c r="L4" s="618">
        <f>(K4/(100-G4))*100</f>
        <v>15.339198888631628</v>
      </c>
      <c r="M4" s="15"/>
      <c r="N4" s="15"/>
      <c r="O4" s="871">
        <v>1.94</v>
      </c>
      <c r="P4" s="870">
        <v>2.02</v>
      </c>
      <c r="Q4" s="870">
        <v>14</v>
      </c>
      <c r="R4" s="870">
        <v>62.9</v>
      </c>
      <c r="S4" s="870">
        <v>12.2</v>
      </c>
      <c r="T4" s="872">
        <f>Pâtissière4[[#This Row],[G 180µ]]+Pâtissière4[[#This Row],[G 150µ]]+Pâtissière4[[#This Row],[G 90µ]]+Pâtissière4[[#This Row],[G 63µ]]</f>
        <v>91.12</v>
      </c>
      <c r="U4" s="870">
        <v>5.62</v>
      </c>
      <c r="V4" s="27">
        <v>36.5</v>
      </c>
      <c r="W4" s="27">
        <v>53.6</v>
      </c>
      <c r="X4" s="27">
        <v>12.78</v>
      </c>
      <c r="Y4" s="643">
        <v>87.51</v>
      </c>
      <c r="Z4" s="18">
        <v>-0.56000000000000005</v>
      </c>
      <c r="AA4" s="18">
        <v>13.99</v>
      </c>
      <c r="AB4" s="659"/>
      <c r="AC4" s="639">
        <v>1.1499999999999999</v>
      </c>
      <c r="AD4" s="17"/>
      <c r="AE4" s="16">
        <v>67</v>
      </c>
      <c r="AF4" s="16">
        <v>46</v>
      </c>
      <c r="AG4" s="16">
        <v>15.1</v>
      </c>
      <c r="AH4" s="16">
        <v>94</v>
      </c>
      <c r="AI4" s="16">
        <v>1.46</v>
      </c>
      <c r="AJ4" s="16">
        <v>23.1</v>
      </c>
      <c r="AK4" s="24"/>
      <c r="AL4" s="24"/>
      <c r="AM4" s="24"/>
      <c r="AN4" s="550" t="s">
        <v>2209</v>
      </c>
      <c r="AO4" s="24"/>
      <c r="AP4" s="24"/>
      <c r="AQ4" s="24"/>
      <c r="AR4" s="24"/>
      <c r="AS4" s="24"/>
      <c r="AT4" s="24"/>
      <c r="AU4" s="24" t="s">
        <v>2210</v>
      </c>
    </row>
    <row r="5" spans="1:47" ht="16.5" customHeight="1">
      <c r="A5" s="23">
        <v>45965</v>
      </c>
      <c r="B5" s="642">
        <v>111</v>
      </c>
      <c r="C5" s="21">
        <v>0.45833333333333331</v>
      </c>
      <c r="D5" s="20">
        <v>2508680</v>
      </c>
      <c r="E5" s="656" t="s">
        <v>22</v>
      </c>
      <c r="F5" s="1118" t="s">
        <v>55</v>
      </c>
      <c r="G5" s="864">
        <v>13.62</v>
      </c>
      <c r="H5" s="875"/>
      <c r="I5" s="869"/>
      <c r="J5" s="15"/>
      <c r="K5" s="19">
        <v>13.25</v>
      </c>
      <c r="L5" s="618">
        <f>(K5/(100-G5))*100</f>
        <v>15.339198888631628</v>
      </c>
      <c r="M5" s="15"/>
      <c r="N5" s="15"/>
      <c r="O5" s="873">
        <v>1.94</v>
      </c>
      <c r="P5" s="870">
        <v>2.02</v>
      </c>
      <c r="Q5" s="870">
        <v>14</v>
      </c>
      <c r="R5" s="870">
        <v>62.9</v>
      </c>
      <c r="S5" s="870">
        <v>12.2</v>
      </c>
      <c r="T5" s="879">
        <f>Pâtissière4[[#This Row],[G 180µ]]+Pâtissière4[[#This Row],[G 150µ]]+Pâtissière4[[#This Row],[G 90µ]]+Pâtissière4[[#This Row],[G 63µ]]</f>
        <v>91.12</v>
      </c>
      <c r="U5" s="870">
        <v>5.62</v>
      </c>
      <c r="V5" s="27">
        <v>36.5</v>
      </c>
      <c r="W5" s="27">
        <v>53.6</v>
      </c>
      <c r="X5" s="27">
        <v>12.78</v>
      </c>
      <c r="Y5" s="643">
        <v>87.51</v>
      </c>
      <c r="Z5" s="18">
        <v>-0.56000000000000005</v>
      </c>
      <c r="AA5" s="18">
        <v>13.99</v>
      </c>
      <c r="AB5" s="1173"/>
      <c r="AC5" s="639">
        <v>1.1499999999999999</v>
      </c>
      <c r="AD5" s="17"/>
      <c r="AE5" s="16">
        <v>66</v>
      </c>
      <c r="AF5" s="16">
        <v>40</v>
      </c>
      <c r="AG5" s="16">
        <v>14.1</v>
      </c>
      <c r="AH5" s="16">
        <v>88</v>
      </c>
      <c r="AI5" s="16">
        <v>1.65</v>
      </c>
      <c r="AJ5" s="16">
        <v>20.8</v>
      </c>
      <c r="AK5" s="24"/>
      <c r="AL5" s="24"/>
      <c r="AM5" s="24"/>
      <c r="AN5" s="640" t="s">
        <v>2209</v>
      </c>
      <c r="AO5" s="24"/>
      <c r="AP5" s="24"/>
      <c r="AQ5" s="24"/>
      <c r="AR5" s="24"/>
      <c r="AS5" s="24"/>
      <c r="AT5" s="24"/>
      <c r="AU5" s="24" t="s">
        <v>2211</v>
      </c>
    </row>
    <row r="6" spans="1:47" ht="19.5">
      <c r="A6" s="23">
        <v>45986</v>
      </c>
      <c r="B6" s="642">
        <v>111</v>
      </c>
      <c r="C6" s="21">
        <v>0.45833333333333331</v>
      </c>
      <c r="D6" s="20">
        <v>2509221</v>
      </c>
      <c r="E6" s="656" t="s">
        <v>22</v>
      </c>
      <c r="F6" s="1118" t="s">
        <v>55</v>
      </c>
      <c r="G6" s="864">
        <v>12.53</v>
      </c>
      <c r="H6" s="875"/>
      <c r="I6" s="869"/>
      <c r="J6" s="15"/>
      <c r="K6" s="19">
        <v>13.01</v>
      </c>
      <c r="L6" s="618">
        <f>(K6/(100-G6))*100</f>
        <v>14.873670972904996</v>
      </c>
      <c r="M6" s="15"/>
      <c r="N6" s="15"/>
      <c r="O6" s="873"/>
      <c r="P6" s="870"/>
      <c r="Q6" s="870"/>
      <c r="R6" s="870"/>
      <c r="S6" s="870"/>
      <c r="T6" s="879">
        <f>Pâtissière4[[#This Row],[G 180µ]]+Pâtissière4[[#This Row],[G 150µ]]+Pâtissière4[[#This Row],[G 90µ]]+Pâtissière4[[#This Row],[G 63µ]]</f>
        <v>0</v>
      </c>
      <c r="U6" s="870"/>
      <c r="V6" s="27">
        <v>35.92</v>
      </c>
      <c r="W6" s="27">
        <v>75.290000000000006</v>
      </c>
      <c r="X6" s="27">
        <v>12.38</v>
      </c>
      <c r="Y6" s="643"/>
      <c r="Z6" s="18"/>
      <c r="AA6" s="18"/>
      <c r="AB6" s="1173"/>
      <c r="AC6" s="639">
        <v>1.69</v>
      </c>
      <c r="AD6" s="17"/>
      <c r="AE6" s="16"/>
      <c r="AF6" s="16"/>
      <c r="AG6" s="16"/>
      <c r="AH6" s="16"/>
      <c r="AI6" s="16"/>
      <c r="AJ6" s="16"/>
      <c r="AK6" s="24"/>
      <c r="AL6" s="24"/>
      <c r="AM6" s="24"/>
      <c r="AN6" s="640" t="s">
        <v>2209</v>
      </c>
      <c r="AO6" s="24"/>
      <c r="AP6" s="24"/>
      <c r="AQ6" s="24"/>
      <c r="AR6" s="24"/>
      <c r="AS6" s="24"/>
      <c r="AT6" s="24"/>
      <c r="AU6" s="24" t="s">
        <v>2212</v>
      </c>
    </row>
  </sheetData>
  <conditionalFormatting sqref="BY2:BY5 DN2:DN5 FC2:FC5 GR2:GR5 IG2:IG5 JV2:JV5 LK2:LK5 MZ2:MZ5 OO2:OO5 QD2:QD5 RS2:RS5 TH2:TH5 UW2:UW5 WL2:WL5 YA2:YA5 ZP2:ZP5 ABE2:ABE5 ACT2:ACT5 AEI2:AEI5 AFX2:AFX5 AHM2:AHM5 AJB2:AJB5 AKQ2:AKQ5 AMF2:AMF5 ANU2:ANU5 APJ2:APJ5 AQY2:AQY5 ASN2:ASN5 AUC2:AUC5 AVR2:AVR5 AXG2:AXG5 AYV2:AYV5 BAK2:BAK5 BBZ2:BBZ5 BDO2:BDO5 BFD2:BFD5 BGS2:BGS5 BIH2:BIH5 BJW2:BJW5 BLL2:BLL5 BNA2:BNA5 BOP2:BOP5 BQE2:BQE5 BRT2:BRT5 BTI2:BTI5 BUX2:BUX5 BWM2:BWM5 BYB2:BYB5 BZQ2:BZQ5 CBF2:CBF5 CCU2:CCU5 CEJ2:CEJ5 CFY2:CFY5 CHN2:CHN5 CJC2:CJC5 CKR2:CKR5 CMG2:CMG5 CNV2:CNV5 CPK2:CPK5 CQZ2:CQZ5 CSO2:CSO5 CUD2:CUD5 CVS2:CVS5 CXH2:CXH5 CYW2:CYW5 DAL2:DAL5 DCA2:DCA5 DDP2:DDP5 DFE2:DFE5 DGT2:DGT5 DII2:DII5 DJX2:DJX5 DLM2:DLM5 DNB2:DNB5 DOQ2:DOQ5 DQF2:DQF5 DRU2:DRU5 DTJ2:DTJ5 DUY2:DUY5 DWN2:DWN5 DYC2:DYC5 DZR2:DZR5 EBG2:EBG5 ECV2:ECV5 EEK2:EEK5 EFZ2:EFZ5 EHO2:EHO5 EJD2:EJD5 EKS2:EKS5 EMH2:EMH5 ENW2:ENW5 EPL2:EPL5 ERA2:ERA5 ESP2:ESP5 EUE2:EUE5 EVT2:EVT5 EXI2:EXI5 EYX2:EYX5 FAM2:FAM5 FCB2:FCB5 FDQ2:FDQ5 FFF2:FFF5 FGU2:FGU5 FIJ2:FIJ5 FJY2:FJY5 FLN2:FLN5 FNC2:FNC5 FOR2:FOR5 FQG2:FQG5 FRV2:FRV5 FTK2:FTK5 FUZ2:FUZ5 FWO2:FWO5 FYD2:FYD5 FZS2:FZS5 GBH2:GBH5 GCW2:GCW5 GEL2:GEL5 GGA2:GGA5 GHP2:GHP5 GJE2:GJE5 GKT2:GKT5 GMI2:GMI5 GNX2:GNX5 GPM2:GPM5 GRB2:GRB5 GSQ2:GSQ5 GUF2:GUF5 GVU2:GVU5 GXJ2:GXJ5 GYY2:GYY5 HAN2:HAN5 HCC2:HCC5 HDR2:HDR5 HFG2:HFG5 HGV2:HGV5 HIK2:HIK5 HJZ2:HJZ5 HLO2:HLO5 HND2:HND5 HOS2:HOS5 HQH2:HQH5 HRW2:HRW5 HTL2:HTL5 HVA2:HVA5 HWP2:HWP5 HYE2:HYE5 HZT2:HZT5 IBI2:IBI5 ICX2:ICX5 IEM2:IEM5 IGB2:IGB5 IHQ2:IHQ5 IJF2:IJF5 IKU2:IKU5 IMJ2:IMJ5 INY2:INY5 IPN2:IPN5 IRC2:IRC5 ISR2:ISR5 IUG2:IUG5 IVV2:IVV5 IXK2:IXK5 IYZ2:IYZ5 JAO2:JAO5 JCD2:JCD5 JDS2:JDS5 JFH2:JFH5 JGW2:JGW5 JIL2:JIL5 JKA2:JKA5 JLP2:JLP5 JNE2:JNE5 JOT2:JOT5 JQI2:JQI5 JRX2:JRX5 JTM2:JTM5 JVB2:JVB5 JWQ2:JWQ5 JYF2:JYF5 JZU2:JZU5 KBJ2:KBJ5 KCY2:KCY5 KEN2:KEN5 KGC2:KGC5 KHR2:KHR5 KJG2:KJG5 KKV2:KKV5 KMK2:KMK5 KNZ2:KNZ5 KPO2:KPO5 KRD2:KRD5 KSS2:KSS5 KUH2:KUH5 KVW2:KVW5 KXL2:KXL5 KZA2:KZA5 LAP2:LAP5 LCE2:LCE5 LDT2:LDT5 LFI2:LFI5 LGX2:LGX5 LIM2:LIM5 LKB2:LKB5 LLQ2:LLQ5 LNF2:LNF5 LOU2:LOU5 LQJ2:LQJ5 LRY2:LRY5 LTN2:LTN5 LVC2:LVC5 LWR2:LWR5 LYG2:LYG5 LZV2:LZV5 MBK2:MBK5 MCZ2:MCZ5 MEO2:MEO5 MGD2:MGD5 MHS2:MHS5 MJH2:MJH5 MKW2:MKW5 MML2:MML5 MOA2:MOA5 MPP2:MPP5 MRE2:MRE5 MST2:MST5 MUI2:MUI5 MVX2:MVX5 MXM2:MXM5 MZB2:MZB5 NAQ2:NAQ5 NCF2:NCF5 NDU2:NDU5 NFJ2:NFJ5 NGY2:NGY5 NIN2:NIN5 NKC2:NKC5 NLR2:NLR5 NNG2:NNG5 NOV2:NOV5 NQK2:NQK5 NRZ2:NRZ5 NTO2:NTO5 NVD2:NVD5 NWS2:NWS5 NYH2:NYH5 NZW2:NZW5 OBL2:OBL5 ODA2:ODA5 OEP2:OEP5 OGE2:OGE5 OHT2:OHT5 OJI2:OJI5 OKX2:OKX5 OMM2:OMM5 OOB2:OOB5 OPQ2:OPQ5 ORF2:ORF5 OSU2:OSU5 OUJ2:OUJ5 OVY2:OVY5 OXN2:OXN5 OZC2:OZC5 PAR2:PAR5 PCG2:PCG5 PDV2:PDV5 PFK2:PFK5 PGZ2:PGZ5 PIO2:PIO5 PKD2:PKD5 PLS2:PLS5 PNH2:PNH5 POW2:POW5 PQL2:PQL5 PSA2:PSA5 PTP2:PTP5 PVE2:PVE5 PWT2:PWT5 PYI2:PYI5 PZX2:PZX5 QBM2:QBM5 QDB2:QDB5 QEQ2:QEQ5 QGF2:QGF5 QHU2:QHU5 QJJ2:QJJ5 QKY2:QKY5 QMN2:QMN5 QOC2:QOC5 QPR2:QPR5 QRG2:QRG5 QSV2:QSV5 QUK2:QUK5 QVZ2:QVZ5 QXO2:QXO5 QZD2:QZD5 RAS2:RAS5 RCH2:RCH5 RDW2:RDW5 RFL2:RFL5 RHA2:RHA5 RIP2:RIP5 RKE2:RKE5 RLT2:RLT5 RNI2:RNI5 ROX2:ROX5 RQM2:RQM5 RSB2:RSB5 RTQ2:RTQ5 RVF2:RVF5 RWU2:RWU5 RYJ2:RYJ5 RZY2:RZY5 SBN2:SBN5 SDC2:SDC5 SER2:SER5 SGG2:SGG5 SHV2:SHV5 SJK2:SJK5 SKZ2:SKZ5 SMO2:SMO5 SOD2:SOD5 SPS2:SPS5 SRH2:SRH5 SSW2:SSW5 SUL2:SUL5 SWA2:SWA5 SXP2:SXP5 SZE2:SZE5 TAT2:TAT5 TCI2:TCI5 TDX2:TDX5 TFM2:TFM5 THB2:THB5 TIQ2:TIQ5 TKF2:TKF5 TLU2:TLU5 TNJ2:TNJ5 TOY2:TOY5 TQN2:TQN5 TSC2:TSC5 TTR2:TTR5 TVG2:TVG5 TWV2:TWV5 TYK2:TYK5 TZZ2:TZZ5 UBO2:UBO5 UDD2:UDD5 UES2:UES5 UGH2:UGH5 UHW2:UHW5 UJL2:UJL5 ULA2:ULA5 UMP2:UMP5 UOE2:UOE5 UPT2:UPT5 URI2:URI5 USX2:USX5 UUM2:UUM5 UWB2:UWB5 UXQ2:UXQ5 UZF2:UZF5 VAU2:VAU5 VCJ2:VCJ5 VDY2:VDY5 VFN2:VFN5 VHC2:VHC5 VIR2:VIR5 VKG2:VKG5 VLV2:VLV5 VNK2:VNK5 VOZ2:VOZ5 VQO2:VQO5 VSD2:VSD5 VTS2:VTS5 VVH2:VVH5 VWW2:VWW5 VYL2:VYL5 WAA2:WAA5 WBP2:WBP5 WDE2:WDE5 WET2:WET5 WGI2:WGI5 WHX2:WHX5 WJM2:WJM5 WLB2:WLB5 WMQ2:WMQ5 WOF2:WOF5 WPU2:WPU5 WRJ2:WRJ5 WSY2:WSY5 WUN2:WUN5 WWC2:WWC5 WXR2:WXR5 WZG2:WZG5 XAV2:XAV5 XCK2:XCK5 XDZ2:XDZ5">
    <cfRule type="cellIs" dxfId="1818" priority="394" operator="greaterThan">
      <formula>1.5</formula>
    </cfRule>
  </conditionalFormatting>
  <conditionalFormatting sqref="G2:I6">
    <cfRule type="cellIs" dxfId="1817" priority="42" operator="between">
      <formula>14.5</formula>
      <formula>15</formula>
    </cfRule>
  </conditionalFormatting>
  <conditionalFormatting sqref="K2:K6">
    <cfRule type="cellIs" dxfId="1816" priority="41" operator="between">
      <formula>9.6</formula>
      <formula>8</formula>
    </cfRule>
  </conditionalFormatting>
  <conditionalFormatting sqref="K2:K6">
    <cfRule type="cellIs" dxfId="1815" priority="40" operator="lessThan">
      <formula>8</formula>
    </cfRule>
  </conditionalFormatting>
  <conditionalFormatting sqref="O2:O6">
    <cfRule type="cellIs" dxfId="1814" priority="39" stopIfTrue="1" operator="between">
      <formula>2</formula>
      <formula>5</formula>
    </cfRule>
  </conditionalFormatting>
  <conditionalFormatting sqref="O2:O6">
    <cfRule type="cellIs" dxfId="1813" priority="38" stopIfTrue="1" operator="greaterThan">
      <formula>5</formula>
    </cfRule>
  </conditionalFormatting>
  <conditionalFormatting sqref="Y2:Y6">
    <cfRule type="cellIs" dxfId="1812" priority="37" operator="lessThan">
      <formula>89</formula>
    </cfRule>
  </conditionalFormatting>
  <conditionalFormatting sqref="G2:H6">
    <cfRule type="cellIs" dxfId="1811" priority="36" operator="between">
      <formula>14.5</formula>
      <formula>15</formula>
    </cfRule>
  </conditionalFormatting>
  <conditionalFormatting sqref="G2:H6">
    <cfRule type="cellIs" dxfId="1810" priority="35" operator="between">
      <formula>14.5</formula>
      <formula>15</formula>
    </cfRule>
  </conditionalFormatting>
  <conditionalFormatting sqref="G2:H6">
    <cfRule type="cellIs" dxfId="1809" priority="34" operator="between">
      <formula>14.5</formula>
      <formula>15</formula>
    </cfRule>
  </conditionalFormatting>
  <conditionalFormatting sqref="G2:H6">
    <cfRule type="cellIs" dxfId="1808" priority="33" operator="between">
      <formula>14.5</formula>
      <formula>15</formula>
    </cfRule>
  </conditionalFormatting>
  <conditionalFormatting sqref="G2:H6">
    <cfRule type="cellIs" dxfId="1807" priority="32" operator="between">
      <formula>14.5</formula>
      <formula>15</formula>
    </cfRule>
  </conditionalFormatting>
  <conditionalFormatting sqref="AJ2:AJ6">
    <cfRule type="cellIs" dxfId="1806" priority="31" operator="greaterThan">
      <formula>55</formula>
    </cfRule>
  </conditionalFormatting>
  <conditionalFormatting sqref="L2:L6">
    <cfRule type="cellIs" dxfId="1805" priority="29" stopIfTrue="1" operator="lessThan">
      <formula>9</formula>
    </cfRule>
    <cfRule type="cellIs" dxfId="1804" priority="30" stopIfTrue="1" operator="between">
      <formula>9</formula>
      <formula>11</formula>
    </cfRule>
  </conditionalFormatting>
  <conditionalFormatting sqref="L2:L6">
    <cfRule type="cellIs" dxfId="1803" priority="28" stopIfTrue="1" operator="between">
      <formula>9</formula>
      <formula>11</formula>
    </cfRule>
  </conditionalFormatting>
  <conditionalFormatting sqref="L2:L6">
    <cfRule type="cellIs" dxfId="1802" priority="27" stopIfTrue="1" operator="lessThan">
      <formula>9</formula>
    </cfRule>
  </conditionalFormatting>
  <conditionalFormatting sqref="I2:I6">
    <cfRule type="cellIs" dxfId="1801" priority="26" operator="between">
      <formula>14.5</formula>
      <formula>15</formula>
    </cfRule>
  </conditionalFormatting>
  <conditionalFormatting sqref="T2:T6">
    <cfRule type="cellIs" dxfId="1800" priority="25" stopIfTrue="1" operator="lessThan">
      <formula>90</formula>
    </cfRule>
  </conditionalFormatting>
  <conditionalFormatting sqref="G3:I3">
    <cfRule type="cellIs" dxfId="1799" priority="24" operator="between">
      <formula>14.5</formula>
      <formula>15</formula>
    </cfRule>
  </conditionalFormatting>
  <conditionalFormatting sqref="G3:H3">
    <cfRule type="cellIs" dxfId="1798" priority="23" operator="between">
      <formula>14.5</formula>
      <formula>15</formula>
    </cfRule>
  </conditionalFormatting>
  <conditionalFormatting sqref="G3:H3">
    <cfRule type="cellIs" dxfId="1797" priority="22" operator="between">
      <formula>14.5</formula>
      <formula>15</formula>
    </cfRule>
  </conditionalFormatting>
  <conditionalFormatting sqref="G3:H3">
    <cfRule type="cellIs" dxfId="1796" priority="21" operator="between">
      <formula>14.5</formula>
      <formula>15</formula>
    </cfRule>
  </conditionalFormatting>
  <conditionalFormatting sqref="G3:H3">
    <cfRule type="cellIs" dxfId="1795" priority="20" operator="between">
      <formula>14.5</formula>
      <formula>15</formula>
    </cfRule>
  </conditionalFormatting>
  <conditionalFormatting sqref="G3:H3">
    <cfRule type="cellIs" dxfId="1794" priority="19" operator="between">
      <formula>14.5</formula>
      <formula>15</formula>
    </cfRule>
  </conditionalFormatting>
  <conditionalFormatting sqref="G5:I5">
    <cfRule type="cellIs" dxfId="1793" priority="18" operator="between">
      <formula>14.5</formula>
      <formula>15</formula>
    </cfRule>
  </conditionalFormatting>
  <conditionalFormatting sqref="G5:H5">
    <cfRule type="cellIs" dxfId="1792" priority="17" operator="between">
      <formula>14.5</formula>
      <formula>15</formula>
    </cfRule>
  </conditionalFormatting>
  <conditionalFormatting sqref="G5:H5">
    <cfRule type="cellIs" dxfId="1791" priority="16" operator="between">
      <formula>14.5</formula>
      <formula>15</formula>
    </cfRule>
  </conditionalFormatting>
  <conditionalFormatting sqref="G5:H5">
    <cfRule type="cellIs" dxfId="1790" priority="15" operator="between">
      <formula>14.5</formula>
      <formula>15</formula>
    </cfRule>
  </conditionalFormatting>
  <conditionalFormatting sqref="G5:H5">
    <cfRule type="cellIs" dxfId="1789" priority="14" operator="between">
      <formula>14.5</formula>
      <formula>15</formula>
    </cfRule>
  </conditionalFormatting>
  <conditionalFormatting sqref="G5:H5">
    <cfRule type="cellIs" dxfId="1788" priority="13" operator="between">
      <formula>14.5</formula>
      <formula>15</formula>
    </cfRule>
  </conditionalFormatting>
  <conditionalFormatting sqref="G6:I6">
    <cfRule type="cellIs" dxfId="1787" priority="12" operator="between">
      <formula>14.5</formula>
      <formula>15</formula>
    </cfRule>
  </conditionalFormatting>
  <conditionalFormatting sqref="G6:H6">
    <cfRule type="cellIs" dxfId="1786" priority="11" operator="between">
      <formula>14.5</formula>
      <formula>15</formula>
    </cfRule>
  </conditionalFormatting>
  <conditionalFormatting sqref="G6:H6">
    <cfRule type="cellIs" dxfId="1785" priority="10" operator="between">
      <formula>14.5</formula>
      <formula>15</formula>
    </cfRule>
  </conditionalFormatting>
  <conditionalFormatting sqref="G6:H6">
    <cfRule type="cellIs" dxfId="1784" priority="9" operator="between">
      <formula>14.5</formula>
      <formula>15</formula>
    </cfRule>
  </conditionalFormatting>
  <conditionalFormatting sqref="G6:H6">
    <cfRule type="cellIs" dxfId="1783" priority="8" operator="between">
      <formula>14.5</formula>
      <formula>15</formula>
    </cfRule>
  </conditionalFormatting>
  <conditionalFormatting sqref="G6:H6">
    <cfRule type="cellIs" dxfId="1782" priority="7" operator="between">
      <formula>14.5</formula>
      <formula>15</formula>
    </cfRule>
  </conditionalFormatting>
  <conditionalFormatting sqref="G6:I6">
    <cfRule type="cellIs" dxfId="1781" priority="6" operator="between">
      <formula>14.5</formula>
      <formula>15</formula>
    </cfRule>
  </conditionalFormatting>
  <conditionalFormatting sqref="G6:H6">
    <cfRule type="cellIs" dxfId="1780" priority="5" operator="between">
      <formula>14.5</formula>
      <formula>15</formula>
    </cfRule>
  </conditionalFormatting>
  <conditionalFormatting sqref="G6:H6">
    <cfRule type="cellIs" dxfId="1779" priority="4" operator="between">
      <formula>14.5</formula>
      <formula>15</formula>
    </cfRule>
  </conditionalFormatting>
  <conditionalFormatting sqref="G6:H6">
    <cfRule type="cellIs" dxfId="1778" priority="3" operator="between">
      <formula>14.5</formula>
      <formula>15</formula>
    </cfRule>
  </conditionalFormatting>
  <conditionalFormatting sqref="G6:H6">
    <cfRule type="cellIs" dxfId="1777" priority="2" operator="between">
      <formula>14.5</formula>
      <formula>15</formula>
    </cfRule>
  </conditionalFormatting>
  <conditionalFormatting sqref="G6:H6">
    <cfRule type="cellIs" dxfId="1776" priority="1" operator="between">
      <formula>14.5</formula>
      <formula>15</formula>
    </cfRule>
  </conditionalFormatting>
  <pageMargins left="0.7" right="0.7" top="0.75" bottom="0.75" header="0.3" footer="0.3"/>
  <pageSetup paperSize="9" orientation="portrait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D4D399C-CC74-4EC9-9C36-2D29E81B7E05}">
          <x14:formula1>
            <xm:f>'Liste D'!$K$2:$K$10</xm:f>
          </x14:formula1>
          <xm:sqref>AO2:AO6</xm:sqref>
        </x14:dataValidation>
        <x14:dataValidation type="list" allowBlank="1" showInputMessage="1" showErrorMessage="1" xr:uid="{722B9970-301A-4B87-9019-00C78A8405D3}">
          <x14:formula1>
            <xm:f>'Liste D'!$T$2:$T$3</xm:f>
          </x14:formula1>
          <xm:sqref>AB2:AB6 AC2:AC3</xm:sqref>
        </x14:dataValidation>
        <x14:dataValidation type="list" allowBlank="1" showInputMessage="1" showErrorMessage="1" xr:uid="{CF142A2D-0A4A-4667-8DA1-9EF167B813CB}">
          <x14:formula1>
            <xm:f>'Liste D'!$P$2:$P$3</xm:f>
          </x14:formula1>
          <xm:sqref>AS4:AS1048576 AT1:AU6</xm:sqref>
        </x14:dataValidation>
        <x14:dataValidation type="list" allowBlank="1" showInputMessage="1" showErrorMessage="1" xr:uid="{D7DD89D5-5786-43B3-8965-2536F9A2360C}">
          <x14:formula1>
            <xm:f>'Liste D'!$F$2:$F$3</xm:f>
          </x14:formula1>
          <xm:sqref>E2:E6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C8000"/>
  </sheetPr>
  <dimension ref="A1:AV1238"/>
  <sheetViews>
    <sheetView topLeftCell="A1121" zoomScale="70" zoomScaleNormal="70" workbookViewId="0">
      <pane xSplit="1" topLeftCell="AM1230" activePane="topRight" state="frozen"/>
      <selection pane="topRight" activeCell="AV1233" sqref="AV1233:AV1238"/>
      <selection activeCell="A1078" sqref="A1078"/>
    </sheetView>
  </sheetViews>
  <sheetFormatPr defaultColWidth="11.42578125" defaultRowHeight="15"/>
  <cols>
    <col min="1" max="1" width="14.7109375" customWidth="1"/>
    <col min="3" max="3" width="19.42578125" bestFit="1" customWidth="1"/>
    <col min="4" max="4" width="17.28515625" customWidth="1"/>
    <col min="5" max="5" width="16" customWidth="1"/>
    <col min="7" max="7" width="13.28515625" customWidth="1"/>
    <col min="8" max="8" width="13.42578125" customWidth="1"/>
    <col min="10" max="10" width="11.7109375" customWidth="1"/>
    <col min="11" max="11" width="14.5703125" customWidth="1"/>
    <col min="14" max="14" width="10" customWidth="1"/>
    <col min="17" max="17" width="12.140625" customWidth="1"/>
    <col min="20" max="20" width="11.42578125" bestFit="1" customWidth="1"/>
    <col min="21" max="21" width="11.5703125" customWidth="1"/>
    <col min="23" max="23" width="15" customWidth="1"/>
    <col min="24" max="24" width="13.140625" customWidth="1"/>
    <col min="26" max="26" width="11.7109375" customWidth="1"/>
    <col min="29" max="29" width="15.28515625" customWidth="1"/>
    <col min="30" max="30" width="12.42578125" customWidth="1"/>
    <col min="32" max="32" width="11.7109375" bestFit="1" customWidth="1"/>
    <col min="36" max="36" width="14.85546875" customWidth="1"/>
    <col min="37" max="37" width="31.140625" customWidth="1"/>
    <col min="38" max="38" width="33.7109375" customWidth="1"/>
    <col min="39" max="39" width="24" customWidth="1"/>
    <col min="40" max="40" width="15" customWidth="1"/>
    <col min="42" max="42" width="25.7109375" customWidth="1"/>
    <col min="43" max="43" width="22.85546875" customWidth="1"/>
    <col min="45" max="45" width="36.28515625" customWidth="1"/>
  </cols>
  <sheetData>
    <row r="1" spans="1:48" s="124" customFormat="1" ht="34.5" customHeight="1">
      <c r="A1" s="1316" t="s">
        <v>312</v>
      </c>
      <c r="B1" s="215" t="s">
        <v>313</v>
      </c>
      <c r="C1" s="1317" t="s">
        <v>314</v>
      </c>
      <c r="D1" s="216" t="s">
        <v>2213</v>
      </c>
      <c r="E1" s="216" t="s">
        <v>315</v>
      </c>
      <c r="F1" s="216" t="s">
        <v>177</v>
      </c>
      <c r="G1" s="216" t="s">
        <v>450</v>
      </c>
      <c r="H1" s="210" t="s">
        <v>2214</v>
      </c>
      <c r="I1" s="211" t="s">
        <v>452</v>
      </c>
      <c r="J1" s="243" t="s">
        <v>453</v>
      </c>
      <c r="K1" s="237" t="s">
        <v>2215</v>
      </c>
      <c r="L1" s="216" t="s">
        <v>2216</v>
      </c>
      <c r="M1" s="216" t="s">
        <v>2217</v>
      </c>
      <c r="N1" s="216" t="s">
        <v>2218</v>
      </c>
      <c r="O1" s="216" t="s">
        <v>2219</v>
      </c>
      <c r="P1" s="216" t="s">
        <v>2220</v>
      </c>
      <c r="Q1" s="453" t="s">
        <v>2221</v>
      </c>
      <c r="R1" s="216" t="s">
        <v>2222</v>
      </c>
      <c r="S1" s="216" t="s">
        <v>2223</v>
      </c>
      <c r="T1" s="216" t="s">
        <v>2224</v>
      </c>
      <c r="U1" s="453" t="s">
        <v>2225</v>
      </c>
      <c r="V1" s="216" t="s">
        <v>458</v>
      </c>
      <c r="W1" s="212" t="s">
        <v>460</v>
      </c>
      <c r="X1" s="216" t="s">
        <v>2226</v>
      </c>
      <c r="Y1" s="216" t="s">
        <v>2227</v>
      </c>
      <c r="Z1" s="453" t="s">
        <v>2228</v>
      </c>
      <c r="AA1" s="216" t="s">
        <v>433</v>
      </c>
      <c r="AB1" s="216" t="s">
        <v>465</v>
      </c>
      <c r="AC1" s="834" t="s">
        <v>2203</v>
      </c>
      <c r="AD1" s="216" t="s">
        <v>434</v>
      </c>
      <c r="AE1" s="216" t="s">
        <v>435</v>
      </c>
      <c r="AF1" s="216" t="s">
        <v>436</v>
      </c>
      <c r="AG1" s="216" t="s">
        <v>2229</v>
      </c>
      <c r="AH1" s="216" t="s">
        <v>2230</v>
      </c>
      <c r="AI1" s="237" t="s">
        <v>468</v>
      </c>
      <c r="AJ1" s="216" t="s">
        <v>2231</v>
      </c>
      <c r="AK1" s="217" t="s">
        <v>2232</v>
      </c>
      <c r="AL1" s="799" t="s">
        <v>473</v>
      </c>
      <c r="AM1" s="255" t="s">
        <v>2233</v>
      </c>
      <c r="AN1" s="256" t="s">
        <v>472</v>
      </c>
      <c r="AO1" s="217" t="s">
        <v>474</v>
      </c>
      <c r="AP1" s="217" t="s">
        <v>2234</v>
      </c>
      <c r="AQ1" s="242" t="s">
        <v>2235</v>
      </c>
      <c r="AR1" s="217" t="s">
        <v>2236</v>
      </c>
      <c r="AS1" s="217" t="s">
        <v>20</v>
      </c>
      <c r="AT1" s="217" t="s">
        <v>2125</v>
      </c>
      <c r="AU1" s="217" t="s">
        <v>2237</v>
      </c>
      <c r="AV1" s="217" t="s">
        <v>2238</v>
      </c>
    </row>
    <row r="2" spans="1:48" ht="27">
      <c r="A2" s="602">
        <v>45293</v>
      </c>
      <c r="B2" s="41">
        <v>101</v>
      </c>
      <c r="C2" s="603">
        <v>0.47916666666666669</v>
      </c>
      <c r="D2" s="40">
        <v>2400022</v>
      </c>
      <c r="E2" s="40" t="s">
        <v>71</v>
      </c>
      <c r="F2" s="40" t="s">
        <v>55</v>
      </c>
      <c r="G2" s="851">
        <v>12.5</v>
      </c>
      <c r="H2" s="852"/>
      <c r="I2" s="852">
        <v>12.56</v>
      </c>
      <c r="J2" s="604">
        <v>0.51200000000000001</v>
      </c>
      <c r="K2" s="829">
        <v>11.32</v>
      </c>
      <c r="L2" s="605">
        <f>(SSSE[[#This Row],[Protéine Brut (%) (+/-0,7)]]/(100-SSSE[[#This Row],[Humidité (%)]]))*100</f>
        <v>12.937142857142858</v>
      </c>
      <c r="M2" s="781"/>
      <c r="N2" s="781">
        <v>2.2000000000000002</v>
      </c>
      <c r="O2" s="781"/>
      <c r="P2" s="781">
        <v>3.6</v>
      </c>
      <c r="Q2" s="859">
        <f>SUM(SSSE[[#This Row],[G 450µ]:[G 400µ]])</f>
        <v>5.8000000000000007</v>
      </c>
      <c r="R2" s="860">
        <v>12.4</v>
      </c>
      <c r="S2" s="860">
        <v>23</v>
      </c>
      <c r="T2" s="861">
        <v>19.399999999999999</v>
      </c>
      <c r="U2" s="859">
        <f>SUM(SSSE[[#This Row],[G 355µ]:[G 250µ]])</f>
        <v>54.8</v>
      </c>
      <c r="V2" s="861">
        <v>17.2</v>
      </c>
      <c r="W2" s="861">
        <v>12.2</v>
      </c>
      <c r="X2" s="861">
        <v>6.6</v>
      </c>
      <c r="Y2" s="882">
        <v>5.6</v>
      </c>
      <c r="Z2" s="859"/>
      <c r="AA2" s="821">
        <v>28.9</v>
      </c>
      <c r="AB2" s="821">
        <v>75.599999999999994</v>
      </c>
      <c r="AC2" s="832">
        <v>10.11</v>
      </c>
      <c r="AD2" s="712">
        <v>83.64</v>
      </c>
      <c r="AE2" s="712">
        <v>-0.82</v>
      </c>
      <c r="AF2" s="712">
        <v>17.54</v>
      </c>
      <c r="AG2" s="794">
        <v>17</v>
      </c>
      <c r="AH2" s="794">
        <v>75</v>
      </c>
      <c r="AI2" s="795"/>
      <c r="AJ2" s="796"/>
      <c r="AK2" s="796"/>
      <c r="AL2" s="796" t="s">
        <v>79</v>
      </c>
      <c r="AM2" s="796"/>
      <c r="AN2" s="797"/>
      <c r="AO2" s="796" t="s">
        <v>55</v>
      </c>
      <c r="AP2" s="796" t="s">
        <v>55</v>
      </c>
      <c r="AQ2" s="25" t="s">
        <v>32</v>
      </c>
      <c r="AR2" s="796" t="s">
        <v>2239</v>
      </c>
      <c r="AS2" s="796" t="s">
        <v>2240</v>
      </c>
      <c r="AT2" s="796"/>
      <c r="AU2" s="796" t="s">
        <v>2241</v>
      </c>
      <c r="AV2" s="796">
        <v>1</v>
      </c>
    </row>
    <row r="3" spans="1:48" ht="27">
      <c r="A3" s="602">
        <v>45293</v>
      </c>
      <c r="B3" s="41">
        <v>101</v>
      </c>
      <c r="C3" s="603">
        <v>0.47916666666666669</v>
      </c>
      <c r="D3" s="40">
        <v>2400023</v>
      </c>
      <c r="E3" s="538" t="s">
        <v>59</v>
      </c>
      <c r="F3" s="40" t="s">
        <v>55</v>
      </c>
      <c r="G3" s="852">
        <v>14.9</v>
      </c>
      <c r="H3" s="852"/>
      <c r="I3" s="852"/>
      <c r="J3" s="604">
        <v>0.66</v>
      </c>
      <c r="K3" s="829">
        <v>11.56</v>
      </c>
      <c r="L3" s="605">
        <f>(SSSE[[#This Row],[Protéine Brut (%) (+/-0,7)]]/(100-SSSE[[#This Row],[Humidité (%)]]))*100</f>
        <v>13.584018801410108</v>
      </c>
      <c r="M3" s="781"/>
      <c r="N3" s="781">
        <v>2</v>
      </c>
      <c r="O3" s="781"/>
      <c r="P3" s="781">
        <v>4</v>
      </c>
      <c r="Q3" s="859">
        <f>SUM(SSSE[[#This Row],[G 450µ]:[G 400µ]])</f>
        <v>6</v>
      </c>
      <c r="R3" s="862">
        <v>13</v>
      </c>
      <c r="S3" s="862">
        <v>22</v>
      </c>
      <c r="T3" s="861">
        <v>20</v>
      </c>
      <c r="U3" s="859">
        <f>SUM(SSSE[[#This Row],[G 355µ]:[G 250µ]])</f>
        <v>55</v>
      </c>
      <c r="V3" s="861">
        <v>17</v>
      </c>
      <c r="W3" s="861">
        <v>12</v>
      </c>
      <c r="X3" s="861">
        <v>6</v>
      </c>
      <c r="Y3" s="882">
        <v>6.2</v>
      </c>
      <c r="Z3" s="863"/>
      <c r="AA3" s="822">
        <v>24.32</v>
      </c>
      <c r="AB3" s="822">
        <v>78.760000000000005</v>
      </c>
      <c r="AC3" s="833">
        <v>8.67</v>
      </c>
      <c r="AD3" s="531">
        <v>83.85</v>
      </c>
      <c r="AE3" s="531">
        <v>-1.39</v>
      </c>
      <c r="AF3" s="531">
        <v>20.32</v>
      </c>
      <c r="AG3" s="540">
        <v>15</v>
      </c>
      <c r="AH3" s="540">
        <v>72</v>
      </c>
      <c r="AI3" s="533"/>
      <c r="AJ3" s="437"/>
      <c r="AK3" s="437"/>
      <c r="AL3" s="796" t="s">
        <v>27</v>
      </c>
      <c r="AM3" s="437" t="s">
        <v>55</v>
      </c>
      <c r="AN3" s="534" t="s">
        <v>55</v>
      </c>
      <c r="AO3" s="437" t="s">
        <v>55</v>
      </c>
      <c r="AP3" s="437" t="s">
        <v>55</v>
      </c>
      <c r="AQ3" s="25" t="s">
        <v>32</v>
      </c>
      <c r="AR3" s="437" t="s">
        <v>2239</v>
      </c>
      <c r="AS3" s="437" t="s">
        <v>2242</v>
      </c>
      <c r="AT3" s="437"/>
      <c r="AU3" s="796" t="s">
        <v>2241</v>
      </c>
      <c r="AV3" s="437">
        <v>2</v>
      </c>
    </row>
    <row r="4" spans="1:48" ht="27">
      <c r="A4" s="602">
        <v>45293</v>
      </c>
      <c r="B4" s="41">
        <v>101</v>
      </c>
      <c r="C4" s="603">
        <v>0.6875</v>
      </c>
      <c r="D4" s="40">
        <v>2400039</v>
      </c>
      <c r="E4" s="40" t="s">
        <v>21</v>
      </c>
      <c r="F4" s="40" t="s">
        <v>55</v>
      </c>
      <c r="G4" s="851">
        <v>12.68</v>
      </c>
      <c r="H4" s="852"/>
      <c r="I4" s="852">
        <v>12.71</v>
      </c>
      <c r="J4" s="604">
        <v>0.64</v>
      </c>
      <c r="K4" s="829">
        <v>12.24</v>
      </c>
      <c r="L4" s="605">
        <f>(SSSE[[#This Row],[Protéine Brut (%) (+/-0,7)]]/(100-SSSE[[#This Row],[Humidité (%)]]))*100</f>
        <v>14.017407237746221</v>
      </c>
      <c r="M4" s="781"/>
      <c r="N4" s="781">
        <v>2.4</v>
      </c>
      <c r="O4" s="781"/>
      <c r="P4" s="781">
        <v>3.4</v>
      </c>
      <c r="Q4" s="859">
        <f>SUM(SSSE[[#This Row],[G 450µ]:[G 400µ]])</f>
        <v>5.8</v>
      </c>
      <c r="R4" s="862">
        <v>11.2</v>
      </c>
      <c r="S4" s="862">
        <v>23.2</v>
      </c>
      <c r="T4" s="861">
        <v>18.600000000000001</v>
      </c>
      <c r="U4" s="859">
        <f>SUM(SSSE[[#This Row],[G 355µ]:[G 250µ]])</f>
        <v>53</v>
      </c>
      <c r="V4" s="861">
        <v>25.6</v>
      </c>
      <c r="W4" s="861">
        <v>8.6</v>
      </c>
      <c r="X4" s="861">
        <v>4</v>
      </c>
      <c r="Y4" s="882">
        <v>2.8</v>
      </c>
      <c r="Z4" s="863"/>
      <c r="AA4" s="822"/>
      <c r="AB4" s="822"/>
      <c r="AC4" s="833"/>
      <c r="AD4" s="531">
        <v>83.64</v>
      </c>
      <c r="AE4" s="531">
        <v>-0.92</v>
      </c>
      <c r="AF4" s="531">
        <v>17.850000000000001</v>
      </c>
      <c r="AG4" s="540">
        <v>18</v>
      </c>
      <c r="AH4" s="540">
        <v>77</v>
      </c>
      <c r="AI4" s="533">
        <v>0.9</v>
      </c>
      <c r="AJ4" s="437"/>
      <c r="AK4" s="437"/>
      <c r="AL4" s="796" t="s">
        <v>73</v>
      </c>
      <c r="AM4" s="437"/>
      <c r="AN4" s="534"/>
      <c r="AO4" s="437" t="s">
        <v>55</v>
      </c>
      <c r="AP4" s="437" t="s">
        <v>55</v>
      </c>
      <c r="AQ4" s="25" t="s">
        <v>32</v>
      </c>
      <c r="AR4" s="437" t="s">
        <v>2239</v>
      </c>
      <c r="AS4" s="437" t="s">
        <v>2243</v>
      </c>
      <c r="AT4" s="437"/>
      <c r="AU4" s="796" t="s">
        <v>2241</v>
      </c>
      <c r="AV4" s="437">
        <v>3</v>
      </c>
    </row>
    <row r="5" spans="1:48" ht="27">
      <c r="A5" s="602">
        <v>45294</v>
      </c>
      <c r="B5" s="41">
        <v>101</v>
      </c>
      <c r="C5" s="603">
        <v>0.47916666666666669</v>
      </c>
      <c r="D5" s="40">
        <v>2400054</v>
      </c>
      <c r="E5" s="538" t="s">
        <v>59</v>
      </c>
      <c r="F5" s="40" t="s">
        <v>55</v>
      </c>
      <c r="G5" s="852">
        <v>13.52</v>
      </c>
      <c r="H5" s="852"/>
      <c r="I5" s="852">
        <v>13.6</v>
      </c>
      <c r="J5" s="604">
        <v>0.57799999999999996</v>
      </c>
      <c r="K5" s="829">
        <v>12.36</v>
      </c>
      <c r="L5" s="605">
        <f>(SSSE[[#This Row],[Protéine Brut (%) (+/-0,7)]]/(100-SSSE[[#This Row],[Humidité (%)]]))*100</f>
        <v>14.292321924144311</v>
      </c>
      <c r="M5" s="781"/>
      <c r="N5" s="781">
        <v>2.2000000000000002</v>
      </c>
      <c r="O5" s="781"/>
      <c r="P5" s="781">
        <v>3.6</v>
      </c>
      <c r="Q5" s="859">
        <f>SUM(SSSE[[#This Row],[G 450µ]:[G 400µ]])</f>
        <v>5.8000000000000007</v>
      </c>
      <c r="R5" s="862">
        <v>12.2</v>
      </c>
      <c r="S5" s="862">
        <v>22.8</v>
      </c>
      <c r="T5" s="861">
        <v>14.4</v>
      </c>
      <c r="U5" s="859">
        <f>SUM(SSSE[[#This Row],[G 355µ]:[G 250µ]])</f>
        <v>49.4</v>
      </c>
      <c r="V5" s="861">
        <v>17</v>
      </c>
      <c r="W5" s="861">
        <v>12.4</v>
      </c>
      <c r="X5" s="861">
        <v>8.8000000000000007</v>
      </c>
      <c r="Y5" s="882">
        <v>5.6</v>
      </c>
      <c r="Z5" s="863"/>
      <c r="AA5" s="822"/>
      <c r="AB5" s="822"/>
      <c r="AC5" s="833"/>
      <c r="AD5" s="531">
        <v>83.83</v>
      </c>
      <c r="AE5" s="531">
        <v>-0.69</v>
      </c>
      <c r="AF5" s="531">
        <v>16.84</v>
      </c>
      <c r="AG5" s="540">
        <v>16</v>
      </c>
      <c r="AH5" s="540">
        <v>74</v>
      </c>
      <c r="AI5" s="533"/>
      <c r="AJ5" s="437"/>
      <c r="AK5" s="437"/>
      <c r="AL5" s="796" t="s">
        <v>79</v>
      </c>
      <c r="AM5" s="437" t="s">
        <v>55</v>
      </c>
      <c r="AN5" s="534" t="s">
        <v>55</v>
      </c>
      <c r="AO5" s="437" t="s">
        <v>55</v>
      </c>
      <c r="AP5" s="437" t="s">
        <v>55</v>
      </c>
      <c r="AQ5" s="25" t="s">
        <v>32</v>
      </c>
      <c r="AR5" s="437" t="s">
        <v>2244</v>
      </c>
      <c r="AS5" s="437" t="s">
        <v>2245</v>
      </c>
      <c r="AT5" s="437"/>
      <c r="AU5" s="796" t="s">
        <v>2241</v>
      </c>
      <c r="AV5" s="437">
        <v>4</v>
      </c>
    </row>
    <row r="6" spans="1:48" ht="27">
      <c r="A6" s="602">
        <v>45294</v>
      </c>
      <c r="B6" s="41">
        <v>101</v>
      </c>
      <c r="C6" s="603">
        <v>0.47916666666666669</v>
      </c>
      <c r="D6" s="40">
        <v>2400055</v>
      </c>
      <c r="E6" s="40" t="s">
        <v>71</v>
      </c>
      <c r="F6" s="40" t="s">
        <v>55</v>
      </c>
      <c r="G6" s="852">
        <v>13.39</v>
      </c>
      <c r="H6" s="852"/>
      <c r="I6" s="852">
        <v>13.56</v>
      </c>
      <c r="J6" s="604">
        <v>0.54500000000000004</v>
      </c>
      <c r="K6" s="829">
        <v>11.62</v>
      </c>
      <c r="L6" s="605">
        <f>(SSSE[[#This Row],[Protéine Brut (%) (+/-0,7)]]/(100-SSSE[[#This Row],[Humidité (%)]]))*100</f>
        <v>13.416464611476734</v>
      </c>
      <c r="M6" s="781"/>
      <c r="N6" s="781">
        <v>2.4</v>
      </c>
      <c r="O6" s="781"/>
      <c r="P6" s="781">
        <v>4</v>
      </c>
      <c r="Q6" s="859">
        <f>SUM(SSSE[[#This Row],[G 450µ]:[G 400µ]])</f>
        <v>6.4</v>
      </c>
      <c r="R6" s="862">
        <v>11.8</v>
      </c>
      <c r="S6" s="862">
        <v>20.399999999999999</v>
      </c>
      <c r="T6" s="861">
        <v>18.399999999999999</v>
      </c>
      <c r="U6" s="859">
        <f>SUM(SSSE[[#This Row],[G 355µ]:[G 250µ]])</f>
        <v>50.6</v>
      </c>
      <c r="V6" s="861">
        <v>14</v>
      </c>
      <c r="W6" s="861">
        <v>11.8</v>
      </c>
      <c r="X6" s="861">
        <v>8.1999999999999993</v>
      </c>
      <c r="Y6" s="882">
        <v>6.8</v>
      </c>
      <c r="Z6" s="863"/>
      <c r="AA6" s="822"/>
      <c r="AB6" s="822"/>
      <c r="AC6" s="833"/>
      <c r="AD6" s="531">
        <v>84.33</v>
      </c>
      <c r="AE6" s="531">
        <v>-0.74</v>
      </c>
      <c r="AF6" s="531">
        <v>16.809999999999999</v>
      </c>
      <c r="AG6" s="540">
        <v>17</v>
      </c>
      <c r="AH6" s="540">
        <v>75</v>
      </c>
      <c r="AI6" s="533"/>
      <c r="AJ6" s="437"/>
      <c r="AK6" s="437"/>
      <c r="AL6" s="796" t="s">
        <v>79</v>
      </c>
      <c r="AM6" s="437"/>
      <c r="AN6" s="534"/>
      <c r="AO6" s="437" t="s">
        <v>55</v>
      </c>
      <c r="AP6" s="437" t="s">
        <v>55</v>
      </c>
      <c r="AQ6" s="25" t="s">
        <v>32</v>
      </c>
      <c r="AR6" s="437" t="s">
        <v>2239</v>
      </c>
      <c r="AS6" s="437" t="s">
        <v>2246</v>
      </c>
      <c r="AT6" s="437"/>
      <c r="AU6" s="796" t="s">
        <v>2241</v>
      </c>
      <c r="AV6" s="437">
        <v>5</v>
      </c>
    </row>
    <row r="7" spans="1:48" ht="27">
      <c r="A7" s="602">
        <v>45294</v>
      </c>
      <c r="B7" s="41">
        <v>101</v>
      </c>
      <c r="C7" s="603">
        <v>0.6875</v>
      </c>
      <c r="D7" s="40">
        <v>2400071</v>
      </c>
      <c r="E7" s="40" t="s">
        <v>21</v>
      </c>
      <c r="F7" s="40" t="s">
        <v>55</v>
      </c>
      <c r="G7" s="851">
        <v>12.8</v>
      </c>
      <c r="H7" s="852"/>
      <c r="I7" s="852">
        <v>12.79</v>
      </c>
      <c r="J7" s="604"/>
      <c r="K7" s="829">
        <v>12.45</v>
      </c>
      <c r="L7" s="605">
        <f>(SSSE[[#This Row],[Protéine Brut (%) (+/-0,7)]]/(100-SSSE[[#This Row],[Humidité (%)]]))*100</f>
        <v>14.277522935779816</v>
      </c>
      <c r="M7" s="781"/>
      <c r="N7" s="781">
        <v>3</v>
      </c>
      <c r="O7" s="781"/>
      <c r="P7" s="781">
        <v>3.5</v>
      </c>
      <c r="Q7" s="859">
        <f>SUM(SSSE[[#This Row],[G 450µ]:[G 400µ]])</f>
        <v>6.5</v>
      </c>
      <c r="R7" s="862">
        <v>13</v>
      </c>
      <c r="S7" s="862">
        <v>23</v>
      </c>
      <c r="T7" s="861">
        <v>14</v>
      </c>
      <c r="U7" s="859">
        <f>SUM(SSSE[[#This Row],[G 355µ]:[G 250µ]])</f>
        <v>50</v>
      </c>
      <c r="V7" s="861">
        <v>16</v>
      </c>
      <c r="W7" s="861">
        <v>13</v>
      </c>
      <c r="X7" s="861">
        <v>7</v>
      </c>
      <c r="Y7" s="882">
        <v>6.3</v>
      </c>
      <c r="Z7" s="863"/>
      <c r="AA7" s="822"/>
      <c r="AB7" s="822"/>
      <c r="AC7" s="833"/>
      <c r="AD7" s="531">
        <v>84.62</v>
      </c>
      <c r="AE7" s="531">
        <v>-1.05</v>
      </c>
      <c r="AF7" s="531">
        <v>17.77</v>
      </c>
      <c r="AG7" s="540">
        <v>18</v>
      </c>
      <c r="AH7" s="540">
        <v>73</v>
      </c>
      <c r="AI7" s="533"/>
      <c r="AJ7" s="437"/>
      <c r="AK7" s="437"/>
      <c r="AL7" s="796" t="s">
        <v>73</v>
      </c>
      <c r="AM7" s="437"/>
      <c r="AN7" s="534"/>
      <c r="AO7" s="437" t="s">
        <v>55</v>
      </c>
      <c r="AP7" s="437" t="s">
        <v>55</v>
      </c>
      <c r="AQ7" s="25" t="s">
        <v>32</v>
      </c>
      <c r="AR7" s="437" t="s">
        <v>2239</v>
      </c>
      <c r="AS7" s="437" t="s">
        <v>2247</v>
      </c>
      <c r="AT7" s="437"/>
      <c r="AU7" s="796" t="s">
        <v>2241</v>
      </c>
      <c r="AV7" s="437">
        <v>6</v>
      </c>
    </row>
    <row r="8" spans="1:48" ht="27">
      <c r="A8" s="602">
        <v>45295</v>
      </c>
      <c r="B8" s="41">
        <v>101</v>
      </c>
      <c r="C8" s="603">
        <v>0.35416666666666669</v>
      </c>
      <c r="D8" s="40">
        <v>2400076</v>
      </c>
      <c r="E8" s="40" t="s">
        <v>21</v>
      </c>
      <c r="F8" s="40" t="s">
        <v>55</v>
      </c>
      <c r="G8" s="852">
        <v>13.15</v>
      </c>
      <c r="H8" s="852">
        <v>13.31</v>
      </c>
      <c r="I8" s="852">
        <v>13.3</v>
      </c>
      <c r="J8" s="604">
        <v>0.55500000000000005</v>
      </c>
      <c r="K8" s="829">
        <v>12.67</v>
      </c>
      <c r="L8" s="605">
        <f>(SSSE[[#This Row],[Protéine Brut (%) (+/-0,7)]]/(100-SSSE[[#This Row],[Humidité (%)]]))*100</f>
        <v>14.588370754173862</v>
      </c>
      <c r="M8" s="781"/>
      <c r="N8" s="781">
        <v>2</v>
      </c>
      <c r="O8" s="781"/>
      <c r="P8" s="781">
        <v>3.2</v>
      </c>
      <c r="Q8" s="859">
        <f>SUM(SSSE[[#This Row],[G 450µ]:[G 400µ]])</f>
        <v>5.2</v>
      </c>
      <c r="R8" s="862">
        <v>10</v>
      </c>
      <c r="S8" s="862">
        <v>22</v>
      </c>
      <c r="T8" s="861">
        <v>18</v>
      </c>
      <c r="U8" s="859">
        <f>SUM(SSSE[[#This Row],[G 355µ]:[G 250µ]])</f>
        <v>50</v>
      </c>
      <c r="V8" s="861">
        <v>21</v>
      </c>
      <c r="W8" s="861">
        <v>11</v>
      </c>
      <c r="X8" s="861">
        <v>3</v>
      </c>
      <c r="Y8" s="882">
        <v>5</v>
      </c>
      <c r="Z8" s="863"/>
      <c r="AA8" s="822"/>
      <c r="AB8" s="822"/>
      <c r="AC8" s="833"/>
      <c r="AD8" s="531">
        <v>84.26</v>
      </c>
      <c r="AE8" s="531">
        <v>-0.98</v>
      </c>
      <c r="AF8" s="531">
        <v>17.96</v>
      </c>
      <c r="AG8" s="540">
        <v>12</v>
      </c>
      <c r="AH8" s="540">
        <v>77</v>
      </c>
      <c r="AI8" s="533"/>
      <c r="AJ8" s="437"/>
      <c r="AK8" s="437"/>
      <c r="AL8" s="796" t="s">
        <v>79</v>
      </c>
      <c r="AM8" s="437"/>
      <c r="AN8" s="534"/>
      <c r="AO8" s="437" t="s">
        <v>55</v>
      </c>
      <c r="AP8" s="437" t="s">
        <v>55</v>
      </c>
      <c r="AQ8" s="25" t="s">
        <v>32</v>
      </c>
      <c r="AR8" s="437" t="s">
        <v>2239</v>
      </c>
      <c r="AS8" s="437" t="s">
        <v>2248</v>
      </c>
      <c r="AT8" s="437"/>
      <c r="AU8" s="796" t="s">
        <v>2241</v>
      </c>
      <c r="AV8" s="437">
        <v>7</v>
      </c>
    </row>
    <row r="9" spans="1:48" ht="27">
      <c r="A9" s="602">
        <v>45295</v>
      </c>
      <c r="B9" s="41">
        <v>101</v>
      </c>
      <c r="C9" s="603">
        <v>0.41666666666666669</v>
      </c>
      <c r="D9" s="40">
        <v>2400095</v>
      </c>
      <c r="E9" s="538" t="s">
        <v>59</v>
      </c>
      <c r="F9" s="40" t="s">
        <v>55</v>
      </c>
      <c r="G9" s="852">
        <v>13.03</v>
      </c>
      <c r="H9" s="852">
        <v>12.91</v>
      </c>
      <c r="I9" s="852"/>
      <c r="J9" s="604"/>
      <c r="K9" s="829">
        <v>12.43</v>
      </c>
      <c r="L9" s="605">
        <f>(SSSE[[#This Row],[Protéine Brut (%) (+/-0,7)]]/(100-SSSE[[#This Row],[Humidité (%)]]))*100</f>
        <v>14.292284695872141</v>
      </c>
      <c r="M9" s="781"/>
      <c r="N9" s="781"/>
      <c r="O9" s="781"/>
      <c r="P9" s="781"/>
      <c r="Q9" s="863"/>
      <c r="R9" s="862"/>
      <c r="S9" s="862"/>
      <c r="T9" s="861"/>
      <c r="U9" s="863"/>
      <c r="V9" s="861"/>
      <c r="W9" s="861"/>
      <c r="X9" s="861"/>
      <c r="Y9" s="882"/>
      <c r="Z9" s="863"/>
      <c r="AA9" s="822"/>
      <c r="AB9" s="822"/>
      <c r="AC9" s="833"/>
      <c r="AD9" s="531">
        <v>84.05</v>
      </c>
      <c r="AE9" s="531">
        <v>-0.77</v>
      </c>
      <c r="AF9" s="531">
        <v>16.79</v>
      </c>
      <c r="AG9" s="540">
        <v>13</v>
      </c>
      <c r="AH9" s="540">
        <v>72</v>
      </c>
      <c r="AI9" s="533"/>
      <c r="AJ9" s="437"/>
      <c r="AK9" s="437"/>
      <c r="AL9" s="796" t="s">
        <v>79</v>
      </c>
      <c r="AM9" s="437" t="s">
        <v>55</v>
      </c>
      <c r="AN9" s="534" t="s">
        <v>55</v>
      </c>
      <c r="AO9" s="437" t="s">
        <v>55</v>
      </c>
      <c r="AP9" s="437" t="s">
        <v>55</v>
      </c>
      <c r="AQ9" s="25" t="s">
        <v>32</v>
      </c>
      <c r="AR9" s="437" t="s">
        <v>2239</v>
      </c>
      <c r="AS9" s="437" t="s">
        <v>2249</v>
      </c>
      <c r="AT9" s="437"/>
      <c r="AU9" s="796" t="s">
        <v>2241</v>
      </c>
      <c r="AV9" s="437">
        <v>8</v>
      </c>
    </row>
    <row r="10" spans="1:48" ht="27">
      <c r="A10" s="602">
        <v>45295</v>
      </c>
      <c r="B10" s="41">
        <v>101</v>
      </c>
      <c r="C10" s="603">
        <v>0.41666666666666669</v>
      </c>
      <c r="D10" s="40">
        <v>2400094</v>
      </c>
      <c r="E10" s="40" t="s">
        <v>71</v>
      </c>
      <c r="F10" s="40" t="s">
        <v>55</v>
      </c>
      <c r="G10" s="852">
        <v>13.5</v>
      </c>
      <c r="H10" s="852">
        <v>13.21</v>
      </c>
      <c r="I10" s="852">
        <v>13.43</v>
      </c>
      <c r="J10" s="604"/>
      <c r="K10" s="829">
        <v>12.45</v>
      </c>
      <c r="L10" s="605">
        <f>(SSSE[[#This Row],[Protéine Brut (%) (+/-0,7)]]/(100-SSSE[[#This Row],[Humidité (%)]]))*100</f>
        <v>14.393063583815028</v>
      </c>
      <c r="M10" s="781"/>
      <c r="N10" s="781">
        <v>2</v>
      </c>
      <c r="O10" s="781"/>
      <c r="P10" s="781">
        <v>4.5999999999999996</v>
      </c>
      <c r="Q10" s="859">
        <f>SUM(SSSE[[#This Row],[G 450µ]:[G 400µ]])</f>
        <v>6.6</v>
      </c>
      <c r="R10" s="862">
        <v>11</v>
      </c>
      <c r="S10" s="862">
        <v>22.2</v>
      </c>
      <c r="T10" s="861">
        <v>14</v>
      </c>
      <c r="U10" s="859">
        <f>SUM(SSSE[[#This Row],[G 355µ]:[G 250µ]])</f>
        <v>47.2</v>
      </c>
      <c r="V10" s="861">
        <v>16.600000000000001</v>
      </c>
      <c r="W10" s="861">
        <v>11.2</v>
      </c>
      <c r="X10" s="861">
        <v>9</v>
      </c>
      <c r="Y10" s="882">
        <v>5</v>
      </c>
      <c r="Z10" s="863"/>
      <c r="AA10" s="822"/>
      <c r="AB10" s="822"/>
      <c r="AC10" s="833"/>
      <c r="AD10" s="531">
        <v>84.47</v>
      </c>
      <c r="AE10" s="531">
        <v>-0.73</v>
      </c>
      <c r="AF10" s="531">
        <v>16.54</v>
      </c>
      <c r="AG10" s="540">
        <v>14</v>
      </c>
      <c r="AH10" s="540">
        <v>75</v>
      </c>
      <c r="AI10" s="533"/>
      <c r="AJ10" s="437"/>
      <c r="AK10" s="437"/>
      <c r="AL10" s="796" t="s">
        <v>79</v>
      </c>
      <c r="AM10" s="437"/>
      <c r="AN10" s="534"/>
      <c r="AO10" s="437" t="s">
        <v>55</v>
      </c>
      <c r="AP10" s="437" t="s">
        <v>55</v>
      </c>
      <c r="AQ10" s="25" t="s">
        <v>32</v>
      </c>
      <c r="AR10" s="437" t="s">
        <v>2244</v>
      </c>
      <c r="AS10" s="437" t="s">
        <v>2250</v>
      </c>
      <c r="AT10" s="437"/>
      <c r="AU10" s="796" t="s">
        <v>2241</v>
      </c>
      <c r="AV10" s="437">
        <v>9</v>
      </c>
    </row>
    <row r="11" spans="1:48" ht="27">
      <c r="A11" s="602">
        <v>45295</v>
      </c>
      <c r="B11" s="41">
        <v>101</v>
      </c>
      <c r="C11" s="603">
        <v>0.58333333333333337</v>
      </c>
      <c r="D11" s="40">
        <v>2400103</v>
      </c>
      <c r="E11" s="40" t="s">
        <v>21</v>
      </c>
      <c r="F11" s="40" t="s">
        <v>55</v>
      </c>
      <c r="G11" s="852">
        <v>13.09</v>
      </c>
      <c r="H11" s="852"/>
      <c r="I11" s="852">
        <v>13.22</v>
      </c>
      <c r="J11" s="604">
        <v>0.55300000000000005</v>
      </c>
      <c r="K11" s="829">
        <v>12.42</v>
      </c>
      <c r="L11" s="605">
        <f>(SSSE[[#This Row],[Protéine Brut (%) (+/-0,7)]]/(100-SSSE[[#This Row],[Humidité (%)]]))*100</f>
        <v>14.290645495340007</v>
      </c>
      <c r="M11" s="781"/>
      <c r="N11" s="781">
        <v>2.2000000000000002</v>
      </c>
      <c r="O11" s="781"/>
      <c r="P11" s="781">
        <v>3.6</v>
      </c>
      <c r="Q11" s="859">
        <f>SUM(SSSE[[#This Row],[G 450µ]:[G 400µ]])</f>
        <v>5.8000000000000007</v>
      </c>
      <c r="R11" s="862">
        <v>12</v>
      </c>
      <c r="S11" s="862">
        <v>23.8</v>
      </c>
      <c r="T11" s="861">
        <v>18.8</v>
      </c>
      <c r="U11" s="859">
        <f>SUM(SSSE[[#This Row],[G 355µ]:[G 250µ]])</f>
        <v>54.599999999999994</v>
      </c>
      <c r="V11" s="861">
        <v>18.8</v>
      </c>
      <c r="W11" s="861">
        <v>10.8</v>
      </c>
      <c r="X11" s="861">
        <v>4.4000000000000004</v>
      </c>
      <c r="Y11" s="882">
        <v>4</v>
      </c>
      <c r="Z11" s="863"/>
      <c r="AA11" s="822"/>
      <c r="AB11" s="822"/>
      <c r="AC11" s="833"/>
      <c r="AD11" s="531">
        <v>84.88</v>
      </c>
      <c r="AE11" s="531">
        <v>-1.07</v>
      </c>
      <c r="AF11" s="531">
        <v>17.96</v>
      </c>
      <c r="AG11" s="540">
        <v>15</v>
      </c>
      <c r="AH11" s="540">
        <v>75</v>
      </c>
      <c r="AI11" s="533"/>
      <c r="AJ11" s="437"/>
      <c r="AK11" s="437"/>
      <c r="AL11" s="796" t="s">
        <v>27</v>
      </c>
      <c r="AM11" s="437"/>
      <c r="AN11" s="534"/>
      <c r="AO11" s="437" t="s">
        <v>55</v>
      </c>
      <c r="AP11" s="437" t="s">
        <v>55</v>
      </c>
      <c r="AQ11" s="25" t="s">
        <v>32</v>
      </c>
      <c r="AR11" s="437" t="s">
        <v>2239</v>
      </c>
      <c r="AS11" s="437" t="s">
        <v>2251</v>
      </c>
      <c r="AT11" s="437"/>
      <c r="AU11" s="796" t="s">
        <v>2241</v>
      </c>
      <c r="AV11" s="437">
        <v>10</v>
      </c>
    </row>
    <row r="12" spans="1:48" ht="27">
      <c r="A12" s="602">
        <v>45296</v>
      </c>
      <c r="B12" s="41">
        <v>101</v>
      </c>
      <c r="C12" s="603">
        <v>0.35416666666666669</v>
      </c>
      <c r="D12" s="40">
        <v>2400109</v>
      </c>
      <c r="E12" s="40" t="s">
        <v>21</v>
      </c>
      <c r="F12" s="40" t="s">
        <v>55</v>
      </c>
      <c r="G12" s="852">
        <v>13.4</v>
      </c>
      <c r="H12" s="852">
        <v>13.53</v>
      </c>
      <c r="I12" s="852">
        <v>13.7</v>
      </c>
      <c r="J12" s="604">
        <v>0.59399999999999997</v>
      </c>
      <c r="K12" s="829">
        <v>11.87</v>
      </c>
      <c r="L12" s="605">
        <f>(SSSE[[#This Row],[Protéine Brut (%) (+/-0,7)]]/(100-SSSE[[#This Row],[Humidité (%)]]))*100</f>
        <v>13.706697459584296</v>
      </c>
      <c r="M12" s="781"/>
      <c r="N12" s="781">
        <v>1.8</v>
      </c>
      <c r="O12" s="781"/>
      <c r="P12" s="781">
        <v>3</v>
      </c>
      <c r="Q12" s="859">
        <f>SUM(SSSE[[#This Row],[G 450µ]:[G 400µ]])</f>
        <v>4.8</v>
      </c>
      <c r="R12" s="862">
        <v>11.6</v>
      </c>
      <c r="S12" s="862">
        <v>22.4</v>
      </c>
      <c r="T12" s="861">
        <v>17.600000000000001</v>
      </c>
      <c r="U12" s="859">
        <f>SUM(SSSE[[#This Row],[G 355µ]:[G 250µ]])</f>
        <v>51.6</v>
      </c>
      <c r="V12" s="861">
        <v>24.6</v>
      </c>
      <c r="W12" s="861">
        <v>9</v>
      </c>
      <c r="X12" s="861">
        <v>4</v>
      </c>
      <c r="Y12" s="882">
        <v>3</v>
      </c>
      <c r="Z12" s="863"/>
      <c r="AA12" s="822">
        <v>34.65</v>
      </c>
      <c r="AB12" s="822">
        <v>86</v>
      </c>
      <c r="AC12" s="833">
        <v>12.27</v>
      </c>
      <c r="AD12" s="531">
        <v>83.74</v>
      </c>
      <c r="AE12" s="531">
        <v>-1.22</v>
      </c>
      <c r="AF12" s="531">
        <v>17.95</v>
      </c>
      <c r="AG12" s="540">
        <v>17</v>
      </c>
      <c r="AH12" s="540">
        <v>76</v>
      </c>
      <c r="AI12" s="533">
        <v>0.86</v>
      </c>
      <c r="AJ12" s="437"/>
      <c r="AK12" s="437"/>
      <c r="AL12" s="796" t="s">
        <v>27</v>
      </c>
      <c r="AM12" s="437"/>
      <c r="AN12" s="534"/>
      <c r="AO12" s="437" t="s">
        <v>55</v>
      </c>
      <c r="AP12" s="437" t="s">
        <v>55</v>
      </c>
      <c r="AQ12" s="25" t="s">
        <v>32</v>
      </c>
      <c r="AR12" s="437" t="s">
        <v>2239</v>
      </c>
      <c r="AS12" s="437" t="s">
        <v>2252</v>
      </c>
      <c r="AT12" s="437"/>
      <c r="AU12" s="796" t="s">
        <v>2241</v>
      </c>
      <c r="AV12" s="437">
        <v>11</v>
      </c>
    </row>
    <row r="13" spans="1:48" ht="27">
      <c r="A13" s="602">
        <v>45296</v>
      </c>
      <c r="B13" s="41">
        <v>101</v>
      </c>
      <c r="C13" s="603">
        <v>0.41666666666666669</v>
      </c>
      <c r="D13" s="40">
        <v>2400110</v>
      </c>
      <c r="E13" s="538" t="s">
        <v>59</v>
      </c>
      <c r="F13" s="40" t="s">
        <v>55</v>
      </c>
      <c r="G13" s="852">
        <v>13.7</v>
      </c>
      <c r="H13" s="852"/>
      <c r="I13" s="852"/>
      <c r="J13" s="604"/>
      <c r="K13" s="829">
        <v>11.71</v>
      </c>
      <c r="L13" s="605">
        <f>(SSSE[[#This Row],[Protéine Brut (%) (+/-0,7)]]/(100-SSSE[[#This Row],[Humidité (%)]]))*100</f>
        <v>13.568945538818078</v>
      </c>
      <c r="M13" s="781"/>
      <c r="N13" s="781">
        <v>2</v>
      </c>
      <c r="O13" s="781"/>
      <c r="P13" s="781">
        <v>4.4000000000000004</v>
      </c>
      <c r="Q13" s="859">
        <f>SUM(SSSE[[#This Row],[G 450µ]:[G 400µ]])</f>
        <v>6.4</v>
      </c>
      <c r="R13" s="862">
        <v>15</v>
      </c>
      <c r="S13" s="862">
        <v>20</v>
      </c>
      <c r="T13" s="861">
        <v>13.2</v>
      </c>
      <c r="U13" s="859">
        <f>SUM(SSSE[[#This Row],[G 355µ]:[G 250µ]])</f>
        <v>48.2</v>
      </c>
      <c r="V13" s="861">
        <v>20</v>
      </c>
      <c r="W13" s="861">
        <v>10.199999999999999</v>
      </c>
      <c r="X13" s="861">
        <v>7</v>
      </c>
      <c r="Y13" s="882">
        <v>4</v>
      </c>
      <c r="Z13" s="863"/>
      <c r="AA13" s="822">
        <v>26.33</v>
      </c>
      <c r="AB13" s="822">
        <v>88</v>
      </c>
      <c r="AC13" s="833">
        <v>9.1199999999999992</v>
      </c>
      <c r="AD13" s="531">
        <v>83.31</v>
      </c>
      <c r="AE13" s="531">
        <v>-0.94</v>
      </c>
      <c r="AF13" s="531">
        <v>16.600000000000001</v>
      </c>
      <c r="AG13" s="540">
        <v>16</v>
      </c>
      <c r="AH13" s="540">
        <v>73</v>
      </c>
      <c r="AI13" s="533"/>
      <c r="AJ13" s="437"/>
      <c r="AK13" s="437"/>
      <c r="AL13" s="796" t="s">
        <v>27</v>
      </c>
      <c r="AM13" s="437" t="s">
        <v>55</v>
      </c>
      <c r="AN13" s="534" t="s">
        <v>55</v>
      </c>
      <c r="AO13" s="437" t="s">
        <v>55</v>
      </c>
      <c r="AP13" s="437" t="s">
        <v>55</v>
      </c>
      <c r="AQ13" s="25" t="s">
        <v>32</v>
      </c>
      <c r="AR13" s="437" t="s">
        <v>2244</v>
      </c>
      <c r="AS13" s="437" t="s">
        <v>2253</v>
      </c>
      <c r="AT13" s="437"/>
      <c r="AU13" s="796" t="s">
        <v>2241</v>
      </c>
      <c r="AV13" s="437">
        <v>12</v>
      </c>
    </row>
    <row r="14" spans="1:48" ht="27">
      <c r="A14" s="602">
        <v>45296</v>
      </c>
      <c r="B14" s="41">
        <v>101</v>
      </c>
      <c r="C14" s="603">
        <v>0.41666666666666669</v>
      </c>
      <c r="D14" s="40">
        <v>2400111</v>
      </c>
      <c r="E14" s="40" t="s">
        <v>71</v>
      </c>
      <c r="F14" s="40" t="s">
        <v>55</v>
      </c>
      <c r="G14" s="852">
        <v>14.1</v>
      </c>
      <c r="H14" s="852"/>
      <c r="I14" s="852">
        <v>13.73</v>
      </c>
      <c r="J14" s="604"/>
      <c r="K14" s="829">
        <v>11.36</v>
      </c>
      <c r="L14" s="605">
        <f>(SSSE[[#This Row],[Protéine Brut (%) (+/-0,7)]]/(100-SSSE[[#This Row],[Humidité (%)]]))*100</f>
        <v>13.224679860302677</v>
      </c>
      <c r="M14" s="781"/>
      <c r="N14" s="781"/>
      <c r="O14" s="781"/>
      <c r="P14" s="781"/>
      <c r="Q14" s="863"/>
      <c r="R14" s="862"/>
      <c r="S14" s="862"/>
      <c r="T14" s="861"/>
      <c r="U14" s="863"/>
      <c r="V14" s="861"/>
      <c r="W14" s="861"/>
      <c r="X14" s="861"/>
      <c r="Y14" s="882"/>
      <c r="Z14" s="863"/>
      <c r="AA14" s="822"/>
      <c r="AB14" s="822"/>
      <c r="AC14" s="833"/>
      <c r="AD14" s="531">
        <v>83.16</v>
      </c>
      <c r="AE14" s="531">
        <v>-0.95</v>
      </c>
      <c r="AF14" s="531">
        <v>16.3</v>
      </c>
      <c r="AG14" s="540">
        <v>14</v>
      </c>
      <c r="AH14" s="540">
        <v>72</v>
      </c>
      <c r="AI14" s="533"/>
      <c r="AJ14" s="437"/>
      <c r="AK14" s="437"/>
      <c r="AL14" s="796" t="s">
        <v>27</v>
      </c>
      <c r="AM14" s="437"/>
      <c r="AN14" s="534"/>
      <c r="AO14" s="437" t="s">
        <v>55</v>
      </c>
      <c r="AP14" s="437" t="s">
        <v>55</v>
      </c>
      <c r="AQ14" s="25" t="s">
        <v>32</v>
      </c>
      <c r="AR14" s="437" t="s">
        <v>2244</v>
      </c>
      <c r="AS14" s="437" t="s">
        <v>2254</v>
      </c>
      <c r="AT14" s="437"/>
      <c r="AU14" s="796" t="s">
        <v>2241</v>
      </c>
      <c r="AV14" s="437">
        <v>13</v>
      </c>
    </row>
    <row r="15" spans="1:48" ht="27">
      <c r="A15" s="602">
        <v>45297</v>
      </c>
      <c r="B15" s="41">
        <v>101</v>
      </c>
      <c r="C15" s="603">
        <v>0.5</v>
      </c>
      <c r="D15" s="40">
        <v>2400152</v>
      </c>
      <c r="E15" s="40" t="s">
        <v>71</v>
      </c>
      <c r="F15" s="40" t="s">
        <v>55</v>
      </c>
      <c r="G15" s="852">
        <v>14.35</v>
      </c>
      <c r="H15" s="852"/>
      <c r="I15" s="852">
        <v>13.73</v>
      </c>
      <c r="J15" s="604"/>
      <c r="K15" s="829">
        <v>11.15</v>
      </c>
      <c r="L15" s="605">
        <f>(SSSE[[#This Row],[Protéine Brut (%) (+/-0,7)]]/(100-SSSE[[#This Row],[Humidité (%)]]))*100</f>
        <v>13.018096906012843</v>
      </c>
      <c r="M15" s="781"/>
      <c r="N15" s="781">
        <v>3.2</v>
      </c>
      <c r="O15" s="781"/>
      <c r="P15" s="781">
        <v>5.2</v>
      </c>
      <c r="Q15" s="859">
        <f>SUM(SSSE[[#This Row],[G 450µ]:[G 400µ]])</f>
        <v>8.4</v>
      </c>
      <c r="R15" s="862">
        <v>10.7</v>
      </c>
      <c r="S15" s="862">
        <v>18.2</v>
      </c>
      <c r="T15" s="861">
        <v>15.6</v>
      </c>
      <c r="U15" s="859">
        <f>SUM(SSSE[[#This Row],[G 355µ]:[G 250µ]])</f>
        <v>44.5</v>
      </c>
      <c r="V15" s="861">
        <v>16.399999999999999</v>
      </c>
      <c r="W15" s="861">
        <v>16</v>
      </c>
      <c r="X15" s="861">
        <v>5.6</v>
      </c>
      <c r="Y15" s="882">
        <v>3</v>
      </c>
      <c r="Z15" s="863"/>
      <c r="AA15" s="822">
        <v>31.56</v>
      </c>
      <c r="AB15" s="822">
        <v>88</v>
      </c>
      <c r="AC15" s="833">
        <v>10.73</v>
      </c>
      <c r="AD15" s="531">
        <v>85.69</v>
      </c>
      <c r="AE15" s="531">
        <v>-0.95</v>
      </c>
      <c r="AF15" s="531">
        <v>16.43</v>
      </c>
      <c r="AG15" s="540">
        <v>12</v>
      </c>
      <c r="AH15" s="540">
        <v>70</v>
      </c>
      <c r="AI15" s="533"/>
      <c r="AJ15" s="437"/>
      <c r="AK15" s="437"/>
      <c r="AL15" s="796" t="s">
        <v>27</v>
      </c>
      <c r="AM15" s="437"/>
      <c r="AN15" s="534"/>
      <c r="AO15" s="437" t="s">
        <v>55</v>
      </c>
      <c r="AP15" s="437" t="s">
        <v>55</v>
      </c>
      <c r="AQ15" s="25" t="s">
        <v>32</v>
      </c>
      <c r="AR15" s="437" t="s">
        <v>2244</v>
      </c>
      <c r="AS15" s="437" t="s">
        <v>2255</v>
      </c>
      <c r="AT15" s="437"/>
      <c r="AU15" s="796" t="s">
        <v>2241</v>
      </c>
      <c r="AV15" s="437">
        <v>14</v>
      </c>
    </row>
    <row r="16" spans="1:48" ht="19.5" customHeight="1">
      <c r="A16" s="602">
        <v>45297</v>
      </c>
      <c r="B16" s="41">
        <v>101</v>
      </c>
      <c r="C16" s="603">
        <v>0.5</v>
      </c>
      <c r="D16" s="40">
        <v>2400153</v>
      </c>
      <c r="E16" s="538" t="s">
        <v>59</v>
      </c>
      <c r="F16" s="40" t="s">
        <v>55</v>
      </c>
      <c r="G16" s="852">
        <v>14.24</v>
      </c>
      <c r="H16" s="852"/>
      <c r="I16" s="852">
        <v>13.83</v>
      </c>
      <c r="J16" s="604"/>
      <c r="K16" s="829">
        <v>11.45</v>
      </c>
      <c r="L16" s="605">
        <f>(SSSE[[#This Row],[Protéine Brut (%) (+/-0,7)]]/(100-SSSE[[#This Row],[Humidité (%)]]))*100</f>
        <v>13.351212686567163</v>
      </c>
      <c r="M16" s="781"/>
      <c r="N16" s="781">
        <v>2.4</v>
      </c>
      <c r="O16" s="781"/>
      <c r="P16" s="781">
        <v>4.4000000000000004</v>
      </c>
      <c r="Q16" s="859">
        <f>SUM(SSSE[[#This Row],[G 450µ]:[G 400µ]])</f>
        <v>6.8000000000000007</v>
      </c>
      <c r="R16" s="862">
        <v>10.6</v>
      </c>
      <c r="S16" s="862">
        <v>20.6</v>
      </c>
      <c r="T16" s="861">
        <v>16.8</v>
      </c>
      <c r="U16" s="859">
        <f>SUM(SSSE[[#This Row],[G 355µ]:[G 250µ]])</f>
        <v>48</v>
      </c>
      <c r="V16" s="861">
        <v>15.4</v>
      </c>
      <c r="W16" s="861">
        <v>10.8</v>
      </c>
      <c r="X16" s="861">
        <v>9.4</v>
      </c>
      <c r="Y16" s="882">
        <v>4.2</v>
      </c>
      <c r="Z16" s="863"/>
      <c r="AA16" s="822">
        <v>27.49</v>
      </c>
      <c r="AB16" s="822">
        <v>89</v>
      </c>
      <c r="AC16" s="833">
        <v>9.15</v>
      </c>
      <c r="AD16" s="531">
        <v>85.25</v>
      </c>
      <c r="AE16" s="531">
        <v>-0.94</v>
      </c>
      <c r="AF16" s="531">
        <v>16.87</v>
      </c>
      <c r="AG16" s="540">
        <v>15</v>
      </c>
      <c r="AH16" s="540">
        <v>72</v>
      </c>
      <c r="AI16" s="533"/>
      <c r="AJ16" s="437"/>
      <c r="AK16" s="437"/>
      <c r="AL16" s="796" t="s">
        <v>27</v>
      </c>
      <c r="AM16" s="437" t="s">
        <v>55</v>
      </c>
      <c r="AN16" s="534" t="s">
        <v>55</v>
      </c>
      <c r="AO16" s="437" t="s">
        <v>55</v>
      </c>
      <c r="AP16" s="437" t="s">
        <v>55</v>
      </c>
      <c r="AQ16" s="25" t="s">
        <v>32</v>
      </c>
      <c r="AR16" s="437" t="s">
        <v>2244</v>
      </c>
      <c r="AS16" s="437" t="s">
        <v>2256</v>
      </c>
      <c r="AT16" s="437"/>
      <c r="AU16" s="796" t="s">
        <v>2241</v>
      </c>
      <c r="AV16" s="437">
        <v>15</v>
      </c>
    </row>
    <row r="17" spans="1:48" ht="27">
      <c r="A17" s="602">
        <v>45299</v>
      </c>
      <c r="B17" s="41">
        <v>101</v>
      </c>
      <c r="C17" s="603">
        <v>0.58333333333333337</v>
      </c>
      <c r="D17" s="40">
        <v>2400209</v>
      </c>
      <c r="E17" s="40" t="s">
        <v>71</v>
      </c>
      <c r="F17" s="40" t="s">
        <v>55</v>
      </c>
      <c r="G17" s="852">
        <v>14.1</v>
      </c>
      <c r="H17" s="852"/>
      <c r="I17" s="852"/>
      <c r="J17" s="604"/>
      <c r="K17" s="829">
        <v>12.43</v>
      </c>
      <c r="L17" s="605">
        <f>(SSSE[[#This Row],[Protéine Brut (%) (+/-0,7)]]/(100-SSSE[[#This Row],[Humidité (%)]]))*100</f>
        <v>14.470314318975552</v>
      </c>
      <c r="M17" s="781"/>
      <c r="N17" s="781">
        <v>2.8</v>
      </c>
      <c r="O17" s="781"/>
      <c r="P17" s="781">
        <v>4.8</v>
      </c>
      <c r="Q17" s="859">
        <f>SUM(SSSE[[#This Row],[G 450µ]:[G 400µ]])</f>
        <v>7.6</v>
      </c>
      <c r="R17" s="862">
        <v>12</v>
      </c>
      <c r="S17" s="862">
        <v>24</v>
      </c>
      <c r="T17" s="861">
        <v>17.2</v>
      </c>
      <c r="U17" s="859">
        <f>SUM(SSSE[[#This Row],[G 355µ]:[G 250µ]])</f>
        <v>53.2</v>
      </c>
      <c r="V17" s="861">
        <v>16</v>
      </c>
      <c r="W17" s="861">
        <v>10.199999999999999</v>
      </c>
      <c r="X17" s="861">
        <v>6</v>
      </c>
      <c r="Y17" s="882">
        <v>6</v>
      </c>
      <c r="Z17" s="863"/>
      <c r="AA17" s="822"/>
      <c r="AB17" s="822"/>
      <c r="AC17" s="833"/>
      <c r="AD17" s="531">
        <v>83.87</v>
      </c>
      <c r="AE17" s="531">
        <v>-0.95</v>
      </c>
      <c r="AF17" s="531">
        <v>18.68</v>
      </c>
      <c r="AG17" s="540"/>
      <c r="AH17" s="540"/>
      <c r="AI17" s="533">
        <v>0.92</v>
      </c>
      <c r="AJ17" s="437"/>
      <c r="AK17" s="437"/>
      <c r="AL17" s="437"/>
      <c r="AM17" s="437"/>
      <c r="AN17" s="534"/>
      <c r="AO17" s="437" t="s">
        <v>55</v>
      </c>
      <c r="AP17" s="437" t="s">
        <v>55</v>
      </c>
      <c r="AQ17" s="25" t="s">
        <v>32</v>
      </c>
      <c r="AR17" s="437" t="s">
        <v>2244</v>
      </c>
      <c r="AS17" s="437" t="s">
        <v>2257</v>
      </c>
      <c r="AT17" s="437"/>
      <c r="AU17" s="796" t="s">
        <v>2241</v>
      </c>
      <c r="AV17" s="437">
        <v>16</v>
      </c>
    </row>
    <row r="18" spans="1:48" ht="27">
      <c r="A18" s="602">
        <v>45299</v>
      </c>
      <c r="B18" s="41">
        <v>101</v>
      </c>
      <c r="C18" s="603">
        <v>0.58333333333333337</v>
      </c>
      <c r="D18" s="40">
        <v>2400208</v>
      </c>
      <c r="E18" s="538" t="s">
        <v>59</v>
      </c>
      <c r="F18" s="40" t="s">
        <v>55</v>
      </c>
      <c r="G18" s="852">
        <v>14.15</v>
      </c>
      <c r="H18" s="852"/>
      <c r="I18" s="852"/>
      <c r="J18" s="604"/>
      <c r="K18" s="829">
        <v>12.67</v>
      </c>
      <c r="L18" s="605">
        <f>(SSSE[[#This Row],[Protéine Brut (%) (+/-0,7)]]/(100-SSSE[[#This Row],[Humidité (%)]]))*100</f>
        <v>14.758299359347701</v>
      </c>
      <c r="M18" s="781"/>
      <c r="N18" s="781"/>
      <c r="O18" s="781"/>
      <c r="P18" s="781"/>
      <c r="Q18" s="863"/>
      <c r="R18" s="862"/>
      <c r="S18" s="862"/>
      <c r="T18" s="861"/>
      <c r="U18" s="863"/>
      <c r="V18" s="861"/>
      <c r="W18" s="861"/>
      <c r="X18" s="861"/>
      <c r="Y18" s="882"/>
      <c r="Z18" s="863"/>
      <c r="AA18" s="822"/>
      <c r="AB18" s="822"/>
      <c r="AC18" s="833"/>
      <c r="AD18" s="531">
        <v>84.12</v>
      </c>
      <c r="AE18" s="531">
        <v>-1.04</v>
      </c>
      <c r="AF18" s="531">
        <v>19.23</v>
      </c>
      <c r="AG18" s="540"/>
      <c r="AH18" s="540"/>
      <c r="AI18" s="533">
        <v>0.86</v>
      </c>
      <c r="AJ18" s="437"/>
      <c r="AK18" s="437"/>
      <c r="AL18" s="437"/>
      <c r="AM18" s="437" t="s">
        <v>55</v>
      </c>
      <c r="AN18" s="534" t="s">
        <v>55</v>
      </c>
      <c r="AO18" s="437" t="s">
        <v>55</v>
      </c>
      <c r="AP18" s="437" t="s">
        <v>55</v>
      </c>
      <c r="AQ18" s="25" t="s">
        <v>32</v>
      </c>
      <c r="AR18" s="437" t="s">
        <v>2244</v>
      </c>
      <c r="AS18" s="437" t="s">
        <v>2258</v>
      </c>
      <c r="AT18" s="437"/>
      <c r="AU18" s="796" t="s">
        <v>2241</v>
      </c>
      <c r="AV18" s="437">
        <v>17</v>
      </c>
    </row>
    <row r="19" spans="1:48" ht="27">
      <c r="A19" s="602">
        <v>45300</v>
      </c>
      <c r="B19" s="41">
        <v>101</v>
      </c>
      <c r="C19" s="603">
        <v>0.35416666666666669</v>
      </c>
      <c r="D19" s="40">
        <v>2400220</v>
      </c>
      <c r="E19" s="40" t="s">
        <v>21</v>
      </c>
      <c r="F19" s="40" t="s">
        <v>55</v>
      </c>
      <c r="G19" s="852">
        <v>13.89</v>
      </c>
      <c r="H19" s="852">
        <v>14.3</v>
      </c>
      <c r="I19" s="852">
        <v>14.22</v>
      </c>
      <c r="J19" s="604">
        <v>0.58699999999999997</v>
      </c>
      <c r="K19" s="829">
        <v>12.87</v>
      </c>
      <c r="L19" s="605">
        <f>(SSSE[[#This Row],[Protéine Brut (%) (+/-0,7)]]/(100-SSSE[[#This Row],[Humidité (%)]]))*100</f>
        <v>14.945999303216814</v>
      </c>
      <c r="M19" s="781"/>
      <c r="N19" s="781">
        <v>2.4</v>
      </c>
      <c r="O19" s="781"/>
      <c r="P19" s="781">
        <v>3.8</v>
      </c>
      <c r="Q19" s="859">
        <f>SUM(SSSE[[#This Row],[G 450µ]:[G 400µ]])</f>
        <v>6.1999999999999993</v>
      </c>
      <c r="R19" s="862">
        <v>11.6</v>
      </c>
      <c r="S19" s="862">
        <v>24.4</v>
      </c>
      <c r="T19" s="861">
        <v>18.600000000000001</v>
      </c>
      <c r="U19" s="859">
        <f>SUM(SSSE[[#This Row],[G 355µ]:[G 250µ]])</f>
        <v>54.6</v>
      </c>
      <c r="V19" s="861">
        <v>21.4</v>
      </c>
      <c r="W19" s="861">
        <v>10.4</v>
      </c>
      <c r="X19" s="861">
        <v>2.2000000000000002</v>
      </c>
      <c r="Y19" s="882">
        <v>4</v>
      </c>
      <c r="Z19" s="863"/>
      <c r="AA19" s="822">
        <v>26.13</v>
      </c>
      <c r="AB19" s="822">
        <v>92</v>
      </c>
      <c r="AC19" s="833">
        <v>9.1999999999999993</v>
      </c>
      <c r="AD19" s="531">
        <v>83.64</v>
      </c>
      <c r="AE19" s="531">
        <v>-1.23</v>
      </c>
      <c r="AF19" s="531">
        <v>20.52</v>
      </c>
      <c r="AG19" s="540">
        <v>11</v>
      </c>
      <c r="AH19" s="540">
        <v>68</v>
      </c>
      <c r="AI19" s="533"/>
      <c r="AJ19" s="437"/>
      <c r="AK19" s="437"/>
      <c r="AL19" s="796" t="s">
        <v>27</v>
      </c>
      <c r="AM19" s="437"/>
      <c r="AN19" s="534"/>
      <c r="AO19" s="437" t="s">
        <v>55</v>
      </c>
      <c r="AP19" s="437" t="s">
        <v>55</v>
      </c>
      <c r="AQ19" s="25" t="s">
        <v>32</v>
      </c>
      <c r="AR19" s="437" t="s">
        <v>2244</v>
      </c>
      <c r="AS19" s="437" t="s">
        <v>2259</v>
      </c>
      <c r="AT19" s="437"/>
      <c r="AU19" s="796" t="s">
        <v>2241</v>
      </c>
      <c r="AV19" s="437">
        <v>18</v>
      </c>
    </row>
    <row r="20" spans="1:48" ht="27">
      <c r="A20" s="602">
        <v>45300</v>
      </c>
      <c r="B20" s="41">
        <v>101</v>
      </c>
      <c r="C20" s="603">
        <v>0.43402777777777773</v>
      </c>
      <c r="D20" s="40">
        <v>2400243</v>
      </c>
      <c r="E20" s="538" t="s">
        <v>59</v>
      </c>
      <c r="F20" s="40" t="s">
        <v>55</v>
      </c>
      <c r="G20" s="852">
        <v>14.06</v>
      </c>
      <c r="H20" s="852"/>
      <c r="I20" s="852">
        <v>13.87</v>
      </c>
      <c r="J20" s="604"/>
      <c r="K20" s="829">
        <v>11.78</v>
      </c>
      <c r="L20" s="605">
        <f>(SSSE[[#This Row],[Protéine Brut (%) (+/-0,7)]]/(100-SSSE[[#This Row],[Humidité (%)]]))*100</f>
        <v>13.707237607633232</v>
      </c>
      <c r="M20" s="781"/>
      <c r="N20" s="781"/>
      <c r="O20" s="781"/>
      <c r="P20" s="781"/>
      <c r="Q20" s="863"/>
      <c r="R20" s="862"/>
      <c r="S20" s="862"/>
      <c r="T20" s="861"/>
      <c r="U20" s="863"/>
      <c r="V20" s="861"/>
      <c r="W20" s="861"/>
      <c r="X20" s="861"/>
      <c r="Y20" s="882"/>
      <c r="Z20" s="863"/>
      <c r="AA20" s="822"/>
      <c r="AB20" s="822"/>
      <c r="AC20" s="833"/>
      <c r="AD20" s="531">
        <v>83.25</v>
      </c>
      <c r="AE20" s="531">
        <v>-1.1299999999999999</v>
      </c>
      <c r="AF20" s="531">
        <v>19.399999999999999</v>
      </c>
      <c r="AG20" s="540"/>
      <c r="AH20" s="540"/>
      <c r="AI20" s="533"/>
      <c r="AJ20" s="437"/>
      <c r="AK20" s="437"/>
      <c r="AL20" s="796" t="s">
        <v>27</v>
      </c>
      <c r="AM20" s="437" t="s">
        <v>55</v>
      </c>
      <c r="AN20" s="534" t="s">
        <v>55</v>
      </c>
      <c r="AO20" s="437" t="s">
        <v>55</v>
      </c>
      <c r="AP20" s="437" t="s">
        <v>55</v>
      </c>
      <c r="AQ20" s="25" t="s">
        <v>32</v>
      </c>
      <c r="AR20" s="437" t="s">
        <v>2244</v>
      </c>
      <c r="AS20" s="437" t="s">
        <v>2260</v>
      </c>
      <c r="AT20" s="437"/>
      <c r="AU20" s="796" t="s">
        <v>2241</v>
      </c>
      <c r="AV20" s="437">
        <v>19</v>
      </c>
    </row>
    <row r="21" spans="1:48" ht="27">
      <c r="A21" s="602">
        <v>45300</v>
      </c>
      <c r="B21" s="41">
        <v>101</v>
      </c>
      <c r="C21" s="603">
        <v>0.43402777777777773</v>
      </c>
      <c r="D21" s="40">
        <v>2400244</v>
      </c>
      <c r="E21" s="40" t="s">
        <v>71</v>
      </c>
      <c r="F21" s="40" t="s">
        <v>55</v>
      </c>
      <c r="G21" s="852">
        <v>14.3</v>
      </c>
      <c r="H21" s="852"/>
      <c r="I21" s="852">
        <v>14.1</v>
      </c>
      <c r="J21" s="604"/>
      <c r="K21" s="829">
        <v>11.65</v>
      </c>
      <c r="L21" s="605">
        <f>(SSSE[[#This Row],[Protéine Brut (%) (+/-0,7)]]/(100-SSSE[[#This Row],[Humidité (%)]]))*100</f>
        <v>13.593932322053675</v>
      </c>
      <c r="M21" s="781"/>
      <c r="N21" s="781">
        <v>2.8</v>
      </c>
      <c r="O21" s="781"/>
      <c r="P21" s="781">
        <v>4</v>
      </c>
      <c r="Q21" s="859">
        <f>SUM(SSSE[[#This Row],[G 450µ]:[G 400µ]])</f>
        <v>6.8</v>
      </c>
      <c r="R21" s="862">
        <v>11.3</v>
      </c>
      <c r="S21" s="862">
        <v>21.6</v>
      </c>
      <c r="T21" s="861">
        <v>16.399999999999999</v>
      </c>
      <c r="U21" s="859">
        <f>SUM(SSSE[[#This Row],[G 355µ]:[G 250µ]])</f>
        <v>49.300000000000004</v>
      </c>
      <c r="V21" s="861">
        <v>19.8</v>
      </c>
      <c r="W21" s="861">
        <v>10.6</v>
      </c>
      <c r="X21" s="861">
        <v>7</v>
      </c>
      <c r="Y21" s="882">
        <v>6</v>
      </c>
      <c r="Z21" s="863"/>
      <c r="AA21" s="822"/>
      <c r="AB21" s="822"/>
      <c r="AC21" s="833"/>
      <c r="AD21" s="531">
        <v>83.26</v>
      </c>
      <c r="AE21" s="531">
        <v>-1.07</v>
      </c>
      <c r="AF21" s="531">
        <v>18.940000000000001</v>
      </c>
      <c r="AG21" s="540"/>
      <c r="AH21" s="540"/>
      <c r="AI21" s="533"/>
      <c r="AJ21" s="437"/>
      <c r="AK21" s="437"/>
      <c r="AL21" s="796" t="s">
        <v>79</v>
      </c>
      <c r="AM21" s="437"/>
      <c r="AN21" s="534"/>
      <c r="AO21" s="437" t="s">
        <v>55</v>
      </c>
      <c r="AP21" s="437" t="s">
        <v>55</v>
      </c>
      <c r="AQ21" s="25" t="s">
        <v>32</v>
      </c>
      <c r="AR21" s="437" t="s">
        <v>2244</v>
      </c>
      <c r="AS21" s="437" t="s">
        <v>2261</v>
      </c>
      <c r="AT21" s="437"/>
      <c r="AU21" s="796" t="s">
        <v>2241</v>
      </c>
      <c r="AV21" s="437">
        <v>20</v>
      </c>
    </row>
    <row r="22" spans="1:48" ht="27">
      <c r="A22" s="602">
        <v>45301</v>
      </c>
      <c r="B22" s="41">
        <v>101</v>
      </c>
      <c r="C22" s="603">
        <v>0.5</v>
      </c>
      <c r="D22" s="40">
        <v>2400271</v>
      </c>
      <c r="E22" s="538" t="s">
        <v>59</v>
      </c>
      <c r="F22" s="40" t="s">
        <v>55</v>
      </c>
      <c r="G22" s="852">
        <v>14.11</v>
      </c>
      <c r="H22" s="852"/>
      <c r="I22" s="852">
        <v>14.05</v>
      </c>
      <c r="J22" s="604">
        <v>0.61399999999999999</v>
      </c>
      <c r="K22" s="829">
        <v>13.03</v>
      </c>
      <c r="L22" s="605">
        <f>(SSSE[[#This Row],[Protéine Brut (%) (+/-0,7)]]/(100-SSSE[[#This Row],[Humidité (%)]]))*100</f>
        <v>15.170567004307836</v>
      </c>
      <c r="M22" s="781"/>
      <c r="N22" s="781">
        <v>2.6</v>
      </c>
      <c r="O22" s="781"/>
      <c r="P22" s="781">
        <v>3.4</v>
      </c>
      <c r="Q22" s="859">
        <f>SUM(SSSE[[#This Row],[G 450µ]:[G 400µ]])</f>
        <v>6</v>
      </c>
      <c r="R22" s="862">
        <v>9.4</v>
      </c>
      <c r="S22" s="862">
        <v>21.2</v>
      </c>
      <c r="T22" s="861">
        <v>21</v>
      </c>
      <c r="U22" s="859">
        <f>SUM(SSSE[[#This Row],[G 355µ]:[G 250µ]])</f>
        <v>51.6</v>
      </c>
      <c r="V22" s="861">
        <v>17.399999999999999</v>
      </c>
      <c r="W22" s="861">
        <v>11.4</v>
      </c>
      <c r="X22" s="861">
        <v>6.4</v>
      </c>
      <c r="Y22" s="882">
        <v>7</v>
      </c>
      <c r="Z22" s="863"/>
      <c r="AA22" s="822"/>
      <c r="AB22" s="822"/>
      <c r="AC22" s="833"/>
      <c r="AD22" s="531">
        <v>83.84</v>
      </c>
      <c r="AE22" s="531">
        <v>-1.22</v>
      </c>
      <c r="AF22" s="531">
        <v>19.190000000000001</v>
      </c>
      <c r="AG22" s="540">
        <v>15</v>
      </c>
      <c r="AH22" s="540">
        <v>60</v>
      </c>
      <c r="AI22" s="533"/>
      <c r="AJ22" s="437">
        <v>462</v>
      </c>
      <c r="AK22" s="437"/>
      <c r="AL22" s="796" t="s">
        <v>27</v>
      </c>
      <c r="AM22" s="437" t="s">
        <v>55</v>
      </c>
      <c r="AN22" s="534" t="s">
        <v>55</v>
      </c>
      <c r="AO22" s="437" t="s">
        <v>55</v>
      </c>
      <c r="AP22" s="437" t="s">
        <v>55</v>
      </c>
      <c r="AQ22" s="25" t="s">
        <v>32</v>
      </c>
      <c r="AR22" s="437" t="s">
        <v>2244</v>
      </c>
      <c r="AS22" s="437" t="s">
        <v>2262</v>
      </c>
      <c r="AT22" s="437"/>
      <c r="AU22" s="796" t="s">
        <v>2241</v>
      </c>
      <c r="AV22" s="437">
        <v>21</v>
      </c>
    </row>
    <row r="23" spans="1:48" ht="27">
      <c r="A23" s="602">
        <v>45301</v>
      </c>
      <c r="B23" s="41">
        <v>101</v>
      </c>
      <c r="C23" s="603">
        <v>0.5</v>
      </c>
      <c r="D23" s="40">
        <v>2400275</v>
      </c>
      <c r="E23" s="40" t="s">
        <v>71</v>
      </c>
      <c r="F23" s="40" t="s">
        <v>55</v>
      </c>
      <c r="G23" s="852">
        <v>14.1</v>
      </c>
      <c r="H23" s="852"/>
      <c r="I23" s="852"/>
      <c r="J23" s="604"/>
      <c r="K23" s="829">
        <v>11.87</v>
      </c>
      <c r="L23" s="605">
        <f>(SSSE[[#This Row],[Protéine Brut (%) (+/-0,7)]]/(100-SSSE[[#This Row],[Humidité (%)]]))*100</f>
        <v>13.818393480791617</v>
      </c>
      <c r="M23" s="781"/>
      <c r="N23" s="781"/>
      <c r="O23" s="781"/>
      <c r="P23" s="781"/>
      <c r="Q23" s="861"/>
      <c r="R23" s="861"/>
      <c r="S23" s="861"/>
      <c r="T23" s="861"/>
      <c r="U23" s="863"/>
      <c r="V23" s="861"/>
      <c r="W23" s="861"/>
      <c r="X23" s="861"/>
      <c r="Y23" s="882"/>
      <c r="Z23" s="863"/>
      <c r="AA23" s="822"/>
      <c r="AB23" s="822"/>
      <c r="AC23" s="833"/>
      <c r="AD23" s="531"/>
      <c r="AE23" s="531"/>
      <c r="AF23" s="531"/>
      <c r="AG23" s="540">
        <v>10</v>
      </c>
      <c r="AH23" s="540">
        <v>63</v>
      </c>
      <c r="AI23" s="533"/>
      <c r="AJ23" s="437"/>
      <c r="AK23" s="437"/>
      <c r="AL23" s="796" t="s">
        <v>27</v>
      </c>
      <c r="AM23" s="437"/>
      <c r="AN23" s="534"/>
      <c r="AO23" s="437" t="s">
        <v>55</v>
      </c>
      <c r="AP23" s="437" t="s">
        <v>55</v>
      </c>
      <c r="AQ23" s="25" t="s">
        <v>32</v>
      </c>
      <c r="AR23" s="437" t="s">
        <v>2244</v>
      </c>
      <c r="AS23" s="437" t="s">
        <v>2263</v>
      </c>
      <c r="AT23" s="437"/>
      <c r="AU23" s="796" t="s">
        <v>2241</v>
      </c>
      <c r="AV23" s="437">
        <v>22</v>
      </c>
    </row>
    <row r="24" spans="1:48" ht="27">
      <c r="A24" s="602">
        <v>45302</v>
      </c>
      <c r="B24" s="41">
        <v>101</v>
      </c>
      <c r="C24" s="603">
        <v>0.35416666666666669</v>
      </c>
      <c r="D24" s="40">
        <v>2400285</v>
      </c>
      <c r="E24" s="40" t="s">
        <v>21</v>
      </c>
      <c r="F24" s="40" t="s">
        <v>55</v>
      </c>
      <c r="G24" s="852">
        <v>13.31</v>
      </c>
      <c r="H24" s="852"/>
      <c r="I24" s="852">
        <v>13.78</v>
      </c>
      <c r="J24" s="604"/>
      <c r="K24" s="829">
        <v>12.62</v>
      </c>
      <c r="L24" s="605">
        <f>(SSSE[[#This Row],[Protéine Brut (%) (+/-0,7)]]/(100-SSSE[[#This Row],[Humidité (%)]]))*100</f>
        <v>14.557619102549314</v>
      </c>
      <c r="M24" s="781"/>
      <c r="N24" s="781">
        <v>2.8</v>
      </c>
      <c r="O24" s="781"/>
      <c r="P24" s="781">
        <v>5</v>
      </c>
      <c r="Q24" s="859">
        <f>SUM(SSSE[[#This Row],[G 450µ]:[G 400µ]])</f>
        <v>7.8</v>
      </c>
      <c r="R24" s="862">
        <v>11.8</v>
      </c>
      <c r="S24" s="862">
        <v>23.2</v>
      </c>
      <c r="T24" s="861">
        <v>17.2</v>
      </c>
      <c r="U24" s="859">
        <f>SUM(SSSE[[#This Row],[G 355µ]:[G 250µ]])</f>
        <v>52.2</v>
      </c>
      <c r="V24" s="861">
        <v>21.2</v>
      </c>
      <c r="W24" s="861">
        <v>10</v>
      </c>
      <c r="X24" s="861">
        <v>3</v>
      </c>
      <c r="Y24" s="882">
        <v>3.4</v>
      </c>
      <c r="Z24" s="863"/>
      <c r="AA24" s="822"/>
      <c r="AB24" s="822"/>
      <c r="AC24" s="833"/>
      <c r="AD24" s="531">
        <v>86.3</v>
      </c>
      <c r="AE24" s="531">
        <v>-1.39</v>
      </c>
      <c r="AF24" s="531">
        <v>20.27</v>
      </c>
      <c r="AG24" s="540">
        <v>15</v>
      </c>
      <c r="AH24" s="540">
        <v>72</v>
      </c>
      <c r="AI24" s="533">
        <v>0.83</v>
      </c>
      <c r="AJ24" s="437"/>
      <c r="AK24" s="437"/>
      <c r="AL24" s="796" t="s">
        <v>27</v>
      </c>
      <c r="AM24" s="437"/>
      <c r="AN24" s="534"/>
      <c r="AO24" s="437" t="s">
        <v>55</v>
      </c>
      <c r="AP24" s="437" t="s">
        <v>55</v>
      </c>
      <c r="AQ24" s="25" t="s">
        <v>32</v>
      </c>
      <c r="AR24" s="437" t="s">
        <v>2239</v>
      </c>
      <c r="AS24" s="437" t="s">
        <v>2264</v>
      </c>
      <c r="AT24" s="437"/>
      <c r="AU24" s="796" t="s">
        <v>2241</v>
      </c>
      <c r="AV24" s="437">
        <v>23</v>
      </c>
    </row>
    <row r="25" spans="1:48" ht="27">
      <c r="A25" s="602">
        <v>45302</v>
      </c>
      <c r="B25" s="41">
        <v>101</v>
      </c>
      <c r="C25" s="603">
        <v>0.35416666666666669</v>
      </c>
      <c r="D25" s="40">
        <v>2400287</v>
      </c>
      <c r="E25" s="538" t="s">
        <v>59</v>
      </c>
      <c r="F25" s="40" t="s">
        <v>55</v>
      </c>
      <c r="G25" s="852">
        <v>14.04</v>
      </c>
      <c r="H25" s="852"/>
      <c r="I25" s="852">
        <v>13.7</v>
      </c>
      <c r="J25" s="604">
        <v>0.57499999999999996</v>
      </c>
      <c r="K25" s="829">
        <v>11.6</v>
      </c>
      <c r="L25" s="605">
        <f>(SSSE[[#This Row],[Protéine Brut (%) (+/-0,7)]]/(100-SSSE[[#This Row],[Humidité (%)]]))*100</f>
        <v>13.494648673801768</v>
      </c>
      <c r="M25" s="781"/>
      <c r="N25" s="781">
        <v>2</v>
      </c>
      <c r="O25" s="781"/>
      <c r="P25" s="781">
        <v>4</v>
      </c>
      <c r="Q25" s="859">
        <f>SUM(SSSE[[#This Row],[G 450µ]:[G 400µ]])</f>
        <v>6</v>
      </c>
      <c r="R25" s="862">
        <v>10</v>
      </c>
      <c r="S25" s="862">
        <v>20</v>
      </c>
      <c r="T25" s="861">
        <v>19</v>
      </c>
      <c r="U25" s="859">
        <f>SUM(SSSE[[#This Row],[G 355µ]:[G 250µ]])</f>
        <v>49</v>
      </c>
      <c r="V25" s="861">
        <v>23</v>
      </c>
      <c r="W25" s="861">
        <v>10</v>
      </c>
      <c r="X25" s="861">
        <v>5</v>
      </c>
      <c r="Y25" s="882">
        <v>6</v>
      </c>
      <c r="Z25" s="863"/>
      <c r="AA25" s="822"/>
      <c r="AB25" s="822"/>
      <c r="AC25" s="833"/>
      <c r="AD25" s="531">
        <v>87.25</v>
      </c>
      <c r="AE25" s="531">
        <v>-1.3</v>
      </c>
      <c r="AF25" s="531">
        <v>19.46</v>
      </c>
      <c r="AG25" s="540">
        <v>14</v>
      </c>
      <c r="AH25" s="540">
        <v>70</v>
      </c>
      <c r="AI25" s="533">
        <v>0.93</v>
      </c>
      <c r="AJ25" s="437"/>
      <c r="AK25" s="437"/>
      <c r="AL25" s="796" t="s">
        <v>27</v>
      </c>
      <c r="AM25" s="437" t="s">
        <v>55</v>
      </c>
      <c r="AN25" s="534" t="s">
        <v>55</v>
      </c>
      <c r="AO25" s="437" t="s">
        <v>55</v>
      </c>
      <c r="AP25" s="437" t="s">
        <v>55</v>
      </c>
      <c r="AQ25" s="25" t="s">
        <v>32</v>
      </c>
      <c r="AR25" s="437" t="s">
        <v>2244</v>
      </c>
      <c r="AS25" s="437" t="s">
        <v>2265</v>
      </c>
      <c r="AT25" s="437"/>
      <c r="AU25" s="796" t="s">
        <v>2241</v>
      </c>
      <c r="AV25" s="437">
        <v>24</v>
      </c>
    </row>
    <row r="26" spans="1:48" ht="27">
      <c r="A26" s="602">
        <v>45303</v>
      </c>
      <c r="B26" s="41">
        <v>101</v>
      </c>
      <c r="C26" s="603">
        <v>0.35416666666666669</v>
      </c>
      <c r="D26" s="40">
        <v>2400319</v>
      </c>
      <c r="E26" s="40" t="s">
        <v>21</v>
      </c>
      <c r="F26" s="40" t="s">
        <v>55</v>
      </c>
      <c r="G26" s="852">
        <v>13.83</v>
      </c>
      <c r="H26" s="852">
        <v>14.08</v>
      </c>
      <c r="I26" s="852">
        <v>14</v>
      </c>
      <c r="J26" s="604">
        <v>0.59299999999999997</v>
      </c>
      <c r="K26" s="829">
        <v>12.76</v>
      </c>
      <c r="L26" s="605">
        <f>(SSSE[[#This Row],[Protéine Brut (%) (+/-0,7)]]/(100-SSSE[[#This Row],[Humidité (%)]]))*100</f>
        <v>14.807937797377276</v>
      </c>
      <c r="M26" s="781"/>
      <c r="N26" s="781">
        <v>2.6</v>
      </c>
      <c r="O26" s="781"/>
      <c r="P26" s="781">
        <v>3.2</v>
      </c>
      <c r="Q26" s="859">
        <f>SUM(SSSE[[#This Row],[G 450µ]:[G 400µ]])</f>
        <v>5.8000000000000007</v>
      </c>
      <c r="R26" s="862">
        <v>9.8000000000000007</v>
      </c>
      <c r="S26" s="862">
        <v>24.2</v>
      </c>
      <c r="T26" s="861">
        <v>19.399999999999999</v>
      </c>
      <c r="U26" s="859">
        <f>SUM(SSSE[[#This Row],[G 355µ]:[G 250µ]])</f>
        <v>53.4</v>
      </c>
      <c r="V26" s="861">
        <v>22.8</v>
      </c>
      <c r="W26" s="861">
        <v>9.8000000000000007</v>
      </c>
      <c r="X26" s="861">
        <v>2</v>
      </c>
      <c r="Y26" s="882">
        <v>4.5999999999999996</v>
      </c>
      <c r="Z26" s="863"/>
      <c r="AA26" s="822">
        <v>28.82</v>
      </c>
      <c r="AB26" s="822">
        <v>92.57</v>
      </c>
      <c r="AC26" s="833">
        <v>9.51</v>
      </c>
      <c r="AD26" s="531">
        <v>85.78</v>
      </c>
      <c r="AE26" s="531">
        <v>-1.36</v>
      </c>
      <c r="AF26" s="531">
        <v>20.22</v>
      </c>
      <c r="AG26" s="540">
        <v>6</v>
      </c>
      <c r="AH26" s="540">
        <v>66</v>
      </c>
      <c r="AI26" s="533"/>
      <c r="AJ26" s="437"/>
      <c r="AK26" s="437"/>
      <c r="AL26" s="796" t="s">
        <v>27</v>
      </c>
      <c r="AM26" s="437"/>
      <c r="AN26" s="534"/>
      <c r="AO26" s="437" t="s">
        <v>55</v>
      </c>
      <c r="AP26" s="437" t="s">
        <v>55</v>
      </c>
      <c r="AQ26" s="25" t="s">
        <v>32</v>
      </c>
      <c r="AR26" s="437" t="s">
        <v>2244</v>
      </c>
      <c r="AS26" s="437" t="s">
        <v>2266</v>
      </c>
      <c r="AT26" s="437"/>
      <c r="AU26" s="796" t="s">
        <v>2241</v>
      </c>
      <c r="AV26" s="437">
        <v>25</v>
      </c>
    </row>
    <row r="27" spans="1:48" ht="27">
      <c r="A27" s="602">
        <v>45303</v>
      </c>
      <c r="B27" s="41">
        <v>101</v>
      </c>
      <c r="C27" s="603">
        <v>0.35416666666666669</v>
      </c>
      <c r="D27" s="40">
        <v>2400322</v>
      </c>
      <c r="E27" s="538" t="s">
        <v>59</v>
      </c>
      <c r="F27" s="40" t="s">
        <v>55</v>
      </c>
      <c r="G27" s="852">
        <v>14.46</v>
      </c>
      <c r="H27" s="852"/>
      <c r="I27" s="852"/>
      <c r="J27" s="604">
        <v>0.60699999999999998</v>
      </c>
      <c r="K27" s="829">
        <v>11.85</v>
      </c>
      <c r="L27" s="605">
        <f>(SSSE[[#This Row],[Protéine Brut (%) (+/-0,7)]]/(100-SSSE[[#This Row],[Humidité (%)]]))*100</f>
        <v>13.853168108487257</v>
      </c>
      <c r="M27" s="781"/>
      <c r="N27" s="781">
        <v>2.4</v>
      </c>
      <c r="O27" s="781"/>
      <c r="P27" s="781">
        <v>3.4</v>
      </c>
      <c r="Q27" s="859">
        <f>SUM(SSSE[[#This Row],[G 450µ]:[G 400µ]])</f>
        <v>5.8</v>
      </c>
      <c r="R27" s="862">
        <v>9.1999999999999993</v>
      </c>
      <c r="S27" s="862">
        <v>21.2</v>
      </c>
      <c r="T27" s="861">
        <v>20.8</v>
      </c>
      <c r="U27" s="859">
        <f>SUM(SSSE[[#This Row],[G 355µ]:[G 250µ]])</f>
        <v>51.2</v>
      </c>
      <c r="V27" s="861">
        <v>17.600000000000001</v>
      </c>
      <c r="W27" s="861">
        <v>10.199999999999999</v>
      </c>
      <c r="X27" s="861">
        <v>5</v>
      </c>
      <c r="Y27" s="882">
        <v>7</v>
      </c>
      <c r="Z27" s="863"/>
      <c r="AA27" s="822"/>
      <c r="AB27" s="822"/>
      <c r="AC27" s="833"/>
      <c r="AD27" s="531">
        <v>85.99</v>
      </c>
      <c r="AE27" s="531">
        <v>-1.33</v>
      </c>
      <c r="AF27" s="531">
        <v>19.54</v>
      </c>
      <c r="AG27" s="540">
        <v>10</v>
      </c>
      <c r="AH27" s="540">
        <v>68</v>
      </c>
      <c r="AI27" s="533"/>
      <c r="AJ27" s="437"/>
      <c r="AK27" s="437"/>
      <c r="AL27" s="796" t="s">
        <v>27</v>
      </c>
      <c r="AM27" s="437" t="s">
        <v>55</v>
      </c>
      <c r="AN27" s="534" t="s">
        <v>55</v>
      </c>
      <c r="AO27" s="437" t="s">
        <v>55</v>
      </c>
      <c r="AP27" s="437" t="s">
        <v>55</v>
      </c>
      <c r="AQ27" s="25" t="s">
        <v>32</v>
      </c>
      <c r="AR27" s="437" t="s">
        <v>2244</v>
      </c>
      <c r="AS27" s="437" t="s">
        <v>2267</v>
      </c>
      <c r="AT27" s="437"/>
      <c r="AU27" s="796" t="s">
        <v>2241</v>
      </c>
      <c r="AV27" s="437">
        <v>26</v>
      </c>
    </row>
    <row r="28" spans="1:48" ht="27">
      <c r="A28" s="602">
        <v>45303</v>
      </c>
      <c r="B28" s="41">
        <v>101</v>
      </c>
      <c r="C28" s="603">
        <v>0.35416666666666669</v>
      </c>
      <c r="D28" s="40">
        <v>2400323</v>
      </c>
      <c r="E28" s="40" t="s">
        <v>71</v>
      </c>
      <c r="F28" s="40" t="s">
        <v>55</v>
      </c>
      <c r="G28" s="852">
        <v>14.49</v>
      </c>
      <c r="H28" s="852"/>
      <c r="I28" s="852"/>
      <c r="J28" s="604">
        <v>0.59699999999999998</v>
      </c>
      <c r="K28" s="829">
        <v>11.67</v>
      </c>
      <c r="L28" s="605">
        <f>(SSSE[[#This Row],[Protéine Brut (%) (+/-0,7)]]/(100-SSSE[[#This Row],[Humidité (%)]]))*100</f>
        <v>13.647526605075431</v>
      </c>
      <c r="M28" s="781"/>
      <c r="N28" s="781">
        <v>2.6</v>
      </c>
      <c r="O28" s="781"/>
      <c r="P28" s="781">
        <v>4.4000000000000004</v>
      </c>
      <c r="Q28" s="859">
        <f>SUM(SSSE[[#This Row],[G 450µ]:[G 400µ]])</f>
        <v>7</v>
      </c>
      <c r="R28" s="862">
        <v>10.4</v>
      </c>
      <c r="S28" s="862">
        <v>22.2</v>
      </c>
      <c r="T28" s="861">
        <v>18.8</v>
      </c>
      <c r="U28" s="859">
        <f>SUM(SSSE[[#This Row],[G 355µ]:[G 250µ]])</f>
        <v>51.400000000000006</v>
      </c>
      <c r="V28" s="861">
        <v>18.600000000000001</v>
      </c>
      <c r="W28" s="861">
        <v>10</v>
      </c>
      <c r="X28" s="861">
        <v>4</v>
      </c>
      <c r="Y28" s="882">
        <v>7</v>
      </c>
      <c r="Z28" s="863"/>
      <c r="AA28" s="822"/>
      <c r="AB28" s="822"/>
      <c r="AC28" s="833"/>
      <c r="AD28" s="531">
        <v>85.87</v>
      </c>
      <c r="AE28" s="531">
        <v>-1.42</v>
      </c>
      <c r="AF28" s="531">
        <v>20.32</v>
      </c>
      <c r="AG28" s="540">
        <v>7</v>
      </c>
      <c r="AH28" s="540">
        <v>67</v>
      </c>
      <c r="AI28" s="533"/>
      <c r="AJ28" s="437"/>
      <c r="AK28" s="437"/>
      <c r="AL28" s="796" t="s">
        <v>27</v>
      </c>
      <c r="AM28" s="437"/>
      <c r="AN28" s="534"/>
      <c r="AO28" s="437" t="s">
        <v>55</v>
      </c>
      <c r="AP28" s="437" t="s">
        <v>55</v>
      </c>
      <c r="AQ28" s="25" t="s">
        <v>32</v>
      </c>
      <c r="AR28" s="437" t="s">
        <v>2244</v>
      </c>
      <c r="AS28" s="437" t="s">
        <v>2268</v>
      </c>
      <c r="AT28" s="437"/>
      <c r="AU28" s="796" t="s">
        <v>2241</v>
      </c>
      <c r="AV28" s="437">
        <v>27</v>
      </c>
    </row>
    <row r="29" spans="1:48" ht="27">
      <c r="A29" s="602">
        <v>45306</v>
      </c>
      <c r="B29" s="41">
        <v>101</v>
      </c>
      <c r="C29" s="603">
        <v>0.35416666666666669</v>
      </c>
      <c r="D29" s="40">
        <v>2400393</v>
      </c>
      <c r="E29" s="538" t="s">
        <v>59</v>
      </c>
      <c r="F29" s="40" t="s">
        <v>55</v>
      </c>
      <c r="G29" s="852">
        <v>14.45</v>
      </c>
      <c r="H29" s="852"/>
      <c r="I29" s="852">
        <v>14.3</v>
      </c>
      <c r="J29" s="604">
        <v>0.61599999999999999</v>
      </c>
      <c r="K29" s="829">
        <v>12.12</v>
      </c>
      <c r="L29" s="605">
        <f>(SSSE[[#This Row],[Protéine Brut (%) (+/-0,7)]]/(100-SSSE[[#This Row],[Humidité (%)]]))*100</f>
        <v>14.167153711279953</v>
      </c>
      <c r="M29" s="781"/>
      <c r="N29" s="781">
        <v>2.4</v>
      </c>
      <c r="O29" s="781"/>
      <c r="P29" s="781">
        <v>2.8</v>
      </c>
      <c r="Q29" s="859">
        <f>SUM(SSSE[[#This Row],[G 450µ]:[G 400µ]])</f>
        <v>5.1999999999999993</v>
      </c>
      <c r="R29" s="862">
        <v>9.1999999999999993</v>
      </c>
      <c r="S29" s="862">
        <v>20.399999999999999</v>
      </c>
      <c r="T29" s="861">
        <v>18.2</v>
      </c>
      <c r="U29" s="859">
        <f>SUM(SSSE[[#This Row],[G 355µ]:[G 250µ]])</f>
        <v>47.8</v>
      </c>
      <c r="V29" s="861">
        <v>19.399999999999999</v>
      </c>
      <c r="W29" s="861">
        <v>12</v>
      </c>
      <c r="X29" s="861">
        <v>7.6</v>
      </c>
      <c r="Y29" s="882">
        <v>7.8</v>
      </c>
      <c r="Z29" s="863"/>
      <c r="AA29" s="822">
        <v>27.56</v>
      </c>
      <c r="AB29" s="822">
        <v>92</v>
      </c>
      <c r="AC29" s="833">
        <v>9.24</v>
      </c>
      <c r="AD29" s="531">
        <v>86.38</v>
      </c>
      <c r="AE29" s="531">
        <v>-1.37</v>
      </c>
      <c r="AF29" s="531">
        <v>19.3</v>
      </c>
      <c r="AG29" s="540">
        <v>14</v>
      </c>
      <c r="AH29" s="540">
        <v>69</v>
      </c>
      <c r="AI29" s="533"/>
      <c r="AJ29" s="437"/>
      <c r="AK29" s="437"/>
      <c r="AL29" s="796" t="s">
        <v>27</v>
      </c>
      <c r="AM29" s="437" t="s">
        <v>55</v>
      </c>
      <c r="AN29" s="534" t="s">
        <v>55</v>
      </c>
      <c r="AO29" s="437" t="s">
        <v>55</v>
      </c>
      <c r="AP29" s="437" t="s">
        <v>55</v>
      </c>
      <c r="AQ29" s="25" t="s">
        <v>32</v>
      </c>
      <c r="AR29" s="437" t="s">
        <v>2244</v>
      </c>
      <c r="AS29" s="437" t="s">
        <v>2269</v>
      </c>
      <c r="AT29" s="437"/>
      <c r="AU29" s="796" t="s">
        <v>2241</v>
      </c>
      <c r="AV29" s="437">
        <v>28</v>
      </c>
    </row>
    <row r="30" spans="1:48" ht="27">
      <c r="A30" s="602">
        <v>45306</v>
      </c>
      <c r="B30" s="41">
        <v>101</v>
      </c>
      <c r="C30" s="603">
        <v>0.35416666666666669</v>
      </c>
      <c r="D30" s="40">
        <v>2400394</v>
      </c>
      <c r="E30" s="40" t="s">
        <v>71</v>
      </c>
      <c r="F30" s="40" t="s">
        <v>55</v>
      </c>
      <c r="G30" s="852">
        <v>14.5</v>
      </c>
      <c r="H30" s="852">
        <v>14.02</v>
      </c>
      <c r="I30" s="852">
        <v>14.2</v>
      </c>
      <c r="J30" s="604">
        <v>0.61299999999999999</v>
      </c>
      <c r="K30" s="829">
        <v>11.74</v>
      </c>
      <c r="L30" s="605">
        <f>(SSSE[[#This Row],[Protéine Brut (%) (+/-0,7)]]/(100-SSSE[[#This Row],[Humidité (%)]]))*100</f>
        <v>13.730994152046783</v>
      </c>
      <c r="M30" s="781"/>
      <c r="N30" s="781">
        <v>3.4</v>
      </c>
      <c r="O30" s="781"/>
      <c r="P30" s="781">
        <v>5</v>
      </c>
      <c r="Q30" s="859">
        <f>SUM(SSSE[[#This Row],[G 450µ]:[G 400µ]])</f>
        <v>8.4</v>
      </c>
      <c r="R30" s="862">
        <v>11</v>
      </c>
      <c r="S30" s="862">
        <v>19.2</v>
      </c>
      <c r="T30" s="861">
        <v>20</v>
      </c>
      <c r="U30" s="859">
        <f>SUM(SSSE[[#This Row],[G 355µ]:[G 250µ]])</f>
        <v>50.2</v>
      </c>
      <c r="V30" s="861">
        <v>17</v>
      </c>
      <c r="W30" s="861">
        <v>12</v>
      </c>
      <c r="X30" s="861">
        <v>5</v>
      </c>
      <c r="Y30" s="882">
        <v>6</v>
      </c>
      <c r="Z30" s="863"/>
      <c r="AA30" s="822"/>
      <c r="AB30" s="822"/>
      <c r="AC30" s="833"/>
      <c r="AD30" s="531">
        <v>86.09</v>
      </c>
      <c r="AE30" s="531">
        <v>-1.44</v>
      </c>
      <c r="AF30" s="531">
        <v>18.61</v>
      </c>
      <c r="AG30" s="540">
        <v>13</v>
      </c>
      <c r="AH30" s="540">
        <v>69</v>
      </c>
      <c r="AI30" s="533"/>
      <c r="AJ30" s="437"/>
      <c r="AK30" s="437"/>
      <c r="AL30" s="796" t="s">
        <v>27</v>
      </c>
      <c r="AM30" s="437"/>
      <c r="AN30" s="534"/>
      <c r="AO30" s="437" t="s">
        <v>55</v>
      </c>
      <c r="AP30" s="437" t="s">
        <v>55</v>
      </c>
      <c r="AQ30" s="25" t="s">
        <v>32</v>
      </c>
      <c r="AR30" s="437" t="s">
        <v>2244</v>
      </c>
      <c r="AS30" s="437" t="s">
        <v>2270</v>
      </c>
      <c r="AT30" s="437"/>
      <c r="AU30" s="796" t="s">
        <v>2241</v>
      </c>
      <c r="AV30" s="437">
        <v>29</v>
      </c>
    </row>
    <row r="31" spans="1:48" ht="27">
      <c r="A31" s="602">
        <v>45307</v>
      </c>
      <c r="B31" s="41">
        <v>101</v>
      </c>
      <c r="C31" s="603">
        <v>0.4375</v>
      </c>
      <c r="D31" s="40">
        <v>2400411</v>
      </c>
      <c r="E31" s="538" t="s">
        <v>59</v>
      </c>
      <c r="F31" s="40" t="s">
        <v>55</v>
      </c>
      <c r="G31" s="852">
        <v>14.5</v>
      </c>
      <c r="H31" s="852"/>
      <c r="I31" s="852">
        <v>14.29</v>
      </c>
      <c r="J31" s="604">
        <v>0.59899999999999998</v>
      </c>
      <c r="K31" s="829">
        <v>11.19</v>
      </c>
      <c r="L31" s="605">
        <f>(SSSE[[#This Row],[Protéine Brut (%) (+/-0,7)]]/(100-SSSE[[#This Row],[Humidité (%)]]))*100</f>
        <v>13.087719298245615</v>
      </c>
      <c r="M31" s="781"/>
      <c r="N31" s="781">
        <v>3.2</v>
      </c>
      <c r="O31" s="781"/>
      <c r="P31" s="781">
        <v>5</v>
      </c>
      <c r="Q31" s="859">
        <f>SUM(SSSE[[#This Row],[G 450µ]:[G 400µ]])</f>
        <v>8.1999999999999993</v>
      </c>
      <c r="R31" s="862">
        <v>9.4</v>
      </c>
      <c r="S31" s="862">
        <v>19</v>
      </c>
      <c r="T31" s="861">
        <v>16.8</v>
      </c>
      <c r="U31" s="859">
        <f>SUM(SSSE[[#This Row],[G 355µ]:[G 250µ]])</f>
        <v>45.2</v>
      </c>
      <c r="V31" s="861">
        <v>16.8</v>
      </c>
      <c r="W31" s="861">
        <v>11</v>
      </c>
      <c r="X31" s="861">
        <v>9.4</v>
      </c>
      <c r="Y31" s="882">
        <v>5.2</v>
      </c>
      <c r="Z31" s="863"/>
      <c r="AA31" s="822"/>
      <c r="AB31" s="822"/>
      <c r="AC31" s="833"/>
      <c r="AD31" s="531">
        <v>85.71</v>
      </c>
      <c r="AE31" s="531">
        <v>-1.28</v>
      </c>
      <c r="AF31" s="531">
        <v>18.77</v>
      </c>
      <c r="AG31" s="540">
        <v>11</v>
      </c>
      <c r="AH31" s="540">
        <v>66</v>
      </c>
      <c r="AI31" s="533">
        <v>0.76</v>
      </c>
      <c r="AJ31" s="437"/>
      <c r="AK31" s="437"/>
      <c r="AL31" s="796" t="s">
        <v>27</v>
      </c>
      <c r="AM31" s="437" t="s">
        <v>55</v>
      </c>
      <c r="AN31" s="534" t="s">
        <v>55</v>
      </c>
      <c r="AO31" s="437" t="s">
        <v>55</v>
      </c>
      <c r="AP31" s="437" t="s">
        <v>55</v>
      </c>
      <c r="AQ31" s="25" t="s">
        <v>32</v>
      </c>
      <c r="AR31" s="437" t="s">
        <v>2244</v>
      </c>
      <c r="AS31" s="437" t="s">
        <v>2271</v>
      </c>
      <c r="AT31" s="437"/>
      <c r="AU31" s="796" t="s">
        <v>2241</v>
      </c>
      <c r="AV31" s="437">
        <v>30</v>
      </c>
    </row>
    <row r="32" spans="1:48" ht="27">
      <c r="A32" s="602">
        <v>45307</v>
      </c>
      <c r="B32" s="41">
        <v>101</v>
      </c>
      <c r="C32" s="603">
        <v>0.66666666666666663</v>
      </c>
      <c r="D32" s="40">
        <v>2400431</v>
      </c>
      <c r="E32" s="40" t="s">
        <v>21</v>
      </c>
      <c r="F32" s="40" t="s">
        <v>55</v>
      </c>
      <c r="G32" s="852">
        <v>14.01</v>
      </c>
      <c r="H32" s="852"/>
      <c r="I32" s="852">
        <v>14.31</v>
      </c>
      <c r="J32" s="604">
        <v>0.60199999999999998</v>
      </c>
      <c r="K32" s="829">
        <v>12.29</v>
      </c>
      <c r="L32" s="605">
        <f>(SSSE[[#This Row],[Protéine Brut (%) (+/-0,7)]]/(100-SSSE[[#This Row],[Humidité (%)]]))*100</f>
        <v>14.292359576694965</v>
      </c>
      <c r="M32" s="781"/>
      <c r="N32" s="781">
        <v>3</v>
      </c>
      <c r="O32" s="781"/>
      <c r="P32" s="781">
        <v>4.5</v>
      </c>
      <c r="Q32" s="859">
        <f>SUM(SSSE[[#This Row],[G 450µ]:[G 400µ]])</f>
        <v>7.5</v>
      </c>
      <c r="R32" s="862">
        <v>11</v>
      </c>
      <c r="S32" s="862">
        <v>25</v>
      </c>
      <c r="T32" s="861">
        <v>18</v>
      </c>
      <c r="U32" s="859">
        <f>SUM(SSSE[[#This Row],[G 355µ]:[G 250µ]])</f>
        <v>54</v>
      </c>
      <c r="V32" s="861">
        <v>18</v>
      </c>
      <c r="W32" s="861">
        <v>9</v>
      </c>
      <c r="X32" s="861">
        <v>5</v>
      </c>
      <c r="Y32" s="882">
        <v>5.2</v>
      </c>
      <c r="Z32" s="863"/>
      <c r="AA32" s="822"/>
      <c r="AB32" s="822"/>
      <c r="AC32" s="833"/>
      <c r="AD32" s="531">
        <v>84.06</v>
      </c>
      <c r="AE32" s="531">
        <v>-1.24</v>
      </c>
      <c r="AF32" s="531">
        <v>19</v>
      </c>
      <c r="AG32" s="540">
        <v>13</v>
      </c>
      <c r="AH32" s="540">
        <v>72</v>
      </c>
      <c r="AI32" s="533"/>
      <c r="AJ32" s="437"/>
      <c r="AK32" s="437"/>
      <c r="AL32" s="796" t="s">
        <v>27</v>
      </c>
      <c r="AM32" s="437"/>
      <c r="AN32" s="534"/>
      <c r="AO32" s="437" t="s">
        <v>55</v>
      </c>
      <c r="AP32" s="437" t="s">
        <v>55</v>
      </c>
      <c r="AQ32" s="25" t="s">
        <v>32</v>
      </c>
      <c r="AR32" s="437" t="s">
        <v>2244</v>
      </c>
      <c r="AS32" s="437" t="s">
        <v>2272</v>
      </c>
      <c r="AT32" s="437"/>
      <c r="AU32" s="796" t="s">
        <v>2241</v>
      </c>
      <c r="AV32" s="437">
        <v>31</v>
      </c>
    </row>
    <row r="33" spans="1:48" ht="27">
      <c r="A33" s="602">
        <v>45308</v>
      </c>
      <c r="B33" s="41">
        <v>101</v>
      </c>
      <c r="C33" s="603">
        <v>0.375</v>
      </c>
      <c r="D33" s="40">
        <v>2400445</v>
      </c>
      <c r="E33" s="40" t="s">
        <v>21</v>
      </c>
      <c r="F33" s="40" t="s">
        <v>55</v>
      </c>
      <c r="G33" s="852">
        <v>13.57</v>
      </c>
      <c r="H33" s="852">
        <v>13.45</v>
      </c>
      <c r="I33" s="852"/>
      <c r="J33" s="604">
        <v>0.60499999999999998</v>
      </c>
      <c r="K33" s="829">
        <v>13.04</v>
      </c>
      <c r="L33" s="605">
        <f>(SSSE[[#This Row],[Protéine Brut (%) (+/-0,7)]]/(100-SSSE[[#This Row],[Humidité (%)]]))*100</f>
        <v>15.087353928034245</v>
      </c>
      <c r="M33" s="781"/>
      <c r="N33" s="781">
        <v>2.2000000000000002</v>
      </c>
      <c r="O33" s="781"/>
      <c r="P33" s="781">
        <v>3.4</v>
      </c>
      <c r="Q33" s="859">
        <f>SUM(SSSE[[#This Row],[G 450µ]:[G 400µ]])</f>
        <v>5.6</v>
      </c>
      <c r="R33" s="862">
        <v>9.4</v>
      </c>
      <c r="S33" s="862">
        <v>23.8</v>
      </c>
      <c r="T33" s="861">
        <v>20.8</v>
      </c>
      <c r="U33" s="859">
        <f>SUM(SSSE[[#This Row],[G 355µ]:[G 250µ]])</f>
        <v>54</v>
      </c>
      <c r="V33" s="861">
        <v>21.6</v>
      </c>
      <c r="W33" s="861">
        <v>10.8</v>
      </c>
      <c r="X33" s="861">
        <v>2.4</v>
      </c>
      <c r="Y33" s="882">
        <v>5.2</v>
      </c>
      <c r="Z33" s="863"/>
      <c r="AA33" s="822">
        <v>31.66</v>
      </c>
      <c r="AB33" s="822">
        <v>87</v>
      </c>
      <c r="AC33" s="833">
        <v>10.92</v>
      </c>
      <c r="AD33" s="531">
        <v>83.26</v>
      </c>
      <c r="AE33" s="531">
        <v>-1.31</v>
      </c>
      <c r="AF33" s="531">
        <v>20.75</v>
      </c>
      <c r="AG33" s="540">
        <v>10</v>
      </c>
      <c r="AH33" s="540">
        <v>67</v>
      </c>
      <c r="AI33" s="533"/>
      <c r="AJ33" s="437"/>
      <c r="AK33" s="437"/>
      <c r="AL33" s="796" t="s">
        <v>27</v>
      </c>
      <c r="AM33" s="437"/>
      <c r="AN33" s="534"/>
      <c r="AO33" s="437" t="s">
        <v>55</v>
      </c>
      <c r="AP33" s="437" t="s">
        <v>55</v>
      </c>
      <c r="AQ33" s="25" t="s">
        <v>32</v>
      </c>
      <c r="AR33" s="437" t="s">
        <v>2244</v>
      </c>
      <c r="AS33" s="437" t="s">
        <v>2273</v>
      </c>
      <c r="AT33" s="437"/>
      <c r="AU33" s="796" t="s">
        <v>2241</v>
      </c>
      <c r="AV33" s="437">
        <v>32</v>
      </c>
    </row>
    <row r="34" spans="1:48" ht="27">
      <c r="A34" s="602">
        <v>45308</v>
      </c>
      <c r="B34" s="41">
        <v>101</v>
      </c>
      <c r="C34" s="603">
        <v>0.54166666666666663</v>
      </c>
      <c r="D34" s="40">
        <v>2400451</v>
      </c>
      <c r="E34" s="40" t="s">
        <v>21</v>
      </c>
      <c r="F34" s="40" t="s">
        <v>55</v>
      </c>
      <c r="G34" s="852">
        <v>13.8</v>
      </c>
      <c r="H34" s="852"/>
      <c r="I34" s="852"/>
      <c r="J34" s="604"/>
      <c r="K34" s="829">
        <v>13.68</v>
      </c>
      <c r="L34" s="605">
        <f>(SSSE[[#This Row],[Protéine Brut (%) (+/-0,7)]]/(100-SSSE[[#This Row],[Humidité (%)]]))*100</f>
        <v>15.870069605568446</v>
      </c>
      <c r="M34" s="781"/>
      <c r="N34" s="781">
        <v>1.8</v>
      </c>
      <c r="O34" s="781"/>
      <c r="P34" s="781">
        <v>3.4</v>
      </c>
      <c r="Q34" s="859">
        <f>SUM(SSSE[[#This Row],[G 450µ]:[G 400µ]])</f>
        <v>5.2</v>
      </c>
      <c r="R34" s="862">
        <v>9.8000000000000007</v>
      </c>
      <c r="S34" s="862">
        <v>20.8</v>
      </c>
      <c r="T34" s="861">
        <v>20</v>
      </c>
      <c r="U34" s="859">
        <f>SUM(SSSE[[#This Row],[G 355µ]:[G 250µ]])</f>
        <v>50.6</v>
      </c>
      <c r="V34" s="861">
        <v>23</v>
      </c>
      <c r="W34" s="861">
        <v>10</v>
      </c>
      <c r="X34" s="861">
        <v>4</v>
      </c>
      <c r="Y34" s="882">
        <v>4</v>
      </c>
      <c r="Z34" s="863"/>
      <c r="AA34" s="822"/>
      <c r="AB34" s="822"/>
      <c r="AC34" s="833"/>
      <c r="AD34" s="531">
        <v>83.96</v>
      </c>
      <c r="AE34" s="531">
        <v>-1.28</v>
      </c>
      <c r="AF34" s="531">
        <v>20.28</v>
      </c>
      <c r="AG34" s="540">
        <v>8</v>
      </c>
      <c r="AH34" s="540">
        <v>60</v>
      </c>
      <c r="AI34" s="533"/>
      <c r="AJ34" s="437"/>
      <c r="AK34" s="437"/>
      <c r="AL34" s="796" t="s">
        <v>27</v>
      </c>
      <c r="AM34" s="437"/>
      <c r="AN34" s="534"/>
      <c r="AO34" s="437" t="s">
        <v>55</v>
      </c>
      <c r="AP34" s="437" t="s">
        <v>55</v>
      </c>
      <c r="AQ34" s="25" t="s">
        <v>32</v>
      </c>
      <c r="AR34" s="437" t="s">
        <v>2244</v>
      </c>
      <c r="AS34" s="437" t="s">
        <v>2274</v>
      </c>
      <c r="AT34" s="437"/>
      <c r="AU34" s="796" t="s">
        <v>2241</v>
      </c>
      <c r="AV34" s="437">
        <v>33</v>
      </c>
    </row>
    <row r="35" spans="1:48" ht="27">
      <c r="A35" s="602">
        <v>45309</v>
      </c>
      <c r="B35" s="41">
        <v>101</v>
      </c>
      <c r="C35" s="603">
        <v>0.41666666666666669</v>
      </c>
      <c r="D35" s="40">
        <v>2400477</v>
      </c>
      <c r="E35" s="40" t="s">
        <v>21</v>
      </c>
      <c r="F35" s="40" t="s">
        <v>55</v>
      </c>
      <c r="G35" s="852">
        <v>13.46</v>
      </c>
      <c r="H35" s="852">
        <v>13.76</v>
      </c>
      <c r="I35" s="852">
        <v>13.53</v>
      </c>
      <c r="J35" s="604">
        <v>0.55800000000000005</v>
      </c>
      <c r="K35" s="829">
        <v>12.99</v>
      </c>
      <c r="L35" s="605">
        <f>(SSSE[[#This Row],[Protéine Brut (%) (+/-0,7)]]/(100-SSSE[[#This Row],[Humidité (%)]]))*100</f>
        <v>15.0103998151144</v>
      </c>
      <c r="M35" s="781"/>
      <c r="N35" s="781">
        <v>3.8</v>
      </c>
      <c r="O35" s="781"/>
      <c r="P35" s="781">
        <v>4</v>
      </c>
      <c r="Q35" s="859">
        <f>SUM(SSSE[[#This Row],[G 450µ]:[G 400µ]])</f>
        <v>7.8</v>
      </c>
      <c r="R35" s="862">
        <v>10.199999999999999</v>
      </c>
      <c r="S35" s="862">
        <v>21.6</v>
      </c>
      <c r="T35" s="861">
        <v>24.4</v>
      </c>
      <c r="U35" s="859">
        <f>SUM(SSSE[[#This Row],[G 355µ]:[G 250µ]])</f>
        <v>56.2</v>
      </c>
      <c r="V35" s="861">
        <v>18.2</v>
      </c>
      <c r="W35" s="861">
        <v>10.8</v>
      </c>
      <c r="X35" s="861">
        <v>3</v>
      </c>
      <c r="Y35" s="882">
        <v>2.8</v>
      </c>
      <c r="Z35" s="863"/>
      <c r="AA35" s="822"/>
      <c r="AB35" s="822"/>
      <c r="AC35" s="833"/>
      <c r="AD35" s="531">
        <v>83.15</v>
      </c>
      <c r="AE35" s="531">
        <v>-1.08</v>
      </c>
      <c r="AF35" s="531">
        <v>19.829999999999998</v>
      </c>
      <c r="AG35" s="540">
        <v>7</v>
      </c>
      <c r="AH35" s="540">
        <v>62</v>
      </c>
      <c r="AI35" s="533">
        <v>0.82</v>
      </c>
      <c r="AJ35" s="437"/>
      <c r="AK35" s="437"/>
      <c r="AL35" s="796" t="s">
        <v>27</v>
      </c>
      <c r="AM35" s="437"/>
      <c r="AN35" s="534"/>
      <c r="AO35" s="437" t="s">
        <v>55</v>
      </c>
      <c r="AP35" s="437" t="s">
        <v>55</v>
      </c>
      <c r="AQ35" s="25" t="s">
        <v>32</v>
      </c>
      <c r="AR35" s="437" t="s">
        <v>2239</v>
      </c>
      <c r="AS35" s="437" t="s">
        <v>2275</v>
      </c>
      <c r="AT35" s="437"/>
      <c r="AU35" s="796" t="s">
        <v>2241</v>
      </c>
      <c r="AV35" s="437">
        <v>34</v>
      </c>
    </row>
    <row r="36" spans="1:48" ht="27">
      <c r="A36" s="602">
        <v>45309</v>
      </c>
      <c r="B36" s="41">
        <v>101</v>
      </c>
      <c r="C36" s="603">
        <v>0.45833333333333331</v>
      </c>
      <c r="D36" s="40">
        <v>2400482</v>
      </c>
      <c r="E36" s="538" t="s">
        <v>59</v>
      </c>
      <c r="F36" s="40" t="s">
        <v>55</v>
      </c>
      <c r="G36" s="852">
        <v>14.29</v>
      </c>
      <c r="H36" s="852"/>
      <c r="I36" s="852">
        <v>14.55</v>
      </c>
      <c r="J36" s="604">
        <v>0.60899999999999999</v>
      </c>
      <c r="K36" s="829">
        <v>11.91</v>
      </c>
      <c r="L36" s="605">
        <f>(SSSE[[#This Row],[Protéine Brut (%) (+/-0,7)]]/(100-SSSE[[#This Row],[Humidité (%)]]))*100</f>
        <v>13.895694784739234</v>
      </c>
      <c r="M36" s="781"/>
      <c r="N36" s="781">
        <v>2.8</v>
      </c>
      <c r="O36" s="781"/>
      <c r="P36" s="781">
        <v>4</v>
      </c>
      <c r="Q36" s="859">
        <f>SUM(SSSE[[#This Row],[G 450µ]:[G 400µ]])</f>
        <v>6.8</v>
      </c>
      <c r="R36" s="862">
        <v>10</v>
      </c>
      <c r="S36" s="862">
        <v>20.399999999999999</v>
      </c>
      <c r="T36" s="861">
        <v>17</v>
      </c>
      <c r="U36" s="859">
        <f>SUM(SSSE[[#This Row],[G 355µ]:[G 250µ]])</f>
        <v>47.4</v>
      </c>
      <c r="V36" s="861">
        <v>19.2</v>
      </c>
      <c r="W36" s="861">
        <v>11.2</v>
      </c>
      <c r="X36" s="861">
        <v>6.8</v>
      </c>
      <c r="Y36" s="882">
        <v>5</v>
      </c>
      <c r="Z36" s="863"/>
      <c r="AA36" s="822"/>
      <c r="AB36" s="822"/>
      <c r="AC36" s="833"/>
      <c r="AD36" s="531">
        <v>83.65</v>
      </c>
      <c r="AE36" s="531">
        <v>-1.1200000000000001</v>
      </c>
      <c r="AF36" s="531">
        <v>19.32</v>
      </c>
      <c r="AG36" s="540">
        <v>10</v>
      </c>
      <c r="AH36" s="540">
        <v>66</v>
      </c>
      <c r="AI36" s="533"/>
      <c r="AJ36" s="437"/>
      <c r="AK36" s="437"/>
      <c r="AL36" s="796" t="s">
        <v>27</v>
      </c>
      <c r="AM36" s="437" t="s">
        <v>55</v>
      </c>
      <c r="AN36" s="534" t="s">
        <v>55</v>
      </c>
      <c r="AO36" s="437" t="s">
        <v>55</v>
      </c>
      <c r="AP36" s="437" t="s">
        <v>55</v>
      </c>
      <c r="AQ36" s="25" t="s">
        <v>32</v>
      </c>
      <c r="AR36" s="437" t="s">
        <v>2244</v>
      </c>
      <c r="AS36" s="437" t="s">
        <v>2276</v>
      </c>
      <c r="AT36" s="437"/>
      <c r="AU36" s="796" t="s">
        <v>2241</v>
      </c>
      <c r="AV36" s="437">
        <v>35</v>
      </c>
    </row>
    <row r="37" spans="1:48" ht="27">
      <c r="A37" s="602">
        <v>45310</v>
      </c>
      <c r="B37" s="41">
        <v>101</v>
      </c>
      <c r="C37" s="603">
        <v>0.39583333333333331</v>
      </c>
      <c r="D37" s="40">
        <v>2400506</v>
      </c>
      <c r="E37" s="538" t="s">
        <v>59</v>
      </c>
      <c r="F37" s="40" t="s">
        <v>55</v>
      </c>
      <c r="G37" s="852">
        <v>14.31</v>
      </c>
      <c r="H37" s="852">
        <v>13.7</v>
      </c>
      <c r="I37" s="852"/>
      <c r="J37" s="604">
        <v>0.6</v>
      </c>
      <c r="K37" s="829">
        <v>12.25</v>
      </c>
      <c r="L37" s="605">
        <f>(SSSE[[#This Row],[Protéine Brut (%) (+/-0,7)]]/(100-SSSE[[#This Row],[Humidité (%)]]))*100</f>
        <v>14.295717119850625</v>
      </c>
      <c r="M37" s="781"/>
      <c r="N37" s="781">
        <v>2.8</v>
      </c>
      <c r="O37" s="781"/>
      <c r="P37" s="781">
        <v>4.5999999999999996</v>
      </c>
      <c r="Q37" s="859">
        <f>SUM(SSSE[[#This Row],[G 450µ]:[G 400µ]])</f>
        <v>7.3999999999999995</v>
      </c>
      <c r="R37" s="862">
        <v>9.6</v>
      </c>
      <c r="S37" s="862">
        <v>22.6</v>
      </c>
      <c r="T37" s="861">
        <v>16.600000000000001</v>
      </c>
      <c r="U37" s="859">
        <f>SUM(SSSE[[#This Row],[G 355µ]:[G 250µ]])</f>
        <v>48.800000000000004</v>
      </c>
      <c r="V37" s="861">
        <v>18.399999999999999</v>
      </c>
      <c r="W37" s="861">
        <v>10.8</v>
      </c>
      <c r="X37" s="861">
        <v>6.4</v>
      </c>
      <c r="Y37" s="882">
        <v>7.4</v>
      </c>
      <c r="Z37" s="863"/>
      <c r="AA37" s="822">
        <v>29.12</v>
      </c>
      <c r="AB37" s="822">
        <v>95</v>
      </c>
      <c r="AC37" s="833">
        <v>9.85</v>
      </c>
      <c r="AD37" s="531">
        <v>83.62</v>
      </c>
      <c r="AE37" s="531">
        <v>-1.04</v>
      </c>
      <c r="AF37" s="531">
        <v>18.63</v>
      </c>
      <c r="AG37" s="540">
        <v>5</v>
      </c>
      <c r="AH37" s="540">
        <v>58</v>
      </c>
      <c r="AI37" s="533">
        <v>0.85</v>
      </c>
      <c r="AJ37" s="437"/>
      <c r="AK37" s="437"/>
      <c r="AL37" s="796" t="s">
        <v>105</v>
      </c>
      <c r="AM37" s="437" t="s">
        <v>55</v>
      </c>
      <c r="AN37" s="534" t="s">
        <v>55</v>
      </c>
      <c r="AO37" s="437" t="s">
        <v>55</v>
      </c>
      <c r="AP37" s="437" t="s">
        <v>55</v>
      </c>
      <c r="AQ37" s="25" t="s">
        <v>32</v>
      </c>
      <c r="AR37" s="437" t="s">
        <v>2244</v>
      </c>
      <c r="AS37" s="437" t="s">
        <v>2277</v>
      </c>
      <c r="AT37" s="437"/>
      <c r="AU37" s="796" t="s">
        <v>2241</v>
      </c>
      <c r="AV37" s="437">
        <v>36</v>
      </c>
    </row>
    <row r="38" spans="1:48" ht="27">
      <c r="A38" s="602">
        <v>45310</v>
      </c>
      <c r="B38" s="41">
        <v>101</v>
      </c>
      <c r="C38" s="603">
        <v>0.39583333333333331</v>
      </c>
      <c r="D38" s="40">
        <v>2400394</v>
      </c>
      <c r="E38" s="40" t="s">
        <v>71</v>
      </c>
      <c r="F38" s="40" t="s">
        <v>55</v>
      </c>
      <c r="G38" s="852">
        <v>14.41</v>
      </c>
      <c r="H38" s="852">
        <v>14.31</v>
      </c>
      <c r="I38" s="852">
        <v>14</v>
      </c>
      <c r="J38" s="604">
        <v>0.58499999999999996</v>
      </c>
      <c r="K38" s="829">
        <v>12.25</v>
      </c>
      <c r="L38" s="605">
        <f>(SSSE[[#This Row],[Protéine Brut (%) (+/-0,7)]]/(100-SSSE[[#This Row],[Humidité (%)]]))*100</f>
        <v>14.3124196751957</v>
      </c>
      <c r="M38" s="781"/>
      <c r="N38" s="781">
        <v>2.8</v>
      </c>
      <c r="O38" s="781"/>
      <c r="P38" s="781">
        <v>3.4</v>
      </c>
      <c r="Q38" s="859">
        <f>SUM(SSSE[[#This Row],[G 450µ]:[G 400µ]])</f>
        <v>6.1999999999999993</v>
      </c>
      <c r="R38" s="862">
        <v>10.6</v>
      </c>
      <c r="S38" s="862">
        <v>23.6</v>
      </c>
      <c r="T38" s="861">
        <v>16.8</v>
      </c>
      <c r="U38" s="859">
        <f>SUM(SSSE[[#This Row],[G 355µ]:[G 250µ]])</f>
        <v>51</v>
      </c>
      <c r="V38" s="861">
        <v>19.600000000000001</v>
      </c>
      <c r="W38" s="861">
        <v>8.8000000000000007</v>
      </c>
      <c r="X38" s="861">
        <v>5.4</v>
      </c>
      <c r="Y38" s="882">
        <v>6.4</v>
      </c>
      <c r="Z38" s="863"/>
      <c r="AA38" s="822">
        <v>28.45</v>
      </c>
      <c r="AB38" s="822">
        <v>88</v>
      </c>
      <c r="AC38" s="833">
        <v>10.220000000000001</v>
      </c>
      <c r="AD38" s="531">
        <v>83.51</v>
      </c>
      <c r="AE38" s="531">
        <v>-1.06</v>
      </c>
      <c r="AF38" s="531">
        <v>19.12</v>
      </c>
      <c r="AG38" s="540">
        <v>5</v>
      </c>
      <c r="AH38" s="540">
        <v>60</v>
      </c>
      <c r="AI38" s="533">
        <v>0.86</v>
      </c>
      <c r="AJ38" s="437"/>
      <c r="AK38" s="437"/>
      <c r="AL38" s="796" t="s">
        <v>105</v>
      </c>
      <c r="AM38" s="437"/>
      <c r="AN38" s="534"/>
      <c r="AO38" s="437" t="s">
        <v>55</v>
      </c>
      <c r="AP38" s="437" t="s">
        <v>55</v>
      </c>
      <c r="AQ38" s="25" t="s">
        <v>32</v>
      </c>
      <c r="AR38" s="437"/>
      <c r="AS38" s="437" t="s">
        <v>2278</v>
      </c>
      <c r="AT38" s="437"/>
      <c r="AU38" s="796" t="s">
        <v>2241</v>
      </c>
      <c r="AV38" s="437">
        <v>37</v>
      </c>
    </row>
    <row r="39" spans="1:48" ht="27">
      <c r="A39" s="602">
        <v>45310</v>
      </c>
      <c r="B39" s="41">
        <v>101</v>
      </c>
      <c r="C39" s="603">
        <v>0.47916666666666669</v>
      </c>
      <c r="D39" s="40">
        <v>2400509</v>
      </c>
      <c r="E39" s="40" t="s">
        <v>21</v>
      </c>
      <c r="F39" s="40" t="s">
        <v>55</v>
      </c>
      <c r="G39" s="852">
        <v>13.7</v>
      </c>
      <c r="H39" s="852"/>
      <c r="I39" s="852"/>
      <c r="J39" s="604"/>
      <c r="K39" s="829">
        <v>13.05</v>
      </c>
      <c r="L39" s="605">
        <f>(SSSE[[#This Row],[Protéine Brut (%) (+/-0,7)]]/(100-SSSE[[#This Row],[Humidité (%)]]))*100</f>
        <v>15.121668597914253</v>
      </c>
      <c r="M39" s="781"/>
      <c r="N39" s="781">
        <v>2</v>
      </c>
      <c r="O39" s="781"/>
      <c r="P39" s="781">
        <v>3.6</v>
      </c>
      <c r="Q39" s="859">
        <f>SUM(SSSE[[#This Row],[G 450µ]:[G 400µ]])</f>
        <v>5.6</v>
      </c>
      <c r="R39" s="862">
        <v>9</v>
      </c>
      <c r="S39" s="862">
        <v>25.4</v>
      </c>
      <c r="T39" s="861">
        <v>21.2</v>
      </c>
      <c r="U39" s="859">
        <f>SUM(SSSE[[#This Row],[G 355µ]:[G 250µ]])</f>
        <v>55.599999999999994</v>
      </c>
      <c r="V39" s="861">
        <v>21</v>
      </c>
      <c r="W39" s="861">
        <v>10</v>
      </c>
      <c r="X39" s="861">
        <v>2.6</v>
      </c>
      <c r="Y39" s="882">
        <v>3.8</v>
      </c>
      <c r="Z39" s="863"/>
      <c r="AA39" s="822"/>
      <c r="AB39" s="822"/>
      <c r="AC39" s="833"/>
      <c r="AD39" s="531">
        <v>83.92</v>
      </c>
      <c r="AE39" s="531">
        <v>-1.24</v>
      </c>
      <c r="AF39" s="531">
        <v>20.2</v>
      </c>
      <c r="AG39" s="540">
        <v>9</v>
      </c>
      <c r="AH39" s="540">
        <v>67</v>
      </c>
      <c r="AI39" s="533"/>
      <c r="AJ39" s="437"/>
      <c r="AK39" s="437"/>
      <c r="AL39" s="796" t="s">
        <v>27</v>
      </c>
      <c r="AM39" s="437"/>
      <c r="AN39" s="534"/>
      <c r="AO39" s="437" t="s">
        <v>55</v>
      </c>
      <c r="AP39" s="437" t="s">
        <v>55</v>
      </c>
      <c r="AQ39" s="25" t="s">
        <v>32</v>
      </c>
      <c r="AR39" s="437" t="s">
        <v>2244</v>
      </c>
      <c r="AS39" s="437" t="s">
        <v>2279</v>
      </c>
      <c r="AT39" s="437"/>
      <c r="AU39" s="796" t="s">
        <v>2241</v>
      </c>
      <c r="AV39" s="437">
        <v>38</v>
      </c>
    </row>
    <row r="40" spans="1:48" ht="27">
      <c r="A40" s="602">
        <v>45311</v>
      </c>
      <c r="B40" s="41">
        <v>101</v>
      </c>
      <c r="C40" s="603">
        <v>0.41666666666666669</v>
      </c>
      <c r="D40" s="40">
        <v>2400517</v>
      </c>
      <c r="E40" s="40" t="s">
        <v>21</v>
      </c>
      <c r="F40" s="40" t="s">
        <v>55</v>
      </c>
      <c r="G40" s="852">
        <v>14.2</v>
      </c>
      <c r="H40" s="852"/>
      <c r="I40" s="852"/>
      <c r="J40" s="604">
        <v>0.64500000000000002</v>
      </c>
      <c r="K40" s="829">
        <v>12.73</v>
      </c>
      <c r="L40" s="605">
        <f>(SSSE[[#This Row],[Protéine Brut (%) (+/-0,7)]]/(100-SSSE[[#This Row],[Humidité (%)]]))*100</f>
        <v>14.836829836829837</v>
      </c>
      <c r="M40" s="781"/>
      <c r="N40" s="781"/>
      <c r="O40" s="781"/>
      <c r="P40" s="781"/>
      <c r="Q40" s="863"/>
      <c r="R40" s="862"/>
      <c r="S40" s="862"/>
      <c r="T40" s="861"/>
      <c r="U40" s="863"/>
      <c r="V40" s="861"/>
      <c r="W40" s="861"/>
      <c r="X40" s="861"/>
      <c r="Y40" s="882"/>
      <c r="Z40" s="863"/>
      <c r="AA40" s="822"/>
      <c r="AB40" s="822"/>
      <c r="AC40" s="833"/>
      <c r="AD40" s="531">
        <v>84.6</v>
      </c>
      <c r="AE40" s="531">
        <v>-1.27</v>
      </c>
      <c r="AF40" s="531">
        <v>19.3</v>
      </c>
      <c r="AG40" s="540">
        <v>6</v>
      </c>
      <c r="AH40" s="540">
        <v>70</v>
      </c>
      <c r="AI40" s="533"/>
      <c r="AJ40" s="437"/>
      <c r="AK40" s="437"/>
      <c r="AL40" s="796" t="s">
        <v>27</v>
      </c>
      <c r="AM40" s="437"/>
      <c r="AN40" s="534"/>
      <c r="AO40" s="437" t="s">
        <v>55</v>
      </c>
      <c r="AP40" s="437" t="s">
        <v>55</v>
      </c>
      <c r="AQ40" s="25" t="s">
        <v>32</v>
      </c>
      <c r="AR40" s="437" t="s">
        <v>2244</v>
      </c>
      <c r="AS40" s="437" t="s">
        <v>2280</v>
      </c>
      <c r="AT40" s="437"/>
      <c r="AU40" s="796" t="s">
        <v>2241</v>
      </c>
      <c r="AV40" s="437">
        <v>39</v>
      </c>
    </row>
    <row r="41" spans="1:48" ht="27">
      <c r="A41" s="602">
        <v>45311</v>
      </c>
      <c r="B41" s="41">
        <v>101</v>
      </c>
      <c r="C41" s="603">
        <v>0.4375</v>
      </c>
      <c r="D41" s="40">
        <v>2400529</v>
      </c>
      <c r="E41" s="538" t="s">
        <v>59</v>
      </c>
      <c r="F41" s="40" t="s">
        <v>55</v>
      </c>
      <c r="G41" s="852">
        <v>14.66</v>
      </c>
      <c r="H41" s="852"/>
      <c r="I41" s="852"/>
      <c r="J41" s="604"/>
      <c r="K41" s="829">
        <v>12.63</v>
      </c>
      <c r="L41" s="605">
        <f>(SSSE[[#This Row],[Protéine Brut (%) (+/-0,7)]]/(100-SSSE[[#This Row],[Humidité (%)]]))*100</f>
        <v>14.799625029294585</v>
      </c>
      <c r="M41" s="781"/>
      <c r="N41" s="781">
        <v>2.2000000000000002</v>
      </c>
      <c r="O41" s="781"/>
      <c r="P41" s="781">
        <v>3.4</v>
      </c>
      <c r="Q41" s="859">
        <f>SUM(SSSE[[#This Row],[G 450µ]:[G 400µ]])</f>
        <v>5.6</v>
      </c>
      <c r="R41" s="862">
        <v>10</v>
      </c>
      <c r="S41" s="862">
        <v>20</v>
      </c>
      <c r="T41" s="861">
        <v>17.8</v>
      </c>
      <c r="U41" s="859">
        <f>SUM(SSSE[[#This Row],[G 355µ]:[G 250µ]])</f>
        <v>47.8</v>
      </c>
      <c r="V41" s="861">
        <v>16.8</v>
      </c>
      <c r="W41" s="861">
        <v>10.6</v>
      </c>
      <c r="X41" s="861">
        <v>8</v>
      </c>
      <c r="Y41" s="882">
        <v>7</v>
      </c>
      <c r="Z41" s="863"/>
      <c r="AA41" s="822"/>
      <c r="AB41" s="822"/>
      <c r="AC41" s="833"/>
      <c r="AD41" s="531">
        <v>84.45</v>
      </c>
      <c r="AE41" s="531">
        <v>-1.06</v>
      </c>
      <c r="AF41" s="531">
        <v>18.329999999999998</v>
      </c>
      <c r="AG41" s="540">
        <v>9</v>
      </c>
      <c r="AH41" s="540">
        <v>69</v>
      </c>
      <c r="AI41" s="533"/>
      <c r="AJ41" s="437"/>
      <c r="AK41" s="437"/>
      <c r="AL41" s="796" t="s">
        <v>27</v>
      </c>
      <c r="AM41" s="437" t="s">
        <v>55</v>
      </c>
      <c r="AN41" s="534" t="s">
        <v>55</v>
      </c>
      <c r="AO41" s="437" t="s">
        <v>55</v>
      </c>
      <c r="AP41" s="437" t="s">
        <v>55</v>
      </c>
      <c r="AQ41" s="25" t="s">
        <v>32</v>
      </c>
      <c r="AR41" s="437" t="s">
        <v>2239</v>
      </c>
      <c r="AS41" s="437" t="s">
        <v>2281</v>
      </c>
      <c r="AT41" s="437"/>
      <c r="AU41" s="796" t="s">
        <v>2241</v>
      </c>
      <c r="AV41" s="437">
        <v>40</v>
      </c>
    </row>
    <row r="42" spans="1:48" ht="27">
      <c r="A42" s="602">
        <v>45313</v>
      </c>
      <c r="B42" s="41">
        <v>101</v>
      </c>
      <c r="C42" s="603">
        <v>0.41666666666666669</v>
      </c>
      <c r="D42" s="40">
        <v>2400551</v>
      </c>
      <c r="E42" s="40" t="s">
        <v>71</v>
      </c>
      <c r="F42" s="40" t="s">
        <v>55</v>
      </c>
      <c r="G42" s="852">
        <v>14.7</v>
      </c>
      <c r="H42" s="852">
        <v>14.4</v>
      </c>
      <c r="I42" s="852"/>
      <c r="J42" s="604">
        <v>0.61399999999999999</v>
      </c>
      <c r="K42" s="829">
        <v>11.98</v>
      </c>
      <c r="L42" s="605">
        <f>(SSSE[[#This Row],[Protéine Brut (%) (+/-0,7)]]/(100-SSSE[[#This Row],[Humidité (%)]]))*100</f>
        <v>14.044548651817118</v>
      </c>
      <c r="M42" s="781"/>
      <c r="N42" s="781">
        <v>3.4</v>
      </c>
      <c r="O42" s="781"/>
      <c r="P42" s="781">
        <v>3.8</v>
      </c>
      <c r="Q42" s="859">
        <f>SUM(SSSE[[#This Row],[G 450µ]:[G 400µ]])</f>
        <v>7.1999999999999993</v>
      </c>
      <c r="R42" s="862">
        <v>7.2</v>
      </c>
      <c r="S42" s="862">
        <v>18.2</v>
      </c>
      <c r="T42" s="861">
        <v>18.399999999999999</v>
      </c>
      <c r="U42" s="859">
        <f>SUM(SSSE[[#This Row],[G 355µ]:[G 250µ]])</f>
        <v>43.8</v>
      </c>
      <c r="V42" s="861">
        <v>16.399999999999999</v>
      </c>
      <c r="W42" s="861">
        <v>12.4</v>
      </c>
      <c r="X42" s="861">
        <v>9.6</v>
      </c>
      <c r="Y42" s="882">
        <v>8.4</v>
      </c>
      <c r="Z42" s="863"/>
      <c r="AA42" s="822">
        <v>29.01</v>
      </c>
      <c r="AB42" s="822">
        <v>76</v>
      </c>
      <c r="AC42" s="833">
        <v>10.029999999999999</v>
      </c>
      <c r="AD42" s="531">
        <v>85.15</v>
      </c>
      <c r="AE42" s="531">
        <v>-1.1599999999999999</v>
      </c>
      <c r="AF42" s="531">
        <v>18.309999999999999</v>
      </c>
      <c r="AG42" s="540">
        <v>8</v>
      </c>
      <c r="AH42" s="540">
        <v>58</v>
      </c>
      <c r="AI42" s="533"/>
      <c r="AJ42" s="437"/>
      <c r="AK42" s="437"/>
      <c r="AL42" s="796" t="s">
        <v>27</v>
      </c>
      <c r="AM42" s="437"/>
      <c r="AN42" s="534"/>
      <c r="AO42" s="437" t="s">
        <v>55</v>
      </c>
      <c r="AP42" s="437" t="s">
        <v>55</v>
      </c>
      <c r="AQ42" s="25" t="s">
        <v>32</v>
      </c>
      <c r="AR42" s="437" t="s">
        <v>2239</v>
      </c>
      <c r="AS42" s="437" t="s">
        <v>2282</v>
      </c>
      <c r="AT42" s="437"/>
      <c r="AU42" s="796" t="s">
        <v>2241</v>
      </c>
      <c r="AV42" s="437">
        <v>41</v>
      </c>
    </row>
    <row r="43" spans="1:48" ht="27">
      <c r="A43" s="602">
        <v>45313</v>
      </c>
      <c r="B43" s="41">
        <v>101</v>
      </c>
      <c r="C43" s="603">
        <v>0.41666666666666669</v>
      </c>
      <c r="D43" s="40">
        <v>2400552</v>
      </c>
      <c r="E43" s="538" t="s">
        <v>59</v>
      </c>
      <c r="F43" s="40" t="s">
        <v>55</v>
      </c>
      <c r="G43" s="852">
        <v>14.8</v>
      </c>
      <c r="H43" s="852">
        <v>14.57</v>
      </c>
      <c r="I43" s="852">
        <v>14.5</v>
      </c>
      <c r="J43" s="604">
        <v>0.64900000000000002</v>
      </c>
      <c r="K43" s="829">
        <v>12.3</v>
      </c>
      <c r="L43" s="605">
        <f>(SSSE[[#This Row],[Protéine Brut (%) (+/-0,7)]]/(100-SSSE[[#This Row],[Humidité (%)]]))*100</f>
        <v>14.43661971830986</v>
      </c>
      <c r="M43" s="781"/>
      <c r="N43" s="781">
        <v>2.4</v>
      </c>
      <c r="O43" s="781"/>
      <c r="P43" s="781">
        <v>2.8</v>
      </c>
      <c r="Q43" s="859">
        <f>SUM(SSSE[[#This Row],[G 450µ]:[G 400µ]])</f>
        <v>5.1999999999999993</v>
      </c>
      <c r="R43" s="862">
        <v>9.4</v>
      </c>
      <c r="S43" s="862">
        <v>22.8</v>
      </c>
      <c r="T43" s="861">
        <v>21.2</v>
      </c>
      <c r="U43" s="859">
        <f>SUM(SSSE[[#This Row],[G 355µ]:[G 250µ]])</f>
        <v>53.400000000000006</v>
      </c>
      <c r="V43" s="861">
        <v>16.2</v>
      </c>
      <c r="W43" s="861">
        <v>11.2</v>
      </c>
      <c r="X43" s="861">
        <v>7.4</v>
      </c>
      <c r="Y43" s="882">
        <v>4.5999999999999996</v>
      </c>
      <c r="Z43" s="863"/>
      <c r="AA43" s="822"/>
      <c r="AB43" s="822"/>
      <c r="AC43" s="833"/>
      <c r="AD43" s="531">
        <v>85.35</v>
      </c>
      <c r="AE43" s="531">
        <v>-1.28</v>
      </c>
      <c r="AF43" s="531">
        <v>18.989999999999998</v>
      </c>
      <c r="AG43" s="540">
        <v>14</v>
      </c>
      <c r="AH43" s="540">
        <v>55</v>
      </c>
      <c r="AI43" s="533">
        <v>0.81</v>
      </c>
      <c r="AJ43" s="437"/>
      <c r="AK43" s="437"/>
      <c r="AL43" s="796" t="s">
        <v>27</v>
      </c>
      <c r="AM43" s="437" t="s">
        <v>55</v>
      </c>
      <c r="AN43" s="534" t="s">
        <v>55</v>
      </c>
      <c r="AO43" s="437" t="s">
        <v>55</v>
      </c>
      <c r="AP43" s="437" t="s">
        <v>55</v>
      </c>
      <c r="AQ43" s="25" t="s">
        <v>32</v>
      </c>
      <c r="AR43" s="437" t="s">
        <v>2239</v>
      </c>
      <c r="AS43" s="437" t="s">
        <v>2283</v>
      </c>
      <c r="AT43" s="437"/>
      <c r="AU43" s="796" t="s">
        <v>2241</v>
      </c>
      <c r="AV43" s="437">
        <v>42</v>
      </c>
    </row>
    <row r="44" spans="1:48" ht="27">
      <c r="A44" s="602">
        <v>45314</v>
      </c>
      <c r="B44" s="41">
        <v>101</v>
      </c>
      <c r="C44" s="603">
        <v>0.35416666666666669</v>
      </c>
      <c r="D44" s="40">
        <v>2400570</v>
      </c>
      <c r="E44" s="40" t="s">
        <v>21</v>
      </c>
      <c r="F44" s="40" t="s">
        <v>55</v>
      </c>
      <c r="G44" s="852">
        <v>13.95</v>
      </c>
      <c r="H44" s="852">
        <v>14.15</v>
      </c>
      <c r="I44" s="852">
        <v>14.06</v>
      </c>
      <c r="J44" s="604">
        <v>0.60099999999999998</v>
      </c>
      <c r="K44" s="829">
        <v>13.18</v>
      </c>
      <c r="L44" s="605">
        <f>(SSSE[[#This Row],[Protéine Brut (%) (+/-0,7)]]/(100-SSSE[[#This Row],[Humidité (%)]]))*100</f>
        <v>15.316676350958744</v>
      </c>
      <c r="M44" s="781"/>
      <c r="N44" s="781">
        <v>2</v>
      </c>
      <c r="O44" s="781"/>
      <c r="P44" s="781">
        <v>2.4</v>
      </c>
      <c r="Q44" s="859">
        <f>SUM(SSSE[[#This Row],[G 450µ]:[G 400µ]])</f>
        <v>4.4000000000000004</v>
      </c>
      <c r="R44" s="862">
        <v>7.2</v>
      </c>
      <c r="S44" s="862">
        <v>22.2</v>
      </c>
      <c r="T44" s="861">
        <v>21.4</v>
      </c>
      <c r="U44" s="859">
        <f>SUM(SSSE[[#This Row],[G 355µ]:[G 250µ]])</f>
        <v>50.8</v>
      </c>
      <c r="V44" s="861">
        <v>23.8</v>
      </c>
      <c r="W44" s="861">
        <v>11.4</v>
      </c>
      <c r="X44" s="861">
        <v>3.4</v>
      </c>
      <c r="Y44" s="882">
        <v>5</v>
      </c>
      <c r="Z44" s="863"/>
      <c r="AA44" s="822"/>
      <c r="AB44" s="822"/>
      <c r="AC44" s="833"/>
      <c r="AD44" s="531">
        <v>84.12</v>
      </c>
      <c r="AE44" s="531">
        <v>-1.1200000000000001</v>
      </c>
      <c r="AF44" s="531">
        <v>19.53</v>
      </c>
      <c r="AG44" s="540">
        <v>16</v>
      </c>
      <c r="AH44" s="540">
        <v>73</v>
      </c>
      <c r="AI44" s="533"/>
      <c r="AJ44" s="437">
        <v>458</v>
      </c>
      <c r="AK44" s="437"/>
      <c r="AL44" s="796" t="s">
        <v>27</v>
      </c>
      <c r="AM44" s="437"/>
      <c r="AN44" s="534"/>
      <c r="AO44" s="437" t="s">
        <v>55</v>
      </c>
      <c r="AP44" s="437" t="s">
        <v>55</v>
      </c>
      <c r="AQ44" s="25" t="s">
        <v>32</v>
      </c>
      <c r="AR44" s="437" t="s">
        <v>2244</v>
      </c>
      <c r="AS44" s="437" t="s">
        <v>2284</v>
      </c>
      <c r="AT44" s="437"/>
      <c r="AU44" s="796" t="s">
        <v>2241</v>
      </c>
      <c r="AV44" s="437">
        <v>43</v>
      </c>
    </row>
    <row r="45" spans="1:48" ht="27">
      <c r="A45" s="602">
        <v>45314</v>
      </c>
      <c r="B45" s="41">
        <v>101</v>
      </c>
      <c r="C45" s="603">
        <v>0.58333333333333337</v>
      </c>
      <c r="D45" s="40">
        <v>2400592</v>
      </c>
      <c r="E45" s="40" t="s">
        <v>21</v>
      </c>
      <c r="F45" s="40" t="s">
        <v>55</v>
      </c>
      <c r="G45" s="852">
        <v>13.3</v>
      </c>
      <c r="H45" s="852"/>
      <c r="I45" s="852"/>
      <c r="J45" s="604"/>
      <c r="K45" s="829">
        <v>14.05</v>
      </c>
      <c r="L45" s="605">
        <f>(SSSE[[#This Row],[Protéine Brut (%) (+/-0,7)]]/(100-SSSE[[#This Row],[Humidité (%)]]))*100</f>
        <v>16.205305651672433</v>
      </c>
      <c r="M45" s="781"/>
      <c r="N45" s="781"/>
      <c r="O45" s="781"/>
      <c r="P45" s="781"/>
      <c r="Q45" s="863"/>
      <c r="R45" s="862"/>
      <c r="S45" s="862"/>
      <c r="T45" s="861"/>
      <c r="U45" s="863"/>
      <c r="V45" s="861"/>
      <c r="W45" s="861"/>
      <c r="X45" s="861"/>
      <c r="Y45" s="882"/>
      <c r="Z45" s="863"/>
      <c r="AA45" s="822"/>
      <c r="AB45" s="822"/>
      <c r="AC45" s="833"/>
      <c r="AD45" s="531"/>
      <c r="AE45" s="531"/>
      <c r="AF45" s="531"/>
      <c r="AG45" s="540">
        <v>10</v>
      </c>
      <c r="AH45" s="540">
        <v>57</v>
      </c>
      <c r="AI45" s="533"/>
      <c r="AJ45" s="437"/>
      <c r="AK45" s="437"/>
      <c r="AL45" s="796" t="s">
        <v>27</v>
      </c>
      <c r="AM45" s="437"/>
      <c r="AN45" s="534"/>
      <c r="AO45" s="437" t="s">
        <v>55</v>
      </c>
      <c r="AP45" s="437" t="s">
        <v>55</v>
      </c>
      <c r="AQ45" s="25" t="s">
        <v>32</v>
      </c>
      <c r="AR45" s="437" t="s">
        <v>2239</v>
      </c>
      <c r="AS45" s="437" t="s">
        <v>2285</v>
      </c>
      <c r="AT45" s="437"/>
      <c r="AU45" s="796" t="s">
        <v>2241</v>
      </c>
      <c r="AV45" s="437">
        <v>44</v>
      </c>
    </row>
    <row r="46" spans="1:48" ht="27">
      <c r="A46" s="602">
        <v>45315</v>
      </c>
      <c r="B46" s="41">
        <v>101</v>
      </c>
      <c r="C46" s="603">
        <v>0.42708333333333331</v>
      </c>
      <c r="D46" s="40">
        <v>2400612</v>
      </c>
      <c r="E46" s="40" t="s">
        <v>21</v>
      </c>
      <c r="F46" s="40" t="s">
        <v>55</v>
      </c>
      <c r="G46" s="852">
        <v>14.29</v>
      </c>
      <c r="H46" s="852">
        <v>14.6</v>
      </c>
      <c r="I46" s="852">
        <v>14.5</v>
      </c>
      <c r="J46" s="604">
        <v>0.64300000000000002</v>
      </c>
      <c r="K46" s="829">
        <v>13</v>
      </c>
      <c r="L46" s="605">
        <f>(SSSE[[#This Row],[Protéine Brut (%) (+/-0,7)]]/(100-SSSE[[#This Row],[Humidité (%)]]))*100</f>
        <v>15.16742503791856</v>
      </c>
      <c r="M46" s="781"/>
      <c r="N46" s="781">
        <v>1.8</v>
      </c>
      <c r="O46" s="781"/>
      <c r="P46" s="781">
        <v>2.6</v>
      </c>
      <c r="Q46" s="859">
        <f>SUM(SSSE[[#This Row],[G 450µ]:[G 400µ]])</f>
        <v>4.4000000000000004</v>
      </c>
      <c r="R46" s="862">
        <v>8</v>
      </c>
      <c r="S46" s="862">
        <v>23</v>
      </c>
      <c r="T46" s="861">
        <v>23.6</v>
      </c>
      <c r="U46" s="859">
        <f>SUM(SSSE[[#This Row],[G 355µ]:[G 250µ]])</f>
        <v>54.6</v>
      </c>
      <c r="V46" s="861">
        <v>20.8</v>
      </c>
      <c r="W46" s="861">
        <v>11.8</v>
      </c>
      <c r="X46" s="861">
        <v>4</v>
      </c>
      <c r="Y46" s="882">
        <v>3.26</v>
      </c>
      <c r="Z46" s="863"/>
      <c r="AA46" s="822">
        <v>25.8</v>
      </c>
      <c r="AB46" s="822">
        <v>67</v>
      </c>
      <c r="AC46" s="833">
        <v>8.89</v>
      </c>
      <c r="AD46" s="531">
        <v>86.1</v>
      </c>
      <c r="AE46" s="531">
        <v>-1.1399999999999999</v>
      </c>
      <c r="AF46" s="531">
        <v>20.16</v>
      </c>
      <c r="AG46" s="540">
        <v>6</v>
      </c>
      <c r="AH46" s="540">
        <v>66</v>
      </c>
      <c r="AI46" s="533">
        <v>0.62</v>
      </c>
      <c r="AJ46" s="437"/>
      <c r="AK46" s="437"/>
      <c r="AL46" s="796" t="s">
        <v>105</v>
      </c>
      <c r="AM46" s="437"/>
      <c r="AN46" s="534"/>
      <c r="AO46" s="437" t="s">
        <v>55</v>
      </c>
      <c r="AP46" s="437" t="s">
        <v>55</v>
      </c>
      <c r="AQ46" s="25" t="s">
        <v>32</v>
      </c>
      <c r="AR46" s="437" t="s">
        <v>2244</v>
      </c>
      <c r="AS46" s="437" t="s">
        <v>2286</v>
      </c>
      <c r="AT46" s="437"/>
      <c r="AU46" s="796" t="s">
        <v>2241</v>
      </c>
      <c r="AV46" s="437">
        <v>45</v>
      </c>
    </row>
    <row r="47" spans="1:48" ht="27">
      <c r="A47" s="602">
        <v>45315</v>
      </c>
      <c r="B47" s="41">
        <v>101</v>
      </c>
      <c r="C47" s="603">
        <v>0.58333333333333337</v>
      </c>
      <c r="D47" s="40">
        <v>2400620</v>
      </c>
      <c r="E47" s="538" t="s">
        <v>59</v>
      </c>
      <c r="F47" s="40" t="s">
        <v>55</v>
      </c>
      <c r="G47" s="852">
        <v>14.5</v>
      </c>
      <c r="H47" s="852"/>
      <c r="I47" s="852">
        <v>14.3</v>
      </c>
      <c r="J47" s="604"/>
      <c r="K47" s="829">
        <v>11.65</v>
      </c>
      <c r="L47" s="605">
        <f>(SSSE[[#This Row],[Protéine Brut (%) (+/-0,7)]]/(100-SSSE[[#This Row],[Humidité (%)]]))*100</f>
        <v>13.625730994152047</v>
      </c>
      <c r="M47" s="781"/>
      <c r="N47" s="781">
        <v>3</v>
      </c>
      <c r="O47" s="781"/>
      <c r="P47" s="781">
        <v>4</v>
      </c>
      <c r="Q47" s="859">
        <f>SUM(SSSE[[#This Row],[G 450µ]:[G 400µ]])</f>
        <v>7</v>
      </c>
      <c r="R47" s="862">
        <v>11</v>
      </c>
      <c r="S47" s="862">
        <v>21.2</v>
      </c>
      <c r="T47" s="861">
        <v>18</v>
      </c>
      <c r="U47" s="859">
        <f>SUM(SSSE[[#This Row],[G 355µ]:[G 250µ]])</f>
        <v>50.2</v>
      </c>
      <c r="V47" s="861">
        <v>15</v>
      </c>
      <c r="W47" s="861">
        <v>10</v>
      </c>
      <c r="X47" s="861">
        <v>5</v>
      </c>
      <c r="Y47" s="882">
        <v>10</v>
      </c>
      <c r="Z47" s="863"/>
      <c r="AA47" s="822"/>
      <c r="AB47" s="822"/>
      <c r="AC47" s="833"/>
      <c r="AD47" s="531">
        <v>86.85</v>
      </c>
      <c r="AE47" s="531">
        <v>-1.1299999999999999</v>
      </c>
      <c r="AF47" s="531">
        <v>19.079999999999998</v>
      </c>
      <c r="AG47" s="540">
        <v>7</v>
      </c>
      <c r="AH47" s="540">
        <v>68</v>
      </c>
      <c r="AI47" s="533"/>
      <c r="AJ47" s="437"/>
      <c r="AK47" s="437"/>
      <c r="AL47" s="796" t="s">
        <v>62</v>
      </c>
      <c r="AM47" s="437" t="s">
        <v>55</v>
      </c>
      <c r="AN47" s="534" t="s">
        <v>55</v>
      </c>
      <c r="AO47" s="437" t="s">
        <v>55</v>
      </c>
      <c r="AP47" s="437" t="s">
        <v>55</v>
      </c>
      <c r="AQ47" s="25" t="s">
        <v>32</v>
      </c>
      <c r="AR47" s="437" t="s">
        <v>2244</v>
      </c>
      <c r="AS47" s="437" t="s">
        <v>2287</v>
      </c>
      <c r="AT47" s="437"/>
      <c r="AU47" s="796" t="s">
        <v>2241</v>
      </c>
      <c r="AV47" s="437">
        <v>46</v>
      </c>
    </row>
    <row r="48" spans="1:48" ht="27">
      <c r="A48" s="602">
        <v>45315</v>
      </c>
      <c r="B48" s="41">
        <v>101</v>
      </c>
      <c r="C48" s="603">
        <v>0.58333333333333337</v>
      </c>
      <c r="D48" s="40">
        <v>2400621</v>
      </c>
      <c r="E48" s="40" t="s">
        <v>71</v>
      </c>
      <c r="F48" s="40" t="s">
        <v>55</v>
      </c>
      <c r="G48" s="852">
        <v>14.5</v>
      </c>
      <c r="H48" s="852"/>
      <c r="I48" s="852"/>
      <c r="J48" s="604"/>
      <c r="K48" s="829">
        <v>12.2</v>
      </c>
      <c r="L48" s="605">
        <f>(SSSE[[#This Row],[Protéine Brut (%) (+/-0,7)]]/(100-SSSE[[#This Row],[Humidité (%)]]))*100</f>
        <v>14.269005847953215</v>
      </c>
      <c r="M48" s="781"/>
      <c r="N48" s="781">
        <v>2.4</v>
      </c>
      <c r="O48" s="781"/>
      <c r="P48" s="781">
        <v>4</v>
      </c>
      <c r="Q48" s="859">
        <f>SUM(SSSE[[#This Row],[G 450µ]:[G 400µ]])</f>
        <v>6.4</v>
      </c>
      <c r="R48" s="862">
        <v>9</v>
      </c>
      <c r="S48" s="862">
        <v>21</v>
      </c>
      <c r="T48" s="861">
        <v>22</v>
      </c>
      <c r="U48" s="859">
        <f>SUM(SSSE[[#This Row],[G 355µ]:[G 250µ]])</f>
        <v>52</v>
      </c>
      <c r="V48" s="861">
        <v>19.600000000000001</v>
      </c>
      <c r="W48" s="861">
        <v>11.4</v>
      </c>
      <c r="X48" s="861">
        <v>4.2</v>
      </c>
      <c r="Y48" s="882">
        <v>5</v>
      </c>
      <c r="Z48" s="863"/>
      <c r="AA48" s="822"/>
      <c r="AB48" s="822"/>
      <c r="AC48" s="833"/>
      <c r="AD48" s="531">
        <v>86.19</v>
      </c>
      <c r="AE48" s="531">
        <v>-1.1299999999999999</v>
      </c>
      <c r="AF48" s="531">
        <v>19.649999999999999</v>
      </c>
      <c r="AG48" s="540">
        <v>7</v>
      </c>
      <c r="AH48" s="540">
        <v>56</v>
      </c>
      <c r="AI48" s="533"/>
      <c r="AJ48" s="437"/>
      <c r="AK48" s="437"/>
      <c r="AL48" s="796" t="s">
        <v>62</v>
      </c>
      <c r="AM48" s="437"/>
      <c r="AN48" s="534"/>
      <c r="AO48" s="437" t="s">
        <v>55</v>
      </c>
      <c r="AP48" s="437" t="s">
        <v>55</v>
      </c>
      <c r="AQ48" s="25" t="s">
        <v>32</v>
      </c>
      <c r="AR48" s="437" t="s">
        <v>2244</v>
      </c>
      <c r="AS48" s="437" t="s">
        <v>2288</v>
      </c>
      <c r="AT48" s="437"/>
      <c r="AU48" s="796" t="s">
        <v>2241</v>
      </c>
      <c r="AV48" s="437">
        <v>47</v>
      </c>
    </row>
    <row r="49" spans="1:48" ht="27">
      <c r="A49" s="602">
        <v>45315</v>
      </c>
      <c r="B49" s="41">
        <v>101</v>
      </c>
      <c r="C49" s="603">
        <v>0.66666666666666663</v>
      </c>
      <c r="D49" s="40">
        <v>2400627</v>
      </c>
      <c r="E49" s="40" t="s">
        <v>21</v>
      </c>
      <c r="F49" s="40" t="s">
        <v>55</v>
      </c>
      <c r="G49" s="852">
        <v>14.03</v>
      </c>
      <c r="H49" s="852"/>
      <c r="I49" s="852"/>
      <c r="J49" s="604"/>
      <c r="K49" s="829">
        <v>12.61</v>
      </c>
      <c r="L49" s="605">
        <f>(SSSE[[#This Row],[Protéine Brut (%) (+/-0,7)]]/(100-SSSE[[#This Row],[Humidité (%)]]))*100</f>
        <v>14.667907409561472</v>
      </c>
      <c r="M49" s="781"/>
      <c r="N49" s="781"/>
      <c r="O49" s="781"/>
      <c r="P49" s="781"/>
      <c r="Q49" s="863"/>
      <c r="R49" s="862"/>
      <c r="S49" s="862"/>
      <c r="T49" s="861"/>
      <c r="U49" s="863"/>
      <c r="V49" s="861"/>
      <c r="W49" s="861"/>
      <c r="X49" s="861"/>
      <c r="Y49" s="882"/>
      <c r="Z49" s="863"/>
      <c r="AA49" s="822"/>
      <c r="AB49" s="822"/>
      <c r="AC49" s="833"/>
      <c r="AD49" s="531"/>
      <c r="AE49" s="531"/>
      <c r="AF49" s="531"/>
      <c r="AG49" s="540">
        <v>10</v>
      </c>
      <c r="AH49" s="540">
        <v>57</v>
      </c>
      <c r="AI49" s="533"/>
      <c r="AJ49" s="437"/>
      <c r="AK49" s="437"/>
      <c r="AL49" s="796" t="s">
        <v>27</v>
      </c>
      <c r="AM49" s="437"/>
      <c r="AN49" s="534"/>
      <c r="AO49" s="437" t="s">
        <v>55</v>
      </c>
      <c r="AP49" s="437" t="s">
        <v>55</v>
      </c>
      <c r="AQ49" s="25" t="s">
        <v>32</v>
      </c>
      <c r="AR49" s="437" t="s">
        <v>2244</v>
      </c>
      <c r="AS49" s="437" t="s">
        <v>2289</v>
      </c>
      <c r="AT49" s="437"/>
      <c r="AU49" s="796" t="s">
        <v>2241</v>
      </c>
      <c r="AV49" s="437">
        <v>48</v>
      </c>
    </row>
    <row r="50" spans="1:48" ht="27">
      <c r="A50" s="602">
        <v>45316</v>
      </c>
      <c r="B50" s="41">
        <v>101</v>
      </c>
      <c r="C50" s="603">
        <v>0.41666666666666669</v>
      </c>
      <c r="D50" s="40">
        <v>2400643</v>
      </c>
      <c r="E50" s="538" t="s">
        <v>59</v>
      </c>
      <c r="F50" s="40" t="s">
        <v>55</v>
      </c>
      <c r="G50" s="852">
        <v>14.2</v>
      </c>
      <c r="H50" s="852">
        <v>14.5</v>
      </c>
      <c r="I50" s="852">
        <v>14.4</v>
      </c>
      <c r="J50" s="604">
        <v>0.64500000000000002</v>
      </c>
      <c r="K50" s="829">
        <v>13.15</v>
      </c>
      <c r="L50" s="605">
        <f>(SSSE[[#This Row],[Protéine Brut (%) (+/-0,7)]]/(100-SSSE[[#This Row],[Humidité (%)]]))*100</f>
        <v>15.326340326340326</v>
      </c>
      <c r="M50" s="781"/>
      <c r="N50" s="781">
        <v>3.2</v>
      </c>
      <c r="O50" s="781"/>
      <c r="P50" s="781">
        <v>3.6</v>
      </c>
      <c r="Q50" s="859">
        <f>SUM(SSSE[[#This Row],[G 450µ]:[G 400µ]])</f>
        <v>6.8000000000000007</v>
      </c>
      <c r="R50" s="862">
        <v>8.4</v>
      </c>
      <c r="S50" s="862">
        <v>20</v>
      </c>
      <c r="T50" s="861">
        <v>20.2</v>
      </c>
      <c r="U50" s="859">
        <f>SUM(SSSE[[#This Row],[G 355µ]:[G 250µ]])</f>
        <v>48.599999999999994</v>
      </c>
      <c r="V50" s="861">
        <v>16.2</v>
      </c>
      <c r="W50" s="861">
        <v>11.2</v>
      </c>
      <c r="X50" s="861">
        <v>6.6</v>
      </c>
      <c r="Y50" s="882">
        <v>9</v>
      </c>
      <c r="Z50" s="863"/>
      <c r="AA50" s="822">
        <v>25.8</v>
      </c>
      <c r="AB50" s="822">
        <v>90</v>
      </c>
      <c r="AC50" s="833">
        <v>9.19</v>
      </c>
      <c r="AD50" s="531">
        <v>85.66</v>
      </c>
      <c r="AE50" s="531">
        <v>-0.86</v>
      </c>
      <c r="AF50" s="531">
        <v>18.62</v>
      </c>
      <c r="AG50" s="540">
        <v>5</v>
      </c>
      <c r="AH50" s="540">
        <v>58</v>
      </c>
      <c r="AI50" s="533">
        <v>0.85</v>
      </c>
      <c r="AJ50" s="437"/>
      <c r="AK50" s="437"/>
      <c r="AL50" s="796" t="s">
        <v>105</v>
      </c>
      <c r="AM50" s="437" t="s">
        <v>55</v>
      </c>
      <c r="AN50" s="534" t="s">
        <v>55</v>
      </c>
      <c r="AO50" s="437" t="s">
        <v>55</v>
      </c>
      <c r="AP50" s="437" t="s">
        <v>55</v>
      </c>
      <c r="AQ50" s="25" t="s">
        <v>32</v>
      </c>
      <c r="AR50" s="437" t="s">
        <v>2244</v>
      </c>
      <c r="AS50" s="437" t="s">
        <v>2290</v>
      </c>
      <c r="AT50" s="437"/>
      <c r="AU50" s="796" t="s">
        <v>2241</v>
      </c>
      <c r="AV50" s="437">
        <v>49</v>
      </c>
    </row>
    <row r="51" spans="1:48" ht="27">
      <c r="A51" s="602">
        <v>45317</v>
      </c>
      <c r="B51" s="41">
        <v>101</v>
      </c>
      <c r="C51" s="603">
        <v>0.375</v>
      </c>
      <c r="D51" s="40">
        <v>2400659</v>
      </c>
      <c r="E51" s="538" t="s">
        <v>59</v>
      </c>
      <c r="F51" s="40" t="s">
        <v>55</v>
      </c>
      <c r="G51" s="852">
        <v>13.95</v>
      </c>
      <c r="H51" s="852">
        <v>14.09</v>
      </c>
      <c r="I51" s="852">
        <v>14.19</v>
      </c>
      <c r="J51" s="604">
        <v>0.61599999999999999</v>
      </c>
      <c r="K51" s="829">
        <v>12.97</v>
      </c>
      <c r="L51" s="605">
        <f>(SSSE[[#This Row],[Protéine Brut (%) (+/-0,7)]]/(100-SSSE[[#This Row],[Humidité (%)]]))*100</f>
        <v>15.072632190586868</v>
      </c>
      <c r="M51" s="781"/>
      <c r="N51" s="781">
        <v>2.6</v>
      </c>
      <c r="O51" s="781"/>
      <c r="P51" s="781">
        <v>3.4</v>
      </c>
      <c r="Q51" s="859">
        <f>SUM(SSSE[[#This Row],[G 450µ]:[G 400µ]])</f>
        <v>6</v>
      </c>
      <c r="R51" s="862">
        <v>9</v>
      </c>
      <c r="S51" s="862">
        <v>22.2</v>
      </c>
      <c r="T51" s="861">
        <v>20.399999999999999</v>
      </c>
      <c r="U51" s="859">
        <f>SUM(SSSE[[#This Row],[G 355µ]:[G 250µ]])</f>
        <v>51.599999999999994</v>
      </c>
      <c r="V51" s="861">
        <v>15.6</v>
      </c>
      <c r="W51" s="861">
        <v>10.6</v>
      </c>
      <c r="X51" s="861">
        <v>6.8</v>
      </c>
      <c r="Y51" s="882">
        <v>8</v>
      </c>
      <c r="Z51" s="863"/>
      <c r="AA51" s="822"/>
      <c r="AB51" s="822"/>
      <c r="AC51" s="833"/>
      <c r="AD51" s="531">
        <v>85.68</v>
      </c>
      <c r="AE51" s="531">
        <v>-0.93</v>
      </c>
      <c r="AF51" s="531">
        <v>18.98</v>
      </c>
      <c r="AG51" s="540">
        <v>7</v>
      </c>
      <c r="AH51" s="540">
        <v>60</v>
      </c>
      <c r="AI51" s="533"/>
      <c r="AJ51" s="437"/>
      <c r="AK51" s="437"/>
      <c r="AL51" s="796" t="s">
        <v>27</v>
      </c>
      <c r="AM51" s="437" t="s">
        <v>55</v>
      </c>
      <c r="AN51" s="534" t="s">
        <v>55</v>
      </c>
      <c r="AO51" s="437" t="s">
        <v>55</v>
      </c>
      <c r="AP51" s="437" t="s">
        <v>55</v>
      </c>
      <c r="AQ51" s="25" t="s">
        <v>32</v>
      </c>
      <c r="AR51" s="437" t="s">
        <v>2244</v>
      </c>
      <c r="AS51" s="437" t="s">
        <v>2291</v>
      </c>
      <c r="AT51" s="437"/>
      <c r="AU51" s="796" t="s">
        <v>2241</v>
      </c>
      <c r="AV51" s="437">
        <v>50</v>
      </c>
    </row>
    <row r="52" spans="1:48" ht="27">
      <c r="A52" s="602">
        <v>45317</v>
      </c>
      <c r="B52" s="41">
        <v>101</v>
      </c>
      <c r="C52" s="603">
        <v>0.375</v>
      </c>
      <c r="D52" s="40">
        <v>2400660</v>
      </c>
      <c r="E52" s="40" t="s">
        <v>71</v>
      </c>
      <c r="F52" s="40" t="s">
        <v>55</v>
      </c>
      <c r="G52" s="852">
        <v>14.01</v>
      </c>
      <c r="H52" s="852">
        <v>14.19</v>
      </c>
      <c r="I52" s="852">
        <v>14.24</v>
      </c>
      <c r="J52" s="604">
        <v>0.628</v>
      </c>
      <c r="K52" s="829">
        <v>13.24</v>
      </c>
      <c r="L52" s="605">
        <f>(SSSE[[#This Row],[Protéine Brut (%) (+/-0,7)]]/(100-SSSE[[#This Row],[Humidité (%)]]))*100</f>
        <v>15.397139202232818</v>
      </c>
      <c r="M52" s="781"/>
      <c r="N52" s="781">
        <v>2.6</v>
      </c>
      <c r="O52" s="781"/>
      <c r="P52" s="781">
        <v>4.2</v>
      </c>
      <c r="Q52" s="859">
        <f>SUM(SSSE[[#This Row],[G 450µ]:[G 400µ]])</f>
        <v>6.8000000000000007</v>
      </c>
      <c r="R52" s="862">
        <v>8.1999999999999993</v>
      </c>
      <c r="S52" s="862">
        <v>22.2</v>
      </c>
      <c r="T52" s="861">
        <v>18.399999999999999</v>
      </c>
      <c r="U52" s="859">
        <f>SUM(SSSE[[#This Row],[G 355µ]:[G 250µ]])</f>
        <v>48.8</v>
      </c>
      <c r="V52" s="861">
        <v>17.399999999999999</v>
      </c>
      <c r="W52" s="861">
        <v>10.8</v>
      </c>
      <c r="X52" s="861">
        <v>7.8</v>
      </c>
      <c r="Y52" s="882">
        <v>8.6999999999999993</v>
      </c>
      <c r="Z52" s="863"/>
      <c r="AA52" s="822"/>
      <c r="AB52" s="822"/>
      <c r="AC52" s="833"/>
      <c r="AD52" s="531">
        <v>85.84</v>
      </c>
      <c r="AE52" s="531">
        <v>-0.98</v>
      </c>
      <c r="AF52" s="531">
        <v>19.329999999999998</v>
      </c>
      <c r="AG52" s="540">
        <v>8</v>
      </c>
      <c r="AH52" s="540">
        <v>62</v>
      </c>
      <c r="AI52" s="533"/>
      <c r="AJ52" s="437"/>
      <c r="AK52" s="437"/>
      <c r="AL52" s="796" t="s">
        <v>27</v>
      </c>
      <c r="AM52" s="437"/>
      <c r="AN52" s="534"/>
      <c r="AO52" s="437" t="s">
        <v>55</v>
      </c>
      <c r="AP52" s="437" t="s">
        <v>55</v>
      </c>
      <c r="AQ52" s="25" t="s">
        <v>32</v>
      </c>
      <c r="AR52" s="437" t="s">
        <v>2244</v>
      </c>
      <c r="AS52" s="437" t="s">
        <v>2292</v>
      </c>
      <c r="AT52" s="437"/>
      <c r="AU52" s="796" t="s">
        <v>2241</v>
      </c>
      <c r="AV52" s="437">
        <v>51</v>
      </c>
    </row>
    <row r="53" spans="1:48" ht="27">
      <c r="A53" s="602">
        <v>45317</v>
      </c>
      <c r="B53" s="41">
        <v>101</v>
      </c>
      <c r="C53" s="603">
        <v>0.45833333333333331</v>
      </c>
      <c r="D53" s="40">
        <v>2400663</v>
      </c>
      <c r="E53" s="40" t="s">
        <v>21</v>
      </c>
      <c r="F53" s="40" t="s">
        <v>55</v>
      </c>
      <c r="G53" s="852">
        <v>14.11</v>
      </c>
      <c r="H53" s="852"/>
      <c r="I53" s="852">
        <v>14.35</v>
      </c>
      <c r="J53" s="604"/>
      <c r="K53" s="829">
        <v>12.95</v>
      </c>
      <c r="L53" s="605">
        <f>(SSSE[[#This Row],[Protéine Brut (%) (+/-0,7)]]/(100-SSSE[[#This Row],[Humidité (%)]]))*100</f>
        <v>15.077424612876936</v>
      </c>
      <c r="M53" s="781"/>
      <c r="N53" s="781">
        <v>1.6</v>
      </c>
      <c r="O53" s="781"/>
      <c r="P53" s="781">
        <v>2.6</v>
      </c>
      <c r="Q53" s="859">
        <f>SUM(SSSE[[#This Row],[G 450µ]:[G 400µ]])</f>
        <v>4.2</v>
      </c>
      <c r="R53" s="862">
        <v>7.4</v>
      </c>
      <c r="S53" s="862">
        <v>23</v>
      </c>
      <c r="T53" s="861">
        <v>22.6</v>
      </c>
      <c r="U53" s="859">
        <f>SUM(SSSE[[#This Row],[G 355µ]:[G 250µ]])</f>
        <v>53</v>
      </c>
      <c r="V53" s="861">
        <v>22</v>
      </c>
      <c r="W53" s="861">
        <v>12</v>
      </c>
      <c r="X53" s="861">
        <v>4</v>
      </c>
      <c r="Y53" s="882">
        <v>3</v>
      </c>
      <c r="Z53" s="863"/>
      <c r="AA53" s="822"/>
      <c r="AB53" s="822"/>
      <c r="AC53" s="833"/>
      <c r="AD53" s="531">
        <v>85.41</v>
      </c>
      <c r="AE53" s="531">
        <v>-1.1000000000000001</v>
      </c>
      <c r="AF53" s="531">
        <v>19.91</v>
      </c>
      <c r="AG53" s="540">
        <v>10</v>
      </c>
      <c r="AH53" s="540">
        <v>66</v>
      </c>
      <c r="AI53" s="533"/>
      <c r="AJ53" s="437">
        <v>481</v>
      </c>
      <c r="AK53" s="437"/>
      <c r="AL53" s="796" t="s">
        <v>27</v>
      </c>
      <c r="AM53" s="437"/>
      <c r="AN53" s="534"/>
      <c r="AO53" s="437" t="s">
        <v>55</v>
      </c>
      <c r="AP53" s="437" t="s">
        <v>55</v>
      </c>
      <c r="AQ53" s="25" t="s">
        <v>32</v>
      </c>
      <c r="AR53" s="437" t="s">
        <v>2244</v>
      </c>
      <c r="AS53" s="437" t="s">
        <v>2293</v>
      </c>
      <c r="AT53" s="437"/>
      <c r="AU53" s="796" t="s">
        <v>2241</v>
      </c>
      <c r="AV53" s="437">
        <v>52</v>
      </c>
    </row>
    <row r="54" spans="1:48" ht="27">
      <c r="A54" s="602">
        <v>45318</v>
      </c>
      <c r="B54" s="41">
        <v>101</v>
      </c>
      <c r="C54" s="603">
        <v>0.48958333333333331</v>
      </c>
      <c r="D54" s="40">
        <v>2400694</v>
      </c>
      <c r="E54" s="40" t="s">
        <v>21</v>
      </c>
      <c r="F54" s="40" t="s">
        <v>55</v>
      </c>
      <c r="G54" s="852">
        <v>14.3</v>
      </c>
      <c r="H54" s="852"/>
      <c r="I54" s="852">
        <v>14.5</v>
      </c>
      <c r="J54" s="604"/>
      <c r="K54" s="829">
        <v>12.48</v>
      </c>
      <c r="L54" s="605">
        <f>(SSSE[[#This Row],[Protéine Brut (%) (+/-0,7)]]/(100-SSSE[[#This Row],[Humidité (%)]]))*100</f>
        <v>14.562427071178529</v>
      </c>
      <c r="M54" s="781"/>
      <c r="N54" s="781">
        <v>1.6</v>
      </c>
      <c r="O54" s="781"/>
      <c r="P54" s="781">
        <v>3</v>
      </c>
      <c r="Q54" s="859">
        <f>SUM(SSSE[[#This Row],[G 450µ]:[G 400µ]])</f>
        <v>4.5999999999999996</v>
      </c>
      <c r="R54" s="862">
        <v>8.1999999999999993</v>
      </c>
      <c r="S54" s="862">
        <v>24.6</v>
      </c>
      <c r="T54" s="861">
        <v>23.4</v>
      </c>
      <c r="U54" s="859">
        <f>SUM(SSSE[[#This Row],[G 355µ]:[G 250µ]])</f>
        <v>56.199999999999996</v>
      </c>
      <c r="V54" s="861">
        <v>21.2</v>
      </c>
      <c r="W54" s="861">
        <v>10.6</v>
      </c>
      <c r="X54" s="861">
        <v>4</v>
      </c>
      <c r="Y54" s="882">
        <v>3</v>
      </c>
      <c r="Z54" s="863"/>
      <c r="AA54" s="822"/>
      <c r="AB54" s="822"/>
      <c r="AC54" s="833"/>
      <c r="AD54" s="531">
        <v>85.78</v>
      </c>
      <c r="AE54" s="531">
        <v>-1.21</v>
      </c>
      <c r="AF54" s="531">
        <v>20.23</v>
      </c>
      <c r="AG54" s="540">
        <v>7</v>
      </c>
      <c r="AH54" s="540">
        <v>68</v>
      </c>
      <c r="AI54" s="533"/>
      <c r="AJ54" s="437"/>
      <c r="AK54" s="437"/>
      <c r="AL54" s="796" t="s">
        <v>27</v>
      </c>
      <c r="AM54" s="437"/>
      <c r="AN54" s="534"/>
      <c r="AO54" s="437" t="s">
        <v>55</v>
      </c>
      <c r="AP54" s="437" t="s">
        <v>55</v>
      </c>
      <c r="AQ54" s="25" t="s">
        <v>32</v>
      </c>
      <c r="AR54" s="437" t="s">
        <v>2244</v>
      </c>
      <c r="AS54" s="437" t="s">
        <v>2294</v>
      </c>
      <c r="AT54" s="437"/>
      <c r="AU54" s="796" t="s">
        <v>2241</v>
      </c>
      <c r="AV54" s="437">
        <v>53</v>
      </c>
    </row>
    <row r="55" spans="1:48" ht="27">
      <c r="A55" s="602">
        <v>45320</v>
      </c>
      <c r="B55" s="41">
        <v>101</v>
      </c>
      <c r="C55" s="603">
        <v>0.35416666666666669</v>
      </c>
      <c r="D55" s="40">
        <v>2400712</v>
      </c>
      <c r="E55" s="40" t="s">
        <v>21</v>
      </c>
      <c r="F55" s="40" t="s">
        <v>55</v>
      </c>
      <c r="G55" s="852">
        <v>14.5</v>
      </c>
      <c r="H55" s="852">
        <v>14.9</v>
      </c>
      <c r="I55" s="852">
        <v>14.9</v>
      </c>
      <c r="J55" s="604">
        <v>0.65600000000000003</v>
      </c>
      <c r="K55" s="829">
        <v>12.73</v>
      </c>
      <c r="L55" s="605">
        <f>(SSSE[[#This Row],[Protéine Brut (%) (+/-0,7)]]/(100-SSSE[[#This Row],[Humidité (%)]]))*100</f>
        <v>14.888888888888891</v>
      </c>
      <c r="M55" s="781"/>
      <c r="N55" s="781"/>
      <c r="O55" s="781"/>
      <c r="P55" s="781"/>
      <c r="Q55" s="863"/>
      <c r="R55" s="862"/>
      <c r="S55" s="862"/>
      <c r="T55" s="861"/>
      <c r="U55" s="863"/>
      <c r="V55" s="861"/>
      <c r="W55" s="861"/>
      <c r="X55" s="861"/>
      <c r="Y55" s="882"/>
      <c r="Z55" s="863"/>
      <c r="AA55" s="822"/>
      <c r="AB55" s="822"/>
      <c r="AC55" s="833"/>
      <c r="AD55" s="531">
        <v>85.35</v>
      </c>
      <c r="AE55" s="531">
        <v>-1.21</v>
      </c>
      <c r="AF55" s="531">
        <v>20.81</v>
      </c>
      <c r="AG55" s="540"/>
      <c r="AH55" s="540"/>
      <c r="AI55" s="533"/>
      <c r="AJ55" s="437"/>
      <c r="AK55" s="437"/>
      <c r="AL55" s="796" t="s">
        <v>62</v>
      </c>
      <c r="AM55" s="437"/>
      <c r="AN55" s="534"/>
      <c r="AO55" s="437" t="s">
        <v>55</v>
      </c>
      <c r="AP55" s="437" t="s">
        <v>55</v>
      </c>
      <c r="AQ55" s="25" t="s">
        <v>32</v>
      </c>
      <c r="AR55" s="437" t="s">
        <v>2244</v>
      </c>
      <c r="AS55" s="437" t="s">
        <v>2295</v>
      </c>
      <c r="AT55" s="437"/>
      <c r="AU55" s="796" t="s">
        <v>2241</v>
      </c>
      <c r="AV55" s="437">
        <v>54</v>
      </c>
    </row>
    <row r="56" spans="1:48" ht="27">
      <c r="A56" s="602">
        <v>45320</v>
      </c>
      <c r="B56" s="41">
        <v>101</v>
      </c>
      <c r="C56" s="603">
        <v>0.41666666666666669</v>
      </c>
      <c r="D56" s="40">
        <v>2400714</v>
      </c>
      <c r="E56" s="40" t="s">
        <v>21</v>
      </c>
      <c r="F56" s="40" t="s">
        <v>55</v>
      </c>
      <c r="G56" s="852">
        <v>14.5</v>
      </c>
      <c r="H56" s="852">
        <v>14.78</v>
      </c>
      <c r="I56" s="852">
        <v>14.8</v>
      </c>
      <c r="J56" s="604">
        <v>0.64800000000000002</v>
      </c>
      <c r="K56" s="829">
        <v>12.89</v>
      </c>
      <c r="L56" s="605">
        <f>(SSSE[[#This Row],[Protéine Brut (%) (+/-0,7)]]/(100-SSSE[[#This Row],[Humidité (%)]]))*100</f>
        <v>15.076023391812864</v>
      </c>
      <c r="M56" s="781"/>
      <c r="N56" s="781">
        <v>2.4</v>
      </c>
      <c r="O56" s="781"/>
      <c r="P56" s="781">
        <v>2.8</v>
      </c>
      <c r="Q56" s="859">
        <f>SUM(SSSE[[#This Row],[G 450µ]:[G 400µ]])</f>
        <v>5.1999999999999993</v>
      </c>
      <c r="R56" s="862">
        <v>8.6</v>
      </c>
      <c r="S56" s="862">
        <v>24.6</v>
      </c>
      <c r="T56" s="861">
        <v>23.2</v>
      </c>
      <c r="U56" s="859">
        <f>SUM(SSSE[[#This Row],[G 355µ]:[G 250µ]])</f>
        <v>56.400000000000006</v>
      </c>
      <c r="V56" s="861">
        <v>23.2</v>
      </c>
      <c r="W56" s="861">
        <v>11.6</v>
      </c>
      <c r="X56" s="861">
        <v>3.2</v>
      </c>
      <c r="Y56" s="882">
        <v>3.6</v>
      </c>
      <c r="Z56" s="863"/>
      <c r="AA56" s="822">
        <v>24.77</v>
      </c>
      <c r="AB56" s="822">
        <v>96</v>
      </c>
      <c r="AC56" s="833">
        <v>8.7799999999999994</v>
      </c>
      <c r="AD56" s="531">
        <v>85.37</v>
      </c>
      <c r="AE56" s="531">
        <v>-1.21</v>
      </c>
      <c r="AF56" s="531">
        <v>20.73</v>
      </c>
      <c r="AG56" s="540">
        <v>5</v>
      </c>
      <c r="AH56" s="540">
        <v>60</v>
      </c>
      <c r="AI56" s="533">
        <v>0.76</v>
      </c>
      <c r="AJ56" s="437"/>
      <c r="AK56" s="437"/>
      <c r="AL56" s="796" t="s">
        <v>62</v>
      </c>
      <c r="AM56" s="437"/>
      <c r="AN56" s="534"/>
      <c r="AO56" s="437" t="s">
        <v>55</v>
      </c>
      <c r="AP56" s="437" t="s">
        <v>55</v>
      </c>
      <c r="AQ56" s="25" t="s">
        <v>32</v>
      </c>
      <c r="AR56" s="437" t="s">
        <v>2244</v>
      </c>
      <c r="AS56" s="437" t="s">
        <v>2296</v>
      </c>
      <c r="AT56" s="437"/>
      <c r="AU56" s="796" t="s">
        <v>2241</v>
      </c>
      <c r="AV56" s="437">
        <v>55</v>
      </c>
    </row>
    <row r="57" spans="1:48" ht="27">
      <c r="A57" s="602">
        <v>45320</v>
      </c>
      <c r="B57" s="41">
        <v>101</v>
      </c>
      <c r="C57" s="603">
        <v>0.41666666666666669</v>
      </c>
      <c r="D57" s="40">
        <v>2400728</v>
      </c>
      <c r="E57" s="538" t="s">
        <v>59</v>
      </c>
      <c r="F57" s="40" t="s">
        <v>55</v>
      </c>
      <c r="G57" s="852">
        <v>14.04</v>
      </c>
      <c r="H57" s="852"/>
      <c r="I57" s="852">
        <v>14.3</v>
      </c>
      <c r="J57" s="604">
        <v>0.64800000000000002</v>
      </c>
      <c r="K57" s="829">
        <v>12.89</v>
      </c>
      <c r="L57" s="605">
        <f>(SSSE[[#This Row],[Protéine Brut (%) (+/-0,7)]]/(100-SSSE[[#This Row],[Humidité (%)]]))*100</f>
        <v>14.995346672871101</v>
      </c>
      <c r="M57" s="781"/>
      <c r="N57" s="781"/>
      <c r="O57" s="781"/>
      <c r="P57" s="781"/>
      <c r="Q57" s="863"/>
      <c r="R57" s="862"/>
      <c r="S57" s="862"/>
      <c r="T57" s="861"/>
      <c r="U57" s="863"/>
      <c r="V57" s="861"/>
      <c r="W57" s="861"/>
      <c r="X57" s="861"/>
      <c r="Y57" s="882"/>
      <c r="Z57" s="863"/>
      <c r="AA57" s="822"/>
      <c r="AB57" s="822"/>
      <c r="AC57" s="833"/>
      <c r="AD57" s="531">
        <v>85.81</v>
      </c>
      <c r="AE57" s="531">
        <v>-1.0900000000000001</v>
      </c>
      <c r="AF57" s="531">
        <v>19.63</v>
      </c>
      <c r="AG57" s="540">
        <v>4</v>
      </c>
      <c r="AH57" s="540">
        <v>46</v>
      </c>
      <c r="AI57" s="533"/>
      <c r="AJ57" s="437"/>
      <c r="AK57" s="437"/>
      <c r="AL57" s="796" t="s">
        <v>62</v>
      </c>
      <c r="AM57" s="437" t="s">
        <v>55</v>
      </c>
      <c r="AN57" s="534" t="s">
        <v>55</v>
      </c>
      <c r="AO57" s="437" t="s">
        <v>55</v>
      </c>
      <c r="AP57" s="437" t="s">
        <v>55</v>
      </c>
      <c r="AQ57" s="25" t="s">
        <v>32</v>
      </c>
      <c r="AR57" s="437" t="s">
        <v>2244</v>
      </c>
      <c r="AS57" s="437" t="s">
        <v>2297</v>
      </c>
      <c r="AT57" s="437"/>
      <c r="AU57" s="796" t="s">
        <v>2241</v>
      </c>
      <c r="AV57" s="437">
        <v>56</v>
      </c>
    </row>
    <row r="58" spans="1:48" ht="27">
      <c r="A58" s="602">
        <v>45320</v>
      </c>
      <c r="B58" s="41">
        <v>101</v>
      </c>
      <c r="C58" s="603">
        <v>0.41666666666666669</v>
      </c>
      <c r="D58" s="40">
        <v>2400727</v>
      </c>
      <c r="E58" s="40" t="s">
        <v>71</v>
      </c>
      <c r="F58" s="40" t="s">
        <v>55</v>
      </c>
      <c r="G58" s="852">
        <v>14.3</v>
      </c>
      <c r="H58" s="852"/>
      <c r="I58" s="852"/>
      <c r="J58" s="604">
        <v>0.66300000000000003</v>
      </c>
      <c r="K58" s="829">
        <v>12.89</v>
      </c>
      <c r="L58" s="605">
        <f>(SSSE[[#This Row],[Protéine Brut (%) (+/-0,7)]]/(100-SSSE[[#This Row],[Humidité (%)]]))*100</f>
        <v>15.040840140023338</v>
      </c>
      <c r="M58" s="781"/>
      <c r="N58" s="781">
        <v>2.8</v>
      </c>
      <c r="O58" s="781"/>
      <c r="P58" s="781">
        <v>3.6</v>
      </c>
      <c r="Q58" s="859">
        <f>SUM(SSSE[[#This Row],[G 450µ]:[G 400µ]])</f>
        <v>6.4</v>
      </c>
      <c r="R58" s="862">
        <v>8.6</v>
      </c>
      <c r="S58" s="862">
        <v>22.8</v>
      </c>
      <c r="T58" s="861">
        <v>21</v>
      </c>
      <c r="U58" s="859">
        <f>SUM(SSSE[[#This Row],[G 355µ]:[G 250µ]])</f>
        <v>52.4</v>
      </c>
      <c r="V58" s="861">
        <v>15.6</v>
      </c>
      <c r="W58" s="861">
        <v>13.2</v>
      </c>
      <c r="X58" s="861">
        <v>6</v>
      </c>
      <c r="Y58" s="882">
        <v>5.4</v>
      </c>
      <c r="Z58" s="863"/>
      <c r="AA58" s="822">
        <v>23.43</v>
      </c>
      <c r="AB58" s="822">
        <v>87</v>
      </c>
      <c r="AC58" s="833">
        <v>8.56</v>
      </c>
      <c r="AD58" s="531">
        <v>85.47</v>
      </c>
      <c r="AE58" s="531">
        <v>-1.18</v>
      </c>
      <c r="AF58" s="531">
        <v>19.850000000000001</v>
      </c>
      <c r="AG58" s="540">
        <v>3</v>
      </c>
      <c r="AH58" s="540">
        <v>50</v>
      </c>
      <c r="AI58" s="533"/>
      <c r="AJ58" s="437"/>
      <c r="AK58" s="437"/>
      <c r="AL58" s="796" t="s">
        <v>105</v>
      </c>
      <c r="AM58" s="437"/>
      <c r="AN58" s="534"/>
      <c r="AO58" s="437" t="s">
        <v>55</v>
      </c>
      <c r="AP58" s="437" t="s">
        <v>55</v>
      </c>
      <c r="AQ58" s="25" t="s">
        <v>32</v>
      </c>
      <c r="AR58" s="437" t="s">
        <v>2244</v>
      </c>
      <c r="AS58" s="437" t="s">
        <v>2298</v>
      </c>
      <c r="AT58" s="437"/>
      <c r="AU58" s="796" t="s">
        <v>2241</v>
      </c>
      <c r="AV58" s="437">
        <v>57</v>
      </c>
    </row>
    <row r="59" spans="1:48" ht="27">
      <c r="A59" s="602">
        <v>45320</v>
      </c>
      <c r="B59" s="41">
        <v>101</v>
      </c>
      <c r="C59" s="603">
        <v>0.60416666666666663</v>
      </c>
      <c r="D59" s="40">
        <v>2400731</v>
      </c>
      <c r="E59" s="538" t="s">
        <v>59</v>
      </c>
      <c r="F59" s="40" t="s">
        <v>55</v>
      </c>
      <c r="G59" s="852">
        <v>14.74</v>
      </c>
      <c r="H59" s="852"/>
      <c r="I59" s="852">
        <v>14.46</v>
      </c>
      <c r="J59" s="604">
        <v>0.65800000000000003</v>
      </c>
      <c r="K59" s="829">
        <v>12.13</v>
      </c>
      <c r="L59" s="605">
        <f>(SSSE[[#This Row],[Protéine Brut (%) (+/-0,7)]]/(100-SSSE[[#This Row],[Humidité (%)]]))*100</f>
        <v>14.227070138400189</v>
      </c>
      <c r="M59" s="781"/>
      <c r="N59" s="781">
        <v>2.4</v>
      </c>
      <c r="O59" s="781"/>
      <c r="P59" s="781">
        <v>4</v>
      </c>
      <c r="Q59" s="859">
        <f>SUM(SSSE[[#This Row],[G 450µ]:[G 400µ]])</f>
        <v>6.4</v>
      </c>
      <c r="R59" s="862">
        <v>8.8000000000000007</v>
      </c>
      <c r="S59" s="862">
        <v>22.6</v>
      </c>
      <c r="T59" s="861">
        <v>19.2</v>
      </c>
      <c r="U59" s="859">
        <f>SUM(SSSE[[#This Row],[G 355µ]:[G 250µ]])</f>
        <v>50.6</v>
      </c>
      <c r="V59" s="861">
        <v>20.2</v>
      </c>
      <c r="W59" s="861">
        <v>8</v>
      </c>
      <c r="X59" s="861">
        <v>7.4</v>
      </c>
      <c r="Y59" s="882">
        <v>3.6</v>
      </c>
      <c r="Z59" s="863"/>
      <c r="AA59" s="822"/>
      <c r="AB59" s="822"/>
      <c r="AC59" s="833"/>
      <c r="AD59" s="531">
        <v>85.26</v>
      </c>
      <c r="AE59" s="531">
        <v>-0.92</v>
      </c>
      <c r="AF59" s="531">
        <v>19.170000000000002</v>
      </c>
      <c r="AG59" s="540">
        <v>4</v>
      </c>
      <c r="AH59" s="540">
        <v>60</v>
      </c>
      <c r="AI59" s="533"/>
      <c r="AJ59" s="437"/>
      <c r="AK59" s="437"/>
      <c r="AL59" s="796" t="s">
        <v>62</v>
      </c>
      <c r="AM59" s="437" t="s">
        <v>55</v>
      </c>
      <c r="AN59" s="534" t="s">
        <v>55</v>
      </c>
      <c r="AO59" s="437" t="s">
        <v>55</v>
      </c>
      <c r="AP59" s="437" t="s">
        <v>55</v>
      </c>
      <c r="AQ59" s="25" t="s">
        <v>32</v>
      </c>
      <c r="AR59" s="437" t="s">
        <v>2239</v>
      </c>
      <c r="AS59" s="437" t="s">
        <v>2299</v>
      </c>
      <c r="AT59" s="437"/>
      <c r="AU59" s="796" t="s">
        <v>2241</v>
      </c>
      <c r="AV59" s="437">
        <v>58</v>
      </c>
    </row>
    <row r="60" spans="1:48" ht="27">
      <c r="A60" s="602">
        <v>45320</v>
      </c>
      <c r="B60" s="41">
        <v>101</v>
      </c>
      <c r="C60" s="603">
        <v>0.66666666666666663</v>
      </c>
      <c r="D60" s="40">
        <v>2400743</v>
      </c>
      <c r="E60" s="40" t="s">
        <v>21</v>
      </c>
      <c r="F60" s="40" t="s">
        <v>55</v>
      </c>
      <c r="G60" s="852">
        <v>14</v>
      </c>
      <c r="H60" s="852"/>
      <c r="I60" s="852">
        <v>14.82</v>
      </c>
      <c r="J60" s="604"/>
      <c r="K60" s="829">
        <v>11.63</v>
      </c>
      <c r="L60" s="605">
        <f>(SSSE[[#This Row],[Protéine Brut (%) (+/-0,7)]]/(100-SSSE[[#This Row],[Humidité (%)]]))*100</f>
        <v>13.523255813953488</v>
      </c>
      <c r="M60" s="781"/>
      <c r="N60" s="781"/>
      <c r="O60" s="781"/>
      <c r="P60" s="781"/>
      <c r="Q60" s="863"/>
      <c r="R60" s="862"/>
      <c r="S60" s="862"/>
      <c r="T60" s="861"/>
      <c r="U60" s="863"/>
      <c r="V60" s="861"/>
      <c r="W60" s="861"/>
      <c r="X60" s="861"/>
      <c r="Y60" s="882"/>
      <c r="Z60" s="863"/>
      <c r="AA60" s="822"/>
      <c r="AB60" s="822"/>
      <c r="AC60" s="833"/>
      <c r="AD60" s="531">
        <v>85.61</v>
      </c>
      <c r="AE60" s="531">
        <v>-1.36</v>
      </c>
      <c r="AF60" s="531">
        <v>21.2</v>
      </c>
      <c r="AG60" s="540">
        <v>4</v>
      </c>
      <c r="AH60" s="540">
        <v>57</v>
      </c>
      <c r="AI60" s="533">
        <v>0.78</v>
      </c>
      <c r="AJ60" s="437"/>
      <c r="AK60" s="437"/>
      <c r="AL60" s="796" t="s">
        <v>105</v>
      </c>
      <c r="AM60" s="437"/>
      <c r="AN60" s="534"/>
      <c r="AO60" s="437" t="s">
        <v>55</v>
      </c>
      <c r="AP60" s="437" t="s">
        <v>55</v>
      </c>
      <c r="AQ60" s="25" t="s">
        <v>32</v>
      </c>
      <c r="AR60" s="437" t="s">
        <v>2244</v>
      </c>
      <c r="AS60" s="437" t="s">
        <v>2300</v>
      </c>
      <c r="AT60" s="437"/>
      <c r="AU60" s="796" t="s">
        <v>2241</v>
      </c>
      <c r="AV60" s="437">
        <v>59</v>
      </c>
    </row>
    <row r="61" spans="1:48" ht="29.25" customHeight="1">
      <c r="A61" s="602">
        <v>45321</v>
      </c>
      <c r="B61" s="41">
        <v>101</v>
      </c>
      <c r="C61" s="603">
        <v>0.375</v>
      </c>
      <c r="D61" s="40">
        <v>2400748</v>
      </c>
      <c r="E61" s="40" t="s">
        <v>21</v>
      </c>
      <c r="F61" s="40" t="s">
        <v>55</v>
      </c>
      <c r="G61" s="852">
        <v>14.2</v>
      </c>
      <c r="H61" s="852">
        <v>14.6</v>
      </c>
      <c r="I61" s="852">
        <v>14.5</v>
      </c>
      <c r="J61" s="604">
        <v>0.64600000000000002</v>
      </c>
      <c r="K61" s="829">
        <v>12.83</v>
      </c>
      <c r="L61" s="605">
        <f>(SSSE[[#This Row],[Protéine Brut (%) (+/-0,7)]]/(100-SSSE[[#This Row],[Humidité (%)]]))*100</f>
        <v>14.953379953379953</v>
      </c>
      <c r="M61" s="781"/>
      <c r="N61" s="781">
        <v>2.8</v>
      </c>
      <c r="O61" s="781"/>
      <c r="P61" s="781">
        <v>3.6</v>
      </c>
      <c r="Q61" s="859">
        <f>SUM(SSSE[[#This Row],[G 450µ]:[G 400µ]])</f>
        <v>6.4</v>
      </c>
      <c r="R61" s="862">
        <v>8.6</v>
      </c>
      <c r="S61" s="862">
        <v>22.6</v>
      </c>
      <c r="T61" s="861">
        <v>20.399999999999999</v>
      </c>
      <c r="U61" s="859">
        <f>SUM(SSSE[[#This Row],[G 355µ]:[G 250µ]])</f>
        <v>51.6</v>
      </c>
      <c r="V61" s="861">
        <v>25</v>
      </c>
      <c r="W61" s="861">
        <v>9.6</v>
      </c>
      <c r="X61" s="861">
        <v>3.6</v>
      </c>
      <c r="Y61" s="882">
        <v>3</v>
      </c>
      <c r="Z61" s="863"/>
      <c r="AA61" s="822">
        <v>30.46</v>
      </c>
      <c r="AB61" s="822">
        <v>65</v>
      </c>
      <c r="AC61" s="833">
        <v>9.9600000000000009</v>
      </c>
      <c r="AD61" s="531">
        <v>83.34</v>
      </c>
      <c r="AE61" s="531">
        <v>-1.47</v>
      </c>
      <c r="AF61" s="531">
        <v>20.66</v>
      </c>
      <c r="AG61" s="540">
        <v>12</v>
      </c>
      <c r="AH61" s="540">
        <v>80</v>
      </c>
      <c r="AI61" s="533">
        <v>0.84</v>
      </c>
      <c r="AJ61" s="437"/>
      <c r="AK61" s="437"/>
      <c r="AL61" s="796" t="s">
        <v>27</v>
      </c>
      <c r="AM61" s="437"/>
      <c r="AN61" s="534"/>
      <c r="AO61" s="437" t="s">
        <v>55</v>
      </c>
      <c r="AP61" s="437" t="s">
        <v>55</v>
      </c>
      <c r="AQ61" s="25" t="s">
        <v>32</v>
      </c>
      <c r="AR61" s="437" t="s">
        <v>2244</v>
      </c>
      <c r="AS61" s="437" t="s">
        <v>2301</v>
      </c>
      <c r="AT61" s="437"/>
      <c r="AU61" s="796" t="s">
        <v>2241</v>
      </c>
      <c r="AV61" s="437">
        <v>60</v>
      </c>
    </row>
    <row r="62" spans="1:48" ht="27">
      <c r="A62" s="602">
        <v>45321</v>
      </c>
      <c r="B62" s="41">
        <v>101</v>
      </c>
      <c r="C62" s="603">
        <v>0.45833333333333331</v>
      </c>
      <c r="D62" s="40">
        <v>2400759</v>
      </c>
      <c r="E62" s="40" t="s">
        <v>21</v>
      </c>
      <c r="F62" s="40" t="s">
        <v>55</v>
      </c>
      <c r="G62" s="852">
        <v>14.2</v>
      </c>
      <c r="H62" s="852"/>
      <c r="I62" s="852"/>
      <c r="J62" s="604"/>
      <c r="K62" s="829">
        <v>12.45</v>
      </c>
      <c r="L62" s="605">
        <f>(SSSE[[#This Row],[Protéine Brut (%) (+/-0,7)]]/(100-SSSE[[#This Row],[Humidité (%)]]))*100</f>
        <v>14.51048951048951</v>
      </c>
      <c r="M62" s="781"/>
      <c r="N62" s="781" t="s">
        <v>1364</v>
      </c>
      <c r="O62" s="781"/>
      <c r="P62" s="781">
        <v>2.6</v>
      </c>
      <c r="Q62" s="859">
        <f>SUM(SSSE[[#This Row],[G 450µ]:[G 400µ]])</f>
        <v>2.6</v>
      </c>
      <c r="R62" s="862">
        <v>6.8</v>
      </c>
      <c r="S62" s="862">
        <v>22.8</v>
      </c>
      <c r="T62" s="861">
        <v>25.4</v>
      </c>
      <c r="U62" s="859">
        <f>SUM(SSSE[[#This Row],[G 355µ]:[G 250µ]])</f>
        <v>55</v>
      </c>
      <c r="V62" s="861">
        <v>20.8</v>
      </c>
      <c r="W62" s="861">
        <v>11</v>
      </c>
      <c r="X62" s="861">
        <v>4.8</v>
      </c>
      <c r="Y62" s="882">
        <v>2.8</v>
      </c>
      <c r="Z62" s="863"/>
      <c r="AA62" s="822"/>
      <c r="AB62" s="822"/>
      <c r="AC62" s="833"/>
      <c r="AD62" s="531">
        <v>83.34</v>
      </c>
      <c r="AE62" s="531">
        <v>-1.47</v>
      </c>
      <c r="AF62" s="531">
        <v>20.66</v>
      </c>
      <c r="AG62" s="540">
        <v>7</v>
      </c>
      <c r="AH62" s="540">
        <v>72</v>
      </c>
      <c r="AI62" s="533"/>
      <c r="AJ62" s="437"/>
      <c r="AK62" s="437"/>
      <c r="AL62" s="796" t="s">
        <v>27</v>
      </c>
      <c r="AM62" s="437"/>
      <c r="AN62" s="534"/>
      <c r="AO62" s="437" t="s">
        <v>55</v>
      </c>
      <c r="AP62" s="437" t="s">
        <v>55</v>
      </c>
      <c r="AQ62" s="25" t="s">
        <v>32</v>
      </c>
      <c r="AR62" s="437" t="s">
        <v>2244</v>
      </c>
      <c r="AS62" s="437" t="s">
        <v>2302</v>
      </c>
      <c r="AT62" s="437"/>
      <c r="AU62" s="796" t="s">
        <v>2241</v>
      </c>
      <c r="AV62" s="437">
        <v>61</v>
      </c>
    </row>
    <row r="63" spans="1:48" ht="27">
      <c r="A63" s="602">
        <v>45321</v>
      </c>
      <c r="B63" s="41">
        <v>101</v>
      </c>
      <c r="C63" s="603">
        <v>0.60416666666666663</v>
      </c>
      <c r="D63" s="40">
        <v>2400760</v>
      </c>
      <c r="E63" s="538" t="s">
        <v>59</v>
      </c>
      <c r="F63" s="40" t="s">
        <v>55</v>
      </c>
      <c r="G63" s="852">
        <v>14.43</v>
      </c>
      <c r="H63" s="852"/>
      <c r="I63" s="852">
        <v>14.72</v>
      </c>
      <c r="J63" s="604">
        <v>0.67500000000000004</v>
      </c>
      <c r="K63" s="829">
        <v>12.8</v>
      </c>
      <c r="L63" s="605">
        <f>(SSSE[[#This Row],[Protéine Brut (%) (+/-0,7)]]/(100-SSSE[[#This Row],[Humidité (%)]]))*100</f>
        <v>14.958513497721166</v>
      </c>
      <c r="M63" s="781"/>
      <c r="N63" s="781">
        <v>2.8</v>
      </c>
      <c r="O63" s="781"/>
      <c r="P63" s="781">
        <v>3</v>
      </c>
      <c r="Q63" s="859">
        <f>SUM(SSSE[[#This Row],[G 450µ]:[G 400µ]])</f>
        <v>5.8</v>
      </c>
      <c r="R63" s="862">
        <v>8.4</v>
      </c>
      <c r="S63" s="862">
        <v>22.8</v>
      </c>
      <c r="T63" s="861">
        <v>19</v>
      </c>
      <c r="U63" s="859">
        <f>SUM(SSSE[[#This Row],[G 355µ]:[G 250µ]])</f>
        <v>50.2</v>
      </c>
      <c r="V63" s="861">
        <v>18</v>
      </c>
      <c r="W63" s="861">
        <v>12.8</v>
      </c>
      <c r="X63" s="861">
        <v>8.1999999999999993</v>
      </c>
      <c r="Y63" s="882">
        <v>2.6</v>
      </c>
      <c r="Z63" s="863"/>
      <c r="AA63" s="822"/>
      <c r="AB63" s="822"/>
      <c r="AC63" s="833"/>
      <c r="AD63" s="531">
        <v>83.66</v>
      </c>
      <c r="AE63" s="531">
        <v>-1.32</v>
      </c>
      <c r="AF63" s="531">
        <v>19.7</v>
      </c>
      <c r="AG63" s="540">
        <v>5</v>
      </c>
      <c r="AH63" s="540">
        <v>68</v>
      </c>
      <c r="AI63" s="533"/>
      <c r="AJ63" s="437"/>
      <c r="AK63" s="437"/>
      <c r="AL63" s="796" t="s">
        <v>105</v>
      </c>
      <c r="AM63" s="437" t="s">
        <v>55</v>
      </c>
      <c r="AN63" s="534" t="s">
        <v>55</v>
      </c>
      <c r="AO63" s="437" t="s">
        <v>55</v>
      </c>
      <c r="AP63" s="437" t="s">
        <v>55</v>
      </c>
      <c r="AQ63" s="25" t="s">
        <v>32</v>
      </c>
      <c r="AR63" s="437" t="s">
        <v>2244</v>
      </c>
      <c r="AS63" s="437" t="s">
        <v>2303</v>
      </c>
      <c r="AT63" s="437"/>
      <c r="AU63" s="796" t="s">
        <v>2241</v>
      </c>
      <c r="AV63" s="437">
        <v>62</v>
      </c>
    </row>
    <row r="64" spans="1:48" ht="27">
      <c r="A64" s="602">
        <v>45321</v>
      </c>
      <c r="B64" s="41">
        <v>101</v>
      </c>
      <c r="C64" s="603">
        <v>0.60416666666666663</v>
      </c>
      <c r="D64" s="40">
        <v>2400761</v>
      </c>
      <c r="E64" s="40" t="s">
        <v>71</v>
      </c>
      <c r="F64" s="40" t="s">
        <v>55</v>
      </c>
      <c r="G64" s="852">
        <v>14.23</v>
      </c>
      <c r="H64" s="852"/>
      <c r="I64" s="852">
        <v>14.56</v>
      </c>
      <c r="J64" s="604">
        <v>0.65600000000000003</v>
      </c>
      <c r="K64" s="829">
        <v>13.03</v>
      </c>
      <c r="L64" s="605">
        <f>(SSSE[[#This Row],[Protéine Brut (%) (+/-0,7)]]/(100-SSSE[[#This Row],[Humidité (%)]]))*100</f>
        <v>15.191792001865453</v>
      </c>
      <c r="M64" s="781"/>
      <c r="N64" s="781">
        <v>3</v>
      </c>
      <c r="O64" s="781"/>
      <c r="P64" s="781">
        <v>3</v>
      </c>
      <c r="Q64" s="859">
        <f>SUM(SSSE[[#This Row],[G 450µ]:[G 400µ]])</f>
        <v>6</v>
      </c>
      <c r="R64" s="862">
        <v>8.8000000000000007</v>
      </c>
      <c r="S64" s="862">
        <v>21</v>
      </c>
      <c r="T64" s="861">
        <v>22.2</v>
      </c>
      <c r="U64" s="859">
        <f>SUM(SSSE[[#This Row],[G 355µ]:[G 250µ]])</f>
        <v>52</v>
      </c>
      <c r="V64" s="861">
        <v>17.399999999999999</v>
      </c>
      <c r="W64" s="861">
        <v>11.4</v>
      </c>
      <c r="X64" s="861">
        <v>8.8000000000000007</v>
      </c>
      <c r="Y64" s="882">
        <v>5.4</v>
      </c>
      <c r="Z64" s="863"/>
      <c r="AA64" s="822"/>
      <c r="AB64" s="822"/>
      <c r="AC64" s="833"/>
      <c r="AD64" s="531">
        <v>83.35</v>
      </c>
      <c r="AE64" s="531">
        <v>-1.32</v>
      </c>
      <c r="AF64" s="531">
        <v>19.78</v>
      </c>
      <c r="AG64" s="540">
        <v>4</v>
      </c>
      <c r="AH64" s="540">
        <v>60</v>
      </c>
      <c r="AI64" s="533"/>
      <c r="AJ64" s="437"/>
      <c r="AK64" s="437"/>
      <c r="AL64" s="796" t="s">
        <v>105</v>
      </c>
      <c r="AM64" s="437"/>
      <c r="AN64" s="534"/>
      <c r="AO64" s="437" t="s">
        <v>55</v>
      </c>
      <c r="AP64" s="437" t="s">
        <v>55</v>
      </c>
      <c r="AQ64" s="25" t="s">
        <v>32</v>
      </c>
      <c r="AR64" s="437" t="s">
        <v>2244</v>
      </c>
      <c r="AS64" s="437" t="s">
        <v>2304</v>
      </c>
      <c r="AT64" s="437"/>
      <c r="AU64" s="796" t="s">
        <v>2241</v>
      </c>
      <c r="AV64" s="437">
        <v>63</v>
      </c>
    </row>
    <row r="65" spans="1:48" ht="27">
      <c r="A65" s="602">
        <v>45322</v>
      </c>
      <c r="B65" s="41">
        <v>101</v>
      </c>
      <c r="C65" s="603">
        <v>0.375</v>
      </c>
      <c r="D65" s="40">
        <v>2400784</v>
      </c>
      <c r="E65" s="40" t="s">
        <v>21</v>
      </c>
      <c r="F65" s="40" t="s">
        <v>55</v>
      </c>
      <c r="G65" s="852">
        <v>14.8</v>
      </c>
      <c r="H65" s="852">
        <v>14.7</v>
      </c>
      <c r="I65" s="852">
        <v>14.8</v>
      </c>
      <c r="J65" s="604">
        <v>0.64800000000000002</v>
      </c>
      <c r="K65" s="829">
        <v>13.01</v>
      </c>
      <c r="L65" s="605">
        <f>(SSSE[[#This Row],[Protéine Brut (%) (+/-0,7)]]/(100-SSSE[[#This Row],[Humidité (%)]]))*100</f>
        <v>15.269953051643192</v>
      </c>
      <c r="M65" s="781"/>
      <c r="N65" s="781">
        <v>2.2000000000000002</v>
      </c>
      <c r="O65" s="781"/>
      <c r="P65" s="781">
        <v>2.8</v>
      </c>
      <c r="Q65" s="859">
        <f>SUM(SSSE[[#This Row],[G 450µ]:[G 400µ]])</f>
        <v>5</v>
      </c>
      <c r="R65" s="862">
        <v>8.4</v>
      </c>
      <c r="S65" s="862">
        <v>23</v>
      </c>
      <c r="T65" s="861">
        <v>22.4</v>
      </c>
      <c r="U65" s="859">
        <f>SUM(SSSE[[#This Row],[G 355µ]:[G 250µ]])</f>
        <v>53.8</v>
      </c>
      <c r="V65" s="861">
        <v>23.4</v>
      </c>
      <c r="W65" s="861">
        <v>10.6</v>
      </c>
      <c r="X65" s="861">
        <v>3.6</v>
      </c>
      <c r="Y65" s="882">
        <v>2.2000000000000002</v>
      </c>
      <c r="Z65" s="863"/>
      <c r="AA65" s="822">
        <v>27.37</v>
      </c>
      <c r="AB65" s="822">
        <v>92</v>
      </c>
      <c r="AC65" s="833">
        <v>9.6199999999999992</v>
      </c>
      <c r="AD65" s="531">
        <v>82.6</v>
      </c>
      <c r="AE65" s="531">
        <v>-1.28</v>
      </c>
      <c r="AF65" s="531">
        <v>20.420000000000002</v>
      </c>
      <c r="AG65" s="540">
        <v>10</v>
      </c>
      <c r="AH65" s="540">
        <v>77</v>
      </c>
      <c r="AI65" s="533"/>
      <c r="AJ65" s="437"/>
      <c r="AK65" s="437"/>
      <c r="AL65" s="796" t="s">
        <v>62</v>
      </c>
      <c r="AM65" s="437"/>
      <c r="AN65" s="534"/>
      <c r="AO65" s="437" t="s">
        <v>55</v>
      </c>
      <c r="AP65" s="437" t="s">
        <v>55</v>
      </c>
      <c r="AQ65" s="25" t="s">
        <v>32</v>
      </c>
      <c r="AR65" s="437" t="s">
        <v>2239</v>
      </c>
      <c r="AS65" s="437" t="s">
        <v>2305</v>
      </c>
      <c r="AT65" s="437"/>
      <c r="AU65" s="796" t="s">
        <v>2241</v>
      </c>
      <c r="AV65" s="437">
        <v>64</v>
      </c>
    </row>
    <row r="66" spans="1:48" ht="27">
      <c r="A66" s="602">
        <v>45322</v>
      </c>
      <c r="B66" s="41">
        <v>101</v>
      </c>
      <c r="C66" s="603">
        <v>0.39583333333333331</v>
      </c>
      <c r="D66" s="40">
        <v>2400781</v>
      </c>
      <c r="E66" s="538" t="s">
        <v>59</v>
      </c>
      <c r="F66" s="40" t="s">
        <v>55</v>
      </c>
      <c r="G66" s="852">
        <v>14.8</v>
      </c>
      <c r="H66" s="852">
        <v>14.7</v>
      </c>
      <c r="I66" s="852">
        <v>14.9</v>
      </c>
      <c r="J66" s="604">
        <v>0.65900000000000003</v>
      </c>
      <c r="K66" s="829">
        <v>11.95</v>
      </c>
      <c r="L66" s="605">
        <f>(SSSE[[#This Row],[Protéine Brut (%) (+/-0,7)]]/(100-SSSE[[#This Row],[Humidité (%)]]))*100</f>
        <v>14.025821596244132</v>
      </c>
      <c r="M66" s="781"/>
      <c r="N66" s="781">
        <v>2.8</v>
      </c>
      <c r="O66" s="781"/>
      <c r="P66" s="781">
        <v>3.6</v>
      </c>
      <c r="Q66" s="859">
        <f>SUM(SSSE[[#This Row],[G 450µ]:[G 400µ]])</f>
        <v>6.4</v>
      </c>
      <c r="R66" s="862">
        <v>9</v>
      </c>
      <c r="S66" s="862">
        <v>22</v>
      </c>
      <c r="T66" s="861">
        <v>22.2</v>
      </c>
      <c r="U66" s="859">
        <f>SUM(SSSE[[#This Row],[G 355µ]:[G 250µ]])</f>
        <v>53.2</v>
      </c>
      <c r="V66" s="861">
        <v>15</v>
      </c>
      <c r="W66" s="861">
        <v>10.4</v>
      </c>
      <c r="X66" s="861">
        <v>8.8000000000000007</v>
      </c>
      <c r="Y66" s="882">
        <v>3.5</v>
      </c>
      <c r="Z66" s="863"/>
      <c r="AA66" s="822"/>
      <c r="AB66" s="822"/>
      <c r="AC66" s="833"/>
      <c r="AD66" s="531">
        <v>83.66</v>
      </c>
      <c r="AE66" s="531">
        <v>-1.35</v>
      </c>
      <c r="AF66" s="531">
        <v>19.98</v>
      </c>
      <c r="AG66" s="540">
        <v>6</v>
      </c>
      <c r="AH66" s="540">
        <v>60</v>
      </c>
      <c r="AI66" s="533"/>
      <c r="AJ66" s="437"/>
      <c r="AK66" s="437"/>
      <c r="AL66" s="796" t="s">
        <v>62</v>
      </c>
      <c r="AM66" s="437" t="s">
        <v>55</v>
      </c>
      <c r="AN66" s="534" t="s">
        <v>55</v>
      </c>
      <c r="AO66" s="437" t="s">
        <v>55</v>
      </c>
      <c r="AP66" s="437" t="s">
        <v>55</v>
      </c>
      <c r="AQ66" s="25" t="s">
        <v>32</v>
      </c>
      <c r="AR66" s="437" t="s">
        <v>2239</v>
      </c>
      <c r="AS66" s="437" t="s">
        <v>2306</v>
      </c>
      <c r="AT66" s="437"/>
      <c r="AU66" s="796" t="s">
        <v>2241</v>
      </c>
      <c r="AV66" s="437">
        <v>65</v>
      </c>
    </row>
    <row r="67" spans="1:48" ht="21" customHeight="1">
      <c r="A67" s="602">
        <v>45322</v>
      </c>
      <c r="B67" s="41">
        <v>101</v>
      </c>
      <c r="C67" s="603">
        <v>0.39583333333333331</v>
      </c>
      <c r="D67" s="40">
        <v>2400780</v>
      </c>
      <c r="E67" s="40" t="s">
        <v>71</v>
      </c>
      <c r="F67" s="40" t="s">
        <v>55</v>
      </c>
      <c r="G67" s="852">
        <v>14.9</v>
      </c>
      <c r="H67" s="852">
        <v>14.6</v>
      </c>
      <c r="I67" s="852">
        <v>14.7</v>
      </c>
      <c r="J67" s="604">
        <v>0.66</v>
      </c>
      <c r="K67" s="829">
        <v>11.75</v>
      </c>
      <c r="L67" s="605">
        <f>(SSSE[[#This Row],[Protéine Brut (%) (+/-0,7)]]/(100-SSSE[[#This Row],[Humidité (%)]]))*100</f>
        <v>13.807285546415981</v>
      </c>
      <c r="M67" s="781"/>
      <c r="N67" s="781">
        <v>2</v>
      </c>
      <c r="O67" s="781"/>
      <c r="P67" s="781">
        <v>3.6</v>
      </c>
      <c r="Q67" s="859">
        <f>SUM(SSSE[[#This Row],[G 450µ]:[G 400µ]])</f>
        <v>5.6</v>
      </c>
      <c r="R67" s="862">
        <v>8.4</v>
      </c>
      <c r="S67" s="862">
        <v>21.8</v>
      </c>
      <c r="T67" s="861">
        <v>21.6</v>
      </c>
      <c r="U67" s="859">
        <f>SUM(SSSE[[#This Row],[G 355µ]:[G 250µ]])</f>
        <v>51.800000000000004</v>
      </c>
      <c r="V67" s="861">
        <v>17</v>
      </c>
      <c r="W67" s="861">
        <v>10</v>
      </c>
      <c r="X67" s="861">
        <v>6</v>
      </c>
      <c r="Y67" s="882">
        <v>8</v>
      </c>
      <c r="Z67" s="863"/>
      <c r="AA67" s="822"/>
      <c r="AB67" s="822"/>
      <c r="AC67" s="833"/>
      <c r="AD67" s="531">
        <v>83.86</v>
      </c>
      <c r="AE67" s="531">
        <v>-1.73</v>
      </c>
      <c r="AF67" s="531">
        <v>19.93</v>
      </c>
      <c r="AG67" s="540">
        <v>7</v>
      </c>
      <c r="AH67" s="540">
        <v>68</v>
      </c>
      <c r="AI67" s="533"/>
      <c r="AJ67" s="437"/>
      <c r="AK67" s="437"/>
      <c r="AL67" s="796" t="s">
        <v>62</v>
      </c>
      <c r="AM67" s="437"/>
      <c r="AN67" s="534"/>
      <c r="AO67" s="437" t="s">
        <v>55</v>
      </c>
      <c r="AP67" s="437" t="s">
        <v>55</v>
      </c>
      <c r="AQ67" s="25" t="s">
        <v>32</v>
      </c>
      <c r="AR67" s="437" t="s">
        <v>2239</v>
      </c>
      <c r="AS67" s="437" t="s">
        <v>2307</v>
      </c>
      <c r="AT67" s="437"/>
      <c r="AU67" s="796" t="s">
        <v>2241</v>
      </c>
      <c r="AV67" s="437">
        <v>66</v>
      </c>
    </row>
    <row r="68" spans="1:48" ht="27">
      <c r="A68" s="602">
        <v>45322</v>
      </c>
      <c r="B68" s="41">
        <v>101</v>
      </c>
      <c r="C68" s="603">
        <v>0.47916666666666669</v>
      </c>
      <c r="D68" s="40">
        <v>2400799</v>
      </c>
      <c r="E68" s="40" t="s">
        <v>21</v>
      </c>
      <c r="F68" s="40" t="s">
        <v>55</v>
      </c>
      <c r="G68" s="852">
        <v>14.8</v>
      </c>
      <c r="H68" s="852"/>
      <c r="I68" s="852">
        <v>14.4</v>
      </c>
      <c r="J68" s="604"/>
      <c r="K68" s="829">
        <v>11.98</v>
      </c>
      <c r="L68" s="605">
        <f>(SSSE[[#This Row],[Protéine Brut (%) (+/-0,7)]]/(100-SSSE[[#This Row],[Humidité (%)]]))*100</f>
        <v>14.061032863849764</v>
      </c>
      <c r="M68" s="781"/>
      <c r="N68" s="781"/>
      <c r="O68" s="781"/>
      <c r="P68" s="781"/>
      <c r="Q68" s="863"/>
      <c r="R68" s="862"/>
      <c r="S68" s="862"/>
      <c r="T68" s="861"/>
      <c r="U68" s="863"/>
      <c r="V68" s="861"/>
      <c r="W68" s="861"/>
      <c r="X68" s="861"/>
      <c r="Y68" s="882"/>
      <c r="Z68" s="863"/>
      <c r="AA68" s="822"/>
      <c r="AB68" s="822"/>
      <c r="AC68" s="833"/>
      <c r="AD68" s="531"/>
      <c r="AE68" s="531"/>
      <c r="AF68" s="531"/>
      <c r="AG68" s="540"/>
      <c r="AH68" s="540"/>
      <c r="AI68" s="533"/>
      <c r="AJ68" s="437"/>
      <c r="AK68" s="437"/>
      <c r="AL68" s="796" t="s">
        <v>62</v>
      </c>
      <c r="AM68" s="437"/>
      <c r="AN68" s="534"/>
      <c r="AO68" s="437" t="s">
        <v>55</v>
      </c>
      <c r="AP68" s="437" t="s">
        <v>55</v>
      </c>
      <c r="AQ68" s="25" t="s">
        <v>32</v>
      </c>
      <c r="AR68" s="437" t="s">
        <v>2239</v>
      </c>
      <c r="AS68" s="437" t="s">
        <v>2308</v>
      </c>
      <c r="AT68" s="437"/>
      <c r="AU68" s="796" t="s">
        <v>2241</v>
      </c>
      <c r="AV68" s="437">
        <v>67</v>
      </c>
    </row>
    <row r="69" spans="1:48" ht="27">
      <c r="A69" s="602">
        <v>45322</v>
      </c>
      <c r="B69" s="41">
        <v>101</v>
      </c>
      <c r="C69" s="603">
        <v>0.5</v>
      </c>
      <c r="D69" s="40">
        <v>2400802</v>
      </c>
      <c r="E69" s="40" t="s">
        <v>21</v>
      </c>
      <c r="F69" s="40" t="s">
        <v>55</v>
      </c>
      <c r="G69" s="852">
        <v>14.2</v>
      </c>
      <c r="H69" s="852"/>
      <c r="I69" s="852">
        <v>14.5</v>
      </c>
      <c r="J69" s="604"/>
      <c r="K69" s="829">
        <v>12.87</v>
      </c>
      <c r="L69" s="605">
        <f>(SSSE[[#This Row],[Protéine Brut (%) (+/-0,7)]]/(100-SSSE[[#This Row],[Humidité (%)]]))*100</f>
        <v>15</v>
      </c>
      <c r="M69" s="781"/>
      <c r="N69" s="781"/>
      <c r="O69" s="781"/>
      <c r="P69" s="781"/>
      <c r="Q69" s="863"/>
      <c r="R69" s="862"/>
      <c r="S69" s="862"/>
      <c r="T69" s="861"/>
      <c r="U69" s="863"/>
      <c r="V69" s="861"/>
      <c r="W69" s="861"/>
      <c r="X69" s="861"/>
      <c r="Y69" s="882"/>
      <c r="Z69" s="863"/>
      <c r="AA69" s="822"/>
      <c r="AB69" s="822"/>
      <c r="AC69" s="833"/>
      <c r="AD69" s="531"/>
      <c r="AE69" s="531"/>
      <c r="AF69" s="531"/>
      <c r="AG69" s="540"/>
      <c r="AH69" s="540"/>
      <c r="AI69" s="533"/>
      <c r="AJ69" s="437"/>
      <c r="AK69" s="437"/>
      <c r="AL69" s="796" t="s">
        <v>105</v>
      </c>
      <c r="AM69" s="437"/>
      <c r="AN69" s="534"/>
      <c r="AO69" s="437" t="s">
        <v>55</v>
      </c>
      <c r="AP69" s="437" t="s">
        <v>55</v>
      </c>
      <c r="AQ69" s="25" t="s">
        <v>32</v>
      </c>
      <c r="AR69" s="437" t="s">
        <v>2244</v>
      </c>
      <c r="AS69" s="437" t="s">
        <v>2309</v>
      </c>
      <c r="AT69" s="437"/>
      <c r="AU69" s="796" t="s">
        <v>2241</v>
      </c>
      <c r="AV69" s="437">
        <v>68</v>
      </c>
    </row>
    <row r="70" spans="1:48" ht="27">
      <c r="A70" s="602">
        <v>45323</v>
      </c>
      <c r="B70" s="41">
        <v>102</v>
      </c>
      <c r="C70" s="603">
        <v>0.45833333333333331</v>
      </c>
      <c r="D70" s="40">
        <v>2400824</v>
      </c>
      <c r="E70" s="538" t="s">
        <v>59</v>
      </c>
      <c r="F70" s="40" t="s">
        <v>55</v>
      </c>
      <c r="G70" s="852">
        <v>14.2</v>
      </c>
      <c r="H70" s="852"/>
      <c r="I70" s="852">
        <v>14.75</v>
      </c>
      <c r="J70" s="604">
        <v>0.65800000000000003</v>
      </c>
      <c r="K70" s="829">
        <v>12.83</v>
      </c>
      <c r="L70" s="605">
        <f>(SSSE[[#This Row],[Protéine Brut (%) (+/-0,7)]]/(100-SSSE[[#This Row],[Humidité (%)]]))*100</f>
        <v>14.953379953379953</v>
      </c>
      <c r="M70" s="781"/>
      <c r="N70" s="781">
        <v>2.6</v>
      </c>
      <c r="O70" s="781"/>
      <c r="P70" s="781">
        <v>3</v>
      </c>
      <c r="Q70" s="859">
        <f>SUM(SSSE[[#This Row],[G 450µ]:[G 400µ]])</f>
        <v>5.6</v>
      </c>
      <c r="R70" s="862">
        <v>8.6</v>
      </c>
      <c r="S70" s="862">
        <v>21.4</v>
      </c>
      <c r="T70" s="861">
        <v>17.8</v>
      </c>
      <c r="U70" s="859">
        <f>SUM(SSSE[[#This Row],[G 355µ]:[G 250µ]])</f>
        <v>47.8</v>
      </c>
      <c r="V70" s="861">
        <v>20.6</v>
      </c>
      <c r="W70" s="861">
        <v>12</v>
      </c>
      <c r="X70" s="861">
        <v>5.4</v>
      </c>
      <c r="Y70" s="882">
        <v>7</v>
      </c>
      <c r="Z70" s="863"/>
      <c r="AA70" s="822">
        <v>27.25</v>
      </c>
      <c r="AB70" s="822">
        <v>82</v>
      </c>
      <c r="AC70" s="833">
        <v>9.68</v>
      </c>
      <c r="AD70" s="531">
        <v>86.44</v>
      </c>
      <c r="AE70" s="531">
        <v>-1.23</v>
      </c>
      <c r="AF70" s="531">
        <v>20.04</v>
      </c>
      <c r="AG70" s="540">
        <v>10</v>
      </c>
      <c r="AH70" s="540">
        <v>70</v>
      </c>
      <c r="AI70" s="533"/>
      <c r="AJ70" s="437"/>
      <c r="AK70" s="437"/>
      <c r="AL70" s="796" t="s">
        <v>27</v>
      </c>
      <c r="AM70" s="437" t="s">
        <v>55</v>
      </c>
      <c r="AN70" s="534" t="s">
        <v>55</v>
      </c>
      <c r="AO70" s="437" t="s">
        <v>55</v>
      </c>
      <c r="AP70" s="437" t="s">
        <v>55</v>
      </c>
      <c r="AQ70" s="25" t="s">
        <v>32</v>
      </c>
      <c r="AR70" s="437" t="s">
        <v>2244</v>
      </c>
      <c r="AS70" s="437" t="s">
        <v>2310</v>
      </c>
      <c r="AT70" s="437"/>
      <c r="AU70" s="796" t="s">
        <v>2241</v>
      </c>
      <c r="AV70" s="437">
        <v>69</v>
      </c>
    </row>
    <row r="71" spans="1:48" ht="27">
      <c r="A71" s="602">
        <v>45323</v>
      </c>
      <c r="B71" s="41">
        <v>102</v>
      </c>
      <c r="C71" s="603">
        <v>0.45833333333333331</v>
      </c>
      <c r="D71" s="40">
        <v>2400824</v>
      </c>
      <c r="E71" s="538" t="s">
        <v>59</v>
      </c>
      <c r="F71" s="40" t="s">
        <v>55</v>
      </c>
      <c r="G71" s="852">
        <v>14.2</v>
      </c>
      <c r="H71" s="852"/>
      <c r="I71" s="852">
        <v>14.75</v>
      </c>
      <c r="J71" s="604">
        <v>0.65800000000000003</v>
      </c>
      <c r="K71" s="829">
        <v>12.83</v>
      </c>
      <c r="L71" s="605">
        <f>(SSSE[[#This Row],[Protéine Brut (%) (+/-0,7)]]/(100-SSSE[[#This Row],[Humidité (%)]]))*100</f>
        <v>14.953379953379953</v>
      </c>
      <c r="M71" s="781"/>
      <c r="N71" s="781">
        <v>1.6</v>
      </c>
      <c r="O71" s="781"/>
      <c r="P71" s="781">
        <v>2.2000000000000002</v>
      </c>
      <c r="Q71" s="859">
        <f>SUM(SSSE[[#This Row],[G 450µ]:[G 400µ]])</f>
        <v>3.8000000000000003</v>
      </c>
      <c r="R71" s="862">
        <v>6.6</v>
      </c>
      <c r="S71" s="862">
        <v>20.6</v>
      </c>
      <c r="T71" s="861">
        <v>17.2</v>
      </c>
      <c r="U71" s="859">
        <f>SUM(SSSE[[#This Row],[G 355µ]:[G 250µ]])</f>
        <v>44.400000000000006</v>
      </c>
      <c r="V71" s="861">
        <v>19</v>
      </c>
      <c r="W71" s="861">
        <v>13</v>
      </c>
      <c r="X71" s="861">
        <v>5.8</v>
      </c>
      <c r="Y71" s="882">
        <v>11</v>
      </c>
      <c r="Z71" s="863"/>
      <c r="AA71" s="822">
        <v>27.25</v>
      </c>
      <c r="AB71" s="822">
        <v>82</v>
      </c>
      <c r="AC71" s="833">
        <v>9.68</v>
      </c>
      <c r="AD71" s="531">
        <v>86.44</v>
      </c>
      <c r="AE71" s="531">
        <v>-1.23</v>
      </c>
      <c r="AF71" s="531">
        <v>20.04</v>
      </c>
      <c r="AG71" s="540">
        <v>10</v>
      </c>
      <c r="AH71" s="540">
        <v>70</v>
      </c>
      <c r="AI71" s="533"/>
      <c r="AJ71" s="437"/>
      <c r="AK71" s="437"/>
      <c r="AL71" s="796" t="s">
        <v>27</v>
      </c>
      <c r="AM71" s="437" t="s">
        <v>55</v>
      </c>
      <c r="AN71" s="534" t="s">
        <v>55</v>
      </c>
      <c r="AO71" s="437" t="s">
        <v>55</v>
      </c>
      <c r="AP71" s="437" t="s">
        <v>55</v>
      </c>
      <c r="AQ71" s="25" t="s">
        <v>32</v>
      </c>
      <c r="AR71" s="437"/>
      <c r="AS71" s="437" t="s">
        <v>2311</v>
      </c>
      <c r="AT71" s="437"/>
      <c r="AU71" s="796" t="s">
        <v>2241</v>
      </c>
      <c r="AV71" s="437">
        <v>70</v>
      </c>
    </row>
    <row r="72" spans="1:48" ht="27">
      <c r="A72" s="602">
        <v>45324</v>
      </c>
      <c r="B72" s="41">
        <v>102</v>
      </c>
      <c r="C72" s="603">
        <v>0.45833333333333331</v>
      </c>
      <c r="D72" s="40">
        <v>2400852</v>
      </c>
      <c r="E72" s="40" t="s">
        <v>21</v>
      </c>
      <c r="F72" s="40" t="s">
        <v>55</v>
      </c>
      <c r="G72" s="852">
        <v>13.8</v>
      </c>
      <c r="H72" s="852">
        <v>13.78</v>
      </c>
      <c r="I72" s="852">
        <v>14</v>
      </c>
      <c r="J72" s="604"/>
      <c r="K72" s="829">
        <v>12.33</v>
      </c>
      <c r="L72" s="605">
        <f>(SSSE[[#This Row],[Protéine Brut (%) (+/-0,7)]]/(100-SSSE[[#This Row],[Humidité (%)]]))*100</f>
        <v>14.303944315545245</v>
      </c>
      <c r="M72" s="781"/>
      <c r="N72" s="781">
        <v>2</v>
      </c>
      <c r="O72" s="781"/>
      <c r="P72" s="781">
        <v>3.4</v>
      </c>
      <c r="Q72" s="859">
        <f>SUM(SSSE[[#This Row],[G 450µ]:[G 400µ]])</f>
        <v>5.4</v>
      </c>
      <c r="R72" s="862">
        <v>10</v>
      </c>
      <c r="S72" s="862">
        <v>26.2</v>
      </c>
      <c r="T72" s="861">
        <v>20</v>
      </c>
      <c r="U72" s="859">
        <f>SUM(SSSE[[#This Row],[G 355µ]:[G 250µ]])</f>
        <v>56.2</v>
      </c>
      <c r="V72" s="861">
        <v>22.2</v>
      </c>
      <c r="W72" s="861">
        <v>9.6</v>
      </c>
      <c r="X72" s="861">
        <v>3</v>
      </c>
      <c r="Y72" s="882">
        <v>3</v>
      </c>
      <c r="Z72" s="863"/>
      <c r="AA72" s="822"/>
      <c r="AB72" s="822"/>
      <c r="AC72" s="833"/>
      <c r="AD72" s="531">
        <v>85.04</v>
      </c>
      <c r="AE72" s="531">
        <v>-1.28</v>
      </c>
      <c r="AF72" s="531">
        <v>18.68</v>
      </c>
      <c r="AG72" s="540">
        <v>8</v>
      </c>
      <c r="AH72" s="540">
        <v>114</v>
      </c>
      <c r="AI72" s="533"/>
      <c r="AJ72" s="437"/>
      <c r="AK72" s="437"/>
      <c r="AL72" s="796" t="s">
        <v>105</v>
      </c>
      <c r="AM72" s="437"/>
      <c r="AN72" s="534"/>
      <c r="AO72" s="437" t="s">
        <v>55</v>
      </c>
      <c r="AP72" s="437" t="s">
        <v>55</v>
      </c>
      <c r="AQ72" s="25" t="s">
        <v>32</v>
      </c>
      <c r="AR72" s="437" t="s">
        <v>2244</v>
      </c>
      <c r="AS72" s="437" t="s">
        <v>2312</v>
      </c>
      <c r="AT72" s="437"/>
      <c r="AU72" s="796" t="s">
        <v>2241</v>
      </c>
      <c r="AV72" s="437">
        <v>71</v>
      </c>
    </row>
    <row r="73" spans="1:48" ht="27">
      <c r="A73" s="602">
        <v>45324</v>
      </c>
      <c r="B73" s="41">
        <v>102</v>
      </c>
      <c r="C73" s="603">
        <v>0.39583333333333331</v>
      </c>
      <c r="D73" s="40">
        <v>2400847</v>
      </c>
      <c r="E73" s="538" t="s">
        <v>59</v>
      </c>
      <c r="F73" s="40" t="s">
        <v>55</v>
      </c>
      <c r="G73" s="852">
        <v>13.8</v>
      </c>
      <c r="H73" s="852">
        <v>14</v>
      </c>
      <c r="I73" s="852">
        <v>14.3</v>
      </c>
      <c r="J73" s="604"/>
      <c r="K73" s="829">
        <v>12.96</v>
      </c>
      <c r="L73" s="605">
        <f>(SSSE[[#This Row],[Protéine Brut (%) (+/-0,7)]]/(100-SSSE[[#This Row],[Humidité (%)]]))*100</f>
        <v>15.034802784222739</v>
      </c>
      <c r="M73" s="781"/>
      <c r="N73" s="781">
        <v>2.4</v>
      </c>
      <c r="O73" s="781"/>
      <c r="P73" s="781">
        <v>4</v>
      </c>
      <c r="Q73" s="859">
        <f>SUM(SSSE[[#This Row],[G 450µ]:[G 400µ]])</f>
        <v>6.4</v>
      </c>
      <c r="R73" s="862">
        <v>10</v>
      </c>
      <c r="S73" s="862">
        <v>24.2</v>
      </c>
      <c r="T73" s="861">
        <v>18.8</v>
      </c>
      <c r="U73" s="859">
        <f>SUM(SSSE[[#This Row],[G 355µ]:[G 250µ]])</f>
        <v>53</v>
      </c>
      <c r="V73" s="861">
        <v>17.600000000000001</v>
      </c>
      <c r="W73" s="861">
        <v>10</v>
      </c>
      <c r="X73" s="861">
        <v>5.4</v>
      </c>
      <c r="Y73" s="882">
        <v>5.5</v>
      </c>
      <c r="Z73" s="863"/>
      <c r="AA73" s="822"/>
      <c r="AB73" s="822"/>
      <c r="AC73" s="833"/>
      <c r="AD73" s="531">
        <v>85.48</v>
      </c>
      <c r="AE73" s="531">
        <v>-1.3</v>
      </c>
      <c r="AF73" s="531">
        <v>19.39</v>
      </c>
      <c r="AG73" s="540">
        <v>7</v>
      </c>
      <c r="AH73" s="540">
        <v>99</v>
      </c>
      <c r="AI73" s="533"/>
      <c r="AJ73" s="437"/>
      <c r="AK73" s="437"/>
      <c r="AL73" s="796" t="s">
        <v>46</v>
      </c>
      <c r="AM73" s="437" t="s">
        <v>55</v>
      </c>
      <c r="AN73" s="534" t="s">
        <v>55</v>
      </c>
      <c r="AO73" s="437" t="s">
        <v>55</v>
      </c>
      <c r="AP73" s="437" t="s">
        <v>55</v>
      </c>
      <c r="AQ73" s="25" t="s">
        <v>32</v>
      </c>
      <c r="AR73" s="437" t="s">
        <v>2244</v>
      </c>
      <c r="AS73" s="437" t="s">
        <v>2313</v>
      </c>
      <c r="AT73" s="437"/>
      <c r="AU73" s="796" t="s">
        <v>2241</v>
      </c>
      <c r="AV73" s="437">
        <v>72</v>
      </c>
    </row>
    <row r="74" spans="1:48" ht="27">
      <c r="A74" s="602">
        <v>45324</v>
      </c>
      <c r="B74" s="41">
        <v>102</v>
      </c>
      <c r="C74" s="603">
        <v>0.39583333333333331</v>
      </c>
      <c r="D74" s="40">
        <v>2400848</v>
      </c>
      <c r="E74" s="40" t="s">
        <v>71</v>
      </c>
      <c r="F74" s="40" t="s">
        <v>55</v>
      </c>
      <c r="G74" s="852">
        <v>14.1</v>
      </c>
      <c r="H74" s="852">
        <v>14.3</v>
      </c>
      <c r="I74" s="852">
        <v>14.5</v>
      </c>
      <c r="J74" s="604"/>
      <c r="K74" s="829">
        <v>12.45</v>
      </c>
      <c r="L74" s="605">
        <f>(SSSE[[#This Row],[Protéine Brut (%) (+/-0,7)]]/(100-SSSE[[#This Row],[Humidité (%)]]))*100</f>
        <v>14.493597206053549</v>
      </c>
      <c r="M74" s="781"/>
      <c r="N74" s="781">
        <v>2.4</v>
      </c>
      <c r="O74" s="781"/>
      <c r="P74" s="781">
        <v>4.5999999999999996</v>
      </c>
      <c r="Q74" s="859">
        <f>SUM(SSSE[[#This Row],[G 450µ]:[G 400µ]])</f>
        <v>7</v>
      </c>
      <c r="R74" s="862">
        <v>10</v>
      </c>
      <c r="S74" s="862">
        <v>21.8</v>
      </c>
      <c r="T74" s="861">
        <v>18.8</v>
      </c>
      <c r="U74" s="859">
        <f>SUM(SSSE[[#This Row],[G 355µ]:[G 250µ]])</f>
        <v>50.6</v>
      </c>
      <c r="V74" s="861">
        <v>16</v>
      </c>
      <c r="W74" s="861">
        <v>10</v>
      </c>
      <c r="X74" s="861">
        <v>8.4</v>
      </c>
      <c r="Y74" s="882">
        <v>5.6</v>
      </c>
      <c r="Z74" s="863"/>
      <c r="AA74" s="822"/>
      <c r="AB74" s="822"/>
      <c r="AC74" s="833"/>
      <c r="AD74" s="531">
        <v>85.39</v>
      </c>
      <c r="AE74" s="531">
        <v>-1.21</v>
      </c>
      <c r="AF74" s="531">
        <v>18.829999999999998</v>
      </c>
      <c r="AG74" s="540">
        <v>5</v>
      </c>
      <c r="AH74" s="540">
        <v>100</v>
      </c>
      <c r="AI74" s="533"/>
      <c r="AJ74" s="437"/>
      <c r="AK74" s="437"/>
      <c r="AL74" s="796" t="s">
        <v>46</v>
      </c>
      <c r="AM74" s="437"/>
      <c r="AN74" s="534"/>
      <c r="AO74" s="437" t="s">
        <v>55</v>
      </c>
      <c r="AP74" s="437" t="s">
        <v>55</v>
      </c>
      <c r="AQ74" s="25" t="s">
        <v>32</v>
      </c>
      <c r="AR74" s="437" t="s">
        <v>2244</v>
      </c>
      <c r="AS74" s="437" t="s">
        <v>2314</v>
      </c>
      <c r="AT74" s="437"/>
      <c r="AU74" s="796" t="s">
        <v>2241</v>
      </c>
      <c r="AV74" s="437">
        <v>73</v>
      </c>
    </row>
    <row r="75" spans="1:48" ht="27">
      <c r="A75" s="602">
        <v>45325</v>
      </c>
      <c r="B75" s="41">
        <v>102</v>
      </c>
      <c r="C75" s="603">
        <v>0.41666666666666669</v>
      </c>
      <c r="D75" s="40">
        <v>2400860</v>
      </c>
      <c r="E75" s="538" t="s">
        <v>59</v>
      </c>
      <c r="F75" s="40" t="s">
        <v>55</v>
      </c>
      <c r="G75" s="852">
        <v>14.1</v>
      </c>
      <c r="H75" s="852"/>
      <c r="I75" s="852">
        <v>14.5</v>
      </c>
      <c r="J75" s="604"/>
      <c r="K75" s="829">
        <v>12.2</v>
      </c>
      <c r="L75" s="605">
        <f>(SSSE[[#This Row],[Protéine Brut (%) (+/-0,7)]]/(100-SSSE[[#This Row],[Humidité (%)]]))*100</f>
        <v>14.202561117578577</v>
      </c>
      <c r="M75" s="781"/>
      <c r="N75" s="781">
        <v>2.6</v>
      </c>
      <c r="O75" s="781"/>
      <c r="P75" s="781">
        <v>5</v>
      </c>
      <c r="Q75" s="859">
        <f>SUM(SSSE[[#This Row],[G 450µ]:[G 400µ]])</f>
        <v>7.6</v>
      </c>
      <c r="R75" s="862">
        <v>10</v>
      </c>
      <c r="S75" s="862">
        <v>23.2</v>
      </c>
      <c r="T75" s="861">
        <v>13.6</v>
      </c>
      <c r="U75" s="859">
        <f>SUM(SSSE[[#This Row],[G 355µ]:[G 250µ]])</f>
        <v>46.800000000000004</v>
      </c>
      <c r="V75" s="861">
        <v>18.399999999999999</v>
      </c>
      <c r="W75" s="861">
        <v>8.8000000000000007</v>
      </c>
      <c r="X75" s="861">
        <v>4.4000000000000004</v>
      </c>
      <c r="Y75" s="882">
        <v>7</v>
      </c>
      <c r="Z75" s="863"/>
      <c r="AA75" s="822"/>
      <c r="AB75" s="822"/>
      <c r="AC75" s="833"/>
      <c r="AD75" s="531">
        <v>86.78</v>
      </c>
      <c r="AE75" s="531">
        <v>-1.28</v>
      </c>
      <c r="AF75" s="531">
        <v>19.39</v>
      </c>
      <c r="AG75" s="540">
        <v>6</v>
      </c>
      <c r="AH75" s="540">
        <v>90</v>
      </c>
      <c r="AI75" s="533"/>
      <c r="AJ75" s="437"/>
      <c r="AK75" s="437"/>
      <c r="AL75" s="796" t="s">
        <v>46</v>
      </c>
      <c r="AM75" s="437" t="s">
        <v>55</v>
      </c>
      <c r="AN75" s="534" t="s">
        <v>55</v>
      </c>
      <c r="AO75" s="437" t="s">
        <v>55</v>
      </c>
      <c r="AP75" s="437" t="s">
        <v>55</v>
      </c>
      <c r="AQ75" s="25" t="s">
        <v>32</v>
      </c>
      <c r="AR75" s="437" t="s">
        <v>2244</v>
      </c>
      <c r="AS75" s="437" t="s">
        <v>2315</v>
      </c>
      <c r="AT75" s="437"/>
      <c r="AU75" s="796" t="s">
        <v>2241</v>
      </c>
      <c r="AV75" s="437">
        <v>74</v>
      </c>
    </row>
    <row r="76" spans="1:48" ht="27">
      <c r="A76" s="602">
        <v>45325</v>
      </c>
      <c r="B76" s="41">
        <v>102</v>
      </c>
      <c r="C76" s="603">
        <v>0.45833333333333331</v>
      </c>
      <c r="D76" s="40">
        <v>2400862</v>
      </c>
      <c r="E76" s="40" t="s">
        <v>21</v>
      </c>
      <c r="F76" s="40" t="s">
        <v>55</v>
      </c>
      <c r="G76" s="852">
        <v>14.23</v>
      </c>
      <c r="H76" s="852"/>
      <c r="I76" s="852">
        <v>14.6</v>
      </c>
      <c r="J76" s="604">
        <v>0.67800000000000005</v>
      </c>
      <c r="K76" s="829">
        <v>12.09</v>
      </c>
      <c r="L76" s="605">
        <f>(SSSE[[#This Row],[Protéine Brut (%) (+/-0,7)]]/(100-SSSE[[#This Row],[Humidité (%)]]))*100</f>
        <v>14.095837705491432</v>
      </c>
      <c r="M76" s="781"/>
      <c r="N76" s="781">
        <v>3</v>
      </c>
      <c r="O76" s="781"/>
      <c r="P76" s="781">
        <v>4</v>
      </c>
      <c r="Q76" s="859">
        <f>SUM(SSSE[[#This Row],[G 450µ]:[G 400µ]])</f>
        <v>7</v>
      </c>
      <c r="R76" s="862">
        <v>11.8</v>
      </c>
      <c r="S76" s="862">
        <v>27</v>
      </c>
      <c r="T76" s="861">
        <v>20.399999999999999</v>
      </c>
      <c r="U76" s="859">
        <f>SUM(SSSE[[#This Row],[G 355µ]:[G 250µ]])</f>
        <v>59.199999999999996</v>
      </c>
      <c r="V76" s="861">
        <v>17.399999999999999</v>
      </c>
      <c r="W76" s="861">
        <v>9.1999999999999993</v>
      </c>
      <c r="X76" s="861">
        <v>3</v>
      </c>
      <c r="Y76" s="882">
        <v>4</v>
      </c>
      <c r="Z76" s="863"/>
      <c r="AA76" s="822"/>
      <c r="AB76" s="822"/>
      <c r="AC76" s="833"/>
      <c r="AD76" s="531">
        <v>86.84</v>
      </c>
      <c r="AE76" s="531">
        <v>-1.27</v>
      </c>
      <c r="AF76" s="531">
        <v>20.239999999999998</v>
      </c>
      <c r="AG76" s="540">
        <v>11</v>
      </c>
      <c r="AH76" s="540">
        <v>95</v>
      </c>
      <c r="AI76" s="533"/>
      <c r="AJ76" s="437"/>
      <c r="AK76" s="437"/>
      <c r="AL76" s="796" t="s">
        <v>27</v>
      </c>
      <c r="AM76" s="437"/>
      <c r="AN76" s="534"/>
      <c r="AO76" s="437" t="s">
        <v>55</v>
      </c>
      <c r="AP76" s="437" t="s">
        <v>55</v>
      </c>
      <c r="AQ76" s="25" t="s">
        <v>32</v>
      </c>
      <c r="AR76" s="437" t="s">
        <v>2244</v>
      </c>
      <c r="AS76" s="437" t="s">
        <v>2316</v>
      </c>
      <c r="AT76" s="437"/>
      <c r="AU76" s="796" t="s">
        <v>2241</v>
      </c>
      <c r="AV76" s="437">
        <v>75</v>
      </c>
    </row>
    <row r="77" spans="1:48" ht="27">
      <c r="A77" s="602">
        <v>45327</v>
      </c>
      <c r="B77" s="41">
        <v>102</v>
      </c>
      <c r="C77" s="603">
        <v>0.4375</v>
      </c>
      <c r="D77" s="40">
        <v>2400888</v>
      </c>
      <c r="E77" s="538" t="s">
        <v>59</v>
      </c>
      <c r="F77" s="40" t="s">
        <v>55</v>
      </c>
      <c r="G77" s="852">
        <v>13.89</v>
      </c>
      <c r="H77" s="852"/>
      <c r="I77" s="852">
        <v>14.24</v>
      </c>
      <c r="J77" s="604"/>
      <c r="K77" s="829">
        <v>13.06</v>
      </c>
      <c r="L77" s="605">
        <f>(SSSE[[#This Row],[Protéine Brut (%) (+/-0,7)]]/(100-SSSE[[#This Row],[Humidité (%)]]))*100</f>
        <v>15.166647311578215</v>
      </c>
      <c r="M77" s="781"/>
      <c r="N77" s="781">
        <v>2.5</v>
      </c>
      <c r="O77" s="781"/>
      <c r="P77" s="781">
        <v>4.5</v>
      </c>
      <c r="Q77" s="859">
        <f>SUM(SSSE[[#This Row],[G 450µ]:[G 400µ]])</f>
        <v>7</v>
      </c>
      <c r="R77" s="862">
        <v>11</v>
      </c>
      <c r="S77" s="862">
        <v>25</v>
      </c>
      <c r="T77" s="861">
        <v>19</v>
      </c>
      <c r="U77" s="859">
        <f>SUM(SSSE[[#This Row],[G 355µ]:[G 250µ]])</f>
        <v>55</v>
      </c>
      <c r="V77" s="861">
        <v>18</v>
      </c>
      <c r="W77" s="861">
        <v>9</v>
      </c>
      <c r="X77" s="861">
        <v>4</v>
      </c>
      <c r="Y77" s="882">
        <v>5</v>
      </c>
      <c r="Z77" s="863"/>
      <c r="AA77" s="822"/>
      <c r="AB77" s="822"/>
      <c r="AC77" s="833"/>
      <c r="AD77" s="531">
        <v>84.78</v>
      </c>
      <c r="AE77" s="531">
        <v>-1.05</v>
      </c>
      <c r="AF77" s="531">
        <v>18.53</v>
      </c>
      <c r="AG77" s="540">
        <v>6</v>
      </c>
      <c r="AH77" s="540">
        <v>88</v>
      </c>
      <c r="AI77" s="533"/>
      <c r="AJ77" s="437"/>
      <c r="AK77" s="437"/>
      <c r="AL77" s="796" t="s">
        <v>105</v>
      </c>
      <c r="AM77" s="437" t="s">
        <v>55</v>
      </c>
      <c r="AN77" s="534" t="s">
        <v>55</v>
      </c>
      <c r="AO77" s="437" t="s">
        <v>55</v>
      </c>
      <c r="AP77" s="437" t="s">
        <v>55</v>
      </c>
      <c r="AQ77" s="25" t="s">
        <v>32</v>
      </c>
      <c r="AR77" s="437" t="s">
        <v>2244</v>
      </c>
      <c r="AS77" s="437" t="s">
        <v>2317</v>
      </c>
      <c r="AT77" s="437"/>
      <c r="AU77" s="796" t="s">
        <v>2241</v>
      </c>
      <c r="AV77" s="437">
        <v>76</v>
      </c>
    </row>
    <row r="78" spans="1:48" ht="27">
      <c r="A78" s="602">
        <v>45327</v>
      </c>
      <c r="B78" s="41">
        <v>102</v>
      </c>
      <c r="C78" s="603">
        <v>0.4375</v>
      </c>
      <c r="D78" s="40">
        <v>2400887</v>
      </c>
      <c r="E78" s="40" t="s">
        <v>71</v>
      </c>
      <c r="F78" s="40" t="s">
        <v>55</v>
      </c>
      <c r="G78" s="852">
        <v>13.8</v>
      </c>
      <c r="H78" s="852"/>
      <c r="I78" s="852">
        <v>14.2</v>
      </c>
      <c r="J78" s="604"/>
      <c r="K78" s="829">
        <v>12.96</v>
      </c>
      <c r="L78" s="605">
        <f>(SSSE[[#This Row],[Protéine Brut (%) (+/-0,7)]]/(100-SSSE[[#This Row],[Humidité (%)]]))*100</f>
        <v>15.034802784222739</v>
      </c>
      <c r="M78" s="781"/>
      <c r="N78" s="781">
        <v>2.4</v>
      </c>
      <c r="O78" s="781"/>
      <c r="P78" s="781">
        <v>4.4000000000000004</v>
      </c>
      <c r="Q78" s="859">
        <f>SUM(SSSE[[#This Row],[G 450µ]:[G 400µ]])</f>
        <v>6.8000000000000007</v>
      </c>
      <c r="R78" s="862">
        <v>11</v>
      </c>
      <c r="S78" s="862">
        <v>24</v>
      </c>
      <c r="T78" s="861">
        <v>20</v>
      </c>
      <c r="U78" s="859">
        <f>SUM(SSSE[[#This Row],[G 355µ]:[G 250µ]])</f>
        <v>55</v>
      </c>
      <c r="V78" s="861">
        <v>16</v>
      </c>
      <c r="W78" s="861">
        <v>10</v>
      </c>
      <c r="X78" s="861">
        <v>5</v>
      </c>
      <c r="Y78" s="882">
        <v>5.4</v>
      </c>
      <c r="Z78" s="863"/>
      <c r="AA78" s="822">
        <v>35.65</v>
      </c>
      <c r="AB78" s="822">
        <v>76.709999999999994</v>
      </c>
      <c r="AC78" s="833">
        <v>10.4</v>
      </c>
      <c r="AD78" s="531">
        <v>84.79</v>
      </c>
      <c r="AE78" s="531">
        <v>-1.0900000000000001</v>
      </c>
      <c r="AF78" s="531">
        <v>18.28</v>
      </c>
      <c r="AG78" s="540">
        <v>5</v>
      </c>
      <c r="AH78" s="540">
        <v>90</v>
      </c>
      <c r="AI78" s="533"/>
      <c r="AJ78" s="437">
        <v>556</v>
      </c>
      <c r="AK78" s="437"/>
      <c r="AL78" s="796" t="s">
        <v>105</v>
      </c>
      <c r="AM78" s="437"/>
      <c r="AN78" s="534"/>
      <c r="AO78" s="437" t="s">
        <v>55</v>
      </c>
      <c r="AP78" s="437" t="s">
        <v>55</v>
      </c>
      <c r="AQ78" s="25" t="s">
        <v>32</v>
      </c>
      <c r="AR78" s="437" t="s">
        <v>2244</v>
      </c>
      <c r="AS78" s="437" t="s">
        <v>2318</v>
      </c>
      <c r="AT78" s="437"/>
      <c r="AU78" s="796" t="s">
        <v>2241</v>
      </c>
      <c r="AV78" s="437">
        <v>77</v>
      </c>
    </row>
    <row r="79" spans="1:48" ht="27">
      <c r="A79" s="602">
        <v>45328</v>
      </c>
      <c r="B79" s="41">
        <v>102</v>
      </c>
      <c r="C79" s="603">
        <v>0.41666666666666669</v>
      </c>
      <c r="D79" s="40">
        <v>2400923</v>
      </c>
      <c r="E79" s="538" t="s">
        <v>59</v>
      </c>
      <c r="F79" s="40" t="s">
        <v>55</v>
      </c>
      <c r="G79" s="852">
        <v>14.4</v>
      </c>
      <c r="H79" s="852"/>
      <c r="I79" s="852">
        <v>14.02</v>
      </c>
      <c r="J79" s="604"/>
      <c r="K79" s="829">
        <v>11.66</v>
      </c>
      <c r="L79" s="605">
        <f>(SSSE[[#This Row],[Protéine Brut (%) (+/-0,7)]]/(100-SSSE[[#This Row],[Humidité (%)]]))*100</f>
        <v>13.621495327102807</v>
      </c>
      <c r="M79" s="781"/>
      <c r="N79" s="781">
        <v>2.8</v>
      </c>
      <c r="O79" s="781"/>
      <c r="P79" s="781">
        <v>3</v>
      </c>
      <c r="Q79" s="859">
        <f>SUM(SSSE[[#This Row],[G 450µ]:[G 400µ]])</f>
        <v>5.8</v>
      </c>
      <c r="R79" s="862">
        <v>10</v>
      </c>
      <c r="S79" s="862">
        <v>23</v>
      </c>
      <c r="T79" s="861">
        <v>21</v>
      </c>
      <c r="U79" s="859">
        <f>SUM(SSSE[[#This Row],[G 355µ]:[G 250µ]])</f>
        <v>54</v>
      </c>
      <c r="V79" s="861">
        <v>17.2</v>
      </c>
      <c r="W79" s="861">
        <v>9</v>
      </c>
      <c r="X79" s="861">
        <v>4</v>
      </c>
      <c r="Y79" s="882">
        <v>8.8000000000000007</v>
      </c>
      <c r="Z79" s="863"/>
      <c r="AA79" s="822"/>
      <c r="AB79" s="822"/>
      <c r="AC79" s="833"/>
      <c r="AD79" s="531">
        <v>85.42</v>
      </c>
      <c r="AE79" s="531">
        <v>-1.1599999999999999</v>
      </c>
      <c r="AF79" s="531">
        <v>19.13</v>
      </c>
      <c r="AG79" s="540"/>
      <c r="AH79" s="540"/>
      <c r="AI79" s="533">
        <v>0.83</v>
      </c>
      <c r="AJ79" s="437"/>
      <c r="AK79" s="437"/>
      <c r="AL79" s="796" t="s">
        <v>105</v>
      </c>
      <c r="AM79" s="437" t="s">
        <v>55</v>
      </c>
      <c r="AN79" s="534" t="s">
        <v>55</v>
      </c>
      <c r="AO79" s="437" t="s">
        <v>55</v>
      </c>
      <c r="AP79" s="437" t="s">
        <v>55</v>
      </c>
      <c r="AQ79" s="25" t="s">
        <v>32</v>
      </c>
      <c r="AR79" s="437" t="s">
        <v>2244</v>
      </c>
      <c r="AS79" s="437" t="s">
        <v>2319</v>
      </c>
      <c r="AT79" s="437"/>
      <c r="AU79" s="796" t="s">
        <v>2241</v>
      </c>
      <c r="AV79" s="437">
        <v>78</v>
      </c>
    </row>
    <row r="80" spans="1:48" ht="27">
      <c r="A80" s="602">
        <v>45328</v>
      </c>
      <c r="B80" s="41">
        <v>102</v>
      </c>
      <c r="C80" s="603">
        <v>0.45833333333333331</v>
      </c>
      <c r="D80" s="40">
        <v>2400926</v>
      </c>
      <c r="E80" s="40" t="s">
        <v>21</v>
      </c>
      <c r="F80" s="40" t="s">
        <v>55</v>
      </c>
      <c r="G80" s="852">
        <v>13.65</v>
      </c>
      <c r="H80" s="852"/>
      <c r="I80" s="852">
        <v>14.03</v>
      </c>
      <c r="J80" s="604"/>
      <c r="K80" s="829">
        <v>12.86</v>
      </c>
      <c r="L80" s="605">
        <f>(SSSE[[#This Row],[Protéine Brut (%) (+/-0,7)]]/(100-SSSE[[#This Row],[Humidité (%)]]))*100</f>
        <v>14.89287782281413</v>
      </c>
      <c r="M80" s="781"/>
      <c r="N80" s="781">
        <v>1.8</v>
      </c>
      <c r="O80" s="781"/>
      <c r="P80" s="781">
        <v>3</v>
      </c>
      <c r="Q80" s="859">
        <f>SUM(SSSE[[#This Row],[G 450µ]:[G 400µ]])</f>
        <v>4.8</v>
      </c>
      <c r="R80" s="862">
        <v>8.6</v>
      </c>
      <c r="S80" s="862">
        <v>26.8</v>
      </c>
      <c r="T80" s="861">
        <v>22.4</v>
      </c>
      <c r="U80" s="859">
        <f>SUM(SSSE[[#This Row],[G 355µ]:[G 250µ]])</f>
        <v>57.8</v>
      </c>
      <c r="V80" s="861">
        <v>19.399999999999999</v>
      </c>
      <c r="W80" s="861">
        <v>10.6</v>
      </c>
      <c r="X80" s="861">
        <v>2.8</v>
      </c>
      <c r="Y80" s="882">
        <v>5.6</v>
      </c>
      <c r="Z80" s="863"/>
      <c r="AA80" s="822"/>
      <c r="AB80" s="822"/>
      <c r="AC80" s="833"/>
      <c r="AD80" s="531">
        <v>84.96</v>
      </c>
      <c r="AE80" s="531">
        <v>-1.31</v>
      </c>
      <c r="AF80" s="531">
        <v>19.7</v>
      </c>
      <c r="AG80" s="540">
        <v>12</v>
      </c>
      <c r="AH80" s="540">
        <v>115</v>
      </c>
      <c r="AI80" s="533"/>
      <c r="AJ80" s="437"/>
      <c r="AK80" s="437"/>
      <c r="AL80" s="796" t="s">
        <v>27</v>
      </c>
      <c r="AM80" s="437"/>
      <c r="AN80" s="534"/>
      <c r="AO80" s="437" t="s">
        <v>55</v>
      </c>
      <c r="AP80" s="437" t="s">
        <v>55</v>
      </c>
      <c r="AQ80" s="25" t="s">
        <v>32</v>
      </c>
      <c r="AR80" s="437" t="s">
        <v>2244</v>
      </c>
      <c r="AS80" s="437" t="s">
        <v>2320</v>
      </c>
      <c r="AT80" s="437"/>
      <c r="AU80" s="796" t="s">
        <v>2241</v>
      </c>
      <c r="AV80" s="437">
        <v>79</v>
      </c>
    </row>
    <row r="81" spans="1:48" ht="27">
      <c r="A81" s="602">
        <v>45329</v>
      </c>
      <c r="B81" s="41">
        <v>102</v>
      </c>
      <c r="C81" s="603">
        <v>0.47916666666666669</v>
      </c>
      <c r="D81" s="40">
        <v>2400956</v>
      </c>
      <c r="E81" s="40" t="s">
        <v>71</v>
      </c>
      <c r="F81" s="40" t="s">
        <v>55</v>
      </c>
      <c r="G81" s="852">
        <v>13.57</v>
      </c>
      <c r="H81" s="852"/>
      <c r="I81" s="852">
        <v>13.85</v>
      </c>
      <c r="J81" s="604"/>
      <c r="K81" s="829">
        <v>13.19</v>
      </c>
      <c r="L81" s="605">
        <f>(SSSE[[#This Row],[Protéine Brut (%) (+/-0,7)]]/(100-SSSE[[#This Row],[Humidité (%)]]))*100</f>
        <v>15.260904778433412</v>
      </c>
      <c r="M81" s="781"/>
      <c r="N81" s="781">
        <v>2.4</v>
      </c>
      <c r="O81" s="781"/>
      <c r="P81" s="781">
        <v>4.4000000000000004</v>
      </c>
      <c r="Q81" s="859">
        <f>SUM(SSSE[[#This Row],[G 450µ]:[G 400µ]])</f>
        <v>6.8000000000000007</v>
      </c>
      <c r="R81" s="862">
        <v>12</v>
      </c>
      <c r="S81" s="862">
        <v>24</v>
      </c>
      <c r="T81" s="861">
        <v>17</v>
      </c>
      <c r="U81" s="859">
        <f>SUM(SSSE[[#This Row],[G 355µ]:[G 250µ]])</f>
        <v>53</v>
      </c>
      <c r="V81" s="861">
        <v>15</v>
      </c>
      <c r="W81" s="861">
        <v>9</v>
      </c>
      <c r="X81" s="861">
        <v>10.4</v>
      </c>
      <c r="Y81" s="882">
        <v>4</v>
      </c>
      <c r="Z81" s="863"/>
      <c r="AA81" s="822"/>
      <c r="AB81" s="822"/>
      <c r="AC81" s="833"/>
      <c r="AD81" s="531">
        <v>85.28</v>
      </c>
      <c r="AE81" s="531">
        <v>-1.1599999999999999</v>
      </c>
      <c r="AF81" s="531">
        <v>18.75</v>
      </c>
      <c r="AG81" s="540">
        <v>6</v>
      </c>
      <c r="AH81" s="540">
        <v>98</v>
      </c>
      <c r="AI81" s="533"/>
      <c r="AJ81" s="437"/>
      <c r="AK81" s="437"/>
      <c r="AL81" s="796" t="s">
        <v>105</v>
      </c>
      <c r="AM81" s="437"/>
      <c r="AN81" s="534"/>
      <c r="AO81" s="437" t="s">
        <v>55</v>
      </c>
      <c r="AP81" s="437" t="s">
        <v>55</v>
      </c>
      <c r="AQ81" s="25" t="s">
        <v>32</v>
      </c>
      <c r="AR81" s="437" t="s">
        <v>2244</v>
      </c>
      <c r="AS81" s="437" t="s">
        <v>2321</v>
      </c>
      <c r="AT81" s="437"/>
      <c r="AU81" s="796" t="s">
        <v>2241</v>
      </c>
      <c r="AV81" s="437">
        <v>80</v>
      </c>
    </row>
    <row r="82" spans="1:48" ht="27">
      <c r="A82" s="602">
        <v>45329</v>
      </c>
      <c r="B82" s="41">
        <v>102</v>
      </c>
      <c r="C82" s="603">
        <v>0.47916666666666669</v>
      </c>
      <c r="D82" s="40">
        <v>2400957</v>
      </c>
      <c r="E82" s="538" t="s">
        <v>59</v>
      </c>
      <c r="F82" s="40" t="s">
        <v>55</v>
      </c>
      <c r="G82" s="852">
        <v>13.31</v>
      </c>
      <c r="H82" s="852"/>
      <c r="I82" s="852">
        <v>14.23</v>
      </c>
      <c r="J82" s="604"/>
      <c r="K82" s="829">
        <v>13.41</v>
      </c>
      <c r="L82" s="605">
        <f>(SSSE[[#This Row],[Protéine Brut (%) (+/-0,7)]]/(100-SSSE[[#This Row],[Humidité (%)]]))*100</f>
        <v>15.468912215941863</v>
      </c>
      <c r="M82" s="781"/>
      <c r="N82" s="781">
        <v>1.8</v>
      </c>
      <c r="O82" s="781"/>
      <c r="P82" s="781">
        <v>3.2</v>
      </c>
      <c r="Q82" s="859">
        <f>SUM(SSSE[[#This Row],[G 450µ]:[G 400µ]])</f>
        <v>5</v>
      </c>
      <c r="R82" s="862">
        <v>9.6999999999999993</v>
      </c>
      <c r="S82" s="862">
        <v>22.8</v>
      </c>
      <c r="T82" s="861">
        <v>19</v>
      </c>
      <c r="U82" s="859">
        <f>SUM(SSSE[[#This Row],[G 355µ]:[G 250µ]])</f>
        <v>51.5</v>
      </c>
      <c r="V82" s="861">
        <v>18</v>
      </c>
      <c r="W82" s="861">
        <v>8.6</v>
      </c>
      <c r="X82" s="861">
        <v>8.6</v>
      </c>
      <c r="Y82" s="882">
        <v>5</v>
      </c>
      <c r="Z82" s="863"/>
      <c r="AA82" s="822"/>
      <c r="AB82" s="822"/>
      <c r="AC82" s="833"/>
      <c r="AD82" s="531">
        <v>85.02</v>
      </c>
      <c r="AE82" s="531">
        <v>-1.28</v>
      </c>
      <c r="AF82" s="531">
        <v>19.14</v>
      </c>
      <c r="AG82" s="540">
        <v>7</v>
      </c>
      <c r="AH82" s="540">
        <v>104</v>
      </c>
      <c r="AI82" s="533"/>
      <c r="AJ82" s="437"/>
      <c r="AK82" s="437"/>
      <c r="AL82" s="796" t="s">
        <v>105</v>
      </c>
      <c r="AM82" s="437" t="s">
        <v>55</v>
      </c>
      <c r="AN82" s="534" t="s">
        <v>55</v>
      </c>
      <c r="AO82" s="437" t="s">
        <v>55</v>
      </c>
      <c r="AP82" s="437" t="s">
        <v>55</v>
      </c>
      <c r="AQ82" s="25" t="s">
        <v>32</v>
      </c>
      <c r="AR82" s="437" t="s">
        <v>2239</v>
      </c>
      <c r="AS82" s="437" t="s">
        <v>2322</v>
      </c>
      <c r="AT82" s="437"/>
      <c r="AU82" s="796" t="s">
        <v>2241</v>
      </c>
      <c r="AV82" s="437">
        <v>81</v>
      </c>
    </row>
    <row r="83" spans="1:48" ht="27">
      <c r="A83" s="602">
        <v>45329</v>
      </c>
      <c r="B83" s="41">
        <v>102</v>
      </c>
      <c r="C83" s="603">
        <v>0.54166666666666663</v>
      </c>
      <c r="D83" s="40">
        <v>2400961</v>
      </c>
      <c r="E83" s="40" t="s">
        <v>21</v>
      </c>
      <c r="F83" s="40" t="s">
        <v>55</v>
      </c>
      <c r="G83" s="852">
        <v>13.71</v>
      </c>
      <c r="H83" s="852"/>
      <c r="I83" s="852">
        <v>13.78</v>
      </c>
      <c r="J83" s="604">
        <v>0.61199999999999999</v>
      </c>
      <c r="K83" s="829">
        <v>12.73</v>
      </c>
      <c r="L83" s="605">
        <f>(SSSE[[#This Row],[Protéine Brut (%) (+/-0,7)]]/(100-SSSE[[#This Row],[Humidité (%)]]))*100</f>
        <v>14.752578514312207</v>
      </c>
      <c r="M83" s="781"/>
      <c r="N83" s="781">
        <v>2.4</v>
      </c>
      <c r="O83" s="781"/>
      <c r="P83" s="781">
        <v>4.8</v>
      </c>
      <c r="Q83" s="859">
        <f>SUM(SSSE[[#This Row],[G 450µ]:[G 400µ]])</f>
        <v>7.1999999999999993</v>
      </c>
      <c r="R83" s="862">
        <v>12.6</v>
      </c>
      <c r="S83" s="862">
        <v>22.6</v>
      </c>
      <c r="T83" s="861">
        <v>23.2</v>
      </c>
      <c r="U83" s="859">
        <f>SUM(SSSE[[#This Row],[G 355µ]:[G 250µ]])</f>
        <v>58.400000000000006</v>
      </c>
      <c r="V83" s="861">
        <v>19</v>
      </c>
      <c r="W83" s="861">
        <v>8.1999999999999993</v>
      </c>
      <c r="X83" s="861">
        <v>2.8</v>
      </c>
      <c r="Y83" s="882">
        <v>4.4000000000000004</v>
      </c>
      <c r="Z83" s="863"/>
      <c r="AA83" s="822"/>
      <c r="AB83" s="822"/>
      <c r="AC83" s="833"/>
      <c r="AD83" s="531">
        <v>84.91</v>
      </c>
      <c r="AE83" s="531">
        <v>-1.28</v>
      </c>
      <c r="AF83" s="531">
        <v>20.2</v>
      </c>
      <c r="AG83" s="540">
        <v>13</v>
      </c>
      <c r="AH83" s="540">
        <v>120</v>
      </c>
      <c r="AI83" s="533"/>
      <c r="AJ83" s="437"/>
      <c r="AK83" s="437"/>
      <c r="AL83" s="796" t="s">
        <v>27</v>
      </c>
      <c r="AM83" s="437"/>
      <c r="AN83" s="534"/>
      <c r="AO83" s="437" t="s">
        <v>55</v>
      </c>
      <c r="AP83" s="437" t="s">
        <v>55</v>
      </c>
      <c r="AQ83" s="25" t="s">
        <v>32</v>
      </c>
      <c r="AR83" s="437" t="s">
        <v>2244</v>
      </c>
      <c r="AS83" s="437" t="s">
        <v>2323</v>
      </c>
      <c r="AT83" s="437"/>
      <c r="AU83" s="796" t="s">
        <v>2241</v>
      </c>
      <c r="AV83" s="437">
        <v>82</v>
      </c>
    </row>
    <row r="84" spans="1:48" ht="27">
      <c r="A84" s="602">
        <v>45330</v>
      </c>
      <c r="B84" s="41">
        <v>102</v>
      </c>
      <c r="C84" s="603">
        <v>0.41666666666666669</v>
      </c>
      <c r="D84" s="40">
        <v>2400978</v>
      </c>
      <c r="E84" s="40" t="s">
        <v>71</v>
      </c>
      <c r="F84" s="40" t="s">
        <v>55</v>
      </c>
      <c r="G84" s="852">
        <v>13.89</v>
      </c>
      <c r="H84" s="852"/>
      <c r="I84" s="852">
        <v>14.2</v>
      </c>
      <c r="J84" s="604"/>
      <c r="K84" s="829">
        <v>12.79</v>
      </c>
      <c r="L84" s="605">
        <f>(SSSE[[#This Row],[Protéine Brut (%) (+/-0,7)]]/(100-SSSE[[#This Row],[Humidité (%)]]))*100</f>
        <v>14.853094878643594</v>
      </c>
      <c r="M84" s="781"/>
      <c r="N84" s="781">
        <v>2.4</v>
      </c>
      <c r="O84" s="781"/>
      <c r="P84" s="781">
        <v>4</v>
      </c>
      <c r="Q84" s="859">
        <f>SUM(SSSE[[#This Row],[G 450µ]:[G 400µ]])</f>
        <v>6.4</v>
      </c>
      <c r="R84" s="862">
        <v>11</v>
      </c>
      <c r="S84" s="862">
        <v>24.8</v>
      </c>
      <c r="T84" s="861">
        <v>17</v>
      </c>
      <c r="U84" s="859">
        <f>SUM(SSSE[[#This Row],[G 355µ]:[G 250µ]])</f>
        <v>52.8</v>
      </c>
      <c r="V84" s="861">
        <v>18.399999999999999</v>
      </c>
      <c r="W84" s="861">
        <v>10.6</v>
      </c>
      <c r="X84" s="861">
        <v>9.6</v>
      </c>
      <c r="Y84" s="882">
        <v>4.2</v>
      </c>
      <c r="Z84" s="863"/>
      <c r="AA84" s="822">
        <v>33.799999999999997</v>
      </c>
      <c r="AB84" s="822">
        <v>87.57</v>
      </c>
      <c r="AC84" s="833">
        <v>12.4</v>
      </c>
      <c r="AD84" s="531">
        <v>84.88</v>
      </c>
      <c r="AE84" s="531">
        <v>-1.23</v>
      </c>
      <c r="AF84" s="531">
        <v>18.920000000000002</v>
      </c>
      <c r="AG84" s="540">
        <v>11</v>
      </c>
      <c r="AH84" s="540">
        <v>110</v>
      </c>
      <c r="AI84" s="533">
        <v>0.87</v>
      </c>
      <c r="AJ84" s="437"/>
      <c r="AK84" s="437"/>
      <c r="AL84" s="796" t="s">
        <v>27</v>
      </c>
      <c r="AM84" s="437"/>
      <c r="AN84" s="534"/>
      <c r="AO84" s="437" t="s">
        <v>55</v>
      </c>
      <c r="AP84" s="437" t="s">
        <v>55</v>
      </c>
      <c r="AQ84" s="25" t="s">
        <v>32</v>
      </c>
      <c r="AR84" s="437" t="s">
        <v>2244</v>
      </c>
      <c r="AS84" s="437" t="s">
        <v>2324</v>
      </c>
      <c r="AT84" s="437"/>
      <c r="AU84" s="796" t="s">
        <v>2241</v>
      </c>
      <c r="AV84" s="437">
        <v>83</v>
      </c>
    </row>
    <row r="85" spans="1:48" ht="27">
      <c r="A85" s="602">
        <v>45330</v>
      </c>
      <c r="B85" s="41">
        <v>102</v>
      </c>
      <c r="C85" s="603">
        <v>0.41666666666666669</v>
      </c>
      <c r="D85" s="40">
        <v>2400979</v>
      </c>
      <c r="E85" s="538" t="s">
        <v>59</v>
      </c>
      <c r="F85" s="40" t="s">
        <v>55</v>
      </c>
      <c r="G85" s="852">
        <v>14.06</v>
      </c>
      <c r="H85" s="852"/>
      <c r="I85" s="852">
        <v>14.3</v>
      </c>
      <c r="J85" s="604"/>
      <c r="K85" s="829">
        <v>12.8</v>
      </c>
      <c r="L85" s="605">
        <f>(SSSE[[#This Row],[Protéine Brut (%) (+/-0,7)]]/(100-SSSE[[#This Row],[Humidité (%)]]))*100</f>
        <v>14.894112171282291</v>
      </c>
      <c r="M85" s="781"/>
      <c r="N85" s="781">
        <v>2.2000000000000002</v>
      </c>
      <c r="O85" s="781"/>
      <c r="P85" s="781">
        <v>4.8</v>
      </c>
      <c r="Q85" s="859">
        <f>SUM(SSSE[[#This Row],[G 450µ]:[G 400µ]])</f>
        <v>7</v>
      </c>
      <c r="R85" s="862">
        <v>11.8</v>
      </c>
      <c r="S85" s="862">
        <v>24.2</v>
      </c>
      <c r="T85" s="861">
        <v>16.8</v>
      </c>
      <c r="U85" s="859">
        <f>SUM(SSSE[[#This Row],[G 355µ]:[G 250µ]])</f>
        <v>52.8</v>
      </c>
      <c r="V85" s="861">
        <v>15.8</v>
      </c>
      <c r="W85" s="861">
        <v>8.4</v>
      </c>
      <c r="X85" s="861">
        <v>6.2</v>
      </c>
      <c r="Y85" s="882">
        <v>5.3</v>
      </c>
      <c r="Z85" s="863"/>
      <c r="AA85" s="822"/>
      <c r="AB85" s="822"/>
      <c r="AC85" s="833"/>
      <c r="AD85" s="531">
        <v>84.91</v>
      </c>
      <c r="AE85" s="531">
        <v>-1.22</v>
      </c>
      <c r="AF85" s="531">
        <v>18.670000000000002</v>
      </c>
      <c r="AG85" s="540">
        <v>12</v>
      </c>
      <c r="AH85" s="540">
        <v>116</v>
      </c>
      <c r="AI85" s="533">
        <v>0.83</v>
      </c>
      <c r="AJ85" s="437"/>
      <c r="AK85" s="437"/>
      <c r="AL85" s="796" t="s">
        <v>27</v>
      </c>
      <c r="AM85" s="437" t="s">
        <v>55</v>
      </c>
      <c r="AN85" s="534" t="s">
        <v>55</v>
      </c>
      <c r="AO85" s="437" t="s">
        <v>55</v>
      </c>
      <c r="AP85" s="437" t="s">
        <v>55</v>
      </c>
      <c r="AQ85" s="25" t="s">
        <v>32</v>
      </c>
      <c r="AR85" s="437" t="s">
        <v>2244</v>
      </c>
      <c r="AS85" s="437" t="s">
        <v>2325</v>
      </c>
      <c r="AT85" s="437"/>
      <c r="AU85" s="796" t="s">
        <v>2241</v>
      </c>
      <c r="AV85" s="437">
        <v>84</v>
      </c>
    </row>
    <row r="86" spans="1:48" ht="27">
      <c r="A86" s="602">
        <v>45331</v>
      </c>
      <c r="B86" s="41">
        <v>102</v>
      </c>
      <c r="C86" s="603">
        <v>0.47916666666666669</v>
      </c>
      <c r="D86" s="40">
        <v>2400997</v>
      </c>
      <c r="E86" s="538" t="s">
        <v>59</v>
      </c>
      <c r="F86" s="40" t="s">
        <v>55</v>
      </c>
      <c r="G86" s="852">
        <v>14</v>
      </c>
      <c r="H86" s="852"/>
      <c r="I86" s="852">
        <v>14.4</v>
      </c>
      <c r="J86" s="604">
        <v>0.65400000000000003</v>
      </c>
      <c r="K86" s="829">
        <v>11.53</v>
      </c>
      <c r="L86" s="605">
        <f>(SSSE[[#This Row],[Protéine Brut (%) (+/-0,7)]]/(100-SSSE[[#This Row],[Humidité (%)]]))*100</f>
        <v>13.406976744186046</v>
      </c>
      <c r="M86" s="781"/>
      <c r="N86" s="781">
        <v>2.4</v>
      </c>
      <c r="O86" s="781"/>
      <c r="P86" s="781">
        <v>5</v>
      </c>
      <c r="Q86" s="859">
        <f>SUM(SSSE[[#This Row],[G 450µ]:[G 400µ]])</f>
        <v>7.4</v>
      </c>
      <c r="R86" s="862">
        <v>12</v>
      </c>
      <c r="S86" s="862">
        <v>24</v>
      </c>
      <c r="T86" s="861">
        <v>17</v>
      </c>
      <c r="U86" s="859">
        <f>SUM(SSSE[[#This Row],[G 355µ]:[G 250µ]])</f>
        <v>53</v>
      </c>
      <c r="V86" s="861">
        <v>16</v>
      </c>
      <c r="W86" s="861">
        <v>9</v>
      </c>
      <c r="X86" s="861">
        <v>5.2</v>
      </c>
      <c r="Y86" s="882">
        <v>4.7</v>
      </c>
      <c r="Z86" s="863"/>
      <c r="AA86" s="822"/>
      <c r="AB86" s="822"/>
      <c r="AC86" s="833"/>
      <c r="AD86" s="531">
        <v>84.74</v>
      </c>
      <c r="AE86" s="531">
        <v>-1.07</v>
      </c>
      <c r="AF86" s="531">
        <v>18.86</v>
      </c>
      <c r="AG86" s="540">
        <v>10</v>
      </c>
      <c r="AH86" s="540">
        <v>120</v>
      </c>
      <c r="AI86" s="533"/>
      <c r="AJ86" s="437"/>
      <c r="AK86" s="437"/>
      <c r="AL86" s="796" t="s">
        <v>46</v>
      </c>
      <c r="AM86" s="437" t="s">
        <v>55</v>
      </c>
      <c r="AN86" s="534" t="s">
        <v>55</v>
      </c>
      <c r="AO86" s="437" t="s">
        <v>55</v>
      </c>
      <c r="AP86" s="437" t="s">
        <v>55</v>
      </c>
      <c r="AQ86" s="25" t="s">
        <v>32</v>
      </c>
      <c r="AR86" s="437" t="s">
        <v>2244</v>
      </c>
      <c r="AS86" s="437" t="s">
        <v>2326</v>
      </c>
      <c r="AT86" s="437"/>
      <c r="AU86" s="796" t="s">
        <v>2241</v>
      </c>
      <c r="AV86" s="437">
        <v>85</v>
      </c>
    </row>
    <row r="87" spans="1:48" ht="27">
      <c r="A87" s="602">
        <v>45331</v>
      </c>
      <c r="B87" s="41">
        <v>102</v>
      </c>
      <c r="C87" s="603">
        <v>0.5</v>
      </c>
      <c r="D87" s="40">
        <v>2400999</v>
      </c>
      <c r="E87" s="40" t="s">
        <v>21</v>
      </c>
      <c r="F87" s="40" t="s">
        <v>55</v>
      </c>
      <c r="G87" s="852">
        <v>13.77</v>
      </c>
      <c r="H87" s="852"/>
      <c r="I87" s="852"/>
      <c r="J87" s="604"/>
      <c r="K87" s="829">
        <v>12.6</v>
      </c>
      <c r="L87" s="605">
        <f>(SSSE[[#This Row],[Protéine Brut (%) (+/-0,7)]]/(100-SSSE[[#This Row],[Humidité (%)]]))*100</f>
        <v>14.612083961498318</v>
      </c>
      <c r="M87" s="781"/>
      <c r="N87" s="781">
        <v>2.2999999999999998</v>
      </c>
      <c r="O87" s="781"/>
      <c r="P87" s="781">
        <v>4.5</v>
      </c>
      <c r="Q87" s="859">
        <f>SUM(SSSE[[#This Row],[G 450µ]:[G 400µ]])</f>
        <v>6.8</v>
      </c>
      <c r="R87" s="862">
        <v>11</v>
      </c>
      <c r="S87" s="862">
        <v>24</v>
      </c>
      <c r="T87" s="861">
        <v>23</v>
      </c>
      <c r="U87" s="859">
        <f>SUM(SSSE[[#This Row],[G 355µ]:[G 250µ]])</f>
        <v>58</v>
      </c>
      <c r="V87" s="861">
        <v>19</v>
      </c>
      <c r="W87" s="861">
        <v>10</v>
      </c>
      <c r="X87" s="861">
        <v>4</v>
      </c>
      <c r="Y87" s="882">
        <v>4</v>
      </c>
      <c r="Z87" s="863"/>
      <c r="AA87" s="822"/>
      <c r="AB87" s="822"/>
      <c r="AC87" s="833"/>
      <c r="AD87" s="531">
        <v>83.84</v>
      </c>
      <c r="AE87" s="531">
        <v>-1.25</v>
      </c>
      <c r="AF87" s="531">
        <v>19.690000000000001</v>
      </c>
      <c r="AG87" s="540">
        <v>7</v>
      </c>
      <c r="AH87" s="540">
        <v>96</v>
      </c>
      <c r="AI87" s="533"/>
      <c r="AJ87" s="437"/>
      <c r="AK87" s="437"/>
      <c r="AL87" s="796" t="s">
        <v>105</v>
      </c>
      <c r="AM87" s="437"/>
      <c r="AN87" s="534"/>
      <c r="AO87" s="437" t="s">
        <v>55</v>
      </c>
      <c r="AP87" s="437" t="s">
        <v>55</v>
      </c>
      <c r="AQ87" s="25" t="s">
        <v>32</v>
      </c>
      <c r="AR87" s="437" t="s">
        <v>2244</v>
      </c>
      <c r="AS87" s="437" t="s">
        <v>2327</v>
      </c>
      <c r="AT87" s="437"/>
      <c r="AU87" s="796" t="s">
        <v>2241</v>
      </c>
      <c r="AV87" s="437">
        <v>86</v>
      </c>
    </row>
    <row r="88" spans="1:48" ht="27">
      <c r="A88" s="602">
        <v>45332</v>
      </c>
      <c r="B88" s="41">
        <v>102</v>
      </c>
      <c r="C88" s="603">
        <v>0.41666666666666669</v>
      </c>
      <c r="D88" s="40">
        <v>2401016</v>
      </c>
      <c r="E88" s="40" t="s">
        <v>21</v>
      </c>
      <c r="F88" s="40" t="s">
        <v>55</v>
      </c>
      <c r="G88" s="852">
        <v>13.95</v>
      </c>
      <c r="H88" s="852">
        <v>14.3</v>
      </c>
      <c r="I88" s="852">
        <v>14.24</v>
      </c>
      <c r="J88" s="604">
        <v>0.60099999999999998</v>
      </c>
      <c r="K88" s="829">
        <v>12.57</v>
      </c>
      <c r="L88" s="605">
        <f>(SSSE[[#This Row],[Protéine Brut (%) (+/-0,7)]]/(100-SSSE[[#This Row],[Humidité (%)]]))*100</f>
        <v>14.607786170830913</v>
      </c>
      <c r="M88" s="781"/>
      <c r="N88" s="781">
        <v>2.2000000000000002</v>
      </c>
      <c r="O88" s="781"/>
      <c r="P88" s="781">
        <v>3.6</v>
      </c>
      <c r="Q88" s="859">
        <f>SUM(SSSE[[#This Row],[G 450µ]:[G 400µ]])</f>
        <v>5.8000000000000007</v>
      </c>
      <c r="R88" s="862">
        <v>13.2</v>
      </c>
      <c r="S88" s="862">
        <v>24.8</v>
      </c>
      <c r="T88" s="861">
        <v>19.2</v>
      </c>
      <c r="U88" s="859">
        <f>SUM(SSSE[[#This Row],[G 355µ]:[G 250µ]])</f>
        <v>57.2</v>
      </c>
      <c r="V88" s="861">
        <v>20</v>
      </c>
      <c r="W88" s="861">
        <v>9.8000000000000007</v>
      </c>
      <c r="X88" s="861">
        <v>2.8</v>
      </c>
      <c r="Y88" s="882">
        <v>4</v>
      </c>
      <c r="Z88" s="863"/>
      <c r="AA88" s="822">
        <v>34.14</v>
      </c>
      <c r="AB88" s="822">
        <v>87.64</v>
      </c>
      <c r="AC88" s="833">
        <v>12.41</v>
      </c>
      <c r="AD88" s="531">
        <v>83.61</v>
      </c>
      <c r="AE88" s="531">
        <v>-1.19</v>
      </c>
      <c r="AF88" s="531">
        <v>19.77</v>
      </c>
      <c r="AG88" s="540">
        <v>30</v>
      </c>
      <c r="AH88" s="540">
        <v>139</v>
      </c>
      <c r="AI88" s="533"/>
      <c r="AJ88" s="437"/>
      <c r="AK88" s="437"/>
      <c r="AL88" s="796" t="s">
        <v>27</v>
      </c>
      <c r="AM88" s="437"/>
      <c r="AN88" s="534"/>
      <c r="AO88" s="437" t="s">
        <v>55</v>
      </c>
      <c r="AP88" s="437" t="s">
        <v>55</v>
      </c>
      <c r="AQ88" s="25" t="s">
        <v>32</v>
      </c>
      <c r="AR88" s="437" t="s">
        <v>2244</v>
      </c>
      <c r="AS88" s="1268" t="s">
        <v>2328</v>
      </c>
      <c r="AT88" s="437"/>
      <c r="AU88" s="796" t="s">
        <v>2241</v>
      </c>
      <c r="AV88" s="437">
        <v>87</v>
      </c>
    </row>
    <row r="89" spans="1:48" ht="27">
      <c r="A89" s="602">
        <v>45332</v>
      </c>
      <c r="B89" s="41">
        <v>102</v>
      </c>
      <c r="C89" s="603">
        <v>0.47916666666666669</v>
      </c>
      <c r="D89" s="40">
        <v>2401029</v>
      </c>
      <c r="E89" s="40" t="s">
        <v>21</v>
      </c>
      <c r="F89" s="40" t="s">
        <v>55</v>
      </c>
      <c r="G89" s="852">
        <v>14.15</v>
      </c>
      <c r="H89" s="852"/>
      <c r="I89" s="852"/>
      <c r="J89" s="604"/>
      <c r="K89" s="829">
        <v>12.07</v>
      </c>
      <c r="L89" s="605">
        <f>(SSSE[[#This Row],[Protéine Brut (%) (+/-0,7)]]/(100-SSSE[[#This Row],[Humidité (%)]]))*100</f>
        <v>14.059405940594061</v>
      </c>
      <c r="M89" s="781"/>
      <c r="N89" s="781"/>
      <c r="O89" s="781"/>
      <c r="P89" s="781"/>
      <c r="Q89" s="863"/>
      <c r="R89" s="862"/>
      <c r="S89" s="862"/>
      <c r="T89" s="861"/>
      <c r="U89" s="863"/>
      <c r="V89" s="861"/>
      <c r="W89" s="861"/>
      <c r="X89" s="861"/>
      <c r="Y89" s="882"/>
      <c r="Z89" s="863"/>
      <c r="AA89" s="822"/>
      <c r="AB89" s="822"/>
      <c r="AC89" s="833"/>
      <c r="AD89" s="531">
        <v>84.23</v>
      </c>
      <c r="AE89" s="531">
        <v>-1.42</v>
      </c>
      <c r="AF89" s="531">
        <v>20.02</v>
      </c>
      <c r="AG89" s="540">
        <v>15</v>
      </c>
      <c r="AH89" s="540">
        <v>82</v>
      </c>
      <c r="AI89" s="533"/>
      <c r="AJ89" s="437"/>
      <c r="AK89" s="437"/>
      <c r="AL89" s="796" t="s">
        <v>27</v>
      </c>
      <c r="AM89" s="437"/>
      <c r="AN89" s="534"/>
      <c r="AO89" s="437" t="s">
        <v>55</v>
      </c>
      <c r="AP89" s="437" t="s">
        <v>55</v>
      </c>
      <c r="AQ89" s="25" t="s">
        <v>32</v>
      </c>
      <c r="AR89" s="437" t="s">
        <v>2244</v>
      </c>
      <c r="AS89" s="437" t="s">
        <v>2329</v>
      </c>
      <c r="AT89" s="437"/>
      <c r="AU89" s="796" t="s">
        <v>2241</v>
      </c>
      <c r="AV89" s="437">
        <v>88</v>
      </c>
    </row>
    <row r="90" spans="1:48" ht="26.25" customHeight="1">
      <c r="A90" s="602">
        <v>45332</v>
      </c>
      <c r="B90" s="41">
        <v>102</v>
      </c>
      <c r="C90" s="603">
        <v>0.51041666666666663</v>
      </c>
      <c r="D90" s="40">
        <v>2401030</v>
      </c>
      <c r="E90" s="40" t="s">
        <v>21</v>
      </c>
      <c r="F90" s="40" t="s">
        <v>55</v>
      </c>
      <c r="G90" s="852">
        <v>14.22</v>
      </c>
      <c r="H90" s="852"/>
      <c r="I90" s="852"/>
      <c r="J90" s="604"/>
      <c r="K90" s="829">
        <v>12.11</v>
      </c>
      <c r="L90" s="605">
        <f>(SSSE[[#This Row],[Protéine Brut (%) (+/-0,7)]]/(100-SSSE[[#This Row],[Humidité (%)]]))*100</f>
        <v>14.117509909069712</v>
      </c>
      <c r="M90" s="781"/>
      <c r="N90" s="781">
        <v>1.8</v>
      </c>
      <c r="O90" s="781"/>
      <c r="P90" s="781">
        <v>3.2</v>
      </c>
      <c r="Q90" s="859">
        <f>SUM(SSSE[[#This Row],[G 450µ]:[G 400µ]])</f>
        <v>5</v>
      </c>
      <c r="R90" s="862">
        <v>10</v>
      </c>
      <c r="S90" s="862">
        <v>23.6</v>
      </c>
      <c r="T90" s="861">
        <v>21.6</v>
      </c>
      <c r="U90" s="859">
        <f>SUM(SSSE[[#This Row],[G 355µ]:[G 250µ]])</f>
        <v>55.2</v>
      </c>
      <c r="V90" s="861">
        <v>20</v>
      </c>
      <c r="W90" s="861">
        <v>10.199999999999999</v>
      </c>
      <c r="X90" s="861">
        <v>2</v>
      </c>
      <c r="Y90" s="882">
        <v>5.6</v>
      </c>
      <c r="Z90" s="863"/>
      <c r="AA90" s="822"/>
      <c r="AB90" s="822"/>
      <c r="AC90" s="833"/>
      <c r="AD90" s="531">
        <v>84.34</v>
      </c>
      <c r="AE90" s="531">
        <v>-1.48</v>
      </c>
      <c r="AF90" s="531">
        <v>20.16</v>
      </c>
      <c r="AG90" s="540">
        <v>10</v>
      </c>
      <c r="AH90" s="540">
        <v>62</v>
      </c>
      <c r="AI90" s="533"/>
      <c r="AJ90" s="437"/>
      <c r="AK90" s="437"/>
      <c r="AL90" s="796" t="s">
        <v>105</v>
      </c>
      <c r="AM90" s="437"/>
      <c r="AN90" s="534"/>
      <c r="AO90" s="437" t="s">
        <v>55</v>
      </c>
      <c r="AP90" s="437" t="s">
        <v>55</v>
      </c>
      <c r="AQ90" s="25" t="s">
        <v>32</v>
      </c>
      <c r="AR90" s="437" t="s">
        <v>2244</v>
      </c>
      <c r="AS90" s="437" t="s">
        <v>2330</v>
      </c>
      <c r="AT90" s="437"/>
      <c r="AU90" s="796" t="s">
        <v>2241</v>
      </c>
      <c r="AV90" s="437">
        <v>89</v>
      </c>
    </row>
    <row r="91" spans="1:48" ht="27">
      <c r="A91" s="602">
        <v>45334</v>
      </c>
      <c r="B91" s="41">
        <v>102</v>
      </c>
      <c r="C91" s="603">
        <v>0.39583333333333331</v>
      </c>
      <c r="D91" s="40">
        <v>2401034</v>
      </c>
      <c r="E91" s="538" t="s">
        <v>59</v>
      </c>
      <c r="F91" s="40" t="s">
        <v>55</v>
      </c>
      <c r="G91" s="852">
        <v>14.3</v>
      </c>
      <c r="H91" s="852"/>
      <c r="I91" s="852">
        <v>14.3</v>
      </c>
      <c r="J91" s="604">
        <v>0.61099999999999999</v>
      </c>
      <c r="K91" s="829">
        <v>12.18</v>
      </c>
      <c r="L91" s="605">
        <f>(SSSE[[#This Row],[Protéine Brut (%) (+/-0,7)]]/(100-SSSE[[#This Row],[Humidité (%)]]))*100</f>
        <v>14.212368728121353</v>
      </c>
      <c r="M91" s="781"/>
      <c r="N91" s="781">
        <v>2.4</v>
      </c>
      <c r="O91" s="781"/>
      <c r="P91" s="781">
        <v>4.4000000000000004</v>
      </c>
      <c r="Q91" s="859">
        <f>SUM(SSSE[[#This Row],[G 450µ]:[G 400µ]])</f>
        <v>6.8000000000000007</v>
      </c>
      <c r="R91" s="862">
        <v>12</v>
      </c>
      <c r="S91" s="862">
        <v>24.8</v>
      </c>
      <c r="T91" s="861">
        <v>17.8</v>
      </c>
      <c r="U91" s="859">
        <f>SUM(SSSE[[#This Row],[G 355µ]:[G 250µ]])</f>
        <v>54.599999999999994</v>
      </c>
      <c r="V91" s="861">
        <v>15.2</v>
      </c>
      <c r="W91" s="861">
        <v>9.8000000000000007</v>
      </c>
      <c r="X91" s="861">
        <v>7</v>
      </c>
      <c r="Y91" s="882">
        <v>5.5</v>
      </c>
      <c r="Z91" s="863"/>
      <c r="AA91" s="822">
        <v>34.32</v>
      </c>
      <c r="AB91" s="822">
        <v>85</v>
      </c>
      <c r="AC91" s="833">
        <v>12.38</v>
      </c>
      <c r="AD91" s="531">
        <v>83.01</v>
      </c>
      <c r="AE91" s="531">
        <v>-1.7</v>
      </c>
      <c r="AF91" s="531">
        <v>21.3</v>
      </c>
      <c r="AG91" s="540">
        <v>14</v>
      </c>
      <c r="AH91" s="540">
        <v>95</v>
      </c>
      <c r="AI91" s="533"/>
      <c r="AJ91" s="437"/>
      <c r="AK91" s="437"/>
      <c r="AL91" s="796" t="s">
        <v>46</v>
      </c>
      <c r="AM91" s="437" t="s">
        <v>55</v>
      </c>
      <c r="AN91" s="534" t="s">
        <v>55</v>
      </c>
      <c r="AO91" s="437" t="s">
        <v>55</v>
      </c>
      <c r="AP91" s="437" t="s">
        <v>55</v>
      </c>
      <c r="AQ91" s="25" t="s">
        <v>32</v>
      </c>
      <c r="AR91" s="437" t="s">
        <v>2244</v>
      </c>
      <c r="AS91" s="437" t="s">
        <v>2331</v>
      </c>
      <c r="AT91" s="437"/>
      <c r="AU91" s="796" t="s">
        <v>2241</v>
      </c>
      <c r="AV91" s="437">
        <v>90</v>
      </c>
    </row>
    <row r="92" spans="1:48" ht="27">
      <c r="A92" s="602">
        <v>45334</v>
      </c>
      <c r="B92" s="41">
        <v>102</v>
      </c>
      <c r="C92" s="603">
        <v>0.39583333333333331</v>
      </c>
      <c r="D92" s="40">
        <v>2401035</v>
      </c>
      <c r="E92" s="40" t="s">
        <v>71</v>
      </c>
      <c r="F92" s="40" t="s">
        <v>55</v>
      </c>
      <c r="G92" s="852">
        <v>14.01</v>
      </c>
      <c r="H92" s="852"/>
      <c r="I92" s="852"/>
      <c r="J92" s="604"/>
      <c r="K92" s="829">
        <v>12.18</v>
      </c>
      <c r="L92" s="605">
        <f>(SSSE[[#This Row],[Protéine Brut (%) (+/-0,7)]]/(100-SSSE[[#This Row],[Humidité (%)]]))*100</f>
        <v>14.164437725316898</v>
      </c>
      <c r="M92" s="781"/>
      <c r="N92" s="781">
        <v>2</v>
      </c>
      <c r="O92" s="781"/>
      <c r="P92" s="781">
        <v>3.6</v>
      </c>
      <c r="Q92" s="859">
        <f>SUM(SSSE[[#This Row],[G 450µ]:[G 400µ]])</f>
        <v>5.6</v>
      </c>
      <c r="R92" s="862">
        <v>10.1</v>
      </c>
      <c r="S92" s="862">
        <v>23.2</v>
      </c>
      <c r="T92" s="861">
        <v>16</v>
      </c>
      <c r="U92" s="859">
        <f>SUM(SSSE[[#This Row],[G 355µ]:[G 250µ]])</f>
        <v>49.3</v>
      </c>
      <c r="V92" s="861">
        <v>16</v>
      </c>
      <c r="W92" s="861">
        <v>10.6</v>
      </c>
      <c r="X92" s="861">
        <v>10</v>
      </c>
      <c r="Y92" s="882">
        <v>7</v>
      </c>
      <c r="Z92" s="863"/>
      <c r="AA92" s="822">
        <v>35.69</v>
      </c>
      <c r="AB92" s="822">
        <v>73</v>
      </c>
      <c r="AC92" s="833">
        <v>12.49</v>
      </c>
      <c r="AD92" s="531">
        <v>83.38</v>
      </c>
      <c r="AE92" s="531">
        <v>-1.47</v>
      </c>
      <c r="AF92" s="531">
        <v>19.61</v>
      </c>
      <c r="AG92" s="540">
        <v>12</v>
      </c>
      <c r="AH92" s="540">
        <v>93</v>
      </c>
      <c r="AI92" s="533"/>
      <c r="AJ92" s="437"/>
      <c r="AK92" s="437"/>
      <c r="AL92" s="796" t="s">
        <v>46</v>
      </c>
      <c r="AM92" s="437"/>
      <c r="AN92" s="534"/>
      <c r="AO92" s="437" t="s">
        <v>55</v>
      </c>
      <c r="AP92" s="437" t="s">
        <v>55</v>
      </c>
      <c r="AQ92" s="25" t="s">
        <v>32</v>
      </c>
      <c r="AR92" s="437" t="s">
        <v>2244</v>
      </c>
      <c r="AS92" s="437" t="s">
        <v>2332</v>
      </c>
      <c r="AT92" s="437"/>
      <c r="AU92" s="796" t="s">
        <v>2241</v>
      </c>
      <c r="AV92" s="437">
        <v>91</v>
      </c>
    </row>
    <row r="93" spans="1:48" ht="27">
      <c r="A93" s="602">
        <v>45335</v>
      </c>
      <c r="B93" s="41">
        <v>102</v>
      </c>
      <c r="C93" s="603">
        <v>0.41666666666666669</v>
      </c>
      <c r="D93" s="40">
        <v>2401056</v>
      </c>
      <c r="E93" s="538" t="s">
        <v>59</v>
      </c>
      <c r="F93" s="40" t="s">
        <v>55</v>
      </c>
      <c r="G93" s="852">
        <v>14.02</v>
      </c>
      <c r="H93" s="852">
        <v>14.3</v>
      </c>
      <c r="I93" s="852">
        <v>14.38</v>
      </c>
      <c r="J93" s="604">
        <v>0.61699999999999999</v>
      </c>
      <c r="K93" s="829">
        <v>12.9</v>
      </c>
      <c r="L93" s="605">
        <f>(SSSE[[#This Row],[Protéine Brut (%) (+/-0,7)]]/(100-SSSE[[#This Row],[Humidité (%)]]))*100</f>
        <v>15.003489183531055</v>
      </c>
      <c r="M93" s="781"/>
      <c r="N93" s="781">
        <v>2</v>
      </c>
      <c r="O93" s="781"/>
      <c r="P93" s="781">
        <v>4.4000000000000004</v>
      </c>
      <c r="Q93" s="859">
        <f>SUM(SSSE[[#This Row],[G 450µ]:[G 400µ]])</f>
        <v>6.4</v>
      </c>
      <c r="R93" s="862">
        <v>11.2</v>
      </c>
      <c r="S93" s="862">
        <v>22.2</v>
      </c>
      <c r="T93" s="861">
        <v>18.399999999999999</v>
      </c>
      <c r="U93" s="859">
        <f>SUM(SSSE[[#This Row],[G 355µ]:[G 250µ]])</f>
        <v>51.8</v>
      </c>
      <c r="V93" s="861">
        <v>19.8</v>
      </c>
      <c r="W93" s="861">
        <v>9</v>
      </c>
      <c r="X93" s="861">
        <v>6.8</v>
      </c>
      <c r="Y93" s="882">
        <v>7</v>
      </c>
      <c r="Z93" s="863"/>
      <c r="AA93" s="822"/>
      <c r="AB93" s="822"/>
      <c r="AC93" s="833"/>
      <c r="AD93" s="531">
        <v>84.77</v>
      </c>
      <c r="AE93" s="531">
        <v>-1.23</v>
      </c>
      <c r="AF93" s="531">
        <v>19.760000000000002</v>
      </c>
      <c r="AG93" s="540">
        <v>10</v>
      </c>
      <c r="AH93" s="540">
        <v>93</v>
      </c>
      <c r="AI93" s="533">
        <v>0.91</v>
      </c>
      <c r="AJ93" s="437"/>
      <c r="AK93" s="437"/>
      <c r="AL93" s="796" t="s">
        <v>46</v>
      </c>
      <c r="AM93" s="437" t="s">
        <v>55</v>
      </c>
      <c r="AN93" s="534" t="s">
        <v>55</v>
      </c>
      <c r="AO93" s="437" t="s">
        <v>55</v>
      </c>
      <c r="AP93" s="437" t="s">
        <v>55</v>
      </c>
      <c r="AQ93" s="25" t="s">
        <v>32</v>
      </c>
      <c r="AR93" s="437" t="s">
        <v>2244</v>
      </c>
      <c r="AS93" s="437" t="s">
        <v>2333</v>
      </c>
      <c r="AT93" s="437"/>
      <c r="AU93" s="796" t="s">
        <v>2241</v>
      </c>
      <c r="AV93" s="437">
        <v>92</v>
      </c>
    </row>
    <row r="94" spans="1:48" ht="27">
      <c r="A94" s="602">
        <v>45335</v>
      </c>
      <c r="B94" s="41">
        <v>102</v>
      </c>
      <c r="C94" s="603">
        <v>0.41666666666666669</v>
      </c>
      <c r="D94" s="40">
        <v>2401057</v>
      </c>
      <c r="E94" s="40" t="s">
        <v>71</v>
      </c>
      <c r="F94" s="40" t="s">
        <v>55</v>
      </c>
      <c r="G94" s="852">
        <v>13.89</v>
      </c>
      <c r="H94" s="852">
        <v>14.1</v>
      </c>
      <c r="I94" s="852">
        <v>14.07</v>
      </c>
      <c r="J94" s="604"/>
      <c r="K94" s="829">
        <v>12.99</v>
      </c>
      <c r="L94" s="605">
        <f>(SSSE[[#This Row],[Protéine Brut (%) (+/-0,7)]]/(100-SSSE[[#This Row],[Humidité (%)]]))*100</f>
        <v>15.085355940076647</v>
      </c>
      <c r="M94" s="781"/>
      <c r="N94" s="781">
        <v>2.4</v>
      </c>
      <c r="O94" s="781"/>
      <c r="P94" s="781">
        <v>4.4000000000000004</v>
      </c>
      <c r="Q94" s="859">
        <f>SUM(SSSE[[#This Row],[G 450µ]:[G 400µ]])</f>
        <v>6.8000000000000007</v>
      </c>
      <c r="R94" s="862">
        <v>12</v>
      </c>
      <c r="S94" s="862">
        <v>25.4</v>
      </c>
      <c r="T94" s="861">
        <v>20.2</v>
      </c>
      <c r="U94" s="859">
        <f>SUM(SSSE[[#This Row],[G 355µ]:[G 250µ]])</f>
        <v>57.599999999999994</v>
      </c>
      <c r="V94" s="861">
        <v>13.2</v>
      </c>
      <c r="W94" s="861">
        <v>9.8000000000000007</v>
      </c>
      <c r="X94" s="861">
        <v>5.8</v>
      </c>
      <c r="Y94" s="882">
        <v>5</v>
      </c>
      <c r="Z94" s="863"/>
      <c r="AA94" s="822"/>
      <c r="AB94" s="822"/>
      <c r="AC94" s="833"/>
      <c r="AD94" s="531">
        <v>83.9</v>
      </c>
      <c r="AE94" s="531">
        <v>-1.29</v>
      </c>
      <c r="AF94" s="531">
        <v>20.69</v>
      </c>
      <c r="AG94" s="540">
        <v>14</v>
      </c>
      <c r="AH94" s="540">
        <v>105</v>
      </c>
      <c r="AI94" s="533">
        <v>0.9</v>
      </c>
      <c r="AJ94" s="437"/>
      <c r="AK94" s="437"/>
      <c r="AL94" s="796" t="s">
        <v>46</v>
      </c>
      <c r="AM94" s="437"/>
      <c r="AN94" s="534"/>
      <c r="AO94" s="437" t="s">
        <v>55</v>
      </c>
      <c r="AP94" s="437" t="s">
        <v>55</v>
      </c>
      <c r="AQ94" s="25" t="s">
        <v>32</v>
      </c>
      <c r="AR94" s="437" t="s">
        <v>2244</v>
      </c>
      <c r="AS94" s="437" t="s">
        <v>2334</v>
      </c>
      <c r="AT94" s="437"/>
      <c r="AU94" s="796" t="s">
        <v>2241</v>
      </c>
      <c r="AV94" s="437">
        <v>93</v>
      </c>
    </row>
    <row r="95" spans="1:48" ht="27">
      <c r="A95" s="602">
        <v>45335</v>
      </c>
      <c r="B95" s="41">
        <v>102</v>
      </c>
      <c r="C95" s="603">
        <v>0.4375</v>
      </c>
      <c r="D95" s="40">
        <v>2401066</v>
      </c>
      <c r="E95" s="40" t="s">
        <v>21</v>
      </c>
      <c r="F95" s="40" t="s">
        <v>55</v>
      </c>
      <c r="G95" s="852">
        <v>13.78</v>
      </c>
      <c r="H95" s="852"/>
      <c r="I95" s="852">
        <v>14.1</v>
      </c>
      <c r="J95" s="604"/>
      <c r="K95" s="829">
        <v>13.03</v>
      </c>
      <c r="L95" s="605">
        <f>(SSSE[[#This Row],[Protéine Brut (%) (+/-0,7)]]/(100-SSSE[[#This Row],[Humidité (%)]]))*100</f>
        <v>15.112502899559265</v>
      </c>
      <c r="M95" s="781"/>
      <c r="N95" s="781"/>
      <c r="O95" s="781"/>
      <c r="P95" s="781"/>
      <c r="Q95" s="863"/>
      <c r="R95" s="862"/>
      <c r="S95" s="862"/>
      <c r="T95" s="861"/>
      <c r="U95" s="863"/>
      <c r="V95" s="861"/>
      <c r="W95" s="861"/>
      <c r="X95" s="861"/>
      <c r="Y95" s="882"/>
      <c r="Z95" s="863"/>
      <c r="AA95" s="822"/>
      <c r="AB95" s="822"/>
      <c r="AC95" s="833"/>
      <c r="AD95" s="531">
        <v>83.42</v>
      </c>
      <c r="AE95" s="531">
        <v>-1.42</v>
      </c>
      <c r="AF95" s="531">
        <v>21.41</v>
      </c>
      <c r="AG95" s="540">
        <v>15</v>
      </c>
      <c r="AH95" s="540">
        <v>102</v>
      </c>
      <c r="AI95" s="533"/>
      <c r="AJ95" s="437"/>
      <c r="AK95" s="437"/>
      <c r="AL95" s="796" t="s">
        <v>46</v>
      </c>
      <c r="AM95" s="437"/>
      <c r="AN95" s="534"/>
      <c r="AO95" s="437" t="s">
        <v>55</v>
      </c>
      <c r="AP95" s="437" t="s">
        <v>55</v>
      </c>
      <c r="AQ95" s="25" t="s">
        <v>32</v>
      </c>
      <c r="AR95" s="437" t="s">
        <v>2244</v>
      </c>
      <c r="AS95" s="437" t="s">
        <v>2335</v>
      </c>
      <c r="AT95" s="437"/>
      <c r="AU95" s="796" t="s">
        <v>2241</v>
      </c>
      <c r="AV95" s="437">
        <v>94</v>
      </c>
    </row>
    <row r="96" spans="1:48" ht="27">
      <c r="A96" s="602">
        <v>45335</v>
      </c>
      <c r="B96" s="41">
        <v>102</v>
      </c>
      <c r="C96" s="603">
        <v>0.46875</v>
      </c>
      <c r="D96" s="40">
        <v>2401074</v>
      </c>
      <c r="E96" s="40" t="s">
        <v>21</v>
      </c>
      <c r="F96" s="40" t="s">
        <v>55</v>
      </c>
      <c r="G96" s="852">
        <v>13.89</v>
      </c>
      <c r="H96" s="852"/>
      <c r="I96" s="852"/>
      <c r="J96" s="604">
        <v>0.63200000000000001</v>
      </c>
      <c r="K96" s="829">
        <v>12.55</v>
      </c>
      <c r="L96" s="605">
        <f>(SSSE[[#This Row],[Protéine Brut (%) (+/-0,7)]]/(100-SSSE[[#This Row],[Humidité (%)]]))*100</f>
        <v>14.574381604923936</v>
      </c>
      <c r="M96" s="781"/>
      <c r="N96" s="781">
        <v>2</v>
      </c>
      <c r="O96" s="781"/>
      <c r="P96" s="781">
        <v>2.8</v>
      </c>
      <c r="Q96" s="859">
        <f>SUM(SSSE[[#This Row],[G 450µ]:[G 400µ]])</f>
        <v>4.8</v>
      </c>
      <c r="R96" s="862">
        <v>10.6</v>
      </c>
      <c r="S96" s="862">
        <v>28.2</v>
      </c>
      <c r="T96" s="861">
        <v>20.8</v>
      </c>
      <c r="U96" s="859">
        <f>SUM(SSSE[[#This Row],[G 355µ]:[G 250µ]])</f>
        <v>59.599999999999994</v>
      </c>
      <c r="V96" s="861">
        <v>20.2</v>
      </c>
      <c r="W96" s="861">
        <v>8.4</v>
      </c>
      <c r="X96" s="861">
        <v>3</v>
      </c>
      <c r="Y96" s="882">
        <v>3</v>
      </c>
      <c r="Z96" s="863"/>
      <c r="AA96" s="822">
        <v>33.75</v>
      </c>
      <c r="AB96" s="822">
        <v>91</v>
      </c>
      <c r="AC96" s="833">
        <v>12.17</v>
      </c>
      <c r="AD96" s="531"/>
      <c r="AE96" s="531"/>
      <c r="AF96" s="531"/>
      <c r="AG96" s="540">
        <v>12</v>
      </c>
      <c r="AH96" s="540">
        <v>91</v>
      </c>
      <c r="AI96" s="533">
        <v>0.86</v>
      </c>
      <c r="AJ96" s="437"/>
      <c r="AK96" s="437"/>
      <c r="AL96" s="796" t="s">
        <v>46</v>
      </c>
      <c r="AM96" s="437"/>
      <c r="AN96" s="534"/>
      <c r="AO96" s="437" t="s">
        <v>55</v>
      </c>
      <c r="AP96" s="437" t="s">
        <v>55</v>
      </c>
      <c r="AQ96" s="25" t="s">
        <v>32</v>
      </c>
      <c r="AR96" s="437" t="s">
        <v>2244</v>
      </c>
      <c r="AS96" s="437" t="s">
        <v>2336</v>
      </c>
      <c r="AT96" s="437"/>
      <c r="AU96" s="796" t="s">
        <v>2241</v>
      </c>
      <c r="AV96" s="437">
        <v>95</v>
      </c>
    </row>
    <row r="97" spans="1:48" ht="27">
      <c r="A97" s="602">
        <v>45335</v>
      </c>
      <c r="B97" s="41">
        <v>102</v>
      </c>
      <c r="C97" s="603">
        <v>0.53125</v>
      </c>
      <c r="D97" s="40">
        <v>241075</v>
      </c>
      <c r="E97" s="40" t="s">
        <v>21</v>
      </c>
      <c r="F97" s="40" t="s">
        <v>55</v>
      </c>
      <c r="G97" s="852">
        <v>13.73</v>
      </c>
      <c r="H97" s="852"/>
      <c r="I97" s="852"/>
      <c r="J97" s="604"/>
      <c r="K97" s="829">
        <v>12.59</v>
      </c>
      <c r="L97" s="605">
        <f>(SSSE[[#This Row],[Protéine Brut (%) (+/-0,7)]]/(100-SSSE[[#This Row],[Humidité (%)]]))*100</f>
        <v>14.593717398864031</v>
      </c>
      <c r="M97" s="781"/>
      <c r="N97" s="781"/>
      <c r="O97" s="781"/>
      <c r="P97" s="781"/>
      <c r="Q97" s="863"/>
      <c r="R97" s="862"/>
      <c r="S97" s="862"/>
      <c r="T97" s="861"/>
      <c r="U97" s="863"/>
      <c r="V97" s="861"/>
      <c r="W97" s="861"/>
      <c r="X97" s="861"/>
      <c r="Y97" s="882"/>
      <c r="Z97" s="863"/>
      <c r="AA97" s="822"/>
      <c r="AB97" s="822"/>
      <c r="AC97" s="833"/>
      <c r="AD97" s="531"/>
      <c r="AE97" s="531"/>
      <c r="AF97" s="531"/>
      <c r="AG97" s="540">
        <v>12</v>
      </c>
      <c r="AH97" s="540">
        <v>95</v>
      </c>
      <c r="AI97" s="533"/>
      <c r="AJ97" s="437"/>
      <c r="AK97" s="437"/>
      <c r="AL97" s="796" t="s">
        <v>46</v>
      </c>
      <c r="AM97" s="437"/>
      <c r="AN97" s="534"/>
      <c r="AO97" s="437" t="s">
        <v>55</v>
      </c>
      <c r="AP97" s="437" t="s">
        <v>55</v>
      </c>
      <c r="AQ97" s="25" t="s">
        <v>32</v>
      </c>
      <c r="AR97" s="437" t="s">
        <v>2244</v>
      </c>
      <c r="AS97" s="437" t="s">
        <v>2337</v>
      </c>
      <c r="AT97" s="437"/>
      <c r="AU97" s="796" t="s">
        <v>2241</v>
      </c>
      <c r="AV97" s="437">
        <v>96</v>
      </c>
    </row>
    <row r="98" spans="1:48" ht="27">
      <c r="A98" s="602">
        <v>45335</v>
      </c>
      <c r="B98" s="41">
        <v>102</v>
      </c>
      <c r="C98" s="603">
        <v>0.5625</v>
      </c>
      <c r="D98" s="40">
        <v>2407076</v>
      </c>
      <c r="E98" s="40" t="s">
        <v>21</v>
      </c>
      <c r="F98" s="40" t="s">
        <v>55</v>
      </c>
      <c r="G98" s="852">
        <v>13.79</v>
      </c>
      <c r="H98" s="852"/>
      <c r="I98" s="852"/>
      <c r="J98" s="604">
        <v>0.67100000000000004</v>
      </c>
      <c r="K98" s="829">
        <v>12.61</v>
      </c>
      <c r="L98" s="605">
        <f>(SSSE[[#This Row],[Protéine Brut (%) (+/-0,7)]]/(100-SSSE[[#This Row],[Humidité (%)]]))*100</f>
        <v>14.627073425356684</v>
      </c>
      <c r="M98" s="781"/>
      <c r="N98" s="781"/>
      <c r="O98" s="781"/>
      <c r="P98" s="781"/>
      <c r="Q98" s="863"/>
      <c r="R98" s="862"/>
      <c r="S98" s="862"/>
      <c r="T98" s="861"/>
      <c r="U98" s="863"/>
      <c r="V98" s="861"/>
      <c r="W98" s="861"/>
      <c r="X98" s="861"/>
      <c r="Y98" s="882"/>
      <c r="Z98" s="863"/>
      <c r="AA98" s="822"/>
      <c r="AB98" s="822"/>
      <c r="AC98" s="833"/>
      <c r="AD98" s="531"/>
      <c r="AE98" s="531"/>
      <c r="AF98" s="531"/>
      <c r="AG98" s="540">
        <v>13</v>
      </c>
      <c r="AH98" s="540">
        <v>102</v>
      </c>
      <c r="AI98" s="533"/>
      <c r="AJ98" s="437"/>
      <c r="AK98" s="437"/>
      <c r="AL98" s="796" t="s">
        <v>27</v>
      </c>
      <c r="AM98" s="437"/>
      <c r="AN98" s="534"/>
      <c r="AO98" s="437" t="s">
        <v>55</v>
      </c>
      <c r="AP98" s="437" t="s">
        <v>55</v>
      </c>
      <c r="AQ98" s="25" t="s">
        <v>32</v>
      </c>
      <c r="AR98" s="437" t="s">
        <v>2244</v>
      </c>
      <c r="AS98" s="437" t="s">
        <v>2338</v>
      </c>
      <c r="AT98" s="437"/>
      <c r="AU98" s="796" t="s">
        <v>2241</v>
      </c>
      <c r="AV98" s="437">
        <v>97</v>
      </c>
    </row>
    <row r="99" spans="1:48" ht="19.5" customHeight="1">
      <c r="A99" s="602">
        <v>45336</v>
      </c>
      <c r="B99" s="41">
        <v>102</v>
      </c>
      <c r="C99" s="603">
        <v>0.41666666666666669</v>
      </c>
      <c r="D99" s="40">
        <v>2401105</v>
      </c>
      <c r="E99" s="538" t="s">
        <v>59</v>
      </c>
      <c r="F99" s="40" t="s">
        <v>55</v>
      </c>
      <c r="G99" s="852">
        <v>13.71</v>
      </c>
      <c r="H99" s="852">
        <v>13.9</v>
      </c>
      <c r="I99" s="852">
        <v>14</v>
      </c>
      <c r="J99" s="604"/>
      <c r="K99" s="829">
        <v>12.6</v>
      </c>
      <c r="L99" s="605">
        <f>(SSSE[[#This Row],[Protéine Brut (%) (+/-0,7)]]/(100-SSSE[[#This Row],[Humidité (%)]]))*100</f>
        <v>14.60192374550933</v>
      </c>
      <c r="M99" s="781"/>
      <c r="N99" s="781">
        <v>2.2000000000000002</v>
      </c>
      <c r="O99" s="781"/>
      <c r="P99" s="781">
        <v>3.6</v>
      </c>
      <c r="Q99" s="859">
        <f>SUM(SSSE[[#This Row],[G 450µ]:[G 400µ]])</f>
        <v>5.8000000000000007</v>
      </c>
      <c r="R99" s="862">
        <v>10.4</v>
      </c>
      <c r="S99" s="862">
        <v>22.2</v>
      </c>
      <c r="T99" s="861">
        <v>21.4</v>
      </c>
      <c r="U99" s="859">
        <f>SUM(SSSE[[#This Row],[G 355µ]:[G 250µ]])</f>
        <v>54</v>
      </c>
      <c r="V99" s="861">
        <v>14.6</v>
      </c>
      <c r="W99" s="861">
        <v>10</v>
      </c>
      <c r="X99" s="861">
        <v>8.6</v>
      </c>
      <c r="Y99" s="882">
        <v>6</v>
      </c>
      <c r="Z99" s="863"/>
      <c r="AA99" s="822"/>
      <c r="AB99" s="822"/>
      <c r="AC99" s="833"/>
      <c r="AD99" s="531">
        <v>85.09</v>
      </c>
      <c r="AE99" s="531">
        <v>-1.28</v>
      </c>
      <c r="AF99" s="531">
        <v>19.690000000000001</v>
      </c>
      <c r="AG99" s="540">
        <v>19</v>
      </c>
      <c r="AH99" s="540">
        <v>100</v>
      </c>
      <c r="AI99" s="533"/>
      <c r="AJ99" s="437"/>
      <c r="AK99" s="437"/>
      <c r="AL99" s="796" t="s">
        <v>27</v>
      </c>
      <c r="AM99" s="437" t="s">
        <v>55</v>
      </c>
      <c r="AN99" s="534" t="s">
        <v>55</v>
      </c>
      <c r="AO99" s="437" t="s">
        <v>55</v>
      </c>
      <c r="AP99" s="437" t="s">
        <v>55</v>
      </c>
      <c r="AQ99" s="25" t="s">
        <v>32</v>
      </c>
      <c r="AR99" s="437" t="s">
        <v>2244</v>
      </c>
      <c r="AS99" s="437" t="s">
        <v>2339</v>
      </c>
      <c r="AT99" s="437"/>
      <c r="AU99" s="796" t="s">
        <v>2241</v>
      </c>
      <c r="AV99" s="437">
        <v>98</v>
      </c>
    </row>
    <row r="100" spans="1:48" ht="27">
      <c r="A100" s="602">
        <v>45336</v>
      </c>
      <c r="B100" s="41">
        <v>102</v>
      </c>
      <c r="C100" s="603">
        <v>0.41666666666666669</v>
      </c>
      <c r="D100" s="40">
        <v>2401104</v>
      </c>
      <c r="E100" s="40" t="s">
        <v>71</v>
      </c>
      <c r="F100" s="40" t="s">
        <v>55</v>
      </c>
      <c r="G100" s="852">
        <v>13.6</v>
      </c>
      <c r="H100" s="852"/>
      <c r="I100" s="852"/>
      <c r="J100" s="604">
        <v>0.54700000000000004</v>
      </c>
      <c r="K100" s="829">
        <v>12.06</v>
      </c>
      <c r="L100" s="605">
        <f>(SSSE[[#This Row],[Protéine Brut (%) (+/-0,7)]]/(100-SSSE[[#This Row],[Humidité (%)]]))*100</f>
        <v>13.958333333333334</v>
      </c>
      <c r="M100" s="781"/>
      <c r="N100" s="781">
        <v>2.6</v>
      </c>
      <c r="O100" s="781"/>
      <c r="P100" s="781">
        <v>3.8</v>
      </c>
      <c r="Q100" s="859">
        <f>SUM(SSSE[[#This Row],[G 450µ]:[G 400µ]])</f>
        <v>6.4</v>
      </c>
      <c r="R100" s="862">
        <v>9</v>
      </c>
      <c r="S100" s="862">
        <v>22</v>
      </c>
      <c r="T100" s="861">
        <v>23</v>
      </c>
      <c r="U100" s="859">
        <f>SUM(SSSE[[#This Row],[G 355µ]:[G 250µ]])</f>
        <v>54</v>
      </c>
      <c r="V100" s="861">
        <v>12.6</v>
      </c>
      <c r="W100" s="861">
        <v>11.4</v>
      </c>
      <c r="X100" s="861">
        <v>5.2</v>
      </c>
      <c r="Y100" s="882">
        <v>9.6</v>
      </c>
      <c r="Z100" s="863"/>
      <c r="AA100" s="822"/>
      <c r="AB100" s="822"/>
      <c r="AC100" s="833"/>
      <c r="AD100" s="531">
        <v>85.4</v>
      </c>
      <c r="AE100" s="531">
        <v>-1.31</v>
      </c>
      <c r="AF100" s="531">
        <v>19.690000000000001</v>
      </c>
      <c r="AG100" s="540">
        <v>13</v>
      </c>
      <c r="AH100" s="540">
        <v>93</v>
      </c>
      <c r="AI100" s="533">
        <v>0.97</v>
      </c>
      <c r="AJ100" s="437"/>
      <c r="AK100" s="437"/>
      <c r="AL100" s="796" t="s">
        <v>46</v>
      </c>
      <c r="AM100" s="437"/>
      <c r="AN100" s="534"/>
      <c r="AO100" s="437" t="s">
        <v>55</v>
      </c>
      <c r="AP100" s="437" t="s">
        <v>55</v>
      </c>
      <c r="AQ100" s="25" t="s">
        <v>32</v>
      </c>
      <c r="AR100" s="437" t="s">
        <v>2244</v>
      </c>
      <c r="AS100" s="437" t="s">
        <v>2340</v>
      </c>
      <c r="AT100" s="437"/>
      <c r="AU100" s="796" t="s">
        <v>2241</v>
      </c>
      <c r="AV100" s="437">
        <v>99</v>
      </c>
    </row>
    <row r="101" spans="1:48" ht="27">
      <c r="A101" s="602">
        <v>45336</v>
      </c>
      <c r="B101" s="41">
        <v>102</v>
      </c>
      <c r="C101" s="603">
        <v>0.4375</v>
      </c>
      <c r="D101" s="40">
        <v>2401099</v>
      </c>
      <c r="E101" s="40" t="s">
        <v>21</v>
      </c>
      <c r="F101" s="40" t="s">
        <v>55</v>
      </c>
      <c r="G101" s="852">
        <v>13.6</v>
      </c>
      <c r="H101" s="852">
        <v>13.8</v>
      </c>
      <c r="I101" s="852"/>
      <c r="J101" s="604">
        <v>0.58899999999999997</v>
      </c>
      <c r="K101" s="829">
        <v>11.79</v>
      </c>
      <c r="L101" s="605">
        <f>(SSSE[[#This Row],[Protéine Brut (%) (+/-0,7)]]/(100-SSSE[[#This Row],[Humidité (%)]]))*100</f>
        <v>13.645833333333332</v>
      </c>
      <c r="M101" s="781"/>
      <c r="N101" s="781">
        <v>2.2000000000000002</v>
      </c>
      <c r="O101" s="781"/>
      <c r="P101" s="781">
        <v>4</v>
      </c>
      <c r="Q101" s="859">
        <f>SUM(SSSE[[#This Row],[G 450µ]:[G 400µ]])</f>
        <v>6.2</v>
      </c>
      <c r="R101" s="862">
        <v>10.199999999999999</v>
      </c>
      <c r="S101" s="862">
        <v>25.6</v>
      </c>
      <c r="T101" s="861">
        <v>23.2</v>
      </c>
      <c r="U101" s="859">
        <f>SUM(SSSE[[#This Row],[G 355µ]:[G 250µ]])</f>
        <v>59</v>
      </c>
      <c r="V101" s="861">
        <v>18</v>
      </c>
      <c r="W101" s="861">
        <v>8.4</v>
      </c>
      <c r="X101" s="861">
        <v>3.6</v>
      </c>
      <c r="Y101" s="882">
        <v>4</v>
      </c>
      <c r="Z101" s="863"/>
      <c r="AA101" s="822">
        <v>33.28</v>
      </c>
      <c r="AB101" s="822">
        <v>67</v>
      </c>
      <c r="AC101" s="833">
        <v>12.11</v>
      </c>
      <c r="AD101" s="531">
        <v>84.95</v>
      </c>
      <c r="AE101" s="531">
        <v>-0.56000000000000005</v>
      </c>
      <c r="AF101" s="531">
        <v>18.28</v>
      </c>
      <c r="AG101" s="540">
        <v>19</v>
      </c>
      <c r="AH101" s="540">
        <v>112</v>
      </c>
      <c r="AI101" s="533">
        <v>0.98</v>
      </c>
      <c r="AJ101" s="437"/>
      <c r="AK101" s="437"/>
      <c r="AL101" s="796" t="s">
        <v>46</v>
      </c>
      <c r="AM101" s="437"/>
      <c r="AN101" s="534"/>
      <c r="AO101" s="437" t="s">
        <v>55</v>
      </c>
      <c r="AP101" s="437" t="s">
        <v>55</v>
      </c>
      <c r="AQ101" s="25" t="s">
        <v>32</v>
      </c>
      <c r="AR101" s="437" t="s">
        <v>2244</v>
      </c>
      <c r="AS101" s="437" t="s">
        <v>2341</v>
      </c>
      <c r="AT101" s="437"/>
      <c r="AU101" s="796" t="s">
        <v>2241</v>
      </c>
      <c r="AV101" s="437">
        <v>100</v>
      </c>
    </row>
    <row r="102" spans="1:48" ht="27">
      <c r="A102" s="602">
        <v>45337</v>
      </c>
      <c r="B102" s="41">
        <v>102</v>
      </c>
      <c r="C102" s="603">
        <v>0.375</v>
      </c>
      <c r="D102" s="40">
        <v>2401128</v>
      </c>
      <c r="E102" s="40" t="s">
        <v>71</v>
      </c>
      <c r="F102" s="40" t="s">
        <v>55</v>
      </c>
      <c r="G102" s="852">
        <v>14.02</v>
      </c>
      <c r="H102" s="852">
        <v>14.05</v>
      </c>
      <c r="I102" s="852">
        <v>14.4</v>
      </c>
      <c r="J102" s="604">
        <v>0.64300000000000002</v>
      </c>
      <c r="K102" s="829">
        <v>11.6</v>
      </c>
      <c r="L102" s="605">
        <f>(SSSE[[#This Row],[Protéine Brut (%) (+/-0,7)]]/(100-SSSE[[#This Row],[Humidité (%)]]))*100</f>
        <v>13.491509653407768</v>
      </c>
      <c r="M102" s="781"/>
      <c r="N102" s="781">
        <v>2.6</v>
      </c>
      <c r="O102" s="781"/>
      <c r="P102" s="781">
        <v>4</v>
      </c>
      <c r="Q102" s="859">
        <f>SUM(SSSE[[#This Row],[G 450µ]:[G 400µ]])</f>
        <v>6.6</v>
      </c>
      <c r="R102" s="862">
        <v>10</v>
      </c>
      <c r="S102" s="862">
        <v>25</v>
      </c>
      <c r="T102" s="861">
        <v>17.2</v>
      </c>
      <c r="U102" s="859">
        <f>SUM(SSSE[[#This Row],[G 355µ]:[G 250µ]])</f>
        <v>52.2</v>
      </c>
      <c r="V102" s="861">
        <v>17</v>
      </c>
      <c r="W102" s="861">
        <v>12</v>
      </c>
      <c r="X102" s="861">
        <v>9.6</v>
      </c>
      <c r="Y102" s="882">
        <v>4</v>
      </c>
      <c r="Z102" s="863"/>
      <c r="AA102" s="822"/>
      <c r="AB102" s="822"/>
      <c r="AC102" s="833"/>
      <c r="AD102" s="531">
        <v>85.73</v>
      </c>
      <c r="AE102" s="531">
        <v>-1.3</v>
      </c>
      <c r="AF102" s="531">
        <v>18.27</v>
      </c>
      <c r="AG102" s="540">
        <v>14</v>
      </c>
      <c r="AH102" s="540">
        <v>104</v>
      </c>
      <c r="AI102" s="533">
        <v>0.84</v>
      </c>
      <c r="AJ102" s="437"/>
      <c r="AK102" s="437"/>
      <c r="AL102" s="796" t="s">
        <v>46</v>
      </c>
      <c r="AM102" s="437"/>
      <c r="AN102" s="534"/>
      <c r="AO102" s="437" t="s">
        <v>55</v>
      </c>
      <c r="AP102" s="437" t="s">
        <v>55</v>
      </c>
      <c r="AQ102" s="25" t="s">
        <v>32</v>
      </c>
      <c r="AR102" s="437" t="s">
        <v>2244</v>
      </c>
      <c r="AS102" s="437" t="s">
        <v>2342</v>
      </c>
      <c r="AT102" s="437"/>
      <c r="AU102" s="796" t="s">
        <v>2241</v>
      </c>
      <c r="AV102" s="437">
        <v>101</v>
      </c>
    </row>
    <row r="103" spans="1:48" ht="27">
      <c r="A103" s="602">
        <v>45337</v>
      </c>
      <c r="B103" s="41">
        <v>102</v>
      </c>
      <c r="C103" s="603">
        <v>0.375</v>
      </c>
      <c r="D103" s="40">
        <v>2401129</v>
      </c>
      <c r="E103" s="538" t="s">
        <v>59</v>
      </c>
      <c r="F103" s="40" t="s">
        <v>55</v>
      </c>
      <c r="G103" s="852">
        <v>13.96</v>
      </c>
      <c r="H103" s="852">
        <v>14.2</v>
      </c>
      <c r="I103" s="852">
        <v>14.48</v>
      </c>
      <c r="J103" s="604">
        <v>0.63900000000000001</v>
      </c>
      <c r="K103" s="829">
        <v>11.6</v>
      </c>
      <c r="L103" s="605">
        <f>(SSSE[[#This Row],[Protéine Brut (%) (+/-0,7)]]/(100-SSSE[[#This Row],[Humidité (%)]]))*100</f>
        <v>13.482101348210135</v>
      </c>
      <c r="M103" s="781"/>
      <c r="N103" s="781">
        <v>2.4</v>
      </c>
      <c r="O103" s="781"/>
      <c r="P103" s="781">
        <v>3.8</v>
      </c>
      <c r="Q103" s="859">
        <f>SUM(SSSE[[#This Row],[G 450µ]:[G 400µ]])</f>
        <v>6.1999999999999993</v>
      </c>
      <c r="R103" s="862">
        <v>12.2</v>
      </c>
      <c r="S103" s="862">
        <v>19.600000000000001</v>
      </c>
      <c r="T103" s="861">
        <v>16.399999999999999</v>
      </c>
      <c r="U103" s="859">
        <f>SUM(SSSE[[#This Row],[G 355µ]:[G 250µ]])</f>
        <v>48.2</v>
      </c>
      <c r="V103" s="861">
        <v>13</v>
      </c>
      <c r="W103" s="861">
        <v>8.1999999999999993</v>
      </c>
      <c r="X103" s="861">
        <v>9.8000000000000007</v>
      </c>
      <c r="Y103" s="882">
        <v>11</v>
      </c>
      <c r="Z103" s="863"/>
      <c r="AA103" s="822"/>
      <c r="AB103" s="822"/>
      <c r="AC103" s="833"/>
      <c r="AD103" s="531">
        <v>85.51</v>
      </c>
      <c r="AE103" s="531">
        <v>-1.27</v>
      </c>
      <c r="AF103" s="531">
        <v>18.25</v>
      </c>
      <c r="AG103" s="540">
        <v>15</v>
      </c>
      <c r="AH103" s="540">
        <v>117</v>
      </c>
      <c r="AI103" s="533">
        <v>0.9</v>
      </c>
      <c r="AJ103" s="437"/>
      <c r="AK103" s="437"/>
      <c r="AL103" s="796" t="s">
        <v>46</v>
      </c>
      <c r="AM103" s="437" t="s">
        <v>55</v>
      </c>
      <c r="AN103" s="534" t="s">
        <v>55</v>
      </c>
      <c r="AO103" s="437" t="s">
        <v>55</v>
      </c>
      <c r="AP103" s="437" t="s">
        <v>55</v>
      </c>
      <c r="AQ103" s="25" t="s">
        <v>32</v>
      </c>
      <c r="AR103" s="437" t="s">
        <v>2244</v>
      </c>
      <c r="AS103" s="437" t="s">
        <v>2343</v>
      </c>
      <c r="AT103" s="437"/>
      <c r="AU103" s="796" t="s">
        <v>2241</v>
      </c>
      <c r="AV103" s="437">
        <v>102</v>
      </c>
    </row>
    <row r="104" spans="1:48" ht="27">
      <c r="A104" s="602">
        <v>45338</v>
      </c>
      <c r="B104" s="41">
        <v>102</v>
      </c>
      <c r="C104" s="603">
        <v>0.4375</v>
      </c>
      <c r="D104" s="40">
        <v>2401164</v>
      </c>
      <c r="E104" s="40" t="s">
        <v>21</v>
      </c>
      <c r="F104" s="40" t="s">
        <v>55</v>
      </c>
      <c r="G104" s="852">
        <v>14.04</v>
      </c>
      <c r="H104" s="852"/>
      <c r="I104" s="852"/>
      <c r="J104" s="604"/>
      <c r="K104" s="829">
        <v>11.76</v>
      </c>
      <c r="L104" s="605">
        <f>(SSSE[[#This Row],[Protéine Brut (%) (+/-0,7)]]/(100-SSSE[[#This Row],[Humidité (%)]]))*100</f>
        <v>13.680781758957652</v>
      </c>
      <c r="M104" s="781"/>
      <c r="N104" s="781"/>
      <c r="O104" s="781"/>
      <c r="P104" s="781"/>
      <c r="Q104" s="863"/>
      <c r="R104" s="862"/>
      <c r="S104" s="862"/>
      <c r="T104" s="861"/>
      <c r="U104" s="863"/>
      <c r="V104" s="861"/>
      <c r="W104" s="861"/>
      <c r="X104" s="861"/>
      <c r="Y104" s="882"/>
      <c r="Z104" s="863"/>
      <c r="AA104" s="822"/>
      <c r="AB104" s="822"/>
      <c r="AC104" s="833"/>
      <c r="AD104" s="531">
        <v>84.98</v>
      </c>
      <c r="AE104" s="531">
        <v>-1.1000000000000001</v>
      </c>
      <c r="AF104" s="531">
        <v>18.02</v>
      </c>
      <c r="AG104" s="540">
        <v>15</v>
      </c>
      <c r="AH104" s="540">
        <v>165</v>
      </c>
      <c r="AI104" s="533"/>
      <c r="AJ104" s="437"/>
      <c r="AK104" s="437"/>
      <c r="AL104" s="796" t="s">
        <v>46</v>
      </c>
      <c r="AM104" s="437"/>
      <c r="AN104" s="534"/>
      <c r="AO104" s="437" t="s">
        <v>55</v>
      </c>
      <c r="AP104" s="437" t="s">
        <v>55</v>
      </c>
      <c r="AQ104" s="25" t="s">
        <v>32</v>
      </c>
      <c r="AR104" s="437" t="s">
        <v>2244</v>
      </c>
      <c r="AS104" s="437" t="s">
        <v>2344</v>
      </c>
      <c r="AT104" s="437"/>
      <c r="AU104" s="796" t="s">
        <v>2241</v>
      </c>
      <c r="AV104" s="437">
        <v>103</v>
      </c>
    </row>
    <row r="105" spans="1:48" ht="27">
      <c r="A105" s="602">
        <v>45338</v>
      </c>
      <c r="B105" s="41">
        <v>102</v>
      </c>
      <c r="C105" s="603">
        <v>0.4375</v>
      </c>
      <c r="D105" s="40">
        <v>2401172</v>
      </c>
      <c r="E105" s="538" t="s">
        <v>59</v>
      </c>
      <c r="F105" s="40" t="s">
        <v>55</v>
      </c>
      <c r="G105" s="852">
        <v>14.05</v>
      </c>
      <c r="H105" s="852"/>
      <c r="I105" s="852">
        <v>14.5</v>
      </c>
      <c r="J105" s="604"/>
      <c r="K105" s="829">
        <v>12</v>
      </c>
      <c r="L105" s="605">
        <f>(SSSE[[#This Row],[Protéine Brut (%) (+/-0,7)]]/(100-SSSE[[#This Row],[Humidité (%)]]))*100</f>
        <v>13.961605584642234</v>
      </c>
      <c r="M105" s="781"/>
      <c r="N105" s="781">
        <v>2.2999999999999998</v>
      </c>
      <c r="O105" s="781"/>
      <c r="P105" s="781">
        <v>3.5</v>
      </c>
      <c r="Q105" s="859">
        <f>SUM(SSSE[[#This Row],[G 450µ]:[G 400µ]])</f>
        <v>5.8</v>
      </c>
      <c r="R105" s="862">
        <v>11</v>
      </c>
      <c r="S105" s="862">
        <v>23</v>
      </c>
      <c r="T105" s="861">
        <v>18</v>
      </c>
      <c r="U105" s="859">
        <f>SUM(SSSE[[#This Row],[G 355µ]:[G 250µ]])</f>
        <v>52</v>
      </c>
      <c r="V105" s="861">
        <v>15</v>
      </c>
      <c r="W105" s="861">
        <v>11</v>
      </c>
      <c r="X105" s="861">
        <v>7</v>
      </c>
      <c r="Y105" s="882">
        <v>8</v>
      </c>
      <c r="Z105" s="863"/>
      <c r="AA105" s="822"/>
      <c r="AB105" s="822"/>
      <c r="AC105" s="833"/>
      <c r="AD105" s="531">
        <v>86.57</v>
      </c>
      <c r="AE105" s="531">
        <v>-1.05</v>
      </c>
      <c r="AF105" s="531">
        <v>16.63</v>
      </c>
      <c r="AG105" s="540">
        <v>12</v>
      </c>
      <c r="AH105" s="540">
        <v>130</v>
      </c>
      <c r="AI105" s="533"/>
      <c r="AJ105" s="437"/>
      <c r="AK105" s="437"/>
      <c r="AL105" s="796" t="s">
        <v>46</v>
      </c>
      <c r="AM105" s="437" t="s">
        <v>55</v>
      </c>
      <c r="AN105" s="534" t="s">
        <v>55</v>
      </c>
      <c r="AO105" s="437" t="s">
        <v>55</v>
      </c>
      <c r="AP105" s="437" t="s">
        <v>55</v>
      </c>
      <c r="AQ105" s="25" t="s">
        <v>32</v>
      </c>
      <c r="AR105" s="437" t="s">
        <v>2244</v>
      </c>
      <c r="AS105" s="437" t="s">
        <v>2345</v>
      </c>
      <c r="AT105" s="437"/>
      <c r="AU105" s="796" t="s">
        <v>2241</v>
      </c>
      <c r="AV105" s="437">
        <v>104</v>
      </c>
    </row>
    <row r="106" spans="1:48" ht="27">
      <c r="A106" s="602">
        <v>45339</v>
      </c>
      <c r="B106" s="41">
        <v>102</v>
      </c>
      <c r="C106" s="603">
        <v>0.41666666666666669</v>
      </c>
      <c r="D106" s="40">
        <v>2401194</v>
      </c>
      <c r="E106" s="40" t="s">
        <v>21</v>
      </c>
      <c r="F106" s="40" t="s">
        <v>55</v>
      </c>
      <c r="G106" s="852">
        <v>14.2</v>
      </c>
      <c r="H106" s="852">
        <v>14.5</v>
      </c>
      <c r="I106" s="852">
        <v>14.43</v>
      </c>
      <c r="J106" s="604"/>
      <c r="K106" s="829">
        <v>13.07</v>
      </c>
      <c r="L106" s="605">
        <f>(SSSE[[#This Row],[Protéine Brut (%) (+/-0,7)]]/(100-SSSE[[#This Row],[Humidité (%)]]))*100</f>
        <v>15.233100233100233</v>
      </c>
      <c r="M106" s="781"/>
      <c r="N106" s="781">
        <v>1.6</v>
      </c>
      <c r="O106" s="781"/>
      <c r="P106" s="781">
        <v>2.6</v>
      </c>
      <c r="Q106" s="859">
        <f>SUM(SSSE[[#This Row],[G 450µ]:[G 400µ]])</f>
        <v>4.2</v>
      </c>
      <c r="R106" s="862">
        <v>8</v>
      </c>
      <c r="S106" s="862">
        <v>26</v>
      </c>
      <c r="T106" s="861">
        <v>22.2</v>
      </c>
      <c r="U106" s="859">
        <f>SUM(SSSE[[#This Row],[G 355µ]:[G 250µ]])</f>
        <v>56.2</v>
      </c>
      <c r="V106" s="861">
        <v>18.399999999999999</v>
      </c>
      <c r="W106" s="861">
        <v>11.8</v>
      </c>
      <c r="X106" s="861">
        <v>4.5999999999999996</v>
      </c>
      <c r="Y106" s="882">
        <v>4</v>
      </c>
      <c r="Z106" s="863"/>
      <c r="AA106" s="822">
        <v>33.6</v>
      </c>
      <c r="AB106" s="822">
        <v>85</v>
      </c>
      <c r="AC106" s="833">
        <v>12.16</v>
      </c>
      <c r="AD106" s="531">
        <v>81.98</v>
      </c>
      <c r="AE106" s="531">
        <v>-0.73</v>
      </c>
      <c r="AF106" s="823">
        <v>19.809999999999999</v>
      </c>
      <c r="AG106" s="540">
        <v>20</v>
      </c>
      <c r="AH106" s="540">
        <v>200</v>
      </c>
      <c r="AI106" s="533">
        <v>0.99</v>
      </c>
      <c r="AJ106" s="437"/>
      <c r="AK106" s="437"/>
      <c r="AL106" s="796" t="s">
        <v>27</v>
      </c>
      <c r="AM106" s="437"/>
      <c r="AN106" s="534"/>
      <c r="AO106" s="437" t="s">
        <v>55</v>
      </c>
      <c r="AP106" s="437" t="s">
        <v>55</v>
      </c>
      <c r="AQ106" s="25" t="s">
        <v>32</v>
      </c>
      <c r="AR106" s="437" t="s">
        <v>2244</v>
      </c>
      <c r="AS106" s="437" t="s">
        <v>2346</v>
      </c>
      <c r="AT106" s="437"/>
      <c r="AU106" s="796" t="s">
        <v>2241</v>
      </c>
      <c r="AV106" s="437">
        <v>105</v>
      </c>
    </row>
    <row r="107" spans="1:48" ht="27">
      <c r="A107" s="602">
        <v>45339</v>
      </c>
      <c r="B107" s="41">
        <v>102</v>
      </c>
      <c r="C107" s="603">
        <v>0.4236111111111111</v>
      </c>
      <c r="D107" s="40">
        <v>2401198</v>
      </c>
      <c r="E107" s="40" t="s">
        <v>71</v>
      </c>
      <c r="F107" s="40" t="s">
        <v>55</v>
      </c>
      <c r="G107" s="852">
        <v>14</v>
      </c>
      <c r="H107" s="852"/>
      <c r="I107" s="852">
        <v>14.3</v>
      </c>
      <c r="J107" s="604"/>
      <c r="K107" s="829">
        <v>11.27</v>
      </c>
      <c r="L107" s="605">
        <f>(SSSE[[#This Row],[Protéine Brut (%) (+/-0,7)]]/(100-SSSE[[#This Row],[Humidité (%)]]))*100</f>
        <v>13.104651162790699</v>
      </c>
      <c r="M107" s="781"/>
      <c r="N107" s="781">
        <v>2.2000000000000002</v>
      </c>
      <c r="O107" s="781"/>
      <c r="P107" s="781">
        <v>4</v>
      </c>
      <c r="Q107" s="859">
        <f>SUM(SSSE[[#This Row],[G 450µ]:[G 400µ]])</f>
        <v>6.2</v>
      </c>
      <c r="R107" s="862">
        <v>8.4</v>
      </c>
      <c r="S107" s="862">
        <v>21.4</v>
      </c>
      <c r="T107" s="861">
        <v>16</v>
      </c>
      <c r="U107" s="859">
        <f>SUM(SSSE[[#This Row],[G 355µ]:[G 250µ]])</f>
        <v>45.8</v>
      </c>
      <c r="V107" s="861">
        <v>16.2</v>
      </c>
      <c r="W107" s="861">
        <v>8.8000000000000007</v>
      </c>
      <c r="X107" s="861">
        <v>9.4</v>
      </c>
      <c r="Y107" s="882">
        <v>10.6</v>
      </c>
      <c r="Z107" s="863"/>
      <c r="AA107" s="822"/>
      <c r="AB107" s="822"/>
      <c r="AC107" s="833"/>
      <c r="AD107" s="531">
        <v>85.24</v>
      </c>
      <c r="AE107" s="531">
        <v>-1.17</v>
      </c>
      <c r="AF107" s="823">
        <v>17.600000000000001</v>
      </c>
      <c r="AG107" s="540">
        <v>12</v>
      </c>
      <c r="AH107" s="540">
        <v>140</v>
      </c>
      <c r="AI107" s="533"/>
      <c r="AJ107" s="437"/>
      <c r="AK107" s="437"/>
      <c r="AL107" s="796" t="s">
        <v>46</v>
      </c>
      <c r="AM107" s="437"/>
      <c r="AN107" s="534"/>
      <c r="AO107" s="437" t="s">
        <v>55</v>
      </c>
      <c r="AP107" s="437" t="s">
        <v>55</v>
      </c>
      <c r="AQ107" s="25" t="s">
        <v>32</v>
      </c>
      <c r="AR107" s="437" t="s">
        <v>2244</v>
      </c>
      <c r="AS107" s="437" t="s">
        <v>2347</v>
      </c>
      <c r="AT107" s="437"/>
      <c r="AU107" s="796" t="s">
        <v>2241</v>
      </c>
      <c r="AV107" s="437">
        <v>106</v>
      </c>
    </row>
    <row r="108" spans="1:48" ht="27">
      <c r="A108" s="602">
        <v>45339</v>
      </c>
      <c r="B108" s="41">
        <v>102</v>
      </c>
      <c r="C108" s="603">
        <v>0.4236111111111111</v>
      </c>
      <c r="D108" s="40">
        <v>2401199</v>
      </c>
      <c r="E108" s="538" t="s">
        <v>59</v>
      </c>
      <c r="F108" s="40" t="s">
        <v>55</v>
      </c>
      <c r="G108" s="852">
        <v>14.1</v>
      </c>
      <c r="H108" s="852"/>
      <c r="I108" s="852">
        <v>14.5</v>
      </c>
      <c r="J108" s="604"/>
      <c r="K108" s="829">
        <v>11.52</v>
      </c>
      <c r="L108" s="605">
        <f>(SSSE[[#This Row],[Protéine Brut (%) (+/-0,7)]]/(100-SSSE[[#This Row],[Humidité (%)]]))*100</f>
        <v>13.410942956926657</v>
      </c>
      <c r="M108" s="781"/>
      <c r="N108" s="781">
        <v>1.8</v>
      </c>
      <c r="O108" s="781"/>
      <c r="P108" s="781">
        <v>3.6</v>
      </c>
      <c r="Q108" s="859">
        <f>SUM(SSSE[[#This Row],[G 450µ]:[G 400µ]])</f>
        <v>5.4</v>
      </c>
      <c r="R108" s="862">
        <v>9</v>
      </c>
      <c r="S108" s="862">
        <v>20.8</v>
      </c>
      <c r="T108" s="861">
        <v>17</v>
      </c>
      <c r="U108" s="859">
        <f>SUM(SSSE[[#This Row],[G 355µ]:[G 250µ]])</f>
        <v>46.8</v>
      </c>
      <c r="V108" s="861">
        <v>15.4</v>
      </c>
      <c r="W108" s="861">
        <v>12.6</v>
      </c>
      <c r="X108" s="861">
        <v>12.2</v>
      </c>
      <c r="Y108" s="882">
        <v>4</v>
      </c>
      <c r="Z108" s="863"/>
      <c r="AA108" s="822"/>
      <c r="AB108" s="822"/>
      <c r="AC108" s="833"/>
      <c r="AD108" s="531">
        <v>84.93</v>
      </c>
      <c r="AE108" s="531">
        <v>-1.21</v>
      </c>
      <c r="AF108" s="823">
        <v>18.23</v>
      </c>
      <c r="AG108" s="540">
        <v>15</v>
      </c>
      <c r="AH108" s="540">
        <v>155</v>
      </c>
      <c r="AI108" s="533"/>
      <c r="AJ108" s="437"/>
      <c r="AK108" s="437"/>
      <c r="AL108" s="796" t="s">
        <v>46</v>
      </c>
      <c r="AM108" s="437" t="s">
        <v>55</v>
      </c>
      <c r="AN108" s="534" t="s">
        <v>55</v>
      </c>
      <c r="AO108" s="437" t="s">
        <v>55</v>
      </c>
      <c r="AP108" s="437" t="s">
        <v>55</v>
      </c>
      <c r="AQ108" s="25" t="s">
        <v>32</v>
      </c>
      <c r="AR108" s="437" t="s">
        <v>2244</v>
      </c>
      <c r="AS108" s="437" t="s">
        <v>2348</v>
      </c>
      <c r="AT108" s="437"/>
      <c r="AU108" s="796" t="s">
        <v>2241</v>
      </c>
      <c r="AV108" s="437">
        <v>107</v>
      </c>
    </row>
    <row r="109" spans="1:48" ht="27">
      <c r="A109" s="602">
        <v>45339</v>
      </c>
      <c r="B109" s="41">
        <v>102</v>
      </c>
      <c r="C109" s="603">
        <v>0.45833333333333331</v>
      </c>
      <c r="D109" s="40">
        <v>2401201</v>
      </c>
      <c r="E109" s="538" t="s">
        <v>59</v>
      </c>
      <c r="F109" s="40" t="s">
        <v>55</v>
      </c>
      <c r="G109" s="852">
        <v>14.06</v>
      </c>
      <c r="H109" s="852"/>
      <c r="I109" s="852">
        <v>14.3</v>
      </c>
      <c r="J109" s="604"/>
      <c r="K109" s="829">
        <v>12.87</v>
      </c>
      <c r="L109" s="605">
        <f>(SSSE[[#This Row],[Protéine Brut (%) (+/-0,7)]]/(100-SSSE[[#This Row],[Humidité (%)]]))*100</f>
        <v>14.97556434721899</v>
      </c>
      <c r="M109" s="781"/>
      <c r="N109" s="781">
        <v>3</v>
      </c>
      <c r="O109" s="781"/>
      <c r="P109" s="781">
        <v>4.8</v>
      </c>
      <c r="Q109" s="859">
        <f>SUM(SSSE[[#This Row],[G 450µ]:[G 400µ]])</f>
        <v>7.8</v>
      </c>
      <c r="R109" s="862">
        <v>12.8</v>
      </c>
      <c r="S109" s="862">
        <v>20.2</v>
      </c>
      <c r="T109" s="861">
        <v>18</v>
      </c>
      <c r="U109" s="859">
        <f>SUM(SSSE[[#This Row],[G 355µ]:[G 250µ]])</f>
        <v>51</v>
      </c>
      <c r="V109" s="861">
        <v>16</v>
      </c>
      <c r="W109" s="861">
        <v>10</v>
      </c>
      <c r="X109" s="861">
        <v>7</v>
      </c>
      <c r="Y109" s="882">
        <v>7</v>
      </c>
      <c r="Z109" s="863"/>
      <c r="AA109" s="822"/>
      <c r="AB109" s="822"/>
      <c r="AC109" s="833"/>
      <c r="AD109" s="531">
        <v>84.26</v>
      </c>
      <c r="AE109" s="531">
        <v>-1.1200000000000001</v>
      </c>
      <c r="AF109" s="823">
        <v>18.98</v>
      </c>
      <c r="AG109" s="540">
        <v>15</v>
      </c>
      <c r="AH109" s="540">
        <v>150</v>
      </c>
      <c r="AI109" s="533"/>
      <c r="AJ109" s="437"/>
      <c r="AK109" s="437" t="s">
        <v>2349</v>
      </c>
      <c r="AL109" s="796" t="s">
        <v>46</v>
      </c>
      <c r="AM109" s="437" t="s">
        <v>55</v>
      </c>
      <c r="AN109" s="534" t="s">
        <v>55</v>
      </c>
      <c r="AO109" s="437" t="s">
        <v>55</v>
      </c>
      <c r="AP109" s="437" t="s">
        <v>55</v>
      </c>
      <c r="AQ109" s="25" t="s">
        <v>32</v>
      </c>
      <c r="AR109" s="437" t="s">
        <v>2244</v>
      </c>
      <c r="AS109" s="437" t="s">
        <v>2350</v>
      </c>
      <c r="AT109" s="437"/>
      <c r="AU109" s="796" t="s">
        <v>2241</v>
      </c>
      <c r="AV109" s="437">
        <v>108</v>
      </c>
    </row>
    <row r="110" spans="1:48" ht="27">
      <c r="A110" s="602">
        <v>45340</v>
      </c>
      <c r="B110" s="41">
        <v>102</v>
      </c>
      <c r="C110" s="603">
        <v>0.45833333333333331</v>
      </c>
      <c r="D110" s="40">
        <v>2401215</v>
      </c>
      <c r="E110" s="40" t="s">
        <v>21</v>
      </c>
      <c r="F110" s="40" t="s">
        <v>55</v>
      </c>
      <c r="G110" s="852">
        <v>14.04</v>
      </c>
      <c r="H110" s="852"/>
      <c r="I110" s="852">
        <v>14.32</v>
      </c>
      <c r="J110" s="604"/>
      <c r="K110" s="829">
        <v>12.69</v>
      </c>
      <c r="L110" s="605">
        <f>(SSSE[[#This Row],[Protéine Brut (%) (+/-0,7)]]/(100-SSSE[[#This Row],[Humidité (%)]]))*100</f>
        <v>14.762680316426243</v>
      </c>
      <c r="M110" s="781"/>
      <c r="N110" s="781"/>
      <c r="O110" s="781"/>
      <c r="P110" s="781"/>
      <c r="Q110" s="863"/>
      <c r="R110" s="862"/>
      <c r="S110" s="862"/>
      <c r="T110" s="861"/>
      <c r="U110" s="863"/>
      <c r="V110" s="861"/>
      <c r="W110" s="861"/>
      <c r="X110" s="861"/>
      <c r="Y110" s="882"/>
      <c r="Z110" s="863"/>
      <c r="AA110" s="822"/>
      <c r="AB110" s="822"/>
      <c r="AC110" s="833"/>
      <c r="AD110" s="531">
        <v>82.95</v>
      </c>
      <c r="AE110" s="531">
        <v>-1.2</v>
      </c>
      <c r="AF110" s="823">
        <v>20.350000000000001</v>
      </c>
      <c r="AG110" s="540">
        <v>16</v>
      </c>
      <c r="AH110" s="540">
        <v>125</v>
      </c>
      <c r="AI110" s="533"/>
      <c r="AJ110" s="437"/>
      <c r="AK110" s="437"/>
      <c r="AL110" s="796" t="s">
        <v>27</v>
      </c>
      <c r="AM110" s="437"/>
      <c r="AN110" s="534"/>
      <c r="AO110" s="437" t="s">
        <v>55</v>
      </c>
      <c r="AP110" s="437" t="s">
        <v>55</v>
      </c>
      <c r="AQ110" s="25" t="s">
        <v>32</v>
      </c>
      <c r="AR110" s="437" t="s">
        <v>2244</v>
      </c>
      <c r="AS110" s="437" t="s">
        <v>2351</v>
      </c>
      <c r="AT110" s="437"/>
      <c r="AU110" s="796" t="s">
        <v>2241</v>
      </c>
      <c r="AV110" s="437">
        <v>109</v>
      </c>
    </row>
    <row r="111" spans="1:48" ht="27">
      <c r="A111" s="602">
        <v>45341</v>
      </c>
      <c r="B111" s="41">
        <v>202</v>
      </c>
      <c r="C111" s="603">
        <v>0.41666666666666669</v>
      </c>
      <c r="D111" s="40">
        <v>2401226</v>
      </c>
      <c r="E111" s="538" t="s">
        <v>59</v>
      </c>
      <c r="F111" s="40" t="s">
        <v>55</v>
      </c>
      <c r="G111" s="852">
        <v>14.16</v>
      </c>
      <c r="H111" s="852"/>
      <c r="I111" s="852">
        <v>14.7</v>
      </c>
      <c r="J111" s="604"/>
      <c r="K111" s="829">
        <v>13.34</v>
      </c>
      <c r="L111" s="605">
        <f>(SSSE[[#This Row],[Protéine Brut (%) (+/-0,7)]]/(100-SSSE[[#This Row],[Humidité (%)]]))*100</f>
        <v>15.54054054054054</v>
      </c>
      <c r="M111" s="781"/>
      <c r="N111" s="781">
        <v>3</v>
      </c>
      <c r="O111" s="781"/>
      <c r="P111" s="781">
        <v>5</v>
      </c>
      <c r="Q111" s="859">
        <f>SUM(SSSE[[#This Row],[G 450µ]:[G 400µ]])</f>
        <v>8</v>
      </c>
      <c r="R111" s="862">
        <v>10</v>
      </c>
      <c r="S111" s="862">
        <v>26.2</v>
      </c>
      <c r="T111" s="861">
        <v>17</v>
      </c>
      <c r="U111" s="859">
        <f>SUM(SSSE[[#This Row],[G 355µ]:[G 250µ]])</f>
        <v>53.2</v>
      </c>
      <c r="V111" s="861">
        <v>16</v>
      </c>
      <c r="W111" s="861">
        <v>10.6</v>
      </c>
      <c r="X111" s="861">
        <v>7.4</v>
      </c>
      <c r="Y111" s="882">
        <v>3.6</v>
      </c>
      <c r="Z111" s="863"/>
      <c r="AA111" s="822">
        <v>37.130000000000003</v>
      </c>
      <c r="AB111" s="822">
        <v>89</v>
      </c>
      <c r="AC111" s="833">
        <v>12.75</v>
      </c>
      <c r="AD111" s="531">
        <v>84.85</v>
      </c>
      <c r="AE111" s="531">
        <v>-0.57999999999999996</v>
      </c>
      <c r="AF111" s="823">
        <v>18.77</v>
      </c>
      <c r="AG111" s="540">
        <v>15</v>
      </c>
      <c r="AH111" s="540">
        <v>120</v>
      </c>
      <c r="AI111" s="533"/>
      <c r="AJ111" s="437"/>
      <c r="AK111" s="437"/>
      <c r="AL111" s="796" t="s">
        <v>27</v>
      </c>
      <c r="AM111" s="437" t="s">
        <v>55</v>
      </c>
      <c r="AN111" s="534" t="s">
        <v>55</v>
      </c>
      <c r="AO111" s="437" t="s">
        <v>55</v>
      </c>
      <c r="AP111" s="437" t="s">
        <v>55</v>
      </c>
      <c r="AQ111" s="25" t="s">
        <v>32</v>
      </c>
      <c r="AR111" s="437" t="s">
        <v>2244</v>
      </c>
      <c r="AS111" s="437" t="s">
        <v>2352</v>
      </c>
      <c r="AT111" s="437"/>
      <c r="AU111" s="796" t="s">
        <v>2241</v>
      </c>
      <c r="AV111" s="437">
        <v>110</v>
      </c>
    </row>
    <row r="112" spans="1:48" ht="27">
      <c r="A112" s="602">
        <v>45341</v>
      </c>
      <c r="B112" s="41">
        <v>202</v>
      </c>
      <c r="C112" s="603">
        <v>0.66666666666666663</v>
      </c>
      <c r="D112" s="40">
        <v>2401252</v>
      </c>
      <c r="E112" s="40" t="s">
        <v>21</v>
      </c>
      <c r="F112" s="40" t="s">
        <v>55</v>
      </c>
      <c r="G112" s="852">
        <v>14.17</v>
      </c>
      <c r="H112" s="852"/>
      <c r="I112" s="852"/>
      <c r="J112" s="604"/>
      <c r="K112" s="829">
        <v>13.31</v>
      </c>
      <c r="L112" s="605">
        <f>(SSSE[[#This Row],[Protéine Brut (%) (+/-0,7)]]/(100-SSSE[[#This Row],[Humidité (%)]]))*100</f>
        <v>15.50739834556682</v>
      </c>
      <c r="M112" s="781"/>
      <c r="N112" s="781"/>
      <c r="O112" s="781"/>
      <c r="P112" s="781"/>
      <c r="Q112" s="863"/>
      <c r="R112" s="862"/>
      <c r="S112" s="862"/>
      <c r="T112" s="861"/>
      <c r="U112" s="863"/>
      <c r="V112" s="861"/>
      <c r="W112" s="861"/>
      <c r="X112" s="861"/>
      <c r="Y112" s="882"/>
      <c r="Z112" s="863"/>
      <c r="AA112" s="822"/>
      <c r="AB112" s="822"/>
      <c r="AC112" s="833"/>
      <c r="AD112" s="531">
        <v>85.055999999999997</v>
      </c>
      <c r="AE112" s="531">
        <v>-0.8</v>
      </c>
      <c r="AF112" s="823">
        <v>20.53</v>
      </c>
      <c r="AG112" s="540">
        <v>7</v>
      </c>
      <c r="AH112" s="540">
        <v>80</v>
      </c>
      <c r="AI112" s="533"/>
      <c r="AJ112" s="437"/>
      <c r="AK112" s="437"/>
      <c r="AL112" s="796" t="s">
        <v>105</v>
      </c>
      <c r="AM112" s="437"/>
      <c r="AN112" s="534"/>
      <c r="AO112" s="437" t="s">
        <v>55</v>
      </c>
      <c r="AP112" s="437" t="s">
        <v>55</v>
      </c>
      <c r="AQ112" s="25" t="s">
        <v>32</v>
      </c>
      <c r="AR112" s="437" t="s">
        <v>2244</v>
      </c>
      <c r="AS112" s="437" t="s">
        <v>2353</v>
      </c>
      <c r="AT112" s="437"/>
      <c r="AU112" s="796" t="s">
        <v>2241</v>
      </c>
      <c r="AV112" s="437">
        <v>111</v>
      </c>
    </row>
    <row r="113" spans="1:48" ht="27">
      <c r="A113" s="602">
        <v>45342</v>
      </c>
      <c r="B113" s="41">
        <v>202</v>
      </c>
      <c r="C113" s="603">
        <v>0.39583333333333331</v>
      </c>
      <c r="D113" s="40">
        <v>2401263</v>
      </c>
      <c r="E113" s="538" t="s">
        <v>59</v>
      </c>
      <c r="F113" s="40" t="s">
        <v>55</v>
      </c>
      <c r="G113" s="852">
        <v>14.16</v>
      </c>
      <c r="H113" s="852"/>
      <c r="I113" s="852">
        <v>14.9</v>
      </c>
      <c r="J113" s="604"/>
      <c r="K113" s="829">
        <v>13.54</v>
      </c>
      <c r="L113" s="605">
        <f>(SSSE[[#This Row],[Protéine Brut (%) (+/-0,7)]]/(100-SSSE[[#This Row],[Humidité (%)]]))*100</f>
        <v>15.773532152842495</v>
      </c>
      <c r="M113" s="781"/>
      <c r="N113" s="781">
        <v>2</v>
      </c>
      <c r="O113" s="781"/>
      <c r="P113" s="781">
        <v>3.6</v>
      </c>
      <c r="Q113" s="859">
        <f>SUM(SSSE[[#This Row],[G 450µ]:[G 400µ]])</f>
        <v>5.6</v>
      </c>
      <c r="R113" s="862">
        <v>12</v>
      </c>
      <c r="S113" s="862">
        <v>22.6</v>
      </c>
      <c r="T113" s="861">
        <v>17.399999999999999</v>
      </c>
      <c r="U113" s="859">
        <f>SUM(SSSE[[#This Row],[G 355µ]:[G 250µ]])</f>
        <v>52</v>
      </c>
      <c r="V113" s="861">
        <v>15.4</v>
      </c>
      <c r="W113" s="861">
        <v>10</v>
      </c>
      <c r="X113" s="861">
        <v>10.9</v>
      </c>
      <c r="Y113" s="882">
        <v>5.2</v>
      </c>
      <c r="Z113" s="863"/>
      <c r="AA113" s="822">
        <v>38.19</v>
      </c>
      <c r="AB113" s="822">
        <v>80.8</v>
      </c>
      <c r="AC113" s="833"/>
      <c r="AD113" s="531">
        <v>83.82</v>
      </c>
      <c r="AE113" s="531">
        <v>-0.99</v>
      </c>
      <c r="AF113" s="823">
        <v>19.54</v>
      </c>
      <c r="AG113" s="540">
        <v>8</v>
      </c>
      <c r="AH113" s="540">
        <v>88</v>
      </c>
      <c r="AI113" s="533">
        <v>0.86</v>
      </c>
      <c r="AJ113" s="437"/>
      <c r="AK113" s="437"/>
      <c r="AL113" s="796" t="s">
        <v>46</v>
      </c>
      <c r="AM113" s="437" t="s">
        <v>55</v>
      </c>
      <c r="AN113" s="534" t="s">
        <v>55</v>
      </c>
      <c r="AO113" s="437" t="s">
        <v>55</v>
      </c>
      <c r="AP113" s="437" t="s">
        <v>55</v>
      </c>
      <c r="AQ113" s="25" t="s">
        <v>32</v>
      </c>
      <c r="AR113" s="437" t="s">
        <v>2244</v>
      </c>
      <c r="AS113" s="437" t="s">
        <v>2354</v>
      </c>
      <c r="AT113" s="437"/>
      <c r="AU113" s="796" t="s">
        <v>2241</v>
      </c>
      <c r="AV113" s="437">
        <v>112</v>
      </c>
    </row>
    <row r="114" spans="1:48" ht="27">
      <c r="A114" s="602">
        <v>45342</v>
      </c>
      <c r="B114" s="41">
        <v>202</v>
      </c>
      <c r="C114" s="603">
        <v>0.39583333333333331</v>
      </c>
      <c r="D114" s="40">
        <v>2401264</v>
      </c>
      <c r="E114" s="40" t="s">
        <v>71</v>
      </c>
      <c r="F114" s="40" t="s">
        <v>55</v>
      </c>
      <c r="G114" s="852">
        <v>14.34</v>
      </c>
      <c r="H114" s="852"/>
      <c r="I114" s="852">
        <v>14.7</v>
      </c>
      <c r="J114" s="604"/>
      <c r="K114" s="829">
        <v>14.01</v>
      </c>
      <c r="L114" s="605">
        <f>(SSSE[[#This Row],[Protéine Brut (%) (+/-0,7)]]/(100-SSSE[[#This Row],[Humidité (%)]]))*100</f>
        <v>16.355358393649311</v>
      </c>
      <c r="M114" s="781"/>
      <c r="N114" s="781">
        <v>3</v>
      </c>
      <c r="O114" s="781"/>
      <c r="P114" s="781">
        <v>4.4000000000000004</v>
      </c>
      <c r="Q114" s="859">
        <f>SUM(SSSE[[#This Row],[G 450µ]:[G 400µ]])</f>
        <v>7.4</v>
      </c>
      <c r="R114" s="862">
        <v>12.6</v>
      </c>
      <c r="S114" s="862">
        <v>24</v>
      </c>
      <c r="T114" s="861">
        <v>15.6</v>
      </c>
      <c r="U114" s="859">
        <f>SUM(SSSE[[#This Row],[G 355µ]:[G 250µ]])</f>
        <v>52.2</v>
      </c>
      <c r="V114" s="861">
        <v>17</v>
      </c>
      <c r="W114" s="861">
        <v>9.8000000000000007</v>
      </c>
      <c r="X114" s="861">
        <v>6.2</v>
      </c>
      <c r="Y114" s="882">
        <v>7</v>
      </c>
      <c r="Z114" s="863"/>
      <c r="AA114" s="822">
        <v>39.130000000000003</v>
      </c>
      <c r="AB114" s="822">
        <v>83.33</v>
      </c>
      <c r="AC114" s="833">
        <v>14.39</v>
      </c>
      <c r="AD114" s="531">
        <v>83.1</v>
      </c>
      <c r="AE114" s="531">
        <v>-0.94</v>
      </c>
      <c r="AF114" s="823">
        <v>20.350000000000001</v>
      </c>
      <c r="AG114" s="540">
        <v>7</v>
      </c>
      <c r="AH114" s="540">
        <v>79</v>
      </c>
      <c r="AI114" s="533">
        <v>0.84</v>
      </c>
      <c r="AJ114" s="437"/>
      <c r="AK114" s="437"/>
      <c r="AL114" s="796" t="s">
        <v>105</v>
      </c>
      <c r="AM114" s="437"/>
      <c r="AN114" s="534"/>
      <c r="AO114" s="437" t="s">
        <v>55</v>
      </c>
      <c r="AP114" s="437" t="s">
        <v>55</v>
      </c>
      <c r="AQ114" s="25" t="s">
        <v>32</v>
      </c>
      <c r="AR114" s="437" t="s">
        <v>2244</v>
      </c>
      <c r="AS114" s="437" t="s">
        <v>2355</v>
      </c>
      <c r="AT114" s="437"/>
      <c r="AU114" s="796" t="s">
        <v>2241</v>
      </c>
      <c r="AV114" s="437">
        <v>113</v>
      </c>
    </row>
    <row r="115" spans="1:48" ht="27">
      <c r="A115" s="602">
        <v>45342</v>
      </c>
      <c r="B115" s="41">
        <v>202</v>
      </c>
      <c r="C115" s="603">
        <v>0.66666666666666663</v>
      </c>
      <c r="D115" s="40">
        <v>2401273</v>
      </c>
      <c r="E115" s="40" t="s">
        <v>21</v>
      </c>
      <c r="F115" s="40" t="s">
        <v>55</v>
      </c>
      <c r="G115" s="852">
        <v>14</v>
      </c>
      <c r="H115" s="852"/>
      <c r="I115" s="852"/>
      <c r="J115" s="604"/>
      <c r="K115" s="829">
        <v>13.49</v>
      </c>
      <c r="L115" s="605">
        <f>(SSSE[[#This Row],[Protéine Brut (%) (+/-0,7)]]/(100-SSSE[[#This Row],[Humidité (%)]]))*100</f>
        <v>15.686046511627907</v>
      </c>
      <c r="M115" s="781"/>
      <c r="N115" s="781"/>
      <c r="O115" s="781"/>
      <c r="P115" s="781"/>
      <c r="Q115" s="863"/>
      <c r="R115" s="862"/>
      <c r="S115" s="862"/>
      <c r="T115" s="861"/>
      <c r="U115" s="863"/>
      <c r="V115" s="861"/>
      <c r="W115" s="861"/>
      <c r="X115" s="861"/>
      <c r="Y115" s="882"/>
      <c r="Z115" s="863"/>
      <c r="AA115" s="822"/>
      <c r="AB115" s="822"/>
      <c r="AC115" s="833"/>
      <c r="AD115" s="531">
        <v>83.57</v>
      </c>
      <c r="AE115" s="531">
        <v>-1.42</v>
      </c>
      <c r="AF115" s="823">
        <v>21.68</v>
      </c>
      <c r="AG115" s="540">
        <v>7</v>
      </c>
      <c r="AH115" s="540">
        <v>73</v>
      </c>
      <c r="AI115" s="533"/>
      <c r="AJ115" s="437">
        <v>570</v>
      </c>
      <c r="AK115" s="437"/>
      <c r="AL115" s="796" t="s">
        <v>105</v>
      </c>
      <c r="AM115" s="437"/>
      <c r="AN115" s="534"/>
      <c r="AO115" s="437" t="s">
        <v>55</v>
      </c>
      <c r="AP115" s="437" t="s">
        <v>55</v>
      </c>
      <c r="AQ115" s="25" t="s">
        <v>32</v>
      </c>
      <c r="AR115" s="437" t="s">
        <v>2244</v>
      </c>
      <c r="AS115" s="437" t="s">
        <v>2356</v>
      </c>
      <c r="AT115" s="437"/>
      <c r="AU115" s="796" t="s">
        <v>2241</v>
      </c>
      <c r="AV115" s="437">
        <v>114</v>
      </c>
    </row>
    <row r="116" spans="1:48" ht="27">
      <c r="A116" s="602">
        <v>45343</v>
      </c>
      <c r="B116" s="41">
        <v>202</v>
      </c>
      <c r="C116" s="603">
        <v>0.41666666666666669</v>
      </c>
      <c r="D116" s="40">
        <v>2401285</v>
      </c>
      <c r="E116" s="538" t="s">
        <v>59</v>
      </c>
      <c r="F116" s="40" t="s">
        <v>55</v>
      </c>
      <c r="G116" s="852">
        <v>13.98</v>
      </c>
      <c r="H116" s="852"/>
      <c r="I116" s="852">
        <v>14.5</v>
      </c>
      <c r="J116" s="604"/>
      <c r="K116" s="829">
        <v>14.41</v>
      </c>
      <c r="L116" s="605">
        <f>(SSSE[[#This Row],[Protéine Brut (%) (+/-0,7)]]/(100-SSSE[[#This Row],[Humidité (%)]]))*100</f>
        <v>16.751918158567776</v>
      </c>
      <c r="M116" s="781"/>
      <c r="N116" s="781">
        <v>2</v>
      </c>
      <c r="O116" s="781"/>
      <c r="P116" s="781">
        <v>3.4</v>
      </c>
      <c r="Q116" s="859">
        <f>SUM(SSSE[[#This Row],[G 450µ]:[G 400µ]])</f>
        <v>5.4</v>
      </c>
      <c r="R116" s="862">
        <v>10</v>
      </c>
      <c r="S116" s="862">
        <v>24</v>
      </c>
      <c r="T116" s="861">
        <v>18</v>
      </c>
      <c r="U116" s="859">
        <f>SUM(SSSE[[#This Row],[G 355µ]:[G 250µ]])</f>
        <v>52</v>
      </c>
      <c r="V116" s="861">
        <v>15</v>
      </c>
      <c r="W116" s="861">
        <v>10</v>
      </c>
      <c r="X116" s="861">
        <v>7</v>
      </c>
      <c r="Y116" s="882">
        <v>10</v>
      </c>
      <c r="Z116" s="863"/>
      <c r="AA116" s="822"/>
      <c r="AB116" s="822"/>
      <c r="AC116" s="833"/>
      <c r="AD116" s="531">
        <v>83.43</v>
      </c>
      <c r="AE116" s="531">
        <v>-0.78</v>
      </c>
      <c r="AF116" s="823">
        <v>19.190000000000001</v>
      </c>
      <c r="AG116" s="540">
        <v>6</v>
      </c>
      <c r="AH116" s="540">
        <v>88</v>
      </c>
      <c r="AI116" s="533"/>
      <c r="AJ116" s="437"/>
      <c r="AK116" s="437"/>
      <c r="AL116" s="796" t="s">
        <v>46</v>
      </c>
      <c r="AM116" s="437" t="s">
        <v>55</v>
      </c>
      <c r="AN116" s="534" t="s">
        <v>55</v>
      </c>
      <c r="AO116" s="437" t="s">
        <v>55</v>
      </c>
      <c r="AP116" s="437" t="s">
        <v>55</v>
      </c>
      <c r="AQ116" s="25" t="s">
        <v>32</v>
      </c>
      <c r="AR116" s="437" t="s">
        <v>2244</v>
      </c>
      <c r="AS116" s="437" t="s">
        <v>2357</v>
      </c>
      <c r="AT116" s="437"/>
      <c r="AU116" s="796" t="s">
        <v>2241</v>
      </c>
      <c r="AV116" s="437">
        <v>115</v>
      </c>
    </row>
    <row r="117" spans="1:48" ht="27">
      <c r="A117" s="602">
        <v>45343</v>
      </c>
      <c r="B117" s="41">
        <v>202</v>
      </c>
      <c r="C117" s="603">
        <v>0.6875</v>
      </c>
      <c r="D117" s="40">
        <v>2401310</v>
      </c>
      <c r="E117" s="40" t="s">
        <v>21</v>
      </c>
      <c r="F117" s="40" t="s">
        <v>55</v>
      </c>
      <c r="G117" s="852">
        <v>14.35</v>
      </c>
      <c r="H117" s="852"/>
      <c r="I117" s="852"/>
      <c r="J117" s="604"/>
      <c r="K117" s="829">
        <v>13.39</v>
      </c>
      <c r="L117" s="605">
        <f>(SSSE[[#This Row],[Protéine Brut (%) (+/-0,7)]]/(100-SSSE[[#This Row],[Humidité (%)]]))*100</f>
        <v>15.633391710449503</v>
      </c>
      <c r="M117" s="781"/>
      <c r="N117" s="781"/>
      <c r="O117" s="781"/>
      <c r="P117" s="781"/>
      <c r="Q117" s="863"/>
      <c r="R117" s="862"/>
      <c r="S117" s="862"/>
      <c r="T117" s="861"/>
      <c r="U117" s="863"/>
      <c r="V117" s="861"/>
      <c r="W117" s="861"/>
      <c r="X117" s="861"/>
      <c r="Y117" s="882"/>
      <c r="Z117" s="863"/>
      <c r="AA117" s="822"/>
      <c r="AB117" s="822"/>
      <c r="AC117" s="833"/>
      <c r="AD117" s="531">
        <v>82.61</v>
      </c>
      <c r="AE117" s="531">
        <v>-0.8</v>
      </c>
      <c r="AF117" s="823">
        <v>20.04</v>
      </c>
      <c r="AG117" s="540">
        <v>9</v>
      </c>
      <c r="AH117" s="540">
        <v>80</v>
      </c>
      <c r="AI117" s="533">
        <v>0.79</v>
      </c>
      <c r="AJ117" s="437"/>
      <c r="AK117" s="437"/>
      <c r="AL117" s="796" t="s">
        <v>105</v>
      </c>
      <c r="AM117" s="437"/>
      <c r="AN117" s="534"/>
      <c r="AO117" s="437" t="s">
        <v>55</v>
      </c>
      <c r="AP117" s="437" t="s">
        <v>55</v>
      </c>
      <c r="AQ117" s="25" t="s">
        <v>32</v>
      </c>
      <c r="AR117" s="437" t="s">
        <v>2244</v>
      </c>
      <c r="AS117" s="437" t="s">
        <v>2358</v>
      </c>
      <c r="AT117" s="437"/>
      <c r="AU117" s="796" t="s">
        <v>2241</v>
      </c>
      <c r="AV117" s="437">
        <v>116</v>
      </c>
    </row>
    <row r="118" spans="1:48" ht="27">
      <c r="A118" s="602">
        <v>45344</v>
      </c>
      <c r="B118" s="41">
        <v>202</v>
      </c>
      <c r="C118" s="603">
        <v>0.375</v>
      </c>
      <c r="D118" s="40">
        <v>2401314</v>
      </c>
      <c r="E118" s="40" t="s">
        <v>71</v>
      </c>
      <c r="F118" s="40" t="s">
        <v>55</v>
      </c>
      <c r="G118" s="852">
        <v>14.3</v>
      </c>
      <c r="H118" s="852">
        <v>14.52</v>
      </c>
      <c r="I118" s="852">
        <v>14.6</v>
      </c>
      <c r="J118" s="604"/>
      <c r="K118" s="829">
        <v>13.65</v>
      </c>
      <c r="L118" s="605">
        <f>(SSSE[[#This Row],[Protéine Brut (%) (+/-0,7)]]/(100-SSSE[[#This Row],[Humidité (%)]]))*100</f>
        <v>15.927654609101516</v>
      </c>
      <c r="M118" s="781"/>
      <c r="N118" s="781">
        <v>1.8</v>
      </c>
      <c r="O118" s="781"/>
      <c r="P118" s="781">
        <v>3.2</v>
      </c>
      <c r="Q118" s="859">
        <f>SUM(SSSE[[#This Row],[G 450µ]:[G 400µ]])</f>
        <v>5</v>
      </c>
      <c r="R118" s="862">
        <v>9.6</v>
      </c>
      <c r="S118" s="862">
        <v>25.2</v>
      </c>
      <c r="T118" s="861">
        <v>19.2</v>
      </c>
      <c r="U118" s="859">
        <f>SUM(SSSE[[#This Row],[G 355µ]:[G 250µ]])</f>
        <v>54</v>
      </c>
      <c r="V118" s="861">
        <v>15.4</v>
      </c>
      <c r="W118" s="861">
        <v>11.2</v>
      </c>
      <c r="X118" s="861">
        <v>10.4</v>
      </c>
      <c r="Y118" s="882">
        <v>6</v>
      </c>
      <c r="Z118" s="863"/>
      <c r="AA118" s="822"/>
      <c r="AB118" s="822"/>
      <c r="AC118" s="833"/>
      <c r="AD118" s="531">
        <v>83.3</v>
      </c>
      <c r="AE118" s="531">
        <v>-0.51</v>
      </c>
      <c r="AF118" s="823">
        <v>19.21</v>
      </c>
      <c r="AG118" s="540">
        <v>15</v>
      </c>
      <c r="AH118" s="540">
        <v>90</v>
      </c>
      <c r="AI118" s="533">
        <v>0.92</v>
      </c>
      <c r="AJ118" s="437"/>
      <c r="AK118" s="437"/>
      <c r="AL118" s="796" t="s">
        <v>27</v>
      </c>
      <c r="AM118" s="437"/>
      <c r="AN118" s="534"/>
      <c r="AO118" s="437" t="s">
        <v>55</v>
      </c>
      <c r="AP118" s="437" t="s">
        <v>55</v>
      </c>
      <c r="AQ118" s="25" t="s">
        <v>32</v>
      </c>
      <c r="AR118" s="437" t="s">
        <v>2244</v>
      </c>
      <c r="AS118" s="437" t="s">
        <v>2359</v>
      </c>
      <c r="AT118" s="437"/>
      <c r="AU118" s="796" t="s">
        <v>2241</v>
      </c>
      <c r="AV118" s="437">
        <v>117</v>
      </c>
    </row>
    <row r="119" spans="1:48" ht="27">
      <c r="A119" s="602">
        <v>45344</v>
      </c>
      <c r="B119" s="41">
        <v>202</v>
      </c>
      <c r="C119" s="603">
        <v>0.375</v>
      </c>
      <c r="D119" s="40">
        <v>2401315</v>
      </c>
      <c r="E119" s="538" t="s">
        <v>59</v>
      </c>
      <c r="F119" s="40" t="s">
        <v>55</v>
      </c>
      <c r="G119" s="852">
        <v>14.3</v>
      </c>
      <c r="H119" s="852">
        <v>14.8</v>
      </c>
      <c r="I119" s="852">
        <v>14.7</v>
      </c>
      <c r="J119" s="604"/>
      <c r="K119" s="829">
        <v>14</v>
      </c>
      <c r="L119" s="605">
        <f>(SSSE[[#This Row],[Protéine Brut (%) (+/-0,7)]]/(100-SSSE[[#This Row],[Humidité (%)]]))*100</f>
        <v>16.336056009334889</v>
      </c>
      <c r="M119" s="781"/>
      <c r="N119" s="781">
        <v>0.9</v>
      </c>
      <c r="O119" s="781"/>
      <c r="P119" s="781">
        <v>2.6</v>
      </c>
      <c r="Q119" s="859">
        <f>SUM(SSSE[[#This Row],[G 450µ]:[G 400µ]])</f>
        <v>3.5</v>
      </c>
      <c r="R119" s="862">
        <v>10.4</v>
      </c>
      <c r="S119" s="862">
        <v>24</v>
      </c>
      <c r="T119" s="861">
        <v>18.2</v>
      </c>
      <c r="U119" s="859">
        <f>SUM(SSSE[[#This Row],[G 355µ]:[G 250µ]])</f>
        <v>52.599999999999994</v>
      </c>
      <c r="V119" s="861">
        <v>16.600000000000001</v>
      </c>
      <c r="W119" s="861">
        <v>10.4</v>
      </c>
      <c r="X119" s="861">
        <v>8</v>
      </c>
      <c r="Y119" s="882">
        <v>6</v>
      </c>
      <c r="Z119" s="863"/>
      <c r="AA119" s="822"/>
      <c r="AB119" s="822"/>
      <c r="AC119" s="833"/>
      <c r="AD119" s="531">
        <v>83.23</v>
      </c>
      <c r="AE119" s="531">
        <v>-0.63</v>
      </c>
      <c r="AF119" s="823">
        <v>19.489999999999998</v>
      </c>
      <c r="AG119" s="540">
        <v>10</v>
      </c>
      <c r="AH119" s="540">
        <v>88</v>
      </c>
      <c r="AI119" s="533">
        <v>0.9</v>
      </c>
      <c r="AJ119" s="437"/>
      <c r="AK119" s="437"/>
      <c r="AL119" s="796" t="s">
        <v>46</v>
      </c>
      <c r="AM119" s="437" t="s">
        <v>55</v>
      </c>
      <c r="AN119" s="534" t="s">
        <v>55</v>
      </c>
      <c r="AO119" s="437" t="s">
        <v>55</v>
      </c>
      <c r="AP119" s="437" t="s">
        <v>55</v>
      </c>
      <c r="AQ119" s="25" t="s">
        <v>32</v>
      </c>
      <c r="AR119" s="437" t="s">
        <v>2244</v>
      </c>
      <c r="AS119" s="437" t="s">
        <v>2360</v>
      </c>
      <c r="AT119" s="437"/>
      <c r="AU119" s="796" t="s">
        <v>2241</v>
      </c>
      <c r="AV119" s="437">
        <v>118</v>
      </c>
    </row>
    <row r="120" spans="1:48" ht="27">
      <c r="A120" s="602">
        <v>45344</v>
      </c>
      <c r="B120" s="41">
        <v>202</v>
      </c>
      <c r="C120" s="603">
        <v>0.45833333333333331</v>
      </c>
      <c r="D120" s="40">
        <v>2401326</v>
      </c>
      <c r="E120" s="40" t="s">
        <v>21</v>
      </c>
      <c r="F120" s="40" t="s">
        <v>55</v>
      </c>
      <c r="G120" s="852">
        <v>14.14</v>
      </c>
      <c r="H120" s="852"/>
      <c r="I120" s="852">
        <v>14.3</v>
      </c>
      <c r="J120" s="604"/>
      <c r="K120" s="829">
        <v>13.75</v>
      </c>
      <c r="L120" s="605">
        <f>(SSSE[[#This Row],[Protéine Brut (%) (+/-0,7)]]/(100-SSSE[[#This Row],[Humidité (%)]]))*100</f>
        <v>16.014442115071045</v>
      </c>
      <c r="M120" s="781"/>
      <c r="N120" s="781">
        <v>1.6</v>
      </c>
      <c r="O120" s="781"/>
      <c r="P120" s="781">
        <v>2.6</v>
      </c>
      <c r="Q120" s="859">
        <f>SUM(SSSE[[#This Row],[G 450µ]:[G 400µ]])</f>
        <v>4.2</v>
      </c>
      <c r="R120" s="862">
        <v>11.2</v>
      </c>
      <c r="S120" s="862">
        <v>27.4</v>
      </c>
      <c r="T120" s="861">
        <v>18.600000000000001</v>
      </c>
      <c r="U120" s="859">
        <f>SUM(SSSE[[#This Row],[G 355µ]:[G 250µ]])</f>
        <v>57.199999999999996</v>
      </c>
      <c r="V120" s="861">
        <v>20.6</v>
      </c>
      <c r="W120" s="861">
        <v>9.4</v>
      </c>
      <c r="X120" s="861">
        <v>3.2</v>
      </c>
      <c r="Y120" s="882">
        <v>3.4</v>
      </c>
      <c r="Z120" s="863"/>
      <c r="AA120" s="822">
        <v>36.67</v>
      </c>
      <c r="AB120" s="822">
        <v>84.2</v>
      </c>
      <c r="AC120" s="833">
        <v>14.32</v>
      </c>
      <c r="AD120" s="531">
        <v>83.16</v>
      </c>
      <c r="AE120" s="531">
        <v>-0.65</v>
      </c>
      <c r="AF120" s="823">
        <v>20.260000000000002</v>
      </c>
      <c r="AG120" s="540">
        <v>12</v>
      </c>
      <c r="AH120" s="540">
        <v>80</v>
      </c>
      <c r="AI120" s="533"/>
      <c r="AJ120" s="437"/>
      <c r="AK120" s="437"/>
      <c r="AL120" s="796" t="s">
        <v>27</v>
      </c>
      <c r="AM120" s="437"/>
      <c r="AN120" s="534"/>
      <c r="AO120" s="437" t="s">
        <v>55</v>
      </c>
      <c r="AP120" s="437" t="s">
        <v>55</v>
      </c>
      <c r="AQ120" s="25" t="s">
        <v>32</v>
      </c>
      <c r="AR120" s="437" t="s">
        <v>2244</v>
      </c>
      <c r="AS120" s="437" t="s">
        <v>2361</v>
      </c>
      <c r="AT120" s="437"/>
      <c r="AU120" s="796" t="s">
        <v>2241</v>
      </c>
      <c r="AV120" s="437">
        <v>119</v>
      </c>
    </row>
    <row r="121" spans="1:48" ht="27">
      <c r="A121" s="602">
        <v>45344</v>
      </c>
      <c r="B121" s="41">
        <v>202</v>
      </c>
      <c r="C121" s="603">
        <v>0.6875</v>
      </c>
      <c r="D121" s="40">
        <v>2401335</v>
      </c>
      <c r="E121" s="40" t="s">
        <v>21</v>
      </c>
      <c r="F121" s="40" t="s">
        <v>55</v>
      </c>
      <c r="G121" s="852">
        <v>14.05</v>
      </c>
      <c r="H121" s="852"/>
      <c r="I121" s="852"/>
      <c r="J121" s="604"/>
      <c r="K121" s="829">
        <v>14.18</v>
      </c>
      <c r="L121" s="605">
        <f>(SSSE[[#This Row],[Protéine Brut (%) (+/-0,7)]]/(100-SSSE[[#This Row],[Humidité (%)]]))*100</f>
        <v>16.497963932518907</v>
      </c>
      <c r="M121" s="781"/>
      <c r="N121" s="781"/>
      <c r="O121" s="781"/>
      <c r="P121" s="781"/>
      <c r="Q121" s="863"/>
      <c r="R121" s="862"/>
      <c r="S121" s="862"/>
      <c r="T121" s="861"/>
      <c r="U121" s="863"/>
      <c r="V121" s="861"/>
      <c r="W121" s="861"/>
      <c r="X121" s="861"/>
      <c r="Y121" s="882"/>
      <c r="Z121" s="863"/>
      <c r="AA121" s="822"/>
      <c r="AB121" s="822"/>
      <c r="AC121" s="833"/>
      <c r="AD121" s="531">
        <v>80.16</v>
      </c>
      <c r="AE121" s="531">
        <v>0.1</v>
      </c>
      <c r="AF121" s="823">
        <v>18.96</v>
      </c>
      <c r="AG121" s="540">
        <v>38</v>
      </c>
      <c r="AH121" s="540">
        <v>201</v>
      </c>
      <c r="AI121" s="533"/>
      <c r="AJ121" s="437"/>
      <c r="AK121" s="437"/>
      <c r="AL121" s="796" t="s">
        <v>27</v>
      </c>
      <c r="AM121" s="437"/>
      <c r="AN121" s="534"/>
      <c r="AO121" s="437" t="s">
        <v>55</v>
      </c>
      <c r="AP121" s="437" t="s">
        <v>55</v>
      </c>
      <c r="AQ121" s="25" t="s">
        <v>32</v>
      </c>
      <c r="AR121" s="437" t="s">
        <v>2244</v>
      </c>
      <c r="AS121" s="437" t="s">
        <v>2362</v>
      </c>
      <c r="AT121" s="437"/>
      <c r="AU121" s="796" t="s">
        <v>2241</v>
      </c>
      <c r="AV121" s="437">
        <v>120</v>
      </c>
    </row>
    <row r="122" spans="1:48" ht="27">
      <c r="A122" s="602">
        <v>45345</v>
      </c>
      <c r="B122" s="41">
        <v>202</v>
      </c>
      <c r="C122" s="603">
        <v>0.41666666666666669</v>
      </c>
      <c r="D122" s="40">
        <v>2401343</v>
      </c>
      <c r="E122" s="40" t="s">
        <v>71</v>
      </c>
      <c r="F122" s="40" t="s">
        <v>55</v>
      </c>
      <c r="G122" s="852">
        <v>13.95</v>
      </c>
      <c r="H122" s="852"/>
      <c r="I122" s="852">
        <v>14.25</v>
      </c>
      <c r="J122" s="604"/>
      <c r="K122" s="829">
        <v>14.8</v>
      </c>
      <c r="L122" s="605">
        <f>(SSSE[[#This Row],[Protéine Brut (%) (+/-0,7)]]/(100-SSSE[[#This Row],[Humidité (%)]]))*100</f>
        <v>17.199302730970366</v>
      </c>
      <c r="M122" s="781"/>
      <c r="N122" s="781">
        <v>2.8</v>
      </c>
      <c r="O122" s="781"/>
      <c r="P122" s="781">
        <v>4.5999999999999996</v>
      </c>
      <c r="Q122" s="859">
        <f>SUM(SSSE[[#This Row],[G 450µ]:[G 400µ]])</f>
        <v>7.3999999999999995</v>
      </c>
      <c r="R122" s="862">
        <v>10.6</v>
      </c>
      <c r="S122" s="862">
        <v>22.8</v>
      </c>
      <c r="T122" s="861">
        <v>17.8</v>
      </c>
      <c r="U122" s="859">
        <f>SUM(SSSE[[#This Row],[G 355µ]:[G 250µ]])</f>
        <v>51.2</v>
      </c>
      <c r="V122" s="861">
        <v>15</v>
      </c>
      <c r="W122" s="861">
        <v>9.8000000000000007</v>
      </c>
      <c r="X122" s="861">
        <v>8.4</v>
      </c>
      <c r="Y122" s="882">
        <v>5</v>
      </c>
      <c r="Z122" s="863"/>
      <c r="AA122" s="822">
        <v>36.46</v>
      </c>
      <c r="AB122" s="822">
        <v>93</v>
      </c>
      <c r="AC122" s="833">
        <v>13.38</v>
      </c>
      <c r="AD122" s="531">
        <v>81.5</v>
      </c>
      <c r="AE122" s="531">
        <v>-0.26</v>
      </c>
      <c r="AF122" s="823">
        <v>18.649999999999999</v>
      </c>
      <c r="AG122" s="540">
        <v>25</v>
      </c>
      <c r="AH122" s="540">
        <v>188</v>
      </c>
      <c r="AI122" s="533"/>
      <c r="AJ122" s="437"/>
      <c r="AK122" s="437"/>
      <c r="AL122" s="796" t="s">
        <v>46</v>
      </c>
      <c r="AM122" s="437"/>
      <c r="AN122" s="534"/>
      <c r="AO122" s="437" t="s">
        <v>55</v>
      </c>
      <c r="AP122" s="437" t="s">
        <v>55</v>
      </c>
      <c r="AQ122" s="25" t="s">
        <v>32</v>
      </c>
      <c r="AR122" s="437" t="s">
        <v>2244</v>
      </c>
      <c r="AS122" s="437" t="s">
        <v>2363</v>
      </c>
      <c r="AT122" s="437"/>
      <c r="AU122" s="796" t="s">
        <v>2241</v>
      </c>
      <c r="AV122" s="437">
        <v>121</v>
      </c>
    </row>
    <row r="123" spans="1:48" ht="27">
      <c r="A123" s="602">
        <v>45345</v>
      </c>
      <c r="B123" s="41">
        <v>202</v>
      </c>
      <c r="C123" s="603">
        <v>0.41666666666666669</v>
      </c>
      <c r="D123" s="40">
        <v>2401342</v>
      </c>
      <c r="E123" s="538" t="s">
        <v>59</v>
      </c>
      <c r="F123" s="40" t="s">
        <v>55</v>
      </c>
      <c r="G123" s="852">
        <v>14.02</v>
      </c>
      <c r="H123" s="852"/>
      <c r="I123" s="852">
        <v>14.17</v>
      </c>
      <c r="J123" s="604"/>
      <c r="K123" s="829">
        <v>14.46</v>
      </c>
      <c r="L123" s="605">
        <f>(SSSE[[#This Row],[Protéine Brut (%) (+/-0,7)]]/(100-SSSE[[#This Row],[Humidité (%)]]))*100</f>
        <v>16.817864619678996</v>
      </c>
      <c r="M123" s="781"/>
      <c r="N123" s="781">
        <v>2</v>
      </c>
      <c r="O123" s="781"/>
      <c r="P123" s="781">
        <v>3.6</v>
      </c>
      <c r="Q123" s="859">
        <f>SUM(SSSE[[#This Row],[G 450µ]:[G 400µ]])</f>
        <v>5.6</v>
      </c>
      <c r="R123" s="862">
        <v>9.6</v>
      </c>
      <c r="S123" s="862">
        <v>21.8</v>
      </c>
      <c r="T123" s="861">
        <v>17</v>
      </c>
      <c r="U123" s="859">
        <f>SUM(SSSE[[#This Row],[G 355µ]:[G 250µ]])</f>
        <v>48.4</v>
      </c>
      <c r="V123" s="861">
        <v>19</v>
      </c>
      <c r="W123" s="861">
        <v>10.199999999999999</v>
      </c>
      <c r="X123" s="861">
        <v>8.4</v>
      </c>
      <c r="Y123" s="882">
        <v>6</v>
      </c>
      <c r="Z123" s="863"/>
      <c r="AA123" s="822"/>
      <c r="AB123" s="822"/>
      <c r="AC123" s="833"/>
      <c r="AD123" s="531">
        <v>81.36</v>
      </c>
      <c r="AE123" s="531">
        <v>-0.18</v>
      </c>
      <c r="AF123" s="823">
        <v>18.62</v>
      </c>
      <c r="AG123" s="540">
        <v>28</v>
      </c>
      <c r="AH123" s="540">
        <v>194</v>
      </c>
      <c r="AI123" s="533"/>
      <c r="AJ123" s="437"/>
      <c r="AK123" s="437"/>
      <c r="AL123" s="796" t="s">
        <v>46</v>
      </c>
      <c r="AM123" s="437" t="s">
        <v>55</v>
      </c>
      <c r="AN123" s="534" t="s">
        <v>55</v>
      </c>
      <c r="AO123" s="437" t="s">
        <v>55</v>
      </c>
      <c r="AP123" s="437" t="s">
        <v>55</v>
      </c>
      <c r="AQ123" s="25" t="s">
        <v>32</v>
      </c>
      <c r="AR123" s="437" t="s">
        <v>2244</v>
      </c>
      <c r="AS123" s="437" t="s">
        <v>2364</v>
      </c>
      <c r="AT123" s="437"/>
      <c r="AU123" s="796" t="s">
        <v>2241</v>
      </c>
      <c r="AV123" s="437">
        <v>122</v>
      </c>
    </row>
    <row r="124" spans="1:48" ht="27">
      <c r="A124" s="602">
        <v>45345</v>
      </c>
      <c r="B124" s="41">
        <v>202</v>
      </c>
      <c r="C124" s="603">
        <v>0.60416666666666663</v>
      </c>
      <c r="D124" s="40">
        <v>2401355</v>
      </c>
      <c r="E124" s="40" t="s">
        <v>21</v>
      </c>
      <c r="F124" s="40" t="s">
        <v>55</v>
      </c>
      <c r="G124" s="852">
        <v>13.9</v>
      </c>
      <c r="H124" s="852"/>
      <c r="I124" s="852"/>
      <c r="J124" s="604"/>
      <c r="K124" s="829">
        <v>13.61</v>
      </c>
      <c r="L124" s="605">
        <f>(SSSE[[#This Row],[Protéine Brut (%) (+/-0,7)]]/(100-SSSE[[#This Row],[Humidité (%)]]))*100</f>
        <v>15.807200929152149</v>
      </c>
      <c r="M124" s="781"/>
      <c r="N124" s="781"/>
      <c r="O124" s="781"/>
      <c r="P124" s="781"/>
      <c r="Q124" s="863"/>
      <c r="R124" s="862"/>
      <c r="S124" s="862"/>
      <c r="T124" s="861"/>
      <c r="U124" s="863"/>
      <c r="V124" s="861"/>
      <c r="W124" s="861"/>
      <c r="X124" s="861"/>
      <c r="Y124" s="882"/>
      <c r="Z124" s="863"/>
      <c r="AA124" s="822"/>
      <c r="AB124" s="822"/>
      <c r="AC124" s="833"/>
      <c r="AD124" s="531">
        <v>81.06</v>
      </c>
      <c r="AE124" s="531">
        <v>-0.47</v>
      </c>
      <c r="AF124" s="823">
        <v>20.51</v>
      </c>
      <c r="AG124" s="540">
        <v>16</v>
      </c>
      <c r="AH124" s="540">
        <v>130</v>
      </c>
      <c r="AI124" s="533"/>
      <c r="AJ124" s="437"/>
      <c r="AK124" s="437"/>
      <c r="AL124" s="796" t="s">
        <v>46</v>
      </c>
      <c r="AM124" s="437"/>
      <c r="AN124" s="534"/>
      <c r="AO124" s="437" t="s">
        <v>55</v>
      </c>
      <c r="AP124" s="437" t="s">
        <v>55</v>
      </c>
      <c r="AQ124" s="25" t="s">
        <v>32</v>
      </c>
      <c r="AR124" s="437" t="s">
        <v>2244</v>
      </c>
      <c r="AS124" s="437" t="s">
        <v>2365</v>
      </c>
      <c r="AT124" s="437"/>
      <c r="AU124" s="796" t="s">
        <v>2241</v>
      </c>
      <c r="AV124" s="437">
        <v>123</v>
      </c>
    </row>
    <row r="125" spans="1:48" ht="27">
      <c r="A125" s="602">
        <v>45345</v>
      </c>
      <c r="B125" s="41">
        <v>202</v>
      </c>
      <c r="C125" s="603">
        <v>0.70833333333333337</v>
      </c>
      <c r="D125" s="40">
        <v>2401365</v>
      </c>
      <c r="E125" s="40" t="s">
        <v>21</v>
      </c>
      <c r="F125" s="40" t="s">
        <v>55</v>
      </c>
      <c r="G125" s="852">
        <v>13.82</v>
      </c>
      <c r="H125" s="852"/>
      <c r="I125" s="852"/>
      <c r="J125" s="604"/>
      <c r="K125" s="829">
        <v>13.75</v>
      </c>
      <c r="L125" s="605">
        <f>(SSSE[[#This Row],[Protéine Brut (%) (+/-0,7)]]/(100-SSSE[[#This Row],[Humidité (%)]]))*100</f>
        <v>15.954977953121372</v>
      </c>
      <c r="M125" s="781"/>
      <c r="N125" s="781"/>
      <c r="O125" s="781"/>
      <c r="P125" s="781"/>
      <c r="Q125" s="863"/>
      <c r="R125" s="862"/>
      <c r="S125" s="862"/>
      <c r="T125" s="861"/>
      <c r="U125" s="863"/>
      <c r="V125" s="861"/>
      <c r="W125" s="861"/>
      <c r="X125" s="861"/>
      <c r="Y125" s="882"/>
      <c r="Z125" s="863"/>
      <c r="AA125" s="822"/>
      <c r="AB125" s="822"/>
      <c r="AC125" s="833"/>
      <c r="AD125" s="531"/>
      <c r="AE125" s="531"/>
      <c r="AF125" s="823"/>
      <c r="AG125" s="540">
        <v>15</v>
      </c>
      <c r="AH125" s="540">
        <v>145</v>
      </c>
      <c r="AI125" s="533"/>
      <c r="AJ125" s="437"/>
      <c r="AK125" s="437"/>
      <c r="AL125" s="796" t="s">
        <v>46</v>
      </c>
      <c r="AM125" s="437"/>
      <c r="AN125" s="534"/>
      <c r="AO125" s="437" t="s">
        <v>55</v>
      </c>
      <c r="AP125" s="437" t="s">
        <v>55</v>
      </c>
      <c r="AQ125" s="25" t="s">
        <v>32</v>
      </c>
      <c r="AR125" s="437" t="s">
        <v>2244</v>
      </c>
      <c r="AS125" s="437" t="s">
        <v>2366</v>
      </c>
      <c r="AT125" s="437"/>
      <c r="AU125" s="796" t="s">
        <v>2241</v>
      </c>
      <c r="AV125" s="437">
        <v>124</v>
      </c>
    </row>
    <row r="126" spans="1:48" ht="27">
      <c r="A126" s="602">
        <v>45346</v>
      </c>
      <c r="B126" s="41">
        <v>202</v>
      </c>
      <c r="C126" s="603">
        <v>0.39583333333333331</v>
      </c>
      <c r="D126" s="40">
        <v>2401368</v>
      </c>
      <c r="E126" s="40" t="s">
        <v>71</v>
      </c>
      <c r="F126" s="40" t="s">
        <v>55</v>
      </c>
      <c r="G126" s="852">
        <v>13.9</v>
      </c>
      <c r="H126" s="852"/>
      <c r="I126" s="853">
        <v>13.96</v>
      </c>
      <c r="J126" s="604">
        <v>0.63900000000000001</v>
      </c>
      <c r="K126" s="829">
        <v>14.06</v>
      </c>
      <c r="L126" s="605">
        <f>(SSSE[[#This Row],[Protéine Brut (%) (+/-0,7)]]/(100-SSSE[[#This Row],[Humidité (%)]]))*100</f>
        <v>16.329849012775842</v>
      </c>
      <c r="M126" s="781"/>
      <c r="N126" s="781">
        <v>2.2000000000000002</v>
      </c>
      <c r="O126" s="781"/>
      <c r="P126" s="781">
        <v>3.6</v>
      </c>
      <c r="Q126" s="859">
        <f>SUM(SSSE[[#This Row],[G 450µ]:[G 400µ]])</f>
        <v>5.8000000000000007</v>
      </c>
      <c r="R126" s="862">
        <v>14.2</v>
      </c>
      <c r="S126" s="862">
        <v>24.8</v>
      </c>
      <c r="T126" s="861">
        <v>18.7</v>
      </c>
      <c r="U126" s="859">
        <f>SUM(SSSE[[#This Row],[G 355µ]:[G 250µ]])</f>
        <v>57.7</v>
      </c>
      <c r="V126" s="861">
        <v>13.8</v>
      </c>
      <c r="W126" s="861">
        <v>10</v>
      </c>
      <c r="X126" s="861">
        <v>8.6</v>
      </c>
      <c r="Y126" s="882">
        <v>5</v>
      </c>
      <c r="Z126" s="863"/>
      <c r="AA126" s="822">
        <v>36.17</v>
      </c>
      <c r="AB126" s="822">
        <v>87</v>
      </c>
      <c r="AC126" s="833">
        <v>13.7</v>
      </c>
      <c r="AD126" s="531">
        <v>82.78</v>
      </c>
      <c r="AE126" s="531">
        <v>-0.68</v>
      </c>
      <c r="AF126" s="823">
        <v>19.690000000000001</v>
      </c>
      <c r="AG126" s="540">
        <v>19</v>
      </c>
      <c r="AH126" s="540">
        <v>165</v>
      </c>
      <c r="AI126" s="533"/>
      <c r="AJ126" s="437"/>
      <c r="AK126" s="437"/>
      <c r="AL126" s="796" t="s">
        <v>27</v>
      </c>
      <c r="AM126" s="437"/>
      <c r="AN126" s="534"/>
      <c r="AO126" s="437" t="s">
        <v>55</v>
      </c>
      <c r="AP126" s="437" t="s">
        <v>55</v>
      </c>
      <c r="AQ126" s="25" t="s">
        <v>32</v>
      </c>
      <c r="AR126" s="437" t="s">
        <v>2244</v>
      </c>
      <c r="AS126" s="1268" t="s">
        <v>2367</v>
      </c>
      <c r="AT126" s="437"/>
      <c r="AU126" s="796" t="s">
        <v>2241</v>
      </c>
      <c r="AV126" s="437">
        <v>125</v>
      </c>
    </row>
    <row r="127" spans="1:48" ht="27">
      <c r="A127" s="602">
        <v>45346</v>
      </c>
      <c r="B127" s="41">
        <v>202</v>
      </c>
      <c r="C127" s="603">
        <v>0.39583333333333331</v>
      </c>
      <c r="D127" s="40">
        <v>2401367</v>
      </c>
      <c r="E127" s="538" t="s">
        <v>59</v>
      </c>
      <c r="F127" s="40" t="s">
        <v>55</v>
      </c>
      <c r="G127" s="852">
        <v>14.01</v>
      </c>
      <c r="H127" s="852"/>
      <c r="I127" s="852">
        <v>14</v>
      </c>
      <c r="J127" s="604"/>
      <c r="K127" s="829">
        <v>14.36</v>
      </c>
      <c r="L127" s="605">
        <f>(SSSE[[#This Row],[Protéine Brut (%) (+/-0,7)]]/(100-SSSE[[#This Row],[Humidité (%)]]))*100</f>
        <v>16.699616234445866</v>
      </c>
      <c r="M127" s="781"/>
      <c r="N127" s="781">
        <v>2.4</v>
      </c>
      <c r="O127" s="781"/>
      <c r="P127" s="781">
        <v>4</v>
      </c>
      <c r="Q127" s="859">
        <f>SUM(SSSE[[#This Row],[G 450µ]:[G 400µ]])</f>
        <v>6.4</v>
      </c>
      <c r="R127" s="862">
        <v>12</v>
      </c>
      <c r="S127" s="862">
        <v>24</v>
      </c>
      <c r="T127" s="861">
        <v>18</v>
      </c>
      <c r="U127" s="859">
        <f>SUM(SSSE[[#This Row],[G 355µ]:[G 250µ]])</f>
        <v>54</v>
      </c>
      <c r="V127" s="861">
        <v>15.4</v>
      </c>
      <c r="W127" s="861">
        <v>11.8</v>
      </c>
      <c r="X127" s="861">
        <v>10</v>
      </c>
      <c r="Y127" s="882">
        <v>4</v>
      </c>
      <c r="Z127" s="863"/>
      <c r="AA127" s="822">
        <v>33.21</v>
      </c>
      <c r="AB127" s="822">
        <v>84</v>
      </c>
      <c r="AC127" s="833">
        <v>12.73</v>
      </c>
      <c r="AD127" s="531">
        <v>82.39</v>
      </c>
      <c r="AE127" s="531">
        <v>-0.7</v>
      </c>
      <c r="AF127" s="823">
        <v>20.07</v>
      </c>
      <c r="AG127" s="540">
        <v>20</v>
      </c>
      <c r="AH127" s="540">
        <v>175</v>
      </c>
      <c r="AI127" s="533"/>
      <c r="AJ127" s="437"/>
      <c r="AK127" s="437"/>
      <c r="AL127" s="796" t="s">
        <v>27</v>
      </c>
      <c r="AM127" s="437" t="s">
        <v>55</v>
      </c>
      <c r="AN127" s="534" t="s">
        <v>55</v>
      </c>
      <c r="AO127" s="437" t="s">
        <v>55</v>
      </c>
      <c r="AP127" s="437" t="s">
        <v>55</v>
      </c>
      <c r="AQ127" s="25" t="s">
        <v>32</v>
      </c>
      <c r="AR127" s="437" t="s">
        <v>2244</v>
      </c>
      <c r="AS127" s="437" t="s">
        <v>2368</v>
      </c>
      <c r="AT127" s="437"/>
      <c r="AU127" s="796" t="s">
        <v>2241</v>
      </c>
      <c r="AV127" s="437">
        <v>126</v>
      </c>
    </row>
    <row r="128" spans="1:48" ht="27">
      <c r="A128" s="602">
        <v>45346</v>
      </c>
      <c r="B128" s="41">
        <v>202</v>
      </c>
      <c r="C128" s="603">
        <v>0.48958333333333331</v>
      </c>
      <c r="D128" s="40">
        <v>2401380</v>
      </c>
      <c r="E128" s="40" t="s">
        <v>21</v>
      </c>
      <c r="F128" s="40" t="s">
        <v>55</v>
      </c>
      <c r="G128" s="852">
        <v>14.1</v>
      </c>
      <c r="H128" s="852"/>
      <c r="I128" s="852"/>
      <c r="J128" s="604"/>
      <c r="K128" s="829">
        <v>13.48</v>
      </c>
      <c r="L128" s="605">
        <f>(SSSE[[#This Row],[Protéine Brut (%) (+/-0,7)]]/(100-SSSE[[#This Row],[Humidité (%)]]))*100</f>
        <v>15.692665890570431</v>
      </c>
      <c r="M128" s="781"/>
      <c r="N128" s="781"/>
      <c r="O128" s="781"/>
      <c r="P128" s="781"/>
      <c r="Q128" s="863"/>
      <c r="R128" s="862"/>
      <c r="S128" s="862"/>
      <c r="T128" s="861"/>
      <c r="U128" s="863"/>
      <c r="V128" s="861"/>
      <c r="W128" s="861"/>
      <c r="X128" s="861"/>
      <c r="Y128" s="882"/>
      <c r="Z128" s="863"/>
      <c r="AA128" s="822"/>
      <c r="AB128" s="822"/>
      <c r="AC128" s="833"/>
      <c r="AD128" s="531"/>
      <c r="AE128" s="531"/>
      <c r="AF128" s="823"/>
      <c r="AG128" s="540">
        <v>17</v>
      </c>
      <c r="AH128" s="540">
        <v>94</v>
      </c>
      <c r="AI128" s="533"/>
      <c r="AJ128" s="437"/>
      <c r="AK128" s="437"/>
      <c r="AL128" s="796" t="s">
        <v>27</v>
      </c>
      <c r="AM128" s="437"/>
      <c r="AN128" s="534"/>
      <c r="AO128" s="437" t="s">
        <v>55</v>
      </c>
      <c r="AP128" s="437" t="s">
        <v>55</v>
      </c>
      <c r="AQ128" s="25" t="s">
        <v>32</v>
      </c>
      <c r="AR128" s="437" t="s">
        <v>2244</v>
      </c>
      <c r="AS128" s="437" t="s">
        <v>2369</v>
      </c>
      <c r="AT128" s="437"/>
      <c r="AU128" s="796" t="s">
        <v>2241</v>
      </c>
      <c r="AV128" s="437">
        <v>127</v>
      </c>
    </row>
    <row r="129" spans="1:48" ht="27">
      <c r="A129" s="602">
        <v>45347</v>
      </c>
      <c r="B129" s="41">
        <v>202</v>
      </c>
      <c r="C129" s="603">
        <v>0.42708333333333331</v>
      </c>
      <c r="D129" s="40">
        <v>2401401</v>
      </c>
      <c r="E129" s="40" t="s">
        <v>21</v>
      </c>
      <c r="F129" s="40" t="s">
        <v>55</v>
      </c>
      <c r="G129" s="852">
        <v>13.56</v>
      </c>
      <c r="H129" s="852"/>
      <c r="I129" s="852">
        <v>14</v>
      </c>
      <c r="J129" s="604">
        <v>0.60499999999999998</v>
      </c>
      <c r="K129" s="829">
        <v>12.91</v>
      </c>
      <c r="L129" s="605">
        <f>(SSSE[[#This Row],[Protéine Brut (%) (+/-0,7)]]/(100-SSSE[[#This Row],[Humidité (%)]]))*100</f>
        <v>14.935215178158259</v>
      </c>
      <c r="M129" s="781"/>
      <c r="N129" s="781"/>
      <c r="O129" s="781"/>
      <c r="P129" s="781"/>
      <c r="Q129" s="863"/>
      <c r="R129" s="862"/>
      <c r="S129" s="862"/>
      <c r="T129" s="861"/>
      <c r="U129" s="863"/>
      <c r="V129" s="861"/>
      <c r="W129" s="861"/>
      <c r="X129" s="861"/>
      <c r="Y129" s="882"/>
      <c r="Z129" s="863"/>
      <c r="AA129" s="822"/>
      <c r="AB129" s="822"/>
      <c r="AC129" s="833"/>
      <c r="AD129" s="531">
        <v>84.36</v>
      </c>
      <c r="AE129" s="531">
        <v>-0.87</v>
      </c>
      <c r="AF129" s="823">
        <v>20.59</v>
      </c>
      <c r="AG129" s="540">
        <v>18</v>
      </c>
      <c r="AH129" s="540">
        <v>104</v>
      </c>
      <c r="AI129" s="533">
        <v>0.89</v>
      </c>
      <c r="AJ129" s="437"/>
      <c r="AK129" s="437"/>
      <c r="AL129" s="796" t="s">
        <v>27</v>
      </c>
      <c r="AM129" s="437"/>
      <c r="AN129" s="534"/>
      <c r="AO129" s="437" t="s">
        <v>55</v>
      </c>
      <c r="AP129" s="437" t="s">
        <v>55</v>
      </c>
      <c r="AQ129" s="25" t="s">
        <v>32</v>
      </c>
      <c r="AR129" s="437" t="s">
        <v>2244</v>
      </c>
      <c r="AS129" s="437" t="s">
        <v>2370</v>
      </c>
      <c r="AT129" s="437"/>
      <c r="AU129" s="796" t="s">
        <v>2241</v>
      </c>
      <c r="AV129" s="437">
        <v>128</v>
      </c>
    </row>
    <row r="130" spans="1:48" ht="27">
      <c r="A130" s="602">
        <v>45348</v>
      </c>
      <c r="B130" s="41">
        <v>202</v>
      </c>
      <c r="C130" s="603">
        <v>0.41666666666666669</v>
      </c>
      <c r="D130" s="40">
        <v>2401415</v>
      </c>
      <c r="E130" s="538" t="s">
        <v>59</v>
      </c>
      <c r="F130" s="40" t="s">
        <v>55</v>
      </c>
      <c r="G130" s="852">
        <v>14.2</v>
      </c>
      <c r="H130" s="852"/>
      <c r="I130" s="852"/>
      <c r="J130" s="604"/>
      <c r="K130" s="829">
        <v>12.62</v>
      </c>
      <c r="L130" s="605">
        <f>(SSSE[[#This Row],[Protéine Brut (%) (+/-0,7)]]/(100-SSSE[[#This Row],[Humidité (%)]]))*100</f>
        <v>14.708624708624708</v>
      </c>
      <c r="M130" s="781"/>
      <c r="N130" s="781">
        <v>2.4</v>
      </c>
      <c r="O130" s="781"/>
      <c r="P130" s="781">
        <v>4.4000000000000004</v>
      </c>
      <c r="Q130" s="859">
        <f>SUM(SSSE[[#This Row],[G 450µ]:[G 400µ]])</f>
        <v>6.8000000000000007</v>
      </c>
      <c r="R130" s="862">
        <v>10</v>
      </c>
      <c r="S130" s="862">
        <v>23.8</v>
      </c>
      <c r="T130" s="861">
        <v>19.600000000000001</v>
      </c>
      <c r="U130" s="859">
        <f>SUM(SSSE[[#This Row],[G 355µ]:[G 250µ]])</f>
        <v>53.4</v>
      </c>
      <c r="V130" s="861">
        <v>15.8</v>
      </c>
      <c r="W130" s="861">
        <v>9.8000000000000007</v>
      </c>
      <c r="X130" s="861">
        <v>6.2</v>
      </c>
      <c r="Y130" s="882">
        <v>7</v>
      </c>
      <c r="Z130" s="863"/>
      <c r="AA130" s="822">
        <v>33.75</v>
      </c>
      <c r="AB130" s="822">
        <v>96.08</v>
      </c>
      <c r="AC130" s="833">
        <v>12.54</v>
      </c>
      <c r="AD130" s="531">
        <v>82.56</v>
      </c>
      <c r="AE130" s="531">
        <v>-0.92</v>
      </c>
      <c r="AF130" s="823">
        <v>19.7</v>
      </c>
      <c r="AG130" s="540">
        <v>16</v>
      </c>
      <c r="AH130" s="540">
        <v>74</v>
      </c>
      <c r="AI130" s="533"/>
      <c r="AJ130" s="437"/>
      <c r="AK130" s="437"/>
      <c r="AL130" s="796" t="s">
        <v>27</v>
      </c>
      <c r="AM130" s="437" t="s">
        <v>55</v>
      </c>
      <c r="AN130" s="534" t="s">
        <v>55</v>
      </c>
      <c r="AO130" s="437" t="s">
        <v>55</v>
      </c>
      <c r="AP130" s="437" t="s">
        <v>55</v>
      </c>
      <c r="AQ130" s="25" t="s">
        <v>32</v>
      </c>
      <c r="AR130" s="437" t="s">
        <v>2244</v>
      </c>
      <c r="AS130" s="437" t="s">
        <v>2371</v>
      </c>
      <c r="AT130" s="437"/>
      <c r="AU130" s="796" t="s">
        <v>2241</v>
      </c>
      <c r="AV130" s="437">
        <v>129</v>
      </c>
    </row>
    <row r="131" spans="1:48" ht="27">
      <c r="A131" s="602">
        <v>45348</v>
      </c>
      <c r="B131" s="41">
        <v>202</v>
      </c>
      <c r="C131" s="603">
        <v>0.41666666666666669</v>
      </c>
      <c r="D131" s="40">
        <v>2401414</v>
      </c>
      <c r="E131" s="40" t="s">
        <v>71</v>
      </c>
      <c r="F131" s="40" t="s">
        <v>55</v>
      </c>
      <c r="G131" s="852">
        <v>13.8</v>
      </c>
      <c r="H131" s="852">
        <v>14.09</v>
      </c>
      <c r="I131" s="852"/>
      <c r="J131" s="604"/>
      <c r="K131" s="829">
        <v>12.64</v>
      </c>
      <c r="L131" s="605">
        <f>(SSSE[[#This Row],[Protéine Brut (%) (+/-0,7)]]/(100-SSSE[[#This Row],[Humidité (%)]]))*100</f>
        <v>14.663573085846867</v>
      </c>
      <c r="M131" s="781"/>
      <c r="N131" s="781">
        <v>2.8</v>
      </c>
      <c r="O131" s="781"/>
      <c r="P131" s="781">
        <v>3.6</v>
      </c>
      <c r="Q131" s="859">
        <f>SUM(SSSE[[#This Row],[G 450µ]:[G 400µ]])</f>
        <v>6.4</v>
      </c>
      <c r="R131" s="862">
        <v>11.2</v>
      </c>
      <c r="S131" s="862">
        <v>23</v>
      </c>
      <c r="T131" s="861">
        <v>20.6</v>
      </c>
      <c r="U131" s="859">
        <f>SUM(SSSE[[#This Row],[G 355µ]:[G 250µ]])</f>
        <v>54.800000000000004</v>
      </c>
      <c r="V131" s="861">
        <v>14.6</v>
      </c>
      <c r="W131" s="861">
        <v>9.6</v>
      </c>
      <c r="X131" s="861">
        <v>7.8</v>
      </c>
      <c r="Y131" s="882">
        <v>5</v>
      </c>
      <c r="Z131" s="863"/>
      <c r="AA131" s="822"/>
      <c r="AB131" s="822"/>
      <c r="AC131" s="833"/>
      <c r="AD131" s="531">
        <v>82.33</v>
      </c>
      <c r="AE131" s="531">
        <v>-0.69</v>
      </c>
      <c r="AF131" s="823">
        <v>19.420000000000002</v>
      </c>
      <c r="AG131" s="540">
        <v>15</v>
      </c>
      <c r="AH131" s="540">
        <v>78</v>
      </c>
      <c r="AI131" s="533"/>
      <c r="AJ131" s="437">
        <v>588</v>
      </c>
      <c r="AK131" s="437"/>
      <c r="AL131" s="796" t="s">
        <v>27</v>
      </c>
      <c r="AM131" s="437"/>
      <c r="AN131" s="534"/>
      <c r="AO131" s="437" t="s">
        <v>55</v>
      </c>
      <c r="AP131" s="437" t="s">
        <v>55</v>
      </c>
      <c r="AQ131" s="25" t="s">
        <v>32</v>
      </c>
      <c r="AR131" s="437" t="s">
        <v>2244</v>
      </c>
      <c r="AS131" s="437" t="s">
        <v>2372</v>
      </c>
      <c r="AT131" s="437"/>
      <c r="AU131" s="796" t="s">
        <v>2241</v>
      </c>
      <c r="AV131" s="437">
        <v>130</v>
      </c>
    </row>
    <row r="132" spans="1:48" ht="27">
      <c r="A132" s="602">
        <v>45348</v>
      </c>
      <c r="B132" s="41">
        <v>202</v>
      </c>
      <c r="C132" s="603">
        <v>0.45833333333333331</v>
      </c>
      <c r="D132" s="40">
        <v>240418</v>
      </c>
      <c r="E132" s="538" t="s">
        <v>59</v>
      </c>
      <c r="F132" s="40" t="s">
        <v>55</v>
      </c>
      <c r="G132" s="852">
        <v>13.76</v>
      </c>
      <c r="H132" s="852">
        <v>13.98</v>
      </c>
      <c r="I132" s="852"/>
      <c r="J132" s="604"/>
      <c r="K132" s="829">
        <v>13.84</v>
      </c>
      <c r="L132" s="605">
        <f>(SSSE[[#This Row],[Protéine Brut (%) (+/-0,7)]]/(100-SSSE[[#This Row],[Humidité (%)]]))*100</f>
        <v>16.048237476808907</v>
      </c>
      <c r="M132" s="781"/>
      <c r="N132" s="781">
        <v>1.8</v>
      </c>
      <c r="O132" s="781"/>
      <c r="P132" s="781">
        <v>3.4</v>
      </c>
      <c r="Q132" s="859">
        <f>SUM(SSSE[[#This Row],[G 450µ]:[G 400µ]])</f>
        <v>5.2</v>
      </c>
      <c r="R132" s="862">
        <v>10</v>
      </c>
      <c r="S132" s="862">
        <v>23.8</v>
      </c>
      <c r="T132" s="861">
        <v>18</v>
      </c>
      <c r="U132" s="859">
        <f>SUM(SSSE[[#This Row],[G 355µ]:[G 250µ]])</f>
        <v>51.8</v>
      </c>
      <c r="V132" s="861">
        <v>19.399999999999999</v>
      </c>
      <c r="W132" s="861">
        <v>10.199999999999999</v>
      </c>
      <c r="X132" s="861">
        <v>8</v>
      </c>
      <c r="Y132" s="882">
        <v>3.8</v>
      </c>
      <c r="Z132" s="863"/>
      <c r="AA132" s="822">
        <v>34.159999999999997</v>
      </c>
      <c r="AB132" s="822">
        <v>90.87</v>
      </c>
      <c r="AC132" s="833">
        <v>12.53</v>
      </c>
      <c r="AD132" s="531">
        <v>81.67</v>
      </c>
      <c r="AE132" s="531">
        <v>-0.98</v>
      </c>
      <c r="AF132" s="823">
        <v>20.11</v>
      </c>
      <c r="AG132" s="540">
        <v>14</v>
      </c>
      <c r="AH132" s="540">
        <v>81</v>
      </c>
      <c r="AI132" s="533"/>
      <c r="AJ132" s="437"/>
      <c r="AK132" s="437" t="s">
        <v>2349</v>
      </c>
      <c r="AL132" s="796" t="s">
        <v>27</v>
      </c>
      <c r="AM132" s="437" t="s">
        <v>55</v>
      </c>
      <c r="AN132" s="534" t="s">
        <v>55</v>
      </c>
      <c r="AO132" s="437" t="s">
        <v>55</v>
      </c>
      <c r="AP132" s="437" t="s">
        <v>55</v>
      </c>
      <c r="AQ132" s="25" t="s">
        <v>32</v>
      </c>
      <c r="AR132" s="437" t="s">
        <v>2244</v>
      </c>
      <c r="AS132" s="437" t="s">
        <v>2373</v>
      </c>
      <c r="AT132" s="437"/>
      <c r="AU132" s="796" t="s">
        <v>2241</v>
      </c>
      <c r="AV132" s="437">
        <v>131</v>
      </c>
    </row>
    <row r="133" spans="1:48" ht="27">
      <c r="A133" s="602">
        <v>45348</v>
      </c>
      <c r="B133" s="41">
        <v>202</v>
      </c>
      <c r="C133" s="603">
        <v>0.70833333333333337</v>
      </c>
      <c r="D133" s="40">
        <v>2401431</v>
      </c>
      <c r="E133" s="40" t="s">
        <v>21</v>
      </c>
      <c r="F133" s="40" t="s">
        <v>55</v>
      </c>
      <c r="G133" s="852">
        <v>13.92</v>
      </c>
      <c r="H133" s="852"/>
      <c r="I133" s="852"/>
      <c r="J133" s="604"/>
      <c r="K133" s="829">
        <v>13.36</v>
      </c>
      <c r="L133" s="605">
        <f>(SSSE[[#This Row],[Protéine Brut (%) (+/-0,7)]]/(100-SSSE[[#This Row],[Humidité (%)]]))*100</f>
        <v>15.520446096654275</v>
      </c>
      <c r="M133" s="781"/>
      <c r="N133" s="781"/>
      <c r="O133" s="781"/>
      <c r="P133" s="781"/>
      <c r="Q133" s="863"/>
      <c r="R133" s="862"/>
      <c r="S133" s="862"/>
      <c r="T133" s="861"/>
      <c r="U133" s="863"/>
      <c r="V133" s="861"/>
      <c r="W133" s="861"/>
      <c r="X133" s="861"/>
      <c r="Y133" s="882"/>
      <c r="Z133" s="863"/>
      <c r="AA133" s="822"/>
      <c r="AB133" s="822"/>
      <c r="AC133" s="833"/>
      <c r="AD133" s="531">
        <v>82.49</v>
      </c>
      <c r="AE133" s="531">
        <v>-0.99</v>
      </c>
      <c r="AF133" s="823">
        <v>20.12</v>
      </c>
      <c r="AG133" s="540">
        <v>16</v>
      </c>
      <c r="AH133" s="540">
        <v>84</v>
      </c>
      <c r="AI133" s="533"/>
      <c r="AJ133" s="437"/>
      <c r="AK133" s="437"/>
      <c r="AL133" s="796" t="s">
        <v>27</v>
      </c>
      <c r="AM133" s="437"/>
      <c r="AN133" s="534"/>
      <c r="AO133" s="437" t="s">
        <v>55</v>
      </c>
      <c r="AP133" s="437" t="s">
        <v>55</v>
      </c>
      <c r="AQ133" s="25" t="s">
        <v>32</v>
      </c>
      <c r="AR133" s="437" t="s">
        <v>2244</v>
      </c>
      <c r="AS133" s="437" t="s">
        <v>2374</v>
      </c>
      <c r="AT133" s="437"/>
      <c r="AU133" s="796" t="s">
        <v>2241</v>
      </c>
      <c r="AV133" s="437">
        <v>132</v>
      </c>
    </row>
    <row r="134" spans="1:48" ht="27">
      <c r="A134" s="602">
        <v>45349</v>
      </c>
      <c r="B134" s="41">
        <v>202</v>
      </c>
      <c r="C134" s="603">
        <v>0.38541666666666669</v>
      </c>
      <c r="D134" s="40">
        <v>2401446</v>
      </c>
      <c r="E134" s="40" t="s">
        <v>21</v>
      </c>
      <c r="F134" s="40" t="s">
        <v>55</v>
      </c>
      <c r="G134" s="852">
        <v>13.63</v>
      </c>
      <c r="H134" s="852"/>
      <c r="I134" s="852"/>
      <c r="J134" s="604"/>
      <c r="K134" s="829">
        <v>14.02</v>
      </c>
      <c r="L134" s="605">
        <f>(SSSE[[#This Row],[Protéine Brut (%) (+/-0,7)]]/(100-SSSE[[#This Row],[Humidité (%)]]))*100</f>
        <v>16.232488132453398</v>
      </c>
      <c r="M134" s="781"/>
      <c r="N134" s="781">
        <v>2</v>
      </c>
      <c r="O134" s="781"/>
      <c r="P134" s="781">
        <v>2.6</v>
      </c>
      <c r="Q134" s="859">
        <f>SUM(SSSE[[#This Row],[G 450µ]:[G 400µ]])</f>
        <v>4.5999999999999996</v>
      </c>
      <c r="R134" s="862">
        <v>10</v>
      </c>
      <c r="S134" s="862">
        <v>28</v>
      </c>
      <c r="T134" s="861">
        <v>18.600000000000001</v>
      </c>
      <c r="U134" s="859">
        <f>SUM(SSSE[[#This Row],[G 355µ]:[G 250µ]])</f>
        <v>56.6</v>
      </c>
      <c r="V134" s="861">
        <v>23.4</v>
      </c>
      <c r="W134" s="861">
        <v>10.3</v>
      </c>
      <c r="X134" s="861">
        <v>3</v>
      </c>
      <c r="Y134" s="882">
        <v>2.6</v>
      </c>
      <c r="Z134" s="863"/>
      <c r="AA134" s="822"/>
      <c r="AB134" s="822"/>
      <c r="AC134" s="833"/>
      <c r="AD134" s="531">
        <v>81.150000000000006</v>
      </c>
      <c r="AE134" s="531">
        <v>-0.4</v>
      </c>
      <c r="AF134" s="823">
        <v>19.670000000000002</v>
      </c>
      <c r="AG134" s="540">
        <v>20</v>
      </c>
      <c r="AH134" s="540">
        <v>180</v>
      </c>
      <c r="AI134" s="533">
        <v>0.79</v>
      </c>
      <c r="AJ134" s="437"/>
      <c r="AK134" s="437"/>
      <c r="AL134" s="796" t="s">
        <v>46</v>
      </c>
      <c r="AM134" s="437"/>
      <c r="AN134" s="534"/>
      <c r="AO134" s="437" t="s">
        <v>55</v>
      </c>
      <c r="AP134" s="437" t="s">
        <v>55</v>
      </c>
      <c r="AQ134" s="25" t="s">
        <v>32</v>
      </c>
      <c r="AR134" s="437" t="s">
        <v>2244</v>
      </c>
      <c r="AS134" s="437" t="s">
        <v>2375</v>
      </c>
      <c r="AT134" s="437"/>
      <c r="AU134" s="796" t="s">
        <v>2241</v>
      </c>
      <c r="AV134" s="437">
        <v>133</v>
      </c>
    </row>
    <row r="135" spans="1:48" ht="27">
      <c r="A135" s="602">
        <v>45349</v>
      </c>
      <c r="B135" s="41">
        <v>202</v>
      </c>
      <c r="C135" s="603">
        <v>0.45833333333333331</v>
      </c>
      <c r="D135" s="40">
        <v>2401443</v>
      </c>
      <c r="E135" s="40" t="s">
        <v>71</v>
      </c>
      <c r="F135" s="40" t="s">
        <v>55</v>
      </c>
      <c r="G135" s="852">
        <v>13.69</v>
      </c>
      <c r="H135" s="852"/>
      <c r="I135" s="852"/>
      <c r="J135" s="604"/>
      <c r="K135" s="829">
        <v>13.68</v>
      </c>
      <c r="L135" s="605">
        <f>(SSSE[[#This Row],[Protéine Brut (%) (+/-0,7)]]/(100-SSSE[[#This Row],[Humidité (%)]]))*100</f>
        <v>15.849843587069865</v>
      </c>
      <c r="M135" s="781"/>
      <c r="N135" s="781">
        <v>2.4</v>
      </c>
      <c r="O135" s="781"/>
      <c r="P135" s="781">
        <v>3.6</v>
      </c>
      <c r="Q135" s="859">
        <f>SUM(SSSE[[#This Row],[G 450µ]:[G 400µ]])</f>
        <v>6</v>
      </c>
      <c r="R135" s="862">
        <v>10</v>
      </c>
      <c r="S135" s="862">
        <v>25</v>
      </c>
      <c r="T135" s="861">
        <v>15.4</v>
      </c>
      <c r="U135" s="859">
        <f>SUM(SSSE[[#This Row],[G 355µ]:[G 250µ]])</f>
        <v>50.4</v>
      </c>
      <c r="V135" s="861">
        <v>18</v>
      </c>
      <c r="W135" s="861">
        <v>9.1999999999999993</v>
      </c>
      <c r="X135" s="861">
        <v>10</v>
      </c>
      <c r="Y135" s="882">
        <v>3.8</v>
      </c>
      <c r="Z135" s="863"/>
      <c r="AA135" s="822"/>
      <c r="AB135" s="822"/>
      <c r="AC135" s="833"/>
      <c r="AD135" s="531">
        <v>82.23</v>
      </c>
      <c r="AE135" s="531">
        <v>-0.77</v>
      </c>
      <c r="AF135" s="823">
        <v>19.420000000000002</v>
      </c>
      <c r="AG135" s="540">
        <v>14</v>
      </c>
      <c r="AH135" s="540">
        <v>100</v>
      </c>
      <c r="AI135" s="533">
        <v>0.89</v>
      </c>
      <c r="AJ135" s="437"/>
      <c r="AK135" s="437"/>
      <c r="AL135" s="796" t="s">
        <v>46</v>
      </c>
      <c r="AM135" s="437"/>
      <c r="AN135" s="534"/>
      <c r="AO135" s="437" t="s">
        <v>55</v>
      </c>
      <c r="AP135" s="437" t="s">
        <v>55</v>
      </c>
      <c r="AQ135" s="25" t="s">
        <v>32</v>
      </c>
      <c r="AR135" s="437" t="s">
        <v>2244</v>
      </c>
      <c r="AS135" s="437" t="s">
        <v>2376</v>
      </c>
      <c r="AT135" s="437"/>
      <c r="AU135" s="796" t="s">
        <v>2241</v>
      </c>
      <c r="AV135" s="437">
        <v>134</v>
      </c>
    </row>
    <row r="136" spans="1:48" ht="27">
      <c r="A136" s="602">
        <v>45349</v>
      </c>
      <c r="B136" s="41">
        <v>202</v>
      </c>
      <c r="C136" s="603">
        <v>0.45833333333333331</v>
      </c>
      <c r="D136" s="40">
        <v>2401444</v>
      </c>
      <c r="E136" s="538" t="s">
        <v>59</v>
      </c>
      <c r="F136" s="40" t="s">
        <v>55</v>
      </c>
      <c r="G136" s="852">
        <v>13.57</v>
      </c>
      <c r="H136" s="852"/>
      <c r="I136" s="852"/>
      <c r="J136" s="604"/>
      <c r="K136" s="829">
        <v>13.84</v>
      </c>
      <c r="L136" s="605">
        <f>(SSSE[[#This Row],[Protéine Brut (%) (+/-0,7)]]/(100-SSSE[[#This Row],[Humidité (%)]]))*100</f>
        <v>16.012958463496467</v>
      </c>
      <c r="M136" s="781"/>
      <c r="N136" s="781">
        <v>1.8</v>
      </c>
      <c r="O136" s="781"/>
      <c r="P136" s="781">
        <v>3.2</v>
      </c>
      <c r="Q136" s="859">
        <f>SUM(SSSE[[#This Row],[G 450µ]:[G 400µ]])</f>
        <v>5</v>
      </c>
      <c r="R136" s="862">
        <v>9</v>
      </c>
      <c r="S136" s="862">
        <v>24.4</v>
      </c>
      <c r="T136" s="861">
        <v>19.399999999999999</v>
      </c>
      <c r="U136" s="859">
        <f>SUM(SSSE[[#This Row],[G 355µ]:[G 250µ]])</f>
        <v>52.8</v>
      </c>
      <c r="V136" s="861">
        <v>21.4</v>
      </c>
      <c r="W136" s="861">
        <v>10.6</v>
      </c>
      <c r="X136" s="861">
        <v>5.4</v>
      </c>
      <c r="Y136" s="882">
        <v>4</v>
      </c>
      <c r="Z136" s="863"/>
      <c r="AA136" s="822"/>
      <c r="AB136" s="822"/>
      <c r="AC136" s="833"/>
      <c r="AD136" s="531">
        <v>82.56</v>
      </c>
      <c r="AE136" s="531">
        <v>-0.94</v>
      </c>
      <c r="AF136" s="823">
        <v>20.25</v>
      </c>
      <c r="AG136" s="540">
        <v>15</v>
      </c>
      <c r="AH136" s="540">
        <v>98</v>
      </c>
      <c r="AI136" s="533">
        <v>0.77</v>
      </c>
      <c r="AJ136" s="437"/>
      <c r="AK136" s="437"/>
      <c r="AL136" s="796" t="s">
        <v>46</v>
      </c>
      <c r="AM136" s="437" t="s">
        <v>55</v>
      </c>
      <c r="AN136" s="534" t="s">
        <v>55</v>
      </c>
      <c r="AO136" s="437" t="s">
        <v>55</v>
      </c>
      <c r="AP136" s="437" t="s">
        <v>55</v>
      </c>
      <c r="AQ136" s="25" t="s">
        <v>32</v>
      </c>
      <c r="AR136" s="437" t="s">
        <v>2244</v>
      </c>
      <c r="AS136" s="437" t="s">
        <v>2377</v>
      </c>
      <c r="AT136" s="437"/>
      <c r="AU136" s="796" t="s">
        <v>2241</v>
      </c>
      <c r="AV136" s="437">
        <v>135</v>
      </c>
    </row>
    <row r="137" spans="1:48" ht="27">
      <c r="A137" s="602">
        <v>45349</v>
      </c>
      <c r="B137" s="41">
        <v>202</v>
      </c>
      <c r="C137" s="603">
        <v>0.60416666666666663</v>
      </c>
      <c r="D137" s="40">
        <v>2401447</v>
      </c>
      <c r="E137" s="40" t="s">
        <v>21</v>
      </c>
      <c r="F137" s="40" t="s">
        <v>55</v>
      </c>
      <c r="G137" s="852">
        <v>13.82</v>
      </c>
      <c r="H137" s="852"/>
      <c r="I137" s="852"/>
      <c r="J137" s="604">
        <v>0.65100000000000002</v>
      </c>
      <c r="K137" s="829">
        <v>13.66</v>
      </c>
      <c r="L137" s="605">
        <f>(SSSE[[#This Row],[Protéine Brut (%) (+/-0,7)]]/(100-SSSE[[#This Row],[Humidité (%)]]))*100</f>
        <v>15.850545370155485</v>
      </c>
      <c r="M137" s="781"/>
      <c r="N137" s="781"/>
      <c r="O137" s="781"/>
      <c r="P137" s="781"/>
      <c r="Q137" s="863"/>
      <c r="R137" s="862"/>
      <c r="S137" s="862"/>
      <c r="T137" s="861"/>
      <c r="U137" s="863"/>
      <c r="V137" s="861"/>
      <c r="W137" s="861"/>
      <c r="X137" s="861"/>
      <c r="Y137" s="882"/>
      <c r="Z137" s="863"/>
      <c r="AA137" s="822"/>
      <c r="AB137" s="822"/>
      <c r="AC137" s="833"/>
      <c r="AD137" s="531">
        <v>81.180000000000007</v>
      </c>
      <c r="AE137" s="531">
        <v>0.42</v>
      </c>
      <c r="AF137" s="823">
        <v>20.010000000000002</v>
      </c>
      <c r="AG137" s="540">
        <v>26</v>
      </c>
      <c r="AH137" s="540">
        <v>200</v>
      </c>
      <c r="AI137" s="533"/>
      <c r="AJ137" s="437"/>
      <c r="AK137" s="437"/>
      <c r="AL137" s="796" t="s">
        <v>27</v>
      </c>
      <c r="AM137" s="437"/>
      <c r="AN137" s="534"/>
      <c r="AO137" s="437" t="s">
        <v>55</v>
      </c>
      <c r="AP137" s="437" t="s">
        <v>55</v>
      </c>
      <c r="AQ137" s="25" t="s">
        <v>32</v>
      </c>
      <c r="AR137" s="437" t="s">
        <v>2244</v>
      </c>
      <c r="AS137" s="437" t="s">
        <v>2378</v>
      </c>
      <c r="AT137" s="437"/>
      <c r="AU137" s="796" t="s">
        <v>2241</v>
      </c>
      <c r="AV137" s="437">
        <v>136</v>
      </c>
    </row>
    <row r="138" spans="1:48" ht="27">
      <c r="A138" s="602">
        <v>45349</v>
      </c>
      <c r="B138" s="41">
        <v>202</v>
      </c>
      <c r="C138" s="603">
        <v>0.70833333333333337</v>
      </c>
      <c r="D138" s="40">
        <v>2401450</v>
      </c>
      <c r="E138" s="40" t="s">
        <v>21</v>
      </c>
      <c r="F138" s="40" t="s">
        <v>55</v>
      </c>
      <c r="G138" s="852">
        <v>13.83</v>
      </c>
      <c r="H138" s="852"/>
      <c r="I138" s="852"/>
      <c r="J138" s="604"/>
      <c r="K138" s="829">
        <v>13.46</v>
      </c>
      <c r="L138" s="605">
        <f>(SSSE[[#This Row],[Protéine Brut (%) (+/-0,7)]]/(100-SSSE[[#This Row],[Humidité (%)]]))*100</f>
        <v>15.620285482186377</v>
      </c>
      <c r="M138" s="781"/>
      <c r="N138" s="781"/>
      <c r="O138" s="781"/>
      <c r="P138" s="781"/>
      <c r="Q138" s="863"/>
      <c r="R138" s="862"/>
      <c r="S138" s="862"/>
      <c r="T138" s="861"/>
      <c r="U138" s="863"/>
      <c r="V138" s="861"/>
      <c r="W138" s="861"/>
      <c r="X138" s="861"/>
      <c r="Y138" s="882"/>
      <c r="Z138" s="863"/>
      <c r="AA138" s="822"/>
      <c r="AB138" s="822"/>
      <c r="AC138" s="833"/>
      <c r="AD138" s="531">
        <v>81.180000000000007</v>
      </c>
      <c r="AE138" s="531">
        <v>0.42</v>
      </c>
      <c r="AF138" s="823">
        <v>20.010000000000002</v>
      </c>
      <c r="AG138" s="540">
        <v>17</v>
      </c>
      <c r="AH138" s="540">
        <v>188</v>
      </c>
      <c r="AI138" s="533"/>
      <c r="AJ138" s="437"/>
      <c r="AK138" s="437"/>
      <c r="AL138" s="796" t="s">
        <v>46</v>
      </c>
      <c r="AM138" s="437"/>
      <c r="AN138" s="534"/>
      <c r="AO138" s="437" t="s">
        <v>55</v>
      </c>
      <c r="AP138" s="437" t="s">
        <v>55</v>
      </c>
      <c r="AQ138" s="25" t="s">
        <v>32</v>
      </c>
      <c r="AR138" s="437" t="s">
        <v>2244</v>
      </c>
      <c r="AS138" s="437" t="s">
        <v>2379</v>
      </c>
      <c r="AT138" s="437"/>
      <c r="AU138" s="796" t="s">
        <v>2241</v>
      </c>
      <c r="AV138" s="437">
        <v>137</v>
      </c>
    </row>
    <row r="139" spans="1:48" ht="27">
      <c r="A139" s="602">
        <v>45350</v>
      </c>
      <c r="B139" s="41">
        <v>202</v>
      </c>
      <c r="C139" s="603">
        <v>0.41666666666666669</v>
      </c>
      <c r="D139" s="40">
        <v>2401452</v>
      </c>
      <c r="E139" s="538" t="s">
        <v>59</v>
      </c>
      <c r="F139" s="40" t="s">
        <v>55</v>
      </c>
      <c r="G139" s="852">
        <v>13.36</v>
      </c>
      <c r="H139" s="852"/>
      <c r="I139" s="852">
        <v>13.62</v>
      </c>
      <c r="J139" s="604"/>
      <c r="K139" s="829">
        <v>13.71</v>
      </c>
      <c r="L139" s="605">
        <f>(SSSE[[#This Row],[Protéine Brut (%) (+/-0,7)]]/(100-SSSE[[#This Row],[Humidité (%)]]))*100</f>
        <v>15.824099722991692</v>
      </c>
      <c r="M139" s="781"/>
      <c r="N139" s="781">
        <v>2.4</v>
      </c>
      <c r="O139" s="781"/>
      <c r="P139" s="781">
        <v>3.6</v>
      </c>
      <c r="Q139" s="859">
        <f>SUM(SSSE[[#This Row],[G 450µ]:[G 400µ]])</f>
        <v>6</v>
      </c>
      <c r="R139" s="862">
        <v>9.1999999999999993</v>
      </c>
      <c r="S139" s="862">
        <v>24</v>
      </c>
      <c r="T139" s="861">
        <v>19.8</v>
      </c>
      <c r="U139" s="859">
        <f>SUM(SSSE[[#This Row],[G 355µ]:[G 250µ]])</f>
        <v>53</v>
      </c>
      <c r="V139" s="861">
        <v>16.600000000000001</v>
      </c>
      <c r="W139" s="861">
        <v>10.4</v>
      </c>
      <c r="X139" s="861">
        <v>6.8</v>
      </c>
      <c r="Y139" s="882">
        <v>4</v>
      </c>
      <c r="Z139" s="863"/>
      <c r="AA139" s="822">
        <v>34.479999999999997</v>
      </c>
      <c r="AB139" s="822">
        <v>97</v>
      </c>
      <c r="AC139" s="833">
        <v>12.06</v>
      </c>
      <c r="AD139" s="531">
        <v>81.78</v>
      </c>
      <c r="AE139" s="531">
        <v>-0.81</v>
      </c>
      <c r="AF139" s="823">
        <v>19.54</v>
      </c>
      <c r="AG139" s="540">
        <v>9</v>
      </c>
      <c r="AH139" s="540">
        <v>107</v>
      </c>
      <c r="AI139" s="533"/>
      <c r="AJ139" s="437"/>
      <c r="AK139" s="437"/>
      <c r="AL139" s="796" t="s">
        <v>46</v>
      </c>
      <c r="AM139" s="437" t="s">
        <v>55</v>
      </c>
      <c r="AN139" s="534" t="s">
        <v>55</v>
      </c>
      <c r="AO139" s="437" t="s">
        <v>55</v>
      </c>
      <c r="AP139" s="437" t="s">
        <v>55</v>
      </c>
      <c r="AQ139" s="25" t="s">
        <v>32</v>
      </c>
      <c r="AR139" s="437" t="s">
        <v>2239</v>
      </c>
      <c r="AS139" s="437" t="s">
        <v>2380</v>
      </c>
      <c r="AT139" s="437"/>
      <c r="AU139" s="796" t="s">
        <v>2241</v>
      </c>
      <c r="AV139" s="437">
        <v>138</v>
      </c>
    </row>
    <row r="140" spans="1:48" ht="27">
      <c r="A140" s="602">
        <v>45350</v>
      </c>
      <c r="B140" s="41">
        <v>202</v>
      </c>
      <c r="C140" s="603">
        <v>0.47916666666666669</v>
      </c>
      <c r="D140" s="40">
        <v>2401468</v>
      </c>
      <c r="E140" s="40" t="s">
        <v>21</v>
      </c>
      <c r="F140" s="40" t="s">
        <v>55</v>
      </c>
      <c r="G140" s="852">
        <v>13.7</v>
      </c>
      <c r="H140" s="852"/>
      <c r="I140" s="852">
        <v>13.6</v>
      </c>
      <c r="J140" s="604"/>
      <c r="K140" s="829">
        <v>13.28</v>
      </c>
      <c r="L140" s="605">
        <f>(SSSE[[#This Row],[Protéine Brut (%) (+/-0,7)]]/(100-SSSE[[#This Row],[Humidité (%)]]))*100</f>
        <v>15.388180764774043</v>
      </c>
      <c r="M140" s="781"/>
      <c r="N140" s="781">
        <v>1.2</v>
      </c>
      <c r="O140" s="781"/>
      <c r="P140" s="781">
        <v>2.4</v>
      </c>
      <c r="Q140" s="859">
        <f>SUM(SSSE[[#This Row],[G 450µ]:[G 400µ]])</f>
        <v>3.5999999999999996</v>
      </c>
      <c r="R140" s="862">
        <v>5.2</v>
      </c>
      <c r="S140" s="862">
        <v>26</v>
      </c>
      <c r="T140" s="861">
        <v>21</v>
      </c>
      <c r="U140" s="859">
        <f>SUM(SSSE[[#This Row],[G 355µ]:[G 250µ]])</f>
        <v>52.2</v>
      </c>
      <c r="V140" s="861">
        <v>23</v>
      </c>
      <c r="W140" s="861">
        <v>10</v>
      </c>
      <c r="X140" s="861">
        <v>3.2</v>
      </c>
      <c r="Y140" s="882">
        <v>7</v>
      </c>
      <c r="Z140" s="863"/>
      <c r="AA140" s="822"/>
      <c r="AB140" s="822"/>
      <c r="AC140" s="833"/>
      <c r="AD140" s="531">
        <v>82.29</v>
      </c>
      <c r="AE140" s="531">
        <v>-1.1499999999999999</v>
      </c>
      <c r="AF140" s="823">
        <v>20.74</v>
      </c>
      <c r="AG140" s="540">
        <v>12</v>
      </c>
      <c r="AH140" s="540">
        <v>113</v>
      </c>
      <c r="AI140" s="533">
        <v>0.87</v>
      </c>
      <c r="AJ140" s="437"/>
      <c r="AK140" s="437"/>
      <c r="AL140" s="796" t="s">
        <v>46</v>
      </c>
      <c r="AM140" s="437"/>
      <c r="AN140" s="534"/>
      <c r="AO140" s="437" t="s">
        <v>55</v>
      </c>
      <c r="AP140" s="437" t="s">
        <v>55</v>
      </c>
      <c r="AQ140" s="25" t="s">
        <v>32</v>
      </c>
      <c r="AR140" s="437" t="s">
        <v>2244</v>
      </c>
      <c r="AS140" s="437" t="s">
        <v>2381</v>
      </c>
      <c r="AT140" s="437"/>
      <c r="AU140" s="796" t="s">
        <v>2241</v>
      </c>
      <c r="AV140" s="437">
        <v>139</v>
      </c>
    </row>
    <row r="141" spans="1:48" ht="24" customHeight="1">
      <c r="A141" s="602">
        <v>45351</v>
      </c>
      <c r="B141" s="41">
        <v>202</v>
      </c>
      <c r="C141" s="603">
        <v>0.41666666666666669</v>
      </c>
      <c r="D141" s="40">
        <v>2401473</v>
      </c>
      <c r="E141" s="538" t="s">
        <v>59</v>
      </c>
      <c r="F141" s="40" t="s">
        <v>55</v>
      </c>
      <c r="G141" s="852">
        <v>13.6</v>
      </c>
      <c r="H141" s="852">
        <v>13.73</v>
      </c>
      <c r="I141" s="852">
        <v>13.8</v>
      </c>
      <c r="J141" s="604"/>
      <c r="K141" s="829">
        <v>13.68</v>
      </c>
      <c r="L141" s="605">
        <f>(SSSE[[#This Row],[Protéine Brut (%) (+/-0,7)]]/(100-SSSE[[#This Row],[Humidité (%)]]))*100</f>
        <v>15.833333333333332</v>
      </c>
      <c r="M141" s="781"/>
      <c r="N141" s="781">
        <v>1.6</v>
      </c>
      <c r="O141" s="781"/>
      <c r="P141" s="781">
        <v>3</v>
      </c>
      <c r="Q141" s="859">
        <f>SUM(SSSE[[#This Row],[G 450µ]:[G 400µ]])</f>
        <v>4.5999999999999996</v>
      </c>
      <c r="R141" s="862">
        <v>8.8000000000000007</v>
      </c>
      <c r="S141" s="862">
        <v>21.8</v>
      </c>
      <c r="T141" s="861">
        <v>20</v>
      </c>
      <c r="U141" s="859">
        <f>SUM(SSSE[[#This Row],[G 355µ]:[G 250µ]])</f>
        <v>50.6</v>
      </c>
      <c r="V141" s="861">
        <v>14.6</v>
      </c>
      <c r="W141" s="861">
        <v>10.8</v>
      </c>
      <c r="X141" s="861">
        <v>7.4</v>
      </c>
      <c r="Y141" s="882">
        <v>8</v>
      </c>
      <c r="Z141" s="863"/>
      <c r="AA141" s="822"/>
      <c r="AB141" s="822"/>
      <c r="AC141" s="833"/>
      <c r="AD141" s="531">
        <v>82.91</v>
      </c>
      <c r="AE141" s="531">
        <v>-0.91</v>
      </c>
      <c r="AF141" s="823">
        <v>19.28</v>
      </c>
      <c r="AG141" s="540">
        <v>11</v>
      </c>
      <c r="AH141" s="540">
        <v>90</v>
      </c>
      <c r="AI141" s="533">
        <v>0.88</v>
      </c>
      <c r="AJ141" s="437"/>
      <c r="AK141" s="437"/>
      <c r="AL141" s="796" t="s">
        <v>46</v>
      </c>
      <c r="AM141" s="437" t="s">
        <v>55</v>
      </c>
      <c r="AN141" s="534" t="s">
        <v>55</v>
      </c>
      <c r="AO141" s="437" t="s">
        <v>55</v>
      </c>
      <c r="AP141" s="437" t="s">
        <v>55</v>
      </c>
      <c r="AQ141" s="25" t="s">
        <v>32</v>
      </c>
      <c r="AR141" s="437" t="s">
        <v>2244</v>
      </c>
      <c r="AS141" s="437" t="s">
        <v>2382</v>
      </c>
      <c r="AT141" s="437"/>
      <c r="AU141" s="796" t="s">
        <v>2241</v>
      </c>
      <c r="AV141" s="437">
        <v>140</v>
      </c>
    </row>
    <row r="142" spans="1:48" ht="27">
      <c r="A142" s="602">
        <v>45352</v>
      </c>
      <c r="B142" s="41">
        <v>103</v>
      </c>
      <c r="C142" s="603">
        <v>0.375</v>
      </c>
      <c r="D142" s="40">
        <v>2401501</v>
      </c>
      <c r="E142" s="538" t="s">
        <v>59</v>
      </c>
      <c r="F142" s="40" t="s">
        <v>55</v>
      </c>
      <c r="G142" s="852">
        <v>13.78</v>
      </c>
      <c r="H142" s="852"/>
      <c r="I142" s="852"/>
      <c r="J142" s="604"/>
      <c r="K142" s="829">
        <v>13.66</v>
      </c>
      <c r="L142" s="605">
        <f>(SSSE[[#This Row],[Protéine Brut (%) (+/-0,7)]]/(100-SSSE[[#This Row],[Humidité (%)]]))*100</f>
        <v>15.843191834841106</v>
      </c>
      <c r="M142" s="781"/>
      <c r="N142" s="781"/>
      <c r="O142" s="781"/>
      <c r="P142" s="781"/>
      <c r="Q142" s="863"/>
      <c r="R142" s="862"/>
      <c r="S142" s="862"/>
      <c r="T142" s="861"/>
      <c r="U142" s="863"/>
      <c r="V142" s="861"/>
      <c r="W142" s="861"/>
      <c r="X142" s="861"/>
      <c r="Y142" s="882"/>
      <c r="Z142" s="863"/>
      <c r="AA142" s="822"/>
      <c r="AB142" s="822"/>
      <c r="AC142" s="833"/>
      <c r="AD142" s="531">
        <v>81.96</v>
      </c>
      <c r="AE142" s="531">
        <v>-0.95</v>
      </c>
      <c r="AF142" s="823">
        <v>19.260000000000002</v>
      </c>
      <c r="AG142" s="540">
        <v>12</v>
      </c>
      <c r="AH142" s="540">
        <v>80</v>
      </c>
      <c r="AI142" s="533"/>
      <c r="AJ142" s="437"/>
      <c r="AK142" s="437"/>
      <c r="AL142" s="796" t="s">
        <v>27</v>
      </c>
      <c r="AM142" s="437" t="s">
        <v>55</v>
      </c>
      <c r="AN142" s="534" t="s">
        <v>55</v>
      </c>
      <c r="AO142" s="437" t="s">
        <v>55</v>
      </c>
      <c r="AP142" s="437" t="s">
        <v>55</v>
      </c>
      <c r="AQ142" s="25" t="s">
        <v>32</v>
      </c>
      <c r="AR142" s="437" t="s">
        <v>2244</v>
      </c>
      <c r="AS142" s="437" t="s">
        <v>2383</v>
      </c>
      <c r="AT142" s="437"/>
      <c r="AU142" s="796" t="s">
        <v>2241</v>
      </c>
      <c r="AV142" s="437">
        <v>141</v>
      </c>
    </row>
    <row r="143" spans="1:48" ht="27">
      <c r="A143" s="602">
        <v>45352</v>
      </c>
      <c r="B143" s="41">
        <v>103</v>
      </c>
      <c r="C143" s="603">
        <v>0.45833333333333331</v>
      </c>
      <c r="D143" s="40">
        <v>2401503</v>
      </c>
      <c r="E143" s="40" t="s">
        <v>71</v>
      </c>
      <c r="F143" s="40" t="s">
        <v>55</v>
      </c>
      <c r="G143" s="852">
        <v>12.93</v>
      </c>
      <c r="H143" s="852"/>
      <c r="I143" s="852">
        <v>13</v>
      </c>
      <c r="J143" s="604">
        <v>0.621</v>
      </c>
      <c r="K143" s="829">
        <v>14.47</v>
      </c>
      <c r="L143" s="605">
        <f>(SSSE[[#This Row],[Protéine Brut (%) (+/-0,7)]]/(100-SSSE[[#This Row],[Humidité (%)]]))*100</f>
        <v>16.618812449753072</v>
      </c>
      <c r="M143" s="781"/>
      <c r="N143" s="781"/>
      <c r="O143" s="781"/>
      <c r="P143" s="781"/>
      <c r="Q143" s="863"/>
      <c r="R143" s="862"/>
      <c r="S143" s="862"/>
      <c r="T143" s="861"/>
      <c r="U143" s="863"/>
      <c r="V143" s="861"/>
      <c r="W143" s="861"/>
      <c r="X143" s="861"/>
      <c r="Y143" s="882"/>
      <c r="Z143" s="863"/>
      <c r="AA143" s="822"/>
      <c r="AB143" s="822"/>
      <c r="AC143" s="833"/>
      <c r="AD143" s="531">
        <v>82.03</v>
      </c>
      <c r="AE143" s="531">
        <v>-0.57999999999999996</v>
      </c>
      <c r="AF143" s="823">
        <v>21.53</v>
      </c>
      <c r="AG143" s="540">
        <v>11</v>
      </c>
      <c r="AH143" s="540">
        <v>82</v>
      </c>
      <c r="AI143" s="533"/>
      <c r="AJ143" s="437"/>
      <c r="AK143" s="437"/>
      <c r="AL143" s="796" t="s">
        <v>46</v>
      </c>
      <c r="AM143" s="437"/>
      <c r="AN143" s="534"/>
      <c r="AO143" s="437" t="s">
        <v>55</v>
      </c>
      <c r="AP143" s="437" t="s">
        <v>55</v>
      </c>
      <c r="AQ143" s="25" t="s">
        <v>32</v>
      </c>
      <c r="AR143" s="437" t="s">
        <v>2239</v>
      </c>
      <c r="AS143" s="437" t="s">
        <v>2384</v>
      </c>
      <c r="AT143" s="437"/>
      <c r="AU143" s="796" t="s">
        <v>2241</v>
      </c>
      <c r="AV143" s="437">
        <v>142</v>
      </c>
    </row>
    <row r="144" spans="1:48" ht="27">
      <c r="A144" s="602">
        <v>45352</v>
      </c>
      <c r="B144" s="41">
        <v>103</v>
      </c>
      <c r="C144" s="603">
        <v>0.45833333333333331</v>
      </c>
      <c r="D144" s="40">
        <v>2401504</v>
      </c>
      <c r="E144" s="538" t="s">
        <v>59</v>
      </c>
      <c r="F144" s="40" t="s">
        <v>55</v>
      </c>
      <c r="G144" s="852">
        <v>13.74</v>
      </c>
      <c r="H144" s="852"/>
      <c r="I144" s="852">
        <v>14</v>
      </c>
      <c r="J144" s="604"/>
      <c r="K144" s="829">
        <v>13.67</v>
      </c>
      <c r="L144" s="605">
        <f>(SSSE[[#This Row],[Protéine Brut (%) (+/-0,7)]]/(100-SSSE[[#This Row],[Humidité (%)]]))*100</f>
        <v>15.847437978205425</v>
      </c>
      <c r="M144" s="781"/>
      <c r="N144" s="781">
        <v>1.8</v>
      </c>
      <c r="O144" s="781"/>
      <c r="P144" s="781">
        <v>2.8</v>
      </c>
      <c r="Q144" s="859">
        <f>SUM(SSSE[[#This Row],[G 450µ]:[G 400µ]])</f>
        <v>4.5999999999999996</v>
      </c>
      <c r="R144" s="862">
        <v>8.4</v>
      </c>
      <c r="S144" s="862">
        <v>23.8</v>
      </c>
      <c r="T144" s="861">
        <v>18.600000000000001</v>
      </c>
      <c r="U144" s="859">
        <f>SUM(SSSE[[#This Row],[G 355µ]:[G 250µ]])</f>
        <v>50.800000000000004</v>
      </c>
      <c r="V144" s="861">
        <v>17.8</v>
      </c>
      <c r="W144" s="861">
        <v>11</v>
      </c>
      <c r="X144" s="861">
        <v>8.6</v>
      </c>
      <c r="Y144" s="882">
        <v>5</v>
      </c>
      <c r="Z144" s="863"/>
      <c r="AA144" s="822">
        <v>31.17</v>
      </c>
      <c r="AB144" s="822">
        <v>94</v>
      </c>
      <c r="AC144" s="833">
        <v>11.52</v>
      </c>
      <c r="AD144" s="531">
        <v>81.88</v>
      </c>
      <c r="AE144" s="531">
        <v>-1.19</v>
      </c>
      <c r="AF144" s="823">
        <v>20.3</v>
      </c>
      <c r="AG144" s="540">
        <v>12</v>
      </c>
      <c r="AH144" s="540">
        <v>78</v>
      </c>
      <c r="AI144" s="533">
        <v>0.78</v>
      </c>
      <c r="AJ144" s="437"/>
      <c r="AK144" s="437"/>
      <c r="AL144" s="796" t="s">
        <v>27</v>
      </c>
      <c r="AM144" s="437" t="s">
        <v>55</v>
      </c>
      <c r="AN144" s="534" t="s">
        <v>55</v>
      </c>
      <c r="AO144" s="437" t="s">
        <v>55</v>
      </c>
      <c r="AP144" s="437" t="s">
        <v>55</v>
      </c>
      <c r="AQ144" s="25" t="s">
        <v>32</v>
      </c>
      <c r="AR144" s="437" t="s">
        <v>2244</v>
      </c>
      <c r="AS144" s="437" t="s">
        <v>2385</v>
      </c>
      <c r="AT144" s="437"/>
      <c r="AU144" s="796" t="s">
        <v>2241</v>
      </c>
      <c r="AV144" s="437">
        <v>143</v>
      </c>
    </row>
    <row r="145" spans="1:48" ht="27">
      <c r="A145" s="602">
        <v>45352</v>
      </c>
      <c r="B145" s="41">
        <v>103</v>
      </c>
      <c r="C145" s="603">
        <v>0.45833333333333331</v>
      </c>
      <c r="D145" s="40">
        <v>2401508</v>
      </c>
      <c r="E145" s="40" t="s">
        <v>21</v>
      </c>
      <c r="F145" s="40" t="s">
        <v>55</v>
      </c>
      <c r="G145" s="852">
        <v>13.89</v>
      </c>
      <c r="H145" s="852"/>
      <c r="I145" s="852">
        <v>14.1</v>
      </c>
      <c r="J145" s="604">
        <v>0.64700000000000002</v>
      </c>
      <c r="K145" s="829">
        <v>13.19</v>
      </c>
      <c r="L145" s="605">
        <f>(SSSE[[#This Row],[Protéine Brut (%) (+/-0,7)]]/(100-SSSE[[#This Row],[Humidité (%)]]))*100</f>
        <v>15.317617001509696</v>
      </c>
      <c r="M145" s="781"/>
      <c r="N145" s="781"/>
      <c r="O145" s="781"/>
      <c r="P145" s="781"/>
      <c r="Q145" s="863"/>
      <c r="R145" s="862"/>
      <c r="S145" s="862"/>
      <c r="T145" s="861"/>
      <c r="U145" s="863"/>
      <c r="V145" s="861"/>
      <c r="W145" s="861"/>
      <c r="X145" s="861"/>
      <c r="Y145" s="882"/>
      <c r="Z145" s="863"/>
      <c r="AA145" s="822"/>
      <c r="AB145" s="822"/>
      <c r="AC145" s="833"/>
      <c r="AD145" s="531">
        <v>82.56</v>
      </c>
      <c r="AE145" s="531">
        <v>-1.66</v>
      </c>
      <c r="AF145" s="823">
        <v>21.18</v>
      </c>
      <c r="AG145" s="540">
        <v>10</v>
      </c>
      <c r="AH145" s="540">
        <v>96</v>
      </c>
      <c r="AI145" s="533"/>
      <c r="AJ145" s="437">
        <v>579</v>
      </c>
      <c r="AK145" s="437"/>
      <c r="AL145" s="796" t="s">
        <v>46</v>
      </c>
      <c r="AM145" s="437"/>
      <c r="AN145" s="534"/>
      <c r="AO145" s="437" t="s">
        <v>55</v>
      </c>
      <c r="AP145" s="437" t="s">
        <v>55</v>
      </c>
      <c r="AQ145" s="25" t="s">
        <v>32</v>
      </c>
      <c r="AR145" s="437" t="s">
        <v>2244</v>
      </c>
      <c r="AS145" s="437" t="s">
        <v>2386</v>
      </c>
      <c r="AT145" s="437"/>
      <c r="AU145" s="796" t="s">
        <v>2241</v>
      </c>
      <c r="AV145" s="437">
        <v>144</v>
      </c>
    </row>
    <row r="146" spans="1:48" ht="21" customHeight="1">
      <c r="A146" s="602">
        <v>45352</v>
      </c>
      <c r="B146" s="41">
        <v>103</v>
      </c>
      <c r="C146" s="603">
        <v>0.5</v>
      </c>
      <c r="D146" s="40">
        <v>2401510</v>
      </c>
      <c r="E146" s="40" t="s">
        <v>21</v>
      </c>
      <c r="F146" s="40" t="s">
        <v>55</v>
      </c>
      <c r="G146" s="852">
        <v>13.86</v>
      </c>
      <c r="H146" s="852"/>
      <c r="I146" s="852"/>
      <c r="J146" s="604"/>
      <c r="K146" s="829">
        <v>13.24</v>
      </c>
      <c r="L146" s="605">
        <f>(SSSE[[#This Row],[Protéine Brut (%) (+/-0,7)]]/(100-SSSE[[#This Row],[Humidité (%)]]))*100</f>
        <v>15.370327374042256</v>
      </c>
      <c r="M146" s="781"/>
      <c r="N146" s="781">
        <v>1.2</v>
      </c>
      <c r="O146" s="781"/>
      <c r="P146" s="781">
        <v>2.2000000000000002</v>
      </c>
      <c r="Q146" s="859">
        <f>SUM(SSSE[[#This Row],[G 450µ]:[G 400µ]])</f>
        <v>3.4000000000000004</v>
      </c>
      <c r="R146" s="862">
        <v>10</v>
      </c>
      <c r="S146" s="862">
        <v>25</v>
      </c>
      <c r="T146" s="861">
        <v>20</v>
      </c>
      <c r="U146" s="859">
        <f>SUM(SSSE[[#This Row],[G 355µ]:[G 250µ]])</f>
        <v>55</v>
      </c>
      <c r="V146" s="861">
        <v>23</v>
      </c>
      <c r="W146" s="861">
        <v>8.4</v>
      </c>
      <c r="X146" s="861">
        <v>5</v>
      </c>
      <c r="Y146" s="882">
        <v>4</v>
      </c>
      <c r="Z146" s="863"/>
      <c r="AA146" s="822">
        <v>35.22</v>
      </c>
      <c r="AB146" s="822">
        <v>91</v>
      </c>
      <c r="AC146" s="833">
        <v>13.18</v>
      </c>
      <c r="AD146" s="531">
        <v>82.6</v>
      </c>
      <c r="AE146" s="531">
        <v>-1.65</v>
      </c>
      <c r="AF146" s="823">
        <v>21.25</v>
      </c>
      <c r="AG146" s="540">
        <v>9</v>
      </c>
      <c r="AH146" s="540">
        <v>90</v>
      </c>
      <c r="AI146" s="533">
        <v>0.8</v>
      </c>
      <c r="AJ146" s="437"/>
      <c r="AK146" s="437"/>
      <c r="AL146" s="796" t="s">
        <v>46</v>
      </c>
      <c r="AM146" s="437"/>
      <c r="AN146" s="534"/>
      <c r="AO146" s="437" t="s">
        <v>55</v>
      </c>
      <c r="AP146" s="437" t="s">
        <v>55</v>
      </c>
      <c r="AQ146" s="25" t="s">
        <v>32</v>
      </c>
      <c r="AR146" s="437" t="s">
        <v>2244</v>
      </c>
      <c r="AS146" s="437" t="s">
        <v>2387</v>
      </c>
      <c r="AT146" s="437"/>
      <c r="AU146" s="796" t="s">
        <v>2241</v>
      </c>
      <c r="AV146" s="437">
        <v>145</v>
      </c>
    </row>
    <row r="147" spans="1:48" ht="21" customHeight="1">
      <c r="A147" s="602">
        <v>45353</v>
      </c>
      <c r="B147" s="41">
        <v>103</v>
      </c>
      <c r="C147" s="603">
        <v>0.38541666666666669</v>
      </c>
      <c r="D147" s="40">
        <v>2401527</v>
      </c>
      <c r="E147" s="538" t="s">
        <v>59</v>
      </c>
      <c r="F147" s="40" t="s">
        <v>55</v>
      </c>
      <c r="G147" s="852">
        <v>13.6</v>
      </c>
      <c r="H147" s="852"/>
      <c r="I147" s="852">
        <v>13.77</v>
      </c>
      <c r="J147" s="604"/>
      <c r="K147" s="829">
        <v>14.16</v>
      </c>
      <c r="L147" s="605">
        <f>(SSSE[[#This Row],[Protéine Brut (%) (+/-0,7)]]/(100-SSSE[[#This Row],[Humidité (%)]]))*100</f>
        <v>16.388888888888889</v>
      </c>
      <c r="M147" s="781"/>
      <c r="N147" s="781">
        <v>2.2000000000000002</v>
      </c>
      <c r="O147" s="781"/>
      <c r="P147" s="781">
        <v>3.8</v>
      </c>
      <c r="Q147" s="859">
        <f>SUM(SSSE[[#This Row],[G 450µ]:[G 400µ]])</f>
        <v>6</v>
      </c>
      <c r="R147" s="862">
        <v>10.4</v>
      </c>
      <c r="S147" s="862">
        <v>24.2</v>
      </c>
      <c r="T147" s="861">
        <v>19</v>
      </c>
      <c r="U147" s="859">
        <f>SUM(SSSE[[#This Row],[G 355µ]:[G 250µ]])</f>
        <v>53.6</v>
      </c>
      <c r="V147" s="861">
        <v>18.8</v>
      </c>
      <c r="W147" s="861">
        <v>10.199999999999999</v>
      </c>
      <c r="X147" s="861">
        <v>8</v>
      </c>
      <c r="Y147" s="882">
        <v>4.2</v>
      </c>
      <c r="Z147" s="863"/>
      <c r="AA147" s="822"/>
      <c r="AB147" s="822"/>
      <c r="AC147" s="833"/>
      <c r="AD147" s="531">
        <v>82.55</v>
      </c>
      <c r="AE147" s="531">
        <v>-0.77</v>
      </c>
      <c r="AF147" s="823">
        <v>19.62</v>
      </c>
      <c r="AG147" s="540">
        <v>12</v>
      </c>
      <c r="AH147" s="540">
        <v>88</v>
      </c>
      <c r="AI147" s="533">
        <v>0.9</v>
      </c>
      <c r="AJ147" s="437"/>
      <c r="AK147" s="437"/>
      <c r="AL147" s="796" t="s">
        <v>46</v>
      </c>
      <c r="AM147" s="437" t="s">
        <v>55</v>
      </c>
      <c r="AN147" s="534" t="s">
        <v>55</v>
      </c>
      <c r="AO147" s="437" t="s">
        <v>55</v>
      </c>
      <c r="AP147" s="437" t="s">
        <v>55</v>
      </c>
      <c r="AQ147" s="25" t="s">
        <v>32</v>
      </c>
      <c r="AR147" s="437" t="s">
        <v>2244</v>
      </c>
      <c r="AS147" s="437" t="s">
        <v>2388</v>
      </c>
      <c r="AT147" s="437"/>
      <c r="AU147" s="796" t="s">
        <v>2241</v>
      </c>
      <c r="AV147" s="437">
        <v>146</v>
      </c>
    </row>
    <row r="148" spans="1:48" ht="22.5" customHeight="1">
      <c r="A148" s="602">
        <v>45353</v>
      </c>
      <c r="B148" s="41">
        <v>103</v>
      </c>
      <c r="C148" s="603">
        <v>0.41666666666666669</v>
      </c>
      <c r="D148" s="40">
        <v>2401531</v>
      </c>
      <c r="E148" s="40" t="s">
        <v>21</v>
      </c>
      <c r="F148" s="40" t="s">
        <v>55</v>
      </c>
      <c r="G148" s="852">
        <v>13.61</v>
      </c>
      <c r="H148" s="852">
        <v>14</v>
      </c>
      <c r="I148" s="852">
        <v>13.9</v>
      </c>
      <c r="J148" s="604"/>
      <c r="K148" s="829">
        <v>12.96</v>
      </c>
      <c r="L148" s="605">
        <f>(SSSE[[#This Row],[Protéine Brut (%) (+/-0,7)]]/(100-SSSE[[#This Row],[Humidité (%)]]))*100</f>
        <v>15.001736312073158</v>
      </c>
      <c r="M148" s="781"/>
      <c r="N148" s="781">
        <v>2.4</v>
      </c>
      <c r="O148" s="781"/>
      <c r="P148" s="781">
        <v>4.2</v>
      </c>
      <c r="Q148" s="859">
        <f>SUM(SSSE[[#This Row],[G 450µ]:[G 400µ]])</f>
        <v>6.6</v>
      </c>
      <c r="R148" s="862">
        <v>12</v>
      </c>
      <c r="S148" s="862">
        <v>26</v>
      </c>
      <c r="T148" s="861">
        <v>20.6</v>
      </c>
      <c r="U148" s="859">
        <f>SUM(SSSE[[#This Row],[G 355µ]:[G 250µ]])</f>
        <v>58.6</v>
      </c>
      <c r="V148" s="861">
        <v>19.2</v>
      </c>
      <c r="W148" s="861">
        <v>8.1999999999999993</v>
      </c>
      <c r="X148" s="861">
        <v>2.6</v>
      </c>
      <c r="Y148" s="882">
        <v>3.4</v>
      </c>
      <c r="Z148" s="863"/>
      <c r="AA148" s="822">
        <v>38.97</v>
      </c>
      <c r="AB148" s="822">
        <v>80</v>
      </c>
      <c r="AC148" s="833">
        <v>13.54</v>
      </c>
      <c r="AD148" s="531">
        <v>81.91</v>
      </c>
      <c r="AE148" s="531">
        <v>-0.77</v>
      </c>
      <c r="AF148" s="823">
        <v>20.11</v>
      </c>
      <c r="AG148" s="540">
        <v>10</v>
      </c>
      <c r="AH148" s="540">
        <v>94</v>
      </c>
      <c r="AI148" s="533"/>
      <c r="AJ148" s="437"/>
      <c r="AK148" s="437"/>
      <c r="AL148" s="796" t="s">
        <v>46</v>
      </c>
      <c r="AM148" s="437"/>
      <c r="AN148" s="534"/>
      <c r="AO148" s="437" t="s">
        <v>55</v>
      </c>
      <c r="AP148" s="437" t="s">
        <v>55</v>
      </c>
      <c r="AQ148" s="25" t="s">
        <v>32</v>
      </c>
      <c r="AR148" s="437" t="s">
        <v>2244</v>
      </c>
      <c r="AS148" s="437" t="s">
        <v>2389</v>
      </c>
      <c r="AT148" s="437"/>
      <c r="AU148" s="796" t="s">
        <v>2241</v>
      </c>
      <c r="AV148" s="437">
        <v>147</v>
      </c>
    </row>
    <row r="149" spans="1:48" ht="22.5" customHeight="1">
      <c r="A149" s="602">
        <v>45355</v>
      </c>
      <c r="B149" s="41">
        <v>103</v>
      </c>
      <c r="C149" s="603">
        <v>0.375</v>
      </c>
      <c r="D149" s="40">
        <v>2401556</v>
      </c>
      <c r="E149" s="538" t="s">
        <v>59</v>
      </c>
      <c r="F149" s="40" t="s">
        <v>55</v>
      </c>
      <c r="G149" s="852">
        <v>13.79</v>
      </c>
      <c r="H149" s="852"/>
      <c r="I149" s="852">
        <v>13.87</v>
      </c>
      <c r="J149" s="604">
        <v>0.61399999999999999</v>
      </c>
      <c r="K149" s="829">
        <v>13.54</v>
      </c>
      <c r="L149" s="605">
        <f>(SSSE[[#This Row],[Protéine Brut (%) (+/-0,7)]]/(100-SSSE[[#This Row],[Humidité (%)]]))*100</f>
        <v>15.705834589954758</v>
      </c>
      <c r="M149" s="781"/>
      <c r="N149" s="781"/>
      <c r="O149" s="781"/>
      <c r="P149" s="781"/>
      <c r="Q149" s="863"/>
      <c r="R149" s="862"/>
      <c r="S149" s="862"/>
      <c r="T149" s="861"/>
      <c r="U149" s="863"/>
      <c r="V149" s="861"/>
      <c r="W149" s="861"/>
      <c r="X149" s="861"/>
      <c r="Y149" s="882"/>
      <c r="Z149" s="863"/>
      <c r="AA149" s="822"/>
      <c r="AB149" s="822"/>
      <c r="AC149" s="833"/>
      <c r="AD149" s="531">
        <v>84.05</v>
      </c>
      <c r="AE149" s="531">
        <v>-0.98</v>
      </c>
      <c r="AF149" s="823">
        <v>19.55</v>
      </c>
      <c r="AG149" s="540">
        <v>6</v>
      </c>
      <c r="AH149" s="540">
        <v>82</v>
      </c>
      <c r="AI149" s="533"/>
      <c r="AJ149" s="437"/>
      <c r="AK149" s="437"/>
      <c r="AL149" s="796" t="s">
        <v>46</v>
      </c>
      <c r="AM149" s="437" t="s">
        <v>55</v>
      </c>
      <c r="AN149" s="534" t="s">
        <v>55</v>
      </c>
      <c r="AO149" s="437" t="s">
        <v>55</v>
      </c>
      <c r="AP149" s="437" t="s">
        <v>55</v>
      </c>
      <c r="AQ149" s="25" t="s">
        <v>32</v>
      </c>
      <c r="AR149" s="437" t="s">
        <v>2244</v>
      </c>
      <c r="AS149" s="437" t="s">
        <v>2390</v>
      </c>
      <c r="AT149" s="437"/>
      <c r="AU149" s="796" t="s">
        <v>2241</v>
      </c>
      <c r="AV149" s="437">
        <v>148</v>
      </c>
    </row>
    <row r="150" spans="1:48" ht="22.5" customHeight="1">
      <c r="A150" s="602">
        <v>45355</v>
      </c>
      <c r="B150" s="41">
        <v>103</v>
      </c>
      <c r="C150" s="603">
        <v>0.375</v>
      </c>
      <c r="D150" s="40">
        <v>2401557</v>
      </c>
      <c r="E150" s="40" t="s">
        <v>71</v>
      </c>
      <c r="F150" s="40" t="s">
        <v>55</v>
      </c>
      <c r="G150" s="852">
        <v>13.32</v>
      </c>
      <c r="H150" s="852"/>
      <c r="I150" s="852">
        <v>13.41</v>
      </c>
      <c r="J150" s="604"/>
      <c r="K150" s="829">
        <v>13.97</v>
      </c>
      <c r="L150" s="605">
        <f>(SSSE[[#This Row],[Protéine Brut (%) (+/-0,7)]]/(100-SSSE[[#This Row],[Humidité (%)]]))*100</f>
        <v>16.116751269035532</v>
      </c>
      <c r="M150" s="781"/>
      <c r="N150" s="781"/>
      <c r="O150" s="781"/>
      <c r="P150" s="781"/>
      <c r="Q150" s="863"/>
      <c r="R150" s="862"/>
      <c r="S150" s="862"/>
      <c r="T150" s="861"/>
      <c r="U150" s="863"/>
      <c r="V150" s="861"/>
      <c r="W150" s="861"/>
      <c r="X150" s="861"/>
      <c r="Y150" s="882"/>
      <c r="Z150" s="863"/>
      <c r="AA150" s="822"/>
      <c r="AB150" s="822"/>
      <c r="AC150" s="833"/>
      <c r="AD150" s="531">
        <v>84.05</v>
      </c>
      <c r="AE150" s="531">
        <v>-0.98</v>
      </c>
      <c r="AF150" s="823">
        <v>19.55</v>
      </c>
      <c r="AG150" s="540">
        <v>12</v>
      </c>
      <c r="AH150" s="540">
        <v>104</v>
      </c>
      <c r="AI150" s="533">
        <v>0.9</v>
      </c>
      <c r="AJ150" s="437"/>
      <c r="AK150" s="437"/>
      <c r="AL150" s="796" t="s">
        <v>46</v>
      </c>
      <c r="AM150" s="437"/>
      <c r="AN150" s="534"/>
      <c r="AO150" s="437" t="s">
        <v>55</v>
      </c>
      <c r="AP150" s="437" t="s">
        <v>55</v>
      </c>
      <c r="AQ150" s="25" t="s">
        <v>32</v>
      </c>
      <c r="AR150" s="437" t="s">
        <v>2239</v>
      </c>
      <c r="AS150" s="437" t="s">
        <v>2391</v>
      </c>
      <c r="AT150" s="437"/>
      <c r="AU150" s="796" t="s">
        <v>2241</v>
      </c>
      <c r="AV150" s="437">
        <v>149</v>
      </c>
    </row>
    <row r="151" spans="1:48" ht="22.5" customHeight="1">
      <c r="A151" s="602">
        <v>45356</v>
      </c>
      <c r="B151" s="41">
        <v>103</v>
      </c>
      <c r="C151" s="603">
        <v>0.41666666666666669</v>
      </c>
      <c r="D151" s="40">
        <v>2401595</v>
      </c>
      <c r="E151" s="538" t="s">
        <v>59</v>
      </c>
      <c r="F151" s="40" t="s">
        <v>55</v>
      </c>
      <c r="G151" s="852">
        <v>13.81</v>
      </c>
      <c r="H151" s="852"/>
      <c r="I151" s="852"/>
      <c r="J151" s="604">
        <v>0.63100000000000001</v>
      </c>
      <c r="K151" s="829">
        <v>13.46</v>
      </c>
      <c r="L151" s="605">
        <f>(SSSE[[#This Row],[Protéine Brut (%) (+/-0,7)]]/(100-SSSE[[#This Row],[Humidité (%)]]))*100</f>
        <v>15.616660865529644</v>
      </c>
      <c r="M151" s="781"/>
      <c r="N151" s="781">
        <v>2.6</v>
      </c>
      <c r="O151" s="781"/>
      <c r="P151" s="781">
        <v>3.8</v>
      </c>
      <c r="Q151" s="859">
        <f>SUM(SSSE[[#This Row],[G 450µ]:[G 400µ]])</f>
        <v>6.4</v>
      </c>
      <c r="R151" s="862">
        <v>11.2</v>
      </c>
      <c r="S151" s="862">
        <v>25</v>
      </c>
      <c r="T151" s="861">
        <v>19</v>
      </c>
      <c r="U151" s="859">
        <f>SUM(SSSE[[#This Row],[G 355µ]:[G 250µ]])</f>
        <v>55.2</v>
      </c>
      <c r="V151" s="861">
        <v>16</v>
      </c>
      <c r="W151" s="861">
        <v>10</v>
      </c>
      <c r="X151" s="861">
        <v>6</v>
      </c>
      <c r="Y151" s="882">
        <v>6</v>
      </c>
      <c r="Z151" s="863"/>
      <c r="AA151" s="822">
        <v>33.4</v>
      </c>
      <c r="AB151" s="822">
        <v>73</v>
      </c>
      <c r="AC151" s="833">
        <v>11.88</v>
      </c>
      <c r="AD151" s="531">
        <v>84.49</v>
      </c>
      <c r="AE151" s="531">
        <v>-0.83</v>
      </c>
      <c r="AF151" s="823">
        <v>19.8</v>
      </c>
      <c r="AG151" s="540">
        <v>7</v>
      </c>
      <c r="AH151" s="540">
        <v>80</v>
      </c>
      <c r="AI151" s="533">
        <v>0.83</v>
      </c>
      <c r="AJ151" s="437"/>
      <c r="AK151" s="437"/>
      <c r="AL151" s="796" t="s">
        <v>105</v>
      </c>
      <c r="AM151" s="437" t="s">
        <v>55</v>
      </c>
      <c r="AN151" s="534" t="s">
        <v>55</v>
      </c>
      <c r="AO151" s="437" t="s">
        <v>55</v>
      </c>
      <c r="AP151" s="437" t="s">
        <v>55</v>
      </c>
      <c r="AQ151" s="25" t="s">
        <v>32</v>
      </c>
      <c r="AR151" s="437" t="s">
        <v>2244</v>
      </c>
      <c r="AS151" s="437" t="s">
        <v>2392</v>
      </c>
      <c r="AT151" s="437"/>
      <c r="AU151" s="796" t="s">
        <v>2241</v>
      </c>
      <c r="AV151" s="437">
        <v>150</v>
      </c>
    </row>
    <row r="152" spans="1:48" ht="22.5" customHeight="1">
      <c r="A152" s="602">
        <v>45357</v>
      </c>
      <c r="B152" s="41">
        <v>103</v>
      </c>
      <c r="C152" s="603">
        <v>0.35416666666666669</v>
      </c>
      <c r="D152" s="40">
        <v>2401621</v>
      </c>
      <c r="E152" s="40" t="s">
        <v>21</v>
      </c>
      <c r="F152" s="40" t="s">
        <v>55</v>
      </c>
      <c r="G152" s="852">
        <v>14.18</v>
      </c>
      <c r="H152" s="852">
        <v>14.4</v>
      </c>
      <c r="I152" s="852">
        <v>14.33</v>
      </c>
      <c r="J152" s="604"/>
      <c r="K152" s="829">
        <v>14.21</v>
      </c>
      <c r="L152" s="605">
        <f>(SSSE[[#This Row],[Protéine Brut (%) (+/-0,7)]]/(100-SSSE[[#This Row],[Humidité (%)]]))*100</f>
        <v>16.557911908646005</v>
      </c>
      <c r="M152" s="781"/>
      <c r="N152" s="781">
        <v>1.6</v>
      </c>
      <c r="O152" s="781"/>
      <c r="P152" s="781">
        <v>4.5999999999999996</v>
      </c>
      <c r="Q152" s="859">
        <f>SUM(SSSE[[#This Row],[G 450µ]:[G 400µ]])</f>
        <v>6.1999999999999993</v>
      </c>
      <c r="R152" s="862">
        <v>5.4</v>
      </c>
      <c r="S152" s="862">
        <v>26</v>
      </c>
      <c r="T152" s="861">
        <v>24</v>
      </c>
      <c r="U152" s="859">
        <f>SUM(SSSE[[#This Row],[G 355µ]:[G 250µ]])</f>
        <v>55.4</v>
      </c>
      <c r="V152" s="861">
        <v>18</v>
      </c>
      <c r="W152" s="861">
        <v>8</v>
      </c>
      <c r="X152" s="861">
        <v>4</v>
      </c>
      <c r="Y152" s="882">
        <v>3</v>
      </c>
      <c r="Z152" s="863"/>
      <c r="AA152" s="822"/>
      <c r="AB152" s="822"/>
      <c r="AC152" s="833"/>
      <c r="AD152" s="531">
        <v>82.96</v>
      </c>
      <c r="AE152" s="531">
        <v>-0.87</v>
      </c>
      <c r="AF152" s="823">
        <v>19.86</v>
      </c>
      <c r="AG152" s="540">
        <v>7</v>
      </c>
      <c r="AH152" s="540">
        <v>88</v>
      </c>
      <c r="AI152" s="533">
        <v>0.72</v>
      </c>
      <c r="AJ152" s="437"/>
      <c r="AK152" s="437"/>
      <c r="AL152" s="796" t="s">
        <v>46</v>
      </c>
      <c r="AM152" s="437"/>
      <c r="AN152" s="534"/>
      <c r="AO152" s="437" t="s">
        <v>55</v>
      </c>
      <c r="AP152" s="437" t="s">
        <v>55</v>
      </c>
      <c r="AQ152" s="25" t="s">
        <v>32</v>
      </c>
      <c r="AR152" s="437" t="s">
        <v>2244</v>
      </c>
      <c r="AS152" s="437" t="s">
        <v>2393</v>
      </c>
      <c r="AT152" s="437"/>
      <c r="AU152" s="796" t="s">
        <v>2241</v>
      </c>
      <c r="AV152" s="437">
        <v>151</v>
      </c>
    </row>
    <row r="153" spans="1:48" ht="22.5" customHeight="1">
      <c r="A153" s="602">
        <v>45357</v>
      </c>
      <c r="B153" s="41">
        <v>103</v>
      </c>
      <c r="C153" s="603">
        <v>0.375</v>
      </c>
      <c r="D153" s="40">
        <v>2401629</v>
      </c>
      <c r="E153" s="538" t="s">
        <v>59</v>
      </c>
      <c r="F153" s="40" t="s">
        <v>55</v>
      </c>
      <c r="G153" s="852">
        <v>13.4</v>
      </c>
      <c r="H153" s="852"/>
      <c r="I153" s="852">
        <v>13.46</v>
      </c>
      <c r="J153" s="604"/>
      <c r="K153" s="829">
        <v>13.84</v>
      </c>
      <c r="L153" s="605">
        <f>(SSSE[[#This Row],[Protéine Brut (%) (+/-0,7)]]/(100-SSSE[[#This Row],[Humidité (%)]]))*100</f>
        <v>15.981524249422636</v>
      </c>
      <c r="M153" s="781"/>
      <c r="N153" s="781">
        <v>2</v>
      </c>
      <c r="O153" s="781"/>
      <c r="P153" s="781">
        <v>3.2</v>
      </c>
      <c r="Q153" s="859">
        <f>SUM(SSSE[[#This Row],[G 450µ]:[G 400µ]])</f>
        <v>5.2</v>
      </c>
      <c r="R153" s="862">
        <v>9.1999999999999993</v>
      </c>
      <c r="S153" s="862">
        <v>24.2</v>
      </c>
      <c r="T153" s="861">
        <v>18.8</v>
      </c>
      <c r="U153" s="859">
        <f>SUM(SSSE[[#This Row],[G 355µ]:[G 250µ]])</f>
        <v>52.2</v>
      </c>
      <c r="V153" s="861">
        <v>17.2</v>
      </c>
      <c r="W153" s="861">
        <v>9.8000000000000007</v>
      </c>
      <c r="X153" s="861">
        <v>5.2</v>
      </c>
      <c r="Y153" s="882">
        <v>10</v>
      </c>
      <c r="Z153" s="863"/>
      <c r="AA153" s="822"/>
      <c r="AB153" s="822"/>
      <c r="AC153" s="833"/>
      <c r="AD153" s="531">
        <v>83.23</v>
      </c>
      <c r="AE153" s="531">
        <v>-1.03</v>
      </c>
      <c r="AF153" s="823">
        <v>19.93</v>
      </c>
      <c r="AG153" s="540">
        <v>10</v>
      </c>
      <c r="AH153" s="540">
        <v>90</v>
      </c>
      <c r="AI153" s="533"/>
      <c r="AJ153" s="437"/>
      <c r="AK153" s="437"/>
      <c r="AL153" s="796" t="s">
        <v>46</v>
      </c>
      <c r="AM153" s="437" t="s">
        <v>55</v>
      </c>
      <c r="AN153" s="534" t="s">
        <v>55</v>
      </c>
      <c r="AO153" s="437" t="s">
        <v>55</v>
      </c>
      <c r="AP153" s="437" t="s">
        <v>55</v>
      </c>
      <c r="AQ153" s="25" t="s">
        <v>32</v>
      </c>
      <c r="AR153" s="437" t="s">
        <v>2239</v>
      </c>
      <c r="AS153" s="437" t="s">
        <v>2394</v>
      </c>
      <c r="AT153" s="437"/>
      <c r="AU153" s="796" t="s">
        <v>2241</v>
      </c>
      <c r="AV153" s="437">
        <v>152</v>
      </c>
    </row>
    <row r="154" spans="1:48" ht="27">
      <c r="A154" s="602">
        <v>45358</v>
      </c>
      <c r="B154" s="41">
        <v>103</v>
      </c>
      <c r="C154" s="603">
        <v>0.41666666666666669</v>
      </c>
      <c r="D154" s="40">
        <v>2401665</v>
      </c>
      <c r="E154" s="538" t="s">
        <v>59</v>
      </c>
      <c r="F154" s="40" t="s">
        <v>55</v>
      </c>
      <c r="G154" s="852">
        <v>14.14</v>
      </c>
      <c r="H154" s="852"/>
      <c r="I154" s="852">
        <v>14.3</v>
      </c>
      <c r="J154" s="604"/>
      <c r="K154" s="829">
        <v>13.93</v>
      </c>
      <c r="L154" s="605">
        <f>(SSSE[[#This Row],[Protéine Brut (%) (+/-0,7)]]/(100-SSSE[[#This Row],[Humidité (%)]]))*100</f>
        <v>16.224085720941066</v>
      </c>
      <c r="M154" s="781"/>
      <c r="N154" s="781">
        <v>2.6</v>
      </c>
      <c r="O154" s="781"/>
      <c r="P154" s="781">
        <v>4.2</v>
      </c>
      <c r="Q154" s="859">
        <f>SUM(SSSE[[#This Row],[G 450µ]:[G 400µ]])</f>
        <v>6.8000000000000007</v>
      </c>
      <c r="R154" s="862">
        <v>9.4</v>
      </c>
      <c r="S154" s="862">
        <v>24.6</v>
      </c>
      <c r="T154" s="861">
        <v>15.4</v>
      </c>
      <c r="U154" s="859">
        <f>SUM(SSSE[[#This Row],[G 355µ]:[G 250µ]])</f>
        <v>49.4</v>
      </c>
      <c r="V154" s="861">
        <v>17</v>
      </c>
      <c r="W154" s="861">
        <v>10.6</v>
      </c>
      <c r="X154" s="861">
        <v>8.4</v>
      </c>
      <c r="Y154" s="882">
        <v>6</v>
      </c>
      <c r="Z154" s="863"/>
      <c r="AA154" s="822"/>
      <c r="AB154" s="822"/>
      <c r="AC154" s="833"/>
      <c r="AD154" s="531">
        <v>83.27</v>
      </c>
      <c r="AE154" s="531">
        <v>-0.74</v>
      </c>
      <c r="AF154" s="823">
        <v>18.829999999999998</v>
      </c>
      <c r="AG154" s="540">
        <v>9</v>
      </c>
      <c r="AH154" s="540">
        <v>90</v>
      </c>
      <c r="AI154" s="533"/>
      <c r="AJ154" s="437"/>
      <c r="AK154" s="437"/>
      <c r="AL154" s="796" t="s">
        <v>105</v>
      </c>
      <c r="AM154" s="437" t="s">
        <v>55</v>
      </c>
      <c r="AN154" s="534" t="s">
        <v>55</v>
      </c>
      <c r="AO154" s="437" t="s">
        <v>55</v>
      </c>
      <c r="AP154" s="437" t="s">
        <v>55</v>
      </c>
      <c r="AQ154" s="25" t="s">
        <v>32</v>
      </c>
      <c r="AR154" s="437" t="s">
        <v>2244</v>
      </c>
      <c r="AS154" s="437" t="s">
        <v>2395</v>
      </c>
      <c r="AT154" s="437"/>
      <c r="AU154" s="796" t="s">
        <v>2241</v>
      </c>
      <c r="AV154" s="437">
        <v>153</v>
      </c>
    </row>
    <row r="155" spans="1:48" ht="27">
      <c r="A155" s="602">
        <v>45358</v>
      </c>
      <c r="B155" s="41">
        <v>103</v>
      </c>
      <c r="C155" s="603">
        <v>0.41666666666666669</v>
      </c>
      <c r="D155" s="40">
        <v>2401664</v>
      </c>
      <c r="E155" s="40" t="s">
        <v>71</v>
      </c>
      <c r="F155" s="40" t="s">
        <v>55</v>
      </c>
      <c r="G155" s="852">
        <v>14.34</v>
      </c>
      <c r="H155" s="852"/>
      <c r="I155" s="852"/>
      <c r="J155" s="604"/>
      <c r="K155" s="829">
        <v>13.63</v>
      </c>
      <c r="L155" s="605">
        <f>(SSSE[[#This Row],[Protéine Brut (%) (+/-0,7)]]/(100-SSSE[[#This Row],[Humidité (%)]]))*100</f>
        <v>15.911744104599581</v>
      </c>
      <c r="M155" s="781"/>
      <c r="N155" s="781">
        <v>2</v>
      </c>
      <c r="O155" s="781"/>
      <c r="P155" s="781">
        <v>3.6</v>
      </c>
      <c r="Q155" s="859">
        <f>SUM(SSSE[[#This Row],[G 450µ]:[G 400µ]])</f>
        <v>5.6</v>
      </c>
      <c r="R155" s="862">
        <v>10</v>
      </c>
      <c r="S155" s="862">
        <v>21.8</v>
      </c>
      <c r="T155" s="861">
        <v>15.8</v>
      </c>
      <c r="U155" s="859">
        <f>SUM(SSSE[[#This Row],[G 355µ]:[G 250µ]])</f>
        <v>47.6</v>
      </c>
      <c r="V155" s="861">
        <v>17.399999999999999</v>
      </c>
      <c r="W155" s="861">
        <v>11</v>
      </c>
      <c r="X155" s="861">
        <v>9.6</v>
      </c>
      <c r="Y155" s="882">
        <v>6.6</v>
      </c>
      <c r="Z155" s="863"/>
      <c r="AA155" s="822"/>
      <c r="AB155" s="822"/>
      <c r="AC155" s="833"/>
      <c r="AD155" s="531">
        <v>84.06</v>
      </c>
      <c r="AE155" s="531">
        <v>-0.83</v>
      </c>
      <c r="AF155" s="823">
        <v>18.25</v>
      </c>
      <c r="AG155" s="540">
        <v>8</v>
      </c>
      <c r="AH155" s="540">
        <v>80</v>
      </c>
      <c r="AI155" s="533"/>
      <c r="AJ155" s="437"/>
      <c r="AK155" s="437"/>
      <c r="AL155" s="796" t="s">
        <v>105</v>
      </c>
      <c r="AM155" s="437"/>
      <c r="AN155" s="534"/>
      <c r="AO155" s="437" t="s">
        <v>55</v>
      </c>
      <c r="AP155" s="437" t="s">
        <v>55</v>
      </c>
      <c r="AQ155" s="25" t="s">
        <v>32</v>
      </c>
      <c r="AR155" s="437" t="s">
        <v>2244</v>
      </c>
      <c r="AS155" s="437" t="s">
        <v>2396</v>
      </c>
      <c r="AT155" s="437"/>
      <c r="AU155" s="796" t="s">
        <v>2241</v>
      </c>
      <c r="AV155" s="437">
        <v>154</v>
      </c>
    </row>
    <row r="156" spans="1:48" ht="27">
      <c r="A156" s="602">
        <v>45358</v>
      </c>
      <c r="B156" s="41">
        <v>103</v>
      </c>
      <c r="C156" s="603">
        <v>0.5</v>
      </c>
      <c r="D156" s="40">
        <v>2401673</v>
      </c>
      <c r="E156" s="40" t="s">
        <v>21</v>
      </c>
      <c r="F156" s="40" t="s">
        <v>55</v>
      </c>
      <c r="G156" s="852">
        <v>14.3</v>
      </c>
      <c r="H156" s="852"/>
      <c r="I156" s="852"/>
      <c r="J156" s="604"/>
      <c r="K156" s="829">
        <v>13.64</v>
      </c>
      <c r="L156" s="605">
        <f>(SSSE[[#This Row],[Protéine Brut (%) (+/-0,7)]]/(100-SSSE[[#This Row],[Humidité (%)]]))*100</f>
        <v>15.915985997666276</v>
      </c>
      <c r="M156" s="781"/>
      <c r="N156" s="781">
        <v>2.4</v>
      </c>
      <c r="O156" s="781"/>
      <c r="P156" s="781">
        <v>3.4</v>
      </c>
      <c r="Q156" s="859">
        <f>SUM(SSSE[[#This Row],[G 450µ]:[G 400µ]])</f>
        <v>5.8</v>
      </c>
      <c r="R156" s="862">
        <v>9.6</v>
      </c>
      <c r="S156" s="862">
        <v>25.4</v>
      </c>
      <c r="T156" s="861">
        <v>20.6</v>
      </c>
      <c r="U156" s="859">
        <f>SUM(SSSE[[#This Row],[G 355µ]:[G 250µ]])</f>
        <v>55.6</v>
      </c>
      <c r="V156" s="861">
        <v>20</v>
      </c>
      <c r="W156" s="861">
        <v>9.6</v>
      </c>
      <c r="X156" s="861">
        <v>3.6</v>
      </c>
      <c r="Y156" s="882">
        <v>3</v>
      </c>
      <c r="Z156" s="863"/>
      <c r="AA156" s="822"/>
      <c r="AB156" s="822"/>
      <c r="AC156" s="833"/>
      <c r="AD156" s="531"/>
      <c r="AE156" s="531"/>
      <c r="AF156" s="823"/>
      <c r="AG156" s="540">
        <v>11</v>
      </c>
      <c r="AH156" s="540">
        <v>99</v>
      </c>
      <c r="AI156" s="533"/>
      <c r="AJ156" s="437"/>
      <c r="AK156" s="437"/>
      <c r="AL156" s="796" t="s">
        <v>46</v>
      </c>
      <c r="AM156" s="437"/>
      <c r="AN156" s="534"/>
      <c r="AO156" s="437" t="s">
        <v>55</v>
      </c>
      <c r="AP156" s="437" t="s">
        <v>55</v>
      </c>
      <c r="AQ156" s="25" t="s">
        <v>32</v>
      </c>
      <c r="AR156" s="437" t="s">
        <v>2244</v>
      </c>
      <c r="AS156" s="437" t="s">
        <v>2397</v>
      </c>
      <c r="AT156" s="437"/>
      <c r="AU156" s="796" t="s">
        <v>2241</v>
      </c>
      <c r="AV156" s="437">
        <v>155</v>
      </c>
    </row>
    <row r="157" spans="1:48" ht="27">
      <c r="A157" s="602">
        <v>45359</v>
      </c>
      <c r="B157" s="41">
        <v>103</v>
      </c>
      <c r="C157" s="603">
        <v>0.39583333333333331</v>
      </c>
      <c r="D157" s="40">
        <v>2401695</v>
      </c>
      <c r="E157" s="538" t="s">
        <v>59</v>
      </c>
      <c r="F157" s="40" t="s">
        <v>55</v>
      </c>
      <c r="G157" s="852">
        <v>14.21</v>
      </c>
      <c r="H157" s="852"/>
      <c r="I157" s="852">
        <v>14.38</v>
      </c>
      <c r="J157" s="604">
        <v>0.621</v>
      </c>
      <c r="K157" s="829">
        <v>14.01</v>
      </c>
      <c r="L157" s="605">
        <f>(SSSE[[#This Row],[Protéine Brut (%) (+/-0,7)]]/(100-SSSE[[#This Row],[Humidité (%)]]))*100</f>
        <v>16.330574659051173</v>
      </c>
      <c r="M157" s="781"/>
      <c r="N157" s="781">
        <v>2</v>
      </c>
      <c r="O157" s="781"/>
      <c r="P157" s="781">
        <v>3.4</v>
      </c>
      <c r="Q157" s="859">
        <f>SUM(SSSE[[#This Row],[G 450µ]:[G 400µ]])</f>
        <v>5.4</v>
      </c>
      <c r="R157" s="862">
        <v>10</v>
      </c>
      <c r="S157" s="862">
        <v>22.6</v>
      </c>
      <c r="T157" s="861">
        <v>17</v>
      </c>
      <c r="U157" s="859">
        <f>SUM(SSSE[[#This Row],[G 355µ]:[G 250µ]])</f>
        <v>49.6</v>
      </c>
      <c r="V157" s="861">
        <v>18</v>
      </c>
      <c r="W157" s="861">
        <v>11.8</v>
      </c>
      <c r="X157" s="861">
        <v>6.8</v>
      </c>
      <c r="Y157" s="882">
        <v>6.8</v>
      </c>
      <c r="Z157" s="863"/>
      <c r="AA157" s="822"/>
      <c r="AB157" s="822"/>
      <c r="AC157" s="833"/>
      <c r="AD157" s="531">
        <v>84.06</v>
      </c>
      <c r="AE157" s="531">
        <v>-0.86</v>
      </c>
      <c r="AF157" s="823">
        <v>19.41</v>
      </c>
      <c r="AG157" s="540">
        <v>8</v>
      </c>
      <c r="AH157" s="540">
        <v>72</v>
      </c>
      <c r="AI157" s="533"/>
      <c r="AJ157" s="437"/>
      <c r="AK157" s="437"/>
      <c r="AL157" s="796" t="s">
        <v>105</v>
      </c>
      <c r="AM157" s="437" t="s">
        <v>55</v>
      </c>
      <c r="AN157" s="534" t="s">
        <v>55</v>
      </c>
      <c r="AO157" s="437" t="s">
        <v>55</v>
      </c>
      <c r="AP157" s="437" t="s">
        <v>55</v>
      </c>
      <c r="AQ157" s="25" t="s">
        <v>32</v>
      </c>
      <c r="AR157" s="437" t="s">
        <v>2244</v>
      </c>
      <c r="AS157" s="437" t="s">
        <v>2398</v>
      </c>
      <c r="AT157" s="437"/>
      <c r="AU157" s="796" t="s">
        <v>2241</v>
      </c>
      <c r="AV157" s="437">
        <v>156</v>
      </c>
    </row>
    <row r="158" spans="1:48" ht="27">
      <c r="A158" s="602">
        <v>45359</v>
      </c>
      <c r="B158" s="41">
        <v>103</v>
      </c>
      <c r="C158" s="603">
        <v>0.39583333333333331</v>
      </c>
      <c r="D158" s="40">
        <v>2401696</v>
      </c>
      <c r="E158" s="40" t="s">
        <v>71</v>
      </c>
      <c r="F158" s="40" t="s">
        <v>55</v>
      </c>
      <c r="G158" s="852">
        <v>14.15</v>
      </c>
      <c r="H158" s="852"/>
      <c r="I158" s="852">
        <v>14.33</v>
      </c>
      <c r="J158" s="604"/>
      <c r="K158" s="829">
        <v>14.09</v>
      </c>
      <c r="L158" s="605">
        <f>(SSSE[[#This Row],[Protéine Brut (%) (+/-0,7)]]/(100-SSSE[[#This Row],[Humidité (%)]]))*100</f>
        <v>16.412347117064648</v>
      </c>
      <c r="M158" s="781"/>
      <c r="N158" s="781">
        <v>3.2</v>
      </c>
      <c r="O158" s="781"/>
      <c r="P158" s="781">
        <v>3.8</v>
      </c>
      <c r="Q158" s="859">
        <f>SUM(SSSE[[#This Row],[G 450µ]:[G 400µ]])</f>
        <v>7</v>
      </c>
      <c r="R158" s="862">
        <v>11.2</v>
      </c>
      <c r="S158" s="862">
        <v>23.4</v>
      </c>
      <c r="T158" s="861">
        <v>18.2</v>
      </c>
      <c r="U158" s="859">
        <f>SUM(SSSE[[#This Row],[G 355µ]:[G 250µ]])</f>
        <v>52.8</v>
      </c>
      <c r="V158" s="861">
        <v>15.6</v>
      </c>
      <c r="W158" s="861">
        <v>9.6</v>
      </c>
      <c r="X158" s="861">
        <v>8.6</v>
      </c>
      <c r="Y158" s="882">
        <v>5</v>
      </c>
      <c r="Z158" s="863"/>
      <c r="AA158" s="822"/>
      <c r="AB158" s="822"/>
      <c r="AC158" s="833"/>
      <c r="AD158" s="531">
        <v>84.1</v>
      </c>
      <c r="AE158" s="531">
        <v>-0.9</v>
      </c>
      <c r="AF158" s="823">
        <v>19</v>
      </c>
      <c r="AG158" s="540">
        <v>7</v>
      </c>
      <c r="AH158" s="540">
        <v>70</v>
      </c>
      <c r="AI158" s="533"/>
      <c r="AJ158" s="437"/>
      <c r="AK158" s="437"/>
      <c r="AL158" s="796" t="s">
        <v>105</v>
      </c>
      <c r="AM158" s="437"/>
      <c r="AN158" s="534"/>
      <c r="AO158" s="437" t="s">
        <v>55</v>
      </c>
      <c r="AP158" s="437" t="s">
        <v>55</v>
      </c>
      <c r="AQ158" s="25" t="s">
        <v>32</v>
      </c>
      <c r="AR158" s="437" t="s">
        <v>2244</v>
      </c>
      <c r="AS158" s="437" t="s">
        <v>2399</v>
      </c>
      <c r="AT158" s="437"/>
      <c r="AU158" s="796" t="s">
        <v>2241</v>
      </c>
      <c r="AV158" s="437">
        <v>157</v>
      </c>
    </row>
    <row r="159" spans="1:48" ht="27">
      <c r="A159" s="602">
        <v>45359</v>
      </c>
      <c r="B159" s="41">
        <v>103</v>
      </c>
      <c r="C159" s="603">
        <v>0.5</v>
      </c>
      <c r="D159" s="40">
        <v>2401702</v>
      </c>
      <c r="E159" s="40" t="s">
        <v>21</v>
      </c>
      <c r="F159" s="40" t="s">
        <v>55</v>
      </c>
      <c r="G159" s="852">
        <v>14.11</v>
      </c>
      <c r="H159" s="852"/>
      <c r="I159" s="852">
        <v>14.01</v>
      </c>
      <c r="J159" s="604"/>
      <c r="K159" s="829">
        <v>13.56</v>
      </c>
      <c r="L159" s="605">
        <f>(SSSE[[#This Row],[Protéine Brut (%) (+/-0,7)]]/(100-SSSE[[#This Row],[Humidité (%)]]))*100</f>
        <v>15.787635347537549</v>
      </c>
      <c r="M159" s="781"/>
      <c r="N159" s="781">
        <v>3</v>
      </c>
      <c r="O159" s="781"/>
      <c r="P159" s="781">
        <v>3.4</v>
      </c>
      <c r="Q159" s="859">
        <f>SUM(SSSE[[#This Row],[G 450µ]:[G 400µ]])</f>
        <v>6.4</v>
      </c>
      <c r="R159" s="862">
        <v>11</v>
      </c>
      <c r="S159" s="862">
        <v>24.3</v>
      </c>
      <c r="T159" s="861">
        <v>18</v>
      </c>
      <c r="U159" s="859">
        <f>SUM(SSSE[[#This Row],[G 355µ]:[G 250µ]])</f>
        <v>53.3</v>
      </c>
      <c r="V159" s="861">
        <v>16</v>
      </c>
      <c r="W159" s="861">
        <v>10</v>
      </c>
      <c r="X159" s="861">
        <v>5</v>
      </c>
      <c r="Y159" s="882">
        <v>3.4</v>
      </c>
      <c r="Z159" s="863"/>
      <c r="AA159" s="822"/>
      <c r="AB159" s="822"/>
      <c r="AC159" s="833"/>
      <c r="AD159" s="531">
        <v>83.91</v>
      </c>
      <c r="AE159" s="531">
        <v>-1.01</v>
      </c>
      <c r="AF159" s="823">
        <v>20.3</v>
      </c>
      <c r="AG159" s="540">
        <v>9</v>
      </c>
      <c r="AH159" s="540">
        <v>82</v>
      </c>
      <c r="AI159" s="533"/>
      <c r="AJ159" s="437"/>
      <c r="AK159" s="437"/>
      <c r="AL159" s="796" t="s">
        <v>105</v>
      </c>
      <c r="AM159" s="437"/>
      <c r="AN159" s="534"/>
      <c r="AO159" s="437" t="s">
        <v>55</v>
      </c>
      <c r="AP159" s="437" t="s">
        <v>55</v>
      </c>
      <c r="AQ159" s="25" t="s">
        <v>32</v>
      </c>
      <c r="AR159" s="437" t="s">
        <v>2244</v>
      </c>
      <c r="AS159" s="437" t="s">
        <v>2400</v>
      </c>
      <c r="AT159" s="437"/>
      <c r="AU159" s="796" t="s">
        <v>2241</v>
      </c>
      <c r="AV159" s="437">
        <v>158</v>
      </c>
    </row>
    <row r="160" spans="1:48" ht="27">
      <c r="A160" s="602">
        <v>45360</v>
      </c>
      <c r="B160" s="41">
        <v>103</v>
      </c>
      <c r="C160" s="603">
        <v>0.41666666666666669</v>
      </c>
      <c r="D160" s="40">
        <v>2401711</v>
      </c>
      <c r="E160" s="538" t="s">
        <v>59</v>
      </c>
      <c r="F160" s="40" t="s">
        <v>55</v>
      </c>
      <c r="G160" s="852">
        <v>14.29</v>
      </c>
      <c r="H160" s="852"/>
      <c r="I160" s="852">
        <v>14.43</v>
      </c>
      <c r="J160" s="604">
        <v>0.65400000000000003</v>
      </c>
      <c r="K160" s="829">
        <v>13.72</v>
      </c>
      <c r="L160" s="605">
        <f>(SSSE[[#This Row],[Protéine Brut (%) (+/-0,7)]]/(100-SSSE[[#This Row],[Humidité (%)]]))*100</f>
        <v>16.007467040018668</v>
      </c>
      <c r="M160" s="781"/>
      <c r="N160" s="781">
        <v>2.4</v>
      </c>
      <c r="O160" s="781"/>
      <c r="P160" s="781">
        <v>3</v>
      </c>
      <c r="Q160" s="859">
        <f>SUM(SSSE[[#This Row],[G 450µ]:[G 400µ]])</f>
        <v>5.4</v>
      </c>
      <c r="R160" s="862">
        <v>11</v>
      </c>
      <c r="S160" s="862">
        <v>23.2</v>
      </c>
      <c r="T160" s="861">
        <v>18</v>
      </c>
      <c r="U160" s="859">
        <f>SUM(SSSE[[#This Row],[G 355µ]:[G 250µ]])</f>
        <v>52.2</v>
      </c>
      <c r="V160" s="861">
        <v>17</v>
      </c>
      <c r="W160" s="861">
        <v>11</v>
      </c>
      <c r="X160" s="861">
        <v>5</v>
      </c>
      <c r="Y160" s="882">
        <v>5.8</v>
      </c>
      <c r="Z160" s="863"/>
      <c r="AA160" s="822"/>
      <c r="AB160" s="822"/>
      <c r="AC160" s="833"/>
      <c r="AD160" s="531">
        <v>84.6</v>
      </c>
      <c r="AE160" s="531">
        <v>-1.1000000000000001</v>
      </c>
      <c r="AF160" s="823">
        <v>19.59</v>
      </c>
      <c r="AG160" s="540">
        <v>10</v>
      </c>
      <c r="AH160" s="540">
        <v>80</v>
      </c>
      <c r="AI160" s="533"/>
      <c r="AJ160" s="437"/>
      <c r="AK160" s="437"/>
      <c r="AL160" s="796" t="s">
        <v>105</v>
      </c>
      <c r="AM160" s="437" t="s">
        <v>55</v>
      </c>
      <c r="AN160" s="534" t="s">
        <v>55</v>
      </c>
      <c r="AO160" s="437" t="s">
        <v>55</v>
      </c>
      <c r="AP160" s="437" t="s">
        <v>55</v>
      </c>
      <c r="AQ160" s="25" t="s">
        <v>32</v>
      </c>
      <c r="AR160" s="437" t="s">
        <v>2244</v>
      </c>
      <c r="AS160" s="437" t="s">
        <v>2401</v>
      </c>
      <c r="AT160" s="437"/>
      <c r="AU160" s="796" t="s">
        <v>2241</v>
      </c>
      <c r="AV160" s="437">
        <v>159</v>
      </c>
    </row>
    <row r="161" spans="1:48" ht="27">
      <c r="A161" s="602">
        <v>45362</v>
      </c>
      <c r="B161" s="41">
        <v>103</v>
      </c>
      <c r="C161" s="603">
        <v>0.44722222222222224</v>
      </c>
      <c r="D161" s="40">
        <v>2401763</v>
      </c>
      <c r="E161" s="538" t="s">
        <v>59</v>
      </c>
      <c r="F161" s="40" t="s">
        <v>55</v>
      </c>
      <c r="G161" s="852">
        <v>13.78</v>
      </c>
      <c r="H161" s="852"/>
      <c r="I161" s="852">
        <v>13.75</v>
      </c>
      <c r="J161" s="604"/>
      <c r="K161" s="829">
        <v>13.75</v>
      </c>
      <c r="L161" s="605">
        <f>(SSSE[[#This Row],[Protéine Brut (%) (+/-0,7)]]/(100-SSSE[[#This Row],[Humidité (%)]]))*100</f>
        <v>15.947575968452796</v>
      </c>
      <c r="M161" s="781"/>
      <c r="N161" s="781">
        <v>2</v>
      </c>
      <c r="O161" s="781"/>
      <c r="P161" s="781">
        <v>3.4</v>
      </c>
      <c r="Q161" s="859">
        <f>SUM(SSSE[[#This Row],[G 450µ]:[G 400µ]])</f>
        <v>5.4</v>
      </c>
      <c r="R161" s="862">
        <v>10</v>
      </c>
      <c r="S161" s="862">
        <v>23.6</v>
      </c>
      <c r="T161" s="861">
        <v>17</v>
      </c>
      <c r="U161" s="859">
        <f>SUM(SSSE[[#This Row],[G 355µ]:[G 250µ]])</f>
        <v>50.6</v>
      </c>
      <c r="V161" s="861">
        <v>17.8</v>
      </c>
      <c r="W161" s="861">
        <v>11</v>
      </c>
      <c r="X161" s="861">
        <v>9</v>
      </c>
      <c r="Y161" s="882">
        <v>4</v>
      </c>
      <c r="Z161" s="863"/>
      <c r="AA161" s="822"/>
      <c r="AB161" s="822"/>
      <c r="AC161" s="833"/>
      <c r="AD161" s="531">
        <v>83.86</v>
      </c>
      <c r="AE161" s="531">
        <v>-0.79</v>
      </c>
      <c r="AF161" s="823">
        <v>18.72</v>
      </c>
      <c r="AG161" s="540">
        <v>11</v>
      </c>
      <c r="AH161" s="540">
        <v>82</v>
      </c>
      <c r="AI161" s="533"/>
      <c r="AJ161" s="437"/>
      <c r="AK161" s="437"/>
      <c r="AL161" s="796" t="s">
        <v>46</v>
      </c>
      <c r="AM161" s="437" t="s">
        <v>55</v>
      </c>
      <c r="AN161" s="534" t="s">
        <v>55</v>
      </c>
      <c r="AO161" s="437" t="s">
        <v>55</v>
      </c>
      <c r="AP161" s="437" t="s">
        <v>55</v>
      </c>
      <c r="AQ161" s="25" t="s">
        <v>32</v>
      </c>
      <c r="AR161" s="437" t="s">
        <v>2244</v>
      </c>
      <c r="AS161" s="437" t="s">
        <v>2402</v>
      </c>
      <c r="AT161" s="437"/>
      <c r="AU161" s="796" t="s">
        <v>2241</v>
      </c>
      <c r="AV161" s="437">
        <v>160</v>
      </c>
    </row>
    <row r="162" spans="1:48" ht="27">
      <c r="A162" s="602">
        <v>45362</v>
      </c>
      <c r="B162" s="41">
        <v>103</v>
      </c>
      <c r="C162" s="603">
        <v>0.44722222222222224</v>
      </c>
      <c r="D162" s="40">
        <v>2401764</v>
      </c>
      <c r="E162" s="40" t="s">
        <v>71</v>
      </c>
      <c r="F162" s="40" t="s">
        <v>55</v>
      </c>
      <c r="G162" s="852">
        <v>14.32</v>
      </c>
      <c r="H162" s="852"/>
      <c r="I162" s="852">
        <v>14.4</v>
      </c>
      <c r="J162" s="604"/>
      <c r="K162" s="829">
        <v>13.69</v>
      </c>
      <c r="L162" s="605">
        <f>(SSSE[[#This Row],[Protéine Brut (%) (+/-0,7)]]/(100-SSSE[[#This Row],[Humidité (%)]]))*100</f>
        <v>15.978057889822594</v>
      </c>
      <c r="M162" s="781"/>
      <c r="N162" s="781">
        <v>2.2000000000000002</v>
      </c>
      <c r="O162" s="781"/>
      <c r="P162" s="781">
        <v>3.4</v>
      </c>
      <c r="Q162" s="859">
        <f>SUM(SSSE[[#This Row],[G 450µ]:[G 400µ]])</f>
        <v>5.6</v>
      </c>
      <c r="R162" s="862">
        <v>11</v>
      </c>
      <c r="S162" s="862">
        <v>23</v>
      </c>
      <c r="T162" s="861">
        <v>16</v>
      </c>
      <c r="U162" s="859">
        <f>SUM(SSSE[[#This Row],[G 355µ]:[G 250µ]])</f>
        <v>50</v>
      </c>
      <c r="V162" s="861">
        <v>20</v>
      </c>
      <c r="W162" s="861">
        <v>9</v>
      </c>
      <c r="X162" s="861">
        <v>5</v>
      </c>
      <c r="Y162" s="882">
        <v>5.8</v>
      </c>
      <c r="Z162" s="863"/>
      <c r="AA162" s="822"/>
      <c r="AB162" s="822"/>
      <c r="AC162" s="833"/>
      <c r="AD162" s="531">
        <v>83.69</v>
      </c>
      <c r="AE162" s="531">
        <v>-0.86</v>
      </c>
      <c r="AF162" s="823">
        <v>19.05</v>
      </c>
      <c r="AG162" s="540">
        <v>12</v>
      </c>
      <c r="AH162" s="540">
        <v>87</v>
      </c>
      <c r="AI162" s="533"/>
      <c r="AJ162" s="437"/>
      <c r="AK162" s="437"/>
      <c r="AL162" s="796" t="s">
        <v>46</v>
      </c>
      <c r="AM162" s="437"/>
      <c r="AN162" s="534"/>
      <c r="AO162" s="437" t="s">
        <v>55</v>
      </c>
      <c r="AP162" s="437" t="s">
        <v>55</v>
      </c>
      <c r="AQ162" s="25" t="s">
        <v>32</v>
      </c>
      <c r="AR162" s="437" t="s">
        <v>2244</v>
      </c>
      <c r="AS162" s="437" t="s">
        <v>2403</v>
      </c>
      <c r="AT162" s="437"/>
      <c r="AU162" s="796" t="s">
        <v>2241</v>
      </c>
      <c r="AV162" s="437">
        <v>161</v>
      </c>
    </row>
    <row r="163" spans="1:48" ht="27">
      <c r="A163" s="602">
        <v>45362</v>
      </c>
      <c r="B163" s="41">
        <v>103</v>
      </c>
      <c r="C163" s="603">
        <v>0.625</v>
      </c>
      <c r="D163" s="40">
        <v>2401769</v>
      </c>
      <c r="E163" s="40" t="s">
        <v>21</v>
      </c>
      <c r="F163" s="40" t="s">
        <v>55</v>
      </c>
      <c r="G163" s="852">
        <v>14.4</v>
      </c>
      <c r="H163" s="852"/>
      <c r="I163" s="852">
        <v>14.22</v>
      </c>
      <c r="J163" s="604">
        <v>0.66200000000000003</v>
      </c>
      <c r="K163" s="829">
        <v>13.11</v>
      </c>
      <c r="L163" s="605">
        <f>(SSSE[[#This Row],[Protéine Brut (%) (+/-0,7)]]/(100-SSSE[[#This Row],[Humidité (%)]]))*100</f>
        <v>15.315420560747665</v>
      </c>
      <c r="M163" s="781"/>
      <c r="N163" s="781">
        <v>0.8</v>
      </c>
      <c r="O163" s="781"/>
      <c r="P163" s="781">
        <v>2</v>
      </c>
      <c r="Q163" s="859">
        <f>SUM(SSSE[[#This Row],[G 450µ]:[G 400µ]])</f>
        <v>2.8</v>
      </c>
      <c r="R163" s="862">
        <v>8.8000000000000007</v>
      </c>
      <c r="S163" s="862">
        <v>26.4</v>
      </c>
      <c r="T163" s="861">
        <v>17.399999999999999</v>
      </c>
      <c r="U163" s="859">
        <f>SUM(SSSE[[#This Row],[G 355µ]:[G 250µ]])</f>
        <v>52.6</v>
      </c>
      <c r="V163" s="861">
        <v>23.6</v>
      </c>
      <c r="W163" s="861">
        <v>11.2</v>
      </c>
      <c r="X163" s="861">
        <v>3.6</v>
      </c>
      <c r="Y163" s="882">
        <v>5</v>
      </c>
      <c r="Z163" s="863"/>
      <c r="AA163" s="822"/>
      <c r="AB163" s="822"/>
      <c r="AC163" s="833"/>
      <c r="AD163" s="531">
        <v>84.77</v>
      </c>
      <c r="AE163" s="531">
        <v>-0.97</v>
      </c>
      <c r="AF163" s="823">
        <v>19.63</v>
      </c>
      <c r="AG163" s="540">
        <v>10</v>
      </c>
      <c r="AH163" s="540">
        <v>144</v>
      </c>
      <c r="AI163" s="533"/>
      <c r="AJ163" s="437"/>
      <c r="AK163" s="437"/>
      <c r="AL163" s="796" t="s">
        <v>105</v>
      </c>
      <c r="AM163" s="437"/>
      <c r="AN163" s="534"/>
      <c r="AO163" s="437" t="s">
        <v>55</v>
      </c>
      <c r="AP163" s="437" t="s">
        <v>55</v>
      </c>
      <c r="AQ163" s="25" t="s">
        <v>32</v>
      </c>
      <c r="AR163" s="437" t="s">
        <v>2244</v>
      </c>
      <c r="AS163" s="437" t="s">
        <v>2404</v>
      </c>
      <c r="AT163" s="437"/>
      <c r="AU163" s="796" t="s">
        <v>2241</v>
      </c>
      <c r="AV163" s="437">
        <v>162</v>
      </c>
    </row>
    <row r="164" spans="1:48" ht="27">
      <c r="A164" s="602">
        <v>45363</v>
      </c>
      <c r="B164" s="41">
        <v>103</v>
      </c>
      <c r="C164" s="603">
        <v>0.42708333333333331</v>
      </c>
      <c r="D164" s="40">
        <v>2401787</v>
      </c>
      <c r="E164" s="538" t="s">
        <v>59</v>
      </c>
      <c r="F164" s="40" t="s">
        <v>55</v>
      </c>
      <c r="G164" s="852">
        <v>13.74</v>
      </c>
      <c r="H164" s="852"/>
      <c r="I164" s="852"/>
      <c r="J164" s="604"/>
      <c r="K164" s="829">
        <v>13.55</v>
      </c>
      <c r="L164" s="605">
        <f>(SSSE[[#This Row],[Protéine Brut (%) (+/-0,7)]]/(100-SSSE[[#This Row],[Humidité (%)]]))*100</f>
        <v>15.708323672617666</v>
      </c>
      <c r="M164" s="781"/>
      <c r="N164" s="781">
        <v>2.4</v>
      </c>
      <c r="O164" s="781"/>
      <c r="P164" s="781">
        <v>3.2</v>
      </c>
      <c r="Q164" s="859">
        <f>SUM(SSSE[[#This Row],[G 450µ]:[G 400µ]])</f>
        <v>5.6</v>
      </c>
      <c r="R164" s="862">
        <v>10.4</v>
      </c>
      <c r="S164" s="862">
        <v>23.6</v>
      </c>
      <c r="T164" s="861">
        <v>15.4</v>
      </c>
      <c r="U164" s="859">
        <f>SUM(SSSE[[#This Row],[G 355µ]:[G 250µ]])</f>
        <v>49.4</v>
      </c>
      <c r="V164" s="861">
        <v>18</v>
      </c>
      <c r="W164" s="861">
        <v>11.2</v>
      </c>
      <c r="X164" s="861">
        <v>5</v>
      </c>
      <c r="Y164" s="882">
        <v>7</v>
      </c>
      <c r="Z164" s="863"/>
      <c r="AA164" s="822"/>
      <c r="AB164" s="822"/>
      <c r="AC164" s="833"/>
      <c r="AD164" s="531">
        <v>83.6</v>
      </c>
      <c r="AE164" s="531">
        <v>-0.67</v>
      </c>
      <c r="AF164" s="823">
        <v>18.420000000000002</v>
      </c>
      <c r="AG164" s="540">
        <v>12</v>
      </c>
      <c r="AH164" s="540">
        <v>132</v>
      </c>
      <c r="AI164" s="533"/>
      <c r="AJ164" s="437"/>
      <c r="AK164" s="437"/>
      <c r="AL164" s="796" t="s">
        <v>46</v>
      </c>
      <c r="AM164" s="437" t="s">
        <v>55</v>
      </c>
      <c r="AN164" s="534" t="s">
        <v>55</v>
      </c>
      <c r="AO164" s="437" t="s">
        <v>55</v>
      </c>
      <c r="AP164" s="437" t="s">
        <v>55</v>
      </c>
      <c r="AQ164" s="25" t="s">
        <v>32</v>
      </c>
      <c r="AR164" s="437" t="s">
        <v>2244</v>
      </c>
      <c r="AS164" s="437" t="s">
        <v>2405</v>
      </c>
      <c r="AT164" s="437"/>
      <c r="AU164" s="796" t="s">
        <v>2241</v>
      </c>
      <c r="AV164" s="437">
        <v>163</v>
      </c>
    </row>
    <row r="165" spans="1:48" ht="27">
      <c r="A165" s="602">
        <v>45363</v>
      </c>
      <c r="B165" s="41">
        <v>103</v>
      </c>
      <c r="C165" s="603">
        <v>0.42708333333333331</v>
      </c>
      <c r="D165" s="40">
        <v>2401788</v>
      </c>
      <c r="E165" s="40" t="s">
        <v>71</v>
      </c>
      <c r="F165" s="40" t="s">
        <v>55</v>
      </c>
      <c r="G165" s="852">
        <v>13.68</v>
      </c>
      <c r="H165" s="852"/>
      <c r="I165" s="852"/>
      <c r="J165" s="604"/>
      <c r="K165" s="829">
        <v>13.84</v>
      </c>
      <c r="L165" s="605">
        <f>(SSSE[[#This Row],[Protéine Brut (%) (+/-0,7)]]/(100-SSSE[[#This Row],[Humidité (%)]]))*100</f>
        <v>16.033364226135312</v>
      </c>
      <c r="M165" s="781"/>
      <c r="N165" s="781">
        <v>2.8</v>
      </c>
      <c r="O165" s="781"/>
      <c r="P165" s="781">
        <v>4</v>
      </c>
      <c r="Q165" s="859">
        <f>SUM(SSSE[[#This Row],[G 450µ]:[G 400µ]])</f>
        <v>6.8</v>
      </c>
      <c r="R165" s="862">
        <v>12.8</v>
      </c>
      <c r="S165" s="862">
        <v>26.8</v>
      </c>
      <c r="T165" s="861">
        <v>10.8</v>
      </c>
      <c r="U165" s="859">
        <f>SUM(SSSE[[#This Row],[G 355µ]:[G 250µ]])</f>
        <v>50.400000000000006</v>
      </c>
      <c r="V165" s="861">
        <v>16.399999999999999</v>
      </c>
      <c r="W165" s="861">
        <v>11</v>
      </c>
      <c r="X165" s="861">
        <v>7</v>
      </c>
      <c r="Y165" s="882">
        <v>6</v>
      </c>
      <c r="Z165" s="863"/>
      <c r="AA165" s="822"/>
      <c r="AB165" s="822"/>
      <c r="AC165" s="833"/>
      <c r="AD165" s="531">
        <v>84.05</v>
      </c>
      <c r="AE165" s="531">
        <v>-0.8</v>
      </c>
      <c r="AF165" s="823">
        <v>18.77</v>
      </c>
      <c r="AG165" s="540">
        <v>10</v>
      </c>
      <c r="AH165" s="540">
        <v>120</v>
      </c>
      <c r="AI165" s="533"/>
      <c r="AJ165" s="437"/>
      <c r="AK165" s="437"/>
      <c r="AL165" s="796" t="s">
        <v>46</v>
      </c>
      <c r="AM165" s="437"/>
      <c r="AN165" s="534"/>
      <c r="AO165" s="437" t="s">
        <v>55</v>
      </c>
      <c r="AP165" s="437" t="s">
        <v>55</v>
      </c>
      <c r="AQ165" s="25" t="s">
        <v>32</v>
      </c>
      <c r="AR165" s="437" t="s">
        <v>2244</v>
      </c>
      <c r="AS165" s="437" t="s">
        <v>2406</v>
      </c>
      <c r="AT165" s="437"/>
      <c r="AU165" s="796" t="s">
        <v>2241</v>
      </c>
      <c r="AV165" s="437">
        <v>164</v>
      </c>
    </row>
    <row r="166" spans="1:48" ht="27">
      <c r="A166" s="602">
        <v>45363</v>
      </c>
      <c r="B166" s="41">
        <v>103</v>
      </c>
      <c r="C166" s="603">
        <v>0.4375</v>
      </c>
      <c r="D166" s="40">
        <v>2401793</v>
      </c>
      <c r="E166" s="40" t="s">
        <v>21</v>
      </c>
      <c r="F166" s="40" t="s">
        <v>55</v>
      </c>
      <c r="G166" s="852">
        <v>13.59</v>
      </c>
      <c r="H166" s="852"/>
      <c r="I166" s="852">
        <v>13.72</v>
      </c>
      <c r="J166" s="604">
        <v>0.58899999999999997</v>
      </c>
      <c r="K166" s="829">
        <v>13.32</v>
      </c>
      <c r="L166" s="605">
        <f>(SSSE[[#This Row],[Protéine Brut (%) (+/-0,7)]]/(100-SSSE[[#This Row],[Humidité (%)]]))*100</f>
        <v>15.414882536743432</v>
      </c>
      <c r="M166" s="781"/>
      <c r="N166" s="781">
        <v>1</v>
      </c>
      <c r="O166" s="781"/>
      <c r="P166" s="781">
        <v>2</v>
      </c>
      <c r="Q166" s="859">
        <f>SUM(SSSE[[#This Row],[G 450µ]:[G 400µ]])</f>
        <v>3</v>
      </c>
      <c r="R166" s="862">
        <v>10</v>
      </c>
      <c r="S166" s="862">
        <v>26</v>
      </c>
      <c r="T166" s="861">
        <v>17</v>
      </c>
      <c r="U166" s="859">
        <f>SUM(SSSE[[#This Row],[G 355µ]:[G 250µ]])</f>
        <v>53</v>
      </c>
      <c r="V166" s="861">
        <v>23</v>
      </c>
      <c r="W166" s="861">
        <v>11</v>
      </c>
      <c r="X166" s="861">
        <v>3.9</v>
      </c>
      <c r="Y166" s="882">
        <v>4</v>
      </c>
      <c r="Z166" s="863"/>
      <c r="AA166" s="822"/>
      <c r="AB166" s="822"/>
      <c r="AC166" s="833"/>
      <c r="AD166" s="531">
        <v>82.98</v>
      </c>
      <c r="AE166" s="531">
        <v>-0.86</v>
      </c>
      <c r="AF166" s="823">
        <v>19.2</v>
      </c>
      <c r="AG166" s="540">
        <v>11</v>
      </c>
      <c r="AH166" s="540">
        <v>114</v>
      </c>
      <c r="AI166" s="533">
        <v>0.74</v>
      </c>
      <c r="AJ166" s="437"/>
      <c r="AK166" s="437"/>
      <c r="AL166" s="796" t="s">
        <v>46</v>
      </c>
      <c r="AM166" s="437"/>
      <c r="AN166" s="534"/>
      <c r="AO166" s="437" t="s">
        <v>55</v>
      </c>
      <c r="AP166" s="437" t="s">
        <v>55</v>
      </c>
      <c r="AQ166" s="25" t="s">
        <v>32</v>
      </c>
      <c r="AR166" s="437" t="s">
        <v>2244</v>
      </c>
      <c r="AS166" s="437" t="s">
        <v>2407</v>
      </c>
      <c r="AT166" s="437"/>
      <c r="AU166" s="796" t="s">
        <v>2241</v>
      </c>
      <c r="AV166" s="437">
        <v>165</v>
      </c>
    </row>
    <row r="167" spans="1:48" ht="27">
      <c r="A167" s="602">
        <v>45363</v>
      </c>
      <c r="B167" s="41">
        <v>103</v>
      </c>
      <c r="C167" s="603">
        <v>0.52083333333333337</v>
      </c>
      <c r="D167" s="40">
        <v>2401804</v>
      </c>
      <c r="E167" s="40" t="s">
        <v>21</v>
      </c>
      <c r="F167" s="40" t="s">
        <v>55</v>
      </c>
      <c r="G167" s="852">
        <v>13.31</v>
      </c>
      <c r="H167" s="852"/>
      <c r="I167" s="852"/>
      <c r="J167" s="604"/>
      <c r="K167" s="829">
        <v>12.34</v>
      </c>
      <c r="L167" s="605">
        <f>(SSSE[[#This Row],[Protéine Brut (%) (+/-0,7)]]/(100-SSSE[[#This Row],[Humidité (%)]]))*100</f>
        <v>14.234629138308916</v>
      </c>
      <c r="M167" s="781"/>
      <c r="N167" s="781"/>
      <c r="O167" s="781"/>
      <c r="P167" s="781"/>
      <c r="Q167" s="859"/>
      <c r="R167" s="862"/>
      <c r="S167" s="862"/>
      <c r="T167" s="861"/>
      <c r="U167" s="859"/>
      <c r="V167" s="861"/>
      <c r="W167" s="861"/>
      <c r="X167" s="861"/>
      <c r="Y167" s="882"/>
      <c r="Z167" s="863"/>
      <c r="AA167" s="822"/>
      <c r="AB167" s="822"/>
      <c r="AC167" s="833"/>
      <c r="AD167" s="531"/>
      <c r="AE167" s="531"/>
      <c r="AF167" s="823"/>
      <c r="AG167" s="540">
        <v>15</v>
      </c>
      <c r="AH167" s="540">
        <v>135</v>
      </c>
      <c r="AI167" s="533"/>
      <c r="AJ167" s="437"/>
      <c r="AK167" s="437"/>
      <c r="AL167" s="796" t="s">
        <v>27</v>
      </c>
      <c r="AM167" s="437"/>
      <c r="AN167" s="534"/>
      <c r="AO167" s="437" t="s">
        <v>55</v>
      </c>
      <c r="AP167" s="437" t="s">
        <v>55</v>
      </c>
      <c r="AQ167" s="25" t="s">
        <v>32</v>
      </c>
      <c r="AR167" s="437" t="s">
        <v>2239</v>
      </c>
      <c r="AS167" s="437" t="s">
        <v>2408</v>
      </c>
      <c r="AT167" s="437"/>
      <c r="AU167" s="796" t="s">
        <v>2241</v>
      </c>
      <c r="AV167" s="437">
        <v>166</v>
      </c>
    </row>
    <row r="168" spans="1:48" ht="27">
      <c r="A168" s="602">
        <v>45364</v>
      </c>
      <c r="B168" s="41">
        <v>103</v>
      </c>
      <c r="C168" s="603">
        <v>0.41666666666666669</v>
      </c>
      <c r="D168" s="40">
        <v>2401827</v>
      </c>
      <c r="E168" s="40" t="s">
        <v>21</v>
      </c>
      <c r="F168" s="40" t="s">
        <v>55</v>
      </c>
      <c r="G168" s="852">
        <v>13.77</v>
      </c>
      <c r="H168" s="852"/>
      <c r="I168" s="852"/>
      <c r="J168" s="604"/>
      <c r="K168" s="829">
        <v>13.17</v>
      </c>
      <c r="L168" s="605">
        <f>(SSSE[[#This Row],[Protéine Brut (%) (+/-0,7)]]/(100-SSSE[[#This Row],[Humidité (%)]]))*100</f>
        <v>15.273106807375623</v>
      </c>
      <c r="M168" s="781"/>
      <c r="N168" s="781">
        <v>2</v>
      </c>
      <c r="O168" s="781"/>
      <c r="P168" s="781">
        <v>3</v>
      </c>
      <c r="Q168" s="859">
        <f>SUM(SSSE[[#This Row],[G 450µ]:[G 400µ]])</f>
        <v>5</v>
      </c>
      <c r="R168" s="862">
        <v>10</v>
      </c>
      <c r="S168" s="862">
        <v>25</v>
      </c>
      <c r="T168" s="861">
        <v>20.6</v>
      </c>
      <c r="U168" s="859">
        <f>SUM(SSSE[[#This Row],[G 355µ]:[G 250µ]])</f>
        <v>55.6</v>
      </c>
      <c r="V168" s="861">
        <v>21.2</v>
      </c>
      <c r="W168" s="861">
        <v>11.2</v>
      </c>
      <c r="X168" s="861">
        <v>4</v>
      </c>
      <c r="Y168" s="882">
        <v>3</v>
      </c>
      <c r="Z168" s="863"/>
      <c r="AA168" s="822">
        <v>33.31</v>
      </c>
      <c r="AB168" s="822">
        <v>87.28</v>
      </c>
      <c r="AC168" s="833">
        <v>12.13</v>
      </c>
      <c r="AD168" s="531">
        <v>84.39</v>
      </c>
      <c r="AE168" s="531">
        <v>-0.71</v>
      </c>
      <c r="AF168" s="823">
        <v>19.04</v>
      </c>
      <c r="AG168" s="540">
        <v>14</v>
      </c>
      <c r="AH168" s="540">
        <v>124</v>
      </c>
      <c r="AI168" s="533"/>
      <c r="AJ168" s="437"/>
      <c r="AK168" s="437"/>
      <c r="AL168" s="796" t="s">
        <v>27</v>
      </c>
      <c r="AM168" s="437"/>
      <c r="AN168" s="534"/>
      <c r="AO168" s="437" t="s">
        <v>55</v>
      </c>
      <c r="AP168" s="437" t="s">
        <v>55</v>
      </c>
      <c r="AQ168" s="25" t="s">
        <v>32</v>
      </c>
      <c r="AR168" s="437" t="s">
        <v>2244</v>
      </c>
      <c r="AS168" s="437" t="s">
        <v>2409</v>
      </c>
      <c r="AT168" s="437"/>
      <c r="AU168" s="796" t="s">
        <v>2241</v>
      </c>
      <c r="AV168" s="437">
        <v>167</v>
      </c>
    </row>
    <row r="169" spans="1:48" ht="27">
      <c r="A169" s="602">
        <v>45364</v>
      </c>
      <c r="B169" s="41">
        <v>103</v>
      </c>
      <c r="C169" s="603">
        <v>0.4375</v>
      </c>
      <c r="D169" s="40">
        <v>2401830</v>
      </c>
      <c r="E169" s="40" t="s">
        <v>71</v>
      </c>
      <c r="F169" s="40" t="s">
        <v>55</v>
      </c>
      <c r="G169" s="852">
        <v>13.65</v>
      </c>
      <c r="H169" s="852"/>
      <c r="I169" s="852"/>
      <c r="J169" s="604"/>
      <c r="K169" s="829">
        <v>13.65</v>
      </c>
      <c r="L169" s="605">
        <f>(SSSE[[#This Row],[Protéine Brut (%) (+/-0,7)]]/(100-SSSE[[#This Row],[Humidité (%)]]))*100</f>
        <v>15.807759119861032</v>
      </c>
      <c r="M169" s="781"/>
      <c r="N169" s="781">
        <v>2.8</v>
      </c>
      <c r="O169" s="781"/>
      <c r="P169" s="781">
        <v>3.6</v>
      </c>
      <c r="Q169" s="859">
        <f>SUM(SSSE[[#This Row],[G 450µ]:[G 400µ]])</f>
        <v>6.4</v>
      </c>
      <c r="R169" s="862">
        <v>15.4</v>
      </c>
      <c r="S169" s="862">
        <v>19</v>
      </c>
      <c r="T169" s="861">
        <v>17</v>
      </c>
      <c r="U169" s="859">
        <f>SUM(SSSE[[#This Row],[G 355µ]:[G 250µ]])</f>
        <v>51.4</v>
      </c>
      <c r="V169" s="861">
        <v>14.8</v>
      </c>
      <c r="W169" s="861">
        <v>12.3</v>
      </c>
      <c r="X169" s="861">
        <v>7</v>
      </c>
      <c r="Y169" s="882">
        <v>7</v>
      </c>
      <c r="Z169" s="863"/>
      <c r="AA169" s="822">
        <v>32.21</v>
      </c>
      <c r="AB169" s="822">
        <v>94.58</v>
      </c>
      <c r="AC169" s="833">
        <v>11.71</v>
      </c>
      <c r="AD169" s="531">
        <v>83.4</v>
      </c>
      <c r="AE169" s="531">
        <v>-0.63</v>
      </c>
      <c r="AF169" s="823">
        <v>17.809999999999999</v>
      </c>
      <c r="AG169" s="540">
        <v>12</v>
      </c>
      <c r="AH169" s="540">
        <v>110</v>
      </c>
      <c r="AI169" s="533"/>
      <c r="AJ169" s="437"/>
      <c r="AK169" s="437"/>
      <c r="AL169" s="796" t="s">
        <v>27</v>
      </c>
      <c r="AM169" s="437"/>
      <c r="AN169" s="534"/>
      <c r="AO169" s="437" t="s">
        <v>55</v>
      </c>
      <c r="AP169" s="437" t="s">
        <v>55</v>
      </c>
      <c r="AQ169" s="25" t="s">
        <v>32</v>
      </c>
      <c r="AR169" s="437" t="s">
        <v>2244</v>
      </c>
      <c r="AS169" s="437" t="s">
        <v>2410</v>
      </c>
      <c r="AT169" s="437"/>
      <c r="AU169" s="796" t="s">
        <v>2241</v>
      </c>
      <c r="AV169" s="437">
        <v>168</v>
      </c>
    </row>
    <row r="170" spans="1:48" ht="27">
      <c r="A170" s="602">
        <v>45364</v>
      </c>
      <c r="B170" s="41">
        <v>103</v>
      </c>
      <c r="C170" s="603">
        <v>0.4375</v>
      </c>
      <c r="D170" s="40">
        <v>2401831</v>
      </c>
      <c r="E170" s="538" t="s">
        <v>59</v>
      </c>
      <c r="F170" s="40" t="s">
        <v>55</v>
      </c>
      <c r="G170" s="852">
        <v>13.74</v>
      </c>
      <c r="H170" s="852"/>
      <c r="I170" s="852"/>
      <c r="J170" s="604"/>
      <c r="K170" s="829">
        <v>13.69</v>
      </c>
      <c r="L170" s="605">
        <f>(SSSE[[#This Row],[Protéine Brut (%) (+/-0,7)]]/(100-SSSE[[#This Row],[Humidité (%)]]))*100</f>
        <v>15.870623695803385</v>
      </c>
      <c r="M170" s="781"/>
      <c r="N170" s="781">
        <v>2.2000000000000002</v>
      </c>
      <c r="O170" s="781"/>
      <c r="P170" s="781">
        <v>3.6</v>
      </c>
      <c r="Q170" s="859">
        <f>SUM(SSSE[[#This Row],[G 450µ]:[G 400µ]])</f>
        <v>5.8000000000000007</v>
      </c>
      <c r="R170" s="862">
        <v>10.4</v>
      </c>
      <c r="S170" s="862">
        <v>23.8</v>
      </c>
      <c r="T170" s="861">
        <v>16</v>
      </c>
      <c r="U170" s="859">
        <f>SUM(SSSE[[#This Row],[G 355µ]:[G 250µ]])</f>
        <v>50.2</v>
      </c>
      <c r="V170" s="861">
        <v>19.2</v>
      </c>
      <c r="W170" s="861">
        <v>10.8</v>
      </c>
      <c r="X170" s="861">
        <v>5</v>
      </c>
      <c r="Y170" s="882">
        <v>7</v>
      </c>
      <c r="Z170" s="863"/>
      <c r="AA170" s="822"/>
      <c r="AB170" s="822"/>
      <c r="AC170" s="833"/>
      <c r="AD170" s="531">
        <v>84.2</v>
      </c>
      <c r="AE170" s="531">
        <v>-0.73</v>
      </c>
      <c r="AF170" s="823">
        <v>18.739999999999998</v>
      </c>
      <c r="AG170" s="540">
        <v>13</v>
      </c>
      <c r="AH170" s="540">
        <v>122</v>
      </c>
      <c r="AI170" s="533">
        <v>0.79</v>
      </c>
      <c r="AJ170" s="437"/>
      <c r="AK170" s="437"/>
      <c r="AL170" s="796" t="s">
        <v>27</v>
      </c>
      <c r="AM170" s="437" t="s">
        <v>55</v>
      </c>
      <c r="AN170" s="534" t="s">
        <v>55</v>
      </c>
      <c r="AO170" s="437" t="s">
        <v>55</v>
      </c>
      <c r="AP170" s="437" t="s">
        <v>55</v>
      </c>
      <c r="AQ170" s="25" t="s">
        <v>32</v>
      </c>
      <c r="AR170" s="437" t="s">
        <v>2244</v>
      </c>
      <c r="AS170" s="437" t="s">
        <v>2411</v>
      </c>
      <c r="AT170" s="437"/>
      <c r="AU170" s="796" t="s">
        <v>2241</v>
      </c>
      <c r="AV170" s="437">
        <v>169</v>
      </c>
    </row>
    <row r="171" spans="1:48" ht="27">
      <c r="A171" s="602">
        <v>45364</v>
      </c>
      <c r="B171" s="41">
        <v>103</v>
      </c>
      <c r="C171" s="603">
        <v>0.57986111111111116</v>
      </c>
      <c r="D171" s="40">
        <v>2401838</v>
      </c>
      <c r="E171" s="40" t="s">
        <v>21</v>
      </c>
      <c r="F171" s="40" t="s">
        <v>55</v>
      </c>
      <c r="G171" s="852">
        <v>13.89</v>
      </c>
      <c r="H171" s="852"/>
      <c r="I171" s="852"/>
      <c r="J171" s="604"/>
      <c r="K171" s="829">
        <v>13.15</v>
      </c>
      <c r="L171" s="605">
        <f>(SSSE[[#This Row],[Protéine Brut (%) (+/-0,7)]]/(100-SSSE[[#This Row],[Humidité (%)]]))*100</f>
        <v>15.271164789223088</v>
      </c>
      <c r="M171" s="781"/>
      <c r="N171" s="781"/>
      <c r="O171" s="781"/>
      <c r="P171" s="781"/>
      <c r="Q171" s="863"/>
      <c r="R171" s="862"/>
      <c r="S171" s="862"/>
      <c r="T171" s="861"/>
      <c r="U171" s="863"/>
      <c r="V171" s="861"/>
      <c r="W171" s="861"/>
      <c r="X171" s="861"/>
      <c r="Y171" s="882"/>
      <c r="Z171" s="863"/>
      <c r="AA171" s="822"/>
      <c r="AB171" s="822"/>
      <c r="AC171" s="833"/>
      <c r="AD171" s="531"/>
      <c r="AE171" s="531"/>
      <c r="AF171" s="823"/>
      <c r="AG171" s="540">
        <v>8</v>
      </c>
      <c r="AH171" s="540">
        <v>113</v>
      </c>
      <c r="AI171" s="533"/>
      <c r="AJ171" s="437"/>
      <c r="AK171" s="437"/>
      <c r="AL171" s="796" t="s">
        <v>46</v>
      </c>
      <c r="AM171" s="437"/>
      <c r="AN171" s="534"/>
      <c r="AO171" s="437" t="s">
        <v>55</v>
      </c>
      <c r="AP171" s="437" t="s">
        <v>55</v>
      </c>
      <c r="AQ171" s="25" t="s">
        <v>32</v>
      </c>
      <c r="AR171" s="437" t="s">
        <v>2244</v>
      </c>
      <c r="AS171" s="437" t="s">
        <v>2412</v>
      </c>
      <c r="AT171" s="437"/>
      <c r="AU171" s="796" t="s">
        <v>2241</v>
      </c>
      <c r="AV171" s="437">
        <v>170</v>
      </c>
    </row>
    <row r="172" spans="1:48" ht="27">
      <c r="A172" s="602">
        <v>45365</v>
      </c>
      <c r="B172" s="41">
        <v>103</v>
      </c>
      <c r="C172" s="603">
        <v>0.41666666666666669</v>
      </c>
      <c r="D172" s="40">
        <v>2401851</v>
      </c>
      <c r="E172" s="40" t="s">
        <v>71</v>
      </c>
      <c r="F172" s="40" t="s">
        <v>55</v>
      </c>
      <c r="G172" s="852">
        <v>13.84</v>
      </c>
      <c r="H172" s="852"/>
      <c r="I172" s="852">
        <v>13.95</v>
      </c>
      <c r="J172" s="604"/>
      <c r="K172" s="829">
        <v>13.53</v>
      </c>
      <c r="L172" s="605">
        <f>(SSSE[[#This Row],[Protéine Brut (%) (+/-0,7)]]/(100-SSSE[[#This Row],[Humidité (%)]]))*100</f>
        <v>15.703342618384401</v>
      </c>
      <c r="M172" s="781"/>
      <c r="N172" s="781"/>
      <c r="O172" s="781"/>
      <c r="P172" s="781"/>
      <c r="Q172" s="863"/>
      <c r="R172" s="862"/>
      <c r="S172" s="862"/>
      <c r="T172" s="861"/>
      <c r="U172" s="863"/>
      <c r="V172" s="861"/>
      <c r="W172" s="861"/>
      <c r="X172" s="861"/>
      <c r="Y172" s="882"/>
      <c r="Z172" s="863"/>
      <c r="AA172" s="822"/>
      <c r="AB172" s="822"/>
      <c r="AC172" s="833"/>
      <c r="AD172" s="531">
        <v>84.6</v>
      </c>
      <c r="AE172" s="531">
        <v>-0.97</v>
      </c>
      <c r="AF172" s="823">
        <v>18.66</v>
      </c>
      <c r="AG172" s="540">
        <v>7</v>
      </c>
      <c r="AH172" s="540">
        <v>110</v>
      </c>
      <c r="AI172" s="533"/>
      <c r="AJ172" s="437"/>
      <c r="AK172" s="437"/>
      <c r="AL172" s="796" t="s">
        <v>46</v>
      </c>
      <c r="AM172" s="437"/>
      <c r="AN172" s="534"/>
      <c r="AO172" s="437" t="s">
        <v>55</v>
      </c>
      <c r="AP172" s="437" t="s">
        <v>55</v>
      </c>
      <c r="AQ172" s="25" t="s">
        <v>32</v>
      </c>
      <c r="AR172" s="437" t="s">
        <v>2244</v>
      </c>
      <c r="AS172" s="437" t="s">
        <v>2413</v>
      </c>
      <c r="AT172" s="437"/>
      <c r="AU172" s="796" t="s">
        <v>2241</v>
      </c>
      <c r="AV172" s="437">
        <v>171</v>
      </c>
    </row>
    <row r="173" spans="1:48" ht="27">
      <c r="A173" s="602">
        <v>45365</v>
      </c>
      <c r="B173" s="41">
        <v>103</v>
      </c>
      <c r="C173" s="603">
        <v>0.41666666666666669</v>
      </c>
      <c r="D173" s="40">
        <v>2401852</v>
      </c>
      <c r="E173" s="538" t="s">
        <v>59</v>
      </c>
      <c r="F173" s="40" t="s">
        <v>55</v>
      </c>
      <c r="G173" s="852">
        <v>13.88</v>
      </c>
      <c r="H173" s="852"/>
      <c r="I173" s="852">
        <v>14</v>
      </c>
      <c r="J173" s="604"/>
      <c r="K173" s="829">
        <v>14.07</v>
      </c>
      <c r="L173" s="605">
        <f>(SSSE[[#This Row],[Protéine Brut (%) (+/-0,7)]]/(100-SSSE[[#This Row],[Humidité (%)]]))*100</f>
        <v>16.337668369716674</v>
      </c>
      <c r="M173" s="781"/>
      <c r="N173" s="781">
        <v>1.8</v>
      </c>
      <c r="O173" s="781"/>
      <c r="P173" s="781">
        <v>3</v>
      </c>
      <c r="Q173" s="859">
        <f>SUM(SSSE[[#This Row],[G 450µ]:[G 400µ]])</f>
        <v>4.8</v>
      </c>
      <c r="R173" s="862">
        <v>9</v>
      </c>
      <c r="S173" s="862">
        <v>20.6</v>
      </c>
      <c r="T173" s="861">
        <v>19</v>
      </c>
      <c r="U173" s="859">
        <f>SUM(SSSE[[#This Row],[G 355µ]:[G 250µ]])</f>
        <v>48.6</v>
      </c>
      <c r="V173" s="861">
        <v>16</v>
      </c>
      <c r="W173" s="861">
        <v>13</v>
      </c>
      <c r="X173" s="861">
        <v>6</v>
      </c>
      <c r="Y173" s="882">
        <v>8</v>
      </c>
      <c r="Z173" s="863"/>
      <c r="AA173" s="822">
        <v>32.520000000000003</v>
      </c>
      <c r="AB173" s="822">
        <v>92</v>
      </c>
      <c r="AC173" s="833">
        <v>11.51</v>
      </c>
      <c r="AD173" s="531">
        <v>83.73</v>
      </c>
      <c r="AE173" s="531">
        <v>-0.93</v>
      </c>
      <c r="AF173" s="823">
        <v>19.55</v>
      </c>
      <c r="AG173" s="540">
        <v>7</v>
      </c>
      <c r="AH173" s="540">
        <v>130</v>
      </c>
      <c r="AI173" s="533"/>
      <c r="AJ173" s="437"/>
      <c r="AK173" s="437"/>
      <c r="AL173" s="796" t="s">
        <v>46</v>
      </c>
      <c r="AM173" s="437" t="s">
        <v>55</v>
      </c>
      <c r="AN173" s="534" t="s">
        <v>55</v>
      </c>
      <c r="AO173" s="437" t="s">
        <v>55</v>
      </c>
      <c r="AP173" s="437" t="s">
        <v>55</v>
      </c>
      <c r="AQ173" s="25" t="s">
        <v>32</v>
      </c>
      <c r="AR173" s="437" t="s">
        <v>2244</v>
      </c>
      <c r="AS173" s="437" t="s">
        <v>2414</v>
      </c>
      <c r="AT173" s="437"/>
      <c r="AU173" s="796" t="s">
        <v>2241</v>
      </c>
      <c r="AV173" s="437">
        <v>172</v>
      </c>
    </row>
    <row r="174" spans="1:48" ht="27">
      <c r="A174" s="602">
        <v>45366</v>
      </c>
      <c r="B174" s="41">
        <v>103</v>
      </c>
      <c r="C174" s="603">
        <v>0.45833333333333331</v>
      </c>
      <c r="D174" s="40">
        <v>2401880</v>
      </c>
      <c r="E174" s="538" t="s">
        <v>59</v>
      </c>
      <c r="F174" s="40" t="s">
        <v>55</v>
      </c>
      <c r="G174" s="852">
        <v>13.67</v>
      </c>
      <c r="H174" s="852"/>
      <c r="I174" s="852">
        <v>13.9</v>
      </c>
      <c r="J174" s="604"/>
      <c r="K174" s="829">
        <v>14.12</v>
      </c>
      <c r="L174" s="605">
        <f>(SSSE[[#This Row],[Protéine Brut (%) (+/-0,7)]]/(100-SSSE[[#This Row],[Humidité (%)]]))*100</f>
        <v>16.355843854975095</v>
      </c>
      <c r="M174" s="781"/>
      <c r="N174" s="781">
        <v>2.4</v>
      </c>
      <c r="O174" s="781"/>
      <c r="P174" s="781">
        <v>6.2</v>
      </c>
      <c r="Q174" s="859">
        <f>SUM(SSSE[[#This Row],[G 450µ]:[G 400µ]])</f>
        <v>8.6</v>
      </c>
      <c r="R174" s="862">
        <v>11.2</v>
      </c>
      <c r="S174" s="862">
        <v>21.8</v>
      </c>
      <c r="T174" s="861">
        <v>15.4</v>
      </c>
      <c r="U174" s="859">
        <f>SUM(SSSE[[#This Row],[G 355µ]:[G 250µ]])</f>
        <v>48.4</v>
      </c>
      <c r="V174" s="861">
        <v>20.399999999999999</v>
      </c>
      <c r="W174" s="861">
        <v>13</v>
      </c>
      <c r="X174" s="861">
        <v>5</v>
      </c>
      <c r="Y174" s="882">
        <v>3.4</v>
      </c>
      <c r="Z174" s="863"/>
      <c r="AA174" s="822"/>
      <c r="AB174" s="822"/>
      <c r="AC174" s="833"/>
      <c r="AD174" s="531">
        <v>84.36</v>
      </c>
      <c r="AE174" s="531">
        <v>-0.95</v>
      </c>
      <c r="AF174" s="823">
        <v>19.46</v>
      </c>
      <c r="AG174" s="540">
        <v>12</v>
      </c>
      <c r="AH174" s="540">
        <v>114</v>
      </c>
      <c r="AI174" s="533"/>
      <c r="AJ174" s="437"/>
      <c r="AK174" s="437"/>
      <c r="AL174" s="796" t="s">
        <v>46</v>
      </c>
      <c r="AM174" s="437" t="s">
        <v>55</v>
      </c>
      <c r="AN174" s="534" t="s">
        <v>55</v>
      </c>
      <c r="AO174" s="437" t="s">
        <v>55</v>
      </c>
      <c r="AP174" s="437" t="s">
        <v>55</v>
      </c>
      <c r="AQ174" s="25" t="s">
        <v>32</v>
      </c>
      <c r="AR174" s="437" t="s">
        <v>2244</v>
      </c>
      <c r="AS174" s="437" t="s">
        <v>2415</v>
      </c>
      <c r="AT174" s="437"/>
      <c r="AU174" s="796" t="s">
        <v>2241</v>
      </c>
      <c r="AV174" s="437">
        <v>173</v>
      </c>
    </row>
    <row r="175" spans="1:48" ht="27">
      <c r="A175" s="602">
        <v>45367</v>
      </c>
      <c r="B175" s="41">
        <v>103</v>
      </c>
      <c r="C175" s="603">
        <v>0.39583333333333331</v>
      </c>
      <c r="D175" s="40">
        <v>2401886</v>
      </c>
      <c r="E175" s="40" t="s">
        <v>21</v>
      </c>
      <c r="F175" s="40" t="s">
        <v>55</v>
      </c>
      <c r="G175" s="852">
        <v>13.9</v>
      </c>
      <c r="H175" s="852"/>
      <c r="I175" s="852">
        <v>13.9</v>
      </c>
      <c r="J175" s="604"/>
      <c r="K175" s="829">
        <v>13.35</v>
      </c>
      <c r="L175" s="605">
        <f>(SSSE[[#This Row],[Protéine Brut (%) (+/-0,7)]]/(100-SSSE[[#This Row],[Humidité (%)]]))*100</f>
        <v>15.505226480836237</v>
      </c>
      <c r="M175" s="781"/>
      <c r="N175" s="781">
        <v>2</v>
      </c>
      <c r="O175" s="781"/>
      <c r="P175" s="781">
        <v>2.6</v>
      </c>
      <c r="Q175" s="859">
        <f>SUM(SSSE[[#This Row],[G 450µ]:[G 400µ]])</f>
        <v>4.5999999999999996</v>
      </c>
      <c r="R175" s="862">
        <v>9.6</v>
      </c>
      <c r="S175" s="862">
        <v>27.2</v>
      </c>
      <c r="T175" s="861">
        <v>22</v>
      </c>
      <c r="U175" s="859">
        <f>SUM(SSSE[[#This Row],[G 355µ]:[G 250µ]])</f>
        <v>58.8</v>
      </c>
      <c r="V175" s="861">
        <v>19.399999999999999</v>
      </c>
      <c r="W175" s="861">
        <v>11.4</v>
      </c>
      <c r="X175" s="861">
        <v>4.2</v>
      </c>
      <c r="Y175" s="882">
        <v>3.8</v>
      </c>
      <c r="Z175" s="863"/>
      <c r="AA175" s="822">
        <v>34.270000000000003</v>
      </c>
      <c r="AB175" s="822">
        <v>90</v>
      </c>
      <c r="AC175" s="833">
        <v>12.29</v>
      </c>
      <c r="AD175" s="531">
        <v>84.74</v>
      </c>
      <c r="AE175" s="531">
        <v>-0.76</v>
      </c>
      <c r="AF175" s="823">
        <v>18.829999999999998</v>
      </c>
      <c r="AG175" s="540">
        <v>6</v>
      </c>
      <c r="AH175" s="540">
        <v>108</v>
      </c>
      <c r="AI175" s="533"/>
      <c r="AJ175" s="437"/>
      <c r="AK175" s="437"/>
      <c r="AL175" s="796" t="s">
        <v>46</v>
      </c>
      <c r="AM175" s="437"/>
      <c r="AN175" s="534"/>
      <c r="AO175" s="437" t="s">
        <v>55</v>
      </c>
      <c r="AP175" s="437" t="s">
        <v>55</v>
      </c>
      <c r="AQ175" s="25" t="s">
        <v>32</v>
      </c>
      <c r="AR175" s="437" t="s">
        <v>2244</v>
      </c>
      <c r="AS175" s="437" t="s">
        <v>2416</v>
      </c>
      <c r="AT175" s="437"/>
      <c r="AU175" s="796" t="s">
        <v>2241</v>
      </c>
      <c r="AV175" s="437">
        <v>174</v>
      </c>
    </row>
    <row r="176" spans="1:48" ht="27">
      <c r="A176" s="602">
        <v>45367</v>
      </c>
      <c r="B176" s="41">
        <v>103</v>
      </c>
      <c r="C176" s="603">
        <v>0.39583333333333331</v>
      </c>
      <c r="D176" s="40">
        <v>2401887</v>
      </c>
      <c r="E176" s="538" t="s">
        <v>59</v>
      </c>
      <c r="F176" s="40" t="s">
        <v>55</v>
      </c>
      <c r="G176" s="852">
        <v>13.88</v>
      </c>
      <c r="H176" s="852"/>
      <c r="I176" s="852">
        <v>13.96</v>
      </c>
      <c r="J176" s="604"/>
      <c r="K176" s="829">
        <v>13.95</v>
      </c>
      <c r="L176" s="605">
        <f>(SSSE[[#This Row],[Protéine Brut (%) (+/-0,7)]]/(100-SSSE[[#This Row],[Humidité (%)]]))*100</f>
        <v>16.198327914537852</v>
      </c>
      <c r="M176" s="781"/>
      <c r="N176" s="781">
        <v>2.4</v>
      </c>
      <c r="O176" s="781"/>
      <c r="P176" s="781">
        <v>4.4000000000000004</v>
      </c>
      <c r="Q176" s="859">
        <f>SUM(SSSE[[#This Row],[G 450µ]:[G 400µ]])</f>
        <v>6.8000000000000007</v>
      </c>
      <c r="R176" s="862">
        <v>10.6</v>
      </c>
      <c r="S176" s="862">
        <v>23.2</v>
      </c>
      <c r="T176" s="861">
        <v>16.2</v>
      </c>
      <c r="U176" s="859">
        <f>SUM(SSSE[[#This Row],[G 355µ]:[G 250µ]])</f>
        <v>50</v>
      </c>
      <c r="V176" s="861">
        <v>17.8</v>
      </c>
      <c r="W176" s="861">
        <v>11.2</v>
      </c>
      <c r="X176" s="861">
        <v>5.4</v>
      </c>
      <c r="Y176" s="882">
        <v>6.4</v>
      </c>
      <c r="Z176" s="863"/>
      <c r="AA176" s="822"/>
      <c r="AB176" s="822"/>
      <c r="AC176" s="833"/>
      <c r="AD176" s="531">
        <v>84.21</v>
      </c>
      <c r="AE176" s="531">
        <v>-0.64</v>
      </c>
      <c r="AF176" s="823">
        <v>18.77</v>
      </c>
      <c r="AG176" s="540">
        <v>10</v>
      </c>
      <c r="AH176" s="540">
        <v>112</v>
      </c>
      <c r="AI176" s="533"/>
      <c r="AJ176" s="437"/>
      <c r="AK176" s="437"/>
      <c r="AL176" s="796" t="s">
        <v>46</v>
      </c>
      <c r="AM176" s="437" t="s">
        <v>55</v>
      </c>
      <c r="AN176" s="534" t="s">
        <v>55</v>
      </c>
      <c r="AO176" s="437" t="s">
        <v>55</v>
      </c>
      <c r="AP176" s="437" t="s">
        <v>55</v>
      </c>
      <c r="AQ176" s="25" t="s">
        <v>32</v>
      </c>
      <c r="AR176" s="437" t="s">
        <v>2244</v>
      </c>
      <c r="AS176" s="437" t="s">
        <v>2417</v>
      </c>
      <c r="AT176" s="437"/>
      <c r="AU176" s="796" t="s">
        <v>2241</v>
      </c>
      <c r="AV176" s="437">
        <v>175</v>
      </c>
    </row>
    <row r="177" spans="1:48" ht="27">
      <c r="A177" s="602">
        <v>45367</v>
      </c>
      <c r="B177" s="41">
        <v>103</v>
      </c>
      <c r="C177" s="603">
        <v>0.39583333333333331</v>
      </c>
      <c r="D177" s="40">
        <v>2401888</v>
      </c>
      <c r="E177" s="40" t="s">
        <v>71</v>
      </c>
      <c r="F177" s="40" t="s">
        <v>55</v>
      </c>
      <c r="G177" s="852">
        <v>14.09</v>
      </c>
      <c r="H177" s="852"/>
      <c r="I177" s="852">
        <v>14.05</v>
      </c>
      <c r="J177" s="604"/>
      <c r="K177" s="829">
        <v>14</v>
      </c>
      <c r="L177" s="605">
        <f>(SSSE[[#This Row],[Protéine Brut (%) (+/-0,7)]]/(100-SSSE[[#This Row],[Humidité (%)]]))*100</f>
        <v>16.296123850541264</v>
      </c>
      <c r="M177" s="781"/>
      <c r="N177" s="781"/>
      <c r="O177" s="781"/>
      <c r="P177" s="781"/>
      <c r="Q177" s="863"/>
      <c r="R177" s="862"/>
      <c r="S177" s="862"/>
      <c r="T177" s="861"/>
      <c r="U177" s="863"/>
      <c r="V177" s="861"/>
      <c r="W177" s="861"/>
      <c r="X177" s="861"/>
      <c r="Y177" s="882"/>
      <c r="Z177" s="863"/>
      <c r="AA177" s="822"/>
      <c r="AB177" s="822"/>
      <c r="AC177" s="833"/>
      <c r="AD177" s="531">
        <v>84.22</v>
      </c>
      <c r="AE177" s="531">
        <v>-0.6</v>
      </c>
      <c r="AF177" s="823">
        <v>18.260000000000002</v>
      </c>
      <c r="AG177" s="540">
        <v>7</v>
      </c>
      <c r="AH177" s="540">
        <v>117</v>
      </c>
      <c r="AI177" s="533"/>
      <c r="AJ177" s="437"/>
      <c r="AK177" s="437"/>
      <c r="AL177" s="796" t="s">
        <v>46</v>
      </c>
      <c r="AM177" s="437"/>
      <c r="AN177" s="534"/>
      <c r="AO177" s="437" t="s">
        <v>55</v>
      </c>
      <c r="AP177" s="437" t="s">
        <v>55</v>
      </c>
      <c r="AQ177" s="25" t="s">
        <v>32</v>
      </c>
      <c r="AR177" s="437" t="s">
        <v>2244</v>
      </c>
      <c r="AS177" s="437" t="s">
        <v>2418</v>
      </c>
      <c r="AT177" s="437"/>
      <c r="AU177" s="796" t="s">
        <v>2241</v>
      </c>
      <c r="AV177" s="437">
        <v>176</v>
      </c>
    </row>
    <row r="178" spans="1:48" ht="27">
      <c r="A178" s="602">
        <v>45369</v>
      </c>
      <c r="B178" s="41">
        <v>103</v>
      </c>
      <c r="C178" s="603">
        <v>0.41666666666666669</v>
      </c>
      <c r="D178" s="40">
        <v>2401937</v>
      </c>
      <c r="E178" s="538" t="s">
        <v>59</v>
      </c>
      <c r="F178" s="40" t="s">
        <v>55</v>
      </c>
      <c r="G178" s="852">
        <v>13.8</v>
      </c>
      <c r="H178" s="852"/>
      <c r="I178" s="852"/>
      <c r="J178" s="604"/>
      <c r="K178" s="829">
        <v>13.97</v>
      </c>
      <c r="L178" s="605">
        <f>(SSSE[[#This Row],[Protéine Brut (%) (+/-0,7)]]/(100-SSSE[[#This Row],[Humidité (%)]]))*100</f>
        <v>16.206496519721579</v>
      </c>
      <c r="M178" s="781"/>
      <c r="N178" s="781">
        <v>3</v>
      </c>
      <c r="O178" s="781"/>
      <c r="P178" s="781">
        <v>2.8</v>
      </c>
      <c r="Q178" s="859">
        <f>SUM(SSSE[[#This Row],[G 450µ]:[G 400µ]])</f>
        <v>5.8</v>
      </c>
      <c r="R178" s="862">
        <v>9.4</v>
      </c>
      <c r="S178" s="862">
        <v>21.8</v>
      </c>
      <c r="T178" s="861">
        <v>18</v>
      </c>
      <c r="U178" s="859">
        <f>SUM(SSSE[[#This Row],[G 355µ]:[G 250µ]])</f>
        <v>49.2</v>
      </c>
      <c r="V178" s="861">
        <v>17</v>
      </c>
      <c r="W178" s="861">
        <v>10</v>
      </c>
      <c r="X178" s="861">
        <v>4.4000000000000004</v>
      </c>
      <c r="Y178" s="882">
        <v>10</v>
      </c>
      <c r="Z178" s="863"/>
      <c r="AA178" s="822">
        <v>33.58</v>
      </c>
      <c r="AB178" s="822">
        <v>88.85</v>
      </c>
      <c r="AC178" s="833">
        <v>12.89</v>
      </c>
      <c r="AD178" s="531">
        <v>83.61</v>
      </c>
      <c r="AE178" s="531">
        <v>-0.76</v>
      </c>
      <c r="AF178" s="823">
        <v>19.190000000000001</v>
      </c>
      <c r="AG178" s="540">
        <v>8</v>
      </c>
      <c r="AH178" s="540">
        <v>88</v>
      </c>
      <c r="AI178" s="533">
        <v>0.88</v>
      </c>
      <c r="AJ178" s="437"/>
      <c r="AK178" s="437"/>
      <c r="AL178" s="796" t="s">
        <v>105</v>
      </c>
      <c r="AM178" s="437" t="s">
        <v>55</v>
      </c>
      <c r="AN178" s="534" t="s">
        <v>55</v>
      </c>
      <c r="AO178" s="437" t="s">
        <v>55</v>
      </c>
      <c r="AP178" s="437" t="s">
        <v>55</v>
      </c>
      <c r="AQ178" s="25" t="s">
        <v>32</v>
      </c>
      <c r="AR178" s="437" t="s">
        <v>2244</v>
      </c>
      <c r="AS178" s="437" t="s">
        <v>2419</v>
      </c>
      <c r="AT178" s="437"/>
      <c r="AU178" s="796" t="s">
        <v>2241</v>
      </c>
      <c r="AV178" s="437">
        <v>177</v>
      </c>
    </row>
    <row r="179" spans="1:48" ht="27">
      <c r="A179" s="602">
        <v>45369</v>
      </c>
      <c r="B179" s="41">
        <v>103</v>
      </c>
      <c r="C179" s="603">
        <v>0.625</v>
      </c>
      <c r="D179" s="40">
        <v>2401946</v>
      </c>
      <c r="E179" s="40" t="s">
        <v>21</v>
      </c>
      <c r="F179" s="40" t="s">
        <v>55</v>
      </c>
      <c r="G179" s="852">
        <v>14.15</v>
      </c>
      <c r="H179" s="852"/>
      <c r="I179" s="852"/>
      <c r="J179" s="604"/>
      <c r="K179" s="829">
        <v>13.31</v>
      </c>
      <c r="L179" s="605">
        <v>15</v>
      </c>
      <c r="M179" s="781"/>
      <c r="N179" s="781">
        <v>1.4</v>
      </c>
      <c r="O179" s="781"/>
      <c r="P179" s="781">
        <v>2.4</v>
      </c>
      <c r="Q179" s="859">
        <f>SUM(SSSE[[#This Row],[G 450µ]:[G 400µ]])</f>
        <v>3.8</v>
      </c>
      <c r="R179" s="862">
        <v>7</v>
      </c>
      <c r="S179" s="862">
        <v>23.2</v>
      </c>
      <c r="T179" s="861">
        <v>21</v>
      </c>
      <c r="U179" s="859">
        <f>SUM(SSSE[[#This Row],[G 355µ]:[G 250µ]])</f>
        <v>51.2</v>
      </c>
      <c r="V179" s="861">
        <v>22.8</v>
      </c>
      <c r="W179" s="861">
        <v>11.4</v>
      </c>
      <c r="X179" s="861">
        <v>3</v>
      </c>
      <c r="Y179" s="882">
        <v>5.2</v>
      </c>
      <c r="Z179" s="863"/>
      <c r="AA179" s="822"/>
      <c r="AB179" s="822"/>
      <c r="AC179" s="833"/>
      <c r="AD179" s="531">
        <v>83.93</v>
      </c>
      <c r="AE179" s="531">
        <v>-1.1299999999999999</v>
      </c>
      <c r="AF179" s="823">
        <v>19.309999999999999</v>
      </c>
      <c r="AG179" s="540"/>
      <c r="AH179" s="540"/>
      <c r="AI179" s="533"/>
      <c r="AJ179" s="437"/>
      <c r="AK179" s="437"/>
      <c r="AL179" s="796" t="s">
        <v>105</v>
      </c>
      <c r="AM179" s="437"/>
      <c r="AN179" s="534"/>
      <c r="AO179" s="437" t="s">
        <v>55</v>
      </c>
      <c r="AP179" s="437" t="s">
        <v>55</v>
      </c>
      <c r="AQ179" s="25" t="s">
        <v>32</v>
      </c>
      <c r="AR179" s="437" t="s">
        <v>2244</v>
      </c>
      <c r="AS179" s="437" t="s">
        <v>2420</v>
      </c>
      <c r="AT179" s="437"/>
      <c r="AU179" s="796" t="s">
        <v>2241</v>
      </c>
      <c r="AV179" s="437">
        <v>178</v>
      </c>
    </row>
    <row r="180" spans="1:48" ht="27">
      <c r="A180" s="602">
        <v>45370</v>
      </c>
      <c r="B180" s="41">
        <v>103</v>
      </c>
      <c r="C180" s="603">
        <v>0.44791666666666669</v>
      </c>
      <c r="D180" s="40">
        <v>2401968</v>
      </c>
      <c r="E180" s="40" t="s">
        <v>21</v>
      </c>
      <c r="F180" s="40" t="s">
        <v>55</v>
      </c>
      <c r="G180" s="852">
        <v>14.06</v>
      </c>
      <c r="H180" s="852"/>
      <c r="I180" s="852"/>
      <c r="J180" s="604"/>
      <c r="K180" s="829">
        <v>13.04</v>
      </c>
      <c r="L180" s="605">
        <v>15</v>
      </c>
      <c r="M180" s="781"/>
      <c r="N180" s="781">
        <v>1.6</v>
      </c>
      <c r="O180" s="781"/>
      <c r="P180" s="781">
        <v>2.6</v>
      </c>
      <c r="Q180" s="859">
        <f>SUM(SSSE[[#This Row],[G 450µ]:[G 400µ]])</f>
        <v>4.2</v>
      </c>
      <c r="R180" s="862">
        <v>9.1999999999999993</v>
      </c>
      <c r="S180" s="862">
        <v>24.4</v>
      </c>
      <c r="T180" s="861">
        <v>22.6</v>
      </c>
      <c r="U180" s="859">
        <f>SUM(SSSE[[#This Row],[G 355µ]:[G 250µ]])</f>
        <v>56.199999999999996</v>
      </c>
      <c r="V180" s="861">
        <v>18.399999999999999</v>
      </c>
      <c r="W180" s="861">
        <v>12</v>
      </c>
      <c r="X180" s="861">
        <v>2.4</v>
      </c>
      <c r="Y180" s="882">
        <v>6</v>
      </c>
      <c r="Z180" s="863"/>
      <c r="AA180" s="822">
        <v>39.1</v>
      </c>
      <c r="AB180" s="822">
        <v>72</v>
      </c>
      <c r="AC180" s="833">
        <v>13.66</v>
      </c>
      <c r="AD180" s="531">
        <v>83.89</v>
      </c>
      <c r="AE180" s="531">
        <v>-0.94</v>
      </c>
      <c r="AF180" s="823">
        <v>19.43</v>
      </c>
      <c r="AG180" s="540">
        <v>6</v>
      </c>
      <c r="AH180" s="540">
        <v>108</v>
      </c>
      <c r="AI180" s="533"/>
      <c r="AJ180" s="437"/>
      <c r="AK180" s="437"/>
      <c r="AL180" s="796" t="s">
        <v>46</v>
      </c>
      <c r="AM180" s="437"/>
      <c r="AN180" s="534"/>
      <c r="AO180" s="437" t="s">
        <v>55</v>
      </c>
      <c r="AP180" s="437" t="s">
        <v>55</v>
      </c>
      <c r="AQ180" s="25" t="s">
        <v>32</v>
      </c>
      <c r="AR180" s="437" t="s">
        <v>2244</v>
      </c>
      <c r="AS180" s="437" t="s">
        <v>2421</v>
      </c>
      <c r="AT180" s="437"/>
      <c r="AU180" s="796" t="s">
        <v>2241</v>
      </c>
      <c r="AV180" s="437">
        <v>179</v>
      </c>
    </row>
    <row r="181" spans="1:48" ht="27">
      <c r="A181" s="602">
        <v>45370</v>
      </c>
      <c r="B181" s="41">
        <v>103</v>
      </c>
      <c r="C181" s="603">
        <v>0.45833333333333331</v>
      </c>
      <c r="D181" s="40">
        <v>2401971</v>
      </c>
      <c r="E181" s="538" t="s">
        <v>59</v>
      </c>
      <c r="F181" s="40" t="s">
        <v>55</v>
      </c>
      <c r="G181" s="852">
        <v>14.3</v>
      </c>
      <c r="H181" s="852">
        <v>14.22</v>
      </c>
      <c r="I181" s="852"/>
      <c r="J181" s="604"/>
      <c r="K181" s="829">
        <v>12.48</v>
      </c>
      <c r="L181" s="605">
        <v>15</v>
      </c>
      <c r="M181" s="781"/>
      <c r="N181" s="781">
        <v>2</v>
      </c>
      <c r="O181" s="781"/>
      <c r="P181" s="781">
        <v>4</v>
      </c>
      <c r="Q181" s="859">
        <f>SUM(SSSE[[#This Row],[G 450µ]:[G 400µ]])</f>
        <v>6</v>
      </c>
      <c r="R181" s="862">
        <v>10.4</v>
      </c>
      <c r="S181" s="862">
        <v>23.2</v>
      </c>
      <c r="T181" s="861">
        <v>19.399999999999999</v>
      </c>
      <c r="U181" s="859">
        <f>SUM(SSSE[[#This Row],[G 355µ]:[G 250µ]])</f>
        <v>53</v>
      </c>
      <c r="V181" s="861">
        <v>16</v>
      </c>
      <c r="W181" s="861">
        <v>9.8000000000000007</v>
      </c>
      <c r="X181" s="861">
        <v>5.8</v>
      </c>
      <c r="Y181" s="882">
        <v>8</v>
      </c>
      <c r="Z181" s="863"/>
      <c r="AA181" s="822"/>
      <c r="AB181" s="822"/>
      <c r="AC181" s="833"/>
      <c r="AD181" s="531">
        <v>82.78</v>
      </c>
      <c r="AE181" s="531">
        <v>-0.54</v>
      </c>
      <c r="AF181" s="823">
        <v>18.46</v>
      </c>
      <c r="AG181" s="540">
        <v>4</v>
      </c>
      <c r="AH181" s="540">
        <v>99</v>
      </c>
      <c r="AI181" s="533"/>
      <c r="AJ181" s="437"/>
      <c r="AK181" s="437"/>
      <c r="AL181" s="796" t="s">
        <v>46</v>
      </c>
      <c r="AM181" s="437" t="s">
        <v>55</v>
      </c>
      <c r="AN181" s="534" t="s">
        <v>55</v>
      </c>
      <c r="AO181" s="437" t="s">
        <v>55</v>
      </c>
      <c r="AP181" s="437" t="s">
        <v>55</v>
      </c>
      <c r="AQ181" s="25" t="s">
        <v>32</v>
      </c>
      <c r="AR181" s="437" t="s">
        <v>2244</v>
      </c>
      <c r="AS181" s="437" t="s">
        <v>2422</v>
      </c>
      <c r="AT181" s="437"/>
      <c r="AU181" s="796" t="s">
        <v>2241</v>
      </c>
      <c r="AV181" s="437">
        <v>180</v>
      </c>
    </row>
    <row r="182" spans="1:48" ht="27">
      <c r="A182" s="602">
        <v>45370</v>
      </c>
      <c r="B182" s="41">
        <v>103</v>
      </c>
      <c r="C182" s="603">
        <v>0.60069444444444442</v>
      </c>
      <c r="D182" s="40">
        <v>2401978</v>
      </c>
      <c r="E182" s="40" t="s">
        <v>21</v>
      </c>
      <c r="F182" s="40" t="s">
        <v>55</v>
      </c>
      <c r="G182" s="852">
        <v>14.2</v>
      </c>
      <c r="H182" s="852"/>
      <c r="I182" s="852"/>
      <c r="J182" s="604"/>
      <c r="K182" s="829">
        <v>12.78</v>
      </c>
      <c r="L182" s="605">
        <v>15</v>
      </c>
      <c r="M182" s="781"/>
      <c r="N182" s="781"/>
      <c r="O182" s="781"/>
      <c r="P182" s="781"/>
      <c r="Q182" s="863"/>
      <c r="R182" s="862"/>
      <c r="S182" s="862"/>
      <c r="T182" s="861"/>
      <c r="U182" s="863"/>
      <c r="V182" s="861"/>
      <c r="W182" s="861"/>
      <c r="X182" s="861"/>
      <c r="Y182" s="882"/>
      <c r="Z182" s="863"/>
      <c r="AA182" s="822"/>
      <c r="AB182" s="822"/>
      <c r="AC182" s="833"/>
      <c r="AD182" s="531">
        <v>83.48</v>
      </c>
      <c r="AE182" s="531">
        <v>-0.84</v>
      </c>
      <c r="AF182" s="823">
        <v>19.7</v>
      </c>
      <c r="AG182" s="540"/>
      <c r="AH182" s="540"/>
      <c r="AI182" s="533">
        <v>0.78</v>
      </c>
      <c r="AJ182" s="437"/>
      <c r="AK182" s="437"/>
      <c r="AL182" s="796" t="s">
        <v>105</v>
      </c>
      <c r="AM182" s="437"/>
      <c r="AN182" s="534"/>
      <c r="AO182" s="437" t="s">
        <v>55</v>
      </c>
      <c r="AP182" s="437" t="s">
        <v>55</v>
      </c>
      <c r="AQ182" s="25" t="s">
        <v>32</v>
      </c>
      <c r="AR182" s="437" t="s">
        <v>2244</v>
      </c>
      <c r="AS182" s="437" t="s">
        <v>2423</v>
      </c>
      <c r="AT182" s="437"/>
      <c r="AU182" s="796" t="s">
        <v>2241</v>
      </c>
      <c r="AV182" s="437">
        <v>181</v>
      </c>
    </row>
    <row r="183" spans="1:48" ht="27">
      <c r="A183" s="602">
        <v>45371</v>
      </c>
      <c r="B183" s="41">
        <v>103</v>
      </c>
      <c r="C183" s="603">
        <v>0.39583333333333331</v>
      </c>
      <c r="D183" s="40">
        <v>2401991</v>
      </c>
      <c r="E183" s="538" t="s">
        <v>59</v>
      </c>
      <c r="F183" s="40" t="s">
        <v>55</v>
      </c>
      <c r="G183" s="852">
        <v>13.78</v>
      </c>
      <c r="H183" s="852"/>
      <c r="I183" s="852">
        <v>13.8</v>
      </c>
      <c r="J183" s="604"/>
      <c r="K183" s="829">
        <v>12.82</v>
      </c>
      <c r="L183" s="605">
        <v>15</v>
      </c>
      <c r="M183" s="781"/>
      <c r="N183" s="781"/>
      <c r="O183" s="781"/>
      <c r="P183" s="781"/>
      <c r="Q183" s="863"/>
      <c r="R183" s="862"/>
      <c r="S183" s="862"/>
      <c r="T183" s="861"/>
      <c r="U183" s="863"/>
      <c r="V183" s="861"/>
      <c r="W183" s="861"/>
      <c r="X183" s="861"/>
      <c r="Y183" s="882"/>
      <c r="Z183" s="863"/>
      <c r="AA183" s="822"/>
      <c r="AB183" s="822"/>
      <c r="AC183" s="833"/>
      <c r="AD183" s="531">
        <v>83.11</v>
      </c>
      <c r="AE183" s="531">
        <v>-0.48</v>
      </c>
      <c r="AF183" s="823">
        <v>17.809999999999999</v>
      </c>
      <c r="AG183" s="540"/>
      <c r="AH183" s="540"/>
      <c r="AI183" s="533"/>
      <c r="AJ183" s="437"/>
      <c r="AK183" s="437"/>
      <c r="AL183" s="796" t="s">
        <v>105</v>
      </c>
      <c r="AM183" s="437" t="s">
        <v>55</v>
      </c>
      <c r="AN183" s="534" t="s">
        <v>55</v>
      </c>
      <c r="AO183" s="437" t="s">
        <v>55</v>
      </c>
      <c r="AP183" s="437" t="s">
        <v>55</v>
      </c>
      <c r="AQ183" s="25" t="s">
        <v>32</v>
      </c>
      <c r="AR183" s="437" t="s">
        <v>2244</v>
      </c>
      <c r="AS183" s="437" t="s">
        <v>2424</v>
      </c>
      <c r="AT183" s="437"/>
      <c r="AU183" s="796" t="s">
        <v>2241</v>
      </c>
      <c r="AV183" s="437">
        <v>182</v>
      </c>
    </row>
    <row r="184" spans="1:48" ht="27">
      <c r="A184" s="602">
        <v>45371</v>
      </c>
      <c r="B184" s="41">
        <v>103</v>
      </c>
      <c r="C184" s="603">
        <v>0.39583333333333331</v>
      </c>
      <c r="D184" s="40">
        <v>2401992</v>
      </c>
      <c r="E184" s="40" t="s">
        <v>71</v>
      </c>
      <c r="F184" s="40" t="s">
        <v>55</v>
      </c>
      <c r="G184" s="852">
        <v>13.9</v>
      </c>
      <c r="H184" s="852"/>
      <c r="I184" s="852">
        <v>13.7</v>
      </c>
      <c r="J184" s="604"/>
      <c r="K184" s="829">
        <v>12.52</v>
      </c>
      <c r="L184" s="605">
        <v>15</v>
      </c>
      <c r="M184" s="781"/>
      <c r="N184" s="781"/>
      <c r="O184" s="781"/>
      <c r="P184" s="781"/>
      <c r="Q184" s="863"/>
      <c r="R184" s="862"/>
      <c r="S184" s="862"/>
      <c r="T184" s="861"/>
      <c r="U184" s="863"/>
      <c r="V184" s="861"/>
      <c r="W184" s="861"/>
      <c r="X184" s="861"/>
      <c r="Y184" s="882"/>
      <c r="Z184" s="863"/>
      <c r="AA184" s="822"/>
      <c r="AB184" s="822"/>
      <c r="AC184" s="833"/>
      <c r="AD184" s="531">
        <v>83.34</v>
      </c>
      <c r="AE184" s="531">
        <v>-0.72</v>
      </c>
      <c r="AF184" s="823">
        <v>18.63</v>
      </c>
      <c r="AG184" s="540"/>
      <c r="AH184" s="540"/>
      <c r="AI184" s="533"/>
      <c r="AJ184" s="437"/>
      <c r="AK184" s="437"/>
      <c r="AL184" s="796" t="s">
        <v>105</v>
      </c>
      <c r="AM184" s="437"/>
      <c r="AN184" s="534"/>
      <c r="AO184" s="437" t="s">
        <v>55</v>
      </c>
      <c r="AP184" s="437" t="s">
        <v>55</v>
      </c>
      <c r="AQ184" s="25" t="s">
        <v>32</v>
      </c>
      <c r="AR184" s="437" t="s">
        <v>2244</v>
      </c>
      <c r="AS184" s="437" t="s">
        <v>2425</v>
      </c>
      <c r="AT184" s="437"/>
      <c r="AU184" s="796" t="s">
        <v>2241</v>
      </c>
      <c r="AV184" s="437">
        <v>183</v>
      </c>
    </row>
    <row r="185" spans="1:48" ht="27">
      <c r="A185" s="602">
        <v>45373</v>
      </c>
      <c r="B185" s="41">
        <v>103</v>
      </c>
      <c r="C185" s="603">
        <v>0.44097222222222221</v>
      </c>
      <c r="D185" s="40">
        <v>2402021</v>
      </c>
      <c r="E185" s="40" t="s">
        <v>21</v>
      </c>
      <c r="F185" s="40" t="s">
        <v>55</v>
      </c>
      <c r="G185" s="852">
        <v>14.48</v>
      </c>
      <c r="H185" s="852"/>
      <c r="I185" s="852">
        <v>14.6</v>
      </c>
      <c r="J185" s="604"/>
      <c r="K185" s="829">
        <v>12.94</v>
      </c>
      <c r="L185" s="605">
        <v>15</v>
      </c>
      <c r="M185" s="781"/>
      <c r="N185" s="781">
        <v>2</v>
      </c>
      <c r="O185" s="781"/>
      <c r="P185" s="781">
        <v>3</v>
      </c>
      <c r="Q185" s="859">
        <f>SUM(SSSE[[#This Row],[G 450µ]:[G 400µ]])</f>
        <v>5</v>
      </c>
      <c r="R185" s="862">
        <v>11.6</v>
      </c>
      <c r="S185" s="862">
        <v>26</v>
      </c>
      <c r="T185" s="861">
        <v>18</v>
      </c>
      <c r="U185" s="859">
        <f>SUM(SSSE[[#This Row],[G 355µ]:[G 250µ]])</f>
        <v>55.6</v>
      </c>
      <c r="V185" s="861">
        <v>20</v>
      </c>
      <c r="W185" s="861">
        <v>8.9</v>
      </c>
      <c r="X185" s="861">
        <v>3</v>
      </c>
      <c r="Y185" s="882">
        <v>3</v>
      </c>
      <c r="Z185" s="863"/>
      <c r="AA185" s="822">
        <v>37.25</v>
      </c>
      <c r="AB185" s="822">
        <v>75.87</v>
      </c>
      <c r="AC185" s="833">
        <v>12.81</v>
      </c>
      <c r="AD185" s="531">
        <v>83.68</v>
      </c>
      <c r="AE185" s="531">
        <v>1.62</v>
      </c>
      <c r="AF185" s="823">
        <v>22.29</v>
      </c>
      <c r="AG185" s="540">
        <v>4</v>
      </c>
      <c r="AH185" s="540">
        <v>78</v>
      </c>
      <c r="AI185" s="533">
        <v>0.76</v>
      </c>
      <c r="AJ185" s="437"/>
      <c r="AK185" s="437"/>
      <c r="AL185" s="796" t="s">
        <v>105</v>
      </c>
      <c r="AM185" s="437"/>
      <c r="AN185" s="534"/>
      <c r="AO185" s="437" t="s">
        <v>55</v>
      </c>
      <c r="AP185" s="437" t="s">
        <v>55</v>
      </c>
      <c r="AQ185" s="25" t="s">
        <v>32</v>
      </c>
      <c r="AR185" s="437" t="s">
        <v>2244</v>
      </c>
      <c r="AS185" s="437" t="s">
        <v>2426</v>
      </c>
      <c r="AT185" s="437"/>
      <c r="AU185" s="796" t="s">
        <v>2241</v>
      </c>
      <c r="AV185" s="437">
        <v>184</v>
      </c>
    </row>
    <row r="186" spans="1:48" ht="27">
      <c r="A186" s="602">
        <v>45373</v>
      </c>
      <c r="B186" s="41">
        <v>103</v>
      </c>
      <c r="C186" s="603">
        <v>0.44097222222222221</v>
      </c>
      <c r="D186" s="40">
        <v>2402025</v>
      </c>
      <c r="E186" s="538" t="s">
        <v>59</v>
      </c>
      <c r="F186" s="40" t="s">
        <v>55</v>
      </c>
      <c r="G186" s="852">
        <v>14.34</v>
      </c>
      <c r="H186" s="852"/>
      <c r="I186" s="852">
        <v>14.53</v>
      </c>
      <c r="J186" s="604"/>
      <c r="K186" s="829">
        <v>13.27</v>
      </c>
      <c r="L186" s="605">
        <v>15</v>
      </c>
      <c r="M186" s="781"/>
      <c r="N186" s="781">
        <v>2.2000000000000002</v>
      </c>
      <c r="O186" s="781"/>
      <c r="P186" s="781">
        <v>5</v>
      </c>
      <c r="Q186" s="859">
        <f>SUM(SSSE[[#This Row],[G 450µ]:[G 400µ]])</f>
        <v>7.2</v>
      </c>
      <c r="R186" s="862">
        <v>11.2</v>
      </c>
      <c r="S186" s="862">
        <v>23.26</v>
      </c>
      <c r="T186" s="861">
        <v>12</v>
      </c>
      <c r="U186" s="859">
        <f>SUM(SSSE[[#This Row],[G 355µ]:[G 250µ]])</f>
        <v>46.46</v>
      </c>
      <c r="V186" s="861">
        <v>13.8</v>
      </c>
      <c r="W186" s="861">
        <v>9</v>
      </c>
      <c r="X186" s="861">
        <v>12</v>
      </c>
      <c r="Y186" s="882">
        <v>7</v>
      </c>
      <c r="Z186" s="863"/>
      <c r="AA186" s="822"/>
      <c r="AB186" s="822"/>
      <c r="AC186" s="833"/>
      <c r="AD186" s="531">
        <v>84.52</v>
      </c>
      <c r="AE186" s="531">
        <v>-0.99</v>
      </c>
      <c r="AF186" s="823">
        <v>18.690000000000001</v>
      </c>
      <c r="AG186" s="540">
        <v>6</v>
      </c>
      <c r="AH186" s="540">
        <v>95</v>
      </c>
      <c r="AI186" s="533"/>
      <c r="AJ186" s="437"/>
      <c r="AK186" s="437"/>
      <c r="AL186" s="796" t="s">
        <v>46</v>
      </c>
      <c r="AM186" s="437" t="s">
        <v>55</v>
      </c>
      <c r="AN186" s="534" t="s">
        <v>55</v>
      </c>
      <c r="AO186" s="437" t="s">
        <v>55</v>
      </c>
      <c r="AP186" s="437" t="s">
        <v>55</v>
      </c>
      <c r="AQ186" s="25" t="s">
        <v>32</v>
      </c>
      <c r="AR186" s="437" t="s">
        <v>2244</v>
      </c>
      <c r="AS186" s="437" t="s">
        <v>2427</v>
      </c>
      <c r="AT186" s="437"/>
      <c r="AU186" s="796" t="s">
        <v>2241</v>
      </c>
      <c r="AV186" s="437">
        <v>185</v>
      </c>
    </row>
    <row r="187" spans="1:48" ht="27">
      <c r="A187" s="602">
        <v>45373</v>
      </c>
      <c r="B187" s="41">
        <v>103</v>
      </c>
      <c r="C187" s="603">
        <v>0.44097222222222221</v>
      </c>
      <c r="D187" s="40">
        <v>2402026</v>
      </c>
      <c r="E187" s="40" t="s">
        <v>71</v>
      </c>
      <c r="F187" s="40" t="s">
        <v>55</v>
      </c>
      <c r="G187" s="852">
        <v>14.33</v>
      </c>
      <c r="H187" s="852"/>
      <c r="I187" s="852"/>
      <c r="J187" s="604"/>
      <c r="K187" s="829">
        <v>13.28</v>
      </c>
      <c r="L187" s="605">
        <f>(SSSE[[#This Row],[Protéine Brut (%) (+/-0,7)]]/(100-SSSE[[#This Row],[Humidité (%)]]))*100</f>
        <v>15.501342360219445</v>
      </c>
      <c r="M187" s="781"/>
      <c r="N187" s="781">
        <v>2.4</v>
      </c>
      <c r="O187" s="781"/>
      <c r="P187" s="781">
        <v>4</v>
      </c>
      <c r="Q187" s="859">
        <f>SUM(SSSE[[#This Row],[G 450µ]:[G 400µ]])</f>
        <v>6.4</v>
      </c>
      <c r="R187" s="862">
        <v>9</v>
      </c>
      <c r="S187" s="862">
        <v>25</v>
      </c>
      <c r="T187" s="861">
        <v>18.600000000000001</v>
      </c>
      <c r="U187" s="859">
        <f>SUM(SSSE[[#This Row],[G 355µ]:[G 250µ]])</f>
        <v>52.6</v>
      </c>
      <c r="V187" s="861">
        <v>15.4</v>
      </c>
      <c r="W187" s="861">
        <v>8</v>
      </c>
      <c r="X187" s="861">
        <v>5</v>
      </c>
      <c r="Y187" s="882">
        <v>5</v>
      </c>
      <c r="Z187" s="863"/>
      <c r="AA187" s="822"/>
      <c r="AB187" s="822"/>
      <c r="AC187" s="833"/>
      <c r="AD187" s="531">
        <v>83.97</v>
      </c>
      <c r="AE187" s="531">
        <v>-1.04</v>
      </c>
      <c r="AF187" s="823">
        <v>19.11</v>
      </c>
      <c r="AG187" s="540">
        <v>5</v>
      </c>
      <c r="AH187" s="540">
        <v>99</v>
      </c>
      <c r="AI187" s="533"/>
      <c r="AJ187" s="437"/>
      <c r="AK187" s="437"/>
      <c r="AL187" s="796" t="s">
        <v>46</v>
      </c>
      <c r="AM187" s="437"/>
      <c r="AN187" s="534"/>
      <c r="AO187" s="437" t="s">
        <v>55</v>
      </c>
      <c r="AP187" s="437" t="s">
        <v>55</v>
      </c>
      <c r="AQ187" s="25" t="s">
        <v>32</v>
      </c>
      <c r="AR187" s="437" t="s">
        <v>2244</v>
      </c>
      <c r="AS187" s="437" t="s">
        <v>2428</v>
      </c>
      <c r="AT187" s="437"/>
      <c r="AU187" s="796" t="s">
        <v>2241</v>
      </c>
      <c r="AV187" s="437">
        <v>186</v>
      </c>
    </row>
    <row r="188" spans="1:48" ht="27">
      <c r="A188" s="602">
        <v>45374</v>
      </c>
      <c r="B188" s="41">
        <v>103</v>
      </c>
      <c r="C188" s="603">
        <v>0.41666666666666669</v>
      </c>
      <c r="D188" s="40">
        <v>2402051</v>
      </c>
      <c r="E188" s="538" t="s">
        <v>59</v>
      </c>
      <c r="F188" s="40" t="s">
        <v>55</v>
      </c>
      <c r="G188" s="852">
        <v>14.3</v>
      </c>
      <c r="H188" s="852"/>
      <c r="I188" s="852">
        <v>14.4</v>
      </c>
      <c r="J188" s="604"/>
      <c r="K188" s="829">
        <v>13.61</v>
      </c>
      <c r="L188" s="605">
        <f>(SSSE[[#This Row],[Protéine Brut (%) (+/-0,7)]]/(100-SSSE[[#This Row],[Humidité (%)]]))*100</f>
        <v>15.880980163360558</v>
      </c>
      <c r="M188" s="781"/>
      <c r="N188" s="781">
        <v>2.5</v>
      </c>
      <c r="O188" s="781"/>
      <c r="P188" s="781">
        <v>4</v>
      </c>
      <c r="Q188" s="859">
        <f>SUM(SSSE[[#This Row],[G 450µ]:[G 400µ]])</f>
        <v>6.5</v>
      </c>
      <c r="R188" s="862">
        <v>10</v>
      </c>
      <c r="S188" s="862">
        <v>23</v>
      </c>
      <c r="T188" s="861">
        <v>16</v>
      </c>
      <c r="U188" s="859">
        <f>SUM(SSSE[[#This Row],[G 355µ]:[G 250µ]])</f>
        <v>49</v>
      </c>
      <c r="V188" s="861">
        <v>19</v>
      </c>
      <c r="W188" s="861">
        <v>11</v>
      </c>
      <c r="X188" s="861">
        <v>6</v>
      </c>
      <c r="Y188" s="882">
        <v>7</v>
      </c>
      <c r="Z188" s="863"/>
      <c r="AA188" s="822">
        <v>33.630000000000003</v>
      </c>
      <c r="AB188" s="822">
        <v>75</v>
      </c>
      <c r="AC188" s="833">
        <v>12.2</v>
      </c>
      <c r="AD188" s="531">
        <v>84.38</v>
      </c>
      <c r="AE188" s="531">
        <v>-1.6</v>
      </c>
      <c r="AF188" s="823">
        <v>21.86</v>
      </c>
      <c r="AG188" s="540">
        <v>7</v>
      </c>
      <c r="AH188" s="540">
        <v>101</v>
      </c>
      <c r="AI188" s="533"/>
      <c r="AJ188" s="437"/>
      <c r="AK188" s="437"/>
      <c r="AL188" s="796" t="s">
        <v>105</v>
      </c>
      <c r="AM188" s="437" t="s">
        <v>55</v>
      </c>
      <c r="AN188" s="534" t="s">
        <v>55</v>
      </c>
      <c r="AO188" s="437" t="s">
        <v>55</v>
      </c>
      <c r="AP188" s="437" t="s">
        <v>55</v>
      </c>
      <c r="AQ188" s="25" t="s">
        <v>32</v>
      </c>
      <c r="AR188" s="437" t="s">
        <v>2244</v>
      </c>
      <c r="AS188" s="437" t="s">
        <v>2429</v>
      </c>
      <c r="AT188" s="437"/>
      <c r="AU188" s="796" t="s">
        <v>2241</v>
      </c>
      <c r="AV188" s="437">
        <v>187</v>
      </c>
    </row>
    <row r="189" spans="1:48" ht="27">
      <c r="A189" s="602">
        <v>45374</v>
      </c>
      <c r="B189" s="41">
        <v>103</v>
      </c>
      <c r="C189" s="603">
        <v>0.5</v>
      </c>
      <c r="D189" s="40">
        <v>2402054</v>
      </c>
      <c r="E189" s="40" t="s">
        <v>21</v>
      </c>
      <c r="F189" s="40" t="s">
        <v>55</v>
      </c>
      <c r="G189" s="852">
        <v>14.36</v>
      </c>
      <c r="H189" s="852"/>
      <c r="I189" s="852">
        <v>14.46</v>
      </c>
      <c r="J189" s="604"/>
      <c r="K189" s="829">
        <v>12.99</v>
      </c>
      <c r="L189" s="605">
        <f>(SSSE[[#This Row],[Protéine Brut (%) (+/-0,7)]]/(100-SSSE[[#This Row],[Humidité (%)]]))*100</f>
        <v>15.168145726296123</v>
      </c>
      <c r="M189" s="781"/>
      <c r="N189" s="781"/>
      <c r="O189" s="781"/>
      <c r="P189" s="781"/>
      <c r="Q189" s="863"/>
      <c r="R189" s="862"/>
      <c r="S189" s="862"/>
      <c r="T189" s="861"/>
      <c r="U189" s="863"/>
      <c r="V189" s="861"/>
      <c r="W189" s="861"/>
      <c r="X189" s="861"/>
      <c r="Y189" s="882"/>
      <c r="Z189" s="863"/>
      <c r="AA189" s="822"/>
      <c r="AB189" s="822"/>
      <c r="AC189" s="833"/>
      <c r="AD189" s="531">
        <v>84.15</v>
      </c>
      <c r="AE189" s="531">
        <v>-1.76</v>
      </c>
      <c r="AF189" s="823">
        <v>23.02</v>
      </c>
      <c r="AG189" s="540">
        <v>6</v>
      </c>
      <c r="AH189" s="540">
        <v>77</v>
      </c>
      <c r="AI189" s="533"/>
      <c r="AJ189" s="437"/>
      <c r="AK189" s="437"/>
      <c r="AL189" s="796" t="s">
        <v>105</v>
      </c>
      <c r="AM189" s="437"/>
      <c r="AN189" s="534"/>
      <c r="AO189" s="437" t="s">
        <v>55</v>
      </c>
      <c r="AP189" s="437" t="s">
        <v>55</v>
      </c>
      <c r="AQ189" s="25" t="s">
        <v>32</v>
      </c>
      <c r="AR189" s="437" t="s">
        <v>2244</v>
      </c>
      <c r="AS189" s="437" t="s">
        <v>2430</v>
      </c>
      <c r="AT189" s="437"/>
      <c r="AU189" s="796" t="s">
        <v>2241</v>
      </c>
      <c r="AV189" s="437">
        <v>188</v>
      </c>
    </row>
    <row r="190" spans="1:48" ht="27">
      <c r="A190" s="602">
        <v>45376</v>
      </c>
      <c r="B190" s="41">
        <v>103</v>
      </c>
      <c r="C190" s="603">
        <v>0.39583333333333331</v>
      </c>
      <c r="D190" s="40">
        <v>2402083</v>
      </c>
      <c r="E190" s="538" t="s">
        <v>59</v>
      </c>
      <c r="F190" s="40" t="s">
        <v>55</v>
      </c>
      <c r="G190" s="852">
        <v>13.84</v>
      </c>
      <c r="H190" s="852"/>
      <c r="I190" s="852">
        <v>13.92</v>
      </c>
      <c r="J190" s="604"/>
      <c r="K190" s="829">
        <v>13.42</v>
      </c>
      <c r="L190" s="605">
        <f>(SSSE[[#This Row],[Protéine Brut (%) (+/-0,7)]]/(100-SSSE[[#This Row],[Humidité (%)]]))*100</f>
        <v>15.575673166202414</v>
      </c>
      <c r="M190" s="781"/>
      <c r="N190" s="781">
        <v>2.4</v>
      </c>
      <c r="O190" s="781"/>
      <c r="P190" s="781">
        <v>2.6</v>
      </c>
      <c r="Q190" s="859">
        <f>SUM(SSSE[[#This Row],[G 450µ]:[G 400µ]])</f>
        <v>5</v>
      </c>
      <c r="R190" s="862">
        <v>8.4</v>
      </c>
      <c r="S190" s="862">
        <v>22.4</v>
      </c>
      <c r="T190" s="861">
        <v>19.2</v>
      </c>
      <c r="U190" s="859">
        <f>SUM(SSSE[[#This Row],[G 355µ]:[G 250µ]])</f>
        <v>50</v>
      </c>
      <c r="V190" s="861">
        <v>20</v>
      </c>
      <c r="W190" s="861">
        <v>10</v>
      </c>
      <c r="X190" s="861">
        <v>5.4</v>
      </c>
      <c r="Y190" s="882">
        <v>7</v>
      </c>
      <c r="Z190" s="863"/>
      <c r="AA190" s="822"/>
      <c r="AB190" s="822"/>
      <c r="AC190" s="833"/>
      <c r="AD190" s="531">
        <v>85.3</v>
      </c>
      <c r="AE190" s="531">
        <v>-1.62</v>
      </c>
      <c r="AF190" s="823">
        <v>22.4</v>
      </c>
      <c r="AG190" s="540">
        <v>5</v>
      </c>
      <c r="AH190" s="540">
        <v>75</v>
      </c>
      <c r="AI190" s="533">
        <v>0.8</v>
      </c>
      <c r="AJ190" s="437"/>
      <c r="AK190" s="437"/>
      <c r="AL190" s="796" t="s">
        <v>105</v>
      </c>
      <c r="AM190" s="437" t="s">
        <v>55</v>
      </c>
      <c r="AN190" s="534" t="s">
        <v>55</v>
      </c>
      <c r="AO190" s="437" t="s">
        <v>55</v>
      </c>
      <c r="AP190" s="437" t="s">
        <v>55</v>
      </c>
      <c r="AQ190" s="25" t="s">
        <v>32</v>
      </c>
      <c r="AR190" s="437" t="s">
        <v>2244</v>
      </c>
      <c r="AS190" s="437" t="s">
        <v>2431</v>
      </c>
      <c r="AT190" s="437"/>
      <c r="AU190" s="796" t="s">
        <v>2241</v>
      </c>
      <c r="AV190" s="437">
        <v>189</v>
      </c>
    </row>
    <row r="191" spans="1:48" ht="27">
      <c r="A191" s="602">
        <v>45376</v>
      </c>
      <c r="B191" s="41">
        <v>103</v>
      </c>
      <c r="C191" s="603">
        <v>0.39583333333333331</v>
      </c>
      <c r="D191" s="40">
        <v>2402084</v>
      </c>
      <c r="E191" s="40" t="s">
        <v>71</v>
      </c>
      <c r="F191" s="40" t="s">
        <v>55</v>
      </c>
      <c r="G191" s="852">
        <v>14.28</v>
      </c>
      <c r="H191" s="852"/>
      <c r="I191" s="852">
        <v>14.29</v>
      </c>
      <c r="J191" s="604"/>
      <c r="K191" s="829">
        <v>13.39</v>
      </c>
      <c r="L191" s="605">
        <f>(SSSE[[#This Row],[Protéine Brut (%) (+/-0,7)]]/(100-SSSE[[#This Row],[Humidité (%)]]))*100</f>
        <v>15.620625291647224</v>
      </c>
      <c r="M191" s="781"/>
      <c r="N191" s="781">
        <v>3</v>
      </c>
      <c r="O191" s="781"/>
      <c r="P191" s="781">
        <v>2.8</v>
      </c>
      <c r="Q191" s="859">
        <f>SUM(SSSE[[#This Row],[G 450µ]:[G 400µ]])</f>
        <v>5.8</v>
      </c>
      <c r="R191" s="862">
        <v>10</v>
      </c>
      <c r="S191" s="862">
        <v>20.8</v>
      </c>
      <c r="T191" s="861">
        <v>15.4</v>
      </c>
      <c r="U191" s="859">
        <f>SUM(SSSE[[#This Row],[G 355µ]:[G 250µ]])</f>
        <v>46.2</v>
      </c>
      <c r="V191" s="861">
        <v>20.6</v>
      </c>
      <c r="W191" s="861">
        <v>10</v>
      </c>
      <c r="X191" s="861">
        <v>8</v>
      </c>
      <c r="Y191" s="882">
        <v>7.6</v>
      </c>
      <c r="Z191" s="863"/>
      <c r="AA191" s="822">
        <v>36.22</v>
      </c>
      <c r="AB191" s="822">
        <v>85.09</v>
      </c>
      <c r="AC191" s="833">
        <v>12.43</v>
      </c>
      <c r="AD191" s="531">
        <v>85.09</v>
      </c>
      <c r="AE191" s="531">
        <v>-1.36</v>
      </c>
      <c r="AF191" s="823">
        <v>21.49</v>
      </c>
      <c r="AG191" s="540">
        <v>5</v>
      </c>
      <c r="AH191" s="540">
        <v>70</v>
      </c>
      <c r="AI191" s="533">
        <v>0.87</v>
      </c>
      <c r="AJ191" s="437"/>
      <c r="AK191" s="437"/>
      <c r="AL191" s="796" t="s">
        <v>105</v>
      </c>
      <c r="AM191" s="437"/>
      <c r="AN191" s="534"/>
      <c r="AO191" s="437" t="s">
        <v>55</v>
      </c>
      <c r="AP191" s="437" t="s">
        <v>55</v>
      </c>
      <c r="AQ191" s="25" t="s">
        <v>32</v>
      </c>
      <c r="AR191" s="437" t="s">
        <v>2244</v>
      </c>
      <c r="AS191" s="437" t="s">
        <v>2432</v>
      </c>
      <c r="AT191" s="437"/>
      <c r="AU191" s="796" t="s">
        <v>2241</v>
      </c>
      <c r="AV191" s="437">
        <v>190</v>
      </c>
    </row>
    <row r="192" spans="1:48" ht="27">
      <c r="A192" s="602">
        <v>45377</v>
      </c>
      <c r="B192" s="41">
        <v>103</v>
      </c>
      <c r="C192" s="603">
        <v>0.41666666666666669</v>
      </c>
      <c r="D192" s="40">
        <v>2402107</v>
      </c>
      <c r="E192" s="40" t="s">
        <v>21</v>
      </c>
      <c r="F192" s="40" t="s">
        <v>55</v>
      </c>
      <c r="G192" s="852">
        <v>14.19</v>
      </c>
      <c r="H192" s="852"/>
      <c r="I192" s="852">
        <v>14.17</v>
      </c>
      <c r="J192" s="604">
        <v>0.624</v>
      </c>
      <c r="K192" s="829">
        <v>12.97</v>
      </c>
      <c r="L192" s="605">
        <f>(SSSE[[#This Row],[Protéine Brut (%) (+/-0,7)]]/(100-SSSE[[#This Row],[Humidité (%)]]))*100</f>
        <v>15.11478848619042</v>
      </c>
      <c r="M192" s="781"/>
      <c r="N192" s="781">
        <v>2.4</v>
      </c>
      <c r="O192" s="781"/>
      <c r="P192" s="781">
        <v>2.6</v>
      </c>
      <c r="Q192" s="859">
        <f>SUM(SSSE[[#This Row],[G 450µ]:[G 400µ]])</f>
        <v>5</v>
      </c>
      <c r="R192" s="862">
        <v>8.8000000000000007</v>
      </c>
      <c r="S192" s="862">
        <v>23</v>
      </c>
      <c r="T192" s="861">
        <v>23</v>
      </c>
      <c r="U192" s="859">
        <f>SUM(SSSE[[#This Row],[G 355µ]:[G 250µ]])</f>
        <v>54.8</v>
      </c>
      <c r="V192" s="861">
        <v>22</v>
      </c>
      <c r="W192" s="861">
        <v>10.6</v>
      </c>
      <c r="X192" s="861">
        <v>2.4</v>
      </c>
      <c r="Y192" s="882">
        <v>4.5999999999999996</v>
      </c>
      <c r="Z192" s="863"/>
      <c r="AA192" s="822">
        <v>40.590000000000003</v>
      </c>
      <c r="AB192" s="822">
        <v>68.069999999999993</v>
      </c>
      <c r="AC192" s="833">
        <v>13.79</v>
      </c>
      <c r="AD192" s="531">
        <v>84.85</v>
      </c>
      <c r="AE192" s="531">
        <v>-1.9</v>
      </c>
      <c r="AF192" s="823">
        <v>22.47</v>
      </c>
      <c r="AG192" s="540">
        <v>7</v>
      </c>
      <c r="AH192" s="540">
        <v>80</v>
      </c>
      <c r="AI192" s="533">
        <v>0.7</v>
      </c>
      <c r="AJ192" s="437"/>
      <c r="AK192" s="437"/>
      <c r="AL192" s="796" t="s">
        <v>105</v>
      </c>
      <c r="AM192" s="437"/>
      <c r="AN192" s="534"/>
      <c r="AO192" s="437" t="s">
        <v>55</v>
      </c>
      <c r="AP192" s="437" t="s">
        <v>55</v>
      </c>
      <c r="AQ192" s="25" t="s">
        <v>32</v>
      </c>
      <c r="AR192" s="437" t="s">
        <v>2244</v>
      </c>
      <c r="AS192" s="437" t="s">
        <v>2433</v>
      </c>
      <c r="AT192" s="437"/>
      <c r="AU192" s="796" t="s">
        <v>2241</v>
      </c>
      <c r="AV192" s="437">
        <v>191</v>
      </c>
    </row>
    <row r="193" spans="1:48" ht="27">
      <c r="A193" s="602">
        <v>45377</v>
      </c>
      <c r="B193" s="41">
        <v>103</v>
      </c>
      <c r="C193" s="603">
        <v>0.47916666666666669</v>
      </c>
      <c r="D193" s="40">
        <v>2402014</v>
      </c>
      <c r="E193" s="40" t="s">
        <v>71</v>
      </c>
      <c r="F193" s="40" t="s">
        <v>55</v>
      </c>
      <c r="G193" s="852">
        <v>14.12</v>
      </c>
      <c r="H193" s="852"/>
      <c r="I193" s="852"/>
      <c r="J193" s="604">
        <v>0.65400000000000003</v>
      </c>
      <c r="K193" s="829">
        <v>13.4</v>
      </c>
      <c r="L193" s="605">
        <f>(SSSE[[#This Row],[Protéine Brut (%) (+/-0,7)]]/(100-SSSE[[#This Row],[Humidité (%)]]))*100</f>
        <v>15.603167210060551</v>
      </c>
      <c r="M193" s="781"/>
      <c r="N193" s="781">
        <v>2.2000000000000002</v>
      </c>
      <c r="O193" s="781"/>
      <c r="P193" s="781">
        <v>2.8</v>
      </c>
      <c r="Q193" s="859">
        <f>SUM(SSSE[[#This Row],[G 450µ]:[G 400µ]])</f>
        <v>5</v>
      </c>
      <c r="R193" s="862">
        <v>8.8000000000000007</v>
      </c>
      <c r="S193" s="862">
        <v>22.2</v>
      </c>
      <c r="T193" s="861">
        <v>20.8</v>
      </c>
      <c r="U193" s="859">
        <f>SUM(SSSE[[#This Row],[G 355µ]:[G 250µ]])</f>
        <v>51.8</v>
      </c>
      <c r="V193" s="861">
        <v>18.600000000000001</v>
      </c>
      <c r="W193" s="861">
        <v>10.4</v>
      </c>
      <c r="X193" s="861">
        <v>4.8</v>
      </c>
      <c r="Y193" s="882">
        <v>7.4</v>
      </c>
      <c r="Z193" s="863"/>
      <c r="AA193" s="822"/>
      <c r="AB193" s="822"/>
      <c r="AC193" s="833"/>
      <c r="AD193" s="531">
        <v>82.94</v>
      </c>
      <c r="AE193" s="531">
        <v>-1.8</v>
      </c>
      <c r="AF193" s="823">
        <v>22.11</v>
      </c>
      <c r="AG193" s="540">
        <v>6</v>
      </c>
      <c r="AH193" s="540">
        <v>77</v>
      </c>
      <c r="AI193" s="533"/>
      <c r="AJ193" s="437"/>
      <c r="AK193" s="437"/>
      <c r="AL193" s="796" t="s">
        <v>105</v>
      </c>
      <c r="AM193" s="437"/>
      <c r="AN193" s="534"/>
      <c r="AO193" s="437" t="s">
        <v>55</v>
      </c>
      <c r="AP193" s="437" t="s">
        <v>55</v>
      </c>
      <c r="AQ193" s="25" t="s">
        <v>32</v>
      </c>
      <c r="AR193" s="437" t="s">
        <v>2244</v>
      </c>
      <c r="AS193" s="437" t="s">
        <v>2434</v>
      </c>
      <c r="AT193" s="437"/>
      <c r="AU193" s="796" t="s">
        <v>2241</v>
      </c>
      <c r="AV193" s="437">
        <v>192</v>
      </c>
    </row>
    <row r="194" spans="1:48" ht="27">
      <c r="A194" s="602">
        <v>45377</v>
      </c>
      <c r="B194" s="41">
        <v>103</v>
      </c>
      <c r="C194" s="603">
        <v>0.47916666666666669</v>
      </c>
      <c r="D194" s="40">
        <v>2402015</v>
      </c>
      <c r="E194" s="538" t="s">
        <v>59</v>
      </c>
      <c r="F194" s="40" t="s">
        <v>55</v>
      </c>
      <c r="G194" s="852">
        <v>14.2</v>
      </c>
      <c r="H194" s="852"/>
      <c r="I194" s="852"/>
      <c r="J194" s="604">
        <v>0.65700000000000003</v>
      </c>
      <c r="K194" s="829">
        <v>13.62</v>
      </c>
      <c r="L194" s="605">
        <f>(SSSE[[#This Row],[Protéine Brut (%) (+/-0,7)]]/(100-SSSE[[#This Row],[Humidité (%)]]))*100</f>
        <v>15.874125874125875</v>
      </c>
      <c r="M194" s="781"/>
      <c r="N194" s="781">
        <v>2.6</v>
      </c>
      <c r="O194" s="781"/>
      <c r="P194" s="781">
        <v>3.4</v>
      </c>
      <c r="Q194" s="859">
        <f>SUM(SSSE[[#This Row],[G 450µ]:[G 400µ]])</f>
        <v>6</v>
      </c>
      <c r="R194" s="862">
        <v>10.4</v>
      </c>
      <c r="S194" s="862">
        <v>22.8</v>
      </c>
      <c r="T194" s="861">
        <v>19.8</v>
      </c>
      <c r="U194" s="859">
        <f>SUM(SSSE[[#This Row],[G 355µ]:[G 250µ]])</f>
        <v>53</v>
      </c>
      <c r="V194" s="861">
        <v>17.8</v>
      </c>
      <c r="W194" s="861">
        <v>10.199999999999999</v>
      </c>
      <c r="X194" s="861">
        <v>6</v>
      </c>
      <c r="Y194" s="882">
        <v>6</v>
      </c>
      <c r="Z194" s="863"/>
      <c r="AA194" s="822"/>
      <c r="AB194" s="822"/>
      <c r="AC194" s="833"/>
      <c r="AD194" s="531">
        <v>82.91</v>
      </c>
      <c r="AE194" s="531">
        <v>-1.59</v>
      </c>
      <c r="AF194" s="823">
        <v>21.07</v>
      </c>
      <c r="AG194" s="540">
        <v>6</v>
      </c>
      <c r="AH194" s="540">
        <v>75</v>
      </c>
      <c r="AI194" s="533"/>
      <c r="AJ194" s="437"/>
      <c r="AK194" s="437"/>
      <c r="AL194" s="796" t="s">
        <v>105</v>
      </c>
      <c r="AM194" s="437" t="s">
        <v>55</v>
      </c>
      <c r="AN194" s="534" t="s">
        <v>55</v>
      </c>
      <c r="AO194" s="437" t="s">
        <v>55</v>
      </c>
      <c r="AP194" s="437" t="s">
        <v>55</v>
      </c>
      <c r="AQ194" s="25" t="s">
        <v>32</v>
      </c>
      <c r="AR194" s="437" t="s">
        <v>2244</v>
      </c>
      <c r="AS194" s="437" t="s">
        <v>2435</v>
      </c>
      <c r="AT194" s="437"/>
      <c r="AU194" s="796" t="s">
        <v>2241</v>
      </c>
      <c r="AV194" s="437">
        <v>193</v>
      </c>
    </row>
    <row r="195" spans="1:48" ht="27">
      <c r="A195" s="602">
        <v>45378</v>
      </c>
      <c r="B195" s="41">
        <v>103</v>
      </c>
      <c r="C195" s="603">
        <v>0.39583333333333331</v>
      </c>
      <c r="D195" s="40">
        <v>2402136</v>
      </c>
      <c r="E195" s="40" t="s">
        <v>71</v>
      </c>
      <c r="F195" s="40" t="s">
        <v>55</v>
      </c>
      <c r="G195" s="852">
        <v>13.97</v>
      </c>
      <c r="H195" s="852"/>
      <c r="I195" s="852">
        <v>13.99</v>
      </c>
      <c r="J195" s="604">
        <v>0.63900000000000001</v>
      </c>
      <c r="K195" s="829">
        <v>13.98</v>
      </c>
      <c r="L195" s="605">
        <f>(SSSE[[#This Row],[Protéine Brut (%) (+/-0,7)]]/(100-SSSE[[#This Row],[Humidité (%)]]))*100</f>
        <v>16.250145298151807</v>
      </c>
      <c r="M195" s="781"/>
      <c r="N195" s="781">
        <v>1.8</v>
      </c>
      <c r="O195" s="781"/>
      <c r="P195" s="781">
        <v>2.4</v>
      </c>
      <c r="Q195" s="859">
        <f>SUM(SSSE[[#This Row],[G 450µ]:[G 400µ]])</f>
        <v>4.2</v>
      </c>
      <c r="R195" s="862">
        <v>7.4</v>
      </c>
      <c r="S195" s="862">
        <v>20.399999999999999</v>
      </c>
      <c r="T195" s="861">
        <v>20</v>
      </c>
      <c r="U195" s="859">
        <f>SUM(SSSE[[#This Row],[G 355µ]:[G 250µ]])</f>
        <v>47.8</v>
      </c>
      <c r="V195" s="861">
        <v>17</v>
      </c>
      <c r="W195" s="861">
        <v>12</v>
      </c>
      <c r="X195" s="861">
        <v>8</v>
      </c>
      <c r="Y195" s="882">
        <v>8.8000000000000007</v>
      </c>
      <c r="Z195" s="863"/>
      <c r="AA195" s="822">
        <v>34.72</v>
      </c>
      <c r="AB195" s="822">
        <v>82.42</v>
      </c>
      <c r="AC195" s="833">
        <v>12.33</v>
      </c>
      <c r="AD195" s="531">
        <v>82.42</v>
      </c>
      <c r="AE195" s="531">
        <v>-1.03</v>
      </c>
      <c r="AF195" s="823">
        <v>19.87</v>
      </c>
      <c r="AG195" s="540">
        <v>7</v>
      </c>
      <c r="AH195" s="540">
        <v>70</v>
      </c>
      <c r="AI195" s="533"/>
      <c r="AJ195" s="437"/>
      <c r="AK195" s="437"/>
      <c r="AL195" s="796" t="s">
        <v>105</v>
      </c>
      <c r="AM195" s="437"/>
      <c r="AN195" s="534"/>
      <c r="AO195" s="437" t="s">
        <v>55</v>
      </c>
      <c r="AP195" s="437" t="s">
        <v>55</v>
      </c>
      <c r="AQ195" s="25" t="s">
        <v>32</v>
      </c>
      <c r="AR195" s="437" t="s">
        <v>2244</v>
      </c>
      <c r="AS195" s="1268" t="s">
        <v>2436</v>
      </c>
      <c r="AT195" s="437"/>
      <c r="AU195" s="796" t="s">
        <v>2241</v>
      </c>
      <c r="AV195" s="437">
        <v>194</v>
      </c>
    </row>
    <row r="196" spans="1:48" ht="27">
      <c r="A196" s="602">
        <v>45378</v>
      </c>
      <c r="B196" s="41">
        <v>103</v>
      </c>
      <c r="C196" s="603">
        <v>0.39583333333333331</v>
      </c>
      <c r="D196" s="40">
        <v>2402137</v>
      </c>
      <c r="E196" s="538" t="s">
        <v>59</v>
      </c>
      <c r="F196" s="40" t="s">
        <v>55</v>
      </c>
      <c r="G196" s="852">
        <v>13.89</v>
      </c>
      <c r="H196" s="852"/>
      <c r="I196" s="852"/>
      <c r="J196" s="604"/>
      <c r="K196" s="829">
        <v>14.18</v>
      </c>
      <c r="L196" s="605">
        <f>(SSSE[[#This Row],[Protéine Brut (%) (+/-0,7)]]/(100-SSSE[[#This Row],[Humidité (%)]]))*100</f>
        <v>16.4673092556033</v>
      </c>
      <c r="M196" s="781"/>
      <c r="N196" s="781">
        <v>1.8</v>
      </c>
      <c r="O196" s="781"/>
      <c r="P196" s="781">
        <v>2.2000000000000002</v>
      </c>
      <c r="Q196" s="859">
        <f>SUM(SSSE[[#This Row],[G 450µ]:[G 400µ]])</f>
        <v>4</v>
      </c>
      <c r="R196" s="862">
        <v>7.4</v>
      </c>
      <c r="S196" s="862">
        <v>21.4</v>
      </c>
      <c r="T196" s="861">
        <v>20.6</v>
      </c>
      <c r="U196" s="859">
        <f>SUM(SSSE[[#This Row],[G 355µ]:[G 250µ]])</f>
        <v>49.4</v>
      </c>
      <c r="V196" s="861">
        <v>18.2</v>
      </c>
      <c r="W196" s="861">
        <v>11.6</v>
      </c>
      <c r="X196" s="861">
        <v>8</v>
      </c>
      <c r="Y196" s="882">
        <v>7.4</v>
      </c>
      <c r="Z196" s="863"/>
      <c r="AA196" s="822">
        <v>34.729999999999997</v>
      </c>
      <c r="AB196" s="822">
        <v>85.84</v>
      </c>
      <c r="AC196" s="833">
        <v>12.64</v>
      </c>
      <c r="AD196" s="531">
        <v>82.36</v>
      </c>
      <c r="AE196" s="531">
        <v>-1.22</v>
      </c>
      <c r="AF196" s="823">
        <v>20.350000000000001</v>
      </c>
      <c r="AG196" s="540">
        <v>6</v>
      </c>
      <c r="AH196" s="540">
        <v>75</v>
      </c>
      <c r="AI196" s="533"/>
      <c r="AJ196" s="437"/>
      <c r="AK196" s="437"/>
      <c r="AL196" s="796" t="s">
        <v>105</v>
      </c>
      <c r="AM196" s="437" t="s">
        <v>55</v>
      </c>
      <c r="AN196" s="534" t="s">
        <v>55</v>
      </c>
      <c r="AO196" s="437" t="s">
        <v>55</v>
      </c>
      <c r="AP196" s="437" t="s">
        <v>55</v>
      </c>
      <c r="AQ196" s="25" t="s">
        <v>32</v>
      </c>
      <c r="AR196" s="437" t="s">
        <v>2244</v>
      </c>
      <c r="AS196" s="437" t="s">
        <v>2437</v>
      </c>
      <c r="AT196" s="437"/>
      <c r="AU196" s="796" t="s">
        <v>2241</v>
      </c>
      <c r="AV196" s="437">
        <v>195</v>
      </c>
    </row>
    <row r="197" spans="1:48" ht="27">
      <c r="A197" s="602">
        <v>45378</v>
      </c>
      <c r="B197" s="41">
        <v>103</v>
      </c>
      <c r="C197" s="603">
        <v>0.45833333333333331</v>
      </c>
      <c r="D197" s="40">
        <v>2402140</v>
      </c>
      <c r="E197" s="40" t="s">
        <v>21</v>
      </c>
      <c r="F197" s="40" t="s">
        <v>55</v>
      </c>
      <c r="G197" s="852">
        <v>13.9</v>
      </c>
      <c r="H197" s="852"/>
      <c r="I197" s="852">
        <v>14.01</v>
      </c>
      <c r="J197" s="604"/>
      <c r="K197" s="829">
        <v>13.82</v>
      </c>
      <c r="L197" s="605">
        <f>(SSSE[[#This Row],[Protéine Brut (%) (+/-0,7)]]/(100-SSSE[[#This Row],[Humidité (%)]]))*100</f>
        <v>16.051103368176538</v>
      </c>
      <c r="M197" s="781"/>
      <c r="N197" s="781"/>
      <c r="O197" s="781"/>
      <c r="P197" s="781"/>
      <c r="Q197" s="863"/>
      <c r="R197" s="862"/>
      <c r="S197" s="862"/>
      <c r="T197" s="861"/>
      <c r="U197" s="863"/>
      <c r="V197" s="861"/>
      <c r="W197" s="861"/>
      <c r="X197" s="861"/>
      <c r="Y197" s="882"/>
      <c r="Z197" s="863"/>
      <c r="AA197" s="822"/>
      <c r="AB197" s="822"/>
      <c r="AC197" s="833"/>
      <c r="AD197" s="531">
        <v>82.08</v>
      </c>
      <c r="AE197" s="531">
        <v>-0.98</v>
      </c>
      <c r="AF197" s="823">
        <v>20.02</v>
      </c>
      <c r="AG197" s="540">
        <v>7</v>
      </c>
      <c r="AH197" s="540">
        <v>80</v>
      </c>
      <c r="AI197" s="533">
        <v>0.78</v>
      </c>
      <c r="AJ197" s="437"/>
      <c r="AK197" s="437"/>
      <c r="AL197" s="796" t="s">
        <v>105</v>
      </c>
      <c r="AM197" s="437"/>
      <c r="AN197" s="534"/>
      <c r="AO197" s="437" t="s">
        <v>55</v>
      </c>
      <c r="AP197" s="437" t="s">
        <v>55</v>
      </c>
      <c r="AQ197" s="25" t="s">
        <v>32</v>
      </c>
      <c r="AR197" s="437" t="s">
        <v>2244</v>
      </c>
      <c r="AS197" s="437" t="s">
        <v>2438</v>
      </c>
      <c r="AT197" s="437"/>
      <c r="AU197" s="796" t="s">
        <v>2241</v>
      </c>
      <c r="AV197" s="437">
        <v>196</v>
      </c>
    </row>
    <row r="198" spans="1:48" ht="27">
      <c r="A198" s="602">
        <v>45379</v>
      </c>
      <c r="B198" s="41">
        <v>103</v>
      </c>
      <c r="C198" s="603">
        <v>0.47916666666666669</v>
      </c>
      <c r="D198" s="40">
        <v>2402165</v>
      </c>
      <c r="E198" s="538" t="s">
        <v>59</v>
      </c>
      <c r="F198" s="40" t="s">
        <v>55</v>
      </c>
      <c r="G198" s="852">
        <v>13.95</v>
      </c>
      <c r="H198" s="852"/>
      <c r="I198" s="852"/>
      <c r="J198" s="604"/>
      <c r="K198" s="829">
        <v>13.7</v>
      </c>
      <c r="L198" s="605">
        <f>(SSSE[[#This Row],[Protéine Brut (%) (+/-0,7)]]/(100-SSSE[[#This Row],[Humidité (%)]]))*100</f>
        <v>15.920976176641489</v>
      </c>
      <c r="M198" s="781"/>
      <c r="N198" s="781">
        <v>1.6</v>
      </c>
      <c r="O198" s="781"/>
      <c r="P198" s="781">
        <v>3</v>
      </c>
      <c r="Q198" s="859">
        <f>SUM(SSSE[[#This Row],[G 450µ]:[G 400µ]])</f>
        <v>4.5999999999999996</v>
      </c>
      <c r="R198" s="862">
        <v>8.4</v>
      </c>
      <c r="S198" s="862">
        <v>25</v>
      </c>
      <c r="T198" s="861">
        <v>15.2</v>
      </c>
      <c r="U198" s="859">
        <f>SUM(SSSE[[#This Row],[G 355µ]:[G 250µ]])</f>
        <v>48.599999999999994</v>
      </c>
      <c r="V198" s="861">
        <v>17</v>
      </c>
      <c r="W198" s="861">
        <v>10.8</v>
      </c>
      <c r="X198" s="861">
        <v>8.8000000000000007</v>
      </c>
      <c r="Y198" s="882">
        <v>7</v>
      </c>
      <c r="Z198" s="863"/>
      <c r="AA198" s="822"/>
      <c r="AB198" s="822"/>
      <c r="AC198" s="833"/>
      <c r="AD198" s="531">
        <v>83.82</v>
      </c>
      <c r="AE198" s="531">
        <v>-0.9</v>
      </c>
      <c r="AF198" s="823">
        <v>19.47</v>
      </c>
      <c r="AG198" s="540">
        <v>6</v>
      </c>
      <c r="AH198" s="540">
        <v>70</v>
      </c>
      <c r="AI198" s="533"/>
      <c r="AJ198" s="437"/>
      <c r="AK198" s="437"/>
      <c r="AL198" s="796" t="s">
        <v>105</v>
      </c>
      <c r="AM198" s="437" t="s">
        <v>55</v>
      </c>
      <c r="AN198" s="534" t="s">
        <v>55</v>
      </c>
      <c r="AO198" s="437" t="s">
        <v>55</v>
      </c>
      <c r="AP198" s="437" t="s">
        <v>55</v>
      </c>
      <c r="AQ198" s="25" t="s">
        <v>32</v>
      </c>
      <c r="AR198" s="437" t="s">
        <v>2244</v>
      </c>
      <c r="AS198" s="437" t="s">
        <v>2439</v>
      </c>
      <c r="AT198" s="437"/>
      <c r="AU198" s="796" t="s">
        <v>2241</v>
      </c>
      <c r="AV198" s="437">
        <v>197</v>
      </c>
    </row>
    <row r="199" spans="1:48" ht="27">
      <c r="A199" s="602">
        <v>45379</v>
      </c>
      <c r="B199" s="41">
        <v>103</v>
      </c>
      <c r="C199" s="603">
        <v>0.47916666666666669</v>
      </c>
      <c r="D199" s="40">
        <v>2402166</v>
      </c>
      <c r="E199" s="40" t="s">
        <v>71</v>
      </c>
      <c r="F199" s="40" t="s">
        <v>55</v>
      </c>
      <c r="G199" s="852">
        <v>13.85</v>
      </c>
      <c r="H199" s="852"/>
      <c r="I199" s="852">
        <v>13.8</v>
      </c>
      <c r="J199" s="604"/>
      <c r="K199" s="829">
        <v>13.86</v>
      </c>
      <c r="L199" s="605">
        <f>(SSSE[[#This Row],[Protéine Brut (%) (+/-0,7)]]/(100-SSSE[[#This Row],[Humidité (%)]]))*100</f>
        <v>16.088218224027855</v>
      </c>
      <c r="M199" s="781"/>
      <c r="N199" s="781">
        <v>2.2000000000000002</v>
      </c>
      <c r="O199" s="781"/>
      <c r="P199" s="781">
        <v>3.8</v>
      </c>
      <c r="Q199" s="859">
        <f>SUM(SSSE[[#This Row],[G 450µ]:[G 400µ]])</f>
        <v>6</v>
      </c>
      <c r="R199" s="862">
        <v>10</v>
      </c>
      <c r="S199" s="862">
        <v>20</v>
      </c>
      <c r="T199" s="861">
        <v>15.2</v>
      </c>
      <c r="U199" s="859">
        <f>SUM(SSSE[[#This Row],[G 355µ]:[G 250µ]])</f>
        <v>45.2</v>
      </c>
      <c r="V199" s="861">
        <v>17.8</v>
      </c>
      <c r="W199" s="861">
        <v>11.8</v>
      </c>
      <c r="X199" s="861">
        <v>9</v>
      </c>
      <c r="Y199" s="882">
        <v>7</v>
      </c>
      <c r="Z199" s="863"/>
      <c r="AA199" s="822"/>
      <c r="AB199" s="822"/>
      <c r="AC199" s="833"/>
      <c r="AD199" s="531">
        <v>83.62</v>
      </c>
      <c r="AE199" s="531">
        <v>-1.49</v>
      </c>
      <c r="AF199" s="823">
        <v>21.42</v>
      </c>
      <c r="AG199" s="540">
        <v>6</v>
      </c>
      <c r="AH199" s="540">
        <v>72</v>
      </c>
      <c r="AI199" s="533"/>
      <c r="AJ199" s="437"/>
      <c r="AK199" s="437"/>
      <c r="AL199" s="796" t="s">
        <v>105</v>
      </c>
      <c r="AM199" s="437"/>
      <c r="AN199" s="534"/>
      <c r="AO199" s="437" t="s">
        <v>55</v>
      </c>
      <c r="AP199" s="437" t="s">
        <v>55</v>
      </c>
      <c r="AQ199" s="25" t="s">
        <v>32</v>
      </c>
      <c r="AR199" s="437" t="s">
        <v>2244</v>
      </c>
      <c r="AS199" s="437" t="s">
        <v>2440</v>
      </c>
      <c r="AT199" s="437"/>
      <c r="AU199" s="796" t="s">
        <v>2241</v>
      </c>
      <c r="AV199" s="437">
        <v>198</v>
      </c>
    </row>
    <row r="200" spans="1:48" ht="27">
      <c r="A200" s="602">
        <v>45380</v>
      </c>
      <c r="B200" s="41">
        <v>103</v>
      </c>
      <c r="C200" s="603">
        <v>0.41666666666666669</v>
      </c>
      <c r="D200" s="40">
        <v>2402197</v>
      </c>
      <c r="E200" s="538" t="s">
        <v>59</v>
      </c>
      <c r="F200" s="40" t="s">
        <v>55</v>
      </c>
      <c r="G200" s="852">
        <v>14.12</v>
      </c>
      <c r="H200" s="852"/>
      <c r="I200" s="852">
        <v>14.3</v>
      </c>
      <c r="J200" s="604">
        <v>0.61099999999999999</v>
      </c>
      <c r="K200" s="829">
        <v>13.7</v>
      </c>
      <c r="L200" s="605">
        <f>(SSSE[[#This Row],[Protéine Brut (%) (+/-0,7)]]/(100-SSSE[[#This Row],[Humidité (%)]]))*100</f>
        <v>15.952491849091757</v>
      </c>
      <c r="M200" s="781"/>
      <c r="N200" s="781">
        <v>3</v>
      </c>
      <c r="O200" s="781"/>
      <c r="P200" s="781">
        <v>3.6</v>
      </c>
      <c r="Q200" s="859">
        <f>SUM(SSSE[[#This Row],[G 450µ]:[G 400µ]])</f>
        <v>6.6</v>
      </c>
      <c r="R200" s="862">
        <v>8.1999999999999993</v>
      </c>
      <c r="S200" s="862">
        <v>20.6</v>
      </c>
      <c r="T200" s="861">
        <v>17.399999999999999</v>
      </c>
      <c r="U200" s="859">
        <f>SUM(SSSE[[#This Row],[G 355µ]:[G 250µ]])</f>
        <v>46.2</v>
      </c>
      <c r="V200" s="861">
        <v>17.399999999999999</v>
      </c>
      <c r="W200" s="861">
        <v>10.6</v>
      </c>
      <c r="X200" s="861">
        <v>7.4</v>
      </c>
      <c r="Y200" s="882">
        <v>9.4</v>
      </c>
      <c r="Z200" s="863"/>
      <c r="AA200" s="822">
        <v>35.299999999999997</v>
      </c>
      <c r="AB200" s="822">
        <v>81</v>
      </c>
      <c r="AC200" s="833">
        <v>13</v>
      </c>
      <c r="AD200" s="531">
        <v>83.88</v>
      </c>
      <c r="AE200" s="531">
        <v>-1.44</v>
      </c>
      <c r="AF200" s="823">
        <v>20.77</v>
      </c>
      <c r="AG200" s="540">
        <v>5</v>
      </c>
      <c r="AH200" s="540">
        <v>70</v>
      </c>
      <c r="AI200" s="533">
        <v>0.79</v>
      </c>
      <c r="AJ200" s="437"/>
      <c r="AK200" s="437"/>
      <c r="AL200" s="796" t="s">
        <v>105</v>
      </c>
      <c r="AM200" s="437" t="s">
        <v>55</v>
      </c>
      <c r="AN200" s="534" t="s">
        <v>55</v>
      </c>
      <c r="AO200" s="437" t="s">
        <v>55</v>
      </c>
      <c r="AP200" s="437" t="s">
        <v>55</v>
      </c>
      <c r="AQ200" s="25" t="s">
        <v>32</v>
      </c>
      <c r="AR200" s="437" t="s">
        <v>2244</v>
      </c>
      <c r="AS200" s="437" t="s">
        <v>2441</v>
      </c>
      <c r="AT200" s="437"/>
      <c r="AU200" s="796" t="s">
        <v>2241</v>
      </c>
      <c r="AV200" s="437">
        <v>199</v>
      </c>
    </row>
    <row r="201" spans="1:48" ht="27">
      <c r="A201" s="602">
        <v>45380</v>
      </c>
      <c r="B201" s="41">
        <v>103</v>
      </c>
      <c r="C201" s="603">
        <v>0.41666666666666669</v>
      </c>
      <c r="D201" s="40">
        <v>2402198</v>
      </c>
      <c r="E201" s="40" t="s">
        <v>71</v>
      </c>
      <c r="F201" s="40" t="s">
        <v>55</v>
      </c>
      <c r="G201" s="852">
        <v>14.24</v>
      </c>
      <c r="H201" s="852"/>
      <c r="I201" s="852">
        <v>14.22</v>
      </c>
      <c r="J201" s="604"/>
      <c r="K201" s="829">
        <v>13.57</v>
      </c>
      <c r="L201" s="605">
        <f>(SSSE[[#This Row],[Protéine Brut (%) (+/-0,7)]]/(100-SSSE[[#This Row],[Humidité (%)]]))*100</f>
        <v>15.823227611940299</v>
      </c>
      <c r="M201" s="781"/>
      <c r="N201" s="781">
        <v>2.8</v>
      </c>
      <c r="O201" s="781"/>
      <c r="P201" s="781">
        <v>3.6</v>
      </c>
      <c r="Q201" s="859">
        <f>SUM(SSSE[[#This Row],[G 450µ]:[G 400µ]])</f>
        <v>6.4</v>
      </c>
      <c r="R201" s="862">
        <v>9.4</v>
      </c>
      <c r="S201" s="862">
        <v>22</v>
      </c>
      <c r="T201" s="861">
        <v>18.600000000000001</v>
      </c>
      <c r="U201" s="859">
        <f>SUM(SSSE[[#This Row],[G 355µ]:[G 250µ]])</f>
        <v>50</v>
      </c>
      <c r="V201" s="861">
        <v>17</v>
      </c>
      <c r="W201" s="861">
        <v>10.199999999999999</v>
      </c>
      <c r="X201" s="861">
        <v>6.4</v>
      </c>
      <c r="Y201" s="882">
        <v>7.6</v>
      </c>
      <c r="Z201" s="863"/>
      <c r="AA201" s="822">
        <v>32.229999999999997</v>
      </c>
      <c r="AB201" s="822">
        <v>75</v>
      </c>
      <c r="AC201" s="833">
        <v>12.32</v>
      </c>
      <c r="AD201" s="531">
        <v>83.92</v>
      </c>
      <c r="AE201" s="531">
        <v>-1.31</v>
      </c>
      <c r="AF201" s="823">
        <v>20.21</v>
      </c>
      <c r="AG201" s="540">
        <v>5</v>
      </c>
      <c r="AH201" s="540">
        <v>75</v>
      </c>
      <c r="AI201" s="533">
        <v>0.8</v>
      </c>
      <c r="AJ201" s="437"/>
      <c r="AK201" s="437"/>
      <c r="AL201" s="796" t="s">
        <v>105</v>
      </c>
      <c r="AM201" s="437"/>
      <c r="AN201" s="534"/>
      <c r="AO201" s="437" t="s">
        <v>55</v>
      </c>
      <c r="AP201" s="437" t="s">
        <v>55</v>
      </c>
      <c r="AQ201" s="25" t="s">
        <v>32</v>
      </c>
      <c r="AR201" s="437" t="s">
        <v>2244</v>
      </c>
      <c r="AS201" s="437" t="s">
        <v>2442</v>
      </c>
      <c r="AT201" s="437"/>
      <c r="AU201" s="796" t="s">
        <v>2241</v>
      </c>
      <c r="AV201" s="437">
        <v>200</v>
      </c>
    </row>
    <row r="202" spans="1:48" ht="27">
      <c r="A202" s="602">
        <v>45381</v>
      </c>
      <c r="B202" s="41">
        <v>103</v>
      </c>
      <c r="C202" s="603">
        <v>0.4375</v>
      </c>
      <c r="D202" s="40">
        <v>2402218</v>
      </c>
      <c r="E202" s="538" t="s">
        <v>59</v>
      </c>
      <c r="F202" s="40" t="s">
        <v>55</v>
      </c>
      <c r="G202" s="852">
        <v>14.11</v>
      </c>
      <c r="H202" s="852"/>
      <c r="I202" s="852">
        <v>14.04</v>
      </c>
      <c r="J202" s="604"/>
      <c r="K202" s="829">
        <v>13.28</v>
      </c>
      <c r="L202" s="605">
        <f>(SSSE[[#This Row],[Protéine Brut (%) (+/-0,7)]]/(100-SSSE[[#This Row],[Humidité (%)]]))*100</f>
        <v>15.461636977529396</v>
      </c>
      <c r="M202" s="781"/>
      <c r="N202" s="781">
        <v>2.5</v>
      </c>
      <c r="O202" s="781"/>
      <c r="P202" s="781">
        <v>3</v>
      </c>
      <c r="Q202" s="859">
        <f>SUM(SSSE[[#This Row],[G 450µ]:[G 400µ]])</f>
        <v>5.5</v>
      </c>
      <c r="R202" s="862">
        <v>10</v>
      </c>
      <c r="S202" s="862">
        <v>21</v>
      </c>
      <c r="T202" s="861">
        <v>17</v>
      </c>
      <c r="U202" s="859">
        <f>SUM(SSSE[[#This Row],[G 355µ]:[G 250µ]])</f>
        <v>48</v>
      </c>
      <c r="V202" s="861">
        <v>18</v>
      </c>
      <c r="W202" s="861">
        <v>10</v>
      </c>
      <c r="X202" s="861">
        <v>5</v>
      </c>
      <c r="Y202" s="882">
        <v>7</v>
      </c>
      <c r="Z202" s="863"/>
      <c r="AA202" s="822">
        <v>36.049999999999997</v>
      </c>
      <c r="AB202" s="822">
        <v>79.099999999999994</v>
      </c>
      <c r="AC202" s="833">
        <v>13.22</v>
      </c>
      <c r="AD202" s="531">
        <v>84.2</v>
      </c>
      <c r="AE202" s="531">
        <v>-1.54</v>
      </c>
      <c r="AF202" s="823">
        <v>21.61</v>
      </c>
      <c r="AG202" s="540">
        <v>7</v>
      </c>
      <c r="AH202" s="540">
        <v>85</v>
      </c>
      <c r="AI202" s="533"/>
      <c r="AJ202" s="437"/>
      <c r="AK202" s="437"/>
      <c r="AL202" s="796" t="s">
        <v>105</v>
      </c>
      <c r="AM202" s="437" t="s">
        <v>55</v>
      </c>
      <c r="AN202" s="534" t="s">
        <v>55</v>
      </c>
      <c r="AO202" s="437" t="s">
        <v>55</v>
      </c>
      <c r="AP202" s="437" t="s">
        <v>55</v>
      </c>
      <c r="AQ202" s="25" t="s">
        <v>32</v>
      </c>
      <c r="AR202" s="437" t="s">
        <v>2244</v>
      </c>
      <c r="AS202" s="437" t="s">
        <v>2443</v>
      </c>
      <c r="AT202" s="437"/>
      <c r="AU202" s="796" t="s">
        <v>2241</v>
      </c>
      <c r="AV202" s="437">
        <v>201</v>
      </c>
    </row>
    <row r="203" spans="1:48" ht="27">
      <c r="A203" s="602">
        <v>45381</v>
      </c>
      <c r="B203" s="41">
        <v>103</v>
      </c>
      <c r="C203" s="603">
        <v>0.47916666666666669</v>
      </c>
      <c r="D203" s="40">
        <v>2402221</v>
      </c>
      <c r="E203" s="40" t="s">
        <v>21</v>
      </c>
      <c r="F203" s="40" t="s">
        <v>55</v>
      </c>
      <c r="G203" s="852">
        <v>14.11</v>
      </c>
      <c r="H203" s="852"/>
      <c r="I203" s="852">
        <v>14.2</v>
      </c>
      <c r="J203" s="604"/>
      <c r="K203" s="829">
        <v>13.14</v>
      </c>
      <c r="L203" s="605">
        <f>(SSSE[[#This Row],[Protéine Brut (%) (+/-0,7)]]/(100-SSSE[[#This Row],[Humidité (%)]]))*100</f>
        <v>15.298637792525325</v>
      </c>
      <c r="M203" s="781"/>
      <c r="N203" s="781">
        <v>2</v>
      </c>
      <c r="O203" s="781"/>
      <c r="P203" s="781">
        <v>2.6</v>
      </c>
      <c r="Q203" s="859">
        <f>SUM(SSSE[[#This Row],[G 450µ]:[G 400µ]])</f>
        <v>4.5999999999999996</v>
      </c>
      <c r="R203" s="862">
        <v>11</v>
      </c>
      <c r="S203" s="862">
        <v>26.6</v>
      </c>
      <c r="T203" s="861">
        <v>18.600000000000001</v>
      </c>
      <c r="U203" s="859">
        <f>SUM(SSSE[[#This Row],[G 355µ]:[G 250µ]])</f>
        <v>56.2</v>
      </c>
      <c r="V203" s="861">
        <v>21.8</v>
      </c>
      <c r="W203" s="861">
        <v>9.6</v>
      </c>
      <c r="X203" s="861">
        <v>3.4</v>
      </c>
      <c r="Y203" s="882">
        <v>3</v>
      </c>
      <c r="Z203" s="863"/>
      <c r="AA203" s="822"/>
      <c r="AB203" s="822"/>
      <c r="AC203" s="833"/>
      <c r="AD203" s="531">
        <v>83.42</v>
      </c>
      <c r="AE203" s="531">
        <v>-1.07</v>
      </c>
      <c r="AF203" s="823">
        <v>20.52</v>
      </c>
      <c r="AG203" s="540">
        <v>11</v>
      </c>
      <c r="AH203" s="540">
        <v>120</v>
      </c>
      <c r="AI203" s="533"/>
      <c r="AJ203" s="437"/>
      <c r="AK203" s="437"/>
      <c r="AL203" s="796" t="s">
        <v>27</v>
      </c>
      <c r="AM203" s="437"/>
      <c r="AN203" s="534"/>
      <c r="AO203" s="437" t="s">
        <v>55</v>
      </c>
      <c r="AP203" s="437" t="s">
        <v>55</v>
      </c>
      <c r="AQ203" s="25" t="s">
        <v>32</v>
      </c>
      <c r="AR203" s="437" t="s">
        <v>2244</v>
      </c>
      <c r="AS203" s="437" t="s">
        <v>2444</v>
      </c>
      <c r="AT203" s="437"/>
      <c r="AU203" s="796" t="s">
        <v>2241</v>
      </c>
      <c r="AV203" s="437">
        <v>202</v>
      </c>
    </row>
    <row r="204" spans="1:48" ht="27">
      <c r="A204" s="602">
        <v>45383</v>
      </c>
      <c r="B204" s="41">
        <v>104</v>
      </c>
      <c r="C204" s="603">
        <v>0.39583333333333331</v>
      </c>
      <c r="D204" s="40">
        <v>2402249</v>
      </c>
      <c r="E204" s="538" t="s">
        <v>59</v>
      </c>
      <c r="F204" s="40" t="s">
        <v>55</v>
      </c>
      <c r="G204" s="852">
        <v>13.8</v>
      </c>
      <c r="H204" s="852">
        <v>13.85</v>
      </c>
      <c r="I204" s="852">
        <v>13.8</v>
      </c>
      <c r="J204" s="604">
        <v>0.65600000000000003</v>
      </c>
      <c r="K204" s="829">
        <v>13.49</v>
      </c>
      <c r="L204" s="605">
        <f>(SSSE[[#This Row],[Protéine Brut (%) (+/-0,7)]]/(100-SSSE[[#This Row],[Humidité (%)]]))*100</f>
        <v>15.649651972157772</v>
      </c>
      <c r="M204" s="781"/>
      <c r="N204" s="781">
        <v>1.8</v>
      </c>
      <c r="O204" s="781"/>
      <c r="P204" s="781">
        <v>2.6</v>
      </c>
      <c r="Q204" s="859">
        <f>SUM(SSSE[[#This Row],[G 450µ]:[G 400µ]])</f>
        <v>4.4000000000000004</v>
      </c>
      <c r="R204" s="862">
        <v>8.4</v>
      </c>
      <c r="S204" s="862">
        <v>22.4</v>
      </c>
      <c r="T204" s="861">
        <v>18.8</v>
      </c>
      <c r="U204" s="859">
        <f>SUM(SSSE[[#This Row],[G 355µ]:[G 250µ]])</f>
        <v>49.599999999999994</v>
      </c>
      <c r="V204" s="861">
        <v>19</v>
      </c>
      <c r="W204" s="861">
        <v>11.2</v>
      </c>
      <c r="X204" s="861">
        <v>6.4</v>
      </c>
      <c r="Y204" s="882">
        <v>6.8</v>
      </c>
      <c r="Z204" s="863"/>
      <c r="AA204" s="822">
        <v>31.36</v>
      </c>
      <c r="AB204" s="822">
        <v>88</v>
      </c>
      <c r="AC204" s="833">
        <v>12.32</v>
      </c>
      <c r="AD204" s="531">
        <v>83.66</v>
      </c>
      <c r="AE204" s="531">
        <v>-0.96</v>
      </c>
      <c r="AF204" s="823">
        <v>19.96</v>
      </c>
      <c r="AG204" s="540">
        <v>7</v>
      </c>
      <c r="AH204" s="540">
        <v>115</v>
      </c>
      <c r="AI204" s="533">
        <v>0.84</v>
      </c>
      <c r="AJ204" s="437"/>
      <c r="AK204" s="437"/>
      <c r="AL204" s="796" t="s">
        <v>46</v>
      </c>
      <c r="AM204" s="437" t="s">
        <v>55</v>
      </c>
      <c r="AN204" s="534" t="s">
        <v>55</v>
      </c>
      <c r="AO204" s="437" t="s">
        <v>55</v>
      </c>
      <c r="AP204" s="437" t="s">
        <v>55</v>
      </c>
      <c r="AQ204" s="25" t="s">
        <v>32</v>
      </c>
      <c r="AR204" s="437" t="s">
        <v>2244</v>
      </c>
      <c r="AS204" s="437" t="s">
        <v>2445</v>
      </c>
      <c r="AT204" s="437"/>
      <c r="AU204" s="796" t="s">
        <v>2241</v>
      </c>
      <c r="AV204" s="437">
        <v>203</v>
      </c>
    </row>
    <row r="205" spans="1:48" ht="27">
      <c r="A205" s="602">
        <v>45384</v>
      </c>
      <c r="B205" s="41">
        <v>104</v>
      </c>
      <c r="C205" s="603">
        <v>0.39583333333333331</v>
      </c>
      <c r="D205" s="40">
        <v>2402276</v>
      </c>
      <c r="E205" s="40" t="s">
        <v>21</v>
      </c>
      <c r="F205" s="40" t="s">
        <v>55</v>
      </c>
      <c r="G205" s="852">
        <v>13.96</v>
      </c>
      <c r="H205" s="852">
        <v>14.04</v>
      </c>
      <c r="I205" s="852"/>
      <c r="J205" s="604"/>
      <c r="K205" s="829">
        <v>13.14</v>
      </c>
      <c r="L205" s="605">
        <f>(SSSE[[#This Row],[Protéine Brut (%) (+/-0,7)]]/(100-SSSE[[#This Row],[Humidité (%)]]))*100</f>
        <v>15.271966527196653</v>
      </c>
      <c r="M205" s="781"/>
      <c r="N205" s="781">
        <v>1.8</v>
      </c>
      <c r="O205" s="781"/>
      <c r="P205" s="781">
        <v>2.4</v>
      </c>
      <c r="Q205" s="859">
        <f>SUM(SSSE[[#This Row],[G 450µ]:[G 400µ]])</f>
        <v>4.2</v>
      </c>
      <c r="R205" s="862">
        <v>11</v>
      </c>
      <c r="S205" s="862">
        <v>26.8</v>
      </c>
      <c r="T205" s="861">
        <v>23.2</v>
      </c>
      <c r="U205" s="859">
        <f>SUM(SSSE[[#This Row],[G 355µ]:[G 250µ]])</f>
        <v>61</v>
      </c>
      <c r="V205" s="861">
        <v>7</v>
      </c>
      <c r="W205" s="861">
        <v>8</v>
      </c>
      <c r="X205" s="861">
        <v>2.8</v>
      </c>
      <c r="Y205" s="882">
        <v>3.2</v>
      </c>
      <c r="Z205" s="863"/>
      <c r="AA205" s="822">
        <v>33.83</v>
      </c>
      <c r="AB205" s="822">
        <v>84.52</v>
      </c>
      <c r="AC205" s="833">
        <v>11.8</v>
      </c>
      <c r="AD205" s="531">
        <v>83.45</v>
      </c>
      <c r="AE205" s="531">
        <v>-1.1599999999999999</v>
      </c>
      <c r="AF205" s="823">
        <v>19.920000000000002</v>
      </c>
      <c r="AG205" s="540">
        <v>10</v>
      </c>
      <c r="AH205" s="540">
        <v>117</v>
      </c>
      <c r="AI205" s="533"/>
      <c r="AJ205" s="437"/>
      <c r="AK205" s="437"/>
      <c r="AL205" s="796" t="s">
        <v>27</v>
      </c>
      <c r="AM205" s="437"/>
      <c r="AN205" s="534"/>
      <c r="AO205" s="437" t="s">
        <v>55</v>
      </c>
      <c r="AP205" s="437" t="s">
        <v>55</v>
      </c>
      <c r="AQ205" s="25" t="s">
        <v>32</v>
      </c>
      <c r="AR205" s="437" t="s">
        <v>2244</v>
      </c>
      <c r="AS205" s="437" t="s">
        <v>2446</v>
      </c>
      <c r="AT205" s="437"/>
      <c r="AU205" s="796" t="s">
        <v>2241</v>
      </c>
      <c r="AV205" s="437">
        <v>204</v>
      </c>
    </row>
    <row r="206" spans="1:48" ht="27">
      <c r="A206" s="602">
        <v>45384</v>
      </c>
      <c r="B206" s="41">
        <v>104</v>
      </c>
      <c r="C206" s="603">
        <v>0.45833333333333331</v>
      </c>
      <c r="D206" s="40">
        <v>2402283</v>
      </c>
      <c r="E206" s="538" t="s">
        <v>59</v>
      </c>
      <c r="F206" s="40" t="s">
        <v>55</v>
      </c>
      <c r="G206" s="852">
        <v>13.71</v>
      </c>
      <c r="H206" s="852"/>
      <c r="I206" s="852"/>
      <c r="J206" s="604"/>
      <c r="K206" s="829">
        <v>13.35</v>
      </c>
      <c r="L206" s="605">
        <f>(SSSE[[#This Row],[Protéine Brut (%) (+/-0,7)]]/(100-SSSE[[#This Row],[Humidité (%)]]))*100</f>
        <v>15.471085873218218</v>
      </c>
      <c r="M206" s="781"/>
      <c r="N206" s="781">
        <v>4.4000000000000004</v>
      </c>
      <c r="O206" s="781"/>
      <c r="P206" s="781">
        <v>3.6</v>
      </c>
      <c r="Q206" s="859">
        <f>SUM(SSSE[[#This Row],[G 450µ]:[G 400µ]])</f>
        <v>8</v>
      </c>
      <c r="R206" s="862">
        <v>12.8</v>
      </c>
      <c r="S206" s="862">
        <v>22.8</v>
      </c>
      <c r="T206" s="861">
        <v>16.8</v>
      </c>
      <c r="U206" s="859">
        <f>SUM(SSSE[[#This Row],[G 355µ]:[G 250µ]])</f>
        <v>52.400000000000006</v>
      </c>
      <c r="V206" s="861">
        <v>14.4</v>
      </c>
      <c r="W206" s="861">
        <v>9</v>
      </c>
      <c r="X206" s="861">
        <v>6.6</v>
      </c>
      <c r="Y206" s="882">
        <v>6.2</v>
      </c>
      <c r="Z206" s="863"/>
      <c r="AA206" s="822"/>
      <c r="AB206" s="822"/>
      <c r="AC206" s="833"/>
      <c r="AD206" s="531">
        <v>83.12</v>
      </c>
      <c r="AE206" s="531">
        <v>-0.87</v>
      </c>
      <c r="AF206" s="823">
        <v>19.03</v>
      </c>
      <c r="AG206" s="540">
        <v>8</v>
      </c>
      <c r="AH206" s="540">
        <v>85</v>
      </c>
      <c r="AI206" s="533"/>
      <c r="AJ206" s="437"/>
      <c r="AK206" s="437"/>
      <c r="AL206" s="796" t="s">
        <v>46</v>
      </c>
      <c r="AM206" s="437" t="s">
        <v>55</v>
      </c>
      <c r="AN206" s="534" t="s">
        <v>55</v>
      </c>
      <c r="AO206" s="437" t="s">
        <v>55</v>
      </c>
      <c r="AP206" s="437" t="s">
        <v>55</v>
      </c>
      <c r="AQ206" s="25" t="s">
        <v>32</v>
      </c>
      <c r="AR206" s="437" t="s">
        <v>2244</v>
      </c>
      <c r="AS206" s="437" t="s">
        <v>2447</v>
      </c>
      <c r="AT206" s="437"/>
      <c r="AU206" s="796" t="s">
        <v>2241</v>
      </c>
      <c r="AV206" s="437">
        <v>205</v>
      </c>
    </row>
    <row r="207" spans="1:48" ht="27">
      <c r="A207" s="602">
        <v>45384</v>
      </c>
      <c r="B207" s="41">
        <v>104</v>
      </c>
      <c r="C207" s="603">
        <v>0.45833333333333331</v>
      </c>
      <c r="D207" s="40">
        <v>2402284</v>
      </c>
      <c r="E207" s="40" t="s">
        <v>71</v>
      </c>
      <c r="F207" s="40" t="s">
        <v>55</v>
      </c>
      <c r="G207" s="852">
        <v>14.01</v>
      </c>
      <c r="H207" s="852"/>
      <c r="I207" s="852"/>
      <c r="J207" s="604"/>
      <c r="K207" s="829">
        <v>13.5</v>
      </c>
      <c r="L207" s="605">
        <f>(SSSE[[#This Row],[Protéine Brut (%) (+/-0,7)]]/(100-SSSE[[#This Row],[Humidité (%)]]))*100</f>
        <v>15.699499941853706</v>
      </c>
      <c r="M207" s="781"/>
      <c r="N207" s="781">
        <v>2.4</v>
      </c>
      <c r="O207" s="781"/>
      <c r="P207" s="781">
        <v>2.8</v>
      </c>
      <c r="Q207" s="859">
        <f>SUM(SSSE[[#This Row],[G 450µ]:[G 400µ]])</f>
        <v>5.1999999999999993</v>
      </c>
      <c r="R207" s="862">
        <v>10.9</v>
      </c>
      <c r="S207" s="862">
        <v>23.8</v>
      </c>
      <c r="T207" s="861">
        <v>18.2</v>
      </c>
      <c r="U207" s="859">
        <f>SUM(SSSE[[#This Row],[G 355µ]:[G 250µ]])</f>
        <v>52.900000000000006</v>
      </c>
      <c r="V207" s="861">
        <v>18</v>
      </c>
      <c r="W207" s="861">
        <v>9.6</v>
      </c>
      <c r="X207" s="861">
        <v>5.8</v>
      </c>
      <c r="Y207" s="882">
        <v>6.8</v>
      </c>
      <c r="Z207" s="863"/>
      <c r="AA207" s="822"/>
      <c r="AB207" s="822"/>
      <c r="AC207" s="833"/>
      <c r="AD207" s="531">
        <v>83.48</v>
      </c>
      <c r="AE207" s="531">
        <v>-1.03</v>
      </c>
      <c r="AF207" s="823">
        <v>19.36</v>
      </c>
      <c r="AG207" s="540">
        <v>6</v>
      </c>
      <c r="AH207" s="540">
        <v>90</v>
      </c>
      <c r="AI207" s="533"/>
      <c r="AJ207" s="437"/>
      <c r="AK207" s="437"/>
      <c r="AL207" s="796" t="s">
        <v>46</v>
      </c>
      <c r="AM207" s="437"/>
      <c r="AN207" s="534"/>
      <c r="AO207" s="437" t="s">
        <v>55</v>
      </c>
      <c r="AP207" s="437" t="s">
        <v>55</v>
      </c>
      <c r="AQ207" s="25" t="s">
        <v>32</v>
      </c>
      <c r="AR207" s="437" t="s">
        <v>2244</v>
      </c>
      <c r="AS207" s="437" t="s">
        <v>2448</v>
      </c>
      <c r="AT207" s="437"/>
      <c r="AU207" s="796" t="s">
        <v>2241</v>
      </c>
      <c r="AV207" s="437">
        <v>206</v>
      </c>
    </row>
    <row r="208" spans="1:48" ht="27">
      <c r="A208" s="602">
        <v>45385</v>
      </c>
      <c r="B208" s="41">
        <v>104</v>
      </c>
      <c r="C208" s="603">
        <v>0.39583333333333331</v>
      </c>
      <c r="D208" s="40">
        <v>2402302</v>
      </c>
      <c r="E208" s="40" t="s">
        <v>21</v>
      </c>
      <c r="F208" s="40" t="s">
        <v>55</v>
      </c>
      <c r="G208" s="852">
        <v>14</v>
      </c>
      <c r="H208" s="852">
        <v>14.28</v>
      </c>
      <c r="I208" s="852">
        <v>14.13</v>
      </c>
      <c r="J208" s="604"/>
      <c r="K208" s="829">
        <v>11.89</v>
      </c>
      <c r="L208" s="605">
        <f>(SSSE[[#This Row],[Protéine Brut (%) (+/-0,7)]]/(100-SSSE[[#This Row],[Humidité (%)]]))*100</f>
        <v>13.825581395348838</v>
      </c>
      <c r="M208" s="781"/>
      <c r="N208" s="781">
        <v>3</v>
      </c>
      <c r="O208" s="781"/>
      <c r="P208" s="781">
        <v>3.8</v>
      </c>
      <c r="Q208" s="859">
        <f>SUM(SSSE[[#This Row],[G 450µ]:[G 400µ]])</f>
        <v>6.8</v>
      </c>
      <c r="R208" s="862">
        <v>11.6</v>
      </c>
      <c r="S208" s="862">
        <v>25.6</v>
      </c>
      <c r="T208" s="861">
        <v>21.8</v>
      </c>
      <c r="U208" s="859">
        <f>SUM(SSSE[[#This Row],[G 355µ]:[G 250µ]])</f>
        <v>59</v>
      </c>
      <c r="V208" s="861">
        <v>18.8</v>
      </c>
      <c r="W208" s="861">
        <v>8.1999999999999993</v>
      </c>
      <c r="X208" s="861">
        <v>4</v>
      </c>
      <c r="Y208" s="882">
        <v>3</v>
      </c>
      <c r="Z208" s="863"/>
      <c r="AA208" s="822">
        <v>32.520000000000003</v>
      </c>
      <c r="AB208" s="822">
        <v>77</v>
      </c>
      <c r="AC208" s="833">
        <v>12.22</v>
      </c>
      <c r="AD208" s="531">
        <v>83.67</v>
      </c>
      <c r="AE208" s="531">
        <v>-1.28</v>
      </c>
      <c r="AF208" s="823">
        <v>18.989999999999998</v>
      </c>
      <c r="AG208" s="540">
        <v>4</v>
      </c>
      <c r="AH208" s="540">
        <v>125</v>
      </c>
      <c r="AI208" s="533"/>
      <c r="AJ208" s="437"/>
      <c r="AK208" s="437"/>
      <c r="AL208" s="796" t="s">
        <v>46</v>
      </c>
      <c r="AM208" s="437"/>
      <c r="AN208" s="534"/>
      <c r="AO208" s="437" t="s">
        <v>55</v>
      </c>
      <c r="AP208" s="437" t="s">
        <v>55</v>
      </c>
      <c r="AQ208" s="25" t="s">
        <v>32</v>
      </c>
      <c r="AR208" s="437" t="s">
        <v>2244</v>
      </c>
      <c r="AS208" s="437" t="s">
        <v>2449</v>
      </c>
      <c r="AT208" s="437"/>
      <c r="AU208" s="796" t="s">
        <v>2241</v>
      </c>
      <c r="AV208" s="437">
        <v>207</v>
      </c>
    </row>
    <row r="209" spans="1:48" ht="27">
      <c r="A209" s="602">
        <v>45385</v>
      </c>
      <c r="B209" s="41">
        <v>104</v>
      </c>
      <c r="C209" s="603">
        <v>0.45833333333333331</v>
      </c>
      <c r="D209" s="40">
        <v>2402305</v>
      </c>
      <c r="E209" s="538" t="s">
        <v>59</v>
      </c>
      <c r="F209" s="40" t="s">
        <v>55</v>
      </c>
      <c r="G209" s="852">
        <v>14.07</v>
      </c>
      <c r="H209" s="852"/>
      <c r="I209" s="852"/>
      <c r="J209" s="604"/>
      <c r="K209" s="829">
        <v>13.61</v>
      </c>
      <c r="L209" s="605">
        <f>(SSSE[[#This Row],[Protéine Brut (%) (+/-0,7)]]/(100-SSSE[[#This Row],[Humidité (%)]]))*100</f>
        <v>15.838473175840798</v>
      </c>
      <c r="M209" s="781"/>
      <c r="N209" s="781">
        <v>2.6</v>
      </c>
      <c r="O209" s="781"/>
      <c r="P209" s="781">
        <v>4</v>
      </c>
      <c r="Q209" s="859">
        <f>SUM(SSSE[[#This Row],[G 450µ]:[G 400µ]])</f>
        <v>6.6</v>
      </c>
      <c r="R209" s="862">
        <v>10.8</v>
      </c>
      <c r="S209" s="862">
        <v>23.6</v>
      </c>
      <c r="T209" s="861">
        <v>17.600000000000001</v>
      </c>
      <c r="U209" s="859">
        <f>SUM(SSSE[[#This Row],[G 355µ]:[G 250µ]])</f>
        <v>52.000000000000007</v>
      </c>
      <c r="V209" s="861">
        <v>18.399999999999999</v>
      </c>
      <c r="W209" s="861">
        <v>10.6</v>
      </c>
      <c r="X209" s="861">
        <v>6.4</v>
      </c>
      <c r="Y209" s="882">
        <v>5</v>
      </c>
      <c r="Z209" s="863"/>
      <c r="AA209" s="822"/>
      <c r="AB209" s="822"/>
      <c r="AC209" s="833"/>
      <c r="AD209" s="531">
        <v>82.4</v>
      </c>
      <c r="AE209" s="531">
        <v>-1.1000000000000001</v>
      </c>
      <c r="AF209" s="823">
        <v>19.02</v>
      </c>
      <c r="AG209" s="540"/>
      <c r="AH209" s="540"/>
      <c r="AI209" s="533"/>
      <c r="AJ209" s="437"/>
      <c r="AK209" s="437"/>
      <c r="AL209" s="796" t="s">
        <v>105</v>
      </c>
      <c r="AM209" s="437" t="s">
        <v>55</v>
      </c>
      <c r="AN209" s="534" t="s">
        <v>55</v>
      </c>
      <c r="AO209" s="437" t="s">
        <v>55</v>
      </c>
      <c r="AP209" s="437" t="s">
        <v>55</v>
      </c>
      <c r="AQ209" s="25" t="s">
        <v>32</v>
      </c>
      <c r="AR209" s="437" t="s">
        <v>2244</v>
      </c>
      <c r="AS209" s="437" t="s">
        <v>2450</v>
      </c>
      <c r="AT209" s="437"/>
      <c r="AU209" s="796" t="s">
        <v>2241</v>
      </c>
      <c r="AV209" s="437">
        <v>208</v>
      </c>
    </row>
    <row r="210" spans="1:48" ht="27">
      <c r="A210" s="602">
        <v>45385</v>
      </c>
      <c r="B210" s="41">
        <v>104</v>
      </c>
      <c r="C210" s="603">
        <v>0.45833333333333331</v>
      </c>
      <c r="D210" s="40">
        <v>2402307</v>
      </c>
      <c r="E210" s="40" t="s">
        <v>71</v>
      </c>
      <c r="F210" s="40" t="s">
        <v>55</v>
      </c>
      <c r="G210" s="852">
        <v>14.09</v>
      </c>
      <c r="H210" s="852"/>
      <c r="I210" s="852"/>
      <c r="J210" s="604">
        <v>0.56710000000000005</v>
      </c>
      <c r="K210" s="829">
        <v>13.37</v>
      </c>
      <c r="L210" s="605">
        <f>(SSSE[[#This Row],[Protéine Brut (%) (+/-0,7)]]/(100-SSSE[[#This Row],[Humidité (%)]]))*100</f>
        <v>15.562798277266907</v>
      </c>
      <c r="M210" s="781"/>
      <c r="N210" s="781">
        <v>3</v>
      </c>
      <c r="O210" s="781"/>
      <c r="P210" s="781">
        <v>3.6</v>
      </c>
      <c r="Q210" s="859">
        <f>SUM(SSSE[[#This Row],[G 450µ]:[G 400µ]])</f>
        <v>6.6</v>
      </c>
      <c r="R210" s="862">
        <v>10.8</v>
      </c>
      <c r="S210" s="862">
        <v>23.8</v>
      </c>
      <c r="T210" s="861">
        <v>17.600000000000001</v>
      </c>
      <c r="U210" s="859">
        <f>SUM(SSSE[[#This Row],[G 355µ]:[G 250µ]])</f>
        <v>52.2</v>
      </c>
      <c r="V210" s="861">
        <v>17</v>
      </c>
      <c r="W210" s="861">
        <v>9.4</v>
      </c>
      <c r="X210" s="861">
        <v>6</v>
      </c>
      <c r="Y210" s="882">
        <v>7.4</v>
      </c>
      <c r="Z210" s="863"/>
      <c r="AA210" s="822"/>
      <c r="AB210" s="822"/>
      <c r="AC210" s="833"/>
      <c r="AD210" s="531">
        <v>83.58</v>
      </c>
      <c r="AE210" s="531">
        <v>-1.19</v>
      </c>
      <c r="AF210" s="823">
        <v>18.8</v>
      </c>
      <c r="AG210" s="540"/>
      <c r="AH210" s="540"/>
      <c r="AI210" s="533"/>
      <c r="AJ210" s="437"/>
      <c r="AK210" s="437"/>
      <c r="AL210" s="796" t="s">
        <v>105</v>
      </c>
      <c r="AM210" s="437"/>
      <c r="AN210" s="534"/>
      <c r="AO210" s="437" t="s">
        <v>55</v>
      </c>
      <c r="AP210" s="437" t="s">
        <v>55</v>
      </c>
      <c r="AQ210" s="25" t="s">
        <v>32</v>
      </c>
      <c r="AR210" s="437" t="s">
        <v>2244</v>
      </c>
      <c r="AS210" s="437" t="s">
        <v>2451</v>
      </c>
      <c r="AT210" s="437"/>
      <c r="AU210" s="796" t="s">
        <v>2241</v>
      </c>
      <c r="AV210" s="437">
        <v>209</v>
      </c>
    </row>
    <row r="211" spans="1:48" ht="27">
      <c r="A211" s="602">
        <v>45386</v>
      </c>
      <c r="B211" s="41">
        <v>104</v>
      </c>
      <c r="C211" s="603">
        <v>0.43611111111111112</v>
      </c>
      <c r="D211" s="40">
        <v>2402337</v>
      </c>
      <c r="E211" s="538" t="s">
        <v>59</v>
      </c>
      <c r="F211" s="40" t="s">
        <v>55</v>
      </c>
      <c r="G211" s="852">
        <v>13.79</v>
      </c>
      <c r="H211" s="852"/>
      <c r="I211" s="852">
        <v>13.96</v>
      </c>
      <c r="J211" s="604"/>
      <c r="K211" s="829">
        <v>13.36</v>
      </c>
      <c r="L211" s="605">
        <f>(SSSE[[#This Row],[Protéine Brut (%) (+/-0,7)]]/(100-SSSE[[#This Row],[Humidité (%)]]))*100</f>
        <v>15.497042106484166</v>
      </c>
      <c r="M211" s="781"/>
      <c r="N211" s="781">
        <v>3.2</v>
      </c>
      <c r="O211" s="781"/>
      <c r="P211" s="781">
        <v>4.4000000000000004</v>
      </c>
      <c r="Q211" s="859">
        <f>SUM(SSSE[[#This Row],[G 450µ]:[G 400µ]])</f>
        <v>7.6000000000000005</v>
      </c>
      <c r="R211" s="862">
        <v>9.6</v>
      </c>
      <c r="S211" s="862">
        <v>21.2</v>
      </c>
      <c r="T211" s="861">
        <v>16</v>
      </c>
      <c r="U211" s="859">
        <f>SUM(SSSE[[#This Row],[G 355µ]:[G 250µ]])</f>
        <v>46.8</v>
      </c>
      <c r="V211" s="861">
        <v>18</v>
      </c>
      <c r="W211" s="861">
        <v>11.2</v>
      </c>
      <c r="X211" s="861">
        <v>6</v>
      </c>
      <c r="Y211" s="882">
        <v>8</v>
      </c>
      <c r="Z211" s="863"/>
      <c r="AA211" s="822">
        <v>31.04</v>
      </c>
      <c r="AB211" s="822">
        <v>87</v>
      </c>
      <c r="AC211" s="833">
        <v>11.2</v>
      </c>
      <c r="AD211" s="531">
        <v>83.23</v>
      </c>
      <c r="AE211" s="531">
        <v>-0.96</v>
      </c>
      <c r="AF211" s="823">
        <v>18.52</v>
      </c>
      <c r="AG211" s="540">
        <v>10</v>
      </c>
      <c r="AH211" s="540">
        <v>110</v>
      </c>
      <c r="AI211" s="533"/>
      <c r="AJ211" s="437"/>
      <c r="AK211" s="437"/>
      <c r="AL211" s="796" t="s">
        <v>46</v>
      </c>
      <c r="AM211" s="437" t="s">
        <v>55</v>
      </c>
      <c r="AN211" s="534" t="s">
        <v>55</v>
      </c>
      <c r="AO211" s="437" t="s">
        <v>55</v>
      </c>
      <c r="AP211" s="437" t="s">
        <v>55</v>
      </c>
      <c r="AQ211" s="25" t="s">
        <v>32</v>
      </c>
      <c r="AR211" s="437" t="s">
        <v>2244</v>
      </c>
      <c r="AS211" s="437" t="s">
        <v>2452</v>
      </c>
      <c r="AT211" s="437"/>
      <c r="AU211" s="796" t="s">
        <v>2241</v>
      </c>
      <c r="AV211" s="437">
        <v>210</v>
      </c>
    </row>
    <row r="212" spans="1:48" ht="27">
      <c r="A212" s="602">
        <v>45386</v>
      </c>
      <c r="B212" s="41">
        <v>104</v>
      </c>
      <c r="C212" s="603">
        <v>0.54166666666666663</v>
      </c>
      <c r="D212" s="40">
        <v>2402347</v>
      </c>
      <c r="E212" s="40" t="s">
        <v>21</v>
      </c>
      <c r="F212" s="40" t="s">
        <v>55</v>
      </c>
      <c r="G212" s="852">
        <v>14.3</v>
      </c>
      <c r="H212" s="852"/>
      <c r="I212" s="852"/>
      <c r="J212" s="604"/>
      <c r="K212" s="829">
        <v>12.44</v>
      </c>
      <c r="L212" s="605">
        <f>(SSSE[[#This Row],[Protéine Brut (%) (+/-0,7)]]/(100-SSSE[[#This Row],[Humidité (%)]]))*100</f>
        <v>14.515752625437573</v>
      </c>
      <c r="M212" s="781"/>
      <c r="N212" s="781"/>
      <c r="O212" s="781"/>
      <c r="P212" s="781"/>
      <c r="Q212" s="863"/>
      <c r="R212" s="862"/>
      <c r="S212" s="862"/>
      <c r="T212" s="861"/>
      <c r="U212" s="863"/>
      <c r="V212" s="861"/>
      <c r="W212" s="861"/>
      <c r="X212" s="861"/>
      <c r="Y212" s="882"/>
      <c r="Z212" s="863"/>
      <c r="AA212" s="822"/>
      <c r="AB212" s="822"/>
      <c r="AC212" s="833"/>
      <c r="AD212" s="531">
        <v>84.72</v>
      </c>
      <c r="AE212" s="531">
        <v>-1.25</v>
      </c>
      <c r="AF212" s="823">
        <v>18.32</v>
      </c>
      <c r="AG212" s="540">
        <v>4</v>
      </c>
      <c r="AH212" s="540">
        <v>146</v>
      </c>
      <c r="AI212" s="533"/>
      <c r="AJ212" s="437"/>
      <c r="AK212" s="437"/>
      <c r="AL212" s="796" t="s">
        <v>46</v>
      </c>
      <c r="AM212" s="437"/>
      <c r="AN212" s="534"/>
      <c r="AO212" s="437" t="s">
        <v>55</v>
      </c>
      <c r="AP212" s="437" t="s">
        <v>55</v>
      </c>
      <c r="AQ212" s="25" t="s">
        <v>32</v>
      </c>
      <c r="AR212" s="437" t="s">
        <v>2244</v>
      </c>
      <c r="AS212" s="437" t="s">
        <v>2453</v>
      </c>
      <c r="AT212" s="437"/>
      <c r="AU212" s="796" t="s">
        <v>2241</v>
      </c>
      <c r="AV212" s="437">
        <v>211</v>
      </c>
    </row>
    <row r="213" spans="1:48" ht="27">
      <c r="A213" s="602">
        <v>45387</v>
      </c>
      <c r="B213" s="41">
        <v>104</v>
      </c>
      <c r="C213" s="603">
        <v>0.41666666666666669</v>
      </c>
      <c r="D213" s="40">
        <v>2402376</v>
      </c>
      <c r="E213" s="538" t="s">
        <v>59</v>
      </c>
      <c r="F213" s="40" t="s">
        <v>55</v>
      </c>
      <c r="G213" s="852">
        <v>14.09</v>
      </c>
      <c r="H213" s="852">
        <v>14</v>
      </c>
      <c r="I213" s="852">
        <v>14</v>
      </c>
      <c r="J213" s="604"/>
      <c r="K213" s="829">
        <v>11.97</v>
      </c>
      <c r="L213" s="605">
        <f>(SSSE[[#This Row],[Protéine Brut (%) (+/-0,7)]]/(100-SSSE[[#This Row],[Humidité (%)]]))*100</f>
        <v>13.933185892212782</v>
      </c>
      <c r="M213" s="781"/>
      <c r="N213" s="781">
        <v>2</v>
      </c>
      <c r="O213" s="781"/>
      <c r="P213" s="781">
        <v>3</v>
      </c>
      <c r="Q213" s="859">
        <f>SUM(SSSE[[#This Row],[G 450µ]:[G 400µ]])</f>
        <v>5</v>
      </c>
      <c r="R213" s="862">
        <v>8.4</v>
      </c>
      <c r="S213" s="862">
        <v>23.8</v>
      </c>
      <c r="T213" s="861">
        <v>21</v>
      </c>
      <c r="U213" s="859">
        <f>SUM(SSSE[[#This Row],[G 355µ]:[G 250µ]])</f>
        <v>53.2</v>
      </c>
      <c r="V213" s="861">
        <v>14</v>
      </c>
      <c r="W213" s="861">
        <v>10.8</v>
      </c>
      <c r="X213" s="861">
        <v>8.6</v>
      </c>
      <c r="Y213" s="882">
        <v>6.6</v>
      </c>
      <c r="Z213" s="863"/>
      <c r="AA213" s="822"/>
      <c r="AB213" s="822"/>
      <c r="AC213" s="833"/>
      <c r="AD213" s="531">
        <v>84.91</v>
      </c>
      <c r="AE213" s="531">
        <v>-0.95</v>
      </c>
      <c r="AF213" s="823">
        <v>17.21</v>
      </c>
      <c r="AG213" s="540">
        <v>3</v>
      </c>
      <c r="AH213" s="540">
        <v>114</v>
      </c>
      <c r="AI213" s="533"/>
      <c r="AJ213" s="437"/>
      <c r="AK213" s="437"/>
      <c r="AL213" s="796" t="s">
        <v>79</v>
      </c>
      <c r="AM213" s="437" t="s">
        <v>55</v>
      </c>
      <c r="AN213" s="534" t="s">
        <v>55</v>
      </c>
      <c r="AO213" s="437" t="s">
        <v>55</v>
      </c>
      <c r="AP213" s="437" t="s">
        <v>55</v>
      </c>
      <c r="AQ213" s="25" t="s">
        <v>32</v>
      </c>
      <c r="AR213" s="437" t="s">
        <v>2244</v>
      </c>
      <c r="AS213" s="437" t="s">
        <v>2454</v>
      </c>
      <c r="AT213" s="437"/>
      <c r="AU213" s="796" t="s">
        <v>2241</v>
      </c>
      <c r="AV213" s="437">
        <v>212</v>
      </c>
    </row>
    <row r="214" spans="1:48" ht="27">
      <c r="A214" s="602">
        <v>45387</v>
      </c>
      <c r="B214" s="41">
        <v>104</v>
      </c>
      <c r="C214" s="603">
        <v>0.41666666666666669</v>
      </c>
      <c r="D214" s="40">
        <v>2402377</v>
      </c>
      <c r="E214" s="40" t="s">
        <v>71</v>
      </c>
      <c r="F214" s="40" t="s">
        <v>55</v>
      </c>
      <c r="G214" s="852">
        <v>14.1</v>
      </c>
      <c r="H214" s="852">
        <v>14.31</v>
      </c>
      <c r="I214" s="852">
        <v>14.2</v>
      </c>
      <c r="J214" s="604"/>
      <c r="K214" s="829">
        <v>12.19</v>
      </c>
      <c r="L214" s="605">
        <f>(SSSE[[#This Row],[Protéine Brut (%) (+/-0,7)]]/(100-SSSE[[#This Row],[Humidité (%)]]))*100</f>
        <v>14.190919674039579</v>
      </c>
      <c r="M214" s="781"/>
      <c r="N214" s="781">
        <v>1.6</v>
      </c>
      <c r="O214" s="781"/>
      <c r="P214" s="781">
        <v>3.2</v>
      </c>
      <c r="Q214" s="859">
        <f>SUM(SSSE[[#This Row],[G 450µ]:[G 400µ]])</f>
        <v>4.8000000000000007</v>
      </c>
      <c r="R214" s="862">
        <v>9.4</v>
      </c>
      <c r="S214" s="862">
        <v>24.2</v>
      </c>
      <c r="T214" s="861">
        <v>16.399999999999999</v>
      </c>
      <c r="U214" s="859">
        <f>SUM(SSSE[[#This Row],[G 355µ]:[G 250µ]])</f>
        <v>50</v>
      </c>
      <c r="V214" s="861">
        <v>16</v>
      </c>
      <c r="W214" s="861">
        <v>9.6</v>
      </c>
      <c r="X214" s="861">
        <v>6.8</v>
      </c>
      <c r="Y214" s="882">
        <v>12.2</v>
      </c>
      <c r="Z214" s="863"/>
      <c r="AA214" s="822">
        <v>30.97</v>
      </c>
      <c r="AB214" s="822">
        <v>81.8</v>
      </c>
      <c r="AC214" s="833">
        <v>10.76</v>
      </c>
      <c r="AD214" s="531">
        <v>84.77</v>
      </c>
      <c r="AE214" s="531">
        <v>-0.91</v>
      </c>
      <c r="AF214" s="823">
        <v>17.100000000000001</v>
      </c>
      <c r="AG214" s="540">
        <v>4</v>
      </c>
      <c r="AH214" s="540">
        <v>118</v>
      </c>
      <c r="AI214" s="533"/>
      <c r="AJ214" s="437"/>
      <c r="AK214" s="437"/>
      <c r="AL214" s="796" t="s">
        <v>79</v>
      </c>
      <c r="AM214" s="437"/>
      <c r="AN214" s="534"/>
      <c r="AO214" s="437" t="s">
        <v>55</v>
      </c>
      <c r="AP214" s="437" t="s">
        <v>55</v>
      </c>
      <c r="AQ214" s="25" t="s">
        <v>32</v>
      </c>
      <c r="AR214" s="437" t="s">
        <v>2244</v>
      </c>
      <c r="AS214" s="437" t="s">
        <v>2455</v>
      </c>
      <c r="AT214" s="437"/>
      <c r="AU214" s="796" t="s">
        <v>2241</v>
      </c>
      <c r="AV214" s="437">
        <v>213</v>
      </c>
    </row>
    <row r="215" spans="1:48" ht="27">
      <c r="A215" s="602">
        <v>45388</v>
      </c>
      <c r="B215" s="41">
        <v>104</v>
      </c>
      <c r="C215" s="603">
        <v>0.4375</v>
      </c>
      <c r="D215" s="40">
        <v>2402398</v>
      </c>
      <c r="E215" s="538" t="s">
        <v>59</v>
      </c>
      <c r="F215" s="40" t="s">
        <v>55</v>
      </c>
      <c r="G215" s="853">
        <v>14.24</v>
      </c>
      <c r="H215" s="852"/>
      <c r="I215" s="853">
        <v>14.29</v>
      </c>
      <c r="J215" s="604"/>
      <c r="K215" s="829">
        <v>13.14</v>
      </c>
      <c r="L215" s="605">
        <f>(SSSE[[#This Row],[Protéine Brut (%) (+/-0,7)]]/(100-SSSE[[#This Row],[Humidité (%)]]))*100</f>
        <v>15.321828358208956</v>
      </c>
      <c r="M215" s="781"/>
      <c r="N215" s="781">
        <v>2.6</v>
      </c>
      <c r="O215" s="781"/>
      <c r="P215" s="781">
        <v>3</v>
      </c>
      <c r="Q215" s="859">
        <f>SUM(SSSE[[#This Row],[G 450µ]:[G 400µ]])</f>
        <v>5.6</v>
      </c>
      <c r="R215" s="862">
        <v>9.6</v>
      </c>
      <c r="S215" s="862">
        <v>24</v>
      </c>
      <c r="T215" s="861">
        <v>19.2</v>
      </c>
      <c r="U215" s="859">
        <f>SUM(SSSE[[#This Row],[G 355µ]:[G 250µ]])</f>
        <v>52.8</v>
      </c>
      <c r="V215" s="861">
        <v>16.399999999999999</v>
      </c>
      <c r="W215" s="861">
        <v>10.4</v>
      </c>
      <c r="X215" s="861">
        <v>6</v>
      </c>
      <c r="Y215" s="882">
        <v>7.4</v>
      </c>
      <c r="Z215" s="863"/>
      <c r="AA215" s="822"/>
      <c r="AB215" s="822"/>
      <c r="AC215" s="833"/>
      <c r="AD215" s="531">
        <v>83.1</v>
      </c>
      <c r="AE215" s="531">
        <v>-0.97</v>
      </c>
      <c r="AF215" s="823">
        <v>19.87</v>
      </c>
      <c r="AG215" s="540">
        <v>6</v>
      </c>
      <c r="AH215" s="540">
        <v>112</v>
      </c>
      <c r="AI215" s="533"/>
      <c r="AJ215" s="437"/>
      <c r="AK215" s="437"/>
      <c r="AL215" s="796" t="s">
        <v>46</v>
      </c>
      <c r="AM215" s="437" t="s">
        <v>55</v>
      </c>
      <c r="AN215" s="534" t="s">
        <v>55</v>
      </c>
      <c r="AO215" s="437" t="s">
        <v>55</v>
      </c>
      <c r="AP215" s="437" t="s">
        <v>55</v>
      </c>
      <c r="AQ215" s="25" t="s">
        <v>32</v>
      </c>
      <c r="AR215" s="437" t="s">
        <v>2244</v>
      </c>
      <c r="AS215" s="437" t="s">
        <v>2456</v>
      </c>
      <c r="AT215" s="437"/>
      <c r="AU215" s="796" t="s">
        <v>2241</v>
      </c>
      <c r="AV215" s="437">
        <v>214</v>
      </c>
    </row>
    <row r="216" spans="1:48" ht="27">
      <c r="A216" s="602">
        <v>45388</v>
      </c>
      <c r="B216" s="41">
        <v>104</v>
      </c>
      <c r="C216" s="603">
        <v>0.4375</v>
      </c>
      <c r="D216" s="40">
        <v>2402399</v>
      </c>
      <c r="E216" s="40" t="s">
        <v>71</v>
      </c>
      <c r="F216" s="40" t="s">
        <v>55</v>
      </c>
      <c r="G216" s="852">
        <v>14.37</v>
      </c>
      <c r="H216" s="852"/>
      <c r="I216" s="852">
        <v>14.6</v>
      </c>
      <c r="J216" s="604">
        <v>0.64500000000000002</v>
      </c>
      <c r="K216" s="829">
        <v>13.7</v>
      </c>
      <c r="L216" s="605">
        <f>(SSSE[[#This Row],[Protéine Brut (%) (+/-0,7)]]/(100-SSSE[[#This Row],[Humidité (%)]]))*100</f>
        <v>15.999065747985519</v>
      </c>
      <c r="M216" s="781"/>
      <c r="N216" s="781">
        <v>3</v>
      </c>
      <c r="O216" s="781"/>
      <c r="P216" s="781">
        <v>3.4</v>
      </c>
      <c r="Q216" s="859">
        <f>SUM(SSSE[[#This Row],[G 450µ]:[G 400µ]])</f>
        <v>6.4</v>
      </c>
      <c r="R216" s="862">
        <v>11.2</v>
      </c>
      <c r="S216" s="862">
        <v>25</v>
      </c>
      <c r="T216" s="861">
        <v>15.4</v>
      </c>
      <c r="U216" s="859">
        <f>SUM(SSSE[[#This Row],[G 355µ]:[G 250µ]])</f>
        <v>51.6</v>
      </c>
      <c r="V216" s="861">
        <v>15.8</v>
      </c>
      <c r="W216" s="861">
        <v>10.8</v>
      </c>
      <c r="X216" s="861">
        <v>8.4</v>
      </c>
      <c r="Y216" s="882">
        <v>5</v>
      </c>
      <c r="Z216" s="863"/>
      <c r="AA216" s="822"/>
      <c r="AB216" s="822"/>
      <c r="AC216" s="833"/>
      <c r="AD216" s="531">
        <v>83.38</v>
      </c>
      <c r="AE216" s="531">
        <v>-1.07</v>
      </c>
      <c r="AF216" s="823">
        <v>19.7</v>
      </c>
      <c r="AG216" s="540">
        <v>5</v>
      </c>
      <c r="AH216" s="540">
        <v>110</v>
      </c>
      <c r="AI216" s="533"/>
      <c r="AJ216" s="437"/>
      <c r="AK216" s="437"/>
      <c r="AL216" s="796" t="s">
        <v>46</v>
      </c>
      <c r="AM216" s="437"/>
      <c r="AN216" s="534"/>
      <c r="AO216" s="437" t="s">
        <v>55</v>
      </c>
      <c r="AP216" s="437" t="s">
        <v>55</v>
      </c>
      <c r="AQ216" s="25" t="s">
        <v>32</v>
      </c>
      <c r="AR216" s="437" t="s">
        <v>2244</v>
      </c>
      <c r="AS216" s="437" t="s">
        <v>2457</v>
      </c>
      <c r="AT216" s="437"/>
      <c r="AU216" s="796" t="s">
        <v>2241</v>
      </c>
      <c r="AV216" s="437">
        <v>215</v>
      </c>
    </row>
    <row r="217" spans="1:48" ht="27">
      <c r="A217" s="602">
        <v>45390</v>
      </c>
      <c r="B217" s="41">
        <v>104</v>
      </c>
      <c r="C217" s="603">
        <v>0.40972222222222221</v>
      </c>
      <c r="D217" s="40">
        <v>2402426</v>
      </c>
      <c r="E217" s="538" t="s">
        <v>59</v>
      </c>
      <c r="F217" s="40" t="s">
        <v>55</v>
      </c>
      <c r="G217" s="852">
        <v>13.98</v>
      </c>
      <c r="H217" s="852"/>
      <c r="I217" s="852">
        <v>14.09</v>
      </c>
      <c r="J217" s="604"/>
      <c r="K217" s="829">
        <v>12.82</v>
      </c>
      <c r="L217" s="605">
        <f>(SSSE[[#This Row],[Protéine Brut (%) (+/-0,7)]]/(100-SSSE[[#This Row],[Humidité (%)]]))*100</f>
        <v>14.903510811439203</v>
      </c>
      <c r="M217" s="781"/>
      <c r="N217" s="781">
        <v>2.6</v>
      </c>
      <c r="O217" s="781"/>
      <c r="P217" s="781">
        <v>3</v>
      </c>
      <c r="Q217" s="859">
        <f>SUM(SSSE[[#This Row],[G 450µ]:[G 400µ]])</f>
        <v>5.6</v>
      </c>
      <c r="R217" s="862">
        <v>11</v>
      </c>
      <c r="S217" s="862">
        <v>24.3</v>
      </c>
      <c r="T217" s="861">
        <v>16</v>
      </c>
      <c r="U217" s="859">
        <f>SUM(SSSE[[#This Row],[G 355µ]:[G 250µ]])</f>
        <v>51.3</v>
      </c>
      <c r="V217" s="861">
        <v>15.4</v>
      </c>
      <c r="W217" s="861">
        <v>10</v>
      </c>
      <c r="X217" s="861">
        <v>9</v>
      </c>
      <c r="Y217" s="882">
        <v>8</v>
      </c>
      <c r="Z217" s="863"/>
      <c r="AA217" s="822"/>
      <c r="AB217" s="822"/>
      <c r="AC217" s="833"/>
      <c r="AD217" s="531">
        <v>84.16</v>
      </c>
      <c r="AE217" s="531">
        <v>-1.1000000000000001</v>
      </c>
      <c r="AF217" s="823">
        <v>18.809999999999999</v>
      </c>
      <c r="AG217" s="540">
        <v>6</v>
      </c>
      <c r="AH217" s="540">
        <v>114</v>
      </c>
      <c r="AI217" s="533"/>
      <c r="AJ217" s="437"/>
      <c r="AK217" s="437"/>
      <c r="AL217" s="796" t="s">
        <v>46</v>
      </c>
      <c r="AM217" s="437" t="s">
        <v>55</v>
      </c>
      <c r="AN217" s="534" t="s">
        <v>55</v>
      </c>
      <c r="AO217" s="437" t="s">
        <v>55</v>
      </c>
      <c r="AP217" s="437" t="s">
        <v>55</v>
      </c>
      <c r="AQ217" s="25" t="s">
        <v>32</v>
      </c>
      <c r="AR217" s="437" t="s">
        <v>2244</v>
      </c>
      <c r="AS217" s="437" t="s">
        <v>2458</v>
      </c>
      <c r="AT217" s="437"/>
      <c r="AU217" s="796" t="s">
        <v>2241</v>
      </c>
      <c r="AV217" s="437">
        <v>216</v>
      </c>
    </row>
    <row r="218" spans="1:48" ht="27">
      <c r="A218" s="602">
        <v>45394</v>
      </c>
      <c r="B218" s="41">
        <v>104</v>
      </c>
      <c r="C218" s="603">
        <v>0.5</v>
      </c>
      <c r="D218" s="40">
        <v>2402467</v>
      </c>
      <c r="E218" s="538" t="s">
        <v>59</v>
      </c>
      <c r="F218" s="40" t="s">
        <v>55</v>
      </c>
      <c r="G218" s="852">
        <v>13.39</v>
      </c>
      <c r="H218" s="852"/>
      <c r="I218" s="852">
        <v>13.47</v>
      </c>
      <c r="J218" s="604"/>
      <c r="K218" s="829">
        <v>12.95</v>
      </c>
      <c r="L218" s="605">
        <f>(SSSE[[#This Row],[Protéine Brut (%) (+/-0,7)]]/(100-SSSE[[#This Row],[Humidité (%)]]))*100</f>
        <v>14.952084054959011</v>
      </c>
      <c r="M218" s="781"/>
      <c r="N218" s="781">
        <v>2.5</v>
      </c>
      <c r="O218" s="781"/>
      <c r="P218" s="781">
        <v>3.4</v>
      </c>
      <c r="Q218" s="859">
        <f>SUM(SSSE[[#This Row],[G 450µ]:[G 400µ]])</f>
        <v>5.9</v>
      </c>
      <c r="R218" s="862">
        <v>11</v>
      </c>
      <c r="S218" s="862">
        <v>25</v>
      </c>
      <c r="T218" s="861">
        <v>16</v>
      </c>
      <c r="U218" s="859">
        <f>SUM(SSSE[[#This Row],[G 355µ]:[G 250µ]])</f>
        <v>52</v>
      </c>
      <c r="V218" s="861">
        <v>15.8</v>
      </c>
      <c r="W218" s="861">
        <v>10</v>
      </c>
      <c r="X218" s="861">
        <v>6</v>
      </c>
      <c r="Y218" s="882">
        <v>8</v>
      </c>
      <c r="Z218" s="863"/>
      <c r="AA218" s="822"/>
      <c r="AB218" s="822"/>
      <c r="AC218" s="833"/>
      <c r="AD218" s="531">
        <v>83.33</v>
      </c>
      <c r="AE218" s="531">
        <v>-0.66</v>
      </c>
      <c r="AF218" s="823">
        <v>18.04</v>
      </c>
      <c r="AG218" s="540">
        <v>7</v>
      </c>
      <c r="AH218" s="540">
        <v>120</v>
      </c>
      <c r="AI218" s="533"/>
      <c r="AJ218" s="437"/>
      <c r="AK218" s="437"/>
      <c r="AL218" s="796" t="s">
        <v>46</v>
      </c>
      <c r="AM218" s="437" t="s">
        <v>55</v>
      </c>
      <c r="AN218" s="534" t="s">
        <v>55</v>
      </c>
      <c r="AO218" s="437" t="s">
        <v>55</v>
      </c>
      <c r="AP218" s="437" t="s">
        <v>55</v>
      </c>
      <c r="AQ218" s="25" t="s">
        <v>32</v>
      </c>
      <c r="AR218" s="437" t="s">
        <v>2239</v>
      </c>
      <c r="AS218" s="437" t="s">
        <v>2459</v>
      </c>
      <c r="AT218" s="437"/>
      <c r="AU218" s="796" t="s">
        <v>2241</v>
      </c>
      <c r="AV218" s="437">
        <v>217</v>
      </c>
    </row>
    <row r="219" spans="1:48" ht="27">
      <c r="A219" s="602">
        <v>45394</v>
      </c>
      <c r="B219" s="41">
        <v>104</v>
      </c>
      <c r="C219" s="603">
        <v>0.69791666666666663</v>
      </c>
      <c r="D219" s="40">
        <v>2402475</v>
      </c>
      <c r="E219" s="40" t="s">
        <v>21</v>
      </c>
      <c r="F219" s="40" t="s">
        <v>55</v>
      </c>
      <c r="G219" s="852">
        <v>13.92</v>
      </c>
      <c r="H219" s="852"/>
      <c r="I219" s="852"/>
      <c r="J219" s="604"/>
      <c r="K219" s="829">
        <v>12.81</v>
      </c>
      <c r="L219" s="605">
        <f>(SSSE[[#This Row],[Protéine Brut (%) (+/-0,7)]]/(100-SSSE[[#This Row],[Humidité (%)]]))*100</f>
        <v>14.881505576208179</v>
      </c>
      <c r="M219" s="781"/>
      <c r="N219" s="781"/>
      <c r="O219" s="781"/>
      <c r="P219" s="781"/>
      <c r="Q219" s="863"/>
      <c r="R219" s="862"/>
      <c r="S219" s="862"/>
      <c r="T219" s="861"/>
      <c r="U219" s="863"/>
      <c r="V219" s="861"/>
      <c r="W219" s="861"/>
      <c r="X219" s="861"/>
      <c r="Y219" s="882"/>
      <c r="Z219" s="863"/>
      <c r="AA219" s="822"/>
      <c r="AB219" s="822"/>
      <c r="AC219" s="833"/>
      <c r="AD219" s="531">
        <v>84.77</v>
      </c>
      <c r="AE219" s="531">
        <v>-1.1599999999999999</v>
      </c>
      <c r="AF219" s="823">
        <v>18.47</v>
      </c>
      <c r="AG219" s="540">
        <v>6</v>
      </c>
      <c r="AH219" s="540">
        <v>125</v>
      </c>
      <c r="AI219" s="533"/>
      <c r="AJ219" s="437"/>
      <c r="AK219" s="437"/>
      <c r="AL219" s="796" t="s">
        <v>46</v>
      </c>
      <c r="AM219" s="437"/>
      <c r="AN219" s="534"/>
      <c r="AO219" s="437" t="s">
        <v>55</v>
      </c>
      <c r="AP219" s="437" t="s">
        <v>55</v>
      </c>
      <c r="AQ219" s="25" t="s">
        <v>32</v>
      </c>
      <c r="AR219" s="437" t="s">
        <v>2244</v>
      </c>
      <c r="AS219" s="437" t="s">
        <v>2460</v>
      </c>
      <c r="AT219" s="437"/>
      <c r="AU219" s="796" t="s">
        <v>2241</v>
      </c>
      <c r="AV219" s="437">
        <v>218</v>
      </c>
    </row>
    <row r="220" spans="1:48" ht="27">
      <c r="A220" s="602">
        <v>45395</v>
      </c>
      <c r="B220" s="41">
        <v>104</v>
      </c>
      <c r="C220" s="603">
        <v>0.48958333333333331</v>
      </c>
      <c r="D220" s="40">
        <v>2402491</v>
      </c>
      <c r="E220" s="538" t="s">
        <v>59</v>
      </c>
      <c r="F220" s="40" t="s">
        <v>55</v>
      </c>
      <c r="G220" s="852">
        <v>13.7</v>
      </c>
      <c r="H220" s="852"/>
      <c r="I220" s="852"/>
      <c r="J220" s="604"/>
      <c r="K220" s="829">
        <v>13.56</v>
      </c>
      <c r="L220" s="605">
        <f>(SSSE[[#This Row],[Protéine Brut (%) (+/-0,7)]]/(100-SSSE[[#This Row],[Humidité (%)]]))*100</f>
        <v>15.712630359212051</v>
      </c>
      <c r="M220" s="781"/>
      <c r="N220" s="781"/>
      <c r="O220" s="781"/>
      <c r="P220" s="781"/>
      <c r="Q220" s="859"/>
      <c r="R220" s="862"/>
      <c r="S220" s="862"/>
      <c r="T220" s="861"/>
      <c r="U220" s="859"/>
      <c r="V220" s="861"/>
      <c r="W220" s="861"/>
      <c r="X220" s="861"/>
      <c r="Y220" s="882"/>
      <c r="Z220" s="863"/>
      <c r="AA220" s="822"/>
      <c r="AB220" s="822"/>
      <c r="AC220" s="833"/>
      <c r="AD220" s="531">
        <v>84.5</v>
      </c>
      <c r="AE220" s="531">
        <v>-1.06</v>
      </c>
      <c r="AF220" s="823">
        <v>18.100000000000001</v>
      </c>
      <c r="AG220" s="540">
        <v>7</v>
      </c>
      <c r="AH220" s="540">
        <v>127</v>
      </c>
      <c r="AI220" s="533"/>
      <c r="AJ220" s="437"/>
      <c r="AK220" s="437"/>
      <c r="AL220" s="796" t="s">
        <v>46</v>
      </c>
      <c r="AM220" s="437" t="s">
        <v>55</v>
      </c>
      <c r="AN220" s="534" t="s">
        <v>55</v>
      </c>
      <c r="AO220" s="437" t="s">
        <v>55</v>
      </c>
      <c r="AP220" s="437" t="s">
        <v>55</v>
      </c>
      <c r="AQ220" s="25" t="s">
        <v>32</v>
      </c>
      <c r="AR220" s="437" t="s">
        <v>2244</v>
      </c>
      <c r="AS220" s="437" t="s">
        <v>2461</v>
      </c>
      <c r="AT220" s="437"/>
      <c r="AU220" s="796" t="s">
        <v>2241</v>
      </c>
      <c r="AV220" s="437">
        <v>219</v>
      </c>
    </row>
    <row r="221" spans="1:48" ht="27">
      <c r="A221" s="602">
        <v>45395</v>
      </c>
      <c r="B221" s="41">
        <v>104</v>
      </c>
      <c r="C221" s="603">
        <v>0.48958333333333331</v>
      </c>
      <c r="D221" s="40">
        <v>2402492</v>
      </c>
      <c r="E221" s="40" t="s">
        <v>71</v>
      </c>
      <c r="F221" s="40" t="s">
        <v>55</v>
      </c>
      <c r="G221" s="852">
        <v>13.9</v>
      </c>
      <c r="H221" s="852"/>
      <c r="I221" s="852">
        <v>14</v>
      </c>
      <c r="J221" s="604"/>
      <c r="K221" s="829">
        <v>13.68</v>
      </c>
      <c r="L221" s="605">
        <f>(SSSE[[#This Row],[Protéine Brut (%) (+/-0,7)]]/(100-SSSE[[#This Row],[Humidité (%)]]))*100</f>
        <v>15.88850174216028</v>
      </c>
      <c r="M221" s="781"/>
      <c r="N221" s="781">
        <v>1.8</v>
      </c>
      <c r="O221" s="781"/>
      <c r="P221" s="781">
        <v>2.6</v>
      </c>
      <c r="Q221" s="859">
        <f>SUM(SSSE[[#This Row],[G 450µ]:[G 400µ]])</f>
        <v>4.4000000000000004</v>
      </c>
      <c r="R221" s="862">
        <v>7</v>
      </c>
      <c r="S221" s="862">
        <v>26</v>
      </c>
      <c r="T221" s="861">
        <v>14.5</v>
      </c>
      <c r="U221" s="859">
        <f>SUM(SSSE[[#This Row],[G 355µ]:[G 250µ]])</f>
        <v>47.5</v>
      </c>
      <c r="V221" s="861">
        <v>19</v>
      </c>
      <c r="W221" s="861">
        <v>9.6</v>
      </c>
      <c r="X221" s="861">
        <v>7</v>
      </c>
      <c r="Y221" s="882">
        <v>9</v>
      </c>
      <c r="Z221" s="863"/>
      <c r="AA221" s="822">
        <v>32.450000000000003</v>
      </c>
      <c r="AB221" s="822">
        <v>85</v>
      </c>
      <c r="AC221" s="833">
        <v>13.41</v>
      </c>
      <c r="AD221" s="531">
        <v>83.84</v>
      </c>
      <c r="AE221" s="531">
        <v>-0.94</v>
      </c>
      <c r="AF221" s="823">
        <v>18.22</v>
      </c>
      <c r="AG221" s="540">
        <v>8</v>
      </c>
      <c r="AH221" s="540">
        <v>121</v>
      </c>
      <c r="AI221" s="533"/>
      <c r="AJ221" s="437"/>
      <c r="AK221" s="437"/>
      <c r="AL221" s="796" t="s">
        <v>46</v>
      </c>
      <c r="AM221" s="437"/>
      <c r="AN221" s="534"/>
      <c r="AO221" s="437" t="s">
        <v>55</v>
      </c>
      <c r="AP221" s="437" t="s">
        <v>55</v>
      </c>
      <c r="AQ221" s="25" t="s">
        <v>32</v>
      </c>
      <c r="AR221" s="437" t="s">
        <v>2244</v>
      </c>
      <c r="AS221" s="437" t="s">
        <v>2462</v>
      </c>
      <c r="AT221" s="437"/>
      <c r="AU221" s="796" t="s">
        <v>2241</v>
      </c>
      <c r="AV221" s="437">
        <v>220</v>
      </c>
    </row>
    <row r="222" spans="1:48" ht="27">
      <c r="A222" s="602">
        <v>45397</v>
      </c>
      <c r="B222" s="41">
        <v>104</v>
      </c>
      <c r="C222" s="603">
        <v>0.46527777777777779</v>
      </c>
      <c r="D222" s="40">
        <v>2402521</v>
      </c>
      <c r="E222" s="40" t="s">
        <v>21</v>
      </c>
      <c r="F222" s="40" t="s">
        <v>55</v>
      </c>
      <c r="G222" s="852">
        <v>13.88</v>
      </c>
      <c r="H222" s="852">
        <v>13.6</v>
      </c>
      <c r="I222" s="852">
        <v>14.05</v>
      </c>
      <c r="J222" s="604">
        <v>0.63200000000000001</v>
      </c>
      <c r="K222" s="829">
        <v>12.39</v>
      </c>
      <c r="L222" s="605">
        <f>(SSSE[[#This Row],[Protéine Brut (%) (+/-0,7)]]/(100-SSSE[[#This Row],[Humidité (%)]]))*100</f>
        <v>14.386901997213192</v>
      </c>
      <c r="M222" s="781"/>
      <c r="N222" s="781">
        <v>2.4</v>
      </c>
      <c r="O222" s="781"/>
      <c r="P222" s="781">
        <v>2.2000000000000002</v>
      </c>
      <c r="Q222" s="859">
        <f>SUM(SSSE[[#This Row],[G 450µ]:[G 400µ]])</f>
        <v>4.5999999999999996</v>
      </c>
      <c r="R222" s="862">
        <v>7.6</v>
      </c>
      <c r="S222" s="862">
        <v>24.4</v>
      </c>
      <c r="T222" s="861">
        <v>19</v>
      </c>
      <c r="U222" s="859">
        <f>SUM(SSSE[[#This Row],[G 355µ]:[G 250µ]])</f>
        <v>51</v>
      </c>
      <c r="V222" s="861">
        <v>22</v>
      </c>
      <c r="W222" s="861">
        <v>12</v>
      </c>
      <c r="X222" s="861">
        <v>4</v>
      </c>
      <c r="Y222" s="882">
        <v>6</v>
      </c>
      <c r="Z222" s="863"/>
      <c r="AA222" s="822"/>
      <c r="AB222" s="822"/>
      <c r="AC222" s="833"/>
      <c r="AD222" s="531">
        <v>83.64</v>
      </c>
      <c r="AE222" s="531">
        <v>-1.07</v>
      </c>
      <c r="AF222" s="823">
        <v>18.97</v>
      </c>
      <c r="AG222" s="540">
        <v>7</v>
      </c>
      <c r="AH222" s="540">
        <v>120</v>
      </c>
      <c r="AI222" s="533"/>
      <c r="AJ222" s="437"/>
      <c r="AK222" s="437"/>
      <c r="AL222" s="796" t="s">
        <v>46</v>
      </c>
      <c r="AM222" s="437"/>
      <c r="AN222" s="534"/>
      <c r="AO222" s="437" t="s">
        <v>55</v>
      </c>
      <c r="AP222" s="437" t="s">
        <v>55</v>
      </c>
      <c r="AQ222" s="25" t="s">
        <v>32</v>
      </c>
      <c r="AR222" s="437" t="s">
        <v>2244</v>
      </c>
      <c r="AS222" s="437" t="s">
        <v>2463</v>
      </c>
      <c r="AT222" s="437"/>
      <c r="AU222" s="796" t="s">
        <v>2241</v>
      </c>
      <c r="AV222" s="437">
        <v>221</v>
      </c>
    </row>
    <row r="223" spans="1:48" ht="27">
      <c r="A223" s="602">
        <v>45397</v>
      </c>
      <c r="B223" s="41">
        <v>104</v>
      </c>
      <c r="C223" s="603">
        <v>0.5</v>
      </c>
      <c r="D223" s="40">
        <v>2402524</v>
      </c>
      <c r="E223" s="538" t="s">
        <v>59</v>
      </c>
      <c r="F223" s="40" t="s">
        <v>55</v>
      </c>
      <c r="G223" s="852">
        <v>13.87</v>
      </c>
      <c r="H223" s="852"/>
      <c r="I223" s="852"/>
      <c r="J223" s="604"/>
      <c r="K223" s="829">
        <v>12.54</v>
      </c>
      <c r="L223" s="605">
        <f>(SSSE[[#This Row],[Protéine Brut (%) (+/-0,7)]]/(100-SSSE[[#This Row],[Humidité (%)]]))*100</f>
        <v>14.559386973180077</v>
      </c>
      <c r="M223" s="781"/>
      <c r="N223" s="781">
        <v>2</v>
      </c>
      <c r="O223" s="781"/>
      <c r="P223" s="781">
        <v>2.6</v>
      </c>
      <c r="Q223" s="859">
        <f>SUM(SSSE[[#This Row],[G 450µ]:[G 400µ]])</f>
        <v>4.5999999999999996</v>
      </c>
      <c r="R223" s="862">
        <v>9.6</v>
      </c>
      <c r="S223" s="862">
        <v>22.4</v>
      </c>
      <c r="T223" s="861">
        <v>19</v>
      </c>
      <c r="U223" s="859">
        <f>SUM(SSSE[[#This Row],[G 355µ]:[G 250µ]])</f>
        <v>51</v>
      </c>
      <c r="V223" s="861">
        <v>15</v>
      </c>
      <c r="W223" s="861">
        <v>9</v>
      </c>
      <c r="X223" s="861">
        <v>7</v>
      </c>
      <c r="Y223" s="882">
        <v>11</v>
      </c>
      <c r="Z223" s="863"/>
      <c r="AA223" s="822"/>
      <c r="AB223" s="822"/>
      <c r="AC223" s="833"/>
      <c r="AD223" s="531">
        <v>84.35</v>
      </c>
      <c r="AE223" s="531">
        <v>-1.01</v>
      </c>
      <c r="AF223" s="823">
        <v>18.23</v>
      </c>
      <c r="AG223" s="540">
        <v>8</v>
      </c>
      <c r="AH223" s="540">
        <v>122</v>
      </c>
      <c r="AI223" s="533"/>
      <c r="AJ223" s="437"/>
      <c r="AK223" s="437"/>
      <c r="AL223" s="796" t="s">
        <v>46</v>
      </c>
      <c r="AM223" s="437" t="s">
        <v>55</v>
      </c>
      <c r="AN223" s="534" t="s">
        <v>55</v>
      </c>
      <c r="AO223" s="437" t="s">
        <v>55</v>
      </c>
      <c r="AP223" s="437" t="s">
        <v>55</v>
      </c>
      <c r="AQ223" s="25" t="s">
        <v>32</v>
      </c>
      <c r="AR223" s="437" t="s">
        <v>2244</v>
      </c>
      <c r="AS223" s="437" t="s">
        <v>2464</v>
      </c>
      <c r="AT223" s="437"/>
      <c r="AU223" s="796" t="s">
        <v>2241</v>
      </c>
      <c r="AV223" s="437">
        <v>222</v>
      </c>
    </row>
    <row r="224" spans="1:48" ht="27">
      <c r="A224" s="602">
        <v>45397</v>
      </c>
      <c r="B224" s="41">
        <v>104</v>
      </c>
      <c r="C224" s="603">
        <v>0.5</v>
      </c>
      <c r="D224" s="40">
        <v>2402525</v>
      </c>
      <c r="E224" s="40" t="s">
        <v>71</v>
      </c>
      <c r="F224" s="40" t="s">
        <v>55</v>
      </c>
      <c r="G224" s="852">
        <v>13.9</v>
      </c>
      <c r="H224" s="852"/>
      <c r="I224" s="852"/>
      <c r="J224" s="604"/>
      <c r="K224" s="829">
        <v>12.71</v>
      </c>
      <c r="L224" s="605">
        <f>(SSSE[[#This Row],[Protéine Brut (%) (+/-0,7)]]/(100-SSSE[[#This Row],[Humidité (%)]]))*100</f>
        <v>14.761904761904765</v>
      </c>
      <c r="M224" s="781"/>
      <c r="N224" s="781">
        <v>1.8</v>
      </c>
      <c r="O224" s="781"/>
      <c r="P224" s="781">
        <v>2.4</v>
      </c>
      <c r="Q224" s="859">
        <f>SUM(SSSE[[#This Row],[G 450µ]:[G 400µ]])</f>
        <v>4.2</v>
      </c>
      <c r="R224" s="862">
        <v>8.4</v>
      </c>
      <c r="S224" s="862">
        <v>23.4</v>
      </c>
      <c r="T224" s="861">
        <v>17</v>
      </c>
      <c r="U224" s="859">
        <f>SUM(SSSE[[#This Row],[G 355µ]:[G 250µ]])</f>
        <v>48.8</v>
      </c>
      <c r="V224" s="861">
        <v>19</v>
      </c>
      <c r="W224" s="861">
        <v>10</v>
      </c>
      <c r="X224" s="861">
        <v>6</v>
      </c>
      <c r="Y224" s="882">
        <v>11</v>
      </c>
      <c r="Z224" s="863"/>
      <c r="AA224" s="822"/>
      <c r="AB224" s="822"/>
      <c r="AC224" s="833"/>
      <c r="AD224" s="531">
        <v>84.26</v>
      </c>
      <c r="AE224" s="531">
        <v>-1.05</v>
      </c>
      <c r="AF224" s="823">
        <v>18.28</v>
      </c>
      <c r="AG224" s="540">
        <v>7</v>
      </c>
      <c r="AH224" s="540">
        <v>118</v>
      </c>
      <c r="AI224" s="533"/>
      <c r="AJ224" s="437"/>
      <c r="AK224" s="437"/>
      <c r="AL224" s="796" t="s">
        <v>46</v>
      </c>
      <c r="AM224" s="437"/>
      <c r="AN224" s="534"/>
      <c r="AO224" s="437" t="s">
        <v>55</v>
      </c>
      <c r="AP224" s="437" t="s">
        <v>55</v>
      </c>
      <c r="AQ224" s="25" t="s">
        <v>32</v>
      </c>
      <c r="AR224" s="437" t="s">
        <v>2244</v>
      </c>
      <c r="AS224" s="437" t="s">
        <v>2465</v>
      </c>
      <c r="AT224" s="437"/>
      <c r="AU224" s="796" t="s">
        <v>2241</v>
      </c>
      <c r="AV224" s="437">
        <v>223</v>
      </c>
    </row>
    <row r="225" spans="1:48" ht="27">
      <c r="A225" s="602">
        <v>45397</v>
      </c>
      <c r="B225" s="41">
        <v>104</v>
      </c>
      <c r="C225" s="603">
        <v>0.5625</v>
      </c>
      <c r="D225" s="40">
        <v>2402529</v>
      </c>
      <c r="E225" s="40" t="s">
        <v>21</v>
      </c>
      <c r="F225" s="40" t="s">
        <v>55</v>
      </c>
      <c r="G225" s="852">
        <v>13.87</v>
      </c>
      <c r="H225" s="852"/>
      <c r="I225" s="852"/>
      <c r="J225" s="604">
        <v>0.61</v>
      </c>
      <c r="K225" s="829">
        <v>12.25</v>
      </c>
      <c r="L225" s="605">
        <f>(SSSE[[#This Row],[Protéine Brut (%) (+/-0,7)]]/(100-SSSE[[#This Row],[Humidité (%)]]))*100</f>
        <v>14.22268663647974</v>
      </c>
      <c r="M225" s="781"/>
      <c r="N225" s="781"/>
      <c r="O225" s="781"/>
      <c r="P225" s="781"/>
      <c r="Q225" s="863"/>
      <c r="R225" s="862"/>
      <c r="S225" s="862"/>
      <c r="T225" s="861"/>
      <c r="U225" s="863"/>
      <c r="V225" s="861"/>
      <c r="W225" s="861"/>
      <c r="X225" s="861"/>
      <c r="Y225" s="882"/>
      <c r="Z225" s="863"/>
      <c r="AA225" s="822">
        <v>36.72</v>
      </c>
      <c r="AB225" s="822">
        <v>80</v>
      </c>
      <c r="AC225" s="833">
        <v>13.25</v>
      </c>
      <c r="AD225" s="531"/>
      <c r="AE225" s="531"/>
      <c r="AF225" s="823"/>
      <c r="AG225" s="540">
        <v>6</v>
      </c>
      <c r="AH225" s="540">
        <v>110</v>
      </c>
      <c r="AI225" s="533"/>
      <c r="AJ225" s="437"/>
      <c r="AK225" s="437"/>
      <c r="AL225" s="796" t="s">
        <v>46</v>
      </c>
      <c r="AM225" s="437"/>
      <c r="AN225" s="534"/>
      <c r="AO225" s="437" t="s">
        <v>55</v>
      </c>
      <c r="AP225" s="437" t="s">
        <v>55</v>
      </c>
      <c r="AQ225" s="25" t="s">
        <v>32</v>
      </c>
      <c r="AR225" s="437" t="s">
        <v>2244</v>
      </c>
      <c r="AS225" s="437" t="s">
        <v>2466</v>
      </c>
      <c r="AT225" s="437"/>
      <c r="AU225" s="796" t="s">
        <v>2241</v>
      </c>
      <c r="AV225" s="437">
        <v>224</v>
      </c>
    </row>
    <row r="226" spans="1:48" ht="27">
      <c r="A226" s="602">
        <v>45398</v>
      </c>
      <c r="B226" s="41">
        <v>104</v>
      </c>
      <c r="C226" s="603">
        <v>0.41666666666666669</v>
      </c>
      <c r="D226" s="40">
        <v>2402558</v>
      </c>
      <c r="E226" s="40" t="s">
        <v>21</v>
      </c>
      <c r="F226" s="40" t="s">
        <v>55</v>
      </c>
      <c r="G226" s="852">
        <v>13.6</v>
      </c>
      <c r="H226" s="852"/>
      <c r="I226" s="852">
        <v>13.6</v>
      </c>
      <c r="J226" s="604"/>
      <c r="K226" s="829">
        <v>12.91</v>
      </c>
      <c r="L226" s="605">
        <f>(SSSE[[#This Row],[Protéine Brut (%) (+/-0,7)]]/(100-SSSE[[#This Row],[Humidité (%)]]))*100</f>
        <v>14.942129629629628</v>
      </c>
      <c r="M226" s="781"/>
      <c r="N226" s="781">
        <v>1.9</v>
      </c>
      <c r="O226" s="781"/>
      <c r="P226" s="781">
        <v>2.4</v>
      </c>
      <c r="Q226" s="859">
        <f>SUM(SSSE[[#This Row],[G 450µ]:[G 400µ]])</f>
        <v>4.3</v>
      </c>
      <c r="R226" s="862">
        <v>7.9</v>
      </c>
      <c r="S226" s="862">
        <v>23.5</v>
      </c>
      <c r="T226" s="861">
        <v>20</v>
      </c>
      <c r="U226" s="859">
        <f>SUM(SSSE[[#This Row],[G 355µ]:[G 250µ]])</f>
        <v>51.4</v>
      </c>
      <c r="V226" s="861">
        <v>20</v>
      </c>
      <c r="W226" s="861">
        <v>10</v>
      </c>
      <c r="X226" s="861">
        <v>4</v>
      </c>
      <c r="Y226" s="882">
        <v>5</v>
      </c>
      <c r="Z226" s="863"/>
      <c r="AA226" s="822">
        <v>32.28</v>
      </c>
      <c r="AB226" s="822">
        <v>73</v>
      </c>
      <c r="AC226" s="833">
        <v>11.5</v>
      </c>
      <c r="AD226" s="531">
        <v>83.7</v>
      </c>
      <c r="AE226" s="531">
        <v>-1.33</v>
      </c>
      <c r="AF226" s="823">
        <v>20.04</v>
      </c>
      <c r="AG226" s="540">
        <v>6</v>
      </c>
      <c r="AH226" s="540">
        <v>135</v>
      </c>
      <c r="AI226" s="533">
        <v>0.79</v>
      </c>
      <c r="AJ226" s="437"/>
      <c r="AK226" s="437"/>
      <c r="AL226" s="796" t="s">
        <v>46</v>
      </c>
      <c r="AM226" s="437"/>
      <c r="AN226" s="534"/>
      <c r="AO226" s="437" t="s">
        <v>55</v>
      </c>
      <c r="AP226" s="437" t="s">
        <v>55</v>
      </c>
      <c r="AQ226" s="25" t="s">
        <v>32</v>
      </c>
      <c r="AR226" s="437" t="s">
        <v>2244</v>
      </c>
      <c r="AS226" s="437" t="s">
        <v>2467</v>
      </c>
      <c r="AT226" s="437"/>
      <c r="AU226" s="796" t="s">
        <v>2241</v>
      </c>
      <c r="AV226" s="437">
        <v>225</v>
      </c>
    </row>
    <row r="227" spans="1:48" ht="27">
      <c r="A227" s="602">
        <v>45398</v>
      </c>
      <c r="B227" s="41">
        <v>104</v>
      </c>
      <c r="C227" s="603">
        <v>0.4375</v>
      </c>
      <c r="D227" s="40">
        <v>2402561</v>
      </c>
      <c r="E227" s="538" t="s">
        <v>59</v>
      </c>
      <c r="F227" s="40" t="s">
        <v>55</v>
      </c>
      <c r="G227" s="852">
        <v>13.5</v>
      </c>
      <c r="H227" s="852"/>
      <c r="I227" s="852">
        <v>13.7</v>
      </c>
      <c r="J227" s="604"/>
      <c r="K227" s="829">
        <v>12.75</v>
      </c>
      <c r="L227" s="605">
        <f>(SSSE[[#This Row],[Protéine Brut (%) (+/-0,7)]]/(100-SSSE[[#This Row],[Humidité (%)]]))*100</f>
        <v>14.739884393063585</v>
      </c>
      <c r="M227" s="781"/>
      <c r="N227" s="781">
        <v>1.8</v>
      </c>
      <c r="O227" s="781"/>
      <c r="P227" s="781">
        <v>2.2000000000000002</v>
      </c>
      <c r="Q227" s="859">
        <f>SUM(SSSE[[#This Row],[G 450µ]:[G 400µ]])</f>
        <v>4</v>
      </c>
      <c r="R227" s="862">
        <v>9.6</v>
      </c>
      <c r="S227" s="862">
        <v>23.5</v>
      </c>
      <c r="T227" s="861">
        <v>18.600000000000001</v>
      </c>
      <c r="U227" s="859">
        <f>SUM(SSSE[[#This Row],[G 355µ]:[G 250µ]])</f>
        <v>51.7</v>
      </c>
      <c r="V227" s="861">
        <v>16.399999999999999</v>
      </c>
      <c r="W227" s="861">
        <v>10</v>
      </c>
      <c r="X227" s="861">
        <v>4</v>
      </c>
      <c r="Y227" s="882">
        <v>12</v>
      </c>
      <c r="Z227" s="863"/>
      <c r="AA227" s="822"/>
      <c r="AB227" s="822"/>
      <c r="AC227" s="833"/>
      <c r="AD227" s="531">
        <v>83.72</v>
      </c>
      <c r="AE227" s="531">
        <v>-1.06</v>
      </c>
      <c r="AF227" s="823">
        <v>18.88</v>
      </c>
      <c r="AG227" s="540">
        <v>6</v>
      </c>
      <c r="AH227" s="540">
        <v>118</v>
      </c>
      <c r="AI227" s="533"/>
      <c r="AJ227" s="437"/>
      <c r="AK227" s="437"/>
      <c r="AL227" s="796" t="s">
        <v>46</v>
      </c>
      <c r="AM227" s="437" t="s">
        <v>55</v>
      </c>
      <c r="AN227" s="534" t="s">
        <v>55</v>
      </c>
      <c r="AO227" s="437" t="s">
        <v>55</v>
      </c>
      <c r="AP227" s="437" t="s">
        <v>55</v>
      </c>
      <c r="AQ227" s="25" t="s">
        <v>32</v>
      </c>
      <c r="AR227" s="437" t="s">
        <v>2244</v>
      </c>
      <c r="AS227" s="437" t="s">
        <v>2468</v>
      </c>
      <c r="AT227" s="437"/>
      <c r="AU227" s="796" t="s">
        <v>2241</v>
      </c>
      <c r="AV227" s="437">
        <v>226</v>
      </c>
    </row>
    <row r="228" spans="1:48" ht="27">
      <c r="A228" s="602">
        <v>45398</v>
      </c>
      <c r="B228" s="41">
        <v>104</v>
      </c>
      <c r="C228" s="603">
        <v>0.4375</v>
      </c>
      <c r="D228" s="40">
        <v>2402562</v>
      </c>
      <c r="E228" s="40" t="s">
        <v>71</v>
      </c>
      <c r="F228" s="40" t="s">
        <v>55</v>
      </c>
      <c r="G228" s="852">
        <v>13.45</v>
      </c>
      <c r="H228" s="852"/>
      <c r="I228" s="852"/>
      <c r="J228" s="604"/>
      <c r="K228" s="829">
        <v>12.82</v>
      </c>
      <c r="L228" s="605">
        <f>(SSSE[[#This Row],[Protéine Brut (%) (+/-0,7)]]/(100-SSSE[[#This Row],[Humidité (%)]]))*100</f>
        <v>14.812247255921434</v>
      </c>
      <c r="M228" s="781"/>
      <c r="N228" s="781">
        <v>2.2000000000000002</v>
      </c>
      <c r="O228" s="781"/>
      <c r="P228" s="781">
        <v>2.8</v>
      </c>
      <c r="Q228" s="859">
        <f>SUM(SSSE[[#This Row],[G 450µ]:[G 400µ]])</f>
        <v>5</v>
      </c>
      <c r="R228" s="862">
        <v>8.9</v>
      </c>
      <c r="S228" s="862">
        <v>22</v>
      </c>
      <c r="T228" s="861">
        <v>14</v>
      </c>
      <c r="U228" s="859">
        <f>SUM(SSSE[[#This Row],[G 355µ]:[G 250µ]])</f>
        <v>44.9</v>
      </c>
      <c r="V228" s="861">
        <v>16</v>
      </c>
      <c r="W228" s="861">
        <v>11</v>
      </c>
      <c r="X228" s="861">
        <v>8</v>
      </c>
      <c r="Y228" s="882">
        <v>10.199999999999999</v>
      </c>
      <c r="Z228" s="863"/>
      <c r="AA228" s="822"/>
      <c r="AB228" s="822"/>
      <c r="AC228" s="833"/>
      <c r="AD228" s="531">
        <v>83.69</v>
      </c>
      <c r="AE228" s="531">
        <v>-1.01</v>
      </c>
      <c r="AF228" s="823">
        <v>18.47</v>
      </c>
      <c r="AG228" s="540">
        <v>7</v>
      </c>
      <c r="AH228" s="540">
        <v>120</v>
      </c>
      <c r="AI228" s="533"/>
      <c r="AJ228" s="437"/>
      <c r="AK228" s="437"/>
      <c r="AL228" s="796" t="s">
        <v>46</v>
      </c>
      <c r="AM228" s="437"/>
      <c r="AN228" s="534"/>
      <c r="AO228" s="437" t="s">
        <v>55</v>
      </c>
      <c r="AP228" s="437" t="s">
        <v>55</v>
      </c>
      <c r="AQ228" s="25" t="s">
        <v>32</v>
      </c>
      <c r="AR228" s="437" t="s">
        <v>2239</v>
      </c>
      <c r="AS228" s="437" t="s">
        <v>2469</v>
      </c>
      <c r="AT228" s="437"/>
      <c r="AU228" s="796" t="s">
        <v>2241</v>
      </c>
      <c r="AV228" s="437">
        <v>227</v>
      </c>
    </row>
    <row r="229" spans="1:48" ht="27">
      <c r="A229" s="602">
        <v>45398</v>
      </c>
      <c r="B229" s="41">
        <v>104</v>
      </c>
      <c r="C229" s="603">
        <v>0.58333333333333337</v>
      </c>
      <c r="D229" s="40">
        <v>2402564</v>
      </c>
      <c r="E229" s="40" t="s">
        <v>21</v>
      </c>
      <c r="F229" s="40" t="s">
        <v>55</v>
      </c>
      <c r="G229" s="852">
        <v>13.5</v>
      </c>
      <c r="H229" s="852"/>
      <c r="I229" s="852"/>
      <c r="J229" s="604"/>
      <c r="K229" s="829">
        <v>12.54</v>
      </c>
      <c r="L229" s="605">
        <f>(SSSE[[#This Row],[Protéine Brut (%) (+/-0,7)]]/(100-SSSE[[#This Row],[Humidité (%)]]))*100</f>
        <v>14.497109826589593</v>
      </c>
      <c r="M229" s="781"/>
      <c r="N229" s="781"/>
      <c r="O229" s="781"/>
      <c r="P229" s="781"/>
      <c r="Q229" s="863"/>
      <c r="R229" s="862"/>
      <c r="S229" s="862"/>
      <c r="T229" s="861"/>
      <c r="U229" s="863"/>
      <c r="V229" s="861"/>
      <c r="W229" s="861"/>
      <c r="X229" s="861"/>
      <c r="Y229" s="882"/>
      <c r="Z229" s="863"/>
      <c r="AA229" s="822"/>
      <c r="AB229" s="822"/>
      <c r="AC229" s="833"/>
      <c r="AD229" s="531"/>
      <c r="AE229" s="531"/>
      <c r="AF229" s="823"/>
      <c r="AG229" s="540">
        <v>6</v>
      </c>
      <c r="AH229" s="540">
        <v>119</v>
      </c>
      <c r="AI229" s="533"/>
      <c r="AJ229" s="437"/>
      <c r="AK229" s="437"/>
      <c r="AL229" s="796" t="s">
        <v>46</v>
      </c>
      <c r="AM229" s="437"/>
      <c r="AN229" s="534"/>
      <c r="AO229" s="437" t="s">
        <v>55</v>
      </c>
      <c r="AP229" s="437" t="s">
        <v>55</v>
      </c>
      <c r="AQ229" s="25" t="s">
        <v>32</v>
      </c>
      <c r="AR229" s="437" t="s">
        <v>2244</v>
      </c>
      <c r="AS229" s="437" t="s">
        <v>2470</v>
      </c>
      <c r="AT229" s="437"/>
      <c r="AU229" s="796" t="s">
        <v>2241</v>
      </c>
      <c r="AV229" s="437">
        <v>228</v>
      </c>
    </row>
    <row r="230" spans="1:48" ht="27">
      <c r="A230" s="602">
        <v>45399</v>
      </c>
      <c r="B230" s="41">
        <v>104</v>
      </c>
      <c r="C230" s="603">
        <v>0.4375</v>
      </c>
      <c r="D230" s="40">
        <v>2402587</v>
      </c>
      <c r="E230" s="538" t="s">
        <v>59</v>
      </c>
      <c r="F230" s="40" t="s">
        <v>55</v>
      </c>
      <c r="G230" s="852">
        <v>13.01</v>
      </c>
      <c r="H230" s="852"/>
      <c r="I230" s="852"/>
      <c r="J230" s="604"/>
      <c r="K230" s="829">
        <v>12.92</v>
      </c>
      <c r="L230" s="605">
        <f>(SSSE[[#This Row],[Protéine Brut (%) (+/-0,7)]]/(100-SSSE[[#This Row],[Humidité (%)]]))*100</f>
        <v>14.85228187147948</v>
      </c>
      <c r="M230" s="781"/>
      <c r="N230" s="781">
        <v>1.8</v>
      </c>
      <c r="O230" s="781"/>
      <c r="P230" s="781">
        <v>2.4</v>
      </c>
      <c r="Q230" s="859">
        <f>SUM(SSSE[[#This Row],[G 450µ]:[G 400µ]])</f>
        <v>4.2</v>
      </c>
      <c r="R230" s="862">
        <v>6.8</v>
      </c>
      <c r="S230" s="862">
        <v>20</v>
      </c>
      <c r="T230" s="861">
        <v>20.6</v>
      </c>
      <c r="U230" s="859">
        <f>SUM(SSSE[[#This Row],[G 355µ]:[G 250µ]])</f>
        <v>47.400000000000006</v>
      </c>
      <c r="V230" s="861">
        <v>19.600000000000001</v>
      </c>
      <c r="W230" s="861">
        <v>12.2</v>
      </c>
      <c r="X230" s="861">
        <v>3.2</v>
      </c>
      <c r="Y230" s="882">
        <v>12</v>
      </c>
      <c r="Z230" s="863"/>
      <c r="AA230" s="822"/>
      <c r="AB230" s="822"/>
      <c r="AC230" s="833"/>
      <c r="AD230" s="531">
        <v>84.92</v>
      </c>
      <c r="AE230" s="531">
        <v>-1.22</v>
      </c>
      <c r="AF230" s="823">
        <v>19.61</v>
      </c>
      <c r="AG230" s="540">
        <v>8</v>
      </c>
      <c r="AH230" s="540">
        <v>122</v>
      </c>
      <c r="AI230" s="533">
        <v>0.77</v>
      </c>
      <c r="AJ230" s="437"/>
      <c r="AK230" s="437"/>
      <c r="AL230" s="796" t="s">
        <v>46</v>
      </c>
      <c r="AM230" s="437" t="s">
        <v>55</v>
      </c>
      <c r="AN230" s="534" t="s">
        <v>55</v>
      </c>
      <c r="AO230" s="437" t="s">
        <v>55</v>
      </c>
      <c r="AP230" s="437" t="s">
        <v>55</v>
      </c>
      <c r="AQ230" s="25" t="s">
        <v>32</v>
      </c>
      <c r="AR230" s="437" t="s">
        <v>2239</v>
      </c>
      <c r="AS230" s="437" t="s">
        <v>2471</v>
      </c>
      <c r="AT230" s="437"/>
      <c r="AU230" s="796" t="s">
        <v>2241</v>
      </c>
      <c r="AV230" s="437">
        <v>229</v>
      </c>
    </row>
    <row r="231" spans="1:48" ht="27">
      <c r="A231" s="602">
        <v>45399</v>
      </c>
      <c r="B231" s="41">
        <v>104</v>
      </c>
      <c r="C231" s="603">
        <v>0.46527777777777779</v>
      </c>
      <c r="D231" s="40">
        <v>2402591</v>
      </c>
      <c r="E231" s="40" t="s">
        <v>21</v>
      </c>
      <c r="F231" s="40" t="s">
        <v>55</v>
      </c>
      <c r="G231" s="854">
        <v>12.11</v>
      </c>
      <c r="H231" s="854"/>
      <c r="I231" s="854">
        <v>11.84</v>
      </c>
      <c r="J231" s="604"/>
      <c r="K231" s="829">
        <v>12.71</v>
      </c>
      <c r="L231" s="605">
        <f>(SSSE[[#This Row],[Protéine Brut (%) (+/-0,7)]]/(100-SSSE[[#This Row],[Humidité (%)]]))*100</f>
        <v>14.461258391170784</v>
      </c>
      <c r="M231" s="781"/>
      <c r="N231" s="781">
        <v>2.6</v>
      </c>
      <c r="O231" s="781"/>
      <c r="P231" s="781">
        <v>3</v>
      </c>
      <c r="Q231" s="859">
        <f>SUM(SSSE[[#This Row],[G 450µ]:[G 400µ]])</f>
        <v>5.6</v>
      </c>
      <c r="R231" s="862">
        <v>9.1999999999999993</v>
      </c>
      <c r="S231" s="862">
        <v>22.8</v>
      </c>
      <c r="T231" s="861">
        <v>21.6</v>
      </c>
      <c r="U231" s="859">
        <f>SUM(SSSE[[#This Row],[G 355µ]:[G 250µ]])</f>
        <v>53.6</v>
      </c>
      <c r="V231" s="861">
        <v>19.8</v>
      </c>
      <c r="W231" s="861">
        <v>11.2</v>
      </c>
      <c r="X231" s="861">
        <v>2</v>
      </c>
      <c r="Y231" s="882">
        <v>6.6</v>
      </c>
      <c r="Z231" s="863"/>
      <c r="AA231" s="822"/>
      <c r="AB231" s="822"/>
      <c r="AC231" s="833"/>
      <c r="AD231" s="531">
        <v>84.29</v>
      </c>
      <c r="AE231" s="531">
        <v>-1.1000000000000001</v>
      </c>
      <c r="AF231" s="823">
        <v>20.079999999999998</v>
      </c>
      <c r="AG231" s="540">
        <v>5</v>
      </c>
      <c r="AH231" s="540">
        <v>150</v>
      </c>
      <c r="AI231" s="533"/>
      <c r="AJ231" s="437"/>
      <c r="AK231" s="437"/>
      <c r="AL231" s="796" t="s">
        <v>73</v>
      </c>
      <c r="AM231" s="437"/>
      <c r="AN231" s="534"/>
      <c r="AO231" s="437" t="s">
        <v>55</v>
      </c>
      <c r="AP231" s="437" t="s">
        <v>55</v>
      </c>
      <c r="AQ231" s="25" t="s">
        <v>32</v>
      </c>
      <c r="AR231" s="437" t="s">
        <v>2239</v>
      </c>
      <c r="AS231" s="437" t="s">
        <v>2472</v>
      </c>
      <c r="AT231" s="437"/>
      <c r="AU231" s="796" t="s">
        <v>2241</v>
      </c>
      <c r="AV231" s="437">
        <v>230</v>
      </c>
    </row>
    <row r="232" spans="1:48" ht="27">
      <c r="A232" s="602">
        <v>45400</v>
      </c>
      <c r="B232" s="41">
        <v>104</v>
      </c>
      <c r="C232" s="603">
        <v>0.4375</v>
      </c>
      <c r="D232" s="40">
        <v>2402624</v>
      </c>
      <c r="E232" s="538" t="s">
        <v>59</v>
      </c>
      <c r="F232" s="40" t="s">
        <v>55</v>
      </c>
      <c r="G232" s="854">
        <v>12.19</v>
      </c>
      <c r="H232" s="854"/>
      <c r="I232" s="854">
        <v>12.13</v>
      </c>
      <c r="J232" s="604"/>
      <c r="K232" s="829">
        <v>13.63</v>
      </c>
      <c r="L232" s="605">
        <f>(SSSE[[#This Row],[Protéine Brut (%) (+/-0,7)]]/(100-SSSE[[#This Row],[Humidité (%)]]))*100</f>
        <v>15.522150096799908</v>
      </c>
      <c r="M232" s="781"/>
      <c r="N232" s="781">
        <v>2.2000000000000002</v>
      </c>
      <c r="O232" s="781"/>
      <c r="P232" s="781">
        <v>3</v>
      </c>
      <c r="Q232" s="859">
        <f>SUM(SSSE[[#This Row],[G 450µ]:[G 400µ]])</f>
        <v>5.2</v>
      </c>
      <c r="R232" s="862">
        <v>8.1999999999999993</v>
      </c>
      <c r="S232" s="862">
        <v>20</v>
      </c>
      <c r="T232" s="861">
        <v>20.6</v>
      </c>
      <c r="U232" s="859">
        <f>SUM(SSSE[[#This Row],[G 355µ]:[G 250µ]])</f>
        <v>48.8</v>
      </c>
      <c r="V232" s="861">
        <v>18</v>
      </c>
      <c r="W232" s="861">
        <v>11.8</v>
      </c>
      <c r="X232" s="861">
        <v>5</v>
      </c>
      <c r="Y232" s="882">
        <v>9.8000000000000007</v>
      </c>
      <c r="Z232" s="863"/>
      <c r="AA232" s="822"/>
      <c r="AB232" s="822"/>
      <c r="AC232" s="833"/>
      <c r="AD232" s="531">
        <v>83.25</v>
      </c>
      <c r="AE232" s="531">
        <v>-0.98</v>
      </c>
      <c r="AF232" s="823">
        <v>19.510000000000002</v>
      </c>
      <c r="AG232" s="540">
        <v>5</v>
      </c>
      <c r="AH232" s="540">
        <v>115</v>
      </c>
      <c r="AI232" s="533"/>
      <c r="AJ232" s="437"/>
      <c r="AK232" s="437"/>
      <c r="AL232" s="796" t="s">
        <v>73</v>
      </c>
      <c r="AM232" s="437" t="s">
        <v>55</v>
      </c>
      <c r="AN232" s="534" t="s">
        <v>55</v>
      </c>
      <c r="AO232" s="437" t="s">
        <v>55</v>
      </c>
      <c r="AP232" s="437" t="s">
        <v>55</v>
      </c>
      <c r="AQ232" s="25" t="s">
        <v>32</v>
      </c>
      <c r="AR232" s="437" t="s">
        <v>2239</v>
      </c>
      <c r="AS232" s="437" t="s">
        <v>2473</v>
      </c>
      <c r="AT232" s="437"/>
      <c r="AU232" s="796" t="s">
        <v>2241</v>
      </c>
      <c r="AV232" s="437">
        <v>231</v>
      </c>
    </row>
    <row r="233" spans="1:48" ht="27">
      <c r="A233" s="602">
        <v>45400</v>
      </c>
      <c r="B233" s="41">
        <v>104</v>
      </c>
      <c r="C233" s="603">
        <v>0.4375</v>
      </c>
      <c r="D233" s="40">
        <v>2402625</v>
      </c>
      <c r="E233" s="40" t="s">
        <v>71</v>
      </c>
      <c r="F233" s="40" t="s">
        <v>55</v>
      </c>
      <c r="G233" s="854">
        <v>11.96</v>
      </c>
      <c r="H233" s="854">
        <v>11.74</v>
      </c>
      <c r="I233" s="854">
        <v>11.79</v>
      </c>
      <c r="J233" s="604">
        <v>0.56899999999999995</v>
      </c>
      <c r="K233" s="829">
        <v>13.68</v>
      </c>
      <c r="L233" s="605">
        <f>(SSSE[[#This Row],[Protéine Brut (%) (+/-0,7)]]/(100-SSSE[[#This Row],[Humidité (%)]]))*100</f>
        <v>15.538391640163562</v>
      </c>
      <c r="M233" s="781"/>
      <c r="N233" s="864">
        <v>1.92</v>
      </c>
      <c r="O233" s="781"/>
      <c r="P233" s="864">
        <v>2.78</v>
      </c>
      <c r="Q233" s="859">
        <f>SUM(SSSE[[#This Row],[G 450µ]:[G 400µ]])</f>
        <v>4.6999999999999993</v>
      </c>
      <c r="R233" s="862">
        <v>7.8</v>
      </c>
      <c r="S233" s="862">
        <v>20.8</v>
      </c>
      <c r="T233" s="861">
        <v>18.399999999999999</v>
      </c>
      <c r="U233" s="859">
        <f>SUM(SSSE[[#This Row],[G 355µ]:[G 250µ]])</f>
        <v>47</v>
      </c>
      <c r="V233" s="861">
        <v>18</v>
      </c>
      <c r="W233" s="861">
        <v>11.4</v>
      </c>
      <c r="X233" s="861">
        <v>6.4</v>
      </c>
      <c r="Y233" s="882">
        <v>11.4</v>
      </c>
      <c r="Z233" s="863"/>
      <c r="AA233" s="822"/>
      <c r="AB233" s="822"/>
      <c r="AC233" s="833"/>
      <c r="AD233" s="531">
        <v>83.25</v>
      </c>
      <c r="AE233" s="531">
        <v>-0.92</v>
      </c>
      <c r="AF233" s="823">
        <v>19.190000000000001</v>
      </c>
      <c r="AG233" s="540">
        <v>5</v>
      </c>
      <c r="AH233" s="540">
        <v>120</v>
      </c>
      <c r="AI233" s="533">
        <v>0.81</v>
      </c>
      <c r="AJ233" s="437"/>
      <c r="AK233" s="437"/>
      <c r="AL233" s="796" t="s">
        <v>73</v>
      </c>
      <c r="AM233" s="437"/>
      <c r="AN233" s="534"/>
      <c r="AO233" s="437" t="s">
        <v>55</v>
      </c>
      <c r="AP233" s="437" t="s">
        <v>55</v>
      </c>
      <c r="AQ233" s="25" t="s">
        <v>32</v>
      </c>
      <c r="AR233" s="437" t="s">
        <v>2239</v>
      </c>
      <c r="AS233" s="437" t="s">
        <v>2474</v>
      </c>
      <c r="AT233" s="437"/>
      <c r="AU233" s="796" t="s">
        <v>2241</v>
      </c>
      <c r="AV233" s="437">
        <v>232</v>
      </c>
    </row>
    <row r="234" spans="1:48" ht="27">
      <c r="A234" s="602">
        <v>45401</v>
      </c>
      <c r="B234" s="41">
        <v>104</v>
      </c>
      <c r="C234" s="603">
        <v>0.45833333333333331</v>
      </c>
      <c r="D234" s="40">
        <v>2402649</v>
      </c>
      <c r="E234" s="538" t="s">
        <v>59</v>
      </c>
      <c r="F234" s="40" t="s">
        <v>55</v>
      </c>
      <c r="G234" s="852">
        <v>13.7</v>
      </c>
      <c r="H234" s="852"/>
      <c r="I234" s="852">
        <v>13.8</v>
      </c>
      <c r="J234" s="604"/>
      <c r="K234" s="829">
        <v>13.01</v>
      </c>
      <c r="L234" s="605">
        <f>(SSSE[[#This Row],[Protéine Brut (%) (+/-0,7)]]/(100-SSSE[[#This Row],[Humidité (%)]]))*100</f>
        <v>15.07531865585168</v>
      </c>
      <c r="M234" s="781"/>
      <c r="N234" s="781">
        <v>2.4</v>
      </c>
      <c r="O234" s="781"/>
      <c r="P234" s="864">
        <v>2.74</v>
      </c>
      <c r="Q234" s="859">
        <f>SUM(SSSE[[#This Row],[G 450µ]:[G 400µ]])</f>
        <v>5.1400000000000006</v>
      </c>
      <c r="R234" s="862">
        <v>8.5</v>
      </c>
      <c r="S234" s="862">
        <v>21.62</v>
      </c>
      <c r="T234" s="861">
        <v>19.059999999999999</v>
      </c>
      <c r="U234" s="859">
        <f>SUM(SSSE[[#This Row],[G 355µ]:[G 250µ]])</f>
        <v>49.18</v>
      </c>
      <c r="V234" s="861">
        <v>16.88</v>
      </c>
      <c r="W234" s="861">
        <v>10.199999999999999</v>
      </c>
      <c r="X234" s="861">
        <v>6.4</v>
      </c>
      <c r="Y234" s="882">
        <v>9.6199999999999992</v>
      </c>
      <c r="Z234" s="863"/>
      <c r="AA234" s="822">
        <v>30.62</v>
      </c>
      <c r="AB234" s="822">
        <v>86.25</v>
      </c>
      <c r="AC234" s="833">
        <v>11.07</v>
      </c>
      <c r="AD234" s="531">
        <v>83.88</v>
      </c>
      <c r="AE234" s="531">
        <v>-1.24</v>
      </c>
      <c r="AF234" s="823">
        <v>18.46</v>
      </c>
      <c r="AG234" s="540">
        <v>7</v>
      </c>
      <c r="AH234" s="540">
        <v>125</v>
      </c>
      <c r="AI234" s="533"/>
      <c r="AJ234" s="437"/>
      <c r="AK234" s="437"/>
      <c r="AL234" s="796" t="s">
        <v>46</v>
      </c>
      <c r="AM234" s="437" t="s">
        <v>55</v>
      </c>
      <c r="AN234" s="534" t="s">
        <v>55</v>
      </c>
      <c r="AO234" s="437" t="s">
        <v>55</v>
      </c>
      <c r="AP234" s="437" t="s">
        <v>55</v>
      </c>
      <c r="AQ234" s="25" t="s">
        <v>32</v>
      </c>
      <c r="AR234" s="437" t="s">
        <v>2244</v>
      </c>
      <c r="AS234" s="437" t="s">
        <v>2475</v>
      </c>
      <c r="AT234" s="437"/>
      <c r="AU234" s="796" t="s">
        <v>2241</v>
      </c>
      <c r="AV234" s="437">
        <v>233</v>
      </c>
    </row>
    <row r="235" spans="1:48" ht="27">
      <c r="A235" s="602">
        <v>45402</v>
      </c>
      <c r="B235" s="41">
        <v>104</v>
      </c>
      <c r="C235" s="603">
        <v>0.41666666666666669</v>
      </c>
      <c r="D235" s="40">
        <v>2402663</v>
      </c>
      <c r="E235" s="538" t="s">
        <v>59</v>
      </c>
      <c r="F235" s="40" t="s">
        <v>55</v>
      </c>
      <c r="G235" s="854">
        <v>11.96</v>
      </c>
      <c r="H235" s="854"/>
      <c r="I235" s="854">
        <v>11.87</v>
      </c>
      <c r="J235" s="604"/>
      <c r="K235" s="829">
        <v>13.83</v>
      </c>
      <c r="L235" s="605">
        <f>(SSSE[[#This Row],[Protéine Brut (%) (+/-0,7)]]/(100-SSSE[[#This Row],[Humidité (%)]]))*100</f>
        <v>15.708768741481146</v>
      </c>
      <c r="M235" s="781"/>
      <c r="N235" s="781"/>
      <c r="O235" s="781"/>
      <c r="P235" s="781"/>
      <c r="Q235" s="863"/>
      <c r="R235" s="862"/>
      <c r="S235" s="862"/>
      <c r="T235" s="861"/>
      <c r="U235" s="863"/>
      <c r="V235" s="861"/>
      <c r="W235" s="861"/>
      <c r="X235" s="861"/>
      <c r="Y235" s="882"/>
      <c r="Z235" s="863"/>
      <c r="AA235" s="822"/>
      <c r="AB235" s="822"/>
      <c r="AC235" s="833"/>
      <c r="AD235" s="531">
        <v>83.23</v>
      </c>
      <c r="AE235" s="531">
        <v>-1.06</v>
      </c>
      <c r="AF235" s="823">
        <v>19.97</v>
      </c>
      <c r="AG235" s="540">
        <v>6</v>
      </c>
      <c r="AH235" s="540">
        <v>143</v>
      </c>
      <c r="AI235" s="533"/>
      <c r="AJ235" s="437"/>
      <c r="AK235" s="437"/>
      <c r="AL235" s="796" t="s">
        <v>73</v>
      </c>
      <c r="AM235" s="437" t="s">
        <v>55</v>
      </c>
      <c r="AN235" s="534" t="s">
        <v>55</v>
      </c>
      <c r="AO235" s="437" t="s">
        <v>55</v>
      </c>
      <c r="AP235" s="437" t="s">
        <v>55</v>
      </c>
      <c r="AQ235" s="25" t="s">
        <v>32</v>
      </c>
      <c r="AR235" s="437" t="s">
        <v>2239</v>
      </c>
      <c r="AS235" s="437" t="s">
        <v>2476</v>
      </c>
      <c r="AT235" s="437"/>
      <c r="AU235" s="796" t="s">
        <v>2241</v>
      </c>
      <c r="AV235" s="437">
        <v>234</v>
      </c>
    </row>
    <row r="236" spans="1:48" ht="27">
      <c r="A236" s="602">
        <v>45402</v>
      </c>
      <c r="B236" s="41">
        <v>104</v>
      </c>
      <c r="C236" s="603">
        <v>0.41666666666666669</v>
      </c>
      <c r="D236" s="40">
        <v>2402664</v>
      </c>
      <c r="E236" s="40" t="s">
        <v>71</v>
      </c>
      <c r="F236" s="40" t="s">
        <v>55</v>
      </c>
      <c r="G236" s="854">
        <v>11.97</v>
      </c>
      <c r="H236" s="854"/>
      <c r="I236" s="854">
        <v>11.79</v>
      </c>
      <c r="J236" s="604"/>
      <c r="K236" s="829">
        <v>13.59</v>
      </c>
      <c r="L236" s="605">
        <f>(SSSE[[#This Row],[Protéine Brut (%) (+/-0,7)]]/(100-SSSE[[#This Row],[Humidité (%)]]))*100</f>
        <v>15.437918891287062</v>
      </c>
      <c r="M236" s="781"/>
      <c r="N236" s="781"/>
      <c r="O236" s="781"/>
      <c r="P236" s="781"/>
      <c r="Q236" s="863"/>
      <c r="R236" s="862"/>
      <c r="S236" s="862"/>
      <c r="T236" s="861"/>
      <c r="U236" s="863"/>
      <c r="V236" s="861"/>
      <c r="W236" s="861"/>
      <c r="X236" s="861"/>
      <c r="Y236" s="882"/>
      <c r="Z236" s="863"/>
      <c r="AA236" s="822">
        <v>37.26</v>
      </c>
      <c r="AB236" s="822">
        <v>79.55</v>
      </c>
      <c r="AC236" s="833">
        <v>13.08</v>
      </c>
      <c r="AD236" s="531">
        <v>83.42</v>
      </c>
      <c r="AE236" s="531">
        <v>-1.0900000000000001</v>
      </c>
      <c r="AF236" s="823">
        <v>20.13</v>
      </c>
      <c r="AG236" s="540">
        <v>4</v>
      </c>
      <c r="AH236" s="540">
        <v>160</v>
      </c>
      <c r="AI236" s="533"/>
      <c r="AJ236" s="437"/>
      <c r="AK236" s="437"/>
      <c r="AL236" s="796" t="s">
        <v>73</v>
      </c>
      <c r="AM236" s="437"/>
      <c r="AN236" s="534"/>
      <c r="AO236" s="437" t="s">
        <v>55</v>
      </c>
      <c r="AP236" s="437" t="s">
        <v>55</v>
      </c>
      <c r="AQ236" s="25" t="s">
        <v>32</v>
      </c>
      <c r="AR236" s="437" t="s">
        <v>2239</v>
      </c>
      <c r="AS236" s="437" t="s">
        <v>2477</v>
      </c>
      <c r="AT236" s="437"/>
      <c r="AU236" s="796" t="s">
        <v>2241</v>
      </c>
      <c r="AV236" s="437">
        <v>235</v>
      </c>
    </row>
    <row r="237" spans="1:48" ht="27">
      <c r="A237" s="602">
        <v>45402</v>
      </c>
      <c r="B237" s="41">
        <v>104</v>
      </c>
      <c r="C237" s="603">
        <v>0.45833333333333331</v>
      </c>
      <c r="D237" s="40">
        <v>2402666</v>
      </c>
      <c r="E237" s="40" t="s">
        <v>21</v>
      </c>
      <c r="F237" s="40" t="s">
        <v>55</v>
      </c>
      <c r="G237" s="854">
        <v>11.85</v>
      </c>
      <c r="H237" s="854"/>
      <c r="I237" s="854">
        <v>11.6</v>
      </c>
      <c r="J237" s="604">
        <v>0.52100000000000002</v>
      </c>
      <c r="K237" s="829">
        <v>13.54</v>
      </c>
      <c r="L237" s="605">
        <f>(SSSE[[#This Row],[Protéine Brut (%) (+/-0,7)]]/(100-SSSE[[#This Row],[Humidité (%)]]))*100</f>
        <v>15.360181508791831</v>
      </c>
      <c r="M237" s="781"/>
      <c r="N237" s="781">
        <v>1.4</v>
      </c>
      <c r="O237" s="781"/>
      <c r="P237" s="781">
        <v>2.4</v>
      </c>
      <c r="Q237" s="859">
        <f>SUM(SSSE[[#This Row],[G 450µ]:[G 400µ]])</f>
        <v>3.8</v>
      </c>
      <c r="R237" s="862">
        <v>7.2</v>
      </c>
      <c r="S237" s="862">
        <v>24.4</v>
      </c>
      <c r="T237" s="861">
        <v>21</v>
      </c>
      <c r="U237" s="859">
        <f>SUM(SSSE[[#This Row],[G 355µ]:[G 250µ]])</f>
        <v>52.599999999999994</v>
      </c>
      <c r="V237" s="861">
        <v>23.6</v>
      </c>
      <c r="W237" s="861">
        <v>11.6</v>
      </c>
      <c r="X237" s="861">
        <v>3.2</v>
      </c>
      <c r="Y237" s="882">
        <v>4.8</v>
      </c>
      <c r="Z237" s="863"/>
      <c r="AA237" s="822"/>
      <c r="AB237" s="822"/>
      <c r="AC237" s="833"/>
      <c r="AD237" s="531">
        <v>82.25</v>
      </c>
      <c r="AE237" s="531">
        <v>-0.94</v>
      </c>
      <c r="AF237" s="823">
        <v>20.83</v>
      </c>
      <c r="AG237" s="540">
        <v>10</v>
      </c>
      <c r="AH237" s="540">
        <v>155</v>
      </c>
      <c r="AI237" s="533">
        <v>0.9</v>
      </c>
      <c r="AJ237" s="437"/>
      <c r="AK237" s="437"/>
      <c r="AL237" s="796" t="s">
        <v>73</v>
      </c>
      <c r="AM237" s="437"/>
      <c r="AN237" s="534"/>
      <c r="AO237" s="437" t="s">
        <v>55</v>
      </c>
      <c r="AP237" s="437" t="s">
        <v>55</v>
      </c>
      <c r="AQ237" s="25" t="s">
        <v>32</v>
      </c>
      <c r="AR237" s="437" t="s">
        <v>2239</v>
      </c>
      <c r="AS237" s="437" t="s">
        <v>2478</v>
      </c>
      <c r="AT237" s="437"/>
      <c r="AU237" s="796" t="s">
        <v>2241</v>
      </c>
      <c r="AV237" s="437">
        <v>236</v>
      </c>
    </row>
    <row r="238" spans="1:48" ht="27">
      <c r="A238" s="602">
        <v>45404</v>
      </c>
      <c r="B238" s="41">
        <v>104</v>
      </c>
      <c r="C238" s="603">
        <v>0.45277777777777778</v>
      </c>
      <c r="D238" s="40">
        <v>2402701</v>
      </c>
      <c r="E238" s="538" t="s">
        <v>59</v>
      </c>
      <c r="F238" s="40" t="s">
        <v>55</v>
      </c>
      <c r="G238" s="854">
        <v>12.17</v>
      </c>
      <c r="H238" s="854">
        <v>12.42</v>
      </c>
      <c r="I238" s="854">
        <v>12.04</v>
      </c>
      <c r="J238" s="604"/>
      <c r="K238" s="829">
        <v>13.55</v>
      </c>
      <c r="L238" s="605">
        <f>(SSSE[[#This Row],[Protéine Brut (%) (+/-0,7)]]/(100-SSSE[[#This Row],[Humidité (%)]]))*100</f>
        <v>15.427530456563817</v>
      </c>
      <c r="M238" s="781"/>
      <c r="N238" s="781">
        <v>1</v>
      </c>
      <c r="O238" s="781"/>
      <c r="P238" s="781">
        <v>1.4</v>
      </c>
      <c r="Q238" s="859">
        <f>SUM(SSSE[[#This Row],[G 450µ]:[G 400µ]])</f>
        <v>2.4</v>
      </c>
      <c r="R238" s="862">
        <v>4.8</v>
      </c>
      <c r="S238" s="862">
        <v>23</v>
      </c>
      <c r="T238" s="861">
        <v>20</v>
      </c>
      <c r="U238" s="859">
        <f>SUM(SSSE[[#This Row],[G 355µ]:[G 250µ]])</f>
        <v>47.8</v>
      </c>
      <c r="V238" s="861">
        <v>20</v>
      </c>
      <c r="W238" s="861">
        <v>13.6</v>
      </c>
      <c r="X238" s="861">
        <v>4</v>
      </c>
      <c r="Y238" s="882">
        <v>10</v>
      </c>
      <c r="Z238" s="863"/>
      <c r="AA238" s="822"/>
      <c r="AB238" s="822"/>
      <c r="AC238" s="833"/>
      <c r="AD238" s="531">
        <v>82.74</v>
      </c>
      <c r="AE238" s="531">
        <v>-1.26</v>
      </c>
      <c r="AF238" s="823">
        <v>20.36</v>
      </c>
      <c r="AG238" s="540">
        <v>5</v>
      </c>
      <c r="AH238" s="540">
        <v>104</v>
      </c>
      <c r="AI238" s="533"/>
      <c r="AJ238" s="437"/>
      <c r="AK238" s="437"/>
      <c r="AL238" s="796" t="s">
        <v>73</v>
      </c>
      <c r="AM238" s="437" t="s">
        <v>55</v>
      </c>
      <c r="AN238" s="534" t="s">
        <v>55</v>
      </c>
      <c r="AO238" s="437" t="s">
        <v>55</v>
      </c>
      <c r="AP238" s="437" t="s">
        <v>55</v>
      </c>
      <c r="AQ238" s="25" t="s">
        <v>32</v>
      </c>
      <c r="AR238" s="437" t="s">
        <v>2239</v>
      </c>
      <c r="AS238" s="437" t="s">
        <v>2479</v>
      </c>
      <c r="AT238" s="437"/>
      <c r="AU238" s="796" t="s">
        <v>2241</v>
      </c>
      <c r="AV238" s="437">
        <v>237</v>
      </c>
    </row>
    <row r="239" spans="1:48" ht="27">
      <c r="A239" s="602">
        <v>45404</v>
      </c>
      <c r="B239" s="41">
        <v>104</v>
      </c>
      <c r="C239" s="603">
        <v>0.70833333333333337</v>
      </c>
      <c r="D239" s="40">
        <v>2402710</v>
      </c>
      <c r="E239" s="40" t="s">
        <v>21</v>
      </c>
      <c r="F239" s="40" t="s">
        <v>55</v>
      </c>
      <c r="G239" s="855">
        <v>12.5</v>
      </c>
      <c r="H239" s="854"/>
      <c r="I239" s="854"/>
      <c r="J239" s="604"/>
      <c r="K239" s="829">
        <v>13.14</v>
      </c>
      <c r="L239" s="605">
        <f>(SSSE[[#This Row],[Protéine Brut (%) (+/-0,7)]]/(100-SSSE[[#This Row],[Humidité (%)]]))*100</f>
        <v>15.017142857142856</v>
      </c>
      <c r="M239" s="781"/>
      <c r="N239" s="781"/>
      <c r="O239" s="781"/>
      <c r="P239" s="781"/>
      <c r="Q239" s="863"/>
      <c r="R239" s="862"/>
      <c r="S239" s="862"/>
      <c r="T239" s="861"/>
      <c r="U239" s="863"/>
      <c r="V239" s="861"/>
      <c r="W239" s="861"/>
      <c r="X239" s="861"/>
      <c r="Y239" s="882"/>
      <c r="Z239" s="863"/>
      <c r="AA239" s="822"/>
      <c r="AB239" s="822"/>
      <c r="AC239" s="833"/>
      <c r="AD239" s="531">
        <v>81.48</v>
      </c>
      <c r="AE239" s="531">
        <v>-1.1000000000000001</v>
      </c>
      <c r="AF239" s="823">
        <v>20.260000000000002</v>
      </c>
      <c r="AG239" s="540">
        <v>6</v>
      </c>
      <c r="AH239" s="540">
        <v>150</v>
      </c>
      <c r="AI239" s="533"/>
      <c r="AJ239" s="437"/>
      <c r="AK239" s="437"/>
      <c r="AL239" s="796" t="s">
        <v>73</v>
      </c>
      <c r="AM239" s="437"/>
      <c r="AN239" s="534"/>
      <c r="AO239" s="437" t="s">
        <v>55</v>
      </c>
      <c r="AP239" s="437" t="s">
        <v>55</v>
      </c>
      <c r="AQ239" s="25" t="s">
        <v>32</v>
      </c>
      <c r="AR239" s="437" t="s">
        <v>2239</v>
      </c>
      <c r="AS239" s="437" t="s">
        <v>2480</v>
      </c>
      <c r="AT239" s="437"/>
      <c r="AU239" s="796" t="s">
        <v>2241</v>
      </c>
      <c r="AV239" s="437">
        <v>238</v>
      </c>
    </row>
    <row r="240" spans="1:48" ht="27">
      <c r="A240" s="602">
        <v>45405</v>
      </c>
      <c r="B240" s="41">
        <v>104</v>
      </c>
      <c r="C240" s="603">
        <v>0.33402777777777776</v>
      </c>
      <c r="D240" s="40">
        <v>2402711</v>
      </c>
      <c r="E240" s="40" t="s">
        <v>21</v>
      </c>
      <c r="F240" s="40" t="s">
        <v>55</v>
      </c>
      <c r="G240" s="855">
        <v>12.7</v>
      </c>
      <c r="H240" s="855">
        <v>12.62</v>
      </c>
      <c r="I240" s="855">
        <v>12.79</v>
      </c>
      <c r="J240" s="604"/>
      <c r="K240" s="829">
        <v>13.12</v>
      </c>
      <c r="L240" s="605">
        <f>(SSSE[[#This Row],[Protéine Brut (%) (+/-0,7)]]/(100-SSSE[[#This Row],[Humidité (%)]]))*100</f>
        <v>15.028636884306987</v>
      </c>
      <c r="M240" s="781"/>
      <c r="N240" s="781">
        <v>0.8</v>
      </c>
      <c r="O240" s="781"/>
      <c r="P240" s="781">
        <v>0.6</v>
      </c>
      <c r="Q240" s="859">
        <f>SUM(SSSE[[#This Row],[G 450µ]:[G 400µ]])</f>
        <v>1.4</v>
      </c>
      <c r="R240" s="862">
        <v>7.2</v>
      </c>
      <c r="S240" s="862">
        <v>21.6</v>
      </c>
      <c r="T240" s="861">
        <v>24</v>
      </c>
      <c r="U240" s="859">
        <f>SUM(SSSE[[#This Row],[G 355µ]:[G 250µ]])</f>
        <v>52.8</v>
      </c>
      <c r="V240" s="861">
        <v>20.6</v>
      </c>
      <c r="W240" s="861">
        <v>11.8</v>
      </c>
      <c r="X240" s="861">
        <v>3.4</v>
      </c>
      <c r="Y240" s="882">
        <v>7.8</v>
      </c>
      <c r="Z240" s="863"/>
      <c r="AA240" s="822"/>
      <c r="AB240" s="822"/>
      <c r="AC240" s="833"/>
      <c r="AD240" s="531">
        <v>83.14</v>
      </c>
      <c r="AE240" s="531">
        <v>1.27</v>
      </c>
      <c r="AF240" s="823">
        <v>20.67</v>
      </c>
      <c r="AG240" s="540">
        <v>6</v>
      </c>
      <c r="AH240" s="540">
        <v>140</v>
      </c>
      <c r="AI240" s="533"/>
      <c r="AJ240" s="437"/>
      <c r="AK240" s="437"/>
      <c r="AL240" s="796" t="s">
        <v>73</v>
      </c>
      <c r="AM240" s="437"/>
      <c r="AN240" s="534"/>
      <c r="AO240" s="437" t="s">
        <v>55</v>
      </c>
      <c r="AP240" s="437" t="s">
        <v>55</v>
      </c>
      <c r="AQ240" s="25" t="s">
        <v>32</v>
      </c>
      <c r="AR240" s="437" t="s">
        <v>2239</v>
      </c>
      <c r="AS240" s="437" t="s">
        <v>2481</v>
      </c>
      <c r="AT240" s="437"/>
      <c r="AU240" s="796" t="s">
        <v>2241</v>
      </c>
      <c r="AV240" s="437">
        <v>239</v>
      </c>
    </row>
    <row r="241" spans="1:48" ht="27">
      <c r="A241" s="602">
        <v>45405</v>
      </c>
      <c r="B241" s="41">
        <v>104</v>
      </c>
      <c r="C241" s="603">
        <v>0.4375</v>
      </c>
      <c r="D241" s="40">
        <v>2402721</v>
      </c>
      <c r="E241" s="538" t="s">
        <v>59</v>
      </c>
      <c r="F241" s="40" t="s">
        <v>55</v>
      </c>
      <c r="G241" s="855">
        <v>12.68</v>
      </c>
      <c r="H241" s="855">
        <v>12.59</v>
      </c>
      <c r="I241" s="855">
        <v>12.54</v>
      </c>
      <c r="J241" s="604"/>
      <c r="K241" s="829">
        <v>13.36</v>
      </c>
      <c r="L241" s="605">
        <f>(SSSE[[#This Row],[Protéine Brut (%) (+/-0,7)]]/(100-SSSE[[#This Row],[Humidité (%)]]))*100</f>
        <v>15.300045808520386</v>
      </c>
      <c r="M241" s="781"/>
      <c r="N241" s="781">
        <v>1.2</v>
      </c>
      <c r="O241" s="781"/>
      <c r="P241" s="781">
        <v>2</v>
      </c>
      <c r="Q241" s="859">
        <f>SUM(SSSE[[#This Row],[G 450µ]:[G 400µ]])</f>
        <v>3.2</v>
      </c>
      <c r="R241" s="862">
        <v>6.8</v>
      </c>
      <c r="S241" s="862">
        <v>20.6</v>
      </c>
      <c r="T241" s="861">
        <v>22</v>
      </c>
      <c r="U241" s="859">
        <f>SUM(SSSE[[#This Row],[G 355µ]:[G 250µ]])</f>
        <v>49.400000000000006</v>
      </c>
      <c r="V241" s="861">
        <v>18</v>
      </c>
      <c r="W241" s="861">
        <v>11.6</v>
      </c>
      <c r="X241" s="861">
        <v>6.6</v>
      </c>
      <c r="Y241" s="882">
        <v>9.1999999999999993</v>
      </c>
      <c r="Z241" s="863"/>
      <c r="AA241" s="822">
        <v>36.979999999999997</v>
      </c>
      <c r="AB241" s="822">
        <v>93</v>
      </c>
      <c r="AC241" s="833">
        <v>11.55</v>
      </c>
      <c r="AD241" s="531">
        <v>82.95</v>
      </c>
      <c r="AE241" s="531">
        <v>-1.04</v>
      </c>
      <c r="AF241" s="823">
        <v>19.649999999999999</v>
      </c>
      <c r="AG241" s="540">
        <v>5</v>
      </c>
      <c r="AH241" s="540">
        <v>105</v>
      </c>
      <c r="AI241" s="533">
        <v>0.86</v>
      </c>
      <c r="AJ241" s="437"/>
      <c r="AK241" s="437"/>
      <c r="AL241" s="796" t="s">
        <v>73</v>
      </c>
      <c r="AM241" s="437" t="s">
        <v>55</v>
      </c>
      <c r="AN241" s="534" t="s">
        <v>55</v>
      </c>
      <c r="AO241" s="437" t="s">
        <v>55</v>
      </c>
      <c r="AP241" s="437" t="s">
        <v>55</v>
      </c>
      <c r="AQ241" s="25" t="s">
        <v>32</v>
      </c>
      <c r="AR241" s="437" t="s">
        <v>2239</v>
      </c>
      <c r="AS241" s="437" t="s">
        <v>2482</v>
      </c>
      <c r="AT241" s="437"/>
      <c r="AU241" s="796" t="s">
        <v>2241</v>
      </c>
      <c r="AV241" s="437">
        <v>240</v>
      </c>
    </row>
    <row r="242" spans="1:48" ht="27">
      <c r="A242" s="602">
        <v>45405</v>
      </c>
      <c r="B242" s="41">
        <v>104</v>
      </c>
      <c r="C242" s="603">
        <v>0.47916666666666669</v>
      </c>
      <c r="D242" s="40">
        <v>2402726</v>
      </c>
      <c r="E242" s="40" t="s">
        <v>21</v>
      </c>
      <c r="F242" s="40" t="s">
        <v>55</v>
      </c>
      <c r="G242" s="855">
        <v>12.59</v>
      </c>
      <c r="H242" s="854"/>
      <c r="I242" s="855">
        <v>12.48</v>
      </c>
      <c r="J242" s="604"/>
      <c r="K242" s="829">
        <v>12.59</v>
      </c>
      <c r="L242" s="605">
        <f>(SSSE[[#This Row],[Protéine Brut (%) (+/-0,7)]]/(100-SSSE[[#This Row],[Humidité (%)]]))*100</f>
        <v>14.403386340235672</v>
      </c>
      <c r="M242" s="781"/>
      <c r="N242" s="781">
        <v>1.2</v>
      </c>
      <c r="O242" s="781"/>
      <c r="P242" s="781">
        <v>2.4</v>
      </c>
      <c r="Q242" s="859">
        <f>SUM(SSSE[[#This Row],[G 450µ]:[G 400µ]])</f>
        <v>3.5999999999999996</v>
      </c>
      <c r="R242" s="862">
        <v>8</v>
      </c>
      <c r="S242" s="862">
        <v>24.2</v>
      </c>
      <c r="T242" s="861">
        <v>22.2</v>
      </c>
      <c r="U242" s="859">
        <f>SUM(SSSE[[#This Row],[G 355µ]:[G 250µ]])</f>
        <v>54.400000000000006</v>
      </c>
      <c r="V242" s="861">
        <v>20.2</v>
      </c>
      <c r="W242" s="861">
        <v>11.6</v>
      </c>
      <c r="X242" s="861">
        <v>4</v>
      </c>
      <c r="Y242" s="882">
        <v>6</v>
      </c>
      <c r="Z242" s="863"/>
      <c r="AA242" s="822"/>
      <c r="AB242" s="822"/>
      <c r="AC242" s="833"/>
      <c r="AD242" s="531">
        <v>83</v>
      </c>
      <c r="AE242" s="531">
        <v>-1.24</v>
      </c>
      <c r="AF242" s="823">
        <v>20.239999999999998</v>
      </c>
      <c r="AG242" s="540">
        <v>8</v>
      </c>
      <c r="AH242" s="540">
        <v>142</v>
      </c>
      <c r="AI242" s="533">
        <v>0.79</v>
      </c>
      <c r="AJ242" s="437"/>
      <c r="AK242" s="437"/>
      <c r="AL242" s="796" t="s">
        <v>73</v>
      </c>
      <c r="AM242" s="437"/>
      <c r="AN242" s="534"/>
      <c r="AO242" s="437" t="s">
        <v>55</v>
      </c>
      <c r="AP242" s="437" t="s">
        <v>55</v>
      </c>
      <c r="AQ242" s="25" t="s">
        <v>32</v>
      </c>
      <c r="AR242" s="437" t="s">
        <v>2239</v>
      </c>
      <c r="AS242" s="437" t="s">
        <v>2483</v>
      </c>
      <c r="AT242" s="437"/>
      <c r="AU242" s="796" t="s">
        <v>2241</v>
      </c>
      <c r="AV242" s="437">
        <v>241</v>
      </c>
    </row>
    <row r="243" spans="1:48" ht="27">
      <c r="A243" s="602">
        <v>45406</v>
      </c>
      <c r="B243" s="41">
        <v>104</v>
      </c>
      <c r="C243" s="603">
        <v>0.35416666666666669</v>
      </c>
      <c r="D243" s="40">
        <v>2402739</v>
      </c>
      <c r="E243" s="40" t="s">
        <v>21</v>
      </c>
      <c r="F243" s="40" t="s">
        <v>55</v>
      </c>
      <c r="G243" s="855">
        <v>13.21</v>
      </c>
      <c r="H243" s="855">
        <v>13</v>
      </c>
      <c r="I243" s="855">
        <v>13.12</v>
      </c>
      <c r="J243" s="604"/>
      <c r="K243" s="829">
        <v>12.55</v>
      </c>
      <c r="L243" s="605">
        <f>(SSSE[[#This Row],[Protéine Brut (%) (+/-0,7)]]/(100-SSSE[[#This Row],[Humidité (%)]]))*100</f>
        <v>14.460191266274919</v>
      </c>
      <c r="M243" s="781"/>
      <c r="N243" s="781">
        <v>1</v>
      </c>
      <c r="O243" s="781"/>
      <c r="P243" s="781">
        <v>2.2000000000000002</v>
      </c>
      <c r="Q243" s="859">
        <f>SUM(SSSE[[#This Row],[G 450µ]:[G 400µ]])</f>
        <v>3.2</v>
      </c>
      <c r="R243" s="862">
        <v>6.8</v>
      </c>
      <c r="S243" s="862">
        <v>24.4</v>
      </c>
      <c r="T243" s="861">
        <v>22.2</v>
      </c>
      <c r="U243" s="859">
        <f>SUM(SSSE[[#This Row],[G 355µ]:[G 250µ]])</f>
        <v>53.4</v>
      </c>
      <c r="V243" s="861">
        <v>22</v>
      </c>
      <c r="W243" s="861">
        <v>11</v>
      </c>
      <c r="X243" s="861">
        <v>5</v>
      </c>
      <c r="Y243" s="882">
        <v>4</v>
      </c>
      <c r="Z243" s="863"/>
      <c r="AA243" s="822">
        <v>34.49</v>
      </c>
      <c r="AB243" s="822">
        <v>84</v>
      </c>
      <c r="AC243" s="833">
        <v>11.89</v>
      </c>
      <c r="AD243" s="531">
        <v>84.58</v>
      </c>
      <c r="AE243" s="531">
        <v>-1.89</v>
      </c>
      <c r="AF243" s="823">
        <v>21.6</v>
      </c>
      <c r="AG243" s="540">
        <v>9</v>
      </c>
      <c r="AH243" s="540">
        <v>150</v>
      </c>
      <c r="AI243" s="533"/>
      <c r="AJ243" s="437"/>
      <c r="AK243" s="437"/>
      <c r="AL243" s="796" t="s">
        <v>46</v>
      </c>
      <c r="AM243" s="437"/>
      <c r="AN243" s="534"/>
      <c r="AO243" s="437" t="s">
        <v>55</v>
      </c>
      <c r="AP243" s="437" t="s">
        <v>55</v>
      </c>
      <c r="AQ243" s="25" t="s">
        <v>32</v>
      </c>
      <c r="AR243" s="437" t="s">
        <v>2239</v>
      </c>
      <c r="AS243" s="437" t="s">
        <v>2484</v>
      </c>
      <c r="AT243" s="437"/>
      <c r="AU243" s="796" t="s">
        <v>2241</v>
      </c>
      <c r="AV243" s="437">
        <v>242</v>
      </c>
    </row>
    <row r="244" spans="1:48" ht="27">
      <c r="A244" s="602">
        <v>45406</v>
      </c>
      <c r="B244" s="41">
        <v>104</v>
      </c>
      <c r="C244" s="603">
        <v>0.45833333333333331</v>
      </c>
      <c r="D244" s="40">
        <v>2402749</v>
      </c>
      <c r="E244" s="538" t="s">
        <v>59</v>
      </c>
      <c r="F244" s="40" t="s">
        <v>55</v>
      </c>
      <c r="G244" s="855">
        <v>12.7</v>
      </c>
      <c r="H244" s="856">
        <v>12.64</v>
      </c>
      <c r="I244" s="855">
        <v>12.62</v>
      </c>
      <c r="J244" s="604"/>
      <c r="K244" s="829">
        <v>13.29</v>
      </c>
      <c r="L244" s="605">
        <f>(SSSE[[#This Row],[Protéine Brut (%) (+/-0,7)]]/(100-SSSE[[#This Row],[Humidité (%)]]))*100</f>
        <v>15.223367697594501</v>
      </c>
      <c r="M244" s="781"/>
      <c r="N244" s="781">
        <v>2</v>
      </c>
      <c r="O244" s="781"/>
      <c r="P244" s="781">
        <v>3.2</v>
      </c>
      <c r="Q244" s="859">
        <f>SUM(SSSE[[#This Row],[G 450µ]:[G 400µ]])</f>
        <v>5.2</v>
      </c>
      <c r="R244" s="862">
        <v>10.4</v>
      </c>
      <c r="S244" s="862">
        <v>22</v>
      </c>
      <c r="T244" s="861">
        <v>18.600000000000001</v>
      </c>
      <c r="U244" s="859">
        <f>SUM(SSSE[[#This Row],[G 355µ]:[G 250µ]])</f>
        <v>51</v>
      </c>
      <c r="V244" s="861">
        <v>19.399999999999999</v>
      </c>
      <c r="W244" s="861">
        <v>9.8000000000000007</v>
      </c>
      <c r="X244" s="861">
        <v>6.4</v>
      </c>
      <c r="Y244" s="882">
        <v>6.6</v>
      </c>
      <c r="Z244" s="863"/>
      <c r="AA244" s="822"/>
      <c r="AB244" s="822"/>
      <c r="AC244" s="833"/>
      <c r="AD244" s="531">
        <v>83.12</v>
      </c>
      <c r="AE244" s="531">
        <v>-1.25</v>
      </c>
      <c r="AF244" s="823">
        <v>20.350000000000001</v>
      </c>
      <c r="AG244" s="540">
        <v>6</v>
      </c>
      <c r="AH244" s="540">
        <v>133</v>
      </c>
      <c r="AI244" s="533"/>
      <c r="AJ244" s="437"/>
      <c r="AK244" s="437"/>
      <c r="AL244" s="796" t="s">
        <v>46</v>
      </c>
      <c r="AM244" s="437" t="s">
        <v>55</v>
      </c>
      <c r="AN244" s="534" t="s">
        <v>55</v>
      </c>
      <c r="AO244" s="437" t="s">
        <v>55</v>
      </c>
      <c r="AP244" s="437" t="s">
        <v>55</v>
      </c>
      <c r="AQ244" s="25" t="s">
        <v>32</v>
      </c>
      <c r="AR244" s="437" t="s">
        <v>2239</v>
      </c>
      <c r="AS244" s="437" t="s">
        <v>2485</v>
      </c>
      <c r="AT244" s="437"/>
      <c r="AU244" s="796" t="s">
        <v>2241</v>
      </c>
      <c r="AV244" s="437">
        <v>243</v>
      </c>
    </row>
    <row r="245" spans="1:48" ht="27">
      <c r="A245" s="602">
        <v>45406</v>
      </c>
      <c r="B245" s="41">
        <v>104</v>
      </c>
      <c r="C245" s="603">
        <v>0.45833333333333331</v>
      </c>
      <c r="D245" s="40">
        <v>2402750</v>
      </c>
      <c r="E245" s="40" t="s">
        <v>71</v>
      </c>
      <c r="F245" s="40" t="s">
        <v>55</v>
      </c>
      <c r="G245" s="855">
        <v>12.95</v>
      </c>
      <c r="H245" s="855">
        <v>12.75</v>
      </c>
      <c r="I245" s="855">
        <v>12.86</v>
      </c>
      <c r="J245" s="604">
        <v>0.48699999999999999</v>
      </c>
      <c r="K245" s="829">
        <v>13.38</v>
      </c>
      <c r="L245" s="605">
        <f>(SSSE[[#This Row],[Protéine Brut (%) (+/-0,7)]]/(100-SSSE[[#This Row],[Humidité (%)]]))*100</f>
        <v>15.370476737507181</v>
      </c>
      <c r="M245" s="781"/>
      <c r="N245" s="781">
        <v>1</v>
      </c>
      <c r="O245" s="781"/>
      <c r="P245" s="781">
        <v>2</v>
      </c>
      <c r="Q245" s="859">
        <f>SUM(SSSE[[#This Row],[G 450µ]:[G 400µ]])</f>
        <v>3</v>
      </c>
      <c r="R245" s="862">
        <v>8</v>
      </c>
      <c r="S245" s="862">
        <v>24</v>
      </c>
      <c r="T245" s="861">
        <v>25</v>
      </c>
      <c r="U245" s="859">
        <f>SUM(SSSE[[#This Row],[G 355µ]:[G 250µ]])</f>
        <v>57</v>
      </c>
      <c r="V245" s="861">
        <v>16.2</v>
      </c>
      <c r="W245" s="861">
        <v>8.1999999999999993</v>
      </c>
      <c r="X245" s="861">
        <v>8</v>
      </c>
      <c r="Y245" s="882">
        <v>7.4</v>
      </c>
      <c r="Z245" s="863"/>
      <c r="AA245" s="822"/>
      <c r="AB245" s="822"/>
      <c r="AC245" s="833"/>
      <c r="AD245" s="531">
        <v>83.54</v>
      </c>
      <c r="AE245" s="531">
        <v>-1.45</v>
      </c>
      <c r="AF245" s="823">
        <v>20.03</v>
      </c>
      <c r="AG245" s="540">
        <v>5</v>
      </c>
      <c r="AH245" s="540">
        <v>140</v>
      </c>
      <c r="AI245" s="533"/>
      <c r="AJ245" s="437"/>
      <c r="AK245" s="437"/>
      <c r="AL245" s="796" t="s">
        <v>46</v>
      </c>
      <c r="AM245" s="437"/>
      <c r="AN245" s="534"/>
      <c r="AO245" s="437" t="s">
        <v>55</v>
      </c>
      <c r="AP245" s="437" t="s">
        <v>55</v>
      </c>
      <c r="AQ245" s="25" t="s">
        <v>32</v>
      </c>
      <c r="AR245" s="437" t="s">
        <v>2239</v>
      </c>
      <c r="AS245" s="437" t="s">
        <v>2486</v>
      </c>
      <c r="AT245" s="437"/>
      <c r="AU245" s="796" t="s">
        <v>2241</v>
      </c>
      <c r="AV245" s="437">
        <v>244</v>
      </c>
    </row>
    <row r="246" spans="1:48" ht="27">
      <c r="A246" s="602">
        <v>45407</v>
      </c>
      <c r="B246" s="41">
        <v>104</v>
      </c>
      <c r="C246" s="603">
        <v>0.4375</v>
      </c>
      <c r="D246" s="40">
        <v>2402772</v>
      </c>
      <c r="E246" s="538" t="s">
        <v>59</v>
      </c>
      <c r="F246" s="40" t="s">
        <v>55</v>
      </c>
      <c r="G246" s="855">
        <v>13.05</v>
      </c>
      <c r="H246" s="855"/>
      <c r="I246" s="855">
        <v>13.17</v>
      </c>
      <c r="J246" s="604"/>
      <c r="K246" s="829">
        <v>13.43</v>
      </c>
      <c r="L246" s="605">
        <f>(SSSE[[#This Row],[Protéine Brut (%) (+/-0,7)]]/(100-SSSE[[#This Row],[Humidité (%)]]))*100</f>
        <v>15.445658424381827</v>
      </c>
      <c r="M246" s="781"/>
      <c r="N246" s="781">
        <v>1</v>
      </c>
      <c r="O246" s="781"/>
      <c r="P246" s="781">
        <v>2</v>
      </c>
      <c r="Q246" s="859">
        <f>SUM(SSSE[[#This Row],[G 450µ]:[G 400µ]])</f>
        <v>3</v>
      </c>
      <c r="R246" s="862">
        <v>6.4</v>
      </c>
      <c r="S246" s="862">
        <v>23</v>
      </c>
      <c r="T246" s="861">
        <v>22.4</v>
      </c>
      <c r="U246" s="859">
        <f>SUM(SSSE[[#This Row],[G 355µ]:[G 250µ]])</f>
        <v>51.8</v>
      </c>
      <c r="V246" s="861">
        <v>20</v>
      </c>
      <c r="W246" s="861">
        <v>12.2</v>
      </c>
      <c r="X246" s="861">
        <v>5</v>
      </c>
      <c r="Y246" s="882">
        <v>8.1999999999999993</v>
      </c>
      <c r="Z246" s="863"/>
      <c r="AA246" s="822"/>
      <c r="AB246" s="822"/>
      <c r="AC246" s="833"/>
      <c r="AD246" s="531">
        <v>83.12</v>
      </c>
      <c r="AE246" s="531">
        <v>-1.1100000000000001</v>
      </c>
      <c r="AF246" s="823">
        <v>19.829999999999998</v>
      </c>
      <c r="AG246" s="540">
        <v>6</v>
      </c>
      <c r="AH246" s="540">
        <v>150</v>
      </c>
      <c r="AI246" s="533">
        <v>0.71</v>
      </c>
      <c r="AJ246" s="437"/>
      <c r="AK246" s="437"/>
      <c r="AL246" s="796" t="s">
        <v>46</v>
      </c>
      <c r="AM246" s="437" t="s">
        <v>55</v>
      </c>
      <c r="AN246" s="534" t="s">
        <v>55</v>
      </c>
      <c r="AO246" s="437" t="s">
        <v>55</v>
      </c>
      <c r="AP246" s="437" t="s">
        <v>55</v>
      </c>
      <c r="AQ246" s="25" t="s">
        <v>32</v>
      </c>
      <c r="AR246" s="437" t="s">
        <v>2239</v>
      </c>
      <c r="AS246" s="437" t="s">
        <v>2487</v>
      </c>
      <c r="AT246" s="437"/>
      <c r="AU246" s="796" t="s">
        <v>2241</v>
      </c>
      <c r="AV246" s="437">
        <v>245</v>
      </c>
    </row>
    <row r="247" spans="1:48" ht="27">
      <c r="A247" s="602">
        <v>45407</v>
      </c>
      <c r="B247" s="41">
        <v>104</v>
      </c>
      <c r="C247" s="603">
        <v>0.4375</v>
      </c>
      <c r="D247" s="40">
        <v>2402773</v>
      </c>
      <c r="E247" s="40" t="s">
        <v>71</v>
      </c>
      <c r="F247" s="40" t="s">
        <v>55</v>
      </c>
      <c r="G247" s="855">
        <v>12.95</v>
      </c>
      <c r="H247" s="855"/>
      <c r="I247" s="855">
        <v>12.74</v>
      </c>
      <c r="J247" s="604">
        <v>0.58899999999999997</v>
      </c>
      <c r="K247" s="829">
        <v>13.43</v>
      </c>
      <c r="L247" s="605">
        <f>(SSSE[[#This Row],[Protéine Brut (%) (+/-0,7)]]/(100-SSSE[[#This Row],[Humidité (%)]]))*100</f>
        <v>15.427914991384261</v>
      </c>
      <c r="M247" s="781"/>
      <c r="N247" s="781">
        <v>1.2</v>
      </c>
      <c r="O247" s="781"/>
      <c r="P247" s="781">
        <v>2.6</v>
      </c>
      <c r="Q247" s="859">
        <f>SUM(SSSE[[#This Row],[G 450µ]:[G 400µ]])</f>
        <v>3.8</v>
      </c>
      <c r="R247" s="862">
        <v>8.1999999999999993</v>
      </c>
      <c r="S247" s="862">
        <v>24</v>
      </c>
      <c r="T247" s="861">
        <v>19.600000000000001</v>
      </c>
      <c r="U247" s="859">
        <f>SUM(SSSE[[#This Row],[G 355µ]:[G 250µ]])</f>
        <v>51.800000000000004</v>
      </c>
      <c r="V247" s="861">
        <v>16.8</v>
      </c>
      <c r="W247" s="861">
        <v>10.199999999999999</v>
      </c>
      <c r="X247" s="861">
        <v>7.4</v>
      </c>
      <c r="Y247" s="882">
        <v>8.1999999999999993</v>
      </c>
      <c r="Z247" s="863"/>
      <c r="AA247" s="822">
        <v>32.74</v>
      </c>
      <c r="AB247" s="822">
        <v>86.3</v>
      </c>
      <c r="AC247" s="833">
        <v>11.58</v>
      </c>
      <c r="AD247" s="531">
        <v>82.85</v>
      </c>
      <c r="AE247" s="531">
        <v>-1.32</v>
      </c>
      <c r="AF247" s="823">
        <v>19.95</v>
      </c>
      <c r="AG247" s="540">
        <v>5</v>
      </c>
      <c r="AH247" s="540">
        <v>134</v>
      </c>
      <c r="AI247" s="533"/>
      <c r="AJ247" s="437"/>
      <c r="AK247" s="437"/>
      <c r="AL247" s="796" t="s">
        <v>46</v>
      </c>
      <c r="AM247" s="437"/>
      <c r="AN247" s="534"/>
      <c r="AO247" s="437" t="s">
        <v>55</v>
      </c>
      <c r="AP247" s="437" t="s">
        <v>55</v>
      </c>
      <c r="AQ247" s="25" t="s">
        <v>32</v>
      </c>
      <c r="AR247" s="437" t="s">
        <v>2239</v>
      </c>
      <c r="AS247" s="437" t="s">
        <v>2488</v>
      </c>
      <c r="AT247" s="437"/>
      <c r="AU247" s="796" t="s">
        <v>2241</v>
      </c>
      <c r="AV247" s="437">
        <v>246</v>
      </c>
    </row>
    <row r="248" spans="1:48" ht="27">
      <c r="A248" s="602">
        <v>45407</v>
      </c>
      <c r="B248" s="41">
        <v>104</v>
      </c>
      <c r="C248" s="603">
        <v>0.70833333333333337</v>
      </c>
      <c r="D248" s="40">
        <v>2402782</v>
      </c>
      <c r="E248" s="40" t="s">
        <v>21</v>
      </c>
      <c r="F248" s="40" t="s">
        <v>55</v>
      </c>
      <c r="G248" s="855">
        <v>13.46</v>
      </c>
      <c r="H248" s="855"/>
      <c r="I248" s="855">
        <v>13.3</v>
      </c>
      <c r="J248" s="604">
        <v>0.52200000000000002</v>
      </c>
      <c r="K248" s="829">
        <v>12.85</v>
      </c>
      <c r="L248" s="605">
        <f>(SSSE[[#This Row],[Protéine Brut (%) (+/-0,7)]]/(100-SSSE[[#This Row],[Humidité (%)]]))*100</f>
        <v>14.848624913334877</v>
      </c>
      <c r="M248" s="781"/>
      <c r="N248" s="781"/>
      <c r="O248" s="781"/>
      <c r="P248" s="781"/>
      <c r="Q248" s="863"/>
      <c r="R248" s="862"/>
      <c r="S248" s="862"/>
      <c r="T248" s="861"/>
      <c r="U248" s="863"/>
      <c r="V248" s="861"/>
      <c r="W248" s="861"/>
      <c r="X248" s="861"/>
      <c r="Y248" s="882"/>
      <c r="Z248" s="863"/>
      <c r="AA248" s="822"/>
      <c r="AB248" s="822"/>
      <c r="AC248" s="833"/>
      <c r="AD248" s="531">
        <v>85.91</v>
      </c>
      <c r="AE248" s="531">
        <v>-1.46</v>
      </c>
      <c r="AF248" s="823">
        <v>20.3</v>
      </c>
      <c r="AG248" s="540">
        <v>8</v>
      </c>
      <c r="AH248" s="540">
        <v>130</v>
      </c>
      <c r="AI248" s="533">
        <v>0.81</v>
      </c>
      <c r="AJ248" s="437"/>
      <c r="AK248" s="437"/>
      <c r="AL248" s="796" t="s">
        <v>27</v>
      </c>
      <c r="AM248" s="437"/>
      <c r="AN248" s="534"/>
      <c r="AO248" s="437" t="s">
        <v>55</v>
      </c>
      <c r="AP248" s="437" t="s">
        <v>55</v>
      </c>
      <c r="AQ248" s="25" t="s">
        <v>32</v>
      </c>
      <c r="AR248" s="437" t="s">
        <v>2239</v>
      </c>
      <c r="AS248" s="437" t="s">
        <v>2489</v>
      </c>
      <c r="AT248" s="437"/>
      <c r="AU248" s="796" t="s">
        <v>2241</v>
      </c>
      <c r="AV248" s="437">
        <v>247</v>
      </c>
    </row>
    <row r="249" spans="1:48" ht="27">
      <c r="A249" s="602">
        <v>45408</v>
      </c>
      <c r="B249" s="41">
        <v>104</v>
      </c>
      <c r="C249" s="603">
        <v>0.40972222222222221</v>
      </c>
      <c r="D249" s="40">
        <v>2402792</v>
      </c>
      <c r="E249" s="538" t="s">
        <v>59</v>
      </c>
      <c r="F249" s="40" t="s">
        <v>55</v>
      </c>
      <c r="G249" s="855">
        <v>13.3</v>
      </c>
      <c r="H249" s="855">
        <v>12.9</v>
      </c>
      <c r="I249" s="855">
        <v>13.04</v>
      </c>
      <c r="J249" s="604"/>
      <c r="K249" s="829">
        <v>13.32</v>
      </c>
      <c r="L249" s="605">
        <f>(SSSE[[#This Row],[Protéine Brut (%) (+/-0,7)]]/(100-SSSE[[#This Row],[Humidité (%)]]))*100</f>
        <v>15.363321799307958</v>
      </c>
      <c r="M249" s="781"/>
      <c r="N249" s="781">
        <v>1</v>
      </c>
      <c r="O249" s="781"/>
      <c r="P249" s="781">
        <v>2.2000000000000002</v>
      </c>
      <c r="Q249" s="859">
        <f>SUM(SSSE[[#This Row],[G 450µ]:[G 400µ]])</f>
        <v>3.2</v>
      </c>
      <c r="R249" s="862">
        <v>7.8</v>
      </c>
      <c r="S249" s="862">
        <v>22.8</v>
      </c>
      <c r="T249" s="861">
        <v>19.600000000000001</v>
      </c>
      <c r="U249" s="859">
        <f>SUM(SSSE[[#This Row],[G 355µ]:[G 250µ]])</f>
        <v>50.2</v>
      </c>
      <c r="V249" s="861">
        <v>19.5</v>
      </c>
      <c r="W249" s="861">
        <v>12.2</v>
      </c>
      <c r="X249" s="861">
        <v>6.2</v>
      </c>
      <c r="Y249" s="882">
        <v>7</v>
      </c>
      <c r="Z249" s="863"/>
      <c r="AA249" s="822">
        <v>30.85</v>
      </c>
      <c r="AB249" s="822">
        <v>88.06</v>
      </c>
      <c r="AC249" s="833">
        <v>11.85</v>
      </c>
      <c r="AD249" s="531">
        <v>85.11</v>
      </c>
      <c r="AE249" s="531">
        <v>-1.64</v>
      </c>
      <c r="AF249" s="823">
        <v>20.74</v>
      </c>
      <c r="AG249" s="540">
        <v>7</v>
      </c>
      <c r="AH249" s="540">
        <v>144</v>
      </c>
      <c r="AI249" s="533"/>
      <c r="AJ249" s="437"/>
      <c r="AK249" s="437"/>
      <c r="AL249" s="796" t="s">
        <v>46</v>
      </c>
      <c r="AM249" s="437" t="s">
        <v>55</v>
      </c>
      <c r="AN249" s="534" t="s">
        <v>55</v>
      </c>
      <c r="AO249" s="437" t="s">
        <v>55</v>
      </c>
      <c r="AP249" s="437" t="s">
        <v>55</v>
      </c>
      <c r="AQ249" s="25" t="s">
        <v>32</v>
      </c>
      <c r="AR249" s="437" t="s">
        <v>2239</v>
      </c>
      <c r="AS249" s="437" t="s">
        <v>2490</v>
      </c>
      <c r="AT249" s="437"/>
      <c r="AU249" s="796" t="s">
        <v>2241</v>
      </c>
      <c r="AV249" s="437">
        <v>248</v>
      </c>
    </row>
    <row r="250" spans="1:48" ht="27">
      <c r="A250" s="602">
        <v>45408</v>
      </c>
      <c r="B250" s="41">
        <v>104</v>
      </c>
      <c r="C250" s="603">
        <v>0.45833333333333331</v>
      </c>
      <c r="D250" s="40">
        <v>2402800</v>
      </c>
      <c r="E250" s="40" t="s">
        <v>71</v>
      </c>
      <c r="F250" s="40" t="s">
        <v>55</v>
      </c>
      <c r="G250" s="855">
        <v>12.8</v>
      </c>
      <c r="H250" s="855"/>
      <c r="I250" s="855">
        <v>12.74</v>
      </c>
      <c r="J250" s="604"/>
      <c r="K250" s="829">
        <v>12.28</v>
      </c>
      <c r="L250" s="605">
        <f>(SSSE[[#This Row],[Protéine Brut (%) (+/-0,7)]]/(100-SSSE[[#This Row],[Humidité (%)]]))*100</f>
        <v>14.082568807339449</v>
      </c>
      <c r="M250" s="781"/>
      <c r="N250" s="781">
        <v>1.6</v>
      </c>
      <c r="O250" s="781"/>
      <c r="P250" s="781">
        <v>4</v>
      </c>
      <c r="Q250" s="859">
        <f>SUM(SSSE[[#This Row],[G 450µ]:[G 400µ]])</f>
        <v>5.6</v>
      </c>
      <c r="R250" s="862">
        <v>7</v>
      </c>
      <c r="S250" s="862">
        <v>20</v>
      </c>
      <c r="T250" s="861">
        <v>21</v>
      </c>
      <c r="U250" s="859">
        <f>SUM(SSSE[[#This Row],[G 355µ]:[G 250µ]])</f>
        <v>48</v>
      </c>
      <c r="V250" s="861">
        <v>21</v>
      </c>
      <c r="W250" s="861">
        <v>11</v>
      </c>
      <c r="X250" s="861">
        <v>5</v>
      </c>
      <c r="Y250" s="882">
        <v>8</v>
      </c>
      <c r="Z250" s="863"/>
      <c r="AA250" s="822"/>
      <c r="AB250" s="822"/>
      <c r="AC250" s="833"/>
      <c r="AD250" s="531">
        <v>82.99</v>
      </c>
      <c r="AE250" s="531">
        <v>-1.35</v>
      </c>
      <c r="AF250" s="823">
        <v>21.92</v>
      </c>
      <c r="AG250" s="540">
        <v>8</v>
      </c>
      <c r="AH250" s="540">
        <v>152</v>
      </c>
      <c r="AI250" s="533"/>
      <c r="AJ250" s="437"/>
      <c r="AK250" s="437"/>
      <c r="AL250" s="796" t="s">
        <v>46</v>
      </c>
      <c r="AM250" s="437"/>
      <c r="AN250" s="534"/>
      <c r="AO250" s="437" t="s">
        <v>55</v>
      </c>
      <c r="AP250" s="437" t="s">
        <v>55</v>
      </c>
      <c r="AQ250" s="25" t="s">
        <v>32</v>
      </c>
      <c r="AR250" s="437" t="s">
        <v>2239</v>
      </c>
      <c r="AS250" s="437" t="s">
        <v>2491</v>
      </c>
      <c r="AT250" s="437"/>
      <c r="AU250" s="796" t="s">
        <v>2241</v>
      </c>
      <c r="AV250" s="437">
        <v>249</v>
      </c>
    </row>
    <row r="251" spans="1:48" ht="27">
      <c r="A251" s="602">
        <v>45408</v>
      </c>
      <c r="B251" s="41">
        <v>104</v>
      </c>
      <c r="C251" s="603">
        <v>0.60416666666666663</v>
      </c>
      <c r="D251" s="40">
        <v>2402805</v>
      </c>
      <c r="E251" s="40" t="s">
        <v>21</v>
      </c>
      <c r="F251" s="40" t="s">
        <v>55</v>
      </c>
      <c r="G251" s="855">
        <v>13.66</v>
      </c>
      <c r="H251" s="855"/>
      <c r="I251" s="855">
        <v>13.5</v>
      </c>
      <c r="J251" s="604"/>
      <c r="K251" s="829">
        <v>13.3</v>
      </c>
      <c r="L251" s="605">
        <f>(SSSE[[#This Row],[Protéine Brut (%) (+/-0,7)]]/(100-SSSE[[#This Row],[Humidité (%)]]))*100</f>
        <v>15.404215890664814</v>
      </c>
      <c r="M251" s="781"/>
      <c r="N251" s="781">
        <v>1.2</v>
      </c>
      <c r="O251" s="781"/>
      <c r="P251" s="781">
        <v>3.2</v>
      </c>
      <c r="Q251" s="859">
        <f>SUM(SSSE[[#This Row],[G 450µ]:[G 400µ]])</f>
        <v>4.4000000000000004</v>
      </c>
      <c r="R251" s="862">
        <v>7</v>
      </c>
      <c r="S251" s="862">
        <v>20</v>
      </c>
      <c r="T251" s="861">
        <v>22</v>
      </c>
      <c r="U251" s="859">
        <f>SUM(SSSE[[#This Row],[G 355µ]:[G 250µ]])</f>
        <v>49</v>
      </c>
      <c r="V251" s="861">
        <v>20</v>
      </c>
      <c r="W251" s="861">
        <v>12</v>
      </c>
      <c r="X251" s="861">
        <v>8</v>
      </c>
      <c r="Y251" s="882">
        <v>5</v>
      </c>
      <c r="Z251" s="863"/>
      <c r="AA251" s="822"/>
      <c r="AB251" s="822"/>
      <c r="AC251" s="833"/>
      <c r="AD251" s="531">
        <v>83.56</v>
      </c>
      <c r="AE251" s="531">
        <v>-1.07</v>
      </c>
      <c r="AF251" s="823">
        <v>20.75</v>
      </c>
      <c r="AG251" s="540">
        <v>12</v>
      </c>
      <c r="AH251" s="540">
        <v>132</v>
      </c>
      <c r="AI251" s="533"/>
      <c r="AJ251" s="437"/>
      <c r="AK251" s="437"/>
      <c r="AL251" s="796" t="s">
        <v>27</v>
      </c>
      <c r="AM251" s="437"/>
      <c r="AN251" s="534"/>
      <c r="AO251" s="437" t="s">
        <v>55</v>
      </c>
      <c r="AP251" s="437" t="s">
        <v>55</v>
      </c>
      <c r="AQ251" s="25" t="s">
        <v>32</v>
      </c>
      <c r="AR251" s="437" t="s">
        <v>2244</v>
      </c>
      <c r="AS251" s="437" t="s">
        <v>2492</v>
      </c>
      <c r="AT251" s="437"/>
      <c r="AU251" s="796" t="s">
        <v>2241</v>
      </c>
      <c r="AV251" s="437">
        <v>250</v>
      </c>
    </row>
    <row r="252" spans="1:48" ht="27">
      <c r="A252" s="602">
        <v>45409</v>
      </c>
      <c r="B252" s="41">
        <v>104</v>
      </c>
      <c r="C252" s="603">
        <v>0.4375</v>
      </c>
      <c r="D252" s="40">
        <v>2402822</v>
      </c>
      <c r="E252" s="40" t="s">
        <v>21</v>
      </c>
      <c r="F252" s="40" t="s">
        <v>55</v>
      </c>
      <c r="G252" s="855">
        <v>13.8</v>
      </c>
      <c r="H252" s="855"/>
      <c r="I252" s="855">
        <v>13.69</v>
      </c>
      <c r="J252" s="604"/>
      <c r="K252" s="829">
        <v>12.81</v>
      </c>
      <c r="L252" s="605">
        <f>(SSSE[[#This Row],[Protéine Brut (%) (+/-0,7)]]/(100-SSSE[[#This Row],[Humidité (%)]]))*100</f>
        <v>14.860788863109049</v>
      </c>
      <c r="M252" s="781"/>
      <c r="N252" s="781">
        <v>1.6</v>
      </c>
      <c r="O252" s="781"/>
      <c r="P252" s="781">
        <v>2.6</v>
      </c>
      <c r="Q252" s="859">
        <f>SUM(SSSE[[#This Row],[G 450µ]:[G 400µ]])</f>
        <v>4.2</v>
      </c>
      <c r="R252" s="862">
        <v>7.6</v>
      </c>
      <c r="S252" s="862">
        <v>28.8</v>
      </c>
      <c r="T252" s="861">
        <v>18</v>
      </c>
      <c r="U252" s="859">
        <f>SUM(SSSE[[#This Row],[G 355µ]:[G 250µ]])</f>
        <v>54.4</v>
      </c>
      <c r="V252" s="861">
        <v>21.2</v>
      </c>
      <c r="W252" s="861">
        <v>11.6</v>
      </c>
      <c r="X252" s="861">
        <v>3</v>
      </c>
      <c r="Y252" s="882">
        <v>5</v>
      </c>
      <c r="Z252" s="863"/>
      <c r="AA252" s="822"/>
      <c r="AB252" s="822"/>
      <c r="AC252" s="833"/>
      <c r="AD252" s="531">
        <v>84.68</v>
      </c>
      <c r="AE252" s="531">
        <v>-1.78</v>
      </c>
      <c r="AF252" s="823">
        <v>21.8</v>
      </c>
      <c r="AG252" s="540">
        <v>9</v>
      </c>
      <c r="AH252" s="540">
        <v>142</v>
      </c>
      <c r="AI252" s="533"/>
      <c r="AJ252" s="437"/>
      <c r="AK252" s="437"/>
      <c r="AL252" s="796" t="s">
        <v>27</v>
      </c>
      <c r="AM252" s="437"/>
      <c r="AN252" s="534"/>
      <c r="AO252" s="437" t="s">
        <v>55</v>
      </c>
      <c r="AP252" s="437" t="s">
        <v>55</v>
      </c>
      <c r="AQ252" s="25" t="s">
        <v>32</v>
      </c>
      <c r="AR252" s="437" t="s">
        <v>2244</v>
      </c>
      <c r="AS252" s="437" t="s">
        <v>2493</v>
      </c>
      <c r="AT252" s="437"/>
      <c r="AU252" s="796" t="s">
        <v>2241</v>
      </c>
      <c r="AV252" s="437">
        <v>251</v>
      </c>
    </row>
    <row r="253" spans="1:48" ht="27">
      <c r="A253" s="602">
        <v>45409</v>
      </c>
      <c r="B253" s="41">
        <v>104</v>
      </c>
      <c r="C253" s="603">
        <v>0.45833333333333331</v>
      </c>
      <c r="D253" s="40">
        <v>2402825</v>
      </c>
      <c r="E253" s="538" t="s">
        <v>59</v>
      </c>
      <c r="F253" s="40" t="s">
        <v>55</v>
      </c>
      <c r="G253" s="855">
        <v>13.6</v>
      </c>
      <c r="H253" s="855"/>
      <c r="I253" s="855"/>
      <c r="J253" s="604"/>
      <c r="K253" s="829">
        <v>13.54</v>
      </c>
      <c r="L253" s="605">
        <f>(SSSE[[#This Row],[Protéine Brut (%) (+/-0,7)]]/(100-SSSE[[#This Row],[Humidité (%)]]))*100</f>
        <v>15.671296296296294</v>
      </c>
      <c r="M253" s="781"/>
      <c r="N253" s="781"/>
      <c r="O253" s="781"/>
      <c r="P253" s="781"/>
      <c r="Q253" s="863"/>
      <c r="R253" s="862"/>
      <c r="S253" s="862"/>
      <c r="T253" s="861"/>
      <c r="U253" s="863"/>
      <c r="V253" s="861"/>
      <c r="W253" s="861"/>
      <c r="X253" s="861"/>
      <c r="Y253" s="882"/>
      <c r="Z253" s="863"/>
      <c r="AA253" s="822"/>
      <c r="AB253" s="822"/>
      <c r="AC253" s="833"/>
      <c r="AD253" s="531">
        <v>84.32</v>
      </c>
      <c r="AE253" s="531">
        <v>-1.45</v>
      </c>
      <c r="AF253" s="823">
        <v>20.56</v>
      </c>
      <c r="AG253" s="540">
        <v>8</v>
      </c>
      <c r="AH253" s="540">
        <v>138</v>
      </c>
      <c r="AI253" s="533"/>
      <c r="AJ253" s="437"/>
      <c r="AK253" s="437"/>
      <c r="AL253" s="796" t="s">
        <v>27</v>
      </c>
      <c r="AM253" s="437" t="s">
        <v>55</v>
      </c>
      <c r="AN253" s="534" t="s">
        <v>55</v>
      </c>
      <c r="AO253" s="437" t="s">
        <v>55</v>
      </c>
      <c r="AP253" s="437" t="s">
        <v>55</v>
      </c>
      <c r="AQ253" s="25" t="s">
        <v>32</v>
      </c>
      <c r="AR253" s="437" t="s">
        <v>2244</v>
      </c>
      <c r="AS253" s="437" t="s">
        <v>2494</v>
      </c>
      <c r="AT253" s="437"/>
      <c r="AU253" s="796" t="s">
        <v>2241</v>
      </c>
      <c r="AV253" s="437">
        <v>252</v>
      </c>
    </row>
    <row r="254" spans="1:48" ht="27">
      <c r="A254" s="602">
        <v>45409</v>
      </c>
      <c r="B254" s="41">
        <v>104</v>
      </c>
      <c r="C254" s="603">
        <v>0.45833333333333331</v>
      </c>
      <c r="D254" s="40">
        <v>2402826</v>
      </c>
      <c r="E254" s="40" t="s">
        <v>71</v>
      </c>
      <c r="F254" s="40" t="s">
        <v>55</v>
      </c>
      <c r="G254" s="855">
        <v>13.67</v>
      </c>
      <c r="H254" s="855"/>
      <c r="I254" s="855">
        <v>13.56</v>
      </c>
      <c r="J254" s="604"/>
      <c r="K254" s="829">
        <v>13.61</v>
      </c>
      <c r="L254" s="605">
        <f>(SSSE[[#This Row],[Protéine Brut (%) (+/-0,7)]]/(100-SSSE[[#This Row],[Humidité (%)]]))*100</f>
        <v>15.765087455114097</v>
      </c>
      <c r="M254" s="781"/>
      <c r="N254" s="781">
        <v>1</v>
      </c>
      <c r="O254" s="781"/>
      <c r="P254" s="781">
        <v>1.4</v>
      </c>
      <c r="Q254" s="859">
        <f>SUM(SSSE[[#This Row],[G 450µ]:[G 400µ]])</f>
        <v>2.4</v>
      </c>
      <c r="R254" s="862">
        <v>6.6</v>
      </c>
      <c r="S254" s="862">
        <v>22</v>
      </c>
      <c r="T254" s="861">
        <v>21</v>
      </c>
      <c r="U254" s="859">
        <f>SUM(SSSE[[#This Row],[G 355µ]:[G 250µ]])</f>
        <v>49.6</v>
      </c>
      <c r="V254" s="861">
        <v>20</v>
      </c>
      <c r="W254" s="861">
        <v>11</v>
      </c>
      <c r="X254" s="861">
        <v>6</v>
      </c>
      <c r="Y254" s="882">
        <v>8</v>
      </c>
      <c r="Z254" s="863"/>
      <c r="AA254" s="822"/>
      <c r="AB254" s="822"/>
      <c r="AC254" s="833"/>
      <c r="AD254" s="531">
        <v>84.36</v>
      </c>
      <c r="AE254" s="531">
        <v>-1.41</v>
      </c>
      <c r="AF254" s="823">
        <v>20.03</v>
      </c>
      <c r="AG254" s="540">
        <v>8</v>
      </c>
      <c r="AH254" s="540">
        <v>133</v>
      </c>
      <c r="AI254" s="533"/>
      <c r="AJ254" s="437"/>
      <c r="AK254" s="437"/>
      <c r="AL254" s="796" t="s">
        <v>27</v>
      </c>
      <c r="AM254" s="437"/>
      <c r="AN254" s="534"/>
      <c r="AO254" s="437" t="s">
        <v>55</v>
      </c>
      <c r="AP254" s="437" t="s">
        <v>55</v>
      </c>
      <c r="AQ254" s="25" t="s">
        <v>32</v>
      </c>
      <c r="AR254" s="437" t="s">
        <v>2244</v>
      </c>
      <c r="AS254" s="437" t="s">
        <v>2495</v>
      </c>
      <c r="AT254" s="437"/>
      <c r="AU254" s="796" t="s">
        <v>2241</v>
      </c>
      <c r="AV254" s="437">
        <v>253</v>
      </c>
    </row>
    <row r="255" spans="1:48" ht="27">
      <c r="A255" s="602">
        <v>45411</v>
      </c>
      <c r="B255" s="41">
        <v>104</v>
      </c>
      <c r="C255" s="603">
        <v>0.45833333333333331</v>
      </c>
      <c r="D255" s="40">
        <v>2402856</v>
      </c>
      <c r="E255" s="538" t="s">
        <v>59</v>
      </c>
      <c r="F255" s="40" t="s">
        <v>55</v>
      </c>
      <c r="G255" s="855">
        <v>13.58</v>
      </c>
      <c r="H255" s="855">
        <v>13.51</v>
      </c>
      <c r="I255" s="855">
        <v>13.56</v>
      </c>
      <c r="J255" s="604">
        <v>0.63</v>
      </c>
      <c r="K255" s="829">
        <v>13.15</v>
      </c>
      <c r="L255" s="605">
        <f>(SSSE[[#This Row],[Protéine Brut (%) (+/-0,7)]]/(100-SSSE[[#This Row],[Humidité (%)]]))*100</f>
        <v>15.216385096042584</v>
      </c>
      <c r="M255" s="781"/>
      <c r="N255" s="781">
        <v>0.8</v>
      </c>
      <c r="O255" s="781"/>
      <c r="P255" s="781">
        <v>3.4</v>
      </c>
      <c r="Q255" s="859">
        <f>SUM(SSSE[[#This Row],[G 450µ]:[G 400µ]])</f>
        <v>4.2</v>
      </c>
      <c r="R255" s="862">
        <v>9.6</v>
      </c>
      <c r="S255" s="862">
        <v>24.4</v>
      </c>
      <c r="T255" s="861">
        <v>20.8</v>
      </c>
      <c r="U255" s="859">
        <f>SUM(SSSE[[#This Row],[G 355µ]:[G 250µ]])</f>
        <v>54.8</v>
      </c>
      <c r="V255" s="861">
        <v>15.6</v>
      </c>
      <c r="W255" s="861">
        <v>10</v>
      </c>
      <c r="X255" s="861">
        <v>7.8</v>
      </c>
      <c r="Y255" s="882">
        <v>6</v>
      </c>
      <c r="Z255" s="863"/>
      <c r="AA255" s="822"/>
      <c r="AB255" s="822"/>
      <c r="AC255" s="833"/>
      <c r="AD255" s="531">
        <v>82.88</v>
      </c>
      <c r="AE255" s="531">
        <v>-1.03</v>
      </c>
      <c r="AF255" s="823">
        <v>19.809999999999999</v>
      </c>
      <c r="AG255" s="540">
        <v>8</v>
      </c>
      <c r="AH255" s="540">
        <v>120</v>
      </c>
      <c r="AI255" s="533">
        <v>0.86</v>
      </c>
      <c r="AJ255" s="437"/>
      <c r="AK255" s="437"/>
      <c r="AL255" s="796" t="s">
        <v>46</v>
      </c>
      <c r="AM255" s="437" t="s">
        <v>55</v>
      </c>
      <c r="AN255" s="534" t="s">
        <v>55</v>
      </c>
      <c r="AO255" s="437" t="s">
        <v>55</v>
      </c>
      <c r="AP255" s="437" t="s">
        <v>55</v>
      </c>
      <c r="AQ255" s="25" t="s">
        <v>32</v>
      </c>
      <c r="AR255" s="437" t="s">
        <v>2244</v>
      </c>
      <c r="AS255" s="437" t="s">
        <v>2496</v>
      </c>
      <c r="AT255" s="437"/>
      <c r="AU255" s="796" t="s">
        <v>2241</v>
      </c>
      <c r="AV255" s="437">
        <v>254</v>
      </c>
    </row>
    <row r="256" spans="1:48" ht="27">
      <c r="A256" s="602">
        <v>45411</v>
      </c>
      <c r="B256" s="41">
        <v>104</v>
      </c>
      <c r="C256" s="603">
        <v>0.45833333333333331</v>
      </c>
      <c r="D256" s="40">
        <v>2402857</v>
      </c>
      <c r="E256" s="40" t="s">
        <v>71</v>
      </c>
      <c r="F256" s="40" t="s">
        <v>55</v>
      </c>
      <c r="G256" s="855">
        <v>13.65</v>
      </c>
      <c r="H256" s="855">
        <v>13.9</v>
      </c>
      <c r="I256" s="855">
        <v>13.59</v>
      </c>
      <c r="J256" s="604"/>
      <c r="K256" s="829">
        <v>13.47</v>
      </c>
      <c r="L256" s="605">
        <f>(SSSE[[#This Row],[Protéine Brut (%) (+/-0,7)]]/(100-SSSE[[#This Row],[Humidité (%)]]))*100</f>
        <v>15.599305153445284</v>
      </c>
      <c r="M256" s="781"/>
      <c r="N256" s="781">
        <v>1.2</v>
      </c>
      <c r="O256" s="781"/>
      <c r="P256" s="781">
        <v>3</v>
      </c>
      <c r="Q256" s="859">
        <f>SUM(SSSE[[#This Row],[G 450µ]:[G 400µ]])</f>
        <v>4.2</v>
      </c>
      <c r="R256" s="862">
        <v>9.1999999999999993</v>
      </c>
      <c r="S256" s="862">
        <v>20</v>
      </c>
      <c r="T256" s="861">
        <v>20</v>
      </c>
      <c r="U256" s="859">
        <f>SUM(SSSE[[#This Row],[G 355µ]:[G 250µ]])</f>
        <v>49.2</v>
      </c>
      <c r="V256" s="861">
        <v>18</v>
      </c>
      <c r="W256" s="861">
        <v>11</v>
      </c>
      <c r="X256" s="861">
        <v>9</v>
      </c>
      <c r="Y256" s="882">
        <v>7</v>
      </c>
      <c r="Z256" s="863"/>
      <c r="AA256" s="822">
        <v>32.61</v>
      </c>
      <c r="AB256" s="822">
        <v>82</v>
      </c>
      <c r="AC256" s="833">
        <v>12.25</v>
      </c>
      <c r="AD256" s="531">
        <v>83.53</v>
      </c>
      <c r="AE256" s="531">
        <v>-1.35</v>
      </c>
      <c r="AF256" s="823">
        <v>20.46</v>
      </c>
      <c r="AG256" s="540">
        <v>9</v>
      </c>
      <c r="AH256" s="540">
        <v>140</v>
      </c>
      <c r="AI256" s="533">
        <v>0.9</v>
      </c>
      <c r="AJ256" s="437"/>
      <c r="AK256" s="437"/>
      <c r="AL256" s="796" t="s">
        <v>46</v>
      </c>
      <c r="AM256" s="437"/>
      <c r="AN256" s="534"/>
      <c r="AO256" s="437" t="s">
        <v>55</v>
      </c>
      <c r="AP256" s="437" t="s">
        <v>55</v>
      </c>
      <c r="AQ256" s="25" t="s">
        <v>32</v>
      </c>
      <c r="AR256" s="437" t="s">
        <v>2244</v>
      </c>
      <c r="AS256" s="437" t="s">
        <v>2497</v>
      </c>
      <c r="AT256" s="437"/>
      <c r="AU256" s="796" t="s">
        <v>2241</v>
      </c>
      <c r="AV256" s="437">
        <v>255</v>
      </c>
    </row>
    <row r="257" spans="1:48" ht="27">
      <c r="A257" s="602">
        <v>45412</v>
      </c>
      <c r="B257" s="41">
        <v>104</v>
      </c>
      <c r="C257" s="603">
        <v>0.42708333333333331</v>
      </c>
      <c r="D257" s="40">
        <v>2402872</v>
      </c>
      <c r="E257" s="40" t="s">
        <v>71</v>
      </c>
      <c r="F257" s="40" t="s">
        <v>55</v>
      </c>
      <c r="G257" s="855">
        <v>13.89</v>
      </c>
      <c r="H257" s="855"/>
      <c r="I257" s="855">
        <v>13.69</v>
      </c>
      <c r="J257" s="604"/>
      <c r="K257" s="829">
        <v>13.17</v>
      </c>
      <c r="L257" s="605">
        <f>(SSSE[[#This Row],[Protéine Brut (%) (+/-0,7)]]/(100-SSSE[[#This Row],[Humidité (%)]]))*100</f>
        <v>15.294390895366391</v>
      </c>
      <c r="M257" s="781"/>
      <c r="N257" s="781">
        <v>1</v>
      </c>
      <c r="O257" s="781"/>
      <c r="P257" s="781">
        <v>4</v>
      </c>
      <c r="Q257" s="859">
        <f>SUM(SSSE[[#This Row],[G 450µ]:[G 400µ]])</f>
        <v>5</v>
      </c>
      <c r="R257" s="862">
        <v>9</v>
      </c>
      <c r="S257" s="862">
        <v>21</v>
      </c>
      <c r="T257" s="861">
        <v>17.600000000000001</v>
      </c>
      <c r="U257" s="859">
        <f>SUM(SSSE[[#This Row],[G 355µ]:[G 250µ]])</f>
        <v>47.6</v>
      </c>
      <c r="V257" s="861">
        <v>18.2</v>
      </c>
      <c r="W257" s="861">
        <v>12.4</v>
      </c>
      <c r="X257" s="861">
        <v>7</v>
      </c>
      <c r="Y257" s="882">
        <v>8</v>
      </c>
      <c r="Z257" s="863"/>
      <c r="AA257" s="822"/>
      <c r="AB257" s="822"/>
      <c r="AC257" s="833"/>
      <c r="AD257" s="531">
        <v>83.07</v>
      </c>
      <c r="AE257" s="531">
        <v>-1.42</v>
      </c>
      <c r="AF257" s="823">
        <v>19.97</v>
      </c>
      <c r="AG257" s="540">
        <v>8</v>
      </c>
      <c r="AH257" s="540">
        <v>128</v>
      </c>
      <c r="AI257" s="533"/>
      <c r="AJ257" s="437"/>
      <c r="AK257" s="437"/>
      <c r="AL257" s="796" t="s">
        <v>46</v>
      </c>
      <c r="AM257" s="437" t="s">
        <v>55</v>
      </c>
      <c r="AN257" s="534" t="s">
        <v>55</v>
      </c>
      <c r="AO257" s="437" t="s">
        <v>55</v>
      </c>
      <c r="AP257" s="437" t="s">
        <v>55</v>
      </c>
      <c r="AQ257" s="25" t="s">
        <v>32</v>
      </c>
      <c r="AR257" s="437" t="s">
        <v>2244</v>
      </c>
      <c r="AS257" s="437" t="s">
        <v>2498</v>
      </c>
      <c r="AT257" s="437"/>
      <c r="AU257" s="796" t="s">
        <v>2241</v>
      </c>
      <c r="AV257" s="437">
        <v>256</v>
      </c>
    </row>
    <row r="258" spans="1:48" ht="27">
      <c r="A258" s="602">
        <v>45412</v>
      </c>
      <c r="B258" s="41">
        <v>104</v>
      </c>
      <c r="C258" s="603">
        <v>0.42708333333333331</v>
      </c>
      <c r="D258" s="40">
        <v>2402871</v>
      </c>
      <c r="E258" s="538" t="s">
        <v>59</v>
      </c>
      <c r="F258" s="40" t="s">
        <v>55</v>
      </c>
      <c r="G258" s="855">
        <v>13.83</v>
      </c>
      <c r="H258" s="855"/>
      <c r="I258" s="855">
        <v>14.04</v>
      </c>
      <c r="J258" s="604"/>
      <c r="K258" s="829">
        <v>13.02</v>
      </c>
      <c r="L258" s="605">
        <f>(SSSE[[#This Row],[Protéine Brut (%) (+/-0,7)]]/(100-SSSE[[#This Row],[Humidité (%)]]))*100</f>
        <v>15.109666937449228</v>
      </c>
      <c r="M258" s="781"/>
      <c r="N258" s="781">
        <v>1</v>
      </c>
      <c r="O258" s="781"/>
      <c r="P258" s="781">
        <v>4.2</v>
      </c>
      <c r="Q258" s="859">
        <f>SUM(SSSE[[#This Row],[G 450µ]:[G 400µ]])</f>
        <v>5.2</v>
      </c>
      <c r="R258" s="862">
        <v>6.6</v>
      </c>
      <c r="S258" s="862">
        <v>26</v>
      </c>
      <c r="T258" s="861">
        <v>20</v>
      </c>
      <c r="U258" s="859">
        <f>SUM(SSSE[[#This Row],[G 355µ]:[G 250µ]])</f>
        <v>52.6</v>
      </c>
      <c r="V258" s="861">
        <v>16.8</v>
      </c>
      <c r="W258" s="861">
        <v>10.8</v>
      </c>
      <c r="X258" s="861">
        <v>6</v>
      </c>
      <c r="Y258" s="882">
        <v>8.6</v>
      </c>
      <c r="Z258" s="863"/>
      <c r="AA258" s="822">
        <v>37.29</v>
      </c>
      <c r="AB258" s="822">
        <v>84</v>
      </c>
      <c r="AC258" s="833">
        <v>13.21</v>
      </c>
      <c r="AD258" s="531">
        <v>82.63</v>
      </c>
      <c r="AE258" s="531">
        <v>-1.42</v>
      </c>
      <c r="AF258" s="823">
        <v>20.27</v>
      </c>
      <c r="AG258" s="540">
        <v>7</v>
      </c>
      <c r="AH258" s="540">
        <v>117</v>
      </c>
      <c r="AI258" s="533"/>
      <c r="AJ258" s="437"/>
      <c r="AK258" s="437"/>
      <c r="AL258" s="796" t="s">
        <v>46</v>
      </c>
      <c r="AM258" s="437" t="s">
        <v>55</v>
      </c>
      <c r="AN258" s="534" t="s">
        <v>55</v>
      </c>
      <c r="AO258" s="437" t="s">
        <v>55</v>
      </c>
      <c r="AP258" s="437" t="s">
        <v>55</v>
      </c>
      <c r="AQ258" s="25" t="s">
        <v>32</v>
      </c>
      <c r="AR258" s="437" t="s">
        <v>2244</v>
      </c>
      <c r="AS258" s="437" t="s">
        <v>2499</v>
      </c>
      <c r="AT258" s="437"/>
      <c r="AU258" s="796" t="s">
        <v>2241</v>
      </c>
      <c r="AV258" s="437">
        <v>257</v>
      </c>
    </row>
    <row r="259" spans="1:48" ht="27">
      <c r="A259" s="602">
        <v>45412</v>
      </c>
      <c r="B259" s="41">
        <v>104</v>
      </c>
      <c r="C259" s="603">
        <v>0.54166666666666663</v>
      </c>
      <c r="D259" s="40">
        <v>2402877</v>
      </c>
      <c r="E259" s="40" t="s">
        <v>21</v>
      </c>
      <c r="F259" s="40" t="s">
        <v>55</v>
      </c>
      <c r="G259" s="855">
        <v>14.09</v>
      </c>
      <c r="H259" s="855"/>
      <c r="I259" s="855"/>
      <c r="J259" s="604"/>
      <c r="K259" s="829">
        <v>12.5</v>
      </c>
      <c r="L259" s="605">
        <f>(SSSE[[#This Row],[Protéine Brut (%) (+/-0,7)]]/(100-SSSE[[#This Row],[Humidité (%)]]))*100</f>
        <v>14.550110580840414</v>
      </c>
      <c r="M259" s="781"/>
      <c r="N259" s="781">
        <v>1</v>
      </c>
      <c r="O259" s="781"/>
      <c r="P259" s="781">
        <v>2</v>
      </c>
      <c r="Q259" s="859">
        <f>SUM(SSSE[[#This Row],[G 450µ]:[G 400µ]])</f>
        <v>3</v>
      </c>
      <c r="R259" s="862">
        <v>9</v>
      </c>
      <c r="S259" s="862">
        <v>24</v>
      </c>
      <c r="T259" s="861">
        <v>20</v>
      </c>
      <c r="U259" s="859">
        <f>SUM(SSSE[[#This Row],[G 355µ]:[G 250µ]])</f>
        <v>53</v>
      </c>
      <c r="V259" s="861">
        <v>18.600000000000001</v>
      </c>
      <c r="W259" s="861">
        <v>10</v>
      </c>
      <c r="X259" s="861">
        <v>3</v>
      </c>
      <c r="Y259" s="882">
        <v>8</v>
      </c>
      <c r="Z259" s="863"/>
      <c r="AA259" s="822"/>
      <c r="AB259" s="822"/>
      <c r="AC259" s="833"/>
      <c r="AD259" s="531">
        <v>82.86</v>
      </c>
      <c r="AE259" s="531">
        <v>-1.46</v>
      </c>
      <c r="AF259" s="823">
        <v>20.65</v>
      </c>
      <c r="AG259" s="540">
        <v>5</v>
      </c>
      <c r="AH259" s="540">
        <v>120</v>
      </c>
      <c r="AI259" s="533"/>
      <c r="AJ259" s="437"/>
      <c r="AK259" s="437"/>
      <c r="AL259" s="796" t="s">
        <v>46</v>
      </c>
      <c r="AM259" s="437" t="s">
        <v>55</v>
      </c>
      <c r="AN259" s="534" t="s">
        <v>55</v>
      </c>
      <c r="AO259" s="437" t="s">
        <v>55</v>
      </c>
      <c r="AP259" s="437" t="s">
        <v>55</v>
      </c>
      <c r="AQ259" s="25" t="s">
        <v>32</v>
      </c>
      <c r="AR259" s="437" t="s">
        <v>2244</v>
      </c>
      <c r="AS259" s="437" t="s">
        <v>2500</v>
      </c>
      <c r="AT259" s="437"/>
      <c r="AU259" s="796" t="s">
        <v>2241</v>
      </c>
      <c r="AV259" s="437">
        <v>258</v>
      </c>
    </row>
    <row r="260" spans="1:48" ht="27">
      <c r="A260" s="535">
        <v>45414</v>
      </c>
      <c r="B260" s="536">
        <v>105</v>
      </c>
      <c r="C260" s="537">
        <v>0.5</v>
      </c>
      <c r="D260" s="538">
        <v>2402915</v>
      </c>
      <c r="E260" s="538" t="s">
        <v>71</v>
      </c>
      <c r="F260" s="538" t="s">
        <v>55</v>
      </c>
      <c r="G260" s="857">
        <v>13.79</v>
      </c>
      <c r="H260" s="857"/>
      <c r="I260" s="857"/>
      <c r="J260" s="530"/>
      <c r="K260" s="830">
        <v>13.58</v>
      </c>
      <c r="L260" s="539">
        <f>(SSSE[[#This Row],[Protéine Brut (%) (+/-0,7)]]/(100-SSSE[[#This Row],[Humidité (%)]]))*100</f>
        <v>15.752232919614892</v>
      </c>
      <c r="M260" s="865"/>
      <c r="N260" s="865">
        <v>1</v>
      </c>
      <c r="O260" s="865"/>
      <c r="P260" s="865">
        <v>3</v>
      </c>
      <c r="Q260" s="863">
        <f t="shared" ref="Q260:Q323" si="0">SUM(M260:P260)</f>
        <v>4</v>
      </c>
      <c r="R260" s="862">
        <v>8.5</v>
      </c>
      <c r="S260" s="862">
        <v>22</v>
      </c>
      <c r="T260" s="862">
        <v>18</v>
      </c>
      <c r="U260" s="863">
        <f>SUM(SSSE[[#This Row],[G 355µ]:[G 250µ]])</f>
        <v>48.5</v>
      </c>
      <c r="V260" s="862">
        <v>19</v>
      </c>
      <c r="W260" s="862">
        <v>12</v>
      </c>
      <c r="X260" s="862">
        <v>7</v>
      </c>
      <c r="Y260" s="883">
        <v>8</v>
      </c>
      <c r="Z260" s="863">
        <f t="shared" ref="Z260:Z323" si="1">SUM(V260:Y260)</f>
        <v>46</v>
      </c>
      <c r="AA260" s="822"/>
      <c r="AB260" s="822"/>
      <c r="AC260" s="833"/>
      <c r="AD260" s="531">
        <v>83.71</v>
      </c>
      <c r="AE260" s="531">
        <v>-1.25</v>
      </c>
      <c r="AF260" s="823">
        <v>20.12</v>
      </c>
      <c r="AG260" s="540">
        <v>5</v>
      </c>
      <c r="AH260" s="540">
        <v>122</v>
      </c>
      <c r="AI260" s="533"/>
      <c r="AJ260" s="437"/>
      <c r="AK260" s="437"/>
      <c r="AL260" s="796" t="s">
        <v>46</v>
      </c>
      <c r="AM260" s="437" t="s">
        <v>55</v>
      </c>
      <c r="AN260" s="534" t="s">
        <v>55</v>
      </c>
      <c r="AO260" s="437" t="s">
        <v>55</v>
      </c>
      <c r="AP260" s="437" t="s">
        <v>55</v>
      </c>
      <c r="AQ260" s="25" t="s">
        <v>32</v>
      </c>
      <c r="AR260" s="437" t="s">
        <v>2244</v>
      </c>
      <c r="AS260" s="437" t="s">
        <v>2501</v>
      </c>
      <c r="AT260" s="437"/>
      <c r="AU260" s="796" t="s">
        <v>2241</v>
      </c>
      <c r="AV260" s="437">
        <v>259</v>
      </c>
    </row>
    <row r="261" spans="1:48" ht="27">
      <c r="A261" s="535">
        <v>45414</v>
      </c>
      <c r="B261" s="536">
        <v>105</v>
      </c>
      <c r="C261" s="537">
        <v>0.5</v>
      </c>
      <c r="D261" s="538">
        <v>2402916</v>
      </c>
      <c r="E261" s="538" t="s">
        <v>59</v>
      </c>
      <c r="F261" s="538" t="s">
        <v>55</v>
      </c>
      <c r="G261" s="857">
        <v>13.74</v>
      </c>
      <c r="H261" s="857"/>
      <c r="I261" s="857"/>
      <c r="J261" s="530"/>
      <c r="K261" s="830">
        <v>13.4</v>
      </c>
      <c r="L261" s="539">
        <f>(SSSE[[#This Row],[Protéine Brut (%) (+/-0,7)]]/(100-SSSE[[#This Row],[Humidité (%)]]))*100</f>
        <v>15.534430790632969</v>
      </c>
      <c r="M261" s="865"/>
      <c r="N261" s="865"/>
      <c r="O261" s="865"/>
      <c r="P261" s="865"/>
      <c r="Q261" s="863"/>
      <c r="R261" s="862"/>
      <c r="S261" s="862"/>
      <c r="T261" s="862"/>
      <c r="U261" s="863"/>
      <c r="V261" s="862"/>
      <c r="W261" s="862"/>
      <c r="X261" s="862"/>
      <c r="Y261" s="883"/>
      <c r="Z261" s="863"/>
      <c r="AA261" s="822"/>
      <c r="AB261" s="822"/>
      <c r="AC261" s="833"/>
      <c r="AD261" s="531">
        <v>83.71</v>
      </c>
      <c r="AE261" s="531">
        <v>-1.22</v>
      </c>
      <c r="AF261" s="823">
        <v>19.760000000000002</v>
      </c>
      <c r="AG261" s="540">
        <v>6</v>
      </c>
      <c r="AH261" s="540">
        <v>123</v>
      </c>
      <c r="AI261" s="533"/>
      <c r="AJ261" s="437"/>
      <c r="AK261" s="437"/>
      <c r="AL261" s="796" t="s">
        <v>46</v>
      </c>
      <c r="AM261" s="437" t="s">
        <v>55</v>
      </c>
      <c r="AN261" s="534" t="s">
        <v>55</v>
      </c>
      <c r="AO261" s="437" t="s">
        <v>55</v>
      </c>
      <c r="AP261" s="437" t="s">
        <v>55</v>
      </c>
      <c r="AQ261" s="25" t="s">
        <v>32</v>
      </c>
      <c r="AR261" s="437" t="s">
        <v>2244</v>
      </c>
      <c r="AS261" s="437" t="s">
        <v>2502</v>
      </c>
      <c r="AT261" s="437"/>
      <c r="AU261" s="796" t="s">
        <v>2241</v>
      </c>
      <c r="AV261" s="437">
        <v>260</v>
      </c>
    </row>
    <row r="262" spans="1:48" ht="27">
      <c r="A262" s="535">
        <v>45415</v>
      </c>
      <c r="B262" s="536">
        <v>105</v>
      </c>
      <c r="C262" s="537">
        <v>0.4375</v>
      </c>
      <c r="D262" s="538">
        <v>2402924</v>
      </c>
      <c r="E262" s="538" t="s">
        <v>59</v>
      </c>
      <c r="F262" s="538" t="s">
        <v>55</v>
      </c>
      <c r="G262" s="857">
        <v>13.91</v>
      </c>
      <c r="H262" s="857">
        <v>14.14</v>
      </c>
      <c r="I262" s="857">
        <v>14.03</v>
      </c>
      <c r="J262" s="530"/>
      <c r="K262" s="830">
        <v>13.26</v>
      </c>
      <c r="L262" s="539">
        <f>(SSSE[[#This Row],[Protéine Brut (%) (+/-0,7)]]/(100-SSSE[[#This Row],[Humidité (%)]]))*100</f>
        <v>15.402485770705074</v>
      </c>
      <c r="M262" s="865"/>
      <c r="N262" s="865">
        <v>0.8</v>
      </c>
      <c r="O262" s="865"/>
      <c r="P262" s="865">
        <v>1.6</v>
      </c>
      <c r="Q262" s="863">
        <f t="shared" si="0"/>
        <v>2.4000000000000004</v>
      </c>
      <c r="R262" s="862">
        <v>6.2</v>
      </c>
      <c r="S262" s="862">
        <v>23</v>
      </c>
      <c r="T262" s="862">
        <v>20.399999999999999</v>
      </c>
      <c r="U262" s="863">
        <f>SUM(SSSE[[#This Row],[G 355µ]:[G 250µ]])</f>
        <v>49.599999999999994</v>
      </c>
      <c r="V262" s="862">
        <v>18.600000000000001</v>
      </c>
      <c r="W262" s="862">
        <v>12</v>
      </c>
      <c r="X262" s="862">
        <v>4.4000000000000004</v>
      </c>
      <c r="Y262" s="883">
        <v>12.6</v>
      </c>
      <c r="Z262" s="863">
        <f t="shared" si="1"/>
        <v>47.6</v>
      </c>
      <c r="AA262" s="822"/>
      <c r="AB262" s="822"/>
      <c r="AC262" s="833"/>
      <c r="AD262" s="531">
        <v>83.25</v>
      </c>
      <c r="AE262" s="531">
        <v>-1.1599999999999999</v>
      </c>
      <c r="AF262" s="823">
        <v>20.21</v>
      </c>
      <c r="AG262" s="540"/>
      <c r="AH262" s="540"/>
      <c r="AI262" s="533"/>
      <c r="AJ262" s="437"/>
      <c r="AK262" s="437"/>
      <c r="AL262" s="796" t="s">
        <v>105</v>
      </c>
      <c r="AM262" s="437" t="s">
        <v>55</v>
      </c>
      <c r="AN262" s="534" t="s">
        <v>55</v>
      </c>
      <c r="AO262" s="437" t="s">
        <v>55</v>
      </c>
      <c r="AP262" s="437" t="s">
        <v>55</v>
      </c>
      <c r="AQ262" s="25" t="s">
        <v>32</v>
      </c>
      <c r="AR262" s="437" t="s">
        <v>2244</v>
      </c>
      <c r="AS262" s="437" t="s">
        <v>2503</v>
      </c>
      <c r="AT262" s="437"/>
      <c r="AU262" s="796" t="s">
        <v>2241</v>
      </c>
      <c r="AV262" s="437">
        <v>261</v>
      </c>
    </row>
    <row r="263" spans="1:48" ht="27">
      <c r="A263" s="535">
        <v>45415</v>
      </c>
      <c r="B263" s="536">
        <v>105</v>
      </c>
      <c r="C263" s="537">
        <v>0.4375</v>
      </c>
      <c r="D263" s="538">
        <v>2402925</v>
      </c>
      <c r="E263" s="538" t="s">
        <v>71</v>
      </c>
      <c r="F263" s="538" t="s">
        <v>55</v>
      </c>
      <c r="G263" s="857">
        <v>14.02</v>
      </c>
      <c r="H263" s="857">
        <v>14.35</v>
      </c>
      <c r="I263" s="857">
        <v>13.82</v>
      </c>
      <c r="J263" s="530"/>
      <c r="K263" s="830">
        <v>13.12</v>
      </c>
      <c r="L263" s="539">
        <f>(SSSE[[#This Row],[Protéine Brut (%) (+/-0,7)]]/(100-SSSE[[#This Row],[Humidité (%)]]))*100</f>
        <v>15.259362642474992</v>
      </c>
      <c r="M263" s="865"/>
      <c r="N263" s="865">
        <v>0.6</v>
      </c>
      <c r="O263" s="865"/>
      <c r="P263" s="865">
        <v>2</v>
      </c>
      <c r="Q263" s="863">
        <f t="shared" si="0"/>
        <v>2.6</v>
      </c>
      <c r="R263" s="862">
        <v>8</v>
      </c>
      <c r="S263" s="862">
        <v>26.2</v>
      </c>
      <c r="T263" s="862">
        <v>17</v>
      </c>
      <c r="U263" s="863">
        <f>SUM(SSSE[[#This Row],[G 355µ]:[G 250µ]])</f>
        <v>51.2</v>
      </c>
      <c r="V263" s="862">
        <v>21.8</v>
      </c>
      <c r="W263" s="862">
        <v>10</v>
      </c>
      <c r="X263" s="862">
        <v>3.7</v>
      </c>
      <c r="Y263" s="883">
        <v>9.8000000000000007</v>
      </c>
      <c r="Z263" s="863">
        <f t="shared" si="1"/>
        <v>45.3</v>
      </c>
      <c r="AA263" s="822"/>
      <c r="AB263" s="822"/>
      <c r="AC263" s="833"/>
      <c r="AD263" s="531">
        <v>82.73</v>
      </c>
      <c r="AE263" s="531">
        <v>-1.21</v>
      </c>
      <c r="AF263" s="823">
        <v>20.84</v>
      </c>
      <c r="AG263" s="540"/>
      <c r="AH263" s="540"/>
      <c r="AI263" s="533"/>
      <c r="AJ263" s="437"/>
      <c r="AK263" s="437"/>
      <c r="AL263" s="796" t="s">
        <v>105</v>
      </c>
      <c r="AM263" s="437" t="s">
        <v>55</v>
      </c>
      <c r="AN263" s="534" t="s">
        <v>55</v>
      </c>
      <c r="AO263" s="437" t="s">
        <v>55</v>
      </c>
      <c r="AP263" s="437" t="s">
        <v>55</v>
      </c>
      <c r="AQ263" s="25" t="s">
        <v>32</v>
      </c>
      <c r="AR263" s="437" t="s">
        <v>2244</v>
      </c>
      <c r="AS263" s="437" t="s">
        <v>2504</v>
      </c>
      <c r="AT263" s="437"/>
      <c r="AU263" s="796" t="s">
        <v>2241</v>
      </c>
      <c r="AV263" s="437">
        <v>262</v>
      </c>
    </row>
    <row r="264" spans="1:48" ht="27">
      <c r="A264" s="535">
        <v>45415</v>
      </c>
      <c r="B264" s="536">
        <v>105</v>
      </c>
      <c r="C264" s="537">
        <v>0.5</v>
      </c>
      <c r="D264" s="538">
        <v>2402933</v>
      </c>
      <c r="E264" s="538" t="s">
        <v>21</v>
      </c>
      <c r="F264" s="538" t="s">
        <v>55</v>
      </c>
      <c r="G264" s="857">
        <v>14.06</v>
      </c>
      <c r="H264" s="857"/>
      <c r="I264" s="857"/>
      <c r="J264" s="530"/>
      <c r="K264" s="830">
        <v>12.45</v>
      </c>
      <c r="L264" s="539">
        <f>(SSSE[[#This Row],[Protéine Brut (%) (+/-0,7)]]/(100-SSSE[[#This Row],[Humidité (%)]]))*100</f>
        <v>14.486851291598789</v>
      </c>
      <c r="M264" s="865"/>
      <c r="N264" s="865">
        <v>1</v>
      </c>
      <c r="O264" s="865"/>
      <c r="P264" s="865">
        <v>2.4</v>
      </c>
      <c r="Q264" s="863">
        <f t="shared" si="0"/>
        <v>3.4</v>
      </c>
      <c r="R264" s="862">
        <v>7</v>
      </c>
      <c r="S264" s="862">
        <v>24</v>
      </c>
      <c r="T264" s="862">
        <v>20</v>
      </c>
      <c r="U264" s="863">
        <f>SUM(SSSE[[#This Row],[G 355µ]:[G 250µ]])</f>
        <v>51</v>
      </c>
      <c r="V264" s="862">
        <v>18</v>
      </c>
      <c r="W264" s="862">
        <v>11</v>
      </c>
      <c r="X264" s="862">
        <v>4</v>
      </c>
      <c r="Y264" s="883">
        <v>5</v>
      </c>
      <c r="Z264" s="863">
        <f t="shared" si="1"/>
        <v>38</v>
      </c>
      <c r="AA264" s="822">
        <v>37.81</v>
      </c>
      <c r="AB264" s="822">
        <v>70</v>
      </c>
      <c r="AC264" s="833">
        <v>13.01</v>
      </c>
      <c r="AD264" s="531">
        <v>83.25</v>
      </c>
      <c r="AE264" s="531">
        <v>-1.1599999999999999</v>
      </c>
      <c r="AF264" s="823">
        <v>20.21</v>
      </c>
      <c r="AG264" s="540">
        <v>5</v>
      </c>
      <c r="AH264" s="540">
        <v>130</v>
      </c>
      <c r="AI264" s="533"/>
      <c r="AJ264" s="437"/>
      <c r="AK264" s="437"/>
      <c r="AL264" s="796" t="s">
        <v>46</v>
      </c>
      <c r="AM264" s="437"/>
      <c r="AN264" s="534"/>
      <c r="AO264" s="437" t="s">
        <v>55</v>
      </c>
      <c r="AP264" s="437" t="s">
        <v>55</v>
      </c>
      <c r="AQ264" s="25" t="s">
        <v>32</v>
      </c>
      <c r="AR264" s="437" t="s">
        <v>2244</v>
      </c>
      <c r="AS264" s="437" t="s">
        <v>2505</v>
      </c>
      <c r="AT264" s="437"/>
      <c r="AU264" s="796" t="s">
        <v>2241</v>
      </c>
      <c r="AV264" s="437">
        <v>263</v>
      </c>
    </row>
    <row r="265" spans="1:48" ht="27">
      <c r="A265" s="535">
        <v>45416</v>
      </c>
      <c r="B265" s="536">
        <v>205</v>
      </c>
      <c r="C265" s="537">
        <v>0.4375</v>
      </c>
      <c r="D265" s="538">
        <v>2402948</v>
      </c>
      <c r="E265" s="538" t="s">
        <v>59</v>
      </c>
      <c r="F265" s="538" t="s">
        <v>55</v>
      </c>
      <c r="G265" s="857">
        <v>14.3</v>
      </c>
      <c r="H265" s="857"/>
      <c r="I265" s="857"/>
      <c r="J265" s="530"/>
      <c r="K265" s="830">
        <v>13.18</v>
      </c>
      <c r="L265" s="539">
        <f>(SSSE[[#This Row],[Protéine Brut (%) (+/-0,7)]]/(100-SSSE[[#This Row],[Humidité (%)]]))*100</f>
        <v>15.379229871645272</v>
      </c>
      <c r="M265" s="865"/>
      <c r="N265" s="865"/>
      <c r="O265" s="865"/>
      <c r="P265" s="865"/>
      <c r="Q265" s="863"/>
      <c r="R265" s="862"/>
      <c r="S265" s="862"/>
      <c r="T265" s="862"/>
      <c r="U265" s="863"/>
      <c r="V265" s="862"/>
      <c r="W265" s="862"/>
      <c r="X265" s="862"/>
      <c r="Y265" s="883"/>
      <c r="Z265" s="863"/>
      <c r="AA265" s="822"/>
      <c r="AB265" s="822"/>
      <c r="AC265" s="833"/>
      <c r="AD265" s="531">
        <v>82.75</v>
      </c>
      <c r="AE265" s="531">
        <v>-1.1299999999999999</v>
      </c>
      <c r="AF265" s="823">
        <v>20.079999999999998</v>
      </c>
      <c r="AG265" s="540"/>
      <c r="AH265" s="540"/>
      <c r="AI265" s="533"/>
      <c r="AJ265" s="437"/>
      <c r="AK265" s="437"/>
      <c r="AL265" s="796" t="s">
        <v>105</v>
      </c>
      <c r="AM265" s="437" t="s">
        <v>55</v>
      </c>
      <c r="AN265" s="534" t="s">
        <v>55</v>
      </c>
      <c r="AO265" s="437" t="s">
        <v>55</v>
      </c>
      <c r="AP265" s="437" t="s">
        <v>55</v>
      </c>
      <c r="AQ265" s="25" t="s">
        <v>32</v>
      </c>
      <c r="AR265" s="437" t="s">
        <v>2244</v>
      </c>
      <c r="AS265" s="437" t="s">
        <v>2506</v>
      </c>
      <c r="AT265" s="437"/>
      <c r="AU265" s="796" t="s">
        <v>2241</v>
      </c>
      <c r="AV265" s="437">
        <v>264</v>
      </c>
    </row>
    <row r="266" spans="1:48" ht="27">
      <c r="A266" s="535">
        <v>45416</v>
      </c>
      <c r="B266" s="536">
        <v>205</v>
      </c>
      <c r="C266" s="537">
        <v>0.4375</v>
      </c>
      <c r="D266" s="538">
        <v>2402949</v>
      </c>
      <c r="E266" s="538" t="s">
        <v>71</v>
      </c>
      <c r="F266" s="538" t="s">
        <v>55</v>
      </c>
      <c r="G266" s="857">
        <v>14.2</v>
      </c>
      <c r="H266" s="857"/>
      <c r="I266" s="857"/>
      <c r="J266" s="530"/>
      <c r="K266" s="830">
        <v>13.29</v>
      </c>
      <c r="L266" s="539">
        <f>(SSSE[[#This Row],[Protéine Brut (%) (+/-0,7)]]/(100-SSSE[[#This Row],[Humidité (%)]]))*100</f>
        <v>15.489510489510488</v>
      </c>
      <c r="M266" s="865"/>
      <c r="N266" s="865">
        <v>1</v>
      </c>
      <c r="O266" s="865"/>
      <c r="P266" s="865">
        <v>3</v>
      </c>
      <c r="Q266" s="863">
        <f>SUM(M266:P266)</f>
        <v>4</v>
      </c>
      <c r="R266" s="862">
        <v>6</v>
      </c>
      <c r="S266" s="862">
        <v>25</v>
      </c>
      <c r="T266" s="862">
        <v>18</v>
      </c>
      <c r="U266" s="863">
        <f>SUM(SSSE[[#This Row],[G 355µ]:[G 250µ]])</f>
        <v>49</v>
      </c>
      <c r="V266" s="862">
        <v>20</v>
      </c>
      <c r="W266" s="862">
        <v>11</v>
      </c>
      <c r="X266" s="862">
        <v>6</v>
      </c>
      <c r="Y266" s="883">
        <v>8</v>
      </c>
      <c r="Z266" s="863">
        <f>SUM(V266:Y266)</f>
        <v>45</v>
      </c>
      <c r="AA266" s="822"/>
      <c r="AB266" s="822"/>
      <c r="AC266" s="833"/>
      <c r="AD266" s="531">
        <v>82.64</v>
      </c>
      <c r="AE266" s="531">
        <v>-1.25</v>
      </c>
      <c r="AF266" s="823">
        <v>20.16</v>
      </c>
      <c r="AG266" s="540">
        <v>8</v>
      </c>
      <c r="AH266" s="540">
        <v>140</v>
      </c>
      <c r="AI266" s="533"/>
      <c r="AJ266" s="437"/>
      <c r="AK266" s="437"/>
      <c r="AL266" s="796" t="s">
        <v>46</v>
      </c>
      <c r="AM266" s="437" t="s">
        <v>55</v>
      </c>
      <c r="AN266" s="534" t="s">
        <v>55</v>
      </c>
      <c r="AO266" s="437" t="s">
        <v>55</v>
      </c>
      <c r="AP266" s="437" t="s">
        <v>55</v>
      </c>
      <c r="AQ266" s="25" t="s">
        <v>32</v>
      </c>
      <c r="AR266" s="437" t="s">
        <v>2244</v>
      </c>
      <c r="AS266" s="437" t="s">
        <v>2507</v>
      </c>
      <c r="AT266" s="437"/>
      <c r="AU266" s="796" t="s">
        <v>2241</v>
      </c>
      <c r="AV266" s="437">
        <v>265</v>
      </c>
    </row>
    <row r="267" spans="1:48" ht="27">
      <c r="A267" s="535">
        <v>45418</v>
      </c>
      <c r="B267" s="536">
        <v>205</v>
      </c>
      <c r="C267" s="537">
        <v>0.4375</v>
      </c>
      <c r="D267" s="538">
        <v>2402973</v>
      </c>
      <c r="E267" s="538" t="s">
        <v>59</v>
      </c>
      <c r="F267" s="538" t="s">
        <v>55</v>
      </c>
      <c r="G267" s="857">
        <v>14.5</v>
      </c>
      <c r="H267" s="857">
        <v>14.7</v>
      </c>
      <c r="I267" s="857">
        <v>14.1</v>
      </c>
      <c r="J267" s="530">
        <v>0.629</v>
      </c>
      <c r="K267" s="830">
        <v>12.16</v>
      </c>
      <c r="L267" s="539">
        <f>(SSSE[[#This Row],[Protéine Brut (%) (+/-0,7)]]/(100-SSSE[[#This Row],[Humidité (%)]]))*100</f>
        <v>14.222222222222221</v>
      </c>
      <c r="M267" s="865"/>
      <c r="N267" s="865">
        <v>2</v>
      </c>
      <c r="O267" s="865"/>
      <c r="P267" s="865">
        <v>3.4</v>
      </c>
      <c r="Q267" s="863">
        <f t="shared" si="0"/>
        <v>5.4</v>
      </c>
      <c r="R267" s="862">
        <v>8.8000000000000007</v>
      </c>
      <c r="S267" s="862">
        <v>24.8</v>
      </c>
      <c r="T267" s="862">
        <v>17.2</v>
      </c>
      <c r="U267" s="863">
        <f>SUM(SSSE[[#This Row],[G 355µ]:[G 250µ]])</f>
        <v>50.8</v>
      </c>
      <c r="V267" s="862">
        <v>16.600000000000001</v>
      </c>
      <c r="W267" s="862">
        <v>11.2</v>
      </c>
      <c r="X267" s="862">
        <v>7.5</v>
      </c>
      <c r="Y267" s="883">
        <v>7.2</v>
      </c>
      <c r="Z267" s="863">
        <f t="shared" si="1"/>
        <v>42.5</v>
      </c>
      <c r="AA267" s="822">
        <v>32.68</v>
      </c>
      <c r="AB267" s="822">
        <v>75</v>
      </c>
      <c r="AC267" s="833">
        <v>11.69</v>
      </c>
      <c r="AD267" s="531">
        <v>84.07</v>
      </c>
      <c r="AE267" s="531">
        <v>-1.27</v>
      </c>
      <c r="AF267" s="823">
        <v>18.600000000000001</v>
      </c>
      <c r="AG267" s="540">
        <v>6</v>
      </c>
      <c r="AH267" s="540">
        <v>114</v>
      </c>
      <c r="AI267" s="533">
        <v>0.89</v>
      </c>
      <c r="AJ267" s="437"/>
      <c r="AK267" s="437"/>
      <c r="AL267" s="796" t="s">
        <v>46</v>
      </c>
      <c r="AM267" s="437" t="s">
        <v>55</v>
      </c>
      <c r="AN267" s="534" t="s">
        <v>55</v>
      </c>
      <c r="AO267" s="437" t="s">
        <v>55</v>
      </c>
      <c r="AP267" s="437" t="s">
        <v>55</v>
      </c>
      <c r="AQ267" s="25" t="s">
        <v>32</v>
      </c>
      <c r="AR267" s="437" t="s">
        <v>2244</v>
      </c>
      <c r="AS267" s="437" t="s">
        <v>2508</v>
      </c>
      <c r="AT267" s="437"/>
      <c r="AU267" s="796" t="s">
        <v>2241</v>
      </c>
      <c r="AV267" s="437">
        <v>266</v>
      </c>
    </row>
    <row r="268" spans="1:48" ht="27">
      <c r="A268" s="535">
        <v>45419</v>
      </c>
      <c r="B268" s="536">
        <v>205</v>
      </c>
      <c r="C268" s="537">
        <v>0.41666666666666669</v>
      </c>
      <c r="D268" s="538">
        <v>2403003</v>
      </c>
      <c r="E268" s="538" t="s">
        <v>21</v>
      </c>
      <c r="F268" s="538" t="s">
        <v>55</v>
      </c>
      <c r="G268" s="857">
        <v>14.44</v>
      </c>
      <c r="H268" s="857">
        <v>14.23</v>
      </c>
      <c r="I268" s="857">
        <v>14.21</v>
      </c>
      <c r="J268" s="530"/>
      <c r="K268" s="830">
        <v>12.62</v>
      </c>
      <c r="L268" s="539">
        <f>(SSSE[[#This Row],[Protéine Brut (%) (+/-0,7)]]/(100-SSSE[[#This Row],[Humidité (%)]]))*100</f>
        <v>14.749883122954651</v>
      </c>
      <c r="M268" s="865"/>
      <c r="N268" s="865">
        <v>1</v>
      </c>
      <c r="O268" s="865"/>
      <c r="P268" s="865">
        <v>4</v>
      </c>
      <c r="Q268" s="863">
        <f t="shared" si="0"/>
        <v>5</v>
      </c>
      <c r="R268" s="862">
        <v>7.2</v>
      </c>
      <c r="S268" s="862">
        <v>26.4</v>
      </c>
      <c r="T268" s="862">
        <v>22.6</v>
      </c>
      <c r="U268" s="863">
        <f>SUM(SSSE[[#This Row],[G 355µ]:[G 250µ]])</f>
        <v>56.2</v>
      </c>
      <c r="V268" s="862">
        <v>20</v>
      </c>
      <c r="W268" s="862">
        <v>11.2</v>
      </c>
      <c r="X268" s="862">
        <v>4</v>
      </c>
      <c r="Y268" s="883">
        <v>4</v>
      </c>
      <c r="Z268" s="863">
        <f t="shared" si="1"/>
        <v>39.200000000000003</v>
      </c>
      <c r="AA268" s="822"/>
      <c r="AB268" s="822"/>
      <c r="AC268" s="833"/>
      <c r="AD268" s="531">
        <v>83.37</v>
      </c>
      <c r="AE268" s="531">
        <v>-1.51</v>
      </c>
      <c r="AF268" s="823">
        <v>20.440000000000001</v>
      </c>
      <c r="AG268" s="540">
        <v>7</v>
      </c>
      <c r="AH268" s="540">
        <v>120</v>
      </c>
      <c r="AI268" s="533"/>
      <c r="AJ268" s="437"/>
      <c r="AK268" s="437"/>
      <c r="AL268" s="796" t="s">
        <v>46</v>
      </c>
      <c r="AM268" s="437"/>
      <c r="AN268" s="534"/>
      <c r="AO268" s="437" t="s">
        <v>55</v>
      </c>
      <c r="AP268" s="437" t="s">
        <v>55</v>
      </c>
      <c r="AQ268" s="25" t="s">
        <v>32</v>
      </c>
      <c r="AR268" s="437" t="s">
        <v>2244</v>
      </c>
      <c r="AS268" s="437" t="s">
        <v>2509</v>
      </c>
      <c r="AT268" s="437"/>
      <c r="AU268" s="796" t="s">
        <v>2241</v>
      </c>
      <c r="AV268" s="437">
        <v>267</v>
      </c>
    </row>
    <row r="269" spans="1:48" ht="27">
      <c r="A269" s="535">
        <v>45419</v>
      </c>
      <c r="B269" s="536">
        <v>205</v>
      </c>
      <c r="C269" s="537">
        <v>0.45833333333333331</v>
      </c>
      <c r="D269" s="538">
        <v>2403006</v>
      </c>
      <c r="E269" s="538" t="s">
        <v>59</v>
      </c>
      <c r="F269" s="538" t="s">
        <v>55</v>
      </c>
      <c r="G269" s="857">
        <v>14.3</v>
      </c>
      <c r="H269" s="857"/>
      <c r="I269" s="857">
        <v>14.32</v>
      </c>
      <c r="J269" s="530"/>
      <c r="K269" s="830">
        <v>12.65</v>
      </c>
      <c r="L269" s="539">
        <f>(SSSE[[#This Row],[Protéine Brut (%) (+/-0,7)]]/(100-SSSE[[#This Row],[Humidité (%)]]))*100</f>
        <v>14.760793465577596</v>
      </c>
      <c r="M269" s="865"/>
      <c r="N269" s="865"/>
      <c r="O269" s="865"/>
      <c r="P269" s="865"/>
      <c r="Q269" s="863"/>
      <c r="R269" s="862"/>
      <c r="S269" s="862"/>
      <c r="T269" s="862"/>
      <c r="U269" s="863"/>
      <c r="V269" s="862"/>
      <c r="W269" s="862"/>
      <c r="X269" s="862"/>
      <c r="Y269" s="883"/>
      <c r="Z269" s="863"/>
      <c r="AA269" s="822"/>
      <c r="AB269" s="822"/>
      <c r="AC269" s="833"/>
      <c r="AD269" s="531">
        <v>83.69</v>
      </c>
      <c r="AE269" s="531">
        <v>-1.47</v>
      </c>
      <c r="AF269" s="823">
        <v>19.690000000000001</v>
      </c>
      <c r="AG269" s="540">
        <v>9</v>
      </c>
      <c r="AH269" s="540">
        <v>135</v>
      </c>
      <c r="AI269" s="533"/>
      <c r="AJ269" s="437"/>
      <c r="AK269" s="437"/>
      <c r="AL269" s="796" t="s">
        <v>46</v>
      </c>
      <c r="AM269" s="437" t="s">
        <v>55</v>
      </c>
      <c r="AN269" s="534" t="s">
        <v>55</v>
      </c>
      <c r="AO269" s="437" t="s">
        <v>55</v>
      </c>
      <c r="AP269" s="437" t="s">
        <v>55</v>
      </c>
      <c r="AQ269" s="25" t="s">
        <v>32</v>
      </c>
      <c r="AR269" s="437" t="s">
        <v>2244</v>
      </c>
      <c r="AS269" s="437" t="s">
        <v>2510</v>
      </c>
      <c r="AT269" s="437"/>
      <c r="AU269" s="796" t="s">
        <v>2241</v>
      </c>
      <c r="AV269" s="437">
        <v>268</v>
      </c>
    </row>
    <row r="270" spans="1:48" ht="27">
      <c r="A270" s="535">
        <v>45419</v>
      </c>
      <c r="B270" s="536">
        <v>205</v>
      </c>
      <c r="C270" s="537">
        <v>0.45833333333333331</v>
      </c>
      <c r="D270" s="538">
        <v>2403007</v>
      </c>
      <c r="E270" s="538" t="s">
        <v>71</v>
      </c>
      <c r="F270" s="538" t="s">
        <v>55</v>
      </c>
      <c r="G270" s="857">
        <v>14.4</v>
      </c>
      <c r="H270" s="857"/>
      <c r="I270" s="857"/>
      <c r="J270" s="530"/>
      <c r="K270" s="830">
        <v>12.85</v>
      </c>
      <c r="L270" s="539">
        <f>(SSSE[[#This Row],[Protéine Brut (%) (+/-0,7)]]/(100-SSSE[[#This Row],[Humidité (%)]]))*100</f>
        <v>15.011682242990654</v>
      </c>
      <c r="M270" s="865"/>
      <c r="N270" s="865">
        <v>1</v>
      </c>
      <c r="O270" s="865"/>
      <c r="P270" s="865">
        <v>4.8</v>
      </c>
      <c r="Q270" s="863">
        <f t="shared" si="0"/>
        <v>5.8</v>
      </c>
      <c r="R270" s="862">
        <v>10</v>
      </c>
      <c r="S270" s="862">
        <v>25.1</v>
      </c>
      <c r="T270" s="862">
        <v>21.4</v>
      </c>
      <c r="U270" s="863">
        <f>SUM(SSSE[[#This Row],[G 355µ]:[G 250µ]])</f>
        <v>56.5</v>
      </c>
      <c r="V270" s="862">
        <v>15.8</v>
      </c>
      <c r="W270" s="862">
        <v>11.6</v>
      </c>
      <c r="X270" s="862">
        <v>5.4</v>
      </c>
      <c r="Y270" s="883">
        <v>5</v>
      </c>
      <c r="Z270" s="863">
        <f t="shared" si="1"/>
        <v>37.799999999999997</v>
      </c>
      <c r="AA270" s="822">
        <v>31.57</v>
      </c>
      <c r="AB270" s="822">
        <v>70</v>
      </c>
      <c r="AC270" s="833">
        <v>11.59</v>
      </c>
      <c r="AD270" s="531">
        <v>83.75</v>
      </c>
      <c r="AE270" s="531">
        <v>-1.48</v>
      </c>
      <c r="AF270" s="823">
        <v>19.739999999999998</v>
      </c>
      <c r="AG270" s="540">
        <v>9</v>
      </c>
      <c r="AH270" s="540">
        <v>138</v>
      </c>
      <c r="AI270" s="533"/>
      <c r="AJ270" s="437"/>
      <c r="AK270" s="437"/>
      <c r="AL270" s="796" t="s">
        <v>46</v>
      </c>
      <c r="AM270" s="437" t="s">
        <v>55</v>
      </c>
      <c r="AN270" s="534" t="s">
        <v>55</v>
      </c>
      <c r="AO270" s="437" t="s">
        <v>55</v>
      </c>
      <c r="AP270" s="437" t="s">
        <v>55</v>
      </c>
      <c r="AQ270" s="25" t="s">
        <v>32</v>
      </c>
      <c r="AR270" s="437" t="s">
        <v>2244</v>
      </c>
      <c r="AS270" s="437" t="s">
        <v>2511</v>
      </c>
      <c r="AT270" s="437"/>
      <c r="AU270" s="796" t="s">
        <v>2241</v>
      </c>
      <c r="AV270" s="437">
        <v>269</v>
      </c>
    </row>
    <row r="271" spans="1:48" ht="27">
      <c r="A271" s="535">
        <v>45420</v>
      </c>
      <c r="B271" s="536">
        <v>305</v>
      </c>
      <c r="C271" s="537">
        <v>0.375</v>
      </c>
      <c r="D271" s="538">
        <v>2403018</v>
      </c>
      <c r="E271" s="538" t="s">
        <v>21</v>
      </c>
      <c r="F271" s="538" t="s">
        <v>55</v>
      </c>
      <c r="G271" s="857">
        <v>14.22</v>
      </c>
      <c r="H271" s="857">
        <v>14.34</v>
      </c>
      <c r="I271" s="857">
        <v>14.39</v>
      </c>
      <c r="J271" s="530"/>
      <c r="K271" s="830">
        <v>12.38</v>
      </c>
      <c r="L271" s="539">
        <f>(SSSE[[#This Row],[Protéine Brut (%) (+/-0,7)]]/(100-SSSE[[#This Row],[Humidité (%)]]))*100</f>
        <v>14.432268594077874</v>
      </c>
      <c r="M271" s="865"/>
      <c r="N271" s="865">
        <v>1</v>
      </c>
      <c r="O271" s="865"/>
      <c r="P271" s="865">
        <v>3.6</v>
      </c>
      <c r="Q271" s="863">
        <f t="shared" si="0"/>
        <v>4.5999999999999996</v>
      </c>
      <c r="R271" s="862">
        <v>11.6</v>
      </c>
      <c r="S271" s="862">
        <v>23.6</v>
      </c>
      <c r="T271" s="862">
        <v>19.399999999999999</v>
      </c>
      <c r="U271" s="863">
        <f>SUM(SSSE[[#This Row],[G 355µ]:[G 250µ]])</f>
        <v>54.6</v>
      </c>
      <c r="V271" s="862">
        <v>20</v>
      </c>
      <c r="W271" s="862">
        <v>12</v>
      </c>
      <c r="X271" s="862">
        <v>4.4000000000000004</v>
      </c>
      <c r="Y271" s="883">
        <v>3.2</v>
      </c>
      <c r="Z271" s="863">
        <f t="shared" si="1"/>
        <v>39.6</v>
      </c>
      <c r="AA271" s="822"/>
      <c r="AB271" s="822"/>
      <c r="AC271" s="833"/>
      <c r="AD271" s="531">
        <v>84.45</v>
      </c>
      <c r="AE271" s="531">
        <v>-1.26</v>
      </c>
      <c r="AF271" s="823">
        <v>18.88</v>
      </c>
      <c r="AG271" s="540">
        <v>4</v>
      </c>
      <c r="AH271" s="540">
        <v>81</v>
      </c>
      <c r="AI271" s="533"/>
      <c r="AJ271" s="437"/>
      <c r="AK271" s="437"/>
      <c r="AL271" s="796" t="s">
        <v>46</v>
      </c>
      <c r="AM271" s="437"/>
      <c r="AN271" s="534"/>
      <c r="AO271" s="437" t="s">
        <v>55</v>
      </c>
      <c r="AP271" s="437" t="s">
        <v>55</v>
      </c>
      <c r="AQ271" s="25" t="s">
        <v>32</v>
      </c>
      <c r="AR271" s="437" t="s">
        <v>2244</v>
      </c>
      <c r="AS271" s="437" t="s">
        <v>2512</v>
      </c>
      <c r="AT271" s="437"/>
      <c r="AU271" s="796" t="s">
        <v>2241</v>
      </c>
      <c r="AV271" s="437">
        <v>270</v>
      </c>
    </row>
    <row r="272" spans="1:48" ht="27">
      <c r="A272" s="535">
        <v>45420</v>
      </c>
      <c r="B272" s="536">
        <v>305</v>
      </c>
      <c r="C272" s="537">
        <v>0.45833333333333331</v>
      </c>
      <c r="D272" s="538">
        <v>2403035</v>
      </c>
      <c r="E272" s="538" t="s">
        <v>59</v>
      </c>
      <c r="F272" s="538" t="s">
        <v>55</v>
      </c>
      <c r="G272" s="857">
        <v>14.14</v>
      </c>
      <c r="H272" s="857"/>
      <c r="I272" s="857"/>
      <c r="J272" s="530"/>
      <c r="K272" s="830">
        <v>12.17</v>
      </c>
      <c r="L272" s="539">
        <f>(SSSE[[#This Row],[Protéine Brut (%) (+/-0,7)]]/(100-SSSE[[#This Row],[Humidité (%)]]))*100</f>
        <v>14.174237130211973</v>
      </c>
      <c r="M272" s="865"/>
      <c r="N272" s="865">
        <v>2</v>
      </c>
      <c r="O272" s="865"/>
      <c r="P272" s="865">
        <v>4</v>
      </c>
      <c r="Q272" s="863">
        <f t="shared" si="0"/>
        <v>6</v>
      </c>
      <c r="R272" s="862">
        <v>9</v>
      </c>
      <c r="S272" s="862">
        <v>23</v>
      </c>
      <c r="T272" s="862">
        <v>18</v>
      </c>
      <c r="U272" s="863">
        <f>SUM(SSSE[[#This Row],[G 355µ]:[G 250µ]])</f>
        <v>50</v>
      </c>
      <c r="V272" s="862">
        <v>18</v>
      </c>
      <c r="W272" s="862">
        <v>11</v>
      </c>
      <c r="X272" s="862">
        <v>8</v>
      </c>
      <c r="Y272" s="883">
        <v>7</v>
      </c>
      <c r="Z272" s="863">
        <f t="shared" si="1"/>
        <v>44</v>
      </c>
      <c r="AA272" s="822"/>
      <c r="AB272" s="822"/>
      <c r="AC272" s="833"/>
      <c r="AD272" s="531">
        <v>84.52</v>
      </c>
      <c r="AE272" s="531">
        <v>-1.1399999999999999</v>
      </c>
      <c r="AF272" s="823">
        <v>18.190000000000001</v>
      </c>
      <c r="AG272" s="540">
        <v>3</v>
      </c>
      <c r="AH272" s="540">
        <v>64</v>
      </c>
      <c r="AI272" s="533"/>
      <c r="AJ272" s="437"/>
      <c r="AK272" s="437"/>
      <c r="AL272" s="796" t="s">
        <v>105</v>
      </c>
      <c r="AM272" s="437" t="s">
        <v>55</v>
      </c>
      <c r="AN272" s="534" t="s">
        <v>55</v>
      </c>
      <c r="AO272" s="437" t="s">
        <v>55</v>
      </c>
      <c r="AP272" s="437" t="s">
        <v>55</v>
      </c>
      <c r="AQ272" s="25" t="s">
        <v>32</v>
      </c>
      <c r="AR272" s="437" t="s">
        <v>2244</v>
      </c>
      <c r="AS272" s="437" t="s">
        <v>2513</v>
      </c>
      <c r="AT272" s="437"/>
      <c r="AU272" s="796" t="s">
        <v>2241</v>
      </c>
      <c r="AV272" s="437">
        <v>271</v>
      </c>
    </row>
    <row r="273" spans="1:48" ht="27">
      <c r="A273" s="535">
        <v>45420</v>
      </c>
      <c r="B273" s="536">
        <v>305</v>
      </c>
      <c r="C273" s="537">
        <v>0.58333333333333337</v>
      </c>
      <c r="D273" s="538">
        <v>2403041</v>
      </c>
      <c r="E273" s="538" t="s">
        <v>21</v>
      </c>
      <c r="F273" s="538" t="s">
        <v>55</v>
      </c>
      <c r="G273" s="857">
        <v>14.16</v>
      </c>
      <c r="H273" s="857"/>
      <c r="I273" s="857"/>
      <c r="J273" s="530"/>
      <c r="K273" s="830">
        <v>12.08</v>
      </c>
      <c r="L273" s="539">
        <f>(SSSE[[#This Row],[Protéine Brut (%) (+/-0,7)]]/(100-SSSE[[#This Row],[Humidité (%)]]))*100</f>
        <v>14.07269338303821</v>
      </c>
      <c r="M273" s="865"/>
      <c r="N273" s="865">
        <v>1.2</v>
      </c>
      <c r="O273" s="865"/>
      <c r="P273" s="865">
        <v>3.4</v>
      </c>
      <c r="Q273" s="863">
        <f t="shared" si="0"/>
        <v>4.5999999999999996</v>
      </c>
      <c r="R273" s="862">
        <v>11</v>
      </c>
      <c r="S273" s="862">
        <v>25</v>
      </c>
      <c r="T273" s="862">
        <v>20</v>
      </c>
      <c r="U273" s="863">
        <f>SUM(SSSE[[#This Row],[G 355µ]:[G 250µ]])</f>
        <v>56</v>
      </c>
      <c r="V273" s="862">
        <v>20</v>
      </c>
      <c r="W273" s="862">
        <v>10</v>
      </c>
      <c r="X273" s="862">
        <v>5</v>
      </c>
      <c r="Y273" s="883">
        <v>3</v>
      </c>
      <c r="Z273" s="863">
        <f t="shared" si="1"/>
        <v>38</v>
      </c>
      <c r="AA273" s="822">
        <v>29.69</v>
      </c>
      <c r="AB273" s="822">
        <v>75</v>
      </c>
      <c r="AC273" s="833">
        <v>11.09</v>
      </c>
      <c r="AD273" s="531">
        <v>83.52</v>
      </c>
      <c r="AE273" s="531">
        <v>-1.1399999999999999</v>
      </c>
      <c r="AF273" s="823">
        <v>18.95</v>
      </c>
      <c r="AG273" s="540">
        <v>6</v>
      </c>
      <c r="AH273" s="540">
        <v>112</v>
      </c>
      <c r="AI273" s="533"/>
      <c r="AJ273" s="437"/>
      <c r="AK273" s="437"/>
      <c r="AL273" s="796" t="s">
        <v>46</v>
      </c>
      <c r="AM273" s="437"/>
      <c r="AN273" s="534"/>
      <c r="AO273" s="437" t="s">
        <v>55</v>
      </c>
      <c r="AP273" s="437" t="s">
        <v>55</v>
      </c>
      <c r="AQ273" s="25" t="s">
        <v>32</v>
      </c>
      <c r="AR273" s="437" t="s">
        <v>2244</v>
      </c>
      <c r="AS273" s="437" t="s">
        <v>2514</v>
      </c>
      <c r="AT273" s="437"/>
      <c r="AU273" s="796" t="s">
        <v>2241</v>
      </c>
      <c r="AV273" s="437">
        <v>272</v>
      </c>
    </row>
    <row r="274" spans="1:48" ht="27">
      <c r="A274" s="535">
        <v>45421</v>
      </c>
      <c r="B274" s="536">
        <v>305</v>
      </c>
      <c r="C274" s="537">
        <v>0.375</v>
      </c>
      <c r="D274" s="538">
        <v>2403056</v>
      </c>
      <c r="E274" s="538" t="s">
        <v>21</v>
      </c>
      <c r="F274" s="538" t="s">
        <v>55</v>
      </c>
      <c r="G274" s="857">
        <v>14.6</v>
      </c>
      <c r="H274" s="857">
        <v>14.53</v>
      </c>
      <c r="I274" s="857"/>
      <c r="J274" s="530">
        <v>0.68700000000000006</v>
      </c>
      <c r="K274" s="830">
        <v>12.26</v>
      </c>
      <c r="L274" s="539">
        <f>(SSSE[[#This Row],[Protéine Brut (%) (+/-0,7)]]/(100-SSSE[[#This Row],[Humidité (%)]]))*100</f>
        <v>14.355971896955502</v>
      </c>
      <c r="M274" s="865"/>
      <c r="N274" s="865"/>
      <c r="O274" s="865"/>
      <c r="P274" s="865"/>
      <c r="Q274" s="863"/>
      <c r="R274" s="862"/>
      <c r="S274" s="862"/>
      <c r="T274" s="862"/>
      <c r="U274" s="863"/>
      <c r="V274" s="862"/>
      <c r="W274" s="862"/>
      <c r="X274" s="862"/>
      <c r="Y274" s="883"/>
      <c r="Z274" s="863"/>
      <c r="AA274" s="822"/>
      <c r="AB274" s="822"/>
      <c r="AC274" s="833"/>
      <c r="AD274" s="531">
        <v>83.54</v>
      </c>
      <c r="AE274" s="531">
        <v>-1.08</v>
      </c>
      <c r="AF274" s="823">
        <v>19.88</v>
      </c>
      <c r="AG274" s="540">
        <v>7</v>
      </c>
      <c r="AH274" s="540">
        <v>120</v>
      </c>
      <c r="AI274" s="533">
        <v>0.84</v>
      </c>
      <c r="AJ274" s="437"/>
      <c r="AK274" s="437"/>
      <c r="AL274" s="796" t="s">
        <v>73</v>
      </c>
      <c r="AM274" s="437"/>
      <c r="AN274" s="534"/>
      <c r="AO274" s="437" t="s">
        <v>55</v>
      </c>
      <c r="AP274" s="437" t="s">
        <v>55</v>
      </c>
      <c r="AQ274" s="25" t="s">
        <v>32</v>
      </c>
      <c r="AR274" s="437" t="s">
        <v>2239</v>
      </c>
      <c r="AS274" s="437" t="s">
        <v>2515</v>
      </c>
      <c r="AT274" s="437"/>
      <c r="AU274" s="796" t="s">
        <v>2241</v>
      </c>
      <c r="AV274" s="437">
        <v>273</v>
      </c>
    </row>
    <row r="275" spans="1:48" ht="27">
      <c r="A275" s="535">
        <v>45421</v>
      </c>
      <c r="B275" s="536">
        <v>305</v>
      </c>
      <c r="C275" s="537">
        <v>0.47916666666666669</v>
      </c>
      <c r="D275" s="538">
        <v>2403066</v>
      </c>
      <c r="E275" s="538" t="s">
        <v>59</v>
      </c>
      <c r="F275" s="538" t="s">
        <v>55</v>
      </c>
      <c r="G275" s="857">
        <v>13.99</v>
      </c>
      <c r="H275" s="857"/>
      <c r="I275" s="857"/>
      <c r="J275" s="530"/>
      <c r="K275" s="830">
        <v>12.09</v>
      </c>
      <c r="L275" s="539">
        <f>(SSSE[[#This Row],[Protéine Brut (%) (+/-0,7)]]/(100-SSSE[[#This Row],[Humidité (%)]]))*100</f>
        <v>14.056505057551446</v>
      </c>
      <c r="M275" s="865"/>
      <c r="N275" s="865"/>
      <c r="O275" s="865"/>
      <c r="P275" s="865"/>
      <c r="Q275" s="863"/>
      <c r="R275" s="862"/>
      <c r="S275" s="862"/>
      <c r="T275" s="862"/>
      <c r="U275" s="863"/>
      <c r="V275" s="862"/>
      <c r="W275" s="862"/>
      <c r="X275" s="862"/>
      <c r="Y275" s="883"/>
      <c r="Z275" s="863"/>
      <c r="AA275" s="822">
        <v>28.56</v>
      </c>
      <c r="AB275" s="822">
        <v>82</v>
      </c>
      <c r="AC275" s="833">
        <v>11</v>
      </c>
      <c r="AD275" s="531">
        <v>83.48</v>
      </c>
      <c r="AE275" s="531">
        <v>-1.1200000000000001</v>
      </c>
      <c r="AF275" s="823">
        <v>19.600000000000001</v>
      </c>
      <c r="AG275" s="540">
        <v>3</v>
      </c>
      <c r="AH275" s="540">
        <v>105</v>
      </c>
      <c r="AI275" s="533"/>
      <c r="AJ275" s="437"/>
      <c r="AK275" s="437"/>
      <c r="AL275" s="796" t="s">
        <v>46</v>
      </c>
      <c r="AM275" s="437" t="s">
        <v>55</v>
      </c>
      <c r="AN275" s="534" t="s">
        <v>55</v>
      </c>
      <c r="AO275" s="437" t="s">
        <v>55</v>
      </c>
      <c r="AP275" s="437" t="s">
        <v>55</v>
      </c>
      <c r="AQ275" s="25" t="s">
        <v>32</v>
      </c>
      <c r="AR275" s="437" t="s">
        <v>2244</v>
      </c>
      <c r="AS275" s="437" t="s">
        <v>2516</v>
      </c>
      <c r="AT275" s="437"/>
      <c r="AU275" s="796" t="s">
        <v>2241</v>
      </c>
      <c r="AV275" s="437">
        <v>274</v>
      </c>
    </row>
    <row r="276" spans="1:48" ht="27">
      <c r="A276" s="535">
        <v>45421</v>
      </c>
      <c r="B276" s="536">
        <v>405</v>
      </c>
      <c r="C276" s="537">
        <v>0.5625</v>
      </c>
      <c r="D276" s="538">
        <v>2403074</v>
      </c>
      <c r="E276" s="538" t="s">
        <v>21</v>
      </c>
      <c r="F276" s="538" t="s">
        <v>55</v>
      </c>
      <c r="G276" s="857">
        <v>13.89</v>
      </c>
      <c r="H276" s="857"/>
      <c r="I276" s="857"/>
      <c r="J276" s="530"/>
      <c r="K276" s="830">
        <v>12.54</v>
      </c>
      <c r="L276" s="539">
        <f>(SSSE[[#This Row],[Protéine Brut (%) (+/-0,7)]]/(100-SSSE[[#This Row],[Humidité (%)]]))*100</f>
        <v>14.562768551852281</v>
      </c>
      <c r="M276" s="865"/>
      <c r="N276" s="865">
        <v>1.2</v>
      </c>
      <c r="O276" s="865"/>
      <c r="P276" s="865">
        <v>2.6</v>
      </c>
      <c r="Q276" s="863">
        <f t="shared" si="0"/>
        <v>3.8</v>
      </c>
      <c r="R276" s="862">
        <v>8.8000000000000007</v>
      </c>
      <c r="S276" s="862">
        <v>20.8</v>
      </c>
      <c r="T276" s="862">
        <v>20.8</v>
      </c>
      <c r="U276" s="863">
        <f>SUM(SSSE[[#This Row],[G 355µ]:[G 250µ]])</f>
        <v>50.400000000000006</v>
      </c>
      <c r="V276" s="862">
        <v>17.399999999999999</v>
      </c>
      <c r="W276" s="862">
        <v>11.4</v>
      </c>
      <c r="X276" s="862">
        <v>2.4</v>
      </c>
      <c r="Y276" s="883">
        <v>5.6</v>
      </c>
      <c r="Z276" s="863">
        <f t="shared" si="1"/>
        <v>36.799999999999997</v>
      </c>
      <c r="AA276" s="822">
        <v>28.75</v>
      </c>
      <c r="AB276" s="822">
        <v>78.61</v>
      </c>
      <c r="AC276" s="833">
        <v>10.75</v>
      </c>
      <c r="AD276" s="531">
        <v>84.73</v>
      </c>
      <c r="AE276" s="531">
        <v>-1.1599999999999999</v>
      </c>
      <c r="AF276" s="823">
        <v>19.850000000000001</v>
      </c>
      <c r="AG276" s="540">
        <v>7</v>
      </c>
      <c r="AH276" s="540">
        <v>118</v>
      </c>
      <c r="AI276" s="533"/>
      <c r="AJ276" s="437"/>
      <c r="AK276" s="437"/>
      <c r="AL276" s="796" t="s">
        <v>46</v>
      </c>
      <c r="AM276" s="437"/>
      <c r="AN276" s="534"/>
      <c r="AO276" s="437" t="s">
        <v>55</v>
      </c>
      <c r="AP276" s="437" t="s">
        <v>55</v>
      </c>
      <c r="AQ276" s="25" t="s">
        <v>32</v>
      </c>
      <c r="AR276" s="437" t="s">
        <v>2244</v>
      </c>
      <c r="AS276" s="437" t="s">
        <v>2517</v>
      </c>
      <c r="AT276" s="437"/>
      <c r="AU276" s="796" t="s">
        <v>2241</v>
      </c>
      <c r="AV276" s="437">
        <v>275</v>
      </c>
    </row>
    <row r="277" spans="1:48" ht="27">
      <c r="A277" s="535">
        <v>45422</v>
      </c>
      <c r="B277" s="536">
        <v>405</v>
      </c>
      <c r="C277" s="537">
        <v>0.375</v>
      </c>
      <c r="D277" s="538">
        <v>2403108</v>
      </c>
      <c r="E277" s="538" t="s">
        <v>21</v>
      </c>
      <c r="F277" s="538" t="s">
        <v>55</v>
      </c>
      <c r="G277" s="857">
        <v>14.07</v>
      </c>
      <c r="H277" s="857"/>
      <c r="I277" s="857">
        <v>14.35</v>
      </c>
      <c r="J277" s="530"/>
      <c r="K277" s="830">
        <v>12.7</v>
      </c>
      <c r="L277" s="539">
        <v>15</v>
      </c>
      <c r="M277" s="865"/>
      <c r="N277" s="865">
        <v>1</v>
      </c>
      <c r="O277" s="865"/>
      <c r="P277" s="865">
        <v>2.4</v>
      </c>
      <c r="Q277" s="863">
        <f t="shared" si="0"/>
        <v>3.4</v>
      </c>
      <c r="R277" s="862">
        <v>10</v>
      </c>
      <c r="S277" s="862">
        <v>25</v>
      </c>
      <c r="T277" s="862">
        <v>22</v>
      </c>
      <c r="U277" s="863">
        <f>SUM(SSSE[[#This Row],[G 355µ]:[G 250µ]])</f>
        <v>57</v>
      </c>
      <c r="V277" s="862">
        <v>18</v>
      </c>
      <c r="W277" s="862">
        <v>11</v>
      </c>
      <c r="X277" s="862">
        <v>2</v>
      </c>
      <c r="Y277" s="883">
        <v>5</v>
      </c>
      <c r="Z277" s="863">
        <f t="shared" si="1"/>
        <v>36</v>
      </c>
      <c r="AA277" s="822">
        <v>27.19</v>
      </c>
      <c r="AB277" s="822">
        <v>72.56</v>
      </c>
      <c r="AC277" s="833">
        <v>9.6</v>
      </c>
      <c r="AD277" s="531">
        <v>84.9</v>
      </c>
      <c r="AE277" s="531">
        <v>-1.4</v>
      </c>
      <c r="AF277" s="823">
        <v>19.43</v>
      </c>
      <c r="AG277" s="540">
        <v>6</v>
      </c>
      <c r="AH277" s="540">
        <v>125</v>
      </c>
      <c r="AI277" s="533"/>
      <c r="AJ277" s="437"/>
      <c r="AK277" s="437"/>
      <c r="AL277" s="796" t="s">
        <v>46</v>
      </c>
      <c r="AM277" s="437"/>
      <c r="AN277" s="534"/>
      <c r="AO277" s="437" t="s">
        <v>55</v>
      </c>
      <c r="AP277" s="437" t="s">
        <v>55</v>
      </c>
      <c r="AQ277" s="25" t="s">
        <v>32</v>
      </c>
      <c r="AR277" s="437" t="s">
        <v>2244</v>
      </c>
      <c r="AS277" s="437" t="s">
        <v>2518</v>
      </c>
      <c r="AT277" s="437"/>
      <c r="AU277" s="796" t="s">
        <v>2241</v>
      </c>
      <c r="AV277" s="437">
        <v>276</v>
      </c>
    </row>
    <row r="278" spans="1:48" ht="27">
      <c r="A278" s="535">
        <v>45422</v>
      </c>
      <c r="B278" s="536">
        <v>405</v>
      </c>
      <c r="C278" s="537">
        <v>0.39583333333333331</v>
      </c>
      <c r="D278" s="538">
        <v>2403111</v>
      </c>
      <c r="E278" s="538" t="s">
        <v>59</v>
      </c>
      <c r="F278" s="538" t="s">
        <v>55</v>
      </c>
      <c r="G278" s="857">
        <v>13.94</v>
      </c>
      <c r="H278" s="857"/>
      <c r="I278" s="857"/>
      <c r="J278" s="530"/>
      <c r="K278" s="830">
        <v>12.75</v>
      </c>
      <c r="L278" s="539">
        <f>(SSSE[[#This Row],[Protéine Brut (%) (+/-0,7)]]/(100-SSSE[[#This Row],[Humidité (%)]]))*100</f>
        <v>14.815245177782943</v>
      </c>
      <c r="M278" s="865"/>
      <c r="N278" s="865"/>
      <c r="O278" s="865"/>
      <c r="P278" s="865"/>
      <c r="Q278" s="863"/>
      <c r="R278" s="862"/>
      <c r="S278" s="862"/>
      <c r="T278" s="862"/>
      <c r="U278" s="863"/>
      <c r="V278" s="862"/>
      <c r="W278" s="862"/>
      <c r="X278" s="862"/>
      <c r="Y278" s="883"/>
      <c r="Z278" s="863"/>
      <c r="AA278" s="822"/>
      <c r="AB278" s="822"/>
      <c r="AC278" s="833"/>
      <c r="AD278" s="531">
        <v>84.73</v>
      </c>
      <c r="AE278" s="531">
        <v>-1.36</v>
      </c>
      <c r="AF278" s="823">
        <v>19.5</v>
      </c>
      <c r="AG278" s="540">
        <v>3</v>
      </c>
      <c r="AH278" s="540">
        <v>94</v>
      </c>
      <c r="AI278" s="533"/>
      <c r="AJ278" s="437"/>
      <c r="AK278" s="437"/>
      <c r="AL278" s="796" t="s">
        <v>46</v>
      </c>
      <c r="AM278" s="437" t="s">
        <v>55</v>
      </c>
      <c r="AN278" s="534" t="s">
        <v>55</v>
      </c>
      <c r="AO278" s="437" t="s">
        <v>55</v>
      </c>
      <c r="AP278" s="437" t="s">
        <v>55</v>
      </c>
      <c r="AQ278" s="25" t="s">
        <v>32</v>
      </c>
      <c r="AR278" s="437" t="s">
        <v>2244</v>
      </c>
      <c r="AS278" s="437" t="s">
        <v>2519</v>
      </c>
      <c r="AT278" s="437"/>
      <c r="AU278" s="796" t="s">
        <v>2241</v>
      </c>
      <c r="AV278" s="437">
        <v>277</v>
      </c>
    </row>
    <row r="279" spans="1:48" ht="27">
      <c r="A279" s="535">
        <v>45422</v>
      </c>
      <c r="B279" s="536">
        <v>405</v>
      </c>
      <c r="C279" s="537">
        <v>0.39583333333333331</v>
      </c>
      <c r="D279" s="538">
        <v>2403112</v>
      </c>
      <c r="E279" s="538" t="s">
        <v>71</v>
      </c>
      <c r="F279" s="538" t="s">
        <v>55</v>
      </c>
      <c r="G279" s="857">
        <v>13.9</v>
      </c>
      <c r="H279" s="857"/>
      <c r="I279" s="857"/>
      <c r="J279" s="530"/>
      <c r="K279" s="830">
        <v>12.6</v>
      </c>
      <c r="L279" s="539">
        <f>(SSSE[[#This Row],[Protéine Brut (%) (+/-0,7)]]/(100-SSSE[[#This Row],[Humidité (%)]]))*100</f>
        <v>14.634146341463417</v>
      </c>
      <c r="M279" s="865"/>
      <c r="N279" s="865">
        <v>1</v>
      </c>
      <c r="O279" s="865"/>
      <c r="P279" s="865">
        <v>3.6</v>
      </c>
      <c r="Q279" s="863">
        <f t="shared" si="0"/>
        <v>4.5999999999999996</v>
      </c>
      <c r="R279" s="862">
        <v>9.8000000000000007</v>
      </c>
      <c r="S279" s="862">
        <v>19.2</v>
      </c>
      <c r="T279" s="862">
        <v>19.600000000000001</v>
      </c>
      <c r="U279" s="863">
        <f>SUM(SSSE[[#This Row],[G 355µ]:[G 250µ]])</f>
        <v>48.6</v>
      </c>
      <c r="V279" s="862">
        <v>18</v>
      </c>
      <c r="W279" s="862">
        <v>17</v>
      </c>
      <c r="X279" s="862">
        <v>4</v>
      </c>
      <c r="Y279" s="883">
        <v>6</v>
      </c>
      <c r="Z279" s="863">
        <f t="shared" si="1"/>
        <v>45</v>
      </c>
      <c r="AA279" s="822"/>
      <c r="AB279" s="822"/>
      <c r="AC279" s="833"/>
      <c r="AD279" s="531">
        <v>84.75</v>
      </c>
      <c r="AE279" s="531">
        <v>-1.08</v>
      </c>
      <c r="AF279" s="823">
        <v>17.95</v>
      </c>
      <c r="AG279" s="540">
        <v>2</v>
      </c>
      <c r="AH279" s="540">
        <v>99</v>
      </c>
      <c r="AI279" s="533"/>
      <c r="AJ279" s="437"/>
      <c r="AK279" s="437"/>
      <c r="AL279" s="796" t="s">
        <v>46</v>
      </c>
      <c r="AM279" s="437"/>
      <c r="AN279" s="534"/>
      <c r="AO279" s="437" t="s">
        <v>55</v>
      </c>
      <c r="AP279" s="437" t="s">
        <v>55</v>
      </c>
      <c r="AQ279" s="25" t="s">
        <v>32</v>
      </c>
      <c r="AR279" s="437" t="s">
        <v>2244</v>
      </c>
      <c r="AS279" s="437" t="s">
        <v>2520</v>
      </c>
      <c r="AT279" s="437"/>
      <c r="AU279" s="796" t="s">
        <v>2241</v>
      </c>
      <c r="AV279" s="437">
        <v>278</v>
      </c>
    </row>
    <row r="280" spans="1:48" ht="27">
      <c r="A280" s="535">
        <v>45422</v>
      </c>
      <c r="B280" s="536">
        <v>405</v>
      </c>
      <c r="C280" s="537">
        <v>0.58333333333333337</v>
      </c>
      <c r="D280" s="538">
        <v>2403114</v>
      </c>
      <c r="E280" s="538" t="s">
        <v>21</v>
      </c>
      <c r="F280" s="538" t="s">
        <v>55</v>
      </c>
      <c r="G280" s="857">
        <v>14.31</v>
      </c>
      <c r="H280" s="857"/>
      <c r="I280" s="857"/>
      <c r="J280" s="530"/>
      <c r="K280" s="830">
        <v>12.07</v>
      </c>
      <c r="L280" s="539">
        <f>(SSSE[[#This Row],[Protéine Brut (%) (+/-0,7)]]/(100-SSSE[[#This Row],[Humidité (%)]]))*100</f>
        <v>14.085657602987514</v>
      </c>
      <c r="M280" s="865"/>
      <c r="N280" s="865">
        <v>1.2</v>
      </c>
      <c r="O280" s="865"/>
      <c r="P280" s="865">
        <v>2.2999999999999998</v>
      </c>
      <c r="Q280" s="863">
        <f t="shared" si="0"/>
        <v>3.5</v>
      </c>
      <c r="R280" s="862">
        <v>10</v>
      </c>
      <c r="S280" s="862">
        <v>26</v>
      </c>
      <c r="T280" s="862">
        <v>21</v>
      </c>
      <c r="U280" s="863">
        <f>SUM(SSSE[[#This Row],[G 355µ]:[G 250µ]])</f>
        <v>57</v>
      </c>
      <c r="V280" s="862">
        <v>18</v>
      </c>
      <c r="W280" s="862">
        <v>10</v>
      </c>
      <c r="X280" s="862">
        <v>3</v>
      </c>
      <c r="Y280" s="883">
        <v>4.8</v>
      </c>
      <c r="Z280" s="863">
        <f t="shared" si="1"/>
        <v>35.799999999999997</v>
      </c>
      <c r="AA280" s="822"/>
      <c r="AB280" s="822"/>
      <c r="AC280" s="833"/>
      <c r="AD280" s="531">
        <v>84.75</v>
      </c>
      <c r="AE280" s="531">
        <v>-1.33</v>
      </c>
      <c r="AF280" s="823">
        <v>19.920000000000002</v>
      </c>
      <c r="AG280" s="540">
        <v>2</v>
      </c>
      <c r="AH280" s="540">
        <v>130</v>
      </c>
      <c r="AI280" s="533"/>
      <c r="AJ280" s="437"/>
      <c r="AK280" s="437"/>
      <c r="AL280" s="796" t="s">
        <v>46</v>
      </c>
      <c r="AM280" s="437"/>
      <c r="AN280" s="534"/>
      <c r="AO280" s="437" t="s">
        <v>55</v>
      </c>
      <c r="AP280" s="437" t="s">
        <v>55</v>
      </c>
      <c r="AQ280" s="25" t="s">
        <v>32</v>
      </c>
      <c r="AR280" s="437" t="s">
        <v>2244</v>
      </c>
      <c r="AS280" s="437" t="s">
        <v>2521</v>
      </c>
      <c r="AT280" s="437"/>
      <c r="AU280" s="796" t="s">
        <v>2241</v>
      </c>
      <c r="AV280" s="437">
        <v>279</v>
      </c>
    </row>
    <row r="281" spans="1:48" ht="27">
      <c r="A281" s="535">
        <v>45423</v>
      </c>
      <c r="B281" s="536">
        <v>405</v>
      </c>
      <c r="C281" s="537">
        <v>0.4375</v>
      </c>
      <c r="D281" s="538">
        <v>2403135</v>
      </c>
      <c r="E281" s="538" t="s">
        <v>71</v>
      </c>
      <c r="F281" s="538" t="s">
        <v>55</v>
      </c>
      <c r="G281" s="857">
        <v>14.38</v>
      </c>
      <c r="H281" s="857"/>
      <c r="I281" s="857"/>
      <c r="J281" s="530"/>
      <c r="K281" s="830">
        <v>12.4</v>
      </c>
      <c r="L281" s="539">
        <f>(SSSE[[#This Row],[Protéine Brut (%) (+/-0,7)]]/(100-SSSE[[#This Row],[Humidité (%)]]))*100</f>
        <v>14.482597523943003</v>
      </c>
      <c r="M281" s="865"/>
      <c r="N281" s="865">
        <v>1.3</v>
      </c>
      <c r="O281" s="865"/>
      <c r="P281" s="865">
        <v>3</v>
      </c>
      <c r="Q281" s="863">
        <f t="shared" si="0"/>
        <v>4.3</v>
      </c>
      <c r="R281" s="862">
        <v>6</v>
      </c>
      <c r="S281" s="862">
        <v>22</v>
      </c>
      <c r="T281" s="862">
        <v>21</v>
      </c>
      <c r="U281" s="863">
        <f>SUM(SSSE[[#This Row],[G 355µ]:[G 250µ]])</f>
        <v>49</v>
      </c>
      <c r="V281" s="862">
        <v>20</v>
      </c>
      <c r="W281" s="862">
        <v>10</v>
      </c>
      <c r="X281" s="862">
        <v>6</v>
      </c>
      <c r="Y281" s="883">
        <v>8</v>
      </c>
      <c r="Z281" s="863">
        <f t="shared" si="1"/>
        <v>44</v>
      </c>
      <c r="AA281" s="822"/>
      <c r="AB281" s="822"/>
      <c r="AC281" s="833"/>
      <c r="AD281" s="531">
        <v>85.31</v>
      </c>
      <c r="AE281" s="531">
        <v>-1.31</v>
      </c>
      <c r="AF281" s="823">
        <v>18.39</v>
      </c>
      <c r="AG281" s="540"/>
      <c r="AH281" s="540"/>
      <c r="AI281" s="533"/>
      <c r="AJ281" s="437"/>
      <c r="AK281" s="437"/>
      <c r="AL281" s="796" t="s">
        <v>105</v>
      </c>
      <c r="AM281" s="437" t="s">
        <v>55</v>
      </c>
      <c r="AN281" s="534" t="s">
        <v>55</v>
      </c>
      <c r="AO281" s="437" t="s">
        <v>55</v>
      </c>
      <c r="AP281" s="437" t="s">
        <v>55</v>
      </c>
      <c r="AQ281" s="25" t="s">
        <v>32</v>
      </c>
      <c r="AR281" s="437" t="s">
        <v>2244</v>
      </c>
      <c r="AS281" s="437" t="s">
        <v>2522</v>
      </c>
      <c r="AT281" s="437"/>
      <c r="AU281" s="796" t="s">
        <v>2241</v>
      </c>
      <c r="AV281" s="437">
        <v>280</v>
      </c>
    </row>
    <row r="282" spans="1:48" ht="27">
      <c r="A282" s="535">
        <v>45423</v>
      </c>
      <c r="B282" s="536">
        <v>405</v>
      </c>
      <c r="C282" s="537">
        <v>0.4375</v>
      </c>
      <c r="D282" s="538">
        <v>2403136</v>
      </c>
      <c r="E282" s="538" t="s">
        <v>59</v>
      </c>
      <c r="F282" s="538" t="s">
        <v>55</v>
      </c>
      <c r="G282" s="857">
        <v>14.37</v>
      </c>
      <c r="H282" s="857"/>
      <c r="I282" s="857"/>
      <c r="J282" s="530"/>
      <c r="K282" s="830">
        <v>12.52</v>
      </c>
      <c r="L282" s="539">
        <f>(SSSE[[#This Row],[Protéine Brut (%) (+/-0,7)]]/(100-SSSE[[#This Row],[Humidité (%)]]))*100</f>
        <v>14.621044026626182</v>
      </c>
      <c r="M282" s="865"/>
      <c r="N282" s="865">
        <v>1.2</v>
      </c>
      <c r="O282" s="865"/>
      <c r="P282" s="865">
        <v>3.4</v>
      </c>
      <c r="Q282" s="863">
        <f t="shared" si="0"/>
        <v>4.5999999999999996</v>
      </c>
      <c r="R282" s="862">
        <v>7</v>
      </c>
      <c r="S282" s="862">
        <v>25</v>
      </c>
      <c r="T282" s="862">
        <v>19</v>
      </c>
      <c r="U282" s="863">
        <f>SUM(SSSE[[#This Row],[G 355µ]:[G 250µ]])</f>
        <v>51</v>
      </c>
      <c r="V282" s="862">
        <v>17</v>
      </c>
      <c r="W282" s="862">
        <v>12</v>
      </c>
      <c r="X282" s="862">
        <v>5</v>
      </c>
      <c r="Y282" s="883">
        <v>9</v>
      </c>
      <c r="Z282" s="863">
        <f t="shared" si="1"/>
        <v>43</v>
      </c>
      <c r="AA282" s="822"/>
      <c r="AB282" s="822"/>
      <c r="AC282" s="833"/>
      <c r="AD282" s="531">
        <v>84.54</v>
      </c>
      <c r="AE282" s="531">
        <v>-1.36</v>
      </c>
      <c r="AF282" s="823">
        <v>19.22</v>
      </c>
      <c r="AG282" s="540"/>
      <c r="AH282" s="540"/>
      <c r="AI282" s="533"/>
      <c r="AJ282" s="437"/>
      <c r="AK282" s="437"/>
      <c r="AL282" s="796" t="s">
        <v>105</v>
      </c>
      <c r="AM282" s="437" t="s">
        <v>55</v>
      </c>
      <c r="AN282" s="534" t="s">
        <v>55</v>
      </c>
      <c r="AO282" s="437" t="s">
        <v>55</v>
      </c>
      <c r="AP282" s="437" t="s">
        <v>55</v>
      </c>
      <c r="AQ282" s="25" t="s">
        <v>32</v>
      </c>
      <c r="AR282" s="437" t="s">
        <v>2244</v>
      </c>
      <c r="AS282" s="437" t="s">
        <v>2523</v>
      </c>
      <c r="AT282" s="437"/>
      <c r="AU282" s="796" t="s">
        <v>2241</v>
      </c>
      <c r="AV282" s="437">
        <v>281</v>
      </c>
    </row>
    <row r="283" spans="1:48" ht="27">
      <c r="A283" s="535">
        <v>45423</v>
      </c>
      <c r="B283" s="536">
        <v>405</v>
      </c>
      <c r="C283" s="537">
        <v>0.5</v>
      </c>
      <c r="D283" s="538">
        <v>2403139</v>
      </c>
      <c r="E283" s="538" t="s">
        <v>21</v>
      </c>
      <c r="F283" s="538" t="s">
        <v>55</v>
      </c>
      <c r="G283" s="857">
        <v>14.24</v>
      </c>
      <c r="H283" s="857"/>
      <c r="I283" s="857">
        <v>14.3</v>
      </c>
      <c r="J283" s="530"/>
      <c r="K283" s="830">
        <v>12.26</v>
      </c>
      <c r="L283" s="539">
        <f>(SSSE[[#This Row],[Protéine Brut (%) (+/-0,7)]]/(100-SSSE[[#This Row],[Humidité (%)]]))*100</f>
        <v>14.29570895522388</v>
      </c>
      <c r="M283" s="865"/>
      <c r="N283" s="865">
        <v>2</v>
      </c>
      <c r="O283" s="865"/>
      <c r="P283" s="865">
        <v>4</v>
      </c>
      <c r="Q283" s="863">
        <f t="shared" si="0"/>
        <v>6</v>
      </c>
      <c r="R283" s="862">
        <v>6</v>
      </c>
      <c r="S283" s="862">
        <v>23</v>
      </c>
      <c r="T283" s="862">
        <v>21</v>
      </c>
      <c r="U283" s="863">
        <f>SUM(SSSE[[#This Row],[G 355µ]:[G 250µ]])</f>
        <v>50</v>
      </c>
      <c r="V283" s="862">
        <v>20</v>
      </c>
      <c r="W283" s="862">
        <v>11</v>
      </c>
      <c r="X283" s="862">
        <v>6</v>
      </c>
      <c r="Y283" s="883">
        <v>5</v>
      </c>
      <c r="Z283" s="863">
        <f t="shared" si="1"/>
        <v>42</v>
      </c>
      <c r="AA283" s="822"/>
      <c r="AB283" s="822"/>
      <c r="AC283" s="833"/>
      <c r="AD283" s="531"/>
      <c r="AE283" s="531"/>
      <c r="AF283" s="823"/>
      <c r="AG283" s="540">
        <v>5</v>
      </c>
      <c r="AH283" s="540">
        <v>90</v>
      </c>
      <c r="AI283" s="533"/>
      <c r="AJ283" s="437"/>
      <c r="AK283" s="437"/>
      <c r="AL283" s="796" t="s">
        <v>105</v>
      </c>
      <c r="AM283" s="437"/>
      <c r="AN283" s="534"/>
      <c r="AO283" s="437" t="s">
        <v>55</v>
      </c>
      <c r="AP283" s="437" t="s">
        <v>55</v>
      </c>
      <c r="AQ283" s="25" t="s">
        <v>32</v>
      </c>
      <c r="AR283" s="437" t="s">
        <v>2244</v>
      </c>
      <c r="AS283" s="437" t="s">
        <v>2524</v>
      </c>
      <c r="AT283" s="437"/>
      <c r="AU283" s="796" t="s">
        <v>2241</v>
      </c>
      <c r="AV283" s="437">
        <v>282</v>
      </c>
    </row>
    <row r="284" spans="1:48" ht="27">
      <c r="A284" s="535">
        <v>45425</v>
      </c>
      <c r="B284" s="536">
        <v>405</v>
      </c>
      <c r="C284" s="537">
        <v>0.4375</v>
      </c>
      <c r="D284" s="538">
        <v>2403158</v>
      </c>
      <c r="E284" s="538" t="s">
        <v>59</v>
      </c>
      <c r="F284" s="538" t="s">
        <v>55</v>
      </c>
      <c r="G284" s="857">
        <v>14.05</v>
      </c>
      <c r="H284" s="857">
        <v>13.94</v>
      </c>
      <c r="I284" s="857">
        <v>14</v>
      </c>
      <c r="J284" s="530"/>
      <c r="K284" s="830">
        <v>12.6</v>
      </c>
      <c r="L284" s="539">
        <f>(SSSE[[#This Row],[Protéine Brut (%) (+/-0,7)]]/(100-SSSE[[#This Row],[Humidité (%)]]))*100</f>
        <v>14.659685863874344</v>
      </c>
      <c r="M284" s="865"/>
      <c r="N284" s="865"/>
      <c r="O284" s="865"/>
      <c r="P284" s="865"/>
      <c r="Q284" s="863"/>
      <c r="R284" s="862"/>
      <c r="S284" s="862"/>
      <c r="T284" s="862"/>
      <c r="U284" s="863"/>
      <c r="V284" s="862"/>
      <c r="W284" s="862"/>
      <c r="X284" s="862"/>
      <c r="Y284" s="883"/>
      <c r="Z284" s="863"/>
      <c r="AA284" s="822"/>
      <c r="AB284" s="822"/>
      <c r="AC284" s="833"/>
      <c r="AD284" s="531">
        <v>85.32</v>
      </c>
      <c r="AE284" s="531">
        <v>-1.46</v>
      </c>
      <c r="AF284" s="823">
        <v>19.579999999999998</v>
      </c>
      <c r="AG284" s="540">
        <v>5</v>
      </c>
      <c r="AH284" s="540">
        <v>88</v>
      </c>
      <c r="AI284" s="533"/>
      <c r="AJ284" s="437"/>
      <c r="AK284" s="437"/>
      <c r="AL284" s="796" t="s">
        <v>105</v>
      </c>
      <c r="AM284" s="437" t="s">
        <v>55</v>
      </c>
      <c r="AN284" s="534" t="s">
        <v>55</v>
      </c>
      <c r="AO284" s="437" t="s">
        <v>55</v>
      </c>
      <c r="AP284" s="437" t="s">
        <v>55</v>
      </c>
      <c r="AQ284" s="25" t="s">
        <v>32</v>
      </c>
      <c r="AR284" s="437" t="s">
        <v>2244</v>
      </c>
      <c r="AS284" s="437" t="s">
        <v>2525</v>
      </c>
      <c r="AT284" s="437"/>
      <c r="AU284" s="796" t="s">
        <v>2241</v>
      </c>
      <c r="AV284" s="437">
        <v>283</v>
      </c>
    </row>
    <row r="285" spans="1:48" ht="27">
      <c r="A285" s="535">
        <v>45425</v>
      </c>
      <c r="B285" s="536">
        <v>505</v>
      </c>
      <c r="C285" s="537">
        <v>0.4375</v>
      </c>
      <c r="D285" s="538">
        <v>2403159</v>
      </c>
      <c r="E285" s="538" t="s">
        <v>71</v>
      </c>
      <c r="F285" s="538" t="s">
        <v>55</v>
      </c>
      <c r="G285" s="857">
        <v>14.02</v>
      </c>
      <c r="H285" s="857">
        <v>13.9</v>
      </c>
      <c r="I285" s="857">
        <v>14</v>
      </c>
      <c r="J285" s="530"/>
      <c r="K285" s="830">
        <v>12.72</v>
      </c>
      <c r="L285" s="539">
        <f>(SSSE[[#This Row],[Protéine Brut (%) (+/-0,7)]]/(100-SSSE[[#This Row],[Humidité (%)]]))*100</f>
        <v>14.79413817166783</v>
      </c>
      <c r="M285" s="865"/>
      <c r="N285" s="865">
        <v>0.6</v>
      </c>
      <c r="O285" s="865"/>
      <c r="P285" s="865">
        <v>2.4</v>
      </c>
      <c r="Q285" s="863">
        <f t="shared" si="0"/>
        <v>3</v>
      </c>
      <c r="R285" s="862">
        <v>8.4</v>
      </c>
      <c r="S285" s="862">
        <v>18.600000000000001</v>
      </c>
      <c r="T285" s="862">
        <v>21</v>
      </c>
      <c r="U285" s="863">
        <f>SUM(SSSE[[#This Row],[G 355µ]:[G 250µ]])</f>
        <v>48</v>
      </c>
      <c r="V285" s="862">
        <v>19.8</v>
      </c>
      <c r="W285" s="862">
        <v>13.2</v>
      </c>
      <c r="X285" s="862">
        <v>8</v>
      </c>
      <c r="Y285" s="883">
        <v>6.2</v>
      </c>
      <c r="Z285" s="863">
        <f t="shared" si="1"/>
        <v>47.2</v>
      </c>
      <c r="AA285" s="822"/>
      <c r="AB285" s="822"/>
      <c r="AC285" s="833"/>
      <c r="AD285" s="531">
        <v>85.3</v>
      </c>
      <c r="AE285" s="531">
        <v>-1.27</v>
      </c>
      <c r="AF285" s="823">
        <v>18.64</v>
      </c>
      <c r="AG285" s="540">
        <v>4</v>
      </c>
      <c r="AH285" s="540">
        <v>83</v>
      </c>
      <c r="AI285" s="533"/>
      <c r="AJ285" s="437"/>
      <c r="AK285" s="437"/>
      <c r="AL285" s="796" t="s">
        <v>105</v>
      </c>
      <c r="AM285" s="437" t="s">
        <v>55</v>
      </c>
      <c r="AN285" s="534" t="s">
        <v>55</v>
      </c>
      <c r="AO285" s="437" t="s">
        <v>55</v>
      </c>
      <c r="AP285" s="437" t="s">
        <v>55</v>
      </c>
      <c r="AQ285" s="25" t="s">
        <v>32</v>
      </c>
      <c r="AR285" s="437" t="s">
        <v>2244</v>
      </c>
      <c r="AS285" s="437" t="s">
        <v>2526</v>
      </c>
      <c r="AT285" s="437"/>
      <c r="AU285" s="796" t="s">
        <v>2241</v>
      </c>
      <c r="AV285" s="437">
        <v>284</v>
      </c>
    </row>
    <row r="286" spans="1:48" ht="27">
      <c r="A286" s="535">
        <v>45426</v>
      </c>
      <c r="B286" s="536">
        <v>505</v>
      </c>
      <c r="C286" s="537">
        <v>0.47916666666666669</v>
      </c>
      <c r="D286" s="538">
        <v>2403187</v>
      </c>
      <c r="E286" s="538" t="s">
        <v>59</v>
      </c>
      <c r="F286" s="538" t="s">
        <v>55</v>
      </c>
      <c r="G286" s="857">
        <v>14.25</v>
      </c>
      <c r="H286" s="857">
        <v>13.94</v>
      </c>
      <c r="I286" s="857">
        <v>14.4</v>
      </c>
      <c r="J286" s="530"/>
      <c r="K286" s="830">
        <v>12.16</v>
      </c>
      <c r="L286" s="539">
        <f>(SSSE[[#This Row],[Protéine Brut (%) (+/-0,7)]]/(100-SSSE[[#This Row],[Humidité (%)]]))*100</f>
        <v>14.180758017492712</v>
      </c>
      <c r="M286" s="865"/>
      <c r="N286" s="865">
        <v>1</v>
      </c>
      <c r="O286" s="865"/>
      <c r="P286" s="865">
        <v>3</v>
      </c>
      <c r="Q286" s="863">
        <f t="shared" si="0"/>
        <v>4</v>
      </c>
      <c r="R286" s="862">
        <v>9.4</v>
      </c>
      <c r="S286" s="862">
        <v>26.2</v>
      </c>
      <c r="T286" s="862">
        <v>18.8</v>
      </c>
      <c r="U286" s="863">
        <f>SUM(SSSE[[#This Row],[G 355µ]:[G 250µ]])</f>
        <v>54.400000000000006</v>
      </c>
      <c r="V286" s="862">
        <v>18.399999999999999</v>
      </c>
      <c r="W286" s="862">
        <v>10</v>
      </c>
      <c r="X286" s="862">
        <v>3</v>
      </c>
      <c r="Y286" s="883">
        <v>9.6</v>
      </c>
      <c r="Z286" s="863">
        <f t="shared" si="1"/>
        <v>41</v>
      </c>
      <c r="AA286" s="822"/>
      <c r="AB286" s="822"/>
      <c r="AC286" s="833"/>
      <c r="AD286" s="531">
        <v>86.85</v>
      </c>
      <c r="AE286" s="531">
        <v>-1.49</v>
      </c>
      <c r="AF286" s="823">
        <v>18.95</v>
      </c>
      <c r="AG286" s="540">
        <v>6</v>
      </c>
      <c r="AH286" s="540">
        <v>98</v>
      </c>
      <c r="AI286" s="533"/>
      <c r="AJ286" s="437"/>
      <c r="AK286" s="437"/>
      <c r="AL286" s="796" t="s">
        <v>105</v>
      </c>
      <c r="AM286" s="437" t="s">
        <v>55</v>
      </c>
      <c r="AN286" s="534" t="s">
        <v>55</v>
      </c>
      <c r="AO286" s="437" t="s">
        <v>55</v>
      </c>
      <c r="AP286" s="437" t="s">
        <v>55</v>
      </c>
      <c r="AQ286" s="25" t="s">
        <v>32</v>
      </c>
      <c r="AR286" s="437" t="s">
        <v>2244</v>
      </c>
      <c r="AS286" s="437" t="s">
        <v>2527</v>
      </c>
      <c r="AT286" s="437"/>
      <c r="AU286" s="796" t="s">
        <v>2241</v>
      </c>
      <c r="AV286" s="437">
        <v>285</v>
      </c>
    </row>
    <row r="287" spans="1:48" ht="27">
      <c r="A287" s="535">
        <v>45426</v>
      </c>
      <c r="B287" s="536">
        <v>505</v>
      </c>
      <c r="C287" s="537">
        <v>0.5</v>
      </c>
      <c r="D287" s="538">
        <v>2403190</v>
      </c>
      <c r="E287" s="538" t="s">
        <v>21</v>
      </c>
      <c r="F287" s="538" t="s">
        <v>55</v>
      </c>
      <c r="G287" s="857">
        <v>14.34</v>
      </c>
      <c r="H287" s="857"/>
      <c r="I287" s="857">
        <v>14.33</v>
      </c>
      <c r="J287" s="530"/>
      <c r="K287" s="830">
        <v>11.97</v>
      </c>
      <c r="L287" s="539">
        <f>(SSSE[[#This Row],[Protéine Brut (%) (+/-0,7)]]/(100-SSSE[[#This Row],[Humidité (%)]]))*100</f>
        <v>13.973850105066543</v>
      </c>
      <c r="M287" s="865"/>
      <c r="N287" s="865"/>
      <c r="O287" s="865"/>
      <c r="P287" s="865"/>
      <c r="Q287" s="863"/>
      <c r="R287" s="862"/>
      <c r="S287" s="862"/>
      <c r="T287" s="862"/>
      <c r="U287" s="863"/>
      <c r="V287" s="862"/>
      <c r="W287" s="862"/>
      <c r="X287" s="862"/>
      <c r="Y287" s="883"/>
      <c r="Z287" s="863"/>
      <c r="AA287" s="822">
        <v>34.04</v>
      </c>
      <c r="AB287" s="822">
        <v>78.489999999999995</v>
      </c>
      <c r="AC287" s="833">
        <v>12.1</v>
      </c>
      <c r="AD287" s="531">
        <v>85.86</v>
      </c>
      <c r="AE287" s="531">
        <v>-1.69</v>
      </c>
      <c r="AF287" s="823">
        <v>19.920000000000002</v>
      </c>
      <c r="AG287" s="540">
        <v>7</v>
      </c>
      <c r="AH287" s="540">
        <v>114</v>
      </c>
      <c r="AI287" s="533"/>
      <c r="AJ287" s="437"/>
      <c r="AK287" s="437"/>
      <c r="AL287" s="796" t="s">
        <v>62</v>
      </c>
      <c r="AM287" s="437"/>
      <c r="AN287" s="534"/>
      <c r="AO287" s="437" t="s">
        <v>55</v>
      </c>
      <c r="AP287" s="437" t="s">
        <v>55</v>
      </c>
      <c r="AQ287" s="25" t="s">
        <v>32</v>
      </c>
      <c r="AR287" s="437" t="s">
        <v>2244</v>
      </c>
      <c r="AS287" s="437" t="s">
        <v>2528</v>
      </c>
      <c r="AT287" s="437"/>
      <c r="AU287" s="796" t="s">
        <v>2241</v>
      </c>
      <c r="AV287" s="437">
        <v>286</v>
      </c>
    </row>
    <row r="288" spans="1:48" ht="27">
      <c r="A288" s="535">
        <v>45426</v>
      </c>
      <c r="B288" s="536">
        <v>505</v>
      </c>
      <c r="C288" s="537">
        <v>0.58333333333333337</v>
      </c>
      <c r="D288" s="538">
        <v>2403193</v>
      </c>
      <c r="E288" s="538" t="s">
        <v>21</v>
      </c>
      <c r="F288" s="538" t="s">
        <v>55</v>
      </c>
      <c r="G288" s="857">
        <v>14.52</v>
      </c>
      <c r="H288" s="857"/>
      <c r="I288" s="857">
        <v>14.54</v>
      </c>
      <c r="J288" s="530">
        <v>0.69099999999999995</v>
      </c>
      <c r="K288" s="830">
        <v>11.95</v>
      </c>
      <c r="L288" s="539">
        <f>(SSSE[[#This Row],[Protéine Brut (%) (+/-0,7)]]/(100-SSSE[[#This Row],[Humidité (%)]]))*100</f>
        <v>13.979878334113241</v>
      </c>
      <c r="M288" s="865"/>
      <c r="N288" s="865">
        <v>0.6</v>
      </c>
      <c r="O288" s="865"/>
      <c r="P288" s="865">
        <v>3</v>
      </c>
      <c r="Q288" s="863">
        <f t="shared" si="0"/>
        <v>3.6</v>
      </c>
      <c r="R288" s="862">
        <v>8.8000000000000007</v>
      </c>
      <c r="S288" s="862">
        <v>24.4</v>
      </c>
      <c r="T288" s="862">
        <v>21.8</v>
      </c>
      <c r="U288" s="863">
        <f>SUM(SSSE[[#This Row],[G 355µ]:[G 250µ]])</f>
        <v>55</v>
      </c>
      <c r="V288" s="862">
        <v>18.8</v>
      </c>
      <c r="W288" s="862">
        <v>10.6</v>
      </c>
      <c r="X288" s="862">
        <v>2.2000000000000002</v>
      </c>
      <c r="Y288" s="883">
        <v>9.1999999999999993</v>
      </c>
      <c r="Z288" s="863">
        <f t="shared" si="1"/>
        <v>40.799999999999997</v>
      </c>
      <c r="AA288" s="822"/>
      <c r="AB288" s="822"/>
      <c r="AC288" s="833"/>
      <c r="AD288" s="531">
        <v>85.15</v>
      </c>
      <c r="AE288" s="531">
        <v>-1.79</v>
      </c>
      <c r="AF288" s="823">
        <v>19.18</v>
      </c>
      <c r="AG288" s="540"/>
      <c r="AH288" s="540"/>
      <c r="AI288" s="533"/>
      <c r="AJ288" s="437"/>
      <c r="AK288" s="437"/>
      <c r="AL288" s="796" t="s">
        <v>46</v>
      </c>
      <c r="AM288" s="437"/>
      <c r="AN288" s="534"/>
      <c r="AO288" s="437" t="s">
        <v>55</v>
      </c>
      <c r="AP288" s="437" t="s">
        <v>55</v>
      </c>
      <c r="AQ288" s="25" t="s">
        <v>32</v>
      </c>
      <c r="AR288" s="437" t="s">
        <v>2239</v>
      </c>
      <c r="AS288" s="437" t="s">
        <v>2529</v>
      </c>
      <c r="AT288" s="437"/>
      <c r="AU288" s="796" t="s">
        <v>2241</v>
      </c>
      <c r="AV288" s="437">
        <v>287</v>
      </c>
    </row>
    <row r="289" spans="1:48" ht="27">
      <c r="A289" s="535">
        <v>45427</v>
      </c>
      <c r="B289" s="536">
        <v>505</v>
      </c>
      <c r="C289" s="537">
        <v>0.4375</v>
      </c>
      <c r="D289" s="538">
        <v>2403218</v>
      </c>
      <c r="E289" s="538" t="s">
        <v>21</v>
      </c>
      <c r="F289" s="538" t="s">
        <v>55</v>
      </c>
      <c r="G289" s="857">
        <v>14.45</v>
      </c>
      <c r="H289" s="857">
        <v>14.48</v>
      </c>
      <c r="I289" s="857">
        <v>14.3</v>
      </c>
      <c r="J289" s="530"/>
      <c r="K289" s="830">
        <v>12.13</v>
      </c>
      <c r="L289" s="539">
        <f>(SSSE[[#This Row],[Protéine Brut (%) (+/-0,7)]]/(100-SSSE[[#This Row],[Humidité (%)]]))*100</f>
        <v>14.178842781998831</v>
      </c>
      <c r="M289" s="865"/>
      <c r="N289" s="865"/>
      <c r="O289" s="865"/>
      <c r="P289" s="865"/>
      <c r="Q289" s="863"/>
      <c r="R289" s="862"/>
      <c r="S289" s="862"/>
      <c r="T289" s="862"/>
      <c r="U289" s="863"/>
      <c r="V289" s="862"/>
      <c r="W289" s="862"/>
      <c r="X289" s="862"/>
      <c r="Y289" s="883"/>
      <c r="Z289" s="863"/>
      <c r="AA289" s="822"/>
      <c r="AB289" s="822"/>
      <c r="AC289" s="833"/>
      <c r="AD289" s="531">
        <v>84.61</v>
      </c>
      <c r="AE289" s="531">
        <v>-1.91</v>
      </c>
      <c r="AF289" s="823">
        <v>21.38</v>
      </c>
      <c r="AG289" s="540">
        <v>6</v>
      </c>
      <c r="AH289" s="540">
        <v>117</v>
      </c>
      <c r="AI289" s="533"/>
      <c r="AJ289" s="437"/>
      <c r="AK289" s="437"/>
      <c r="AL289" s="796" t="s">
        <v>46</v>
      </c>
      <c r="AM289" s="437"/>
      <c r="AN289" s="534"/>
      <c r="AO289" s="437" t="s">
        <v>55</v>
      </c>
      <c r="AP289" s="437" t="s">
        <v>55</v>
      </c>
      <c r="AQ289" s="25" t="s">
        <v>32</v>
      </c>
      <c r="AR289" s="437" t="s">
        <v>2244</v>
      </c>
      <c r="AS289" s="437" t="s">
        <v>2530</v>
      </c>
      <c r="AT289" s="437"/>
      <c r="AU289" s="796" t="s">
        <v>2241</v>
      </c>
      <c r="AV289" s="437">
        <v>288</v>
      </c>
    </row>
    <row r="290" spans="1:48" ht="27">
      <c r="A290" s="535">
        <v>45427</v>
      </c>
      <c r="B290" s="536">
        <v>505</v>
      </c>
      <c r="C290" s="537">
        <v>0.5625</v>
      </c>
      <c r="D290" s="538">
        <v>2403227</v>
      </c>
      <c r="E290" s="538" t="s">
        <v>59</v>
      </c>
      <c r="F290" s="538" t="s">
        <v>55</v>
      </c>
      <c r="G290" s="857">
        <v>14.3</v>
      </c>
      <c r="H290" s="857"/>
      <c r="I290" s="857"/>
      <c r="J290" s="530"/>
      <c r="K290" s="830">
        <v>12.15</v>
      </c>
      <c r="L290" s="539">
        <f>(SSSE[[#This Row],[Protéine Brut (%) (+/-0,7)]]/(100-SSSE[[#This Row],[Humidité (%)]]))*100</f>
        <v>14.177362893815637</v>
      </c>
      <c r="M290" s="865"/>
      <c r="N290" s="865">
        <v>0.8</v>
      </c>
      <c r="O290" s="865"/>
      <c r="P290" s="865">
        <v>2.4</v>
      </c>
      <c r="Q290" s="863">
        <f t="shared" si="0"/>
        <v>3.2</v>
      </c>
      <c r="R290" s="862">
        <v>8.1999999999999993</v>
      </c>
      <c r="S290" s="862">
        <v>22.2</v>
      </c>
      <c r="T290" s="862">
        <v>20.6</v>
      </c>
      <c r="U290" s="863">
        <f>SUM(SSSE[[#This Row],[G 355µ]:[G 250µ]])</f>
        <v>51</v>
      </c>
      <c r="V290" s="862">
        <v>18.399999999999999</v>
      </c>
      <c r="W290" s="862">
        <v>12</v>
      </c>
      <c r="X290" s="862">
        <v>4.2</v>
      </c>
      <c r="Y290" s="883">
        <v>9</v>
      </c>
      <c r="Z290" s="863">
        <f t="shared" si="1"/>
        <v>43.6</v>
      </c>
      <c r="AA290" s="822"/>
      <c r="AB290" s="822"/>
      <c r="AC290" s="833"/>
      <c r="AD290" s="531">
        <v>84.8</v>
      </c>
      <c r="AE290" s="531">
        <v>-1.57</v>
      </c>
      <c r="AF290" s="823">
        <v>20.36</v>
      </c>
      <c r="AG290" s="540"/>
      <c r="AH290" s="540"/>
      <c r="AI290" s="533"/>
      <c r="AJ290" s="437"/>
      <c r="AK290" s="437"/>
      <c r="AL290" s="437" t="s">
        <v>105</v>
      </c>
      <c r="AM290" s="437" t="s">
        <v>55</v>
      </c>
      <c r="AN290" s="534" t="s">
        <v>55</v>
      </c>
      <c r="AO290" s="437" t="s">
        <v>55</v>
      </c>
      <c r="AP290" s="437" t="s">
        <v>55</v>
      </c>
      <c r="AQ290" s="25" t="s">
        <v>32</v>
      </c>
      <c r="AR290" s="437" t="s">
        <v>2244</v>
      </c>
      <c r="AS290" s="437" t="s">
        <v>2531</v>
      </c>
      <c r="AT290" s="437"/>
      <c r="AU290" s="796" t="s">
        <v>2241</v>
      </c>
      <c r="AV290" s="437">
        <v>289</v>
      </c>
    </row>
    <row r="291" spans="1:48" ht="27">
      <c r="A291" s="535">
        <v>45428</v>
      </c>
      <c r="B291" s="536">
        <v>505</v>
      </c>
      <c r="C291" s="537">
        <v>0.41666666666666669</v>
      </c>
      <c r="D291" s="538">
        <v>2403244</v>
      </c>
      <c r="E291" s="538" t="s">
        <v>21</v>
      </c>
      <c r="F291" s="538" t="s">
        <v>55</v>
      </c>
      <c r="G291" s="857">
        <v>14.3</v>
      </c>
      <c r="H291" s="857"/>
      <c r="I291" s="857">
        <v>14.4</v>
      </c>
      <c r="J291" s="530"/>
      <c r="K291" s="830">
        <v>12.12</v>
      </c>
      <c r="L291" s="539">
        <f>(SSSE[[#This Row],[Protéine Brut (%) (+/-0,7)]]/(100-SSSE[[#This Row],[Humidité (%)]]))*100</f>
        <v>14.142357059509916</v>
      </c>
      <c r="M291" s="865"/>
      <c r="N291" s="865">
        <v>0.4</v>
      </c>
      <c r="O291" s="865"/>
      <c r="P291" s="865">
        <v>2.8</v>
      </c>
      <c r="Q291" s="863">
        <f t="shared" si="0"/>
        <v>3.1999999999999997</v>
      </c>
      <c r="R291" s="862">
        <v>8</v>
      </c>
      <c r="S291" s="862">
        <v>25.6</v>
      </c>
      <c r="T291" s="862">
        <v>23</v>
      </c>
      <c r="U291" s="863">
        <f>SUM(SSSE[[#This Row],[G 355µ]:[G 250µ]])</f>
        <v>56.6</v>
      </c>
      <c r="V291" s="862">
        <v>20</v>
      </c>
      <c r="W291" s="862">
        <v>10</v>
      </c>
      <c r="X291" s="862">
        <v>3.2</v>
      </c>
      <c r="Y291" s="883">
        <v>6.2</v>
      </c>
      <c r="Z291" s="863">
        <f t="shared" si="1"/>
        <v>39.400000000000006</v>
      </c>
      <c r="AA291" s="822">
        <v>30.81</v>
      </c>
      <c r="AB291" s="822">
        <v>70</v>
      </c>
      <c r="AC291" s="833">
        <v>10.69</v>
      </c>
      <c r="AD291" s="531">
        <v>85.44</v>
      </c>
      <c r="AE291" s="531">
        <v>-1.69</v>
      </c>
      <c r="AF291" s="823">
        <v>20.309999999999999</v>
      </c>
      <c r="AG291" s="540">
        <v>6</v>
      </c>
      <c r="AH291" s="540">
        <v>122</v>
      </c>
      <c r="AI291" s="533"/>
      <c r="AJ291" s="437"/>
      <c r="AK291" s="437"/>
      <c r="AL291" s="796" t="s">
        <v>46</v>
      </c>
      <c r="AM291" s="437"/>
      <c r="AN291" s="534"/>
      <c r="AO291" s="437" t="s">
        <v>55</v>
      </c>
      <c r="AP291" s="437" t="s">
        <v>55</v>
      </c>
      <c r="AQ291" s="25" t="s">
        <v>32</v>
      </c>
      <c r="AR291" s="437" t="s">
        <v>2244</v>
      </c>
      <c r="AS291" s="437" t="s">
        <v>2532</v>
      </c>
      <c r="AT291" s="437"/>
      <c r="AU291" s="796" t="s">
        <v>2241</v>
      </c>
      <c r="AV291" s="437">
        <v>290</v>
      </c>
    </row>
    <row r="292" spans="1:48" ht="27">
      <c r="A292" s="535">
        <v>45428</v>
      </c>
      <c r="B292" s="536">
        <v>505</v>
      </c>
      <c r="C292" s="537">
        <v>0.42708333333333331</v>
      </c>
      <c r="D292" s="538">
        <v>2403245</v>
      </c>
      <c r="E292" s="538" t="s">
        <v>59</v>
      </c>
      <c r="F292" s="538" t="s">
        <v>55</v>
      </c>
      <c r="G292" s="857">
        <v>14</v>
      </c>
      <c r="H292" s="857"/>
      <c r="I292" s="857">
        <v>14.3</v>
      </c>
      <c r="J292" s="530"/>
      <c r="K292" s="830">
        <v>12.57</v>
      </c>
      <c r="L292" s="539">
        <f>(SSSE[[#This Row],[Protéine Brut (%) (+/-0,7)]]/(100-SSSE[[#This Row],[Humidité (%)]]))*100</f>
        <v>14.616279069767444</v>
      </c>
      <c r="M292" s="865"/>
      <c r="N292" s="865">
        <v>0.8</v>
      </c>
      <c r="O292" s="865"/>
      <c r="P292" s="865">
        <v>2.6</v>
      </c>
      <c r="Q292" s="863">
        <f t="shared" si="0"/>
        <v>3.4000000000000004</v>
      </c>
      <c r="R292" s="862">
        <v>9.4</v>
      </c>
      <c r="S292" s="862">
        <v>27.2</v>
      </c>
      <c r="T292" s="862">
        <v>20</v>
      </c>
      <c r="U292" s="863">
        <f>SUM(SSSE[[#This Row],[G 355µ]:[G 250µ]])</f>
        <v>56.6</v>
      </c>
      <c r="V292" s="862">
        <v>19.399999999999999</v>
      </c>
      <c r="W292" s="862">
        <v>9.6</v>
      </c>
      <c r="X292" s="862">
        <v>5</v>
      </c>
      <c r="Y292" s="883">
        <v>5.2</v>
      </c>
      <c r="Z292" s="863">
        <f t="shared" si="1"/>
        <v>39.200000000000003</v>
      </c>
      <c r="AA292" s="822"/>
      <c r="AB292" s="822"/>
      <c r="AC292" s="833"/>
      <c r="AD292" s="531">
        <v>85.43</v>
      </c>
      <c r="AE292" s="531">
        <v>-1.65</v>
      </c>
      <c r="AF292" s="823">
        <v>20.059999999999999</v>
      </c>
      <c r="AG292" s="540">
        <v>5</v>
      </c>
      <c r="AH292" s="540">
        <v>114</v>
      </c>
      <c r="AI292" s="533"/>
      <c r="AJ292" s="437"/>
      <c r="AK292" s="437"/>
      <c r="AL292" s="796" t="s">
        <v>46</v>
      </c>
      <c r="AM292" s="437" t="s">
        <v>55</v>
      </c>
      <c r="AN292" s="534" t="s">
        <v>55</v>
      </c>
      <c r="AO292" s="437" t="s">
        <v>55</v>
      </c>
      <c r="AP292" s="437" t="s">
        <v>55</v>
      </c>
      <c r="AQ292" s="25" t="s">
        <v>32</v>
      </c>
      <c r="AR292" s="437" t="s">
        <v>2244</v>
      </c>
      <c r="AS292" s="437" t="s">
        <v>2533</v>
      </c>
      <c r="AT292" s="437"/>
      <c r="AU292" s="796" t="s">
        <v>2241</v>
      </c>
      <c r="AV292" s="437">
        <v>291</v>
      </c>
    </row>
    <row r="293" spans="1:48" ht="27">
      <c r="A293" s="535">
        <v>45429</v>
      </c>
      <c r="B293" s="536">
        <v>505</v>
      </c>
      <c r="C293" s="537">
        <v>0.45833333333333331</v>
      </c>
      <c r="D293" s="538">
        <v>2403259</v>
      </c>
      <c r="E293" s="538" t="s">
        <v>59</v>
      </c>
      <c r="F293" s="538" t="s">
        <v>55</v>
      </c>
      <c r="G293" s="857">
        <v>14.16</v>
      </c>
      <c r="H293" s="857"/>
      <c r="I293" s="857">
        <v>14.4</v>
      </c>
      <c r="J293" s="530"/>
      <c r="K293" s="830">
        <v>12.43</v>
      </c>
      <c r="L293" s="539">
        <f>(SSSE[[#This Row],[Protéine Brut (%) (+/-0,7)]]/(100-SSSE[[#This Row],[Humidité (%)]]))*100</f>
        <v>14.480428704566634</v>
      </c>
      <c r="M293" s="865">
        <v>0</v>
      </c>
      <c r="N293" s="865">
        <v>0.4</v>
      </c>
      <c r="O293" s="865"/>
      <c r="P293" s="865">
        <v>2</v>
      </c>
      <c r="Q293" s="863">
        <f t="shared" si="0"/>
        <v>2.4</v>
      </c>
      <c r="R293" s="862">
        <v>7.6</v>
      </c>
      <c r="S293" s="862">
        <v>22.4</v>
      </c>
      <c r="T293" s="862">
        <v>24</v>
      </c>
      <c r="U293" s="863">
        <f>SUM(SSSE[[#This Row],[G 355µ]:[G 250µ]])</f>
        <v>54</v>
      </c>
      <c r="V293" s="862">
        <v>19.600000000000001</v>
      </c>
      <c r="W293" s="862">
        <v>12</v>
      </c>
      <c r="X293" s="862">
        <v>6</v>
      </c>
      <c r="Y293" s="883">
        <v>5</v>
      </c>
      <c r="Z293" s="863">
        <f t="shared" si="1"/>
        <v>42.6</v>
      </c>
      <c r="AA293" s="822"/>
      <c r="AB293" s="822"/>
      <c r="AC293" s="833"/>
      <c r="AD293" s="531">
        <v>85.08</v>
      </c>
      <c r="AE293" s="531">
        <v>-1.44</v>
      </c>
      <c r="AF293" s="823">
        <v>21.1</v>
      </c>
      <c r="AG293" s="540">
        <v>5</v>
      </c>
      <c r="AH293" s="540">
        <v>111</v>
      </c>
      <c r="AI293" s="533"/>
      <c r="AJ293" s="437"/>
      <c r="AK293" s="437"/>
      <c r="AL293" s="796" t="s">
        <v>46</v>
      </c>
      <c r="AM293" s="437" t="s">
        <v>55</v>
      </c>
      <c r="AN293" s="534" t="s">
        <v>55</v>
      </c>
      <c r="AO293" s="437" t="s">
        <v>55</v>
      </c>
      <c r="AP293" s="437" t="s">
        <v>55</v>
      </c>
      <c r="AQ293" s="25" t="s">
        <v>32</v>
      </c>
      <c r="AR293" s="437" t="s">
        <v>2244</v>
      </c>
      <c r="AS293" s="437" t="s">
        <v>2534</v>
      </c>
      <c r="AT293" s="437"/>
      <c r="AU293" s="796" t="s">
        <v>2241</v>
      </c>
      <c r="AV293" s="437">
        <v>292</v>
      </c>
    </row>
    <row r="294" spans="1:48" ht="27">
      <c r="A294" s="535">
        <v>45429</v>
      </c>
      <c r="B294" s="536">
        <v>605</v>
      </c>
      <c r="C294" s="537">
        <v>0.45833333333333331</v>
      </c>
      <c r="D294" s="538">
        <v>2403260</v>
      </c>
      <c r="E294" s="538" t="s">
        <v>71</v>
      </c>
      <c r="F294" s="538" t="s">
        <v>55</v>
      </c>
      <c r="G294" s="857">
        <v>14.16</v>
      </c>
      <c r="H294" s="857"/>
      <c r="I294" s="857">
        <v>14.29</v>
      </c>
      <c r="J294" s="530"/>
      <c r="K294" s="830">
        <v>12.53</v>
      </c>
      <c r="L294" s="539">
        <f>(SSSE[[#This Row],[Protéine Brut (%) (+/-0,7)]]/(100-SSSE[[#This Row],[Humidité (%)]]))*100</f>
        <v>14.596924510717614</v>
      </c>
      <c r="M294" s="865">
        <v>0</v>
      </c>
      <c r="N294" s="865">
        <v>0.4</v>
      </c>
      <c r="O294" s="865"/>
      <c r="P294" s="865">
        <v>2.4</v>
      </c>
      <c r="Q294" s="863">
        <f t="shared" si="0"/>
        <v>2.8</v>
      </c>
      <c r="R294" s="862">
        <v>9</v>
      </c>
      <c r="S294" s="862">
        <v>23</v>
      </c>
      <c r="T294" s="862">
        <v>24.6</v>
      </c>
      <c r="U294" s="863">
        <f>SUM(SSSE[[#This Row],[G 355µ]:[G 250µ]])</f>
        <v>56.6</v>
      </c>
      <c r="V294" s="862">
        <v>16.399999999999999</v>
      </c>
      <c r="W294" s="862">
        <v>12.6</v>
      </c>
      <c r="X294" s="862">
        <v>6</v>
      </c>
      <c r="Y294" s="883">
        <v>4</v>
      </c>
      <c r="Z294" s="863">
        <f t="shared" si="1"/>
        <v>39</v>
      </c>
      <c r="AA294" s="822">
        <v>29.41</v>
      </c>
      <c r="AB294" s="822">
        <v>61.58</v>
      </c>
      <c r="AC294" s="833">
        <v>10.4</v>
      </c>
      <c r="AD294" s="531">
        <v>79.08</v>
      </c>
      <c r="AE294" s="531">
        <v>-1.44</v>
      </c>
      <c r="AF294" s="823">
        <v>19.38</v>
      </c>
      <c r="AG294" s="540">
        <v>6</v>
      </c>
      <c r="AH294" s="540">
        <v>107</v>
      </c>
      <c r="AI294" s="533"/>
      <c r="AJ294" s="437"/>
      <c r="AK294" s="437"/>
      <c r="AL294" s="796" t="s">
        <v>46</v>
      </c>
      <c r="AM294" s="437" t="s">
        <v>55</v>
      </c>
      <c r="AN294" s="534" t="s">
        <v>55</v>
      </c>
      <c r="AO294" s="437" t="s">
        <v>55</v>
      </c>
      <c r="AP294" s="437" t="s">
        <v>55</v>
      </c>
      <c r="AQ294" s="25" t="s">
        <v>32</v>
      </c>
      <c r="AR294" s="437" t="s">
        <v>2244</v>
      </c>
      <c r="AS294" s="437" t="s">
        <v>2535</v>
      </c>
      <c r="AT294" s="437"/>
      <c r="AU294" s="796" t="s">
        <v>2241</v>
      </c>
      <c r="AV294" s="437">
        <v>293</v>
      </c>
    </row>
    <row r="295" spans="1:48" ht="27">
      <c r="A295" s="535">
        <v>45430</v>
      </c>
      <c r="B295" s="536">
        <v>605</v>
      </c>
      <c r="C295" s="537">
        <v>0.45833333333333331</v>
      </c>
      <c r="D295" s="538">
        <v>2403280</v>
      </c>
      <c r="E295" s="538" t="s">
        <v>59</v>
      </c>
      <c r="F295" s="538" t="s">
        <v>55</v>
      </c>
      <c r="G295" s="857">
        <v>14.3</v>
      </c>
      <c r="H295" s="857"/>
      <c r="I295" s="857">
        <v>14.24</v>
      </c>
      <c r="J295" s="530"/>
      <c r="K295" s="830">
        <v>12.06</v>
      </c>
      <c r="L295" s="539">
        <f>(SSSE[[#This Row],[Protéine Brut (%) (+/-0,7)]]/(100-SSSE[[#This Row],[Humidité (%)]]))*100</f>
        <v>14.072345390898484</v>
      </c>
      <c r="M295" s="865">
        <v>0</v>
      </c>
      <c r="N295" s="865">
        <v>0.6</v>
      </c>
      <c r="O295" s="865"/>
      <c r="P295" s="865">
        <v>4</v>
      </c>
      <c r="Q295" s="863">
        <f t="shared" si="0"/>
        <v>4.5999999999999996</v>
      </c>
      <c r="R295" s="862">
        <v>14.6</v>
      </c>
      <c r="S295" s="862">
        <v>25.8</v>
      </c>
      <c r="T295" s="862">
        <v>19.399999999999999</v>
      </c>
      <c r="U295" s="863">
        <f>SUM(SSSE[[#This Row],[G 355µ]:[G 250µ]])</f>
        <v>59.8</v>
      </c>
      <c r="V295" s="862">
        <v>15.4</v>
      </c>
      <c r="W295" s="862">
        <v>9.1999999999999993</v>
      </c>
      <c r="X295" s="862">
        <v>6</v>
      </c>
      <c r="Y295" s="883">
        <v>4.2</v>
      </c>
      <c r="Z295" s="863">
        <f t="shared" si="1"/>
        <v>34.800000000000004</v>
      </c>
      <c r="AA295" s="822"/>
      <c r="AB295" s="822"/>
      <c r="AC295" s="833"/>
      <c r="AD295" s="531">
        <v>84.57</v>
      </c>
      <c r="AE295" s="531">
        <v>-1.52</v>
      </c>
      <c r="AF295" s="823">
        <v>20.34</v>
      </c>
      <c r="AG295" s="540">
        <v>6</v>
      </c>
      <c r="AH295" s="540">
        <v>112</v>
      </c>
      <c r="AI295" s="533"/>
      <c r="AJ295" s="437"/>
      <c r="AK295" s="437"/>
      <c r="AL295" s="796" t="s">
        <v>46</v>
      </c>
      <c r="AM295" s="437" t="s">
        <v>55</v>
      </c>
      <c r="AN295" s="534" t="s">
        <v>55</v>
      </c>
      <c r="AO295" s="437" t="s">
        <v>55</v>
      </c>
      <c r="AP295" s="437" t="s">
        <v>55</v>
      </c>
      <c r="AQ295" s="25" t="s">
        <v>32</v>
      </c>
      <c r="AR295" s="437" t="s">
        <v>2244</v>
      </c>
      <c r="AS295" s="437" t="s">
        <v>2536</v>
      </c>
      <c r="AT295" s="437"/>
      <c r="AU295" s="796" t="s">
        <v>2241</v>
      </c>
      <c r="AV295" s="437">
        <v>294</v>
      </c>
    </row>
    <row r="296" spans="1:48" ht="27">
      <c r="A296" s="535">
        <v>45435</v>
      </c>
      <c r="B296" s="536">
        <v>605</v>
      </c>
      <c r="C296" s="537">
        <v>0.4375</v>
      </c>
      <c r="D296" s="538">
        <v>2403365</v>
      </c>
      <c r="E296" s="538" t="s">
        <v>21</v>
      </c>
      <c r="F296" s="538" t="s">
        <v>55</v>
      </c>
      <c r="G296" s="857">
        <v>14.24</v>
      </c>
      <c r="H296" s="857">
        <v>14.3</v>
      </c>
      <c r="I296" s="857">
        <v>14.33</v>
      </c>
      <c r="J296" s="530"/>
      <c r="K296" s="830">
        <v>12.56</v>
      </c>
      <c r="L296" s="539">
        <f>(SSSE[[#This Row],[Protéine Brut (%) (+/-0,7)]]/(100-SSSE[[#This Row],[Humidité (%)]]))*100</f>
        <v>14.645522388059701</v>
      </c>
      <c r="M296" s="865">
        <v>0</v>
      </c>
      <c r="N296" s="865">
        <v>1</v>
      </c>
      <c r="O296" s="865"/>
      <c r="P296" s="865">
        <v>2.4</v>
      </c>
      <c r="Q296" s="863">
        <f t="shared" si="0"/>
        <v>3.4</v>
      </c>
      <c r="R296" s="862">
        <v>9.8000000000000007</v>
      </c>
      <c r="S296" s="862">
        <v>25.6</v>
      </c>
      <c r="T296" s="862">
        <v>24.8</v>
      </c>
      <c r="U296" s="863">
        <f>SUM(SSSE[[#This Row],[G 355µ]:[G 250µ]])</f>
        <v>60.2</v>
      </c>
      <c r="V296" s="862">
        <v>22.2</v>
      </c>
      <c r="W296" s="862">
        <v>8</v>
      </c>
      <c r="X296" s="862">
        <v>2.8</v>
      </c>
      <c r="Y296" s="883">
        <v>4</v>
      </c>
      <c r="Z296" s="863">
        <f t="shared" si="1"/>
        <v>37</v>
      </c>
      <c r="AA296" s="822">
        <v>32.869999999999997</v>
      </c>
      <c r="AB296" s="822">
        <v>72.92</v>
      </c>
      <c r="AC296" s="833">
        <v>11.61</v>
      </c>
      <c r="AD296" s="531">
        <v>82.94</v>
      </c>
      <c r="AE296" s="531">
        <v>-1.52</v>
      </c>
      <c r="AF296" s="823">
        <v>20.92</v>
      </c>
      <c r="AG296" s="540">
        <v>5</v>
      </c>
      <c r="AH296" s="540">
        <v>90</v>
      </c>
      <c r="AI296" s="533">
        <v>0.73</v>
      </c>
      <c r="AJ296" s="437"/>
      <c r="AK296" s="437"/>
      <c r="AL296" s="437" t="s">
        <v>105</v>
      </c>
      <c r="AM296" s="437"/>
      <c r="AN296" s="534"/>
      <c r="AO296" s="437" t="s">
        <v>55</v>
      </c>
      <c r="AP296" s="437" t="s">
        <v>55</v>
      </c>
      <c r="AQ296" s="25" t="s">
        <v>32</v>
      </c>
      <c r="AR296" s="437" t="s">
        <v>2244</v>
      </c>
      <c r="AS296" s="437" t="s">
        <v>2537</v>
      </c>
      <c r="AT296" s="437"/>
      <c r="AU296" s="796" t="s">
        <v>2241</v>
      </c>
      <c r="AV296" s="437">
        <v>295</v>
      </c>
    </row>
    <row r="297" spans="1:48" ht="27">
      <c r="A297" s="535">
        <v>45441</v>
      </c>
      <c r="B297" s="536">
        <v>705</v>
      </c>
      <c r="C297" s="537">
        <v>0.70833333333333337</v>
      </c>
      <c r="D297" s="538">
        <v>2403496</v>
      </c>
      <c r="E297" s="538" t="s">
        <v>59</v>
      </c>
      <c r="F297" s="538" t="s">
        <v>55</v>
      </c>
      <c r="G297" s="857">
        <v>13.93</v>
      </c>
      <c r="H297" s="857"/>
      <c r="I297" s="857">
        <v>14</v>
      </c>
      <c r="J297" s="530"/>
      <c r="K297" s="830">
        <v>12.96</v>
      </c>
      <c r="L297" s="539">
        <f>(SSSE[[#This Row],[Protéine Brut (%) (+/-0,7)]]/(100-SSSE[[#This Row],[Humidité (%)]]))*100</f>
        <v>15.057511327988848</v>
      </c>
      <c r="M297" s="865">
        <v>0</v>
      </c>
      <c r="N297" s="865">
        <v>1.2</v>
      </c>
      <c r="O297" s="865"/>
      <c r="P297" s="865">
        <v>2</v>
      </c>
      <c r="Q297" s="863">
        <f t="shared" si="0"/>
        <v>3.2</v>
      </c>
      <c r="R297" s="862">
        <v>10.4</v>
      </c>
      <c r="S297" s="862">
        <v>25.2</v>
      </c>
      <c r="T297" s="862">
        <v>23.2</v>
      </c>
      <c r="U297" s="863">
        <f>SUM(SSSE[[#This Row],[G 355µ]:[G 250µ]])</f>
        <v>58.8</v>
      </c>
      <c r="V297" s="862">
        <v>16</v>
      </c>
      <c r="W297" s="862">
        <v>8.8000000000000007</v>
      </c>
      <c r="X297" s="862">
        <v>4.8</v>
      </c>
      <c r="Y297" s="883">
        <v>8</v>
      </c>
      <c r="Z297" s="863">
        <f t="shared" si="1"/>
        <v>37.6</v>
      </c>
      <c r="AA297" s="822"/>
      <c r="AB297" s="822"/>
      <c r="AC297" s="833"/>
      <c r="AD297" s="531">
        <v>84.1</v>
      </c>
      <c r="AE297" s="531">
        <v>-1.44</v>
      </c>
      <c r="AF297" s="823">
        <v>20.51</v>
      </c>
      <c r="AG297" s="540">
        <v>4</v>
      </c>
      <c r="AH297" s="540">
        <v>64</v>
      </c>
      <c r="AI297" s="533">
        <v>0.86</v>
      </c>
      <c r="AJ297" s="437"/>
      <c r="AK297" s="437"/>
      <c r="AL297" s="437" t="s">
        <v>105</v>
      </c>
      <c r="AM297" s="437" t="s">
        <v>55</v>
      </c>
      <c r="AN297" s="534" t="s">
        <v>55</v>
      </c>
      <c r="AO297" s="437" t="s">
        <v>55</v>
      </c>
      <c r="AP297" s="437" t="s">
        <v>55</v>
      </c>
      <c r="AQ297" s="25" t="s">
        <v>32</v>
      </c>
      <c r="AR297" s="437" t="s">
        <v>2244</v>
      </c>
      <c r="AS297" s="437" t="s">
        <v>2538</v>
      </c>
      <c r="AT297" s="437"/>
      <c r="AU297" s="796" t="s">
        <v>2241</v>
      </c>
      <c r="AV297" s="437">
        <v>296</v>
      </c>
    </row>
    <row r="298" spans="1:48" ht="27">
      <c r="A298" s="535">
        <v>45442</v>
      </c>
      <c r="B298" s="536">
        <v>705</v>
      </c>
      <c r="C298" s="537">
        <v>0.42708333333333331</v>
      </c>
      <c r="D298" s="538">
        <v>2403504</v>
      </c>
      <c r="E298" s="538" t="s">
        <v>21</v>
      </c>
      <c r="F298" s="538" t="s">
        <v>55</v>
      </c>
      <c r="G298" s="857">
        <v>14.2</v>
      </c>
      <c r="H298" s="857">
        <v>14.3</v>
      </c>
      <c r="I298" s="857">
        <v>13.98</v>
      </c>
      <c r="J298" s="530"/>
      <c r="K298" s="830">
        <v>12.63</v>
      </c>
      <c r="L298" s="539">
        <f>(SSSE[[#This Row],[Protéine Brut (%) (+/-0,7)]]/(100-SSSE[[#This Row],[Humidité (%)]]))*100</f>
        <v>14.720279720279722</v>
      </c>
      <c r="M298" s="865">
        <v>0</v>
      </c>
      <c r="N298" s="865">
        <v>1.2</v>
      </c>
      <c r="O298" s="865"/>
      <c r="P298" s="865">
        <v>2.4</v>
      </c>
      <c r="Q298" s="863">
        <f t="shared" si="0"/>
        <v>3.5999999999999996</v>
      </c>
      <c r="R298" s="862">
        <v>10.199999999999999</v>
      </c>
      <c r="S298" s="862">
        <v>25.2</v>
      </c>
      <c r="T298" s="862">
        <v>26</v>
      </c>
      <c r="U298" s="863">
        <f>SUM(SSSE[[#This Row],[G 355µ]:[G 250µ]])</f>
        <v>61.4</v>
      </c>
      <c r="V298" s="862">
        <v>17.8</v>
      </c>
      <c r="W298" s="862">
        <v>8.8000000000000007</v>
      </c>
      <c r="X298" s="862">
        <v>2.8</v>
      </c>
      <c r="Y298" s="883">
        <v>4</v>
      </c>
      <c r="Z298" s="863">
        <f t="shared" si="1"/>
        <v>33.400000000000006</v>
      </c>
      <c r="AA298" s="822"/>
      <c r="AB298" s="822"/>
      <c r="AC298" s="833"/>
      <c r="AD298" s="531">
        <v>83.63</v>
      </c>
      <c r="AE298" s="531">
        <v>-1.44</v>
      </c>
      <c r="AF298" s="823">
        <v>21.01</v>
      </c>
      <c r="AG298" s="540">
        <v>6</v>
      </c>
      <c r="AH298" s="540">
        <v>95</v>
      </c>
      <c r="AI298" s="533">
        <v>0.95</v>
      </c>
      <c r="AJ298" s="437"/>
      <c r="AK298" s="437"/>
      <c r="AL298" s="437" t="s">
        <v>105</v>
      </c>
      <c r="AM298" s="437"/>
      <c r="AN298" s="534"/>
      <c r="AO298" s="437" t="s">
        <v>55</v>
      </c>
      <c r="AP298" s="437" t="s">
        <v>55</v>
      </c>
      <c r="AQ298" s="25" t="s">
        <v>32</v>
      </c>
      <c r="AR298" s="437" t="s">
        <v>2244</v>
      </c>
      <c r="AS298" s="437" t="s">
        <v>2539</v>
      </c>
      <c r="AT298" s="437"/>
      <c r="AU298" s="796" t="s">
        <v>2241</v>
      </c>
      <c r="AV298" s="437">
        <v>297</v>
      </c>
    </row>
    <row r="299" spans="1:48" ht="27">
      <c r="A299" s="535">
        <v>45442</v>
      </c>
      <c r="B299" s="536">
        <v>705</v>
      </c>
      <c r="C299" s="537">
        <v>0.58333333333333337</v>
      </c>
      <c r="D299" s="538">
        <v>2403511</v>
      </c>
      <c r="E299" s="538" t="s">
        <v>21</v>
      </c>
      <c r="F299" s="538" t="s">
        <v>55</v>
      </c>
      <c r="G299" s="857">
        <v>14.34</v>
      </c>
      <c r="H299" s="857"/>
      <c r="I299" s="857"/>
      <c r="J299" s="530"/>
      <c r="K299" s="830">
        <v>12.29</v>
      </c>
      <c r="L299" s="539">
        <f>(SSSE[[#This Row],[Protéine Brut (%) (+/-0,7)]]/(100-SSSE[[#This Row],[Humidité (%)]]))*100</f>
        <v>14.347420032687369</v>
      </c>
      <c r="M299" s="865"/>
      <c r="N299" s="865"/>
      <c r="O299" s="865"/>
      <c r="P299" s="865"/>
      <c r="Q299" s="863"/>
      <c r="R299" s="862"/>
      <c r="S299" s="862"/>
      <c r="T299" s="862"/>
      <c r="U299" s="863"/>
      <c r="V299" s="862"/>
      <c r="W299" s="862"/>
      <c r="X299" s="862"/>
      <c r="Y299" s="883"/>
      <c r="Z299" s="863"/>
      <c r="AA299" s="822"/>
      <c r="AB299" s="822"/>
      <c r="AC299" s="833"/>
      <c r="AD299" s="531">
        <v>83.83</v>
      </c>
      <c r="AE299" s="531">
        <v>-1.67</v>
      </c>
      <c r="AF299" s="823">
        <v>21.17</v>
      </c>
      <c r="AG299" s="540">
        <v>5</v>
      </c>
      <c r="AH299" s="540">
        <v>80</v>
      </c>
      <c r="AI299" s="533"/>
      <c r="AJ299" s="437"/>
      <c r="AK299" s="437"/>
      <c r="AL299" s="437" t="s">
        <v>105</v>
      </c>
      <c r="AM299" s="437"/>
      <c r="AN299" s="534"/>
      <c r="AO299" s="437" t="s">
        <v>55</v>
      </c>
      <c r="AP299" s="437" t="s">
        <v>55</v>
      </c>
      <c r="AQ299" s="25" t="s">
        <v>32</v>
      </c>
      <c r="AR299" s="437" t="s">
        <v>2244</v>
      </c>
      <c r="AS299" s="437" t="s">
        <v>2540</v>
      </c>
      <c r="AT299" s="437"/>
      <c r="AU299" s="796" t="s">
        <v>2241</v>
      </c>
      <c r="AV299" s="437">
        <v>298</v>
      </c>
    </row>
    <row r="300" spans="1:48" ht="27">
      <c r="A300" s="535">
        <v>45443</v>
      </c>
      <c r="B300" s="536">
        <v>705</v>
      </c>
      <c r="C300" s="537">
        <v>0.35416666666666669</v>
      </c>
      <c r="D300" s="538">
        <v>2403517</v>
      </c>
      <c r="E300" s="538" t="s">
        <v>21</v>
      </c>
      <c r="F300" s="538" t="s">
        <v>55</v>
      </c>
      <c r="G300" s="857">
        <v>14.33</v>
      </c>
      <c r="H300" s="857">
        <v>14.36</v>
      </c>
      <c r="I300" s="857">
        <v>14.25</v>
      </c>
      <c r="J300" s="530"/>
      <c r="K300" s="830">
        <v>12.39</v>
      </c>
      <c r="L300" s="539">
        <f>(SSSE[[#This Row],[Protéine Brut (%) (+/-0,7)]]/(100-SSSE[[#This Row],[Humidité (%)]]))*100</f>
        <v>14.462472277343293</v>
      </c>
      <c r="M300" s="865">
        <v>0</v>
      </c>
      <c r="N300" s="865">
        <v>1.6</v>
      </c>
      <c r="O300" s="865"/>
      <c r="P300" s="865">
        <v>2.8</v>
      </c>
      <c r="Q300" s="863">
        <f t="shared" si="0"/>
        <v>4.4000000000000004</v>
      </c>
      <c r="R300" s="862">
        <v>10.4</v>
      </c>
      <c r="S300" s="862">
        <v>26.4</v>
      </c>
      <c r="T300" s="862">
        <v>26.8</v>
      </c>
      <c r="U300" s="863">
        <f>SUM(SSSE[[#This Row],[G 355µ]:[G 250µ]])</f>
        <v>63.599999999999994</v>
      </c>
      <c r="V300" s="862">
        <v>15.7</v>
      </c>
      <c r="W300" s="862">
        <v>8</v>
      </c>
      <c r="X300" s="862">
        <v>1.2</v>
      </c>
      <c r="Y300" s="883">
        <v>6</v>
      </c>
      <c r="Z300" s="863">
        <f t="shared" si="1"/>
        <v>30.9</v>
      </c>
      <c r="AA300" s="822">
        <v>30.33</v>
      </c>
      <c r="AB300" s="822">
        <v>73.58</v>
      </c>
      <c r="AC300" s="833">
        <v>10.57</v>
      </c>
      <c r="AD300" s="531">
        <v>83.85</v>
      </c>
      <c r="AE300" s="531">
        <v>-1.74</v>
      </c>
      <c r="AF300" s="823">
        <v>21.33</v>
      </c>
      <c r="AG300" s="540">
        <v>6</v>
      </c>
      <c r="AH300" s="540">
        <v>97</v>
      </c>
      <c r="AI300" s="533">
        <v>0.98</v>
      </c>
      <c r="AJ300" s="437"/>
      <c r="AK300" s="437"/>
      <c r="AL300" s="437" t="s">
        <v>105</v>
      </c>
      <c r="AM300" s="437"/>
      <c r="AN300" s="534"/>
      <c r="AO300" s="437" t="s">
        <v>55</v>
      </c>
      <c r="AP300" s="437" t="s">
        <v>55</v>
      </c>
      <c r="AQ300" s="25" t="s">
        <v>32</v>
      </c>
      <c r="AR300" s="437" t="s">
        <v>2244</v>
      </c>
      <c r="AS300" s="437" t="s">
        <v>2541</v>
      </c>
      <c r="AT300" s="437"/>
      <c r="AU300" s="796" t="s">
        <v>2241</v>
      </c>
      <c r="AV300" s="437">
        <v>299</v>
      </c>
    </row>
    <row r="301" spans="1:48" ht="27">
      <c r="A301" s="535">
        <v>45443</v>
      </c>
      <c r="B301" s="536">
        <v>705</v>
      </c>
      <c r="C301" s="537">
        <v>0.58333333333333337</v>
      </c>
      <c r="D301" s="538">
        <v>2403534</v>
      </c>
      <c r="E301" s="538" t="s">
        <v>21</v>
      </c>
      <c r="F301" s="538" t="s">
        <v>55</v>
      </c>
      <c r="G301" s="857">
        <v>14.2</v>
      </c>
      <c r="H301" s="857"/>
      <c r="I301" s="857"/>
      <c r="J301" s="530"/>
      <c r="K301" s="830">
        <v>12.47</v>
      </c>
      <c r="L301" s="539">
        <f>(SSSE[[#This Row],[Protéine Brut (%) (+/-0,7)]]/(100-SSSE[[#This Row],[Humidité (%)]]))*100</f>
        <v>14.533799533799534</v>
      </c>
      <c r="M301" s="865"/>
      <c r="N301" s="865"/>
      <c r="O301" s="865"/>
      <c r="P301" s="865"/>
      <c r="Q301" s="863"/>
      <c r="R301" s="862"/>
      <c r="S301" s="862"/>
      <c r="T301" s="862"/>
      <c r="U301" s="863"/>
      <c r="V301" s="862"/>
      <c r="W301" s="862"/>
      <c r="X301" s="862"/>
      <c r="Y301" s="883"/>
      <c r="Z301" s="863"/>
      <c r="AA301" s="822"/>
      <c r="AB301" s="822"/>
      <c r="AC301" s="833"/>
      <c r="AD301" s="531">
        <v>84.02</v>
      </c>
      <c r="AE301" s="531">
        <v>-1.74</v>
      </c>
      <c r="AF301" s="823">
        <v>21.26</v>
      </c>
      <c r="AG301" s="540">
        <v>7</v>
      </c>
      <c r="AH301" s="540">
        <v>88</v>
      </c>
      <c r="AI301" s="533"/>
      <c r="AJ301" s="437"/>
      <c r="AK301" s="437"/>
      <c r="AL301" s="437" t="s">
        <v>105</v>
      </c>
      <c r="AM301" s="437"/>
      <c r="AN301" s="534"/>
      <c r="AO301" s="437" t="s">
        <v>55</v>
      </c>
      <c r="AP301" s="437" t="s">
        <v>55</v>
      </c>
      <c r="AQ301" s="25" t="s">
        <v>32</v>
      </c>
      <c r="AR301" s="437" t="s">
        <v>2244</v>
      </c>
      <c r="AS301" s="437" t="s">
        <v>2542</v>
      </c>
      <c r="AT301" s="437"/>
      <c r="AU301" s="796" t="s">
        <v>2241</v>
      </c>
      <c r="AV301" s="437">
        <v>300</v>
      </c>
    </row>
    <row r="302" spans="1:48" ht="27">
      <c r="A302" s="535">
        <v>45445</v>
      </c>
      <c r="B302" s="536">
        <v>106</v>
      </c>
      <c r="C302" s="537">
        <v>0.45833333333333331</v>
      </c>
      <c r="D302" s="538">
        <v>2403573</v>
      </c>
      <c r="E302" s="538" t="s">
        <v>21</v>
      </c>
      <c r="F302" s="538" t="s">
        <v>55</v>
      </c>
      <c r="G302" s="857">
        <v>14.24</v>
      </c>
      <c r="H302" s="857"/>
      <c r="I302" s="857">
        <v>14.23</v>
      </c>
      <c r="J302" s="530"/>
      <c r="K302" s="830">
        <v>12.43</v>
      </c>
      <c r="L302" s="539">
        <f>(SSSE[[#This Row],[Protéine Brut (%) (+/-0,7)]]/(100-SSSE[[#This Row],[Humidité (%)]]))*100</f>
        <v>14.493936567164178</v>
      </c>
      <c r="M302" s="865">
        <v>0</v>
      </c>
      <c r="N302" s="865">
        <v>1.5</v>
      </c>
      <c r="O302" s="865"/>
      <c r="P302" s="865">
        <v>2.5</v>
      </c>
      <c r="Q302" s="863">
        <f t="shared" si="0"/>
        <v>4</v>
      </c>
      <c r="R302" s="862">
        <v>9</v>
      </c>
      <c r="S302" s="862">
        <v>26.6</v>
      </c>
      <c r="T302" s="862">
        <v>24.8</v>
      </c>
      <c r="U302" s="863">
        <f>SUM(SSSE[[#This Row],[G 355µ]:[G 250µ]])</f>
        <v>60.400000000000006</v>
      </c>
      <c r="V302" s="862">
        <v>17</v>
      </c>
      <c r="W302" s="862">
        <v>7.6</v>
      </c>
      <c r="X302" s="862">
        <v>2.2999999999999998</v>
      </c>
      <c r="Y302" s="883">
        <v>5.4</v>
      </c>
      <c r="Z302" s="863">
        <f t="shared" si="1"/>
        <v>32.300000000000004</v>
      </c>
      <c r="AA302" s="822"/>
      <c r="AB302" s="822"/>
      <c r="AC302" s="833"/>
      <c r="AD302" s="531">
        <v>83.83</v>
      </c>
      <c r="AE302" s="531">
        <v>-1.8</v>
      </c>
      <c r="AF302" s="823">
        <v>21.22</v>
      </c>
      <c r="AG302" s="540">
        <v>4</v>
      </c>
      <c r="AH302" s="540">
        <v>70</v>
      </c>
      <c r="AI302" s="533">
        <v>0.74</v>
      </c>
      <c r="AJ302" s="437"/>
      <c r="AK302" s="437"/>
      <c r="AL302" s="437" t="s">
        <v>105</v>
      </c>
      <c r="AM302" s="437"/>
      <c r="AN302" s="534"/>
      <c r="AO302" s="437" t="s">
        <v>55</v>
      </c>
      <c r="AP302" s="437" t="s">
        <v>55</v>
      </c>
      <c r="AQ302" s="25" t="s">
        <v>32</v>
      </c>
      <c r="AR302" s="437" t="s">
        <v>2244</v>
      </c>
      <c r="AS302" s="437" t="s">
        <v>2543</v>
      </c>
      <c r="AT302" s="437"/>
      <c r="AU302" s="796" t="s">
        <v>2241</v>
      </c>
      <c r="AV302" s="437">
        <v>301</v>
      </c>
    </row>
    <row r="303" spans="1:48" ht="27">
      <c r="A303" s="535">
        <v>45448</v>
      </c>
      <c r="B303" s="536">
        <v>206</v>
      </c>
      <c r="C303" s="537">
        <v>0.35416666666666669</v>
      </c>
      <c r="D303" s="538">
        <v>2403625</v>
      </c>
      <c r="E303" s="538" t="s">
        <v>21</v>
      </c>
      <c r="F303" s="538" t="s">
        <v>55</v>
      </c>
      <c r="G303" s="857">
        <v>14.08</v>
      </c>
      <c r="H303" s="857"/>
      <c r="I303" s="857">
        <v>14</v>
      </c>
      <c r="J303" s="530"/>
      <c r="K303" s="830">
        <v>12.15</v>
      </c>
      <c r="L303" s="539">
        <f>(SSSE[[#This Row],[Protéine Brut (%) (+/-0,7)]]/(100-SSSE[[#This Row],[Humidité (%)]]))*100</f>
        <v>14.141061452513966</v>
      </c>
      <c r="M303" s="865">
        <v>0</v>
      </c>
      <c r="N303" s="865">
        <v>1.4</v>
      </c>
      <c r="O303" s="865"/>
      <c r="P303" s="865">
        <v>3.2</v>
      </c>
      <c r="Q303" s="863">
        <f t="shared" si="0"/>
        <v>4.5999999999999996</v>
      </c>
      <c r="R303" s="862">
        <v>11</v>
      </c>
      <c r="S303" s="862">
        <v>28</v>
      </c>
      <c r="T303" s="862">
        <v>24</v>
      </c>
      <c r="U303" s="863">
        <f>SUM(SSSE[[#This Row],[G 355µ]:[G 250µ]])</f>
        <v>63</v>
      </c>
      <c r="V303" s="862">
        <v>15</v>
      </c>
      <c r="W303" s="862">
        <v>8</v>
      </c>
      <c r="X303" s="862">
        <v>3</v>
      </c>
      <c r="Y303" s="883">
        <v>5</v>
      </c>
      <c r="Z303" s="863">
        <f t="shared" si="1"/>
        <v>31</v>
      </c>
      <c r="AA303" s="822"/>
      <c r="AB303" s="822"/>
      <c r="AC303" s="833"/>
      <c r="AD303" s="531">
        <v>85.36</v>
      </c>
      <c r="AE303" s="531">
        <v>-1.86</v>
      </c>
      <c r="AF303" s="823">
        <v>21.55</v>
      </c>
      <c r="AG303" s="540">
        <v>5</v>
      </c>
      <c r="AH303" s="540">
        <v>87</v>
      </c>
      <c r="AI303" s="533"/>
      <c r="AJ303" s="437"/>
      <c r="AK303" s="437"/>
      <c r="AL303" s="796" t="s">
        <v>46</v>
      </c>
      <c r="AM303" s="437"/>
      <c r="AN303" s="534"/>
      <c r="AO303" s="437" t="s">
        <v>55</v>
      </c>
      <c r="AP303" s="437" t="s">
        <v>55</v>
      </c>
      <c r="AQ303" s="25" t="s">
        <v>32</v>
      </c>
      <c r="AR303" s="437" t="s">
        <v>2244</v>
      </c>
      <c r="AS303" s="437" t="s">
        <v>2544</v>
      </c>
      <c r="AT303" s="437"/>
      <c r="AU303" s="796" t="s">
        <v>2241</v>
      </c>
      <c r="AV303" s="437">
        <v>302</v>
      </c>
    </row>
    <row r="304" spans="1:48" ht="27">
      <c r="A304" s="535">
        <v>45448</v>
      </c>
      <c r="B304" s="536">
        <v>206</v>
      </c>
      <c r="C304" s="537">
        <v>0.5</v>
      </c>
      <c r="D304" s="538">
        <v>2403638</v>
      </c>
      <c r="E304" s="538" t="s">
        <v>21</v>
      </c>
      <c r="F304" s="538" t="s">
        <v>55</v>
      </c>
      <c r="G304" s="857">
        <v>13.79</v>
      </c>
      <c r="H304" s="857"/>
      <c r="I304" s="857">
        <v>13.6</v>
      </c>
      <c r="J304" s="530"/>
      <c r="K304" s="830">
        <v>12.29</v>
      </c>
      <c r="L304" s="539">
        <f>(SSSE[[#This Row],[Protéine Brut (%) (+/-0,7)]]/(100-SSSE[[#This Row],[Humidité (%)]]))*100</f>
        <v>14.255886788075628</v>
      </c>
      <c r="M304" s="865">
        <v>0</v>
      </c>
      <c r="N304" s="865">
        <v>1</v>
      </c>
      <c r="O304" s="865"/>
      <c r="P304" s="865">
        <v>1.2</v>
      </c>
      <c r="Q304" s="863">
        <f t="shared" si="0"/>
        <v>2.2000000000000002</v>
      </c>
      <c r="R304" s="862">
        <v>8.8000000000000007</v>
      </c>
      <c r="S304" s="862">
        <v>27.8</v>
      </c>
      <c r="T304" s="862">
        <v>26.2</v>
      </c>
      <c r="U304" s="863">
        <f>SUM(SSSE[[#This Row],[G 355µ]:[G 250µ]])</f>
        <v>62.8</v>
      </c>
      <c r="V304" s="862">
        <v>17.600000000000001</v>
      </c>
      <c r="W304" s="862">
        <v>9.6</v>
      </c>
      <c r="X304" s="862">
        <v>2</v>
      </c>
      <c r="Y304" s="883">
        <v>5.4</v>
      </c>
      <c r="Z304" s="863">
        <f t="shared" si="1"/>
        <v>34.6</v>
      </c>
      <c r="AA304" s="822">
        <v>28.54</v>
      </c>
      <c r="AB304" s="822">
        <v>78</v>
      </c>
      <c r="AC304" s="833">
        <v>10.1</v>
      </c>
      <c r="AD304" s="531">
        <v>85.26</v>
      </c>
      <c r="AE304" s="531">
        <v>-1.73</v>
      </c>
      <c r="AF304" s="823">
        <v>21.29</v>
      </c>
      <c r="AG304" s="540"/>
      <c r="AH304" s="540"/>
      <c r="AI304" s="533">
        <v>0.7</v>
      </c>
      <c r="AJ304" s="437"/>
      <c r="AK304" s="437"/>
      <c r="AL304" s="437" t="s">
        <v>105</v>
      </c>
      <c r="AM304" s="437"/>
      <c r="AN304" s="534"/>
      <c r="AO304" s="437" t="s">
        <v>55</v>
      </c>
      <c r="AP304" s="437" t="s">
        <v>55</v>
      </c>
      <c r="AQ304" s="25" t="s">
        <v>32</v>
      </c>
      <c r="AR304" s="437" t="s">
        <v>2244</v>
      </c>
      <c r="AS304" s="437" t="s">
        <v>2545</v>
      </c>
      <c r="AT304" s="437"/>
      <c r="AU304" s="796" t="s">
        <v>2241</v>
      </c>
      <c r="AV304" s="437">
        <v>303</v>
      </c>
    </row>
    <row r="305" spans="1:48" ht="27">
      <c r="A305" s="535">
        <v>45450</v>
      </c>
      <c r="B305" s="536">
        <v>206</v>
      </c>
      <c r="C305" s="537">
        <v>0.4375</v>
      </c>
      <c r="D305" s="538">
        <v>2403693</v>
      </c>
      <c r="E305" s="538" t="s">
        <v>21</v>
      </c>
      <c r="F305" s="538" t="s">
        <v>55</v>
      </c>
      <c r="G305" s="857">
        <v>13.7</v>
      </c>
      <c r="H305" s="857">
        <v>14.03</v>
      </c>
      <c r="I305" s="857">
        <v>13.7</v>
      </c>
      <c r="J305" s="530">
        <v>0.59499999999999997</v>
      </c>
      <c r="K305" s="830">
        <v>12.39</v>
      </c>
      <c r="L305" s="539">
        <f>(SSSE[[#This Row],[Protéine Brut (%) (+/-0,7)]]/(100-SSSE[[#This Row],[Humidité (%)]]))*100</f>
        <v>14.356894553881808</v>
      </c>
      <c r="M305" s="865">
        <v>0.6</v>
      </c>
      <c r="N305" s="865">
        <v>1.2</v>
      </c>
      <c r="O305" s="865"/>
      <c r="P305" s="865">
        <v>3</v>
      </c>
      <c r="Q305" s="863">
        <f t="shared" si="0"/>
        <v>4.8</v>
      </c>
      <c r="R305" s="862">
        <v>9.6</v>
      </c>
      <c r="S305" s="862">
        <v>26.2</v>
      </c>
      <c r="T305" s="862">
        <v>26.6</v>
      </c>
      <c r="U305" s="863">
        <f>SUM(SSSE[[#This Row],[G 355µ]:[G 250µ]])</f>
        <v>62.4</v>
      </c>
      <c r="V305" s="862">
        <v>17</v>
      </c>
      <c r="W305" s="862">
        <v>9.4</v>
      </c>
      <c r="X305" s="862">
        <v>2</v>
      </c>
      <c r="Y305" s="883">
        <v>4.5999999999999996</v>
      </c>
      <c r="Z305" s="863">
        <f t="shared" si="1"/>
        <v>33</v>
      </c>
      <c r="AA305" s="822"/>
      <c r="AB305" s="822"/>
      <c r="AC305" s="833"/>
      <c r="AD305" s="531">
        <v>83.71</v>
      </c>
      <c r="AE305" s="531">
        <v>-1.9</v>
      </c>
      <c r="AF305" s="823">
        <v>21.44</v>
      </c>
      <c r="AG305" s="540">
        <v>8</v>
      </c>
      <c r="AH305" s="540">
        <v>113</v>
      </c>
      <c r="AI305" s="533">
        <v>0.89</v>
      </c>
      <c r="AJ305" s="437"/>
      <c r="AK305" s="437"/>
      <c r="AL305" s="796" t="s">
        <v>46</v>
      </c>
      <c r="AM305" s="437"/>
      <c r="AN305" s="534"/>
      <c r="AO305" s="437" t="s">
        <v>55</v>
      </c>
      <c r="AP305" s="437" t="s">
        <v>55</v>
      </c>
      <c r="AQ305" s="25" t="s">
        <v>32</v>
      </c>
      <c r="AR305" s="437" t="s">
        <v>2244</v>
      </c>
      <c r="AS305" s="437" t="s">
        <v>2546</v>
      </c>
      <c r="AT305" s="437"/>
      <c r="AU305" s="796" t="s">
        <v>2241</v>
      </c>
      <c r="AV305" s="437">
        <v>304</v>
      </c>
    </row>
    <row r="306" spans="1:48" ht="27">
      <c r="A306" s="535">
        <v>45450</v>
      </c>
      <c r="B306" s="536">
        <v>206</v>
      </c>
      <c r="C306" s="537">
        <v>0.47916666666666669</v>
      </c>
      <c r="D306" s="538">
        <v>2403695</v>
      </c>
      <c r="E306" s="538" t="s">
        <v>59</v>
      </c>
      <c r="F306" s="538" t="s">
        <v>55</v>
      </c>
      <c r="G306" s="857">
        <v>13.5</v>
      </c>
      <c r="H306" s="857"/>
      <c r="I306" s="857">
        <v>13.2</v>
      </c>
      <c r="J306" s="530">
        <v>0.58599999999999997</v>
      </c>
      <c r="K306" s="830">
        <v>12.85</v>
      </c>
      <c r="L306" s="539">
        <f>(SSSE[[#This Row],[Protéine Brut (%) (+/-0,7)]]/(100-SSSE[[#This Row],[Humidité (%)]]))*100</f>
        <v>14.85549132947977</v>
      </c>
      <c r="M306" s="865">
        <v>0</v>
      </c>
      <c r="N306" s="865">
        <v>0.6</v>
      </c>
      <c r="O306" s="865"/>
      <c r="P306" s="865">
        <v>3.6</v>
      </c>
      <c r="Q306" s="863">
        <f t="shared" si="0"/>
        <v>4.2</v>
      </c>
      <c r="R306" s="862">
        <v>12.4</v>
      </c>
      <c r="S306" s="862">
        <v>23.2</v>
      </c>
      <c r="T306" s="862">
        <v>27</v>
      </c>
      <c r="U306" s="863">
        <f>SUM(SSSE[[#This Row],[G 355µ]:[G 250µ]])</f>
        <v>62.6</v>
      </c>
      <c r="V306" s="862">
        <v>13.8</v>
      </c>
      <c r="W306" s="862">
        <v>9.8000000000000007</v>
      </c>
      <c r="X306" s="862">
        <v>3.6</v>
      </c>
      <c r="Y306" s="883">
        <v>6.2</v>
      </c>
      <c r="Z306" s="863">
        <f t="shared" si="1"/>
        <v>33.400000000000006</v>
      </c>
      <c r="AA306" s="822"/>
      <c r="AB306" s="822"/>
      <c r="AC306" s="833"/>
      <c r="AD306" s="531">
        <v>83.73</v>
      </c>
      <c r="AE306" s="531">
        <v>-1.39</v>
      </c>
      <c r="AF306" s="823">
        <v>20.87</v>
      </c>
      <c r="AG306" s="540">
        <v>9</v>
      </c>
      <c r="AH306" s="540">
        <v>120</v>
      </c>
      <c r="AI306" s="533"/>
      <c r="AJ306" s="437"/>
      <c r="AK306" s="437"/>
      <c r="AL306" s="796" t="s">
        <v>46</v>
      </c>
      <c r="AM306" s="437" t="s">
        <v>55</v>
      </c>
      <c r="AN306" s="534" t="s">
        <v>55</v>
      </c>
      <c r="AO306" s="437" t="s">
        <v>55</v>
      </c>
      <c r="AP306" s="437" t="s">
        <v>55</v>
      </c>
      <c r="AQ306" s="25" t="s">
        <v>32</v>
      </c>
      <c r="AR306" s="437" t="s">
        <v>2244</v>
      </c>
      <c r="AS306" s="437" t="s">
        <v>2547</v>
      </c>
      <c r="AT306" s="437"/>
      <c r="AU306" s="796" t="s">
        <v>2241</v>
      </c>
      <c r="AV306" s="437">
        <v>305</v>
      </c>
    </row>
    <row r="307" spans="1:48" ht="27">
      <c r="A307" s="535">
        <v>45453</v>
      </c>
      <c r="B307" s="536">
        <v>306</v>
      </c>
      <c r="C307" s="537">
        <v>0.39583333333333331</v>
      </c>
      <c r="D307" s="538">
        <v>2403740</v>
      </c>
      <c r="E307" s="538" t="s">
        <v>59</v>
      </c>
      <c r="F307" s="538" t="s">
        <v>55</v>
      </c>
      <c r="G307" s="857">
        <v>14.01</v>
      </c>
      <c r="H307" s="857"/>
      <c r="I307" s="857"/>
      <c r="J307" s="530"/>
      <c r="K307" s="830">
        <v>12.82</v>
      </c>
      <c r="L307" s="539">
        <f>(SSSE[[#This Row],[Protéine Brut (%) (+/-0,7)]]/(100-SSSE[[#This Row],[Humidité (%)]]))*100</f>
        <v>14.908710315152925</v>
      </c>
      <c r="M307" s="865">
        <v>0</v>
      </c>
      <c r="N307" s="865">
        <v>1.2</v>
      </c>
      <c r="O307" s="865"/>
      <c r="P307" s="865">
        <v>2.8</v>
      </c>
      <c r="Q307" s="863">
        <f t="shared" si="0"/>
        <v>4</v>
      </c>
      <c r="R307" s="862">
        <v>9.4</v>
      </c>
      <c r="S307" s="862">
        <v>22</v>
      </c>
      <c r="T307" s="862">
        <v>27</v>
      </c>
      <c r="U307" s="863">
        <f>SUM(SSSE[[#This Row],[G 355µ]:[G 250µ]])</f>
        <v>58.4</v>
      </c>
      <c r="V307" s="862">
        <v>17</v>
      </c>
      <c r="W307" s="862">
        <v>10</v>
      </c>
      <c r="X307" s="862">
        <v>4</v>
      </c>
      <c r="Y307" s="883">
        <v>5</v>
      </c>
      <c r="Z307" s="863">
        <f t="shared" si="1"/>
        <v>36</v>
      </c>
      <c r="AA307" s="822">
        <v>32.35</v>
      </c>
      <c r="AB307" s="822">
        <v>67</v>
      </c>
      <c r="AC307" s="833">
        <v>10.34</v>
      </c>
      <c r="AD307" s="531">
        <v>84.16</v>
      </c>
      <c r="AE307" s="531">
        <v>-1.25</v>
      </c>
      <c r="AF307" s="823">
        <v>21.55</v>
      </c>
      <c r="AG307" s="540">
        <v>4</v>
      </c>
      <c r="AH307" s="540">
        <v>68</v>
      </c>
      <c r="AI307" s="533"/>
      <c r="AJ307" s="437"/>
      <c r="AK307" s="437"/>
      <c r="AL307" s="437" t="s">
        <v>105</v>
      </c>
      <c r="AM307" s="437" t="s">
        <v>55</v>
      </c>
      <c r="AN307" s="534" t="s">
        <v>55</v>
      </c>
      <c r="AO307" s="437" t="s">
        <v>55</v>
      </c>
      <c r="AP307" s="437" t="s">
        <v>55</v>
      </c>
      <c r="AQ307" s="25" t="s">
        <v>32</v>
      </c>
      <c r="AR307" s="437" t="s">
        <v>2244</v>
      </c>
      <c r="AS307" s="1268" t="s">
        <v>2548</v>
      </c>
      <c r="AT307" s="437"/>
      <c r="AU307" s="796" t="s">
        <v>2241</v>
      </c>
      <c r="AV307" s="437">
        <v>306</v>
      </c>
    </row>
    <row r="308" spans="1:48" ht="27">
      <c r="A308" s="535">
        <v>45454</v>
      </c>
      <c r="B308" s="536">
        <v>306</v>
      </c>
      <c r="C308" s="537">
        <v>0.41666666666666669</v>
      </c>
      <c r="D308" s="538">
        <v>2403813</v>
      </c>
      <c r="E308" s="538" t="s">
        <v>21</v>
      </c>
      <c r="F308" s="538" t="s">
        <v>55</v>
      </c>
      <c r="G308" s="857">
        <v>13.55</v>
      </c>
      <c r="H308" s="857"/>
      <c r="I308" s="857">
        <v>13.45</v>
      </c>
      <c r="J308" s="530"/>
      <c r="K308" s="830">
        <v>12.22</v>
      </c>
      <c r="L308" s="539">
        <f>(SSSE[[#This Row],[Protéine Brut (%) (+/-0,7)]]/(100-SSSE[[#This Row],[Humidité (%)]]))*100</f>
        <v>14.135338345864662</v>
      </c>
      <c r="M308" s="865">
        <v>1</v>
      </c>
      <c r="N308" s="865">
        <v>2.4</v>
      </c>
      <c r="O308" s="865"/>
      <c r="P308" s="865">
        <v>3</v>
      </c>
      <c r="Q308" s="863">
        <f t="shared" si="0"/>
        <v>6.4</v>
      </c>
      <c r="R308" s="862">
        <v>10</v>
      </c>
      <c r="S308" s="862">
        <v>24.4</v>
      </c>
      <c r="T308" s="862">
        <v>25.4</v>
      </c>
      <c r="U308" s="863">
        <f>SUM(SSSE[[#This Row],[G 355µ]:[G 250µ]])</f>
        <v>59.8</v>
      </c>
      <c r="V308" s="862">
        <v>16.600000000000001</v>
      </c>
      <c r="W308" s="862">
        <v>10.199999999999999</v>
      </c>
      <c r="X308" s="862">
        <v>2.2000000000000002</v>
      </c>
      <c r="Y308" s="883">
        <v>5.22</v>
      </c>
      <c r="Z308" s="863">
        <f t="shared" si="1"/>
        <v>34.22</v>
      </c>
      <c r="AA308" s="822"/>
      <c r="AB308" s="822"/>
      <c r="AC308" s="833"/>
      <c r="AD308" s="531">
        <v>83.82</v>
      </c>
      <c r="AE308" s="531">
        <v>-1.65</v>
      </c>
      <c r="AF308" s="823">
        <v>21.75</v>
      </c>
      <c r="AG308" s="540">
        <v>4</v>
      </c>
      <c r="AH308" s="540">
        <v>125</v>
      </c>
      <c r="AI308" s="533">
        <v>0.72</v>
      </c>
      <c r="AJ308" s="437"/>
      <c r="AK308" s="437"/>
      <c r="AL308" s="796" t="s">
        <v>46</v>
      </c>
      <c r="AM308" s="437"/>
      <c r="AN308" s="534"/>
      <c r="AO308" s="437" t="s">
        <v>55</v>
      </c>
      <c r="AP308" s="437" t="s">
        <v>55</v>
      </c>
      <c r="AQ308" s="25" t="s">
        <v>32</v>
      </c>
      <c r="AR308" s="437" t="s">
        <v>2244</v>
      </c>
      <c r="AS308" s="437" t="s">
        <v>2549</v>
      </c>
      <c r="AT308" s="437"/>
      <c r="AU308" s="796" t="s">
        <v>2241</v>
      </c>
      <c r="AV308" s="437">
        <v>307</v>
      </c>
    </row>
    <row r="309" spans="1:48" ht="27">
      <c r="A309" s="535">
        <v>45454</v>
      </c>
      <c r="B309" s="536">
        <v>306</v>
      </c>
      <c r="C309" s="537">
        <v>0.4375</v>
      </c>
      <c r="D309" s="538">
        <v>2403816</v>
      </c>
      <c r="E309" s="538" t="s">
        <v>59</v>
      </c>
      <c r="F309" s="538" t="s">
        <v>55</v>
      </c>
      <c r="G309" s="857">
        <v>14.3</v>
      </c>
      <c r="H309" s="857"/>
      <c r="I309" s="857"/>
      <c r="J309" s="530"/>
      <c r="K309" s="830">
        <v>12.55</v>
      </c>
      <c r="L309" s="539">
        <f>(SSSE[[#This Row],[Protéine Brut (%) (+/-0,7)]]/(100-SSSE[[#This Row],[Humidité (%)]]))*100</f>
        <v>14.644107351225205</v>
      </c>
      <c r="M309" s="865">
        <v>0.4</v>
      </c>
      <c r="N309" s="865">
        <v>0.8</v>
      </c>
      <c r="O309" s="865"/>
      <c r="P309" s="865">
        <v>2</v>
      </c>
      <c r="Q309" s="863">
        <f t="shared" si="0"/>
        <v>3.2</v>
      </c>
      <c r="R309" s="862">
        <v>9</v>
      </c>
      <c r="S309" s="862">
        <v>24.8</v>
      </c>
      <c r="T309" s="862">
        <v>28.2</v>
      </c>
      <c r="U309" s="863">
        <f>SUM(SSSE[[#This Row],[G 355µ]:[G 250µ]])</f>
        <v>62</v>
      </c>
      <c r="V309" s="862">
        <v>13.2</v>
      </c>
      <c r="W309" s="862">
        <v>9.6</v>
      </c>
      <c r="X309" s="862">
        <v>4.2</v>
      </c>
      <c r="Y309" s="883">
        <v>7.2</v>
      </c>
      <c r="Z309" s="863">
        <f t="shared" si="1"/>
        <v>34.199999999999996</v>
      </c>
      <c r="AA309" s="822">
        <v>28.54</v>
      </c>
      <c r="AB309" s="822">
        <v>92</v>
      </c>
      <c r="AC309" s="833">
        <v>9.99</v>
      </c>
      <c r="AD309" s="531">
        <v>84.38</v>
      </c>
      <c r="AE309" s="531">
        <v>-1.68</v>
      </c>
      <c r="AF309" s="823">
        <v>21.23</v>
      </c>
      <c r="AG309" s="540">
        <v>4</v>
      </c>
      <c r="AH309" s="540">
        <v>88</v>
      </c>
      <c r="AI309" s="533">
        <v>0.78</v>
      </c>
      <c r="AJ309" s="437"/>
      <c r="AK309" s="437"/>
      <c r="AL309" s="796" t="s">
        <v>46</v>
      </c>
      <c r="AM309" s="437" t="s">
        <v>55</v>
      </c>
      <c r="AN309" s="534" t="s">
        <v>55</v>
      </c>
      <c r="AO309" s="437" t="s">
        <v>55</v>
      </c>
      <c r="AP309" s="437" t="s">
        <v>55</v>
      </c>
      <c r="AQ309" s="25" t="s">
        <v>32</v>
      </c>
      <c r="AR309" s="437" t="s">
        <v>2244</v>
      </c>
      <c r="AS309" s="437" t="s">
        <v>2550</v>
      </c>
      <c r="AT309" s="437"/>
      <c r="AU309" s="796" t="s">
        <v>2241</v>
      </c>
      <c r="AV309" s="437">
        <v>308</v>
      </c>
    </row>
    <row r="310" spans="1:48" ht="27">
      <c r="A310" s="535">
        <v>45455</v>
      </c>
      <c r="B310" s="536">
        <v>306</v>
      </c>
      <c r="C310" s="537">
        <v>0.52083333333333337</v>
      </c>
      <c r="D310" s="538">
        <v>2403848</v>
      </c>
      <c r="E310" s="538" t="s">
        <v>21</v>
      </c>
      <c r="F310" s="538" t="s">
        <v>55</v>
      </c>
      <c r="G310" s="857">
        <v>13.5</v>
      </c>
      <c r="H310" s="857"/>
      <c r="I310" s="857">
        <v>13.21</v>
      </c>
      <c r="J310" s="530">
        <v>0.66100000000000003</v>
      </c>
      <c r="K310" s="830">
        <v>12.34</v>
      </c>
      <c r="L310" s="539">
        <f>(SSSE[[#This Row],[Protéine Brut (%) (+/-0,7)]]/(100-SSSE[[#This Row],[Humidité (%)]]))*100</f>
        <v>14.265895953757227</v>
      </c>
      <c r="M310" s="865">
        <v>0</v>
      </c>
      <c r="N310" s="865">
        <v>0.5</v>
      </c>
      <c r="O310" s="865"/>
      <c r="P310" s="865">
        <v>3</v>
      </c>
      <c r="Q310" s="863">
        <f t="shared" si="0"/>
        <v>3.5</v>
      </c>
      <c r="R310" s="862">
        <v>11</v>
      </c>
      <c r="S310" s="862">
        <v>26.6</v>
      </c>
      <c r="T310" s="862">
        <v>28.2</v>
      </c>
      <c r="U310" s="863">
        <f>SUM(SSSE[[#This Row],[G 355µ]:[G 250µ]])</f>
        <v>65.8</v>
      </c>
      <c r="V310" s="862">
        <v>15</v>
      </c>
      <c r="W310" s="862">
        <v>8.6</v>
      </c>
      <c r="X310" s="862">
        <v>11</v>
      </c>
      <c r="Y310" s="883">
        <v>3.4</v>
      </c>
      <c r="Z310" s="863">
        <f t="shared" si="1"/>
        <v>38</v>
      </c>
      <c r="AA310" s="822">
        <v>30.72</v>
      </c>
      <c r="AB310" s="822">
        <v>85</v>
      </c>
      <c r="AC310" s="833">
        <v>10.83</v>
      </c>
      <c r="AD310" s="531">
        <v>83.7</v>
      </c>
      <c r="AE310" s="531">
        <v>-1.61</v>
      </c>
      <c r="AF310" s="823">
        <v>21.71</v>
      </c>
      <c r="AG310" s="540">
        <v>2</v>
      </c>
      <c r="AH310" s="540">
        <v>54</v>
      </c>
      <c r="AI310" s="533">
        <v>0.85</v>
      </c>
      <c r="AJ310" s="437"/>
      <c r="AK310" s="437"/>
      <c r="AL310" s="437" t="s">
        <v>105</v>
      </c>
      <c r="AM310" s="437"/>
      <c r="AN310" s="534"/>
      <c r="AO310" s="437"/>
      <c r="AP310" s="437"/>
      <c r="AQ310" s="25"/>
      <c r="AR310" s="437" t="s">
        <v>2244</v>
      </c>
      <c r="AS310" s="1268" t="s">
        <v>2551</v>
      </c>
      <c r="AT310" s="437"/>
      <c r="AU310" s="796" t="s">
        <v>2241</v>
      </c>
      <c r="AV310" s="437">
        <v>309</v>
      </c>
    </row>
    <row r="311" spans="1:48" ht="27">
      <c r="A311" s="535">
        <v>45455</v>
      </c>
      <c r="B311" s="536">
        <v>306</v>
      </c>
      <c r="C311" s="537">
        <v>0.5</v>
      </c>
      <c r="D311" s="538">
        <v>2403872</v>
      </c>
      <c r="E311" s="538" t="s">
        <v>59</v>
      </c>
      <c r="F311" s="538" t="s">
        <v>55</v>
      </c>
      <c r="G311" s="857">
        <v>13.3</v>
      </c>
      <c r="H311" s="857"/>
      <c r="I311" s="857">
        <v>13.08</v>
      </c>
      <c r="J311" s="530"/>
      <c r="K311" s="830">
        <v>12.78</v>
      </c>
      <c r="L311" s="539">
        <f>(SSSE[[#This Row],[Protéine Brut (%) (+/-0,7)]]/(100-SSSE[[#This Row],[Humidité (%)]]))*100</f>
        <v>14.740484429065742</v>
      </c>
      <c r="M311" s="865"/>
      <c r="N311" s="865"/>
      <c r="O311" s="865"/>
      <c r="P311" s="865"/>
      <c r="Q311" s="863"/>
      <c r="R311" s="862"/>
      <c r="S311" s="862"/>
      <c r="T311" s="862"/>
      <c r="U311" s="863"/>
      <c r="V311" s="862"/>
      <c r="W311" s="862"/>
      <c r="X311" s="862"/>
      <c r="Y311" s="883"/>
      <c r="Z311" s="863"/>
      <c r="AA311" s="822"/>
      <c r="AB311" s="822"/>
      <c r="AC311" s="833"/>
      <c r="AD311" s="531">
        <v>84.05</v>
      </c>
      <c r="AE311" s="531">
        <v>-1.82</v>
      </c>
      <c r="AF311" s="823">
        <v>21.67</v>
      </c>
      <c r="AG311" s="540">
        <v>4</v>
      </c>
      <c r="AH311" s="540">
        <v>70</v>
      </c>
      <c r="AI311" s="533"/>
      <c r="AJ311" s="437"/>
      <c r="AK311" s="437" t="s">
        <v>2552</v>
      </c>
      <c r="AL311" s="437" t="s">
        <v>105</v>
      </c>
      <c r="AM311" s="437" t="s">
        <v>55</v>
      </c>
      <c r="AN311" s="534" t="s">
        <v>55</v>
      </c>
      <c r="AO311" s="437" t="s">
        <v>55</v>
      </c>
      <c r="AP311" s="437" t="s">
        <v>55</v>
      </c>
      <c r="AQ311" s="25" t="s">
        <v>32</v>
      </c>
      <c r="AR311" s="437" t="s">
        <v>2239</v>
      </c>
      <c r="AS311" s="437" t="s">
        <v>2553</v>
      </c>
      <c r="AT311" s="437"/>
      <c r="AU311" s="796" t="s">
        <v>2241</v>
      </c>
      <c r="AV311" s="437">
        <v>310</v>
      </c>
    </row>
    <row r="312" spans="1:48" ht="27">
      <c r="A312" s="535">
        <v>45456</v>
      </c>
      <c r="B312" s="536">
        <v>306</v>
      </c>
      <c r="C312" s="537">
        <v>0.3034722222222222</v>
      </c>
      <c r="D312" s="538">
        <v>2403873</v>
      </c>
      <c r="E312" s="538" t="s">
        <v>59</v>
      </c>
      <c r="F312" s="538" t="s">
        <v>55</v>
      </c>
      <c r="G312" s="857">
        <v>13.5</v>
      </c>
      <c r="H312" s="857"/>
      <c r="I312" s="857">
        <v>13.43</v>
      </c>
      <c r="J312" s="530"/>
      <c r="K312" s="830">
        <v>13.29</v>
      </c>
      <c r="L312" s="539">
        <f>(SSSE[[#This Row],[Protéine Brut (%) (+/-0,7)]]/(100-SSSE[[#This Row],[Humidité (%)]]))*100</f>
        <v>15.36416184971098</v>
      </c>
      <c r="M312" s="865">
        <v>1.8</v>
      </c>
      <c r="N312" s="865">
        <v>1.4</v>
      </c>
      <c r="O312" s="865"/>
      <c r="P312" s="865">
        <v>3</v>
      </c>
      <c r="Q312" s="863">
        <f t="shared" si="0"/>
        <v>6.2</v>
      </c>
      <c r="R312" s="862">
        <v>11.8</v>
      </c>
      <c r="S312" s="862">
        <v>22.8</v>
      </c>
      <c r="T312" s="862">
        <v>24</v>
      </c>
      <c r="U312" s="863">
        <f>SUM(SSSE[[#This Row],[G 355µ]:[G 250µ]])</f>
        <v>58.6</v>
      </c>
      <c r="V312" s="862">
        <v>12.4</v>
      </c>
      <c r="W312" s="862">
        <v>10.8</v>
      </c>
      <c r="X312" s="862">
        <v>7.8</v>
      </c>
      <c r="Y312" s="883">
        <v>4.2</v>
      </c>
      <c r="Z312" s="863">
        <f t="shared" si="1"/>
        <v>35.200000000000003</v>
      </c>
      <c r="AA312" s="822">
        <v>30.02</v>
      </c>
      <c r="AB312" s="822">
        <v>78</v>
      </c>
      <c r="AC312" s="833">
        <v>10.52</v>
      </c>
      <c r="AD312" s="531">
        <v>84.05</v>
      </c>
      <c r="AE312" s="531">
        <v>-1.82</v>
      </c>
      <c r="AF312" s="823">
        <v>21.68</v>
      </c>
      <c r="AG312" s="540">
        <v>5</v>
      </c>
      <c r="AH312" s="540">
        <v>78</v>
      </c>
      <c r="AI312" s="533">
        <v>0.89</v>
      </c>
      <c r="AJ312" s="437"/>
      <c r="AK312" s="437" t="s">
        <v>2552</v>
      </c>
      <c r="AL312" s="437" t="s">
        <v>105</v>
      </c>
      <c r="AM312" s="437" t="s">
        <v>55</v>
      </c>
      <c r="AN312" s="534" t="s">
        <v>55</v>
      </c>
      <c r="AO312" s="437" t="s">
        <v>55</v>
      </c>
      <c r="AP312" s="437" t="s">
        <v>55</v>
      </c>
      <c r="AQ312" s="25" t="s">
        <v>32</v>
      </c>
      <c r="AR312" s="437" t="s">
        <v>2244</v>
      </c>
      <c r="AS312" s="437" t="s">
        <v>2554</v>
      </c>
      <c r="AT312" s="437"/>
      <c r="AU312" s="796" t="s">
        <v>2241</v>
      </c>
      <c r="AV312" s="437">
        <v>311</v>
      </c>
    </row>
    <row r="313" spans="1:48" ht="27">
      <c r="A313" s="535">
        <v>45463</v>
      </c>
      <c r="B313" s="536">
        <v>406</v>
      </c>
      <c r="C313" s="537">
        <v>0.5</v>
      </c>
      <c r="D313" s="538">
        <v>2403946</v>
      </c>
      <c r="E313" s="538" t="s">
        <v>59</v>
      </c>
      <c r="F313" s="538" t="s">
        <v>55</v>
      </c>
      <c r="G313" s="857">
        <v>13.69</v>
      </c>
      <c r="H313" s="857">
        <v>13.5</v>
      </c>
      <c r="I313" s="857">
        <v>13.3</v>
      </c>
      <c r="J313" s="530"/>
      <c r="K313" s="830">
        <v>12.74</v>
      </c>
      <c r="L313" s="539">
        <f>(SSSE[[#This Row],[Protéine Brut (%) (+/-0,7)]]/(100-SSSE[[#This Row],[Humidité (%)]]))*100</f>
        <v>14.760746147607462</v>
      </c>
      <c r="M313" s="865">
        <v>0.8</v>
      </c>
      <c r="N313" s="865">
        <v>1.2</v>
      </c>
      <c r="O313" s="865"/>
      <c r="P313" s="865">
        <v>3</v>
      </c>
      <c r="Q313" s="863">
        <f t="shared" si="0"/>
        <v>5</v>
      </c>
      <c r="R313" s="862">
        <v>10.6</v>
      </c>
      <c r="S313" s="862">
        <v>23.2</v>
      </c>
      <c r="T313" s="862">
        <v>27.8</v>
      </c>
      <c r="U313" s="863">
        <f>SUM(SSSE[[#This Row],[G 355µ]:[G 250µ]])</f>
        <v>61.599999999999994</v>
      </c>
      <c r="V313" s="862">
        <v>10.8</v>
      </c>
      <c r="W313" s="862">
        <v>9.4</v>
      </c>
      <c r="X313" s="862">
        <v>5.6</v>
      </c>
      <c r="Y313" s="883">
        <v>7</v>
      </c>
      <c r="Z313" s="863">
        <f t="shared" si="1"/>
        <v>32.800000000000004</v>
      </c>
      <c r="AA313" s="822">
        <v>31.34</v>
      </c>
      <c r="AB313" s="822">
        <v>79</v>
      </c>
      <c r="AC313" s="833">
        <v>11.21</v>
      </c>
      <c r="AD313" s="531">
        <v>83.38</v>
      </c>
      <c r="AE313" s="531">
        <v>-1.4</v>
      </c>
      <c r="AF313" s="823">
        <v>19.940000000000001</v>
      </c>
      <c r="AG313" s="540">
        <v>4</v>
      </c>
      <c r="AH313" s="540">
        <v>70</v>
      </c>
      <c r="AI313" s="533"/>
      <c r="AJ313" s="437"/>
      <c r="AK313" s="437"/>
      <c r="AL313" s="437" t="s">
        <v>105</v>
      </c>
      <c r="AM313" s="437" t="s">
        <v>55</v>
      </c>
      <c r="AN313" s="534" t="s">
        <v>55</v>
      </c>
      <c r="AO313" s="437" t="s">
        <v>55</v>
      </c>
      <c r="AP313" s="437" t="s">
        <v>55</v>
      </c>
      <c r="AQ313" s="25" t="s">
        <v>32</v>
      </c>
      <c r="AR313" s="437" t="s">
        <v>2244</v>
      </c>
      <c r="AS313" s="437" t="s">
        <v>2555</v>
      </c>
      <c r="AT313" s="437"/>
      <c r="AU313" s="796" t="s">
        <v>2241</v>
      </c>
      <c r="AV313" s="437">
        <v>312</v>
      </c>
    </row>
    <row r="314" spans="1:48" ht="27">
      <c r="A314" s="535">
        <v>45465</v>
      </c>
      <c r="B314" s="536">
        <v>406</v>
      </c>
      <c r="C314" s="537">
        <v>0.52083333333333337</v>
      </c>
      <c r="D314" s="538">
        <v>2403990</v>
      </c>
      <c r="E314" s="538" t="s">
        <v>59</v>
      </c>
      <c r="F314" s="538" t="s">
        <v>55</v>
      </c>
      <c r="G314" s="857">
        <v>14.34</v>
      </c>
      <c r="H314" s="857"/>
      <c r="I314" s="857"/>
      <c r="J314" s="530"/>
      <c r="K314" s="830">
        <v>12.69</v>
      </c>
      <c r="L314" s="539">
        <f>(SSSE[[#This Row],[Protéine Brut (%) (+/-0,7)]]/(100-SSSE[[#This Row],[Humidité (%)]]))*100</f>
        <v>14.814382442213404</v>
      </c>
      <c r="M314" s="865">
        <v>1.6</v>
      </c>
      <c r="N314" s="865">
        <v>1.2</v>
      </c>
      <c r="O314" s="865"/>
      <c r="P314" s="865">
        <v>3</v>
      </c>
      <c r="Q314" s="863">
        <f t="shared" si="0"/>
        <v>5.8</v>
      </c>
      <c r="R314" s="862">
        <v>9.1999999999999993</v>
      </c>
      <c r="S314" s="862">
        <v>20</v>
      </c>
      <c r="T314" s="862">
        <v>22</v>
      </c>
      <c r="U314" s="863">
        <f>SUM(SSSE[[#This Row],[G 355µ]:[G 250µ]])</f>
        <v>51.2</v>
      </c>
      <c r="V314" s="862">
        <v>11.8</v>
      </c>
      <c r="W314" s="862">
        <v>10.8</v>
      </c>
      <c r="X314" s="862">
        <v>11</v>
      </c>
      <c r="Y314" s="883">
        <v>8</v>
      </c>
      <c r="Z314" s="863">
        <f t="shared" si="1"/>
        <v>41.6</v>
      </c>
      <c r="AA314" s="822">
        <v>29.79</v>
      </c>
      <c r="AB314" s="822">
        <v>75</v>
      </c>
      <c r="AC314" s="833">
        <v>10.02</v>
      </c>
      <c r="AD314" s="531">
        <v>83.32</v>
      </c>
      <c r="AE314" s="531">
        <v>-1.29</v>
      </c>
      <c r="AF314" s="823">
        <v>18.46</v>
      </c>
      <c r="AG314" s="540">
        <v>7</v>
      </c>
      <c r="AH314" s="540">
        <v>112</v>
      </c>
      <c r="AI314" s="533">
        <v>0.88</v>
      </c>
      <c r="AJ314" s="437"/>
      <c r="AK314" s="437"/>
      <c r="AL314" s="796" t="s">
        <v>46</v>
      </c>
      <c r="AM314" s="437" t="s">
        <v>55</v>
      </c>
      <c r="AN314" s="534" t="s">
        <v>55</v>
      </c>
      <c r="AO314" s="437" t="s">
        <v>55</v>
      </c>
      <c r="AP314" s="437" t="s">
        <v>55</v>
      </c>
      <c r="AQ314" s="25" t="s">
        <v>32</v>
      </c>
      <c r="AR314" s="437" t="s">
        <v>2244</v>
      </c>
      <c r="AS314" s="437" t="s">
        <v>2556</v>
      </c>
      <c r="AT314" s="437"/>
      <c r="AU314" s="796" t="s">
        <v>2241</v>
      </c>
      <c r="AV314" s="437">
        <v>313</v>
      </c>
    </row>
    <row r="315" spans="1:48" ht="27">
      <c r="A315" s="535">
        <v>45467</v>
      </c>
      <c r="B315" s="536">
        <v>406</v>
      </c>
      <c r="C315" s="537">
        <v>0.46875</v>
      </c>
      <c r="D315" s="538">
        <v>2404015</v>
      </c>
      <c r="E315" s="538" t="s">
        <v>59</v>
      </c>
      <c r="F315" s="538" t="s">
        <v>55</v>
      </c>
      <c r="G315" s="857">
        <v>13.54</v>
      </c>
      <c r="H315" s="857">
        <v>13.6</v>
      </c>
      <c r="I315" s="857">
        <v>13.52</v>
      </c>
      <c r="J315" s="530"/>
      <c r="K315" s="830">
        <v>12.69</v>
      </c>
      <c r="L315" s="539">
        <f>(SSSE[[#This Row],[Protéine Brut (%) (+/-0,7)]]/(100-SSSE[[#This Row],[Humidité (%)]]))*100</f>
        <v>14.677307425399027</v>
      </c>
      <c r="M315" s="865">
        <v>0.4</v>
      </c>
      <c r="N315" s="865">
        <v>1</v>
      </c>
      <c r="O315" s="865"/>
      <c r="P315" s="865">
        <v>2.2000000000000002</v>
      </c>
      <c r="Q315" s="863">
        <f t="shared" si="0"/>
        <v>3.6</v>
      </c>
      <c r="R315" s="862">
        <v>8.1999999999999993</v>
      </c>
      <c r="S315" s="862">
        <v>22</v>
      </c>
      <c r="T315" s="862">
        <v>28</v>
      </c>
      <c r="U315" s="863">
        <f>SUM(SSSE[[#This Row],[G 355µ]:[G 250µ]])</f>
        <v>58.2</v>
      </c>
      <c r="V315" s="862">
        <v>14.2</v>
      </c>
      <c r="W315" s="862">
        <v>11.4</v>
      </c>
      <c r="X315" s="862">
        <v>5.8</v>
      </c>
      <c r="Y315" s="883">
        <v>6.2</v>
      </c>
      <c r="Z315" s="863">
        <f t="shared" si="1"/>
        <v>37.6</v>
      </c>
      <c r="AA315" s="822"/>
      <c r="AB315" s="822"/>
      <c r="AC315" s="833"/>
      <c r="AD315" s="531">
        <v>83.43</v>
      </c>
      <c r="AE315" s="531">
        <v>-2</v>
      </c>
      <c r="AF315" s="823">
        <v>20.9</v>
      </c>
      <c r="AG315" s="540">
        <v>6</v>
      </c>
      <c r="AH315" s="540">
        <v>115</v>
      </c>
      <c r="AI315" s="533"/>
      <c r="AJ315" s="437"/>
      <c r="AK315" s="437"/>
      <c r="AL315" s="796" t="s">
        <v>46</v>
      </c>
      <c r="AM315" s="437" t="s">
        <v>55</v>
      </c>
      <c r="AN315" s="534" t="s">
        <v>55</v>
      </c>
      <c r="AO315" s="437" t="s">
        <v>55</v>
      </c>
      <c r="AP315" s="437" t="s">
        <v>55</v>
      </c>
      <c r="AQ315" s="25" t="s">
        <v>32</v>
      </c>
      <c r="AR315" s="437" t="s">
        <v>2244</v>
      </c>
      <c r="AS315" s="437" t="s">
        <v>2557</v>
      </c>
      <c r="AT315" s="437"/>
      <c r="AU315" s="796" t="s">
        <v>2241</v>
      </c>
      <c r="AV315" s="437">
        <v>314</v>
      </c>
    </row>
    <row r="316" spans="1:48" ht="27">
      <c r="A316" s="535">
        <v>45467</v>
      </c>
      <c r="B316" s="536">
        <v>406</v>
      </c>
      <c r="C316" s="537">
        <v>0.54166666666666663</v>
      </c>
      <c r="D316" s="538">
        <v>2404203</v>
      </c>
      <c r="E316" s="538" t="s">
        <v>21</v>
      </c>
      <c r="F316" s="538" t="s">
        <v>55</v>
      </c>
      <c r="G316" s="857">
        <v>13.82</v>
      </c>
      <c r="H316" s="857"/>
      <c r="I316" s="857">
        <v>13.52</v>
      </c>
      <c r="J316" s="530">
        <v>0.61199999999999999</v>
      </c>
      <c r="K316" s="830">
        <v>12.31</v>
      </c>
      <c r="L316" s="539">
        <f>(SSSE[[#This Row],[Protéine Brut (%) (+/-0,7)]]/(100-SSSE[[#This Row],[Humidité (%)]]))*100</f>
        <v>14.284056625667208</v>
      </c>
      <c r="M316" s="865">
        <v>0.6</v>
      </c>
      <c r="N316" s="865">
        <v>1.4</v>
      </c>
      <c r="O316" s="865"/>
      <c r="P316" s="865">
        <v>2.6</v>
      </c>
      <c r="Q316" s="863">
        <f t="shared" si="0"/>
        <v>4.5999999999999996</v>
      </c>
      <c r="R316" s="862">
        <v>8.6</v>
      </c>
      <c r="S316" s="862">
        <v>24</v>
      </c>
      <c r="T316" s="862">
        <v>25.4</v>
      </c>
      <c r="U316" s="863">
        <f>SUM(SSSE[[#This Row],[G 355µ]:[G 250µ]])</f>
        <v>58</v>
      </c>
      <c r="V316" s="862">
        <v>17.2</v>
      </c>
      <c r="W316" s="862">
        <v>10.6</v>
      </c>
      <c r="X316" s="862">
        <v>2.4</v>
      </c>
      <c r="Y316" s="883">
        <v>6.2</v>
      </c>
      <c r="Z316" s="863">
        <f t="shared" si="1"/>
        <v>36.4</v>
      </c>
      <c r="AA316" s="822">
        <v>33.979999999999997</v>
      </c>
      <c r="AB316" s="822">
        <v>59</v>
      </c>
      <c r="AC316" s="833">
        <v>11</v>
      </c>
      <c r="AD316" s="531">
        <v>82.54</v>
      </c>
      <c r="AE316" s="531">
        <v>-1.6</v>
      </c>
      <c r="AF316" s="823">
        <v>20</v>
      </c>
      <c r="AG316" s="540">
        <v>11</v>
      </c>
      <c r="AH316" s="540">
        <v>130</v>
      </c>
      <c r="AI316" s="533"/>
      <c r="AJ316" s="437"/>
      <c r="AK316" s="437"/>
      <c r="AL316" s="796" t="s">
        <v>27</v>
      </c>
      <c r="AM316" s="437"/>
      <c r="AN316" s="534"/>
      <c r="AO316" s="437" t="s">
        <v>55</v>
      </c>
      <c r="AP316" s="437" t="s">
        <v>55</v>
      </c>
      <c r="AQ316" s="25" t="s">
        <v>32</v>
      </c>
      <c r="AR316" s="437" t="s">
        <v>2244</v>
      </c>
      <c r="AS316" s="437" t="s">
        <v>2558</v>
      </c>
      <c r="AT316" s="437"/>
      <c r="AU316" s="796" t="s">
        <v>2241</v>
      </c>
      <c r="AV316" s="437">
        <v>315</v>
      </c>
    </row>
    <row r="317" spans="1:48" ht="27">
      <c r="A317" s="535">
        <v>45468</v>
      </c>
      <c r="B317" s="536">
        <v>406</v>
      </c>
      <c r="C317" s="537">
        <v>0.54166666666666663</v>
      </c>
      <c r="D317" s="538">
        <v>2404039</v>
      </c>
      <c r="E317" s="538" t="s">
        <v>21</v>
      </c>
      <c r="F317" s="538" t="s">
        <v>55</v>
      </c>
      <c r="G317" s="857">
        <v>13.2</v>
      </c>
      <c r="H317" s="857"/>
      <c r="I317" s="857">
        <v>12.9</v>
      </c>
      <c r="J317" s="530"/>
      <c r="K317" s="830">
        <v>12.54</v>
      </c>
      <c r="L317" s="539">
        <f>(SSSE[[#This Row],[Protéine Brut (%) (+/-0,7)]]/(100-SSSE[[#This Row],[Humidité (%)]]))*100</f>
        <v>14.447004608294931</v>
      </c>
      <c r="M317" s="865">
        <v>0.4</v>
      </c>
      <c r="N317" s="865">
        <v>1.6</v>
      </c>
      <c r="O317" s="865"/>
      <c r="P317" s="865">
        <v>2.8</v>
      </c>
      <c r="Q317" s="863">
        <f t="shared" si="0"/>
        <v>4.8</v>
      </c>
      <c r="R317" s="862">
        <v>9.1999999999999993</v>
      </c>
      <c r="S317" s="862">
        <v>23.2</v>
      </c>
      <c r="T317" s="862">
        <v>25.2</v>
      </c>
      <c r="U317" s="863">
        <f>SUM(SSSE[[#This Row],[G 355µ]:[G 250µ]])</f>
        <v>57.599999999999994</v>
      </c>
      <c r="V317" s="862">
        <v>18.8</v>
      </c>
      <c r="W317" s="862">
        <v>10.4</v>
      </c>
      <c r="X317" s="862">
        <v>1.4</v>
      </c>
      <c r="Y317" s="883">
        <v>5.8</v>
      </c>
      <c r="Z317" s="863">
        <f t="shared" si="1"/>
        <v>36.4</v>
      </c>
      <c r="AA317" s="822">
        <v>27.847999999999999</v>
      </c>
      <c r="AB317" s="822">
        <v>87.03</v>
      </c>
      <c r="AC317" s="833">
        <v>10.23</v>
      </c>
      <c r="AD317" s="531">
        <v>83.45</v>
      </c>
      <c r="AE317" s="531">
        <v>-1.69</v>
      </c>
      <c r="AF317" s="823">
        <v>20.7</v>
      </c>
      <c r="AG317" s="540">
        <v>10</v>
      </c>
      <c r="AH317" s="540">
        <v>140</v>
      </c>
      <c r="AI317" s="533">
        <v>0.78</v>
      </c>
      <c r="AJ317" s="437"/>
      <c r="AK317" s="437"/>
      <c r="AL317" s="796" t="s">
        <v>27</v>
      </c>
      <c r="AM317" s="437"/>
      <c r="AN317" s="534"/>
      <c r="AO317" s="437" t="s">
        <v>55</v>
      </c>
      <c r="AP317" s="437" t="s">
        <v>55</v>
      </c>
      <c r="AQ317" s="25" t="s">
        <v>32</v>
      </c>
      <c r="AR317" s="437" t="s">
        <v>2239</v>
      </c>
      <c r="AS317" s="437" t="s">
        <v>2559</v>
      </c>
      <c r="AT317" s="437"/>
      <c r="AU317" s="796" t="s">
        <v>2241</v>
      </c>
      <c r="AV317" s="437">
        <v>316</v>
      </c>
    </row>
    <row r="318" spans="1:48" ht="27">
      <c r="A318" s="535">
        <v>45469</v>
      </c>
      <c r="B318" s="536">
        <v>406</v>
      </c>
      <c r="C318" s="537">
        <v>0.35416666666666669</v>
      </c>
      <c r="D318" s="538">
        <v>2404050</v>
      </c>
      <c r="E318" s="538" t="s">
        <v>21</v>
      </c>
      <c r="F318" s="538" t="s">
        <v>55</v>
      </c>
      <c r="G318" s="857">
        <v>13.86</v>
      </c>
      <c r="H318" s="857"/>
      <c r="I318" s="857">
        <v>13.6</v>
      </c>
      <c r="J318" s="530"/>
      <c r="K318" s="830">
        <v>12.51</v>
      </c>
      <c r="L318" s="539">
        <f>(SSSE[[#This Row],[Protéine Brut (%) (+/-0,7)]]/(100-SSSE[[#This Row],[Humidité (%)]]))*100</f>
        <v>14.522869746923611</v>
      </c>
      <c r="M318" s="865">
        <v>0.4</v>
      </c>
      <c r="N318" s="865">
        <v>1.6</v>
      </c>
      <c r="O318" s="865"/>
      <c r="P318" s="865">
        <v>2.2000000000000002</v>
      </c>
      <c r="Q318" s="863">
        <f t="shared" si="0"/>
        <v>4.2</v>
      </c>
      <c r="R318" s="862">
        <v>10</v>
      </c>
      <c r="S318" s="862">
        <v>26</v>
      </c>
      <c r="T318" s="862">
        <v>24.8</v>
      </c>
      <c r="U318" s="863">
        <f>SUM(SSSE[[#This Row],[G 355µ]:[G 250µ]])</f>
        <v>60.8</v>
      </c>
      <c r="V318" s="862">
        <v>17</v>
      </c>
      <c r="W318" s="862">
        <v>10</v>
      </c>
      <c r="X318" s="862">
        <v>3</v>
      </c>
      <c r="Y318" s="883">
        <v>4</v>
      </c>
      <c r="Z318" s="863">
        <f t="shared" si="1"/>
        <v>34</v>
      </c>
      <c r="AA318" s="822"/>
      <c r="AB318" s="822"/>
      <c r="AC318" s="833"/>
      <c r="AD318" s="531"/>
      <c r="AE318" s="531"/>
      <c r="AF318" s="823"/>
      <c r="AG318" s="540">
        <v>10</v>
      </c>
      <c r="AH318" s="540">
        <v>145</v>
      </c>
      <c r="AI318" s="533"/>
      <c r="AJ318" s="437"/>
      <c r="AK318" s="437"/>
      <c r="AL318" s="796" t="s">
        <v>46</v>
      </c>
      <c r="AM318" s="437"/>
      <c r="AN318" s="534"/>
      <c r="AO318" s="437" t="s">
        <v>55</v>
      </c>
      <c r="AP318" s="437" t="s">
        <v>55</v>
      </c>
      <c r="AQ318" s="25" t="s">
        <v>32</v>
      </c>
      <c r="AR318" s="437" t="s">
        <v>2244</v>
      </c>
      <c r="AS318" s="437" t="s">
        <v>2560</v>
      </c>
      <c r="AT318" s="437"/>
      <c r="AU318" s="796" t="s">
        <v>2241</v>
      </c>
      <c r="AV318" s="437">
        <v>317</v>
      </c>
    </row>
    <row r="319" spans="1:48" ht="27">
      <c r="A319" s="535">
        <v>45469</v>
      </c>
      <c r="B319" s="536">
        <v>406</v>
      </c>
      <c r="C319" s="537">
        <v>0.41666666666666669</v>
      </c>
      <c r="D319" s="538">
        <v>2404067</v>
      </c>
      <c r="E319" s="538" t="s">
        <v>21</v>
      </c>
      <c r="F319" s="538" t="s">
        <v>55</v>
      </c>
      <c r="G319" s="857">
        <v>13.7</v>
      </c>
      <c r="H319" s="857"/>
      <c r="I319" s="857">
        <v>13.8</v>
      </c>
      <c r="J319" s="530"/>
      <c r="K319" s="830">
        <v>12.24</v>
      </c>
      <c r="L319" s="539">
        <f>(SSSE[[#This Row],[Protéine Brut (%) (+/-0,7)]]/(100-SSSE[[#This Row],[Humidité (%)]]))*100</f>
        <v>14.183082271147162</v>
      </c>
      <c r="M319" s="865">
        <v>0.4</v>
      </c>
      <c r="N319" s="865">
        <v>1.6</v>
      </c>
      <c r="O319" s="865"/>
      <c r="P319" s="865">
        <v>3.2</v>
      </c>
      <c r="Q319" s="863">
        <f t="shared" si="0"/>
        <v>5.2</v>
      </c>
      <c r="R319" s="862">
        <v>10.8</v>
      </c>
      <c r="S319" s="862">
        <v>26</v>
      </c>
      <c r="T319" s="862">
        <v>24</v>
      </c>
      <c r="U319" s="863">
        <f>SUM(SSSE[[#This Row],[G 355µ]:[G 250µ]])</f>
        <v>60.8</v>
      </c>
      <c r="V319" s="862">
        <v>18.399999999999999</v>
      </c>
      <c r="W319" s="862">
        <v>8.6</v>
      </c>
      <c r="X319" s="862">
        <v>2.8</v>
      </c>
      <c r="Y319" s="883">
        <v>3.4</v>
      </c>
      <c r="Z319" s="863">
        <f t="shared" si="1"/>
        <v>33.200000000000003</v>
      </c>
      <c r="AA319" s="822">
        <v>28</v>
      </c>
      <c r="AB319" s="822">
        <v>79</v>
      </c>
      <c r="AC319" s="833">
        <v>10</v>
      </c>
      <c r="AD319" s="531">
        <v>84</v>
      </c>
      <c r="AE319" s="531">
        <v>-2</v>
      </c>
      <c r="AF319" s="823">
        <v>21</v>
      </c>
      <c r="AG319" s="540">
        <v>11</v>
      </c>
      <c r="AH319" s="540">
        <v>148</v>
      </c>
      <c r="AI319" s="533">
        <v>0.87</v>
      </c>
      <c r="AJ319" s="437"/>
      <c r="AK319" s="437"/>
      <c r="AL319" s="796" t="s">
        <v>46</v>
      </c>
      <c r="AM319" s="437"/>
      <c r="AN319" s="534"/>
      <c r="AO319" s="437" t="s">
        <v>55</v>
      </c>
      <c r="AP319" s="437" t="s">
        <v>55</v>
      </c>
      <c r="AQ319" s="25" t="s">
        <v>32</v>
      </c>
      <c r="AR319" s="437" t="s">
        <v>2244</v>
      </c>
      <c r="AS319" s="437" t="s">
        <v>2561</v>
      </c>
      <c r="AT319" s="437"/>
      <c r="AU319" s="796" t="s">
        <v>2241</v>
      </c>
      <c r="AV319" s="437">
        <v>318</v>
      </c>
    </row>
    <row r="320" spans="1:48" ht="27">
      <c r="A320" s="535">
        <v>45469</v>
      </c>
      <c r="B320" s="536">
        <v>406</v>
      </c>
      <c r="C320" s="537">
        <v>0.5</v>
      </c>
      <c r="D320" s="538">
        <v>2404068</v>
      </c>
      <c r="E320" s="538" t="s">
        <v>59</v>
      </c>
      <c r="F320" s="538" t="s">
        <v>55</v>
      </c>
      <c r="G320" s="857">
        <v>13.39</v>
      </c>
      <c r="H320" s="857"/>
      <c r="I320" s="857">
        <v>13.23</v>
      </c>
      <c r="J320" s="530"/>
      <c r="K320" s="830">
        <v>12.24</v>
      </c>
      <c r="L320" s="539">
        <f>(SSSE[[#This Row],[Protéine Brut (%) (+/-0,7)]]/(100-SSSE[[#This Row],[Humidité (%)]]))*100</f>
        <v>14.132317284378249</v>
      </c>
      <c r="M320" s="865">
        <v>0.6</v>
      </c>
      <c r="N320" s="865">
        <v>1.6</v>
      </c>
      <c r="O320" s="865"/>
      <c r="P320" s="865">
        <v>3.4</v>
      </c>
      <c r="Q320" s="863">
        <f t="shared" si="0"/>
        <v>5.6</v>
      </c>
      <c r="R320" s="862">
        <v>10</v>
      </c>
      <c r="S320" s="862">
        <v>23.2</v>
      </c>
      <c r="T320" s="862">
        <v>27.6</v>
      </c>
      <c r="U320" s="863">
        <f>SUM(SSSE[[#This Row],[G 355µ]:[G 250µ]])</f>
        <v>60.800000000000004</v>
      </c>
      <c r="V320" s="862">
        <v>12.8</v>
      </c>
      <c r="W320" s="862">
        <v>8.8000000000000007</v>
      </c>
      <c r="X320" s="862">
        <v>6.4</v>
      </c>
      <c r="Y320" s="883">
        <v>4.2</v>
      </c>
      <c r="Z320" s="863">
        <f t="shared" si="1"/>
        <v>32.200000000000003</v>
      </c>
      <c r="AA320" s="822"/>
      <c r="AB320" s="822"/>
      <c r="AC320" s="833"/>
      <c r="AD320" s="531">
        <v>83.79</v>
      </c>
      <c r="AE320" s="531">
        <v>-1.5</v>
      </c>
      <c r="AF320" s="823">
        <v>20.82</v>
      </c>
      <c r="AG320" s="540">
        <v>11</v>
      </c>
      <c r="AH320" s="540">
        <v>125</v>
      </c>
      <c r="AI320" s="533"/>
      <c r="AJ320" s="437"/>
      <c r="AK320" s="437"/>
      <c r="AL320" s="796" t="s">
        <v>46</v>
      </c>
      <c r="AM320" s="437" t="s">
        <v>55</v>
      </c>
      <c r="AN320" s="534" t="s">
        <v>55</v>
      </c>
      <c r="AO320" s="437" t="s">
        <v>55</v>
      </c>
      <c r="AP320" s="437" t="s">
        <v>55</v>
      </c>
      <c r="AQ320" s="25" t="s">
        <v>32</v>
      </c>
      <c r="AR320" s="437" t="s">
        <v>2239</v>
      </c>
      <c r="AS320" s="437" t="s">
        <v>2562</v>
      </c>
      <c r="AT320" s="437"/>
      <c r="AU320" s="796" t="s">
        <v>2241</v>
      </c>
      <c r="AV320" s="437">
        <v>319</v>
      </c>
    </row>
    <row r="321" spans="1:48" ht="27">
      <c r="A321" s="535">
        <v>45461</v>
      </c>
      <c r="B321" s="536">
        <v>406</v>
      </c>
      <c r="C321" s="537">
        <v>0.33333333333333331</v>
      </c>
      <c r="D321" s="538">
        <v>2404073</v>
      </c>
      <c r="E321" s="538" t="s">
        <v>59</v>
      </c>
      <c r="F321" s="538" t="s">
        <v>55</v>
      </c>
      <c r="G321" s="857">
        <v>13.71</v>
      </c>
      <c r="H321" s="857">
        <v>13.72</v>
      </c>
      <c r="I321" s="857">
        <v>13.4</v>
      </c>
      <c r="J321" s="530"/>
      <c r="K321" s="830">
        <v>12.15</v>
      </c>
      <c r="L321" s="539">
        <f>(SSSE[[#This Row],[Protéine Brut (%) (+/-0,7)]]/(100-SSSE[[#This Row],[Humidité (%)]]))*100</f>
        <v>14.080426468883998</v>
      </c>
      <c r="M321" s="865">
        <v>0.4</v>
      </c>
      <c r="N321" s="865">
        <v>1.2</v>
      </c>
      <c r="O321" s="865"/>
      <c r="P321" s="865">
        <v>2.4</v>
      </c>
      <c r="Q321" s="863">
        <f t="shared" si="0"/>
        <v>4</v>
      </c>
      <c r="R321" s="862">
        <v>9.1999999999999993</v>
      </c>
      <c r="S321" s="862">
        <v>24</v>
      </c>
      <c r="T321" s="862">
        <v>27.2</v>
      </c>
      <c r="U321" s="863">
        <f>SUM(SSSE[[#This Row],[G 355µ]:[G 250µ]])</f>
        <v>60.400000000000006</v>
      </c>
      <c r="V321" s="862">
        <v>13.2</v>
      </c>
      <c r="W321" s="862">
        <v>10.8</v>
      </c>
      <c r="X321" s="862">
        <v>5.2</v>
      </c>
      <c r="Y321" s="883">
        <v>5.8</v>
      </c>
      <c r="Z321" s="863">
        <f t="shared" si="1"/>
        <v>35</v>
      </c>
      <c r="AA321" s="822">
        <v>30.984000000000002</v>
      </c>
      <c r="AB321" s="822">
        <v>78.25</v>
      </c>
      <c r="AC321" s="833">
        <v>10.84</v>
      </c>
      <c r="AD321" s="531"/>
      <c r="AE321" s="531"/>
      <c r="AF321" s="823"/>
      <c r="AG321" s="540">
        <v>4</v>
      </c>
      <c r="AH321" s="540">
        <v>130</v>
      </c>
      <c r="AI321" s="533">
        <v>0.83</v>
      </c>
      <c r="AJ321" s="437"/>
      <c r="AK321" s="437" t="s">
        <v>58</v>
      </c>
      <c r="AL321" s="796" t="s">
        <v>46</v>
      </c>
      <c r="AM321" s="437" t="s">
        <v>55</v>
      </c>
      <c r="AN321" s="534" t="s">
        <v>55</v>
      </c>
      <c r="AO321" s="437" t="s">
        <v>55</v>
      </c>
      <c r="AP321" s="437" t="s">
        <v>55</v>
      </c>
      <c r="AQ321" s="25" t="s">
        <v>32</v>
      </c>
      <c r="AR321" s="437" t="s">
        <v>2244</v>
      </c>
      <c r="AS321" s="437" t="s">
        <v>2563</v>
      </c>
      <c r="AT321" s="437"/>
      <c r="AU321" s="796" t="s">
        <v>2241</v>
      </c>
      <c r="AV321" s="437">
        <v>320</v>
      </c>
    </row>
    <row r="322" spans="1:48" ht="27">
      <c r="A322" s="535">
        <v>45469</v>
      </c>
      <c r="B322" s="536">
        <v>406</v>
      </c>
      <c r="C322" s="537">
        <v>0.75</v>
      </c>
      <c r="D322" s="538">
        <v>2404077</v>
      </c>
      <c r="E322" s="538" t="s">
        <v>21</v>
      </c>
      <c r="F322" s="538" t="s">
        <v>55</v>
      </c>
      <c r="G322" s="857">
        <v>13.99</v>
      </c>
      <c r="H322" s="857">
        <v>14.3</v>
      </c>
      <c r="I322" s="857">
        <v>14.04</v>
      </c>
      <c r="J322" s="530">
        <v>0.67100000000000004</v>
      </c>
      <c r="K322" s="830">
        <v>12.54</v>
      </c>
      <c r="L322" s="539">
        <f>(SSSE[[#This Row],[Protéine Brut (%) (+/-0,7)]]/(100-SSSE[[#This Row],[Humidité (%)]]))*100</f>
        <v>14.579700034879664</v>
      </c>
      <c r="M322" s="865">
        <v>0.8</v>
      </c>
      <c r="N322" s="865">
        <v>1.6</v>
      </c>
      <c r="O322" s="865"/>
      <c r="P322" s="865">
        <v>3</v>
      </c>
      <c r="Q322" s="863">
        <f t="shared" si="0"/>
        <v>5.4</v>
      </c>
      <c r="R322" s="862">
        <v>10.8</v>
      </c>
      <c r="S322" s="862">
        <v>25.4</v>
      </c>
      <c r="T322" s="862">
        <v>25.4</v>
      </c>
      <c r="U322" s="863">
        <f>SUM(SSSE[[#This Row],[G 355µ]:[G 250µ]])</f>
        <v>61.6</v>
      </c>
      <c r="V322" s="862">
        <v>16.600000000000001</v>
      </c>
      <c r="W322" s="862">
        <v>9</v>
      </c>
      <c r="X322" s="862">
        <v>3.4</v>
      </c>
      <c r="Y322" s="883">
        <v>2</v>
      </c>
      <c r="Z322" s="863">
        <f t="shared" si="1"/>
        <v>31</v>
      </c>
      <c r="AA322" s="822"/>
      <c r="AB322" s="822"/>
      <c r="AC322" s="833"/>
      <c r="AD322" s="531">
        <v>83.92</v>
      </c>
      <c r="AE322" s="531">
        <v>-1.71</v>
      </c>
      <c r="AF322" s="823">
        <v>21.57</v>
      </c>
      <c r="AG322" s="540">
        <v>11</v>
      </c>
      <c r="AH322" s="540">
        <v>98</v>
      </c>
      <c r="AI322" s="533"/>
      <c r="AJ322" s="437"/>
      <c r="AK322" s="437"/>
      <c r="AL322" s="796" t="s">
        <v>27</v>
      </c>
      <c r="AM322" s="437"/>
      <c r="AN322" s="534"/>
      <c r="AO322" s="437" t="s">
        <v>55</v>
      </c>
      <c r="AP322" s="437" t="s">
        <v>55</v>
      </c>
      <c r="AQ322" s="25" t="s">
        <v>32</v>
      </c>
      <c r="AR322" s="437" t="s">
        <v>2244</v>
      </c>
      <c r="AS322" s="437" t="s">
        <v>2564</v>
      </c>
      <c r="AT322" s="437"/>
      <c r="AU322" s="796" t="s">
        <v>2241</v>
      </c>
      <c r="AV322" s="437">
        <v>321</v>
      </c>
    </row>
    <row r="323" spans="1:48" ht="27">
      <c r="A323" s="535">
        <v>45470</v>
      </c>
      <c r="B323" s="536">
        <v>406</v>
      </c>
      <c r="C323" s="537">
        <v>0.5</v>
      </c>
      <c r="D323" s="538">
        <v>2404092</v>
      </c>
      <c r="E323" s="538" t="s">
        <v>21</v>
      </c>
      <c r="F323" s="538" t="s">
        <v>55</v>
      </c>
      <c r="G323" s="857">
        <v>13.78</v>
      </c>
      <c r="H323" s="857"/>
      <c r="I323" s="857">
        <v>13.6</v>
      </c>
      <c r="J323" s="530"/>
      <c r="K323" s="830">
        <v>12.54</v>
      </c>
      <c r="L323" s="539">
        <f>(SSSE[[#This Row],[Protéine Brut (%) (+/-0,7)]]/(100-SSSE[[#This Row],[Humidité (%)]]))*100</f>
        <v>14.544189283228947</v>
      </c>
      <c r="M323" s="865">
        <v>0.4</v>
      </c>
      <c r="N323" s="865">
        <v>2.2000000000000002</v>
      </c>
      <c r="O323" s="865"/>
      <c r="P323" s="865">
        <v>3.4</v>
      </c>
      <c r="Q323" s="863">
        <f t="shared" si="0"/>
        <v>6</v>
      </c>
      <c r="R323" s="862">
        <v>12</v>
      </c>
      <c r="S323" s="862">
        <v>25.6</v>
      </c>
      <c r="T323" s="862">
        <v>26.2</v>
      </c>
      <c r="U323" s="863">
        <f>SUM(SSSE[[#This Row],[G 355µ]:[G 250µ]])</f>
        <v>63.8</v>
      </c>
      <c r="V323" s="862">
        <v>15.2</v>
      </c>
      <c r="W323" s="862">
        <v>8</v>
      </c>
      <c r="X323" s="862">
        <v>3</v>
      </c>
      <c r="Y323" s="883">
        <v>2.4</v>
      </c>
      <c r="Z323" s="863">
        <f t="shared" si="1"/>
        <v>28.599999999999998</v>
      </c>
      <c r="AA323" s="822"/>
      <c r="AB323" s="822"/>
      <c r="AC323" s="833"/>
      <c r="AD323" s="531">
        <v>83.55</v>
      </c>
      <c r="AE323" s="531">
        <v>-2.41</v>
      </c>
      <c r="AF323" s="823">
        <v>19.8</v>
      </c>
      <c r="AG323" s="540">
        <v>9</v>
      </c>
      <c r="AH323" s="540">
        <v>130</v>
      </c>
      <c r="AI323" s="533"/>
      <c r="AJ323" s="437"/>
      <c r="AK323" s="437"/>
      <c r="AL323" s="796" t="s">
        <v>27</v>
      </c>
      <c r="AM323" s="437"/>
      <c r="AN323" s="534"/>
      <c r="AO323" s="437" t="s">
        <v>55</v>
      </c>
      <c r="AP323" s="437" t="s">
        <v>55</v>
      </c>
      <c r="AQ323" s="25" t="s">
        <v>32</v>
      </c>
      <c r="AR323" s="437" t="s">
        <v>2244</v>
      </c>
      <c r="AS323" s="437" t="s">
        <v>2565</v>
      </c>
      <c r="AT323" s="437"/>
      <c r="AU323" s="796" t="s">
        <v>2241</v>
      </c>
      <c r="AV323" s="437">
        <v>322</v>
      </c>
    </row>
    <row r="324" spans="1:48" ht="27">
      <c r="A324" s="535">
        <v>45471</v>
      </c>
      <c r="B324" s="536">
        <v>406</v>
      </c>
      <c r="C324" s="537">
        <v>0.33333333333333331</v>
      </c>
      <c r="D324" s="538">
        <v>2404104</v>
      </c>
      <c r="E324" s="538" t="s">
        <v>21</v>
      </c>
      <c r="F324" s="538" t="s">
        <v>55</v>
      </c>
      <c r="G324" s="857">
        <v>14.04</v>
      </c>
      <c r="H324" s="857"/>
      <c r="I324" s="857">
        <v>13.76</v>
      </c>
      <c r="J324" s="530"/>
      <c r="K324" s="830">
        <v>11.83</v>
      </c>
      <c r="L324" s="539">
        <f>(SSSE[[#This Row],[Protéine Brut (%) (+/-0,7)]]/(100-SSSE[[#This Row],[Humidité (%)]]))*100</f>
        <v>13.762214983713353</v>
      </c>
      <c r="M324" s="865"/>
      <c r="N324" s="865"/>
      <c r="O324" s="865"/>
      <c r="P324" s="865"/>
      <c r="Q324" s="863"/>
      <c r="R324" s="862"/>
      <c r="S324" s="862"/>
      <c r="T324" s="862"/>
      <c r="U324" s="863"/>
      <c r="V324" s="862"/>
      <c r="W324" s="862"/>
      <c r="X324" s="862"/>
      <c r="Y324" s="883"/>
      <c r="Z324" s="863"/>
      <c r="AA324" s="822"/>
      <c r="AB324" s="822"/>
      <c r="AC324" s="833"/>
      <c r="AD324" s="531">
        <v>84.39</v>
      </c>
      <c r="AE324" s="531">
        <v>-1.94</v>
      </c>
      <c r="AF324" s="823">
        <v>21.55</v>
      </c>
      <c r="AG324" s="540">
        <v>5</v>
      </c>
      <c r="AH324" s="540">
        <v>90</v>
      </c>
      <c r="AI324" s="533"/>
      <c r="AJ324" s="437"/>
      <c r="AK324" s="437"/>
      <c r="AL324" s="796" t="s">
        <v>27</v>
      </c>
      <c r="AM324" s="437"/>
      <c r="AN324" s="534"/>
      <c r="AO324" s="437" t="s">
        <v>55</v>
      </c>
      <c r="AP324" s="437" t="s">
        <v>55</v>
      </c>
      <c r="AQ324" s="25" t="s">
        <v>32</v>
      </c>
      <c r="AR324" s="437" t="s">
        <v>2244</v>
      </c>
      <c r="AS324" s="437" t="s">
        <v>2566</v>
      </c>
      <c r="AT324" s="437"/>
      <c r="AU324" s="796" t="s">
        <v>2241</v>
      </c>
      <c r="AV324" s="437">
        <v>323</v>
      </c>
    </row>
    <row r="325" spans="1:48" ht="27">
      <c r="A325" s="535">
        <v>45471</v>
      </c>
      <c r="B325" s="536">
        <v>406</v>
      </c>
      <c r="C325" s="537">
        <v>0.52083333333333337</v>
      </c>
      <c r="D325" s="538">
        <v>2404120</v>
      </c>
      <c r="E325" s="538" t="s">
        <v>21</v>
      </c>
      <c r="F325" s="538" t="s">
        <v>55</v>
      </c>
      <c r="G325" s="857">
        <v>14.02</v>
      </c>
      <c r="H325" s="857"/>
      <c r="I325" s="857">
        <v>13.53</v>
      </c>
      <c r="J325" s="530"/>
      <c r="K325" s="830">
        <v>12.06</v>
      </c>
      <c r="L325" s="539">
        <f>(SSSE[[#This Row],[Protéine Brut (%) (+/-0,7)]]/(100-SSSE[[#This Row],[Humidité (%)]]))*100</f>
        <v>14.026517794836007</v>
      </c>
      <c r="M325" s="865">
        <v>0.6</v>
      </c>
      <c r="N325" s="865">
        <v>1.8</v>
      </c>
      <c r="O325" s="865"/>
      <c r="P325" s="865">
        <v>3.8</v>
      </c>
      <c r="Q325" s="863">
        <f t="shared" ref="Q325:Q384" si="2">SUM(M325:P325)</f>
        <v>6.1999999999999993</v>
      </c>
      <c r="R325" s="862">
        <v>12.4</v>
      </c>
      <c r="S325" s="862">
        <v>26</v>
      </c>
      <c r="T325" s="862">
        <v>26.8</v>
      </c>
      <c r="U325" s="863">
        <f>SUM(SSSE[[#This Row],[G 355µ]:[G 250µ]])</f>
        <v>65.2</v>
      </c>
      <c r="V325" s="862">
        <v>13</v>
      </c>
      <c r="W325" s="862">
        <v>8.1999999999999993</v>
      </c>
      <c r="X325" s="862">
        <v>1.8</v>
      </c>
      <c r="Y325" s="883">
        <v>3</v>
      </c>
      <c r="Z325" s="863">
        <f t="shared" ref="Z325:Z388" si="3">SUM(V325:Y325)</f>
        <v>26</v>
      </c>
      <c r="AA325" s="822">
        <v>39.090000000000003</v>
      </c>
      <c r="AB325" s="822">
        <v>68.069999999999993</v>
      </c>
      <c r="AC325" s="833">
        <v>11.02</v>
      </c>
      <c r="AD325" s="531">
        <v>83</v>
      </c>
      <c r="AE325" s="531">
        <v>-2</v>
      </c>
      <c r="AF325" s="823">
        <v>21</v>
      </c>
      <c r="AG325" s="540">
        <v>5</v>
      </c>
      <c r="AH325" s="540">
        <v>100</v>
      </c>
      <c r="AI325" s="533">
        <v>0.9</v>
      </c>
      <c r="AJ325" s="437"/>
      <c r="AK325" s="437"/>
      <c r="AL325" s="437" t="s">
        <v>105</v>
      </c>
      <c r="AM325" s="437"/>
      <c r="AN325" s="534"/>
      <c r="AO325" s="437" t="s">
        <v>55</v>
      </c>
      <c r="AP325" s="437" t="s">
        <v>55</v>
      </c>
      <c r="AQ325" s="25" t="s">
        <v>32</v>
      </c>
      <c r="AR325" s="437" t="s">
        <v>2244</v>
      </c>
      <c r="AS325" s="437" t="s">
        <v>2567</v>
      </c>
      <c r="AT325" s="437"/>
      <c r="AU325" s="796" t="s">
        <v>2241</v>
      </c>
      <c r="AV325" s="437">
        <v>324</v>
      </c>
    </row>
    <row r="326" spans="1:48" ht="27">
      <c r="A326" s="535">
        <v>45474</v>
      </c>
      <c r="B326" s="536">
        <v>107</v>
      </c>
      <c r="C326" s="537">
        <v>0.45833333333333331</v>
      </c>
      <c r="D326" s="538">
        <v>2404160</v>
      </c>
      <c r="E326" s="538" t="s">
        <v>21</v>
      </c>
      <c r="F326" s="538" t="s">
        <v>55</v>
      </c>
      <c r="G326" s="857">
        <v>13.96</v>
      </c>
      <c r="H326" s="857">
        <v>13.62</v>
      </c>
      <c r="I326" s="857">
        <v>13.6</v>
      </c>
      <c r="J326" s="530"/>
      <c r="K326" s="830">
        <v>12.35</v>
      </c>
      <c r="L326" s="539">
        <f>(SSSE[[#This Row],[Protéine Brut (%) (+/-0,7)]]/(100-SSSE[[#This Row],[Humidité (%)]]))*100</f>
        <v>14.353788935378894</v>
      </c>
      <c r="M326" s="865">
        <v>0.2</v>
      </c>
      <c r="N326" s="865">
        <v>1.2</v>
      </c>
      <c r="O326" s="865"/>
      <c r="P326" s="865">
        <v>3.2</v>
      </c>
      <c r="Q326" s="863">
        <f t="shared" si="2"/>
        <v>4.5999999999999996</v>
      </c>
      <c r="R326" s="862">
        <v>13.4</v>
      </c>
      <c r="S326" s="862">
        <v>28.4</v>
      </c>
      <c r="T326" s="862">
        <v>24.2</v>
      </c>
      <c r="U326" s="863">
        <f>SUM(SSSE[[#This Row],[G 355µ]:[G 250µ]])</f>
        <v>66</v>
      </c>
      <c r="V326" s="862">
        <v>14.8</v>
      </c>
      <c r="W326" s="862">
        <v>8.1999999999999993</v>
      </c>
      <c r="X326" s="862">
        <v>3.4</v>
      </c>
      <c r="Y326" s="883">
        <v>2.4</v>
      </c>
      <c r="Z326" s="863">
        <f t="shared" si="3"/>
        <v>28.799999999999997</v>
      </c>
      <c r="AA326" s="822"/>
      <c r="AB326" s="822"/>
      <c r="AC326" s="833"/>
      <c r="AD326" s="531">
        <v>85.95</v>
      </c>
      <c r="AE326" s="531">
        <v>-1.82</v>
      </c>
      <c r="AF326" s="823">
        <v>19.809999999999999</v>
      </c>
      <c r="AG326" s="540">
        <v>7</v>
      </c>
      <c r="AH326" s="540">
        <v>120</v>
      </c>
      <c r="AI326" s="533"/>
      <c r="AJ326" s="437"/>
      <c r="AK326" s="437"/>
      <c r="AL326" s="437" t="s">
        <v>105</v>
      </c>
      <c r="AM326" s="437"/>
      <c r="AN326" s="534"/>
      <c r="AO326" s="437" t="s">
        <v>55</v>
      </c>
      <c r="AP326" s="437" t="s">
        <v>55</v>
      </c>
      <c r="AQ326" s="608" t="s">
        <v>32</v>
      </c>
      <c r="AR326" s="437" t="s">
        <v>2244</v>
      </c>
      <c r="AS326" s="437" t="s">
        <v>2568</v>
      </c>
      <c r="AT326" s="437"/>
      <c r="AU326" s="796" t="s">
        <v>2241</v>
      </c>
      <c r="AV326" s="437">
        <v>325</v>
      </c>
    </row>
    <row r="327" spans="1:48" ht="27">
      <c r="A327" s="535">
        <v>45475</v>
      </c>
      <c r="B327" s="536">
        <v>107</v>
      </c>
      <c r="C327" s="537">
        <v>0.41666666666666669</v>
      </c>
      <c r="D327" s="538">
        <v>2404184</v>
      </c>
      <c r="E327" s="538" t="s">
        <v>1595</v>
      </c>
      <c r="F327" s="538" t="s">
        <v>55</v>
      </c>
      <c r="G327" s="857">
        <v>13.47</v>
      </c>
      <c r="H327" s="857"/>
      <c r="I327" s="857">
        <v>13.6</v>
      </c>
      <c r="J327" s="530"/>
      <c r="K327" s="830">
        <v>12.39</v>
      </c>
      <c r="L327" s="539">
        <f>(SSSE[[#This Row],[Protéine Brut (%) (+/-0,7)]]/(100-SSSE[[#This Row],[Humidité (%)]]))*100</f>
        <v>14.318733387264531</v>
      </c>
      <c r="M327" s="865">
        <v>0.4</v>
      </c>
      <c r="N327" s="865">
        <v>1.4</v>
      </c>
      <c r="O327" s="865"/>
      <c r="P327" s="865">
        <v>2.8</v>
      </c>
      <c r="Q327" s="863">
        <f t="shared" si="2"/>
        <v>4.5999999999999996</v>
      </c>
      <c r="R327" s="862">
        <v>12</v>
      </c>
      <c r="S327" s="862">
        <v>28.8</v>
      </c>
      <c r="T327" s="862">
        <v>22.8</v>
      </c>
      <c r="U327" s="863">
        <f>SUM(SSSE[[#This Row],[G 355µ]:[G 250µ]])</f>
        <v>63.599999999999994</v>
      </c>
      <c r="V327" s="862">
        <v>13.4</v>
      </c>
      <c r="W327" s="862">
        <v>9</v>
      </c>
      <c r="X327" s="862">
        <v>2</v>
      </c>
      <c r="Y327" s="883">
        <v>6</v>
      </c>
      <c r="Z327" s="863">
        <f t="shared" si="3"/>
        <v>30.4</v>
      </c>
      <c r="AA327" s="822">
        <v>30.5</v>
      </c>
      <c r="AB327" s="822">
        <v>83</v>
      </c>
      <c r="AC327" s="833">
        <v>10.66</v>
      </c>
      <c r="AD327" s="531">
        <v>82.81</v>
      </c>
      <c r="AE327" s="531">
        <v>-1.31</v>
      </c>
      <c r="AF327" s="823">
        <v>20.059999999999999</v>
      </c>
      <c r="AG327" s="540">
        <v>6</v>
      </c>
      <c r="AH327" s="540">
        <v>44</v>
      </c>
      <c r="AI327" s="533"/>
      <c r="AJ327" s="437"/>
      <c r="AK327" s="437"/>
      <c r="AL327" s="437" t="s">
        <v>105</v>
      </c>
      <c r="AM327" s="437" t="s">
        <v>55</v>
      </c>
      <c r="AN327" s="534" t="s">
        <v>55</v>
      </c>
      <c r="AO327" s="437" t="s">
        <v>55</v>
      </c>
      <c r="AP327" s="437" t="s">
        <v>55</v>
      </c>
      <c r="AQ327" s="608" t="s">
        <v>32</v>
      </c>
      <c r="AR327" s="437" t="s">
        <v>2239</v>
      </c>
      <c r="AS327" s="437" t="s">
        <v>2569</v>
      </c>
      <c r="AT327" s="437"/>
      <c r="AU327" s="796" t="s">
        <v>2241</v>
      </c>
      <c r="AV327" s="437">
        <v>326</v>
      </c>
    </row>
    <row r="328" spans="1:48" ht="27">
      <c r="A328" s="535">
        <v>45475</v>
      </c>
      <c r="B328" s="536">
        <v>107</v>
      </c>
      <c r="C328" s="537">
        <v>0.4236111111111111</v>
      </c>
      <c r="D328" s="538">
        <v>2404185</v>
      </c>
      <c r="E328" s="538" t="s">
        <v>1595</v>
      </c>
      <c r="F328" s="538" t="s">
        <v>55</v>
      </c>
      <c r="G328" s="857">
        <v>13.51</v>
      </c>
      <c r="H328" s="857"/>
      <c r="I328" s="857">
        <v>13.3</v>
      </c>
      <c r="J328" s="530"/>
      <c r="K328" s="830">
        <v>12.52</v>
      </c>
      <c r="L328" s="539">
        <f>(SSSE[[#This Row],[Protéine Brut (%) (+/-0,7)]]/(100-SSSE[[#This Row],[Humidité (%)]]))*100</f>
        <v>14.475661926234249</v>
      </c>
      <c r="M328" s="865">
        <v>1.8</v>
      </c>
      <c r="N328" s="865">
        <v>2</v>
      </c>
      <c r="O328" s="865"/>
      <c r="P328" s="865">
        <v>5.6</v>
      </c>
      <c r="Q328" s="863">
        <f t="shared" si="2"/>
        <v>9.3999999999999986</v>
      </c>
      <c r="R328" s="862">
        <v>14</v>
      </c>
      <c r="S328" s="862">
        <v>19.600000000000001</v>
      </c>
      <c r="T328" s="862">
        <v>19.8</v>
      </c>
      <c r="U328" s="863">
        <f>SUM(SSSE[[#This Row],[G 355µ]:[G 250µ]])</f>
        <v>53.400000000000006</v>
      </c>
      <c r="V328" s="862">
        <v>13.6</v>
      </c>
      <c r="W328" s="862">
        <v>8</v>
      </c>
      <c r="X328" s="862">
        <v>7</v>
      </c>
      <c r="Y328" s="883">
        <v>4.2</v>
      </c>
      <c r="Z328" s="863">
        <f t="shared" si="3"/>
        <v>32.800000000000004</v>
      </c>
      <c r="AA328" s="822">
        <v>30.28</v>
      </c>
      <c r="AB328" s="822">
        <v>89</v>
      </c>
      <c r="AC328" s="833">
        <v>11.02</v>
      </c>
      <c r="AD328" s="531">
        <v>83.37</v>
      </c>
      <c r="AE328" s="531">
        <v>-1.1100000000000001</v>
      </c>
      <c r="AF328" s="823">
        <v>18.8</v>
      </c>
      <c r="AG328" s="540">
        <v>8</v>
      </c>
      <c r="AH328" s="540">
        <v>47</v>
      </c>
      <c r="AI328" s="533"/>
      <c r="AJ328" s="437"/>
      <c r="AK328" s="437"/>
      <c r="AL328" s="437" t="s">
        <v>105</v>
      </c>
      <c r="AM328" s="437" t="s">
        <v>55</v>
      </c>
      <c r="AN328" s="534" t="s">
        <v>55</v>
      </c>
      <c r="AO328" s="437" t="s">
        <v>55</v>
      </c>
      <c r="AP328" s="437" t="s">
        <v>55</v>
      </c>
      <c r="AQ328" s="608" t="s">
        <v>32</v>
      </c>
      <c r="AR328" s="437" t="s">
        <v>2244</v>
      </c>
      <c r="AS328" s="437" t="s">
        <v>2570</v>
      </c>
      <c r="AT328" s="437"/>
      <c r="AU328" s="796" t="s">
        <v>2241</v>
      </c>
      <c r="AV328" s="437">
        <v>327</v>
      </c>
    </row>
    <row r="329" spans="1:48" ht="27">
      <c r="A329" s="535">
        <v>45475</v>
      </c>
      <c r="B329" s="536">
        <v>107</v>
      </c>
      <c r="C329" s="537">
        <v>0.54166666666666663</v>
      </c>
      <c r="D329" s="538">
        <v>2404190</v>
      </c>
      <c r="E329" s="538" t="s">
        <v>21</v>
      </c>
      <c r="F329" s="538" t="s">
        <v>55</v>
      </c>
      <c r="G329" s="857">
        <v>13.5</v>
      </c>
      <c r="H329" s="857"/>
      <c r="I329" s="857"/>
      <c r="J329" s="530"/>
      <c r="K329" s="830">
        <v>12.13</v>
      </c>
      <c r="L329" s="539">
        <f>(SSSE[[#This Row],[Protéine Brut (%) (+/-0,7)]]/(100-SSSE[[#This Row],[Humidité (%)]]))*100</f>
        <v>14.023121387283238</v>
      </c>
      <c r="M329" s="865"/>
      <c r="N329" s="865"/>
      <c r="O329" s="865"/>
      <c r="P329" s="865"/>
      <c r="Q329" s="863"/>
      <c r="R329" s="862"/>
      <c r="S329" s="862"/>
      <c r="T329" s="862"/>
      <c r="U329" s="863"/>
      <c r="V329" s="862"/>
      <c r="W329" s="862"/>
      <c r="X329" s="862"/>
      <c r="Y329" s="883"/>
      <c r="Z329" s="863"/>
      <c r="AA329" s="822"/>
      <c r="AB329" s="822"/>
      <c r="AC329" s="833"/>
      <c r="AD329" s="531">
        <v>82.9</v>
      </c>
      <c r="AE329" s="531">
        <v>-1.21</v>
      </c>
      <c r="AF329" s="823">
        <v>19.920000000000002</v>
      </c>
      <c r="AG329" s="540">
        <v>10</v>
      </c>
      <c r="AH329" s="540">
        <v>120</v>
      </c>
      <c r="AI329" s="533"/>
      <c r="AJ329" s="437"/>
      <c r="AK329" s="437"/>
      <c r="AL329" s="796" t="s">
        <v>27</v>
      </c>
      <c r="AM329" s="437"/>
      <c r="AN329" s="534"/>
      <c r="AO329" s="437" t="s">
        <v>55</v>
      </c>
      <c r="AP329" s="437" t="s">
        <v>55</v>
      </c>
      <c r="AQ329" s="608" t="s">
        <v>32</v>
      </c>
      <c r="AR329" s="437" t="s">
        <v>2244</v>
      </c>
      <c r="AS329" s="437" t="s">
        <v>2571</v>
      </c>
      <c r="AT329" s="437"/>
      <c r="AU329" s="796" t="s">
        <v>2241</v>
      </c>
      <c r="AV329" s="437">
        <v>328</v>
      </c>
    </row>
    <row r="330" spans="1:48" ht="27">
      <c r="A330" s="535">
        <v>45476</v>
      </c>
      <c r="B330" s="536">
        <v>107</v>
      </c>
      <c r="C330" s="537">
        <v>0.38541666666666669</v>
      </c>
      <c r="D330" s="538">
        <v>2404207</v>
      </c>
      <c r="E330" s="538" t="s">
        <v>1595</v>
      </c>
      <c r="F330" s="538" t="s">
        <v>55</v>
      </c>
      <c r="G330" s="857">
        <v>13.8</v>
      </c>
      <c r="H330" s="857">
        <v>13.64</v>
      </c>
      <c r="I330" s="857"/>
      <c r="J330" s="530"/>
      <c r="K330" s="830">
        <v>12.17</v>
      </c>
      <c r="L330" s="539">
        <f>(SSSE[[#This Row],[Protéine Brut (%) (+/-0,7)]]/(100-SSSE[[#This Row],[Humidité (%)]]))*100</f>
        <v>14.118329466357308</v>
      </c>
      <c r="M330" s="865">
        <v>0.6</v>
      </c>
      <c r="N330" s="865">
        <v>4</v>
      </c>
      <c r="O330" s="865"/>
      <c r="P330" s="865">
        <v>5.4</v>
      </c>
      <c r="Q330" s="863">
        <f t="shared" si="2"/>
        <v>10</v>
      </c>
      <c r="R330" s="862">
        <v>13</v>
      </c>
      <c r="S330" s="862">
        <v>24</v>
      </c>
      <c r="T330" s="862">
        <v>23</v>
      </c>
      <c r="U330" s="863">
        <f>SUM(SSSE[[#This Row],[G 355µ]:[G 250µ]])</f>
        <v>60</v>
      </c>
      <c r="V330" s="862">
        <v>13</v>
      </c>
      <c r="W330" s="862">
        <v>7</v>
      </c>
      <c r="X330" s="862">
        <v>4</v>
      </c>
      <c r="Y330" s="883">
        <v>5</v>
      </c>
      <c r="Z330" s="863">
        <f t="shared" si="3"/>
        <v>29</v>
      </c>
      <c r="AA330" s="822"/>
      <c r="AB330" s="822"/>
      <c r="AC330" s="833"/>
      <c r="AD330" s="531">
        <v>82.89</v>
      </c>
      <c r="AE330" s="531">
        <v>-1.42</v>
      </c>
      <c r="AF330" s="823">
        <v>19.66</v>
      </c>
      <c r="AG330" s="540">
        <v>5</v>
      </c>
      <c r="AH330" s="540">
        <v>46</v>
      </c>
      <c r="AI330" s="533"/>
      <c r="AJ330" s="437"/>
      <c r="AK330" s="437"/>
      <c r="AL330" s="437" t="s">
        <v>105</v>
      </c>
      <c r="AM330" s="437" t="s">
        <v>55</v>
      </c>
      <c r="AN330" s="534" t="s">
        <v>55</v>
      </c>
      <c r="AO330" s="437" t="s">
        <v>55</v>
      </c>
      <c r="AP330" s="437" t="s">
        <v>55</v>
      </c>
      <c r="AQ330" s="608" t="s">
        <v>32</v>
      </c>
      <c r="AR330" s="437" t="s">
        <v>2244</v>
      </c>
      <c r="AS330" s="437" t="s">
        <v>2572</v>
      </c>
      <c r="AT330" s="437"/>
      <c r="AU330" s="796" t="s">
        <v>2241</v>
      </c>
      <c r="AV330" s="437">
        <v>329</v>
      </c>
    </row>
    <row r="331" spans="1:48" ht="27">
      <c r="A331" s="535">
        <v>45476</v>
      </c>
      <c r="B331" s="536">
        <v>107</v>
      </c>
      <c r="C331" s="537">
        <v>0.39583333333333331</v>
      </c>
      <c r="D331" s="538">
        <v>2404208</v>
      </c>
      <c r="E331" s="538" t="s">
        <v>1595</v>
      </c>
      <c r="F331" s="538" t="s">
        <v>55</v>
      </c>
      <c r="G331" s="857">
        <v>13.5</v>
      </c>
      <c r="H331" s="857">
        <v>13.6</v>
      </c>
      <c r="I331" s="857"/>
      <c r="J331" s="530"/>
      <c r="K331" s="830">
        <v>12.41</v>
      </c>
      <c r="L331" s="539">
        <f>(SSSE[[#This Row],[Protéine Brut (%) (+/-0,7)]]/(100-SSSE[[#This Row],[Humidité (%)]]))*100</f>
        <v>14.346820809248555</v>
      </c>
      <c r="M331" s="865">
        <v>0.8</v>
      </c>
      <c r="N331" s="865">
        <v>2</v>
      </c>
      <c r="O331" s="865"/>
      <c r="P331" s="865">
        <v>3.8</v>
      </c>
      <c r="Q331" s="863">
        <f t="shared" si="2"/>
        <v>6.6</v>
      </c>
      <c r="R331" s="862">
        <v>12</v>
      </c>
      <c r="S331" s="862">
        <v>26</v>
      </c>
      <c r="T331" s="862">
        <v>27</v>
      </c>
      <c r="U331" s="863">
        <f>SUM(SSSE[[#This Row],[G 355µ]:[G 250µ]])</f>
        <v>65</v>
      </c>
      <c r="V331" s="862">
        <v>12</v>
      </c>
      <c r="W331" s="862">
        <v>6</v>
      </c>
      <c r="X331" s="862">
        <v>3</v>
      </c>
      <c r="Y331" s="883">
        <v>6</v>
      </c>
      <c r="Z331" s="863">
        <f t="shared" si="3"/>
        <v>27</v>
      </c>
      <c r="AA331" s="822">
        <v>30.48</v>
      </c>
      <c r="AB331" s="822">
        <v>77</v>
      </c>
      <c r="AC331" s="833">
        <v>10.87</v>
      </c>
      <c r="AD331" s="531">
        <v>82.95</v>
      </c>
      <c r="AE331" s="531">
        <v>-1.19</v>
      </c>
      <c r="AF331" s="823">
        <v>19.079999999999998</v>
      </c>
      <c r="AG331" s="540">
        <v>9</v>
      </c>
      <c r="AH331" s="540">
        <v>55</v>
      </c>
      <c r="AI331" s="533"/>
      <c r="AJ331" s="437"/>
      <c r="AK331" s="437"/>
      <c r="AL331" s="437" t="s">
        <v>105</v>
      </c>
      <c r="AM331" s="437" t="s">
        <v>55</v>
      </c>
      <c r="AN331" s="534" t="s">
        <v>55</v>
      </c>
      <c r="AO331" s="437" t="s">
        <v>55</v>
      </c>
      <c r="AP331" s="437" t="s">
        <v>55</v>
      </c>
      <c r="AQ331" s="608" t="s">
        <v>32</v>
      </c>
      <c r="AR331" s="437" t="s">
        <v>2244</v>
      </c>
      <c r="AS331" s="437" t="s">
        <v>2573</v>
      </c>
      <c r="AT331" s="437"/>
      <c r="AU331" s="796" t="s">
        <v>2241</v>
      </c>
      <c r="AV331" s="437">
        <v>330</v>
      </c>
    </row>
    <row r="332" spans="1:48" ht="27">
      <c r="A332" s="535">
        <v>45477</v>
      </c>
      <c r="B332" s="536">
        <v>107</v>
      </c>
      <c r="C332" s="537">
        <v>0.52083333333333337</v>
      </c>
      <c r="D332" s="538">
        <v>2404234</v>
      </c>
      <c r="E332" s="538" t="s">
        <v>21</v>
      </c>
      <c r="F332" s="538" t="s">
        <v>55</v>
      </c>
      <c r="G332" s="857">
        <v>13.8</v>
      </c>
      <c r="H332" s="857"/>
      <c r="I332" s="857"/>
      <c r="J332" s="530"/>
      <c r="K332" s="830">
        <v>11.97</v>
      </c>
      <c r="L332" s="539">
        <f>(SSSE[[#This Row],[Protéine Brut (%) (+/-0,7)]]/(100-SSSE[[#This Row],[Humidité (%)]]))*100</f>
        <v>13.88631090487239</v>
      </c>
      <c r="M332" s="865">
        <v>0.4</v>
      </c>
      <c r="N332" s="865">
        <v>1</v>
      </c>
      <c r="O332" s="865"/>
      <c r="P332" s="865">
        <v>2</v>
      </c>
      <c r="Q332" s="863">
        <f t="shared" si="2"/>
        <v>3.4</v>
      </c>
      <c r="R332" s="862">
        <v>10</v>
      </c>
      <c r="S332" s="862">
        <v>25</v>
      </c>
      <c r="T332" s="862">
        <v>24</v>
      </c>
      <c r="U332" s="863">
        <f>SUM(SSSE[[#This Row],[G 355µ]:[G 250µ]])</f>
        <v>59</v>
      </c>
      <c r="V332" s="862">
        <v>18</v>
      </c>
      <c r="W332" s="862">
        <v>9.8000000000000007</v>
      </c>
      <c r="X332" s="862">
        <v>2</v>
      </c>
      <c r="Y332" s="883">
        <v>7</v>
      </c>
      <c r="Z332" s="863">
        <f t="shared" si="3"/>
        <v>36.799999999999997</v>
      </c>
      <c r="AA332" s="822"/>
      <c r="AB332" s="822"/>
      <c r="AC332" s="833"/>
      <c r="AD332" s="531">
        <v>83.27</v>
      </c>
      <c r="AE332" s="531">
        <v>-1.58</v>
      </c>
      <c r="AF332" s="823">
        <v>20.76</v>
      </c>
      <c r="AG332" s="540">
        <v>6</v>
      </c>
      <c r="AH332" s="540">
        <v>48</v>
      </c>
      <c r="AI332" s="533"/>
      <c r="AJ332" s="437"/>
      <c r="AK332" s="437"/>
      <c r="AL332" s="437" t="s">
        <v>105</v>
      </c>
      <c r="AM332" s="437"/>
      <c r="AN332" s="534"/>
      <c r="AO332" s="437" t="s">
        <v>55</v>
      </c>
      <c r="AP332" s="437" t="s">
        <v>55</v>
      </c>
      <c r="AQ332" s="608" t="s">
        <v>32</v>
      </c>
      <c r="AR332" s="437" t="s">
        <v>2244</v>
      </c>
      <c r="AS332" s="437" t="s">
        <v>2574</v>
      </c>
      <c r="AT332" s="437"/>
      <c r="AU332" s="796" t="s">
        <v>2241</v>
      </c>
      <c r="AV332" s="437">
        <v>331</v>
      </c>
    </row>
    <row r="333" spans="1:48" ht="27">
      <c r="A333" s="535">
        <v>45477</v>
      </c>
      <c r="B333" s="536">
        <v>107</v>
      </c>
      <c r="C333" s="537">
        <v>0.61944444444444446</v>
      </c>
      <c r="D333" s="538">
        <v>2404238</v>
      </c>
      <c r="E333" s="538" t="s">
        <v>1595</v>
      </c>
      <c r="F333" s="538" t="s">
        <v>55</v>
      </c>
      <c r="G333" s="857">
        <v>13.85</v>
      </c>
      <c r="H333" s="857"/>
      <c r="I333" s="857"/>
      <c r="J333" s="530"/>
      <c r="K333" s="830">
        <v>12.26</v>
      </c>
      <c r="L333" s="539">
        <f>(SSSE[[#This Row],[Protéine Brut (%) (+/-0,7)]]/(100-SSSE[[#This Row],[Humidité (%)]]))*100</f>
        <v>14.230992455020312</v>
      </c>
      <c r="M333" s="865"/>
      <c r="N333" s="865"/>
      <c r="O333" s="865"/>
      <c r="P333" s="865"/>
      <c r="Q333" s="863"/>
      <c r="R333" s="862"/>
      <c r="S333" s="862"/>
      <c r="T333" s="862"/>
      <c r="U333" s="863"/>
      <c r="V333" s="862"/>
      <c r="W333" s="862"/>
      <c r="X333" s="862"/>
      <c r="Y333" s="883"/>
      <c r="Z333" s="863"/>
      <c r="AA333" s="822"/>
      <c r="AB333" s="822"/>
      <c r="AC333" s="833"/>
      <c r="AD333" s="531"/>
      <c r="AE333" s="531"/>
      <c r="AF333" s="823"/>
      <c r="AG333" s="540">
        <v>10</v>
      </c>
      <c r="AH333" s="540">
        <v>70</v>
      </c>
      <c r="AI333" s="533"/>
      <c r="AJ333" s="437"/>
      <c r="AK333" s="437"/>
      <c r="AL333" s="437" t="s">
        <v>105</v>
      </c>
      <c r="AM333" s="437" t="s">
        <v>55</v>
      </c>
      <c r="AN333" s="534" t="s">
        <v>55</v>
      </c>
      <c r="AO333" s="437" t="s">
        <v>55</v>
      </c>
      <c r="AP333" s="437" t="s">
        <v>55</v>
      </c>
      <c r="AQ333" s="608" t="s">
        <v>32</v>
      </c>
      <c r="AR333" s="437" t="s">
        <v>2244</v>
      </c>
      <c r="AS333" s="437" t="s">
        <v>2575</v>
      </c>
      <c r="AT333" s="437"/>
      <c r="AU333" s="796" t="s">
        <v>2241</v>
      </c>
      <c r="AV333" s="437">
        <v>332</v>
      </c>
    </row>
    <row r="334" spans="1:48" ht="27">
      <c r="A334" s="535">
        <v>45477</v>
      </c>
      <c r="B334" s="536">
        <v>107</v>
      </c>
      <c r="C334" s="537">
        <v>0.61944444444444446</v>
      </c>
      <c r="D334" s="538">
        <v>2404239</v>
      </c>
      <c r="E334" s="538" t="s">
        <v>1595</v>
      </c>
      <c r="F334" s="538" t="s">
        <v>55</v>
      </c>
      <c r="G334" s="857">
        <v>13.8</v>
      </c>
      <c r="H334" s="857"/>
      <c r="I334" s="857"/>
      <c r="J334" s="530"/>
      <c r="K334" s="830">
        <v>12.36</v>
      </c>
      <c r="L334" s="539">
        <f>(SSSE[[#This Row],[Protéine Brut (%) (+/-0,7)]]/(100-SSSE[[#This Row],[Humidité (%)]]))*100</f>
        <v>14.338747099767982</v>
      </c>
      <c r="M334" s="865">
        <v>0.4</v>
      </c>
      <c r="N334" s="865">
        <v>1</v>
      </c>
      <c r="O334" s="865"/>
      <c r="P334" s="865">
        <v>2.4</v>
      </c>
      <c r="Q334" s="863">
        <f t="shared" si="2"/>
        <v>3.8</v>
      </c>
      <c r="R334" s="862">
        <v>9.1999999999999993</v>
      </c>
      <c r="S334" s="862">
        <v>25.6</v>
      </c>
      <c r="T334" s="862">
        <v>24.4</v>
      </c>
      <c r="U334" s="863">
        <f>SUM(SSSE[[#This Row],[G 355µ]:[G 250µ]])</f>
        <v>59.199999999999996</v>
      </c>
      <c r="V334" s="862">
        <v>15</v>
      </c>
      <c r="W334" s="862">
        <v>9.1999999999999993</v>
      </c>
      <c r="X334" s="862">
        <v>2</v>
      </c>
      <c r="Y334" s="883">
        <v>5</v>
      </c>
      <c r="Z334" s="863">
        <f t="shared" si="3"/>
        <v>31.2</v>
      </c>
      <c r="AA334" s="822"/>
      <c r="AB334" s="822"/>
      <c r="AC334" s="833"/>
      <c r="AD334" s="531"/>
      <c r="AE334" s="531"/>
      <c r="AF334" s="823"/>
      <c r="AG334" s="540">
        <v>8</v>
      </c>
      <c r="AH334" s="540">
        <v>99</v>
      </c>
      <c r="AI334" s="533"/>
      <c r="AJ334" s="437"/>
      <c r="AK334" s="437"/>
      <c r="AL334" s="437" t="s">
        <v>105</v>
      </c>
      <c r="AM334" s="437" t="s">
        <v>55</v>
      </c>
      <c r="AN334" s="534" t="s">
        <v>55</v>
      </c>
      <c r="AO334" s="437" t="s">
        <v>55</v>
      </c>
      <c r="AP334" s="437" t="s">
        <v>55</v>
      </c>
      <c r="AQ334" s="608" t="s">
        <v>32</v>
      </c>
      <c r="AR334" s="437" t="s">
        <v>2244</v>
      </c>
      <c r="AS334" s="437" t="s">
        <v>2576</v>
      </c>
      <c r="AT334" s="437"/>
      <c r="AU334" s="796" t="s">
        <v>2241</v>
      </c>
      <c r="AV334" s="437">
        <v>333</v>
      </c>
    </row>
    <row r="335" spans="1:48" ht="27">
      <c r="A335" s="535">
        <v>45477</v>
      </c>
      <c r="B335" s="536">
        <v>107</v>
      </c>
      <c r="C335" s="537">
        <v>0.625</v>
      </c>
      <c r="D335" s="538">
        <v>2404239</v>
      </c>
      <c r="E335" s="538" t="s">
        <v>21</v>
      </c>
      <c r="F335" s="538" t="s">
        <v>55</v>
      </c>
      <c r="G335" s="857">
        <v>13.8</v>
      </c>
      <c r="H335" s="857"/>
      <c r="I335" s="857"/>
      <c r="J335" s="530"/>
      <c r="K335" s="830">
        <v>12.36</v>
      </c>
      <c r="L335" s="539">
        <f>(SSSE[[#This Row],[Protéine Brut (%) (+/-0,7)]]/(100-SSSE[[#This Row],[Humidité (%)]]))*100</f>
        <v>14.338747099767982</v>
      </c>
      <c r="M335" s="865"/>
      <c r="N335" s="865"/>
      <c r="O335" s="865"/>
      <c r="P335" s="865"/>
      <c r="Q335" s="863"/>
      <c r="R335" s="862"/>
      <c r="S335" s="862"/>
      <c r="T335" s="862"/>
      <c r="U335" s="863"/>
      <c r="V335" s="862"/>
      <c r="W335" s="862"/>
      <c r="X335" s="862"/>
      <c r="Y335" s="883"/>
      <c r="Z335" s="863"/>
      <c r="AA335" s="822"/>
      <c r="AB335" s="822"/>
      <c r="AC335" s="833"/>
      <c r="AD335" s="531"/>
      <c r="AE335" s="531"/>
      <c r="AF335" s="823"/>
      <c r="AG335" s="540"/>
      <c r="AH335" s="540"/>
      <c r="AI335" s="533"/>
      <c r="AJ335" s="437"/>
      <c r="AK335" s="437"/>
      <c r="AL335" s="437" t="s">
        <v>105</v>
      </c>
      <c r="AM335" s="437" t="s">
        <v>55</v>
      </c>
      <c r="AN335" s="534" t="s">
        <v>55</v>
      </c>
      <c r="AO335" s="437" t="s">
        <v>55</v>
      </c>
      <c r="AP335" s="437" t="s">
        <v>55</v>
      </c>
      <c r="AQ335" s="608" t="s">
        <v>32</v>
      </c>
      <c r="AR335" s="437"/>
      <c r="AS335" s="437" t="s">
        <v>2577</v>
      </c>
      <c r="AT335" s="437"/>
      <c r="AU335" s="796" t="s">
        <v>2241</v>
      </c>
      <c r="AV335" s="437">
        <v>334</v>
      </c>
    </row>
    <row r="336" spans="1:48" ht="27">
      <c r="A336" s="535">
        <v>45478</v>
      </c>
      <c r="B336" s="536">
        <v>107</v>
      </c>
      <c r="C336" s="537">
        <v>0.58333333333333337</v>
      </c>
      <c r="D336" s="538">
        <v>2404258</v>
      </c>
      <c r="E336" s="538" t="s">
        <v>1595</v>
      </c>
      <c r="F336" s="538" t="s">
        <v>55</v>
      </c>
      <c r="G336" s="857">
        <v>13.5</v>
      </c>
      <c r="H336" s="857"/>
      <c r="I336" s="857"/>
      <c r="J336" s="530"/>
      <c r="K336" s="830">
        <v>11.98</v>
      </c>
      <c r="L336" s="539">
        <f>(SSSE[[#This Row],[Protéine Brut (%) (+/-0,7)]]/(100-SSSE[[#This Row],[Humidité (%)]]))*100</f>
        <v>13.84971098265896</v>
      </c>
      <c r="M336" s="865"/>
      <c r="N336" s="865"/>
      <c r="O336" s="865"/>
      <c r="P336" s="865"/>
      <c r="Q336" s="863"/>
      <c r="R336" s="862"/>
      <c r="S336" s="862"/>
      <c r="T336" s="862"/>
      <c r="U336" s="863"/>
      <c r="V336" s="862"/>
      <c r="W336" s="862"/>
      <c r="X336" s="862"/>
      <c r="Y336" s="883"/>
      <c r="Z336" s="863"/>
      <c r="AA336" s="822"/>
      <c r="AB336" s="822"/>
      <c r="AC336" s="833"/>
      <c r="AD336" s="531"/>
      <c r="AE336" s="531"/>
      <c r="AF336" s="823"/>
      <c r="AG336" s="540">
        <v>11</v>
      </c>
      <c r="AH336" s="540">
        <v>62</v>
      </c>
      <c r="AI336" s="533">
        <v>0.84</v>
      </c>
      <c r="AJ336" s="437"/>
      <c r="AK336" s="437"/>
      <c r="AL336" s="796" t="s">
        <v>27</v>
      </c>
      <c r="AM336" s="437" t="s">
        <v>55</v>
      </c>
      <c r="AN336" s="534" t="s">
        <v>55</v>
      </c>
      <c r="AO336" s="437" t="s">
        <v>55</v>
      </c>
      <c r="AP336" s="437" t="s">
        <v>55</v>
      </c>
      <c r="AQ336" s="608" t="s">
        <v>32</v>
      </c>
      <c r="AR336" s="437" t="s">
        <v>2244</v>
      </c>
      <c r="AS336" s="437" t="s">
        <v>2578</v>
      </c>
      <c r="AT336" s="437"/>
      <c r="AU336" s="796" t="s">
        <v>2241</v>
      </c>
      <c r="AV336" s="437">
        <v>335</v>
      </c>
    </row>
    <row r="337" spans="1:48" ht="27">
      <c r="A337" s="535">
        <v>45478</v>
      </c>
      <c r="B337" s="536">
        <v>107</v>
      </c>
      <c r="C337" s="537">
        <v>0.64583333333333337</v>
      </c>
      <c r="D337" s="538">
        <v>2404258</v>
      </c>
      <c r="E337" s="538" t="s">
        <v>21</v>
      </c>
      <c r="F337" s="538" t="s">
        <v>55</v>
      </c>
      <c r="G337" s="857">
        <v>13.5</v>
      </c>
      <c r="H337" s="857"/>
      <c r="I337" s="857"/>
      <c r="J337" s="530">
        <v>0.68200000000000005</v>
      </c>
      <c r="K337" s="830">
        <v>11.98</v>
      </c>
      <c r="L337" s="539">
        <f>(SSSE[[#This Row],[Protéine Brut (%) (+/-0,7)]]/(100-SSSE[[#This Row],[Humidité (%)]]))*100</f>
        <v>13.84971098265896</v>
      </c>
      <c r="M337" s="865"/>
      <c r="N337" s="865"/>
      <c r="O337" s="865"/>
      <c r="P337" s="865"/>
      <c r="Q337" s="863"/>
      <c r="R337" s="862"/>
      <c r="S337" s="862"/>
      <c r="T337" s="862"/>
      <c r="U337" s="863"/>
      <c r="V337" s="862"/>
      <c r="W337" s="862"/>
      <c r="X337" s="862"/>
      <c r="Y337" s="883"/>
      <c r="Z337" s="863"/>
      <c r="AA337" s="822"/>
      <c r="AB337" s="822"/>
      <c r="AC337" s="833"/>
      <c r="AD337" s="531"/>
      <c r="AE337" s="531"/>
      <c r="AF337" s="823"/>
      <c r="AG337" s="540">
        <v>11</v>
      </c>
      <c r="AH337" s="540">
        <v>62</v>
      </c>
      <c r="AI337" s="533">
        <v>0.84</v>
      </c>
      <c r="AJ337" s="437"/>
      <c r="AK337" s="437"/>
      <c r="AL337" s="796" t="s">
        <v>27</v>
      </c>
      <c r="AM337" s="437" t="s">
        <v>55</v>
      </c>
      <c r="AN337" s="534" t="s">
        <v>55</v>
      </c>
      <c r="AO337" s="437" t="s">
        <v>55</v>
      </c>
      <c r="AP337" s="437" t="s">
        <v>55</v>
      </c>
      <c r="AQ337" s="608" t="s">
        <v>32</v>
      </c>
      <c r="AR337" s="437"/>
      <c r="AS337" s="437" t="s">
        <v>2579</v>
      </c>
      <c r="AT337" s="437"/>
      <c r="AU337" s="796" t="s">
        <v>2241</v>
      </c>
      <c r="AV337" s="437">
        <v>336</v>
      </c>
    </row>
    <row r="338" spans="1:48" ht="27">
      <c r="A338" s="535">
        <v>45479</v>
      </c>
      <c r="B338" s="536">
        <v>107</v>
      </c>
      <c r="C338" s="537">
        <v>0.38541666666666669</v>
      </c>
      <c r="D338" s="538">
        <v>2404271</v>
      </c>
      <c r="E338" s="538" t="s">
        <v>1595</v>
      </c>
      <c r="F338" s="538" t="s">
        <v>55</v>
      </c>
      <c r="G338" s="857">
        <v>13.8</v>
      </c>
      <c r="H338" s="857"/>
      <c r="I338" s="857"/>
      <c r="J338" s="530"/>
      <c r="K338" s="830">
        <v>12.26</v>
      </c>
      <c r="L338" s="539">
        <f>(SSSE[[#This Row],[Protéine Brut (%) (+/-0,7)]]/(100-SSSE[[#This Row],[Humidité (%)]]))*100</f>
        <v>14.222737819025522</v>
      </c>
      <c r="M338" s="865"/>
      <c r="N338" s="865"/>
      <c r="O338" s="865"/>
      <c r="P338" s="865"/>
      <c r="Q338" s="863"/>
      <c r="R338" s="862"/>
      <c r="S338" s="862"/>
      <c r="T338" s="862"/>
      <c r="U338" s="863"/>
      <c r="V338" s="862"/>
      <c r="W338" s="862"/>
      <c r="X338" s="862"/>
      <c r="Y338" s="883"/>
      <c r="Z338" s="863"/>
      <c r="AA338" s="822">
        <v>29.36</v>
      </c>
      <c r="AB338" s="822">
        <v>62</v>
      </c>
      <c r="AC338" s="833">
        <v>10.23</v>
      </c>
      <c r="AD338" s="531">
        <v>84.2</v>
      </c>
      <c r="AE338" s="531">
        <v>-1.81</v>
      </c>
      <c r="AF338" s="823">
        <v>21.84</v>
      </c>
      <c r="AG338" s="540">
        <v>11</v>
      </c>
      <c r="AH338" s="540">
        <v>80</v>
      </c>
      <c r="AI338" s="533"/>
      <c r="AJ338" s="437"/>
      <c r="AK338" s="437"/>
      <c r="AL338" s="796" t="s">
        <v>27</v>
      </c>
      <c r="AM338" s="437" t="s">
        <v>55</v>
      </c>
      <c r="AN338" s="534" t="s">
        <v>55</v>
      </c>
      <c r="AO338" s="437" t="s">
        <v>55</v>
      </c>
      <c r="AP338" s="437" t="s">
        <v>55</v>
      </c>
      <c r="AQ338" s="608" t="s">
        <v>32</v>
      </c>
      <c r="AR338" s="437" t="s">
        <v>2244</v>
      </c>
      <c r="AS338" s="437" t="s">
        <v>2580</v>
      </c>
      <c r="AT338" s="437"/>
      <c r="AU338" s="796" t="s">
        <v>2241</v>
      </c>
      <c r="AV338" s="437">
        <v>337</v>
      </c>
    </row>
    <row r="339" spans="1:48" ht="27">
      <c r="A339" s="535">
        <v>45479</v>
      </c>
      <c r="B339" s="536">
        <v>107</v>
      </c>
      <c r="C339" s="537">
        <v>0.39583333333333331</v>
      </c>
      <c r="D339" s="538">
        <v>2404272</v>
      </c>
      <c r="E339" s="538" t="s">
        <v>21</v>
      </c>
      <c r="F339" s="538" t="s">
        <v>55</v>
      </c>
      <c r="G339" s="857">
        <v>13.88</v>
      </c>
      <c r="H339" s="857"/>
      <c r="I339" s="857"/>
      <c r="J339" s="530">
        <v>0.63200000000000001</v>
      </c>
      <c r="K339" s="830">
        <v>12.3</v>
      </c>
      <c r="L339" s="539">
        <f>(SSSE[[#This Row],[Protéine Brut (%) (+/-0,7)]]/(100-SSSE[[#This Row],[Humidité (%)]]))*100</f>
        <v>14.282396655829077</v>
      </c>
      <c r="M339" s="865">
        <v>0</v>
      </c>
      <c r="N339" s="865">
        <v>2</v>
      </c>
      <c r="O339" s="865"/>
      <c r="P339" s="865">
        <v>3.6</v>
      </c>
      <c r="Q339" s="863">
        <f t="shared" si="2"/>
        <v>5.6</v>
      </c>
      <c r="R339" s="862">
        <v>10</v>
      </c>
      <c r="S339" s="862">
        <v>27.4</v>
      </c>
      <c r="T339" s="862">
        <v>24.4</v>
      </c>
      <c r="U339" s="863">
        <f>SUM(SSSE[[#This Row],[G 355µ]:[G 250µ]])</f>
        <v>61.8</v>
      </c>
      <c r="V339" s="862">
        <v>13</v>
      </c>
      <c r="W339" s="862">
        <v>8.8000000000000007</v>
      </c>
      <c r="X339" s="862">
        <v>3.4</v>
      </c>
      <c r="Y339" s="883">
        <v>5</v>
      </c>
      <c r="Z339" s="863">
        <f t="shared" si="3"/>
        <v>30.2</v>
      </c>
      <c r="AA339" s="822">
        <v>29.22</v>
      </c>
      <c r="AB339" s="822">
        <v>67</v>
      </c>
      <c r="AC339" s="833">
        <v>9.8800000000000008</v>
      </c>
      <c r="AD339" s="531">
        <v>83.94</v>
      </c>
      <c r="AE339" s="531">
        <v>-1.84</v>
      </c>
      <c r="AF339" s="823">
        <v>21.95</v>
      </c>
      <c r="AG339" s="540">
        <v>10</v>
      </c>
      <c r="AH339" s="540">
        <v>78</v>
      </c>
      <c r="AI339" s="533"/>
      <c r="AJ339" s="437"/>
      <c r="AK339" s="437"/>
      <c r="AL339" s="437" t="s">
        <v>105</v>
      </c>
      <c r="AM339" s="437" t="s">
        <v>55</v>
      </c>
      <c r="AN339" s="534" t="s">
        <v>55</v>
      </c>
      <c r="AO339" s="437" t="s">
        <v>55</v>
      </c>
      <c r="AP339" s="437" t="s">
        <v>55</v>
      </c>
      <c r="AQ339" s="608" t="s">
        <v>32</v>
      </c>
      <c r="AR339" s="437" t="s">
        <v>2244</v>
      </c>
      <c r="AS339" s="437" t="s">
        <v>2581</v>
      </c>
      <c r="AT339" s="437"/>
      <c r="AU339" s="796" t="s">
        <v>2241</v>
      </c>
      <c r="AV339" s="437">
        <v>338</v>
      </c>
    </row>
    <row r="340" spans="1:48" ht="27">
      <c r="A340" s="535">
        <v>45479</v>
      </c>
      <c r="B340" s="536">
        <v>107</v>
      </c>
      <c r="C340" s="537">
        <v>0.66666666666666663</v>
      </c>
      <c r="D340" s="538">
        <v>2404276</v>
      </c>
      <c r="E340" s="538" t="s">
        <v>1595</v>
      </c>
      <c r="F340" s="538" t="s">
        <v>55</v>
      </c>
      <c r="G340" s="857">
        <v>13.8</v>
      </c>
      <c r="H340" s="857"/>
      <c r="I340" s="857"/>
      <c r="J340" s="530"/>
      <c r="K340" s="830">
        <v>12.42</v>
      </c>
      <c r="L340" s="539">
        <f>(SSSE[[#This Row],[Protéine Brut (%) (+/-0,7)]]/(100-SSSE[[#This Row],[Humidité (%)]]))*100</f>
        <v>14.408352668213457</v>
      </c>
      <c r="M340" s="865"/>
      <c r="N340" s="865"/>
      <c r="O340" s="865"/>
      <c r="P340" s="865"/>
      <c r="Q340" s="863"/>
      <c r="R340" s="862"/>
      <c r="S340" s="862"/>
      <c r="T340" s="862"/>
      <c r="U340" s="863"/>
      <c r="V340" s="862"/>
      <c r="W340" s="862"/>
      <c r="X340" s="862"/>
      <c r="Y340" s="883"/>
      <c r="Z340" s="863"/>
      <c r="AA340" s="822"/>
      <c r="AB340" s="822"/>
      <c r="AC340" s="833"/>
      <c r="AD340" s="531"/>
      <c r="AE340" s="531"/>
      <c r="AF340" s="823"/>
      <c r="AG340" s="540">
        <v>9</v>
      </c>
      <c r="AH340" s="540">
        <v>89</v>
      </c>
      <c r="AI340" s="533"/>
      <c r="AJ340" s="437"/>
      <c r="AK340" s="437"/>
      <c r="AL340" s="437" t="s">
        <v>105</v>
      </c>
      <c r="AM340" s="437" t="s">
        <v>55</v>
      </c>
      <c r="AN340" s="534" t="s">
        <v>55</v>
      </c>
      <c r="AO340" s="437" t="s">
        <v>55</v>
      </c>
      <c r="AP340" s="437" t="s">
        <v>55</v>
      </c>
      <c r="AQ340" s="608" t="s">
        <v>32</v>
      </c>
      <c r="AR340" s="437" t="s">
        <v>2244</v>
      </c>
      <c r="AS340" s="437" t="s">
        <v>2582</v>
      </c>
      <c r="AT340" s="437"/>
      <c r="AU340" s="796" t="s">
        <v>2241</v>
      </c>
      <c r="AV340" s="437">
        <v>339</v>
      </c>
    </row>
    <row r="341" spans="1:48" ht="27">
      <c r="A341" s="535">
        <v>45479</v>
      </c>
      <c r="B341" s="536">
        <v>107</v>
      </c>
      <c r="C341" s="537">
        <v>0.6875</v>
      </c>
      <c r="D341" s="538">
        <v>2404277</v>
      </c>
      <c r="E341" s="538" t="s">
        <v>1595</v>
      </c>
      <c r="F341" s="538" t="s">
        <v>55</v>
      </c>
      <c r="G341" s="857">
        <v>13.8</v>
      </c>
      <c r="H341" s="857"/>
      <c r="I341" s="857"/>
      <c r="J341" s="530"/>
      <c r="K341" s="830">
        <v>12.47</v>
      </c>
      <c r="L341" s="539">
        <f>(SSSE[[#This Row],[Protéine Brut (%) (+/-0,7)]]/(100-SSSE[[#This Row],[Humidité (%)]]))*100</f>
        <v>14.466357308584687</v>
      </c>
      <c r="M341" s="865"/>
      <c r="N341" s="865"/>
      <c r="O341" s="865"/>
      <c r="P341" s="865"/>
      <c r="Q341" s="863"/>
      <c r="R341" s="862"/>
      <c r="S341" s="862"/>
      <c r="T341" s="862"/>
      <c r="U341" s="863"/>
      <c r="V341" s="862"/>
      <c r="W341" s="862"/>
      <c r="X341" s="862"/>
      <c r="Y341" s="883"/>
      <c r="Z341" s="863"/>
      <c r="AA341" s="822"/>
      <c r="AB341" s="822"/>
      <c r="AC341" s="833"/>
      <c r="AD341" s="531"/>
      <c r="AE341" s="531"/>
      <c r="AF341" s="823"/>
      <c r="AG341" s="540">
        <v>8</v>
      </c>
      <c r="AH341" s="540">
        <v>77</v>
      </c>
      <c r="AI341" s="533"/>
      <c r="AJ341" s="437"/>
      <c r="AK341" s="437"/>
      <c r="AL341" s="437" t="s">
        <v>105</v>
      </c>
      <c r="AM341" s="437" t="s">
        <v>55</v>
      </c>
      <c r="AN341" s="534" t="s">
        <v>55</v>
      </c>
      <c r="AO341" s="437" t="s">
        <v>55</v>
      </c>
      <c r="AP341" s="437" t="s">
        <v>55</v>
      </c>
      <c r="AQ341" s="608" t="s">
        <v>32</v>
      </c>
      <c r="AR341" s="437" t="s">
        <v>2244</v>
      </c>
      <c r="AS341" s="437" t="s">
        <v>2583</v>
      </c>
      <c r="AT341" s="437"/>
      <c r="AU341" s="796" t="s">
        <v>2241</v>
      </c>
      <c r="AV341" s="437">
        <v>340</v>
      </c>
    </row>
    <row r="342" spans="1:48" ht="27">
      <c r="A342" s="535">
        <v>45480</v>
      </c>
      <c r="B342" s="536">
        <v>107</v>
      </c>
      <c r="C342" s="537">
        <v>0.42708333333333331</v>
      </c>
      <c r="D342" s="538">
        <v>2404283</v>
      </c>
      <c r="E342" s="538" t="s">
        <v>1595</v>
      </c>
      <c r="F342" s="538" t="s">
        <v>55</v>
      </c>
      <c r="G342" s="857">
        <v>13.45</v>
      </c>
      <c r="H342" s="857"/>
      <c r="I342" s="857"/>
      <c r="J342" s="530"/>
      <c r="K342" s="830">
        <v>12.17</v>
      </c>
      <c r="L342" s="539">
        <f>(SSSE[[#This Row],[Protéine Brut (%) (+/-0,7)]]/(100-SSSE[[#This Row],[Humidité (%)]]))*100</f>
        <v>14.061236279607165</v>
      </c>
      <c r="M342" s="865"/>
      <c r="N342" s="865"/>
      <c r="O342" s="865"/>
      <c r="P342" s="865"/>
      <c r="Q342" s="863"/>
      <c r="R342" s="862"/>
      <c r="S342" s="862"/>
      <c r="T342" s="862"/>
      <c r="U342" s="863"/>
      <c r="V342" s="862"/>
      <c r="W342" s="862"/>
      <c r="X342" s="862"/>
      <c r="Y342" s="883"/>
      <c r="Z342" s="863"/>
      <c r="AA342" s="822">
        <v>31.95</v>
      </c>
      <c r="AB342" s="822">
        <v>60</v>
      </c>
      <c r="AC342" s="833">
        <v>10.96</v>
      </c>
      <c r="AD342" s="531">
        <v>84.96</v>
      </c>
      <c r="AE342" s="531">
        <v>-1.81</v>
      </c>
      <c r="AF342" s="823">
        <v>20.89</v>
      </c>
      <c r="AG342" s="540">
        <v>10</v>
      </c>
      <c r="AH342" s="540">
        <v>90</v>
      </c>
      <c r="AI342" s="533"/>
      <c r="AJ342" s="437"/>
      <c r="AK342" s="437"/>
      <c r="AL342" s="437" t="s">
        <v>105</v>
      </c>
      <c r="AM342" s="437" t="s">
        <v>55</v>
      </c>
      <c r="AN342" s="534" t="s">
        <v>55</v>
      </c>
      <c r="AO342" s="437" t="s">
        <v>55</v>
      </c>
      <c r="AP342" s="437" t="s">
        <v>55</v>
      </c>
      <c r="AQ342" s="608" t="s">
        <v>32</v>
      </c>
      <c r="AR342" s="437" t="s">
        <v>2239</v>
      </c>
      <c r="AS342" s="437" t="s">
        <v>2584</v>
      </c>
      <c r="AT342" s="437"/>
      <c r="AU342" s="796" t="s">
        <v>2241</v>
      </c>
      <c r="AV342" s="437">
        <v>341</v>
      </c>
    </row>
    <row r="343" spans="1:48" ht="27">
      <c r="A343" s="535">
        <v>45480</v>
      </c>
      <c r="B343" s="536">
        <v>107</v>
      </c>
      <c r="C343" s="537">
        <v>0.4375</v>
      </c>
      <c r="D343" s="538">
        <v>2404284</v>
      </c>
      <c r="E343" s="538" t="s">
        <v>1595</v>
      </c>
      <c r="F343" s="538" t="s">
        <v>55</v>
      </c>
      <c r="G343" s="857">
        <v>13.5</v>
      </c>
      <c r="H343" s="857"/>
      <c r="I343" s="857"/>
      <c r="J343" s="530">
        <v>0.64700000000000002</v>
      </c>
      <c r="K343" s="830">
        <v>12.11</v>
      </c>
      <c r="L343" s="539">
        <f>(SSSE[[#This Row],[Protéine Brut (%) (+/-0,7)]]/(100-SSSE[[#This Row],[Humidité (%)]]))*100</f>
        <v>13.999999999999998</v>
      </c>
      <c r="M343" s="865">
        <v>1.6</v>
      </c>
      <c r="N343" s="865">
        <v>1.6</v>
      </c>
      <c r="O343" s="865"/>
      <c r="P343" s="865">
        <v>3.6</v>
      </c>
      <c r="Q343" s="863">
        <f t="shared" si="2"/>
        <v>6.8000000000000007</v>
      </c>
      <c r="R343" s="862">
        <v>10.6</v>
      </c>
      <c r="S343" s="862">
        <v>26</v>
      </c>
      <c r="T343" s="862">
        <v>22.6</v>
      </c>
      <c r="U343" s="863">
        <f>SUM(SSSE[[#This Row],[G 355µ]:[G 250µ]])</f>
        <v>59.2</v>
      </c>
      <c r="V343" s="862">
        <v>12.4</v>
      </c>
      <c r="W343" s="862">
        <v>9.1999999999999993</v>
      </c>
      <c r="X343" s="862">
        <v>3.4</v>
      </c>
      <c r="Y343" s="883">
        <v>7</v>
      </c>
      <c r="Z343" s="863">
        <f t="shared" si="3"/>
        <v>32</v>
      </c>
      <c r="AA343" s="822">
        <v>29.14</v>
      </c>
      <c r="AB343" s="822">
        <v>71</v>
      </c>
      <c r="AC343" s="833">
        <v>10</v>
      </c>
      <c r="AD343" s="531">
        <v>84.77</v>
      </c>
      <c r="AE343" s="531">
        <v>-1.84</v>
      </c>
      <c r="AF343" s="823">
        <v>20.98</v>
      </c>
      <c r="AG343" s="540">
        <v>11</v>
      </c>
      <c r="AH343" s="540">
        <v>100</v>
      </c>
      <c r="AI343" s="533"/>
      <c r="AJ343" s="437"/>
      <c r="AK343" s="437"/>
      <c r="AL343" s="796" t="s">
        <v>27</v>
      </c>
      <c r="AM343" s="437" t="s">
        <v>55</v>
      </c>
      <c r="AN343" s="534" t="s">
        <v>55</v>
      </c>
      <c r="AO343" s="437" t="s">
        <v>55</v>
      </c>
      <c r="AP343" s="437" t="s">
        <v>55</v>
      </c>
      <c r="AQ343" s="608" t="s">
        <v>32</v>
      </c>
      <c r="AR343" s="437" t="s">
        <v>2244</v>
      </c>
      <c r="AS343" s="437" t="s">
        <v>2585</v>
      </c>
      <c r="AT343" s="437"/>
      <c r="AU343" s="796" t="s">
        <v>2241</v>
      </c>
      <c r="AV343" s="437">
        <v>342</v>
      </c>
    </row>
    <row r="344" spans="1:48" ht="27">
      <c r="A344" s="535">
        <v>45480</v>
      </c>
      <c r="B344" s="536">
        <v>107</v>
      </c>
      <c r="C344" s="537">
        <v>0.45833333333333331</v>
      </c>
      <c r="D344" s="538">
        <v>2404284</v>
      </c>
      <c r="E344" s="538" t="s">
        <v>21</v>
      </c>
      <c r="F344" s="538" t="s">
        <v>55</v>
      </c>
      <c r="G344" s="857">
        <v>13.5</v>
      </c>
      <c r="H344" s="857"/>
      <c r="I344" s="857"/>
      <c r="J344" s="530"/>
      <c r="K344" s="830">
        <v>12.11</v>
      </c>
      <c r="L344" s="539">
        <f>(SSSE[[#This Row],[Protéine Brut (%) (+/-0,7)]]/(100-SSSE[[#This Row],[Humidité (%)]]))*100</f>
        <v>13.999999999999998</v>
      </c>
      <c r="M344" s="865">
        <v>1.6</v>
      </c>
      <c r="N344" s="865">
        <v>1.6</v>
      </c>
      <c r="O344" s="865"/>
      <c r="P344" s="865">
        <v>3.6</v>
      </c>
      <c r="Q344" s="863">
        <f t="shared" si="2"/>
        <v>6.8000000000000007</v>
      </c>
      <c r="R344" s="862">
        <v>10.6</v>
      </c>
      <c r="S344" s="862">
        <v>26</v>
      </c>
      <c r="T344" s="862">
        <v>22.6</v>
      </c>
      <c r="U344" s="863">
        <f>SUM(SSSE[[#This Row],[G 355µ]:[G 250µ]])</f>
        <v>59.2</v>
      </c>
      <c r="V344" s="862"/>
      <c r="W344" s="862">
        <v>9.1999999999999993</v>
      </c>
      <c r="X344" s="862">
        <v>3.4</v>
      </c>
      <c r="Y344" s="883">
        <v>7</v>
      </c>
      <c r="Z344" s="863">
        <f t="shared" si="3"/>
        <v>19.600000000000001</v>
      </c>
      <c r="AA344" s="822">
        <v>29.14</v>
      </c>
      <c r="AB344" s="822">
        <v>71</v>
      </c>
      <c r="AC344" s="833">
        <v>10</v>
      </c>
      <c r="AD344" s="531">
        <v>84.77</v>
      </c>
      <c r="AE344" s="531">
        <v>-1.84</v>
      </c>
      <c r="AF344" s="823">
        <v>20.98</v>
      </c>
      <c r="AG344" s="540">
        <v>11</v>
      </c>
      <c r="AH344" s="540">
        <v>100</v>
      </c>
      <c r="AI344" s="533"/>
      <c r="AJ344" s="437"/>
      <c r="AK344" s="437"/>
      <c r="AL344" s="796" t="s">
        <v>27</v>
      </c>
      <c r="AM344" s="437" t="s">
        <v>55</v>
      </c>
      <c r="AN344" s="534" t="s">
        <v>55</v>
      </c>
      <c r="AO344" s="437" t="s">
        <v>55</v>
      </c>
      <c r="AP344" s="437" t="s">
        <v>55</v>
      </c>
      <c r="AQ344" s="608" t="s">
        <v>32</v>
      </c>
      <c r="AR344" s="437"/>
      <c r="AS344" s="437" t="s">
        <v>2586</v>
      </c>
      <c r="AT344" s="437"/>
      <c r="AU344" s="796" t="s">
        <v>2241</v>
      </c>
      <c r="AV344" s="437">
        <v>343</v>
      </c>
    </row>
    <row r="345" spans="1:48" ht="27">
      <c r="A345" s="535">
        <v>45481</v>
      </c>
      <c r="B345" s="536">
        <v>107</v>
      </c>
      <c r="C345" s="537">
        <v>0.45833333333333331</v>
      </c>
      <c r="D345" s="538">
        <v>2404287</v>
      </c>
      <c r="E345" s="538" t="s">
        <v>1595</v>
      </c>
      <c r="F345" s="538" t="s">
        <v>55</v>
      </c>
      <c r="G345" s="857">
        <v>13.61</v>
      </c>
      <c r="H345" s="857"/>
      <c r="I345" s="857">
        <v>13.5</v>
      </c>
      <c r="J345" s="530"/>
      <c r="K345" s="830">
        <v>12.13</v>
      </c>
      <c r="L345" s="539">
        <f>(SSSE[[#This Row],[Protéine Brut (%) (+/-0,7)]]/(100-SSSE[[#This Row],[Humidité (%)]]))*100</f>
        <v>14.040976964926497</v>
      </c>
      <c r="M345" s="865"/>
      <c r="N345" s="865"/>
      <c r="O345" s="865"/>
      <c r="P345" s="865"/>
      <c r="Q345" s="863"/>
      <c r="R345" s="862"/>
      <c r="S345" s="862"/>
      <c r="T345" s="862"/>
      <c r="U345" s="863"/>
      <c r="V345" s="862"/>
      <c r="W345" s="862"/>
      <c r="X345" s="862"/>
      <c r="Y345" s="883"/>
      <c r="Z345" s="863"/>
      <c r="AA345" s="822"/>
      <c r="AB345" s="822"/>
      <c r="AC345" s="833"/>
      <c r="AD345" s="531">
        <v>84.85</v>
      </c>
      <c r="AE345" s="531">
        <v>-1.39</v>
      </c>
      <c r="AF345" s="823">
        <v>18.73</v>
      </c>
      <c r="AG345" s="540">
        <v>11</v>
      </c>
      <c r="AH345" s="540">
        <v>102</v>
      </c>
      <c r="AI345" s="533">
        <v>0.89</v>
      </c>
      <c r="AJ345" s="437"/>
      <c r="AK345" s="437"/>
      <c r="AL345" s="796" t="s">
        <v>27</v>
      </c>
      <c r="AM345" s="437" t="s">
        <v>55</v>
      </c>
      <c r="AN345" s="534" t="s">
        <v>55</v>
      </c>
      <c r="AO345" s="437" t="s">
        <v>55</v>
      </c>
      <c r="AP345" s="437" t="s">
        <v>55</v>
      </c>
      <c r="AQ345" s="608" t="s">
        <v>32</v>
      </c>
      <c r="AR345" s="437" t="s">
        <v>2244</v>
      </c>
      <c r="AS345" s="437" t="s">
        <v>2587</v>
      </c>
      <c r="AT345" s="437"/>
      <c r="AU345" s="796" t="s">
        <v>2241</v>
      </c>
      <c r="AV345" s="437">
        <v>344</v>
      </c>
    </row>
    <row r="346" spans="1:48" ht="27">
      <c r="A346" s="535">
        <v>45481</v>
      </c>
      <c r="B346" s="536">
        <v>107</v>
      </c>
      <c r="C346" s="537">
        <v>0.46527777777777779</v>
      </c>
      <c r="D346" s="538">
        <v>2404288</v>
      </c>
      <c r="E346" s="538" t="s">
        <v>1595</v>
      </c>
      <c r="F346" s="538" t="s">
        <v>55</v>
      </c>
      <c r="G346" s="857">
        <v>13.66</v>
      </c>
      <c r="H346" s="857">
        <v>13.5</v>
      </c>
      <c r="I346" s="857">
        <v>13.6</v>
      </c>
      <c r="J346" s="530"/>
      <c r="K346" s="830">
        <v>12.73</v>
      </c>
      <c r="L346" s="539">
        <f>(SSSE[[#This Row],[Protéine Brut (%) (+/-0,7)]]/(100-SSSE[[#This Row],[Humidité (%)]]))*100</f>
        <v>14.744035209636323</v>
      </c>
      <c r="M346" s="865">
        <v>1</v>
      </c>
      <c r="N346" s="865">
        <v>1</v>
      </c>
      <c r="O346" s="865"/>
      <c r="P346" s="865">
        <v>2.2000000000000002</v>
      </c>
      <c r="Q346" s="863">
        <f t="shared" si="2"/>
        <v>4.2</v>
      </c>
      <c r="R346" s="862">
        <v>9</v>
      </c>
      <c r="S346" s="862">
        <v>24</v>
      </c>
      <c r="T346" s="862">
        <v>22</v>
      </c>
      <c r="U346" s="863">
        <f>SUM(SSSE[[#This Row],[G 355µ]:[G 250µ]])</f>
        <v>55</v>
      </c>
      <c r="V346" s="862">
        <v>14</v>
      </c>
      <c r="W346" s="862">
        <v>12</v>
      </c>
      <c r="X346" s="862">
        <v>4</v>
      </c>
      <c r="Y346" s="883">
        <v>8.8000000000000007</v>
      </c>
      <c r="Z346" s="863">
        <f t="shared" si="3"/>
        <v>38.799999999999997</v>
      </c>
      <c r="AA346" s="822">
        <v>32.299999999999997</v>
      </c>
      <c r="AB346" s="822">
        <v>65</v>
      </c>
      <c r="AC346" s="833">
        <v>10.58</v>
      </c>
      <c r="AD346" s="531">
        <v>84.06</v>
      </c>
      <c r="AE346" s="531">
        <v>-1.33</v>
      </c>
      <c r="AF346" s="823">
        <v>18.5</v>
      </c>
      <c r="AG346" s="540">
        <v>7</v>
      </c>
      <c r="AH346" s="540">
        <v>98</v>
      </c>
      <c r="AI346" s="533"/>
      <c r="AJ346" s="437"/>
      <c r="AK346" s="437"/>
      <c r="AL346" s="437" t="s">
        <v>105</v>
      </c>
      <c r="AM346" s="437" t="s">
        <v>55</v>
      </c>
      <c r="AN346" s="534" t="s">
        <v>55</v>
      </c>
      <c r="AO346" s="437" t="s">
        <v>55</v>
      </c>
      <c r="AP346" s="437" t="s">
        <v>55</v>
      </c>
      <c r="AQ346" s="608" t="s">
        <v>32</v>
      </c>
      <c r="AR346" s="437" t="s">
        <v>2244</v>
      </c>
      <c r="AS346" s="437" t="s">
        <v>2588</v>
      </c>
      <c r="AT346" s="437"/>
      <c r="AU346" s="796" t="s">
        <v>2241</v>
      </c>
      <c r="AV346" s="437">
        <v>345</v>
      </c>
    </row>
    <row r="347" spans="1:48" ht="27">
      <c r="A347" s="535">
        <v>45481</v>
      </c>
      <c r="B347" s="536">
        <v>107</v>
      </c>
      <c r="C347" s="537">
        <v>0.5</v>
      </c>
      <c r="D347" s="538">
        <v>2404288</v>
      </c>
      <c r="E347" s="538" t="s">
        <v>21</v>
      </c>
      <c r="F347" s="538" t="s">
        <v>55</v>
      </c>
      <c r="G347" s="857">
        <v>13.66</v>
      </c>
      <c r="H347" s="857"/>
      <c r="I347" s="857"/>
      <c r="J347" s="530">
        <v>0.63300000000000001</v>
      </c>
      <c r="K347" s="830">
        <v>12.73</v>
      </c>
      <c r="L347" s="539">
        <f>(SSSE[[#This Row],[Protéine Brut (%) (+/-0,7)]]/(100-SSSE[[#This Row],[Humidité (%)]]))*100</f>
        <v>14.744035209636323</v>
      </c>
      <c r="M347" s="865"/>
      <c r="N347" s="865"/>
      <c r="O347" s="865"/>
      <c r="P347" s="865"/>
      <c r="Q347" s="863"/>
      <c r="R347" s="862"/>
      <c r="S347" s="862"/>
      <c r="T347" s="862"/>
      <c r="U347" s="863"/>
      <c r="V347" s="862"/>
      <c r="W347" s="862"/>
      <c r="X347" s="862"/>
      <c r="Y347" s="883"/>
      <c r="Z347" s="863"/>
      <c r="AA347" s="822"/>
      <c r="AB347" s="822"/>
      <c r="AC347" s="833"/>
      <c r="AD347" s="531"/>
      <c r="AE347" s="531"/>
      <c r="AF347" s="823"/>
      <c r="AG347" s="540"/>
      <c r="AH347" s="540"/>
      <c r="AI347" s="533"/>
      <c r="AJ347" s="437"/>
      <c r="AK347" s="437"/>
      <c r="AL347" s="437" t="s">
        <v>105</v>
      </c>
      <c r="AM347" s="437" t="s">
        <v>55</v>
      </c>
      <c r="AN347" s="534" t="s">
        <v>55</v>
      </c>
      <c r="AO347" s="437" t="s">
        <v>55</v>
      </c>
      <c r="AP347" s="437" t="s">
        <v>55</v>
      </c>
      <c r="AQ347" s="608" t="s">
        <v>32</v>
      </c>
      <c r="AR347" s="437"/>
      <c r="AS347" s="1268" t="s">
        <v>2589</v>
      </c>
      <c r="AT347" s="437"/>
      <c r="AU347" s="796" t="s">
        <v>2241</v>
      </c>
      <c r="AV347" s="437">
        <v>346</v>
      </c>
    </row>
    <row r="348" spans="1:48" ht="27">
      <c r="A348" s="535">
        <v>45482</v>
      </c>
      <c r="B348" s="536">
        <v>107</v>
      </c>
      <c r="C348" s="537">
        <v>0.625</v>
      </c>
      <c r="D348" s="538">
        <v>2404316</v>
      </c>
      <c r="E348" s="538" t="s">
        <v>1595</v>
      </c>
      <c r="F348" s="538" t="s">
        <v>55</v>
      </c>
      <c r="G348" s="857">
        <v>13.31</v>
      </c>
      <c r="H348" s="857"/>
      <c r="I348" s="857">
        <v>13.13</v>
      </c>
      <c r="J348" s="530"/>
      <c r="K348" s="830">
        <v>13.06</v>
      </c>
      <c r="L348" s="539">
        <f>(SSSE[[#This Row],[Protéine Brut (%) (+/-0,7)]]/(100-SSSE[[#This Row],[Humidité (%)]]))*100</f>
        <v>15.065174760641368</v>
      </c>
      <c r="M348" s="865">
        <v>0.6</v>
      </c>
      <c r="N348" s="865">
        <v>1.4</v>
      </c>
      <c r="O348" s="865"/>
      <c r="P348" s="865">
        <v>2.6</v>
      </c>
      <c r="Q348" s="863">
        <f t="shared" si="2"/>
        <v>4.5999999999999996</v>
      </c>
      <c r="R348" s="862">
        <v>9.4</v>
      </c>
      <c r="S348" s="862">
        <v>27</v>
      </c>
      <c r="T348" s="862">
        <v>21.6</v>
      </c>
      <c r="U348" s="863">
        <f>SUM(SSSE[[#This Row],[G 355µ]:[G 250µ]])</f>
        <v>58</v>
      </c>
      <c r="V348" s="862">
        <v>16.2</v>
      </c>
      <c r="W348" s="862">
        <v>8.8000000000000007</v>
      </c>
      <c r="X348" s="862">
        <v>4</v>
      </c>
      <c r="Y348" s="883">
        <v>6.2</v>
      </c>
      <c r="Z348" s="863">
        <f t="shared" si="3"/>
        <v>35.200000000000003</v>
      </c>
      <c r="AA348" s="822">
        <v>31.41</v>
      </c>
      <c r="AB348" s="822">
        <v>82</v>
      </c>
      <c r="AC348" s="833">
        <v>10.89</v>
      </c>
      <c r="AD348" s="531">
        <v>83.41</v>
      </c>
      <c r="AE348" s="531">
        <v>-1.72</v>
      </c>
      <c r="AF348" s="823">
        <v>21.28</v>
      </c>
      <c r="AG348" s="540">
        <v>9</v>
      </c>
      <c r="AH348" s="540">
        <v>101</v>
      </c>
      <c r="AI348" s="533">
        <v>0.86</v>
      </c>
      <c r="AJ348" s="437"/>
      <c r="AK348" s="437"/>
      <c r="AL348" s="796" t="s">
        <v>46</v>
      </c>
      <c r="AM348" s="437" t="s">
        <v>55</v>
      </c>
      <c r="AN348" s="534" t="s">
        <v>55</v>
      </c>
      <c r="AO348" s="437" t="s">
        <v>55</v>
      </c>
      <c r="AP348" s="437" t="s">
        <v>55</v>
      </c>
      <c r="AQ348" s="608" t="s">
        <v>32</v>
      </c>
      <c r="AR348" s="437" t="s">
        <v>2239</v>
      </c>
      <c r="AS348" s="437" t="s">
        <v>2590</v>
      </c>
      <c r="AT348" s="437"/>
      <c r="AU348" s="796" t="s">
        <v>2241</v>
      </c>
      <c r="AV348" s="437">
        <v>347</v>
      </c>
    </row>
    <row r="349" spans="1:48" ht="27">
      <c r="A349" s="535">
        <v>45482</v>
      </c>
      <c r="B349" s="536">
        <v>107</v>
      </c>
      <c r="C349" s="537">
        <v>0.6875</v>
      </c>
      <c r="D349" s="538">
        <v>2404317</v>
      </c>
      <c r="E349" s="538" t="s">
        <v>21</v>
      </c>
      <c r="F349" s="538" t="s">
        <v>55</v>
      </c>
      <c r="G349" s="857">
        <v>13.3</v>
      </c>
      <c r="H349" s="857"/>
      <c r="I349" s="857">
        <v>13.34</v>
      </c>
      <c r="J349" s="530"/>
      <c r="K349" s="830">
        <v>13.23</v>
      </c>
      <c r="L349" s="539">
        <f>(SSSE[[#This Row],[Protéine Brut (%) (+/-0,7)]]/(100-SSSE[[#This Row],[Humidité (%)]]))*100</f>
        <v>15.259515570934257</v>
      </c>
      <c r="M349" s="865">
        <v>0.5</v>
      </c>
      <c r="N349" s="865">
        <v>2.6</v>
      </c>
      <c r="O349" s="865"/>
      <c r="P349" s="865">
        <v>2.2000000000000002</v>
      </c>
      <c r="Q349" s="863">
        <f t="shared" si="2"/>
        <v>5.3000000000000007</v>
      </c>
      <c r="R349" s="862">
        <v>9.1999999999999993</v>
      </c>
      <c r="S349" s="862">
        <v>25.2</v>
      </c>
      <c r="T349" s="862">
        <v>23.4</v>
      </c>
      <c r="U349" s="863">
        <f>SUM(SSSE[[#This Row],[G 355µ]:[G 250µ]])</f>
        <v>57.8</v>
      </c>
      <c r="V349" s="862">
        <v>15.8</v>
      </c>
      <c r="W349" s="862">
        <v>10.6</v>
      </c>
      <c r="X349" s="862">
        <v>3.2</v>
      </c>
      <c r="Y349" s="883">
        <v>7</v>
      </c>
      <c r="Z349" s="863">
        <f t="shared" si="3"/>
        <v>36.599999999999994</v>
      </c>
      <c r="AA349" s="822">
        <v>30.94</v>
      </c>
      <c r="AB349" s="822">
        <v>79</v>
      </c>
      <c r="AC349" s="833">
        <v>10.36</v>
      </c>
      <c r="AD349" s="531">
        <v>83.64</v>
      </c>
      <c r="AE349" s="531">
        <v>-1.68</v>
      </c>
      <c r="AF349" s="823">
        <v>21.47</v>
      </c>
      <c r="AG349" s="540">
        <v>9</v>
      </c>
      <c r="AH349" s="540">
        <v>97</v>
      </c>
      <c r="AI349" s="533">
        <v>0.83</v>
      </c>
      <c r="AJ349" s="437"/>
      <c r="AK349" s="437"/>
      <c r="AL349" s="437" t="s">
        <v>105</v>
      </c>
      <c r="AM349" s="437" t="s">
        <v>55</v>
      </c>
      <c r="AN349" s="534" t="s">
        <v>55</v>
      </c>
      <c r="AO349" s="437" t="s">
        <v>55</v>
      </c>
      <c r="AP349" s="437" t="s">
        <v>55</v>
      </c>
      <c r="AQ349" s="608" t="s">
        <v>32</v>
      </c>
      <c r="AR349" s="437" t="s">
        <v>2239</v>
      </c>
      <c r="AS349" s="437" t="s">
        <v>2591</v>
      </c>
      <c r="AT349" s="437"/>
      <c r="AU349" s="796" t="s">
        <v>2241</v>
      </c>
      <c r="AV349" s="437">
        <v>348</v>
      </c>
    </row>
    <row r="350" spans="1:48" ht="27">
      <c r="A350" s="535">
        <v>45483</v>
      </c>
      <c r="B350" s="536">
        <v>107</v>
      </c>
      <c r="C350" s="537">
        <v>0.4375</v>
      </c>
      <c r="D350" s="538">
        <v>2404331</v>
      </c>
      <c r="E350" s="538" t="s">
        <v>21</v>
      </c>
      <c r="F350" s="538" t="s">
        <v>55</v>
      </c>
      <c r="G350" s="857">
        <v>13.6</v>
      </c>
      <c r="H350" s="857"/>
      <c r="I350" s="857"/>
      <c r="J350" s="530"/>
      <c r="K350" s="830">
        <v>12.06</v>
      </c>
      <c r="L350" s="539">
        <f>(SSSE[[#This Row],[Protéine Brut (%) (+/-0,7)]]/(100-SSSE[[#This Row],[Humidité (%)]]))*100</f>
        <v>13.958333333333334</v>
      </c>
      <c r="M350" s="865">
        <v>0.6</v>
      </c>
      <c r="N350" s="865">
        <v>2.2000000000000002</v>
      </c>
      <c r="O350" s="865"/>
      <c r="P350" s="865">
        <v>3</v>
      </c>
      <c r="Q350" s="863">
        <f t="shared" si="2"/>
        <v>5.8000000000000007</v>
      </c>
      <c r="R350" s="862">
        <v>10</v>
      </c>
      <c r="S350" s="862">
        <v>26.8</v>
      </c>
      <c r="T350" s="862">
        <v>24</v>
      </c>
      <c r="U350" s="863">
        <f>SUM(SSSE[[#This Row],[G 355µ]:[G 250µ]])</f>
        <v>60.8</v>
      </c>
      <c r="V350" s="862">
        <v>14.6</v>
      </c>
      <c r="W350" s="862">
        <v>9</v>
      </c>
      <c r="X350" s="862">
        <v>3</v>
      </c>
      <c r="Y350" s="883">
        <v>5</v>
      </c>
      <c r="Z350" s="863">
        <f t="shared" si="3"/>
        <v>31.6</v>
      </c>
      <c r="AA350" s="822"/>
      <c r="AB350" s="822"/>
      <c r="AC350" s="833"/>
      <c r="AD350" s="531">
        <v>83.21</v>
      </c>
      <c r="AE350" s="531">
        <v>-1.47</v>
      </c>
      <c r="AF350" s="823">
        <v>20.54</v>
      </c>
      <c r="AG350" s="540">
        <v>12</v>
      </c>
      <c r="AH350" s="540">
        <v>122</v>
      </c>
      <c r="AI350" s="533"/>
      <c r="AJ350" s="437"/>
      <c r="AK350" s="437"/>
      <c r="AL350" s="796" t="s">
        <v>27</v>
      </c>
      <c r="AM350" s="437" t="s">
        <v>55</v>
      </c>
      <c r="AN350" s="534" t="s">
        <v>55</v>
      </c>
      <c r="AO350" s="437" t="s">
        <v>55</v>
      </c>
      <c r="AP350" s="437" t="s">
        <v>55</v>
      </c>
      <c r="AQ350" s="608" t="s">
        <v>32</v>
      </c>
      <c r="AR350" s="437" t="s">
        <v>2244</v>
      </c>
      <c r="AS350" s="437" t="s">
        <v>2592</v>
      </c>
      <c r="AT350" s="437"/>
      <c r="AU350" s="796" t="s">
        <v>2241</v>
      </c>
      <c r="AV350" s="437">
        <v>349</v>
      </c>
    </row>
    <row r="351" spans="1:48" ht="27">
      <c r="A351" s="535">
        <v>45485</v>
      </c>
      <c r="B351" s="536">
        <v>107</v>
      </c>
      <c r="C351" s="537">
        <v>0.47916666666666669</v>
      </c>
      <c r="D351" s="538">
        <v>2404369</v>
      </c>
      <c r="E351" s="538" t="s">
        <v>21</v>
      </c>
      <c r="F351" s="538" t="s">
        <v>55</v>
      </c>
      <c r="G351" s="857">
        <v>14.07</v>
      </c>
      <c r="H351" s="857"/>
      <c r="I351" s="857">
        <v>13.8</v>
      </c>
      <c r="J351" s="530"/>
      <c r="K351" s="830">
        <v>12</v>
      </c>
      <c r="L351" s="539">
        <f>(SSSE[[#This Row],[Protéine Brut (%) (+/-0,7)]]/(100-SSSE[[#This Row],[Humidité (%)]]))*100</f>
        <v>13.964855114628186</v>
      </c>
      <c r="M351" s="865">
        <v>0.2</v>
      </c>
      <c r="N351" s="865">
        <v>3.4</v>
      </c>
      <c r="O351" s="865"/>
      <c r="P351" s="865">
        <v>4.8</v>
      </c>
      <c r="Q351" s="863">
        <f t="shared" si="2"/>
        <v>8.4</v>
      </c>
      <c r="R351" s="862">
        <v>10.4</v>
      </c>
      <c r="S351" s="862">
        <v>25</v>
      </c>
      <c r="T351" s="862">
        <v>22.2</v>
      </c>
      <c r="U351" s="863">
        <f>SUM(SSSE[[#This Row],[G 355µ]:[G 250µ]])</f>
        <v>57.599999999999994</v>
      </c>
      <c r="V351" s="862">
        <v>18</v>
      </c>
      <c r="W351" s="862">
        <v>10.4</v>
      </c>
      <c r="X351" s="862">
        <v>2.4</v>
      </c>
      <c r="Y351" s="883">
        <v>4</v>
      </c>
      <c r="Z351" s="863">
        <f t="shared" si="3"/>
        <v>34.799999999999997</v>
      </c>
      <c r="AA351" s="822">
        <v>31.26</v>
      </c>
      <c r="AB351" s="822">
        <v>66</v>
      </c>
      <c r="AC351" s="833">
        <v>10.050000000000001</v>
      </c>
      <c r="AD351" s="531">
        <v>84.8</v>
      </c>
      <c r="AE351" s="531">
        <v>-2.02</v>
      </c>
      <c r="AF351" s="823">
        <v>21.82</v>
      </c>
      <c r="AG351" s="540">
        <v>11</v>
      </c>
      <c r="AH351" s="540">
        <v>171</v>
      </c>
      <c r="AI351" s="533"/>
      <c r="AJ351" s="437"/>
      <c r="AK351" s="437"/>
      <c r="AL351" s="796" t="s">
        <v>27</v>
      </c>
      <c r="AM351" s="437" t="s">
        <v>55</v>
      </c>
      <c r="AN351" s="534" t="s">
        <v>55</v>
      </c>
      <c r="AO351" s="437" t="s">
        <v>55</v>
      </c>
      <c r="AP351" s="437" t="s">
        <v>55</v>
      </c>
      <c r="AQ351" s="608" t="s">
        <v>32</v>
      </c>
      <c r="AR351" s="437" t="s">
        <v>2244</v>
      </c>
      <c r="AS351" s="437" t="s">
        <v>2593</v>
      </c>
      <c r="AT351" s="437"/>
      <c r="AU351" s="796" t="s">
        <v>2241</v>
      </c>
      <c r="AV351" s="437">
        <v>350</v>
      </c>
    </row>
    <row r="352" spans="1:48" ht="27">
      <c r="A352" s="535">
        <v>45486</v>
      </c>
      <c r="B352" s="536">
        <v>107</v>
      </c>
      <c r="C352" s="537">
        <v>0.5</v>
      </c>
      <c r="D352" s="538">
        <v>2404387</v>
      </c>
      <c r="E352" s="538" t="s">
        <v>1595</v>
      </c>
      <c r="F352" s="538" t="s">
        <v>55</v>
      </c>
      <c r="G352" s="857">
        <v>13.81</v>
      </c>
      <c r="H352" s="857"/>
      <c r="I352" s="857">
        <v>13.8</v>
      </c>
      <c r="J352" s="530"/>
      <c r="K352" s="830">
        <v>12.55</v>
      </c>
      <c r="L352" s="539">
        <f>(SSSE[[#This Row],[Protéine Brut (%) (+/-0,7)]]/(100-SSSE[[#This Row],[Humidité (%)]]))*100</f>
        <v>14.560853927369767</v>
      </c>
      <c r="M352" s="865"/>
      <c r="N352" s="865"/>
      <c r="O352" s="865"/>
      <c r="P352" s="865"/>
      <c r="Q352" s="863"/>
      <c r="R352" s="862"/>
      <c r="S352" s="862"/>
      <c r="T352" s="862"/>
      <c r="U352" s="863"/>
      <c r="V352" s="862"/>
      <c r="W352" s="862"/>
      <c r="X352" s="862"/>
      <c r="Y352" s="883"/>
      <c r="Z352" s="863"/>
      <c r="AA352" s="822"/>
      <c r="AB352" s="822"/>
      <c r="AC352" s="833"/>
      <c r="AD352" s="531">
        <v>84.48</v>
      </c>
      <c r="AE352" s="531">
        <v>-1.78</v>
      </c>
      <c r="AF352" s="823">
        <v>20.71</v>
      </c>
      <c r="AG352" s="540">
        <v>10</v>
      </c>
      <c r="AH352" s="540">
        <v>97</v>
      </c>
      <c r="AI352" s="533"/>
      <c r="AJ352" s="437"/>
      <c r="AK352" s="437"/>
      <c r="AL352" s="796" t="s">
        <v>27</v>
      </c>
      <c r="AM352" s="437" t="s">
        <v>55</v>
      </c>
      <c r="AN352" s="534" t="s">
        <v>55</v>
      </c>
      <c r="AO352" s="437" t="s">
        <v>55</v>
      </c>
      <c r="AP352" s="437" t="s">
        <v>55</v>
      </c>
      <c r="AQ352" s="608" t="s">
        <v>32</v>
      </c>
      <c r="AR352" s="437" t="s">
        <v>2244</v>
      </c>
      <c r="AS352" s="437" t="s">
        <v>2594</v>
      </c>
      <c r="AT352" s="437"/>
      <c r="AU352" s="796" t="s">
        <v>2241</v>
      </c>
      <c r="AV352" s="437">
        <v>351</v>
      </c>
    </row>
    <row r="353" spans="1:48" ht="27">
      <c r="A353" s="535">
        <v>45486</v>
      </c>
      <c r="B353" s="536">
        <v>107</v>
      </c>
      <c r="C353" s="537">
        <v>0.52083333333333337</v>
      </c>
      <c r="D353" s="538">
        <v>2404388</v>
      </c>
      <c r="E353" s="538" t="s">
        <v>1595</v>
      </c>
      <c r="F353" s="538" t="s">
        <v>55</v>
      </c>
      <c r="G353" s="857">
        <v>13.8</v>
      </c>
      <c r="H353" s="857"/>
      <c r="I353" s="857">
        <v>13.9</v>
      </c>
      <c r="J353" s="530">
        <v>0.64700000000000002</v>
      </c>
      <c r="K353" s="830">
        <v>12.64</v>
      </c>
      <c r="L353" s="539">
        <f>(SSSE[[#This Row],[Protéine Brut (%) (+/-0,7)]]/(100-SSSE[[#This Row],[Humidité (%)]]))*100</f>
        <v>14.663573085846867</v>
      </c>
      <c r="M353" s="865">
        <v>0.2</v>
      </c>
      <c r="N353" s="865">
        <v>2</v>
      </c>
      <c r="O353" s="865"/>
      <c r="P353" s="865">
        <v>4.2</v>
      </c>
      <c r="Q353" s="863">
        <f t="shared" si="2"/>
        <v>6.4</v>
      </c>
      <c r="R353" s="862">
        <v>7.8</v>
      </c>
      <c r="S353" s="862">
        <v>24</v>
      </c>
      <c r="T353" s="862">
        <v>24</v>
      </c>
      <c r="U353" s="863">
        <f>SUM(SSSE[[#This Row],[G 355µ]:[G 250µ]])</f>
        <v>55.8</v>
      </c>
      <c r="V353" s="862">
        <v>15</v>
      </c>
      <c r="W353" s="862">
        <v>9</v>
      </c>
      <c r="X353" s="862">
        <v>6</v>
      </c>
      <c r="Y353" s="883">
        <v>6</v>
      </c>
      <c r="Z353" s="863">
        <f t="shared" si="3"/>
        <v>36</v>
      </c>
      <c r="AA353" s="822"/>
      <c r="AB353" s="822"/>
      <c r="AC353" s="833"/>
      <c r="AD353" s="531">
        <v>84.34</v>
      </c>
      <c r="AE353" s="531">
        <v>-1.75</v>
      </c>
      <c r="AF353" s="823">
        <v>20.34</v>
      </c>
      <c r="AG353" s="540">
        <v>9</v>
      </c>
      <c r="AH353" s="540">
        <v>101</v>
      </c>
      <c r="AI353" s="533"/>
      <c r="AJ353" s="437"/>
      <c r="AK353" s="437"/>
      <c r="AL353" s="796" t="s">
        <v>27</v>
      </c>
      <c r="AM353" s="437" t="s">
        <v>55</v>
      </c>
      <c r="AN353" s="534" t="s">
        <v>55</v>
      </c>
      <c r="AO353" s="437" t="s">
        <v>55</v>
      </c>
      <c r="AP353" s="437" t="s">
        <v>55</v>
      </c>
      <c r="AQ353" s="608" t="s">
        <v>32</v>
      </c>
      <c r="AR353" s="437" t="s">
        <v>2244</v>
      </c>
      <c r="AS353" s="437" t="s">
        <v>2595</v>
      </c>
      <c r="AT353" s="437"/>
      <c r="AU353" s="796" t="s">
        <v>2241</v>
      </c>
      <c r="AV353" s="437">
        <v>352</v>
      </c>
    </row>
    <row r="354" spans="1:48" ht="27">
      <c r="A354" s="535">
        <v>45486</v>
      </c>
      <c r="B354" s="536">
        <v>107</v>
      </c>
      <c r="C354" s="537">
        <v>0.625</v>
      </c>
      <c r="D354" s="538">
        <v>2404389</v>
      </c>
      <c r="E354" s="538" t="s">
        <v>1595</v>
      </c>
      <c r="F354" s="538" t="s">
        <v>55</v>
      </c>
      <c r="G354" s="857">
        <v>13.81</v>
      </c>
      <c r="H354" s="857"/>
      <c r="I354" s="857">
        <v>13.7</v>
      </c>
      <c r="J354" s="530"/>
      <c r="K354" s="830">
        <v>12.81</v>
      </c>
      <c r="L354" s="539">
        <f>(SSSE[[#This Row],[Protéine Brut (%) (+/-0,7)]]/(100-SSSE[[#This Row],[Humidité (%)]]))*100</f>
        <v>14.862513052558302</v>
      </c>
      <c r="M354" s="865"/>
      <c r="N354" s="865"/>
      <c r="O354" s="865"/>
      <c r="P354" s="865"/>
      <c r="Q354" s="863"/>
      <c r="R354" s="862"/>
      <c r="S354" s="862"/>
      <c r="T354" s="862"/>
      <c r="U354" s="863"/>
      <c r="V354" s="862"/>
      <c r="W354" s="862"/>
      <c r="X354" s="862"/>
      <c r="Y354" s="883"/>
      <c r="Z354" s="863"/>
      <c r="AA354" s="822"/>
      <c r="AB354" s="822"/>
      <c r="AC354" s="833"/>
      <c r="AD354" s="531">
        <v>83.95</v>
      </c>
      <c r="AE354" s="531">
        <v>-1.8</v>
      </c>
      <c r="AF354" s="823">
        <v>21.4</v>
      </c>
      <c r="AG354" s="540">
        <v>11</v>
      </c>
      <c r="AH354" s="540">
        <v>109</v>
      </c>
      <c r="AI354" s="533"/>
      <c r="AJ354" s="437"/>
      <c r="AK354" s="437"/>
      <c r="AL354" s="796" t="s">
        <v>27</v>
      </c>
      <c r="AM354" s="437" t="s">
        <v>55</v>
      </c>
      <c r="AN354" s="534" t="s">
        <v>55</v>
      </c>
      <c r="AO354" s="437" t="s">
        <v>55</v>
      </c>
      <c r="AP354" s="437" t="s">
        <v>55</v>
      </c>
      <c r="AQ354" s="608" t="s">
        <v>32</v>
      </c>
      <c r="AR354" s="437" t="s">
        <v>2244</v>
      </c>
      <c r="AS354" s="437" t="s">
        <v>2596</v>
      </c>
      <c r="AT354" s="437"/>
      <c r="AU354" s="796" t="s">
        <v>2241</v>
      </c>
      <c r="AV354" s="437">
        <v>353</v>
      </c>
    </row>
    <row r="355" spans="1:48" ht="27">
      <c r="A355" s="535">
        <v>45486</v>
      </c>
      <c r="B355" s="536">
        <v>107</v>
      </c>
      <c r="C355" s="537">
        <v>0.64583333333333337</v>
      </c>
      <c r="D355" s="538">
        <v>2404390</v>
      </c>
      <c r="E355" s="538" t="s">
        <v>1595</v>
      </c>
      <c r="F355" s="538" t="s">
        <v>55</v>
      </c>
      <c r="G355" s="857">
        <v>13.77</v>
      </c>
      <c r="H355" s="857"/>
      <c r="I355" s="857">
        <v>13.93</v>
      </c>
      <c r="J355" s="530"/>
      <c r="K355" s="830">
        <v>12.88</v>
      </c>
      <c r="L355" s="539">
        <f>(SSSE[[#This Row],[Protéine Brut (%) (+/-0,7)]]/(100-SSSE[[#This Row],[Humidité (%)]]))*100</f>
        <v>14.936796938420505</v>
      </c>
      <c r="M355" s="865">
        <v>0.1</v>
      </c>
      <c r="N355" s="865">
        <v>1.8</v>
      </c>
      <c r="O355" s="865"/>
      <c r="P355" s="865">
        <v>4.2</v>
      </c>
      <c r="Q355" s="863">
        <f t="shared" si="2"/>
        <v>6.1000000000000005</v>
      </c>
      <c r="R355" s="862">
        <v>10</v>
      </c>
      <c r="S355" s="862">
        <v>24</v>
      </c>
      <c r="T355" s="862">
        <v>26</v>
      </c>
      <c r="U355" s="863">
        <f>SUM(SSSE[[#This Row],[G 355µ]:[G 250µ]])</f>
        <v>60</v>
      </c>
      <c r="V355" s="862">
        <v>12</v>
      </c>
      <c r="W355" s="862">
        <v>10</v>
      </c>
      <c r="X355" s="862">
        <v>6</v>
      </c>
      <c r="Y355" s="883">
        <v>5</v>
      </c>
      <c r="Z355" s="863">
        <f t="shared" si="3"/>
        <v>33</v>
      </c>
      <c r="AA355" s="822"/>
      <c r="AB355" s="822"/>
      <c r="AC355" s="833"/>
      <c r="AD355" s="531">
        <v>83.98</v>
      </c>
      <c r="AE355" s="531">
        <v>-1.79</v>
      </c>
      <c r="AF355" s="823">
        <v>21.42</v>
      </c>
      <c r="AG355" s="540">
        <v>10</v>
      </c>
      <c r="AH355" s="540">
        <v>114</v>
      </c>
      <c r="AI355" s="533"/>
      <c r="AJ355" s="437"/>
      <c r="AK355" s="437"/>
      <c r="AL355" s="796" t="s">
        <v>27</v>
      </c>
      <c r="AM355" s="437" t="s">
        <v>55</v>
      </c>
      <c r="AN355" s="534" t="s">
        <v>55</v>
      </c>
      <c r="AO355" s="437" t="s">
        <v>55</v>
      </c>
      <c r="AP355" s="437" t="s">
        <v>55</v>
      </c>
      <c r="AQ355" s="608" t="s">
        <v>32</v>
      </c>
      <c r="AR355" s="437" t="s">
        <v>2244</v>
      </c>
      <c r="AS355" s="437" t="s">
        <v>2597</v>
      </c>
      <c r="AT355" s="437"/>
      <c r="AU355" s="796" t="s">
        <v>2241</v>
      </c>
      <c r="AV355" s="437">
        <v>354</v>
      </c>
    </row>
    <row r="356" spans="1:48" ht="27">
      <c r="A356" s="535">
        <v>45488</v>
      </c>
      <c r="B356" s="536">
        <v>107</v>
      </c>
      <c r="C356" s="537">
        <v>0.48958333333333331</v>
      </c>
      <c r="D356" s="538">
        <v>2404423</v>
      </c>
      <c r="E356" s="538" t="s">
        <v>21</v>
      </c>
      <c r="F356" s="538" t="s">
        <v>55</v>
      </c>
      <c r="G356" s="857">
        <v>13.9</v>
      </c>
      <c r="H356" s="857"/>
      <c r="I356" s="857"/>
      <c r="J356" s="530"/>
      <c r="K356" s="830">
        <v>11.91</v>
      </c>
      <c r="L356" s="539">
        <f>(SSSE[[#This Row],[Protéine Brut (%) (+/-0,7)]]/(100-SSSE[[#This Row],[Humidité (%)]]))*100</f>
        <v>13.832752613240421</v>
      </c>
      <c r="M356" s="865">
        <v>1.2</v>
      </c>
      <c r="N356" s="865">
        <v>2</v>
      </c>
      <c r="O356" s="865"/>
      <c r="P356" s="865">
        <v>5.2</v>
      </c>
      <c r="Q356" s="863">
        <f t="shared" si="2"/>
        <v>8.4</v>
      </c>
      <c r="R356" s="862">
        <v>12.6</v>
      </c>
      <c r="S356" s="862">
        <v>24</v>
      </c>
      <c r="T356" s="862">
        <v>26</v>
      </c>
      <c r="U356" s="863">
        <f>SUM(SSSE[[#This Row],[G 355µ]:[G 250µ]])</f>
        <v>62.6</v>
      </c>
      <c r="V356" s="862">
        <v>12</v>
      </c>
      <c r="W356" s="862">
        <v>8</v>
      </c>
      <c r="X356" s="862">
        <v>3</v>
      </c>
      <c r="Y356" s="883">
        <v>4</v>
      </c>
      <c r="Z356" s="863">
        <f t="shared" si="3"/>
        <v>27</v>
      </c>
      <c r="AA356" s="822"/>
      <c r="AB356" s="822"/>
      <c r="AC356" s="833"/>
      <c r="AD356" s="531">
        <v>84.55</v>
      </c>
      <c r="AE356" s="531">
        <v>-2.12</v>
      </c>
      <c r="AF356" s="823">
        <v>21.99</v>
      </c>
      <c r="AG356" s="540">
        <v>12</v>
      </c>
      <c r="AH356" s="540">
        <v>123</v>
      </c>
      <c r="AI356" s="533">
        <v>0.74</v>
      </c>
      <c r="AJ356" s="437"/>
      <c r="AK356" s="437"/>
      <c r="AL356" s="796" t="s">
        <v>27</v>
      </c>
      <c r="AM356" s="437" t="s">
        <v>55</v>
      </c>
      <c r="AN356" s="534" t="s">
        <v>55</v>
      </c>
      <c r="AO356" s="437" t="s">
        <v>55</v>
      </c>
      <c r="AP356" s="437" t="s">
        <v>55</v>
      </c>
      <c r="AQ356" s="608" t="s">
        <v>32</v>
      </c>
      <c r="AR356" s="437" t="s">
        <v>2244</v>
      </c>
      <c r="AS356" s="1268" t="s">
        <v>2598</v>
      </c>
      <c r="AT356" s="437"/>
      <c r="AU356" s="796" t="s">
        <v>2241</v>
      </c>
      <c r="AV356" s="437">
        <v>355</v>
      </c>
    </row>
    <row r="357" spans="1:48" ht="27">
      <c r="A357" s="535">
        <v>45490</v>
      </c>
      <c r="B357" s="536">
        <v>107</v>
      </c>
      <c r="C357" s="537">
        <v>0.51041666666666663</v>
      </c>
      <c r="D357" s="538">
        <v>2404491</v>
      </c>
      <c r="E357" s="538" t="s">
        <v>21</v>
      </c>
      <c r="F357" s="538" t="s">
        <v>55</v>
      </c>
      <c r="G357" s="857">
        <v>13.83</v>
      </c>
      <c r="H357" s="857"/>
      <c r="I357" s="857"/>
      <c r="J357" s="530"/>
      <c r="K357" s="830">
        <v>11.93</v>
      </c>
      <c r="L357" s="539">
        <f>(SSSE[[#This Row],[Protéine Brut (%) (+/-0,7)]]/(100-SSSE[[#This Row],[Humidité (%)]]))*100</f>
        <v>13.844725542532203</v>
      </c>
      <c r="M357" s="865">
        <v>1.2</v>
      </c>
      <c r="N357" s="865">
        <v>2.2000000000000002</v>
      </c>
      <c r="O357" s="865"/>
      <c r="P357" s="865">
        <v>4</v>
      </c>
      <c r="Q357" s="863">
        <f t="shared" si="2"/>
        <v>7.4</v>
      </c>
      <c r="R357" s="862">
        <v>12.4</v>
      </c>
      <c r="S357" s="862">
        <v>24.8</v>
      </c>
      <c r="T357" s="862">
        <v>23.4</v>
      </c>
      <c r="U357" s="863">
        <f>SUM(SSSE[[#This Row],[G 355µ]:[G 250µ]])</f>
        <v>60.6</v>
      </c>
      <c r="V357" s="862">
        <v>16.600000000000001</v>
      </c>
      <c r="W357" s="862">
        <v>8.8000000000000007</v>
      </c>
      <c r="X357" s="862">
        <v>1.2</v>
      </c>
      <c r="Y357" s="883">
        <v>4.8</v>
      </c>
      <c r="Z357" s="863">
        <f t="shared" si="3"/>
        <v>31.400000000000002</v>
      </c>
      <c r="AA357" s="822"/>
      <c r="AB357" s="822"/>
      <c r="AC357" s="833"/>
      <c r="AD357" s="531">
        <v>84.16</v>
      </c>
      <c r="AE357" s="531">
        <v>-1.95</v>
      </c>
      <c r="AF357" s="823">
        <v>21.28</v>
      </c>
      <c r="AG357" s="540">
        <v>9</v>
      </c>
      <c r="AH357" s="540">
        <v>98</v>
      </c>
      <c r="AI357" s="533"/>
      <c r="AJ357" s="437"/>
      <c r="AK357" s="437"/>
      <c r="AL357" s="796" t="s">
        <v>27</v>
      </c>
      <c r="AM357" s="437" t="s">
        <v>55</v>
      </c>
      <c r="AN357" s="534" t="s">
        <v>55</v>
      </c>
      <c r="AO357" s="437" t="s">
        <v>55</v>
      </c>
      <c r="AP357" s="437" t="s">
        <v>55</v>
      </c>
      <c r="AQ357" s="608" t="s">
        <v>32</v>
      </c>
      <c r="AR357" s="437" t="s">
        <v>2244</v>
      </c>
      <c r="AS357" s="437" t="s">
        <v>2599</v>
      </c>
      <c r="AT357" s="437"/>
      <c r="AU357" s="796" t="s">
        <v>2241</v>
      </c>
      <c r="AV357" s="437">
        <v>356</v>
      </c>
    </row>
    <row r="358" spans="1:48" ht="27">
      <c r="A358" s="535">
        <v>45491</v>
      </c>
      <c r="B358" s="536">
        <v>107</v>
      </c>
      <c r="C358" s="537">
        <v>0.51736111111111116</v>
      </c>
      <c r="D358" s="538">
        <v>2404514</v>
      </c>
      <c r="E358" s="538" t="s">
        <v>21</v>
      </c>
      <c r="F358" s="538" t="s">
        <v>55</v>
      </c>
      <c r="G358" s="857">
        <v>14.02</v>
      </c>
      <c r="H358" s="857"/>
      <c r="I358" s="857"/>
      <c r="J358" s="530">
        <v>0.67400000000000004</v>
      </c>
      <c r="K358" s="830">
        <v>12.11</v>
      </c>
      <c r="L358" s="539">
        <f>(SSSE[[#This Row],[Protéine Brut (%) (+/-0,7)]]/(100-SSSE[[#This Row],[Humidité (%)]]))*100</f>
        <v>14.084670853686903</v>
      </c>
      <c r="M358" s="865">
        <v>1</v>
      </c>
      <c r="N358" s="865">
        <v>2.4</v>
      </c>
      <c r="O358" s="865"/>
      <c r="P358" s="865">
        <v>3.7</v>
      </c>
      <c r="Q358" s="863">
        <f t="shared" si="2"/>
        <v>7.1</v>
      </c>
      <c r="R358" s="862">
        <v>10.3</v>
      </c>
      <c r="S358" s="862">
        <v>26.7</v>
      </c>
      <c r="T358" s="862">
        <v>23.8</v>
      </c>
      <c r="U358" s="863">
        <f>SUM(SSSE[[#This Row],[G 355µ]:[G 250µ]])</f>
        <v>60.8</v>
      </c>
      <c r="V358" s="862">
        <v>20</v>
      </c>
      <c r="W358" s="862">
        <v>4</v>
      </c>
      <c r="X358" s="862">
        <v>3</v>
      </c>
      <c r="Y358" s="883">
        <v>3</v>
      </c>
      <c r="Z358" s="863">
        <f t="shared" si="3"/>
        <v>30</v>
      </c>
      <c r="AA358" s="822">
        <v>28.55</v>
      </c>
      <c r="AB358" s="822">
        <v>70</v>
      </c>
      <c r="AC358" s="833">
        <v>9.6300000000000008</v>
      </c>
      <c r="AD358" s="531">
        <v>82.81</v>
      </c>
      <c r="AE358" s="531">
        <v>-1.48</v>
      </c>
      <c r="AF358" s="823">
        <v>21.45</v>
      </c>
      <c r="AG358" s="540">
        <v>10</v>
      </c>
      <c r="AH358" s="540">
        <v>110</v>
      </c>
      <c r="AI358" s="533">
        <v>0.8</v>
      </c>
      <c r="AJ358" s="437"/>
      <c r="AK358" s="437"/>
      <c r="AL358" s="796" t="s">
        <v>27</v>
      </c>
      <c r="AM358" s="437" t="s">
        <v>55</v>
      </c>
      <c r="AN358" s="534" t="s">
        <v>55</v>
      </c>
      <c r="AO358" s="437" t="s">
        <v>55</v>
      </c>
      <c r="AP358" s="437" t="s">
        <v>55</v>
      </c>
      <c r="AQ358" s="608" t="s">
        <v>32</v>
      </c>
      <c r="AR358" s="437" t="s">
        <v>2244</v>
      </c>
      <c r="AS358" s="437" t="s">
        <v>2600</v>
      </c>
      <c r="AT358" s="437"/>
      <c r="AU358" s="796" t="s">
        <v>2241</v>
      </c>
      <c r="AV358" s="437">
        <v>357</v>
      </c>
    </row>
    <row r="359" spans="1:48" ht="27">
      <c r="A359" s="535">
        <v>45492</v>
      </c>
      <c r="B359" s="536">
        <v>107</v>
      </c>
      <c r="C359" s="537">
        <v>0.5</v>
      </c>
      <c r="D359" s="538">
        <v>2404544</v>
      </c>
      <c r="E359" s="538" t="s">
        <v>21</v>
      </c>
      <c r="F359" s="538" t="s">
        <v>55</v>
      </c>
      <c r="G359" s="857">
        <v>13.75</v>
      </c>
      <c r="H359" s="857"/>
      <c r="I359" s="857"/>
      <c r="J359" s="530"/>
      <c r="K359" s="830">
        <v>11.51</v>
      </c>
      <c r="L359" s="539">
        <f>(SSSE[[#This Row],[Protéine Brut (%) (+/-0,7)]]/(100-SSSE[[#This Row],[Humidité (%)]]))*100</f>
        <v>13.344927536231884</v>
      </c>
      <c r="M359" s="865">
        <v>2</v>
      </c>
      <c r="N359" s="865">
        <v>3.4</v>
      </c>
      <c r="O359" s="865"/>
      <c r="P359" s="865">
        <v>5</v>
      </c>
      <c r="Q359" s="863">
        <f t="shared" si="2"/>
        <v>10.4</v>
      </c>
      <c r="R359" s="862">
        <v>12</v>
      </c>
      <c r="S359" s="862">
        <v>25</v>
      </c>
      <c r="T359" s="862">
        <v>23</v>
      </c>
      <c r="U359" s="863">
        <f>SUM(SSSE[[#This Row],[G 355µ]:[G 250µ]])</f>
        <v>60</v>
      </c>
      <c r="V359" s="862">
        <v>14</v>
      </c>
      <c r="W359" s="862">
        <v>7</v>
      </c>
      <c r="X359" s="862">
        <v>4</v>
      </c>
      <c r="Y359" s="883">
        <v>3</v>
      </c>
      <c r="Z359" s="863">
        <f t="shared" si="3"/>
        <v>28</v>
      </c>
      <c r="AA359" s="822">
        <v>29.75</v>
      </c>
      <c r="AB359" s="822">
        <v>73</v>
      </c>
      <c r="AC359" s="833">
        <v>10.01</v>
      </c>
      <c r="AD359" s="531">
        <v>82.76</v>
      </c>
      <c r="AE359" s="531">
        <v>-1.1000000000000001</v>
      </c>
      <c r="AF359" s="823">
        <v>18.82</v>
      </c>
      <c r="AG359" s="540"/>
      <c r="AH359" s="540"/>
      <c r="AI359" s="533"/>
      <c r="AJ359" s="437"/>
      <c r="AK359" s="437"/>
      <c r="AL359" s="437" t="s">
        <v>105</v>
      </c>
      <c r="AM359" s="437" t="s">
        <v>55</v>
      </c>
      <c r="AN359" s="534" t="s">
        <v>55</v>
      </c>
      <c r="AO359" s="437" t="s">
        <v>55</v>
      </c>
      <c r="AP359" s="437" t="s">
        <v>55</v>
      </c>
      <c r="AQ359" s="608" t="s">
        <v>32</v>
      </c>
      <c r="AR359" s="437" t="s">
        <v>2244</v>
      </c>
      <c r="AS359" s="437" t="s">
        <v>2601</v>
      </c>
      <c r="AT359" s="437"/>
      <c r="AU359" s="796" t="s">
        <v>2241</v>
      </c>
      <c r="AV359" s="437">
        <v>358</v>
      </c>
    </row>
    <row r="360" spans="1:48" ht="27">
      <c r="A360" s="535">
        <v>45493</v>
      </c>
      <c r="B360" s="536">
        <v>107</v>
      </c>
      <c r="C360" s="537">
        <v>0.46875</v>
      </c>
      <c r="D360" s="538">
        <v>2404570</v>
      </c>
      <c r="E360" s="538" t="s">
        <v>21</v>
      </c>
      <c r="F360" s="538" t="s">
        <v>55</v>
      </c>
      <c r="G360" s="857">
        <v>13.9</v>
      </c>
      <c r="H360" s="857">
        <v>13.7</v>
      </c>
      <c r="I360" s="857">
        <v>13.6</v>
      </c>
      <c r="J360" s="530"/>
      <c r="K360" s="830">
        <v>12.1</v>
      </c>
      <c r="L360" s="539">
        <f>(SSSE[[#This Row],[Protéine Brut (%) (+/-0,7)]]/(100-SSSE[[#This Row],[Humidité (%)]]))*100</f>
        <v>14.053426248548201</v>
      </c>
      <c r="M360" s="865"/>
      <c r="N360" s="865"/>
      <c r="O360" s="865"/>
      <c r="P360" s="865"/>
      <c r="Q360" s="863"/>
      <c r="R360" s="862"/>
      <c r="S360" s="862"/>
      <c r="T360" s="862"/>
      <c r="U360" s="863"/>
      <c r="V360" s="862"/>
      <c r="W360" s="862"/>
      <c r="X360" s="862"/>
      <c r="Y360" s="883"/>
      <c r="Z360" s="863"/>
      <c r="AA360" s="822"/>
      <c r="AB360" s="822"/>
      <c r="AC360" s="833"/>
      <c r="AD360" s="531">
        <v>82.61</v>
      </c>
      <c r="AE360" s="531">
        <v>-1.35</v>
      </c>
      <c r="AF360" s="823">
        <v>21.21</v>
      </c>
      <c r="AG360" s="540">
        <v>11</v>
      </c>
      <c r="AH360" s="540">
        <v>109</v>
      </c>
      <c r="AI360" s="533"/>
      <c r="AJ360" s="437"/>
      <c r="AK360" s="437"/>
      <c r="AL360" s="796" t="s">
        <v>27</v>
      </c>
      <c r="AM360" s="437" t="s">
        <v>55</v>
      </c>
      <c r="AN360" s="534" t="s">
        <v>55</v>
      </c>
      <c r="AO360" s="437" t="s">
        <v>55</v>
      </c>
      <c r="AP360" s="437" t="s">
        <v>55</v>
      </c>
      <c r="AQ360" s="608" t="s">
        <v>32</v>
      </c>
      <c r="AR360" s="437" t="s">
        <v>2244</v>
      </c>
      <c r="AS360" s="437" t="s">
        <v>2602</v>
      </c>
      <c r="AT360" s="437"/>
      <c r="AU360" s="796" t="s">
        <v>2241</v>
      </c>
      <c r="AV360" s="437">
        <v>359</v>
      </c>
    </row>
    <row r="361" spans="1:48" ht="27">
      <c r="A361" s="535">
        <v>45495</v>
      </c>
      <c r="B361" s="536">
        <v>107</v>
      </c>
      <c r="C361" s="537">
        <v>0.45833333333333331</v>
      </c>
      <c r="D361" s="538">
        <v>2404626</v>
      </c>
      <c r="E361" s="538" t="s">
        <v>59</v>
      </c>
      <c r="F361" s="538" t="s">
        <v>55</v>
      </c>
      <c r="G361" s="857">
        <v>13.95</v>
      </c>
      <c r="H361" s="857">
        <v>13.85</v>
      </c>
      <c r="I361" s="857"/>
      <c r="J361" s="530"/>
      <c r="K361" s="830">
        <v>12.31</v>
      </c>
      <c r="L361" s="539">
        <f>(SSSE[[#This Row],[Protéine Brut (%) (+/-0,7)]]/(100-SSSE[[#This Row],[Humidité (%)]]))*100</f>
        <v>14.305636257989542</v>
      </c>
      <c r="M361" s="865">
        <v>1.6</v>
      </c>
      <c r="N361" s="865">
        <v>3.8</v>
      </c>
      <c r="O361" s="865"/>
      <c r="P361" s="865">
        <v>5</v>
      </c>
      <c r="Q361" s="863">
        <f t="shared" si="2"/>
        <v>10.4</v>
      </c>
      <c r="R361" s="862">
        <v>8</v>
      </c>
      <c r="S361" s="862">
        <v>22</v>
      </c>
      <c r="T361" s="862">
        <v>23</v>
      </c>
      <c r="U361" s="863">
        <f>SUM(SSSE[[#This Row],[G 355µ]:[G 250µ]])</f>
        <v>53</v>
      </c>
      <c r="V361" s="862">
        <v>12</v>
      </c>
      <c r="W361" s="862">
        <v>11</v>
      </c>
      <c r="X361" s="862">
        <v>7.2</v>
      </c>
      <c r="Y361" s="883">
        <v>5</v>
      </c>
      <c r="Z361" s="863">
        <f t="shared" si="3"/>
        <v>35.200000000000003</v>
      </c>
      <c r="AA361" s="822">
        <v>33.36</v>
      </c>
      <c r="AB361" s="822">
        <v>65</v>
      </c>
      <c r="AC361" s="833">
        <v>11.06</v>
      </c>
      <c r="AD361" s="531">
        <v>83.81</v>
      </c>
      <c r="AE361" s="531">
        <v>-1.17</v>
      </c>
      <c r="AF361" s="823">
        <v>19.45</v>
      </c>
      <c r="AG361" s="540">
        <v>22</v>
      </c>
      <c r="AH361" s="540">
        <v>130</v>
      </c>
      <c r="AI361" s="533"/>
      <c r="AJ361" s="437"/>
      <c r="AK361" s="437"/>
      <c r="AL361" s="796" t="s">
        <v>27</v>
      </c>
      <c r="AM361" s="437" t="s">
        <v>55</v>
      </c>
      <c r="AN361" s="534" t="s">
        <v>55</v>
      </c>
      <c r="AO361" s="437" t="s">
        <v>55</v>
      </c>
      <c r="AP361" s="437" t="s">
        <v>55</v>
      </c>
      <c r="AQ361" s="608" t="s">
        <v>32</v>
      </c>
      <c r="AR361" s="437" t="s">
        <v>2244</v>
      </c>
      <c r="AS361" s="437" t="s">
        <v>2603</v>
      </c>
      <c r="AT361" s="437"/>
      <c r="AU361" s="796" t="s">
        <v>2241</v>
      </c>
      <c r="AV361" s="437">
        <v>360</v>
      </c>
    </row>
    <row r="362" spans="1:48" ht="27">
      <c r="A362" s="535">
        <v>45499</v>
      </c>
      <c r="B362" s="536">
        <v>107</v>
      </c>
      <c r="C362" s="537">
        <v>0.47916666666666669</v>
      </c>
      <c r="D362" s="538">
        <v>2404723</v>
      </c>
      <c r="E362" s="538" t="s">
        <v>21</v>
      </c>
      <c r="F362" s="538" t="s">
        <v>55</v>
      </c>
      <c r="G362" s="857">
        <v>13.85</v>
      </c>
      <c r="H362" s="857"/>
      <c r="I362" s="857"/>
      <c r="J362" s="530"/>
      <c r="K362" s="830">
        <v>12.03</v>
      </c>
      <c r="L362" s="539">
        <f>(SSSE[[#This Row],[Protéine Brut (%) (+/-0,7)]]/(100-SSSE[[#This Row],[Humidité (%)]]))*100</f>
        <v>13.964016250725479</v>
      </c>
      <c r="M362" s="865">
        <v>1.2</v>
      </c>
      <c r="N362" s="865">
        <v>2.8</v>
      </c>
      <c r="O362" s="865"/>
      <c r="P362" s="865">
        <v>4.4000000000000004</v>
      </c>
      <c r="Q362" s="863">
        <f t="shared" si="2"/>
        <v>8.4</v>
      </c>
      <c r="R362" s="862">
        <v>10.8</v>
      </c>
      <c r="S362" s="862">
        <v>24</v>
      </c>
      <c r="T362" s="862">
        <v>22</v>
      </c>
      <c r="U362" s="863">
        <f>SUM(SSSE[[#This Row],[G 355µ]:[G 250µ]])</f>
        <v>56.8</v>
      </c>
      <c r="V362" s="862">
        <v>17</v>
      </c>
      <c r="W362" s="862">
        <v>8</v>
      </c>
      <c r="X362" s="862">
        <v>5</v>
      </c>
      <c r="Y362" s="883">
        <v>3</v>
      </c>
      <c r="Z362" s="863">
        <f t="shared" si="3"/>
        <v>33</v>
      </c>
      <c r="AA362" s="822"/>
      <c r="AB362" s="822"/>
      <c r="AC362" s="833"/>
      <c r="AD362" s="531">
        <v>84.15</v>
      </c>
      <c r="AE362" s="531">
        <v>-2.11</v>
      </c>
      <c r="AF362" s="823">
        <v>23.08</v>
      </c>
      <c r="AG362" s="540">
        <v>12</v>
      </c>
      <c r="AH362" s="540">
        <v>113</v>
      </c>
      <c r="AI362" s="533"/>
      <c r="AJ362" s="437"/>
      <c r="AK362" s="437"/>
      <c r="AL362" s="796" t="s">
        <v>46</v>
      </c>
      <c r="AM362" s="437" t="s">
        <v>55</v>
      </c>
      <c r="AN362" s="534" t="s">
        <v>55</v>
      </c>
      <c r="AO362" s="437" t="s">
        <v>55</v>
      </c>
      <c r="AP362" s="437" t="s">
        <v>55</v>
      </c>
      <c r="AQ362" s="608" t="s">
        <v>32</v>
      </c>
      <c r="AR362" s="437" t="s">
        <v>2244</v>
      </c>
      <c r="AS362" s="437" t="s">
        <v>2604</v>
      </c>
      <c r="AT362" s="437"/>
      <c r="AU362" s="796" t="s">
        <v>2241</v>
      </c>
      <c r="AV362" s="437">
        <v>361</v>
      </c>
    </row>
    <row r="363" spans="1:48" ht="27">
      <c r="A363" s="535">
        <v>45505</v>
      </c>
      <c r="B363" s="536">
        <v>108</v>
      </c>
      <c r="C363" s="537">
        <v>0.5</v>
      </c>
      <c r="D363" s="538">
        <v>2404841</v>
      </c>
      <c r="E363" s="538" t="s">
        <v>21</v>
      </c>
      <c r="F363" s="538" t="s">
        <v>55</v>
      </c>
      <c r="G363" s="857">
        <v>13.8</v>
      </c>
      <c r="H363" s="857"/>
      <c r="I363" s="857"/>
      <c r="J363" s="530"/>
      <c r="K363" s="830">
        <v>11.77</v>
      </c>
      <c r="L363" s="539">
        <f>(SSSE[[#This Row],[Protéine Brut (%) (+/-0,7)]]/(100-SSSE[[#This Row],[Humidité (%)]]))*100</f>
        <v>13.654292343387469</v>
      </c>
      <c r="M363" s="865">
        <v>1</v>
      </c>
      <c r="N363" s="865">
        <v>2.2000000000000002</v>
      </c>
      <c r="O363" s="865"/>
      <c r="P363" s="865">
        <v>4.4000000000000004</v>
      </c>
      <c r="Q363" s="863">
        <f t="shared" si="2"/>
        <v>7.6000000000000005</v>
      </c>
      <c r="R363" s="862">
        <v>13</v>
      </c>
      <c r="S363" s="862">
        <v>23.6</v>
      </c>
      <c r="T363" s="862">
        <v>18</v>
      </c>
      <c r="U363" s="863">
        <f>SUM(SSSE[[#This Row],[G 355µ]:[G 250µ]])</f>
        <v>54.6</v>
      </c>
      <c r="V363" s="862">
        <v>18</v>
      </c>
      <c r="W363" s="862">
        <v>10</v>
      </c>
      <c r="X363" s="862">
        <v>3</v>
      </c>
      <c r="Y363" s="883">
        <v>5</v>
      </c>
      <c r="Z363" s="863">
        <f t="shared" si="3"/>
        <v>36</v>
      </c>
      <c r="AA363" s="822"/>
      <c r="AB363" s="822"/>
      <c r="AC363" s="833"/>
      <c r="AD363" s="531">
        <v>83.76</v>
      </c>
      <c r="AE363" s="531">
        <v>-1.86</v>
      </c>
      <c r="AF363" s="823">
        <v>23.1</v>
      </c>
      <c r="AG363" s="540">
        <v>14</v>
      </c>
      <c r="AH363" s="540">
        <v>120</v>
      </c>
      <c r="AI363" s="533">
        <v>0.89</v>
      </c>
      <c r="AJ363" s="437"/>
      <c r="AK363" s="437"/>
      <c r="AL363" s="796" t="s">
        <v>46</v>
      </c>
      <c r="AM363" s="437" t="s">
        <v>55</v>
      </c>
      <c r="AN363" s="534" t="s">
        <v>55</v>
      </c>
      <c r="AO363" s="437" t="s">
        <v>55</v>
      </c>
      <c r="AP363" s="437" t="s">
        <v>55</v>
      </c>
      <c r="AQ363" s="608" t="s">
        <v>32</v>
      </c>
      <c r="AR363" s="437" t="s">
        <v>2244</v>
      </c>
      <c r="AS363" s="437" t="s">
        <v>2605</v>
      </c>
      <c r="AT363" s="437"/>
      <c r="AU363" s="796" t="s">
        <v>2241</v>
      </c>
      <c r="AV363" s="437">
        <v>362</v>
      </c>
    </row>
    <row r="364" spans="1:48" ht="27">
      <c r="A364" s="535">
        <v>45509</v>
      </c>
      <c r="B364" s="536">
        <v>108</v>
      </c>
      <c r="C364" s="537">
        <v>0.5625</v>
      </c>
      <c r="D364" s="538">
        <v>2404915</v>
      </c>
      <c r="E364" s="538" t="s">
        <v>59</v>
      </c>
      <c r="F364" s="538" t="s">
        <v>55</v>
      </c>
      <c r="G364" s="857">
        <v>13.9</v>
      </c>
      <c r="H364" s="857"/>
      <c r="I364" s="857"/>
      <c r="J364" s="530"/>
      <c r="K364" s="830">
        <v>12.26</v>
      </c>
      <c r="L364" s="539">
        <f>(SSSE[[#This Row],[Protéine Brut (%) (+/-0,7)]]/(100-SSSE[[#This Row],[Humidité (%)]]))*100</f>
        <v>14.23925667828107</v>
      </c>
      <c r="M364" s="865"/>
      <c r="N364" s="865"/>
      <c r="O364" s="865"/>
      <c r="P364" s="865"/>
      <c r="Q364" s="863"/>
      <c r="R364" s="862"/>
      <c r="S364" s="862"/>
      <c r="T364" s="862"/>
      <c r="U364" s="863"/>
      <c r="V364" s="862"/>
      <c r="W364" s="862"/>
      <c r="X364" s="862"/>
      <c r="Y364" s="883"/>
      <c r="Z364" s="863"/>
      <c r="AA364" s="822"/>
      <c r="AB364" s="822"/>
      <c r="AC364" s="833"/>
      <c r="AD364" s="531">
        <v>83.87</v>
      </c>
      <c r="AE364" s="531">
        <v>-1.61</v>
      </c>
      <c r="AF364" s="823">
        <v>21</v>
      </c>
      <c r="AG364" s="540">
        <v>15</v>
      </c>
      <c r="AH364" s="540">
        <v>121</v>
      </c>
      <c r="AI364" s="533">
        <v>0.87</v>
      </c>
      <c r="AJ364" s="437"/>
      <c r="AK364" s="437"/>
      <c r="AL364" s="796" t="s">
        <v>46</v>
      </c>
      <c r="AM364" s="437" t="s">
        <v>55</v>
      </c>
      <c r="AN364" s="534" t="s">
        <v>55</v>
      </c>
      <c r="AO364" s="437" t="s">
        <v>55</v>
      </c>
      <c r="AP364" s="437" t="s">
        <v>55</v>
      </c>
      <c r="AQ364" s="608" t="s">
        <v>32</v>
      </c>
      <c r="AR364" s="437" t="s">
        <v>2244</v>
      </c>
      <c r="AS364" s="437" t="s">
        <v>2606</v>
      </c>
      <c r="AT364" s="437"/>
      <c r="AU364" s="796" t="s">
        <v>2241</v>
      </c>
      <c r="AV364" s="437">
        <v>363</v>
      </c>
    </row>
    <row r="365" spans="1:48" ht="27">
      <c r="A365" s="535">
        <v>45509</v>
      </c>
      <c r="B365" s="536">
        <v>108</v>
      </c>
      <c r="C365" s="537">
        <v>0.5625</v>
      </c>
      <c r="D365" s="538">
        <v>2404926</v>
      </c>
      <c r="E365" s="538" t="s">
        <v>21</v>
      </c>
      <c r="F365" s="538" t="s">
        <v>55</v>
      </c>
      <c r="G365" s="857">
        <v>13.6</v>
      </c>
      <c r="H365" s="857"/>
      <c r="I365" s="857">
        <v>13.61</v>
      </c>
      <c r="J365" s="530">
        <v>0.65700000000000003</v>
      </c>
      <c r="K365" s="830">
        <v>12.38</v>
      </c>
      <c r="L365" s="539">
        <f>(SSSE[[#This Row],[Protéine Brut (%) (+/-0,7)]]/(100-SSSE[[#This Row],[Humidité (%)]]))*100</f>
        <v>14.328703703703704</v>
      </c>
      <c r="M365" s="865"/>
      <c r="N365" s="865"/>
      <c r="O365" s="865"/>
      <c r="P365" s="865"/>
      <c r="Q365" s="863"/>
      <c r="R365" s="862"/>
      <c r="S365" s="862"/>
      <c r="T365" s="862"/>
      <c r="U365" s="863"/>
      <c r="V365" s="862"/>
      <c r="W365" s="862"/>
      <c r="X365" s="862"/>
      <c r="Y365" s="883"/>
      <c r="Z365" s="863"/>
      <c r="AA365" s="822"/>
      <c r="AB365" s="822"/>
      <c r="AC365" s="833"/>
      <c r="AD365" s="531">
        <v>84</v>
      </c>
      <c r="AE365" s="531">
        <v>-1.74</v>
      </c>
      <c r="AF365" s="823">
        <v>21.09</v>
      </c>
      <c r="AG365" s="540">
        <v>13</v>
      </c>
      <c r="AH365" s="540">
        <v>119</v>
      </c>
      <c r="AI365" s="533"/>
      <c r="AJ365" s="437"/>
      <c r="AK365" s="437"/>
      <c r="AL365" s="796" t="s">
        <v>27</v>
      </c>
      <c r="AM365" s="437" t="s">
        <v>55</v>
      </c>
      <c r="AN365" s="534" t="s">
        <v>55</v>
      </c>
      <c r="AO365" s="437" t="s">
        <v>55</v>
      </c>
      <c r="AP365" s="437" t="s">
        <v>55</v>
      </c>
      <c r="AQ365" s="608" t="s">
        <v>32</v>
      </c>
      <c r="AR365" s="437" t="s">
        <v>2244</v>
      </c>
      <c r="AS365" s="437" t="s">
        <v>2607</v>
      </c>
      <c r="AT365" s="437"/>
      <c r="AU365" s="796" t="s">
        <v>2241</v>
      </c>
      <c r="AV365" s="437">
        <v>364</v>
      </c>
    </row>
    <row r="366" spans="1:48" ht="27">
      <c r="A366" s="535">
        <v>45513</v>
      </c>
      <c r="B366" s="536">
        <v>108</v>
      </c>
      <c r="C366" s="537">
        <v>0.41666666666666669</v>
      </c>
      <c r="D366" s="538">
        <v>2405014</v>
      </c>
      <c r="E366" s="538" t="s">
        <v>59</v>
      </c>
      <c r="F366" s="538" t="s">
        <v>55</v>
      </c>
      <c r="G366" s="857">
        <v>13.8</v>
      </c>
      <c r="H366" s="857">
        <v>13.41</v>
      </c>
      <c r="I366" s="857">
        <v>13.4</v>
      </c>
      <c r="J366" s="530"/>
      <c r="K366" s="830">
        <v>11.88</v>
      </c>
      <c r="L366" s="539">
        <f>(SSSE[[#This Row],[Protéine Brut (%) (+/-0,7)]]/(100-SSSE[[#This Row],[Humidité (%)]]))*100</f>
        <v>13.781902552204176</v>
      </c>
      <c r="M366" s="865">
        <v>1</v>
      </c>
      <c r="N366" s="865">
        <v>2.5</v>
      </c>
      <c r="O366" s="865"/>
      <c r="P366" s="865">
        <v>3.2</v>
      </c>
      <c r="Q366" s="863">
        <f t="shared" si="2"/>
        <v>6.7</v>
      </c>
      <c r="R366" s="862">
        <v>10</v>
      </c>
      <c r="S366" s="862">
        <v>25</v>
      </c>
      <c r="T366" s="862">
        <v>24</v>
      </c>
      <c r="U366" s="863">
        <f>SUM(SSSE[[#This Row],[G 355µ]:[G 250µ]])</f>
        <v>59</v>
      </c>
      <c r="V366" s="862">
        <v>15</v>
      </c>
      <c r="W366" s="862">
        <v>8</v>
      </c>
      <c r="X366" s="862">
        <v>4</v>
      </c>
      <c r="Y366" s="883">
        <v>7</v>
      </c>
      <c r="Z366" s="863">
        <f t="shared" si="3"/>
        <v>34</v>
      </c>
      <c r="AA366" s="822">
        <v>30.52</v>
      </c>
      <c r="AB366" s="822">
        <v>82</v>
      </c>
      <c r="AC366" s="833">
        <v>10.119999999999999</v>
      </c>
      <c r="AD366" s="531">
        <v>83.3</v>
      </c>
      <c r="AE366" s="531">
        <v>-1.98</v>
      </c>
      <c r="AF366" s="823">
        <v>21.97</v>
      </c>
      <c r="AG366" s="540">
        <v>13</v>
      </c>
      <c r="AH366" s="540">
        <v>80</v>
      </c>
      <c r="AI366" s="533"/>
      <c r="AJ366" s="437"/>
      <c r="AK366" s="437"/>
      <c r="AL366" s="796" t="s">
        <v>27</v>
      </c>
      <c r="AM366" s="437" t="s">
        <v>55</v>
      </c>
      <c r="AN366" s="534" t="s">
        <v>55</v>
      </c>
      <c r="AO366" s="437" t="s">
        <v>55</v>
      </c>
      <c r="AP366" s="437" t="s">
        <v>55</v>
      </c>
      <c r="AQ366" s="608" t="s">
        <v>32</v>
      </c>
      <c r="AR366" s="437" t="s">
        <v>2244</v>
      </c>
      <c r="AS366" s="437" t="s">
        <v>2608</v>
      </c>
      <c r="AT366" s="437"/>
      <c r="AU366" s="796" t="s">
        <v>2241</v>
      </c>
      <c r="AV366" s="437">
        <v>365</v>
      </c>
    </row>
    <row r="367" spans="1:48" ht="27">
      <c r="A367" s="535">
        <v>45514</v>
      </c>
      <c r="B367" s="536">
        <v>108</v>
      </c>
      <c r="C367" s="537">
        <v>0.41666666666666669</v>
      </c>
      <c r="D367" s="538">
        <v>2405024</v>
      </c>
      <c r="E367" s="538" t="s">
        <v>59</v>
      </c>
      <c r="F367" s="538" t="s">
        <v>55</v>
      </c>
      <c r="G367" s="857">
        <v>13.8</v>
      </c>
      <c r="H367" s="857"/>
      <c r="I367" s="857"/>
      <c r="J367" s="530">
        <v>0.628</v>
      </c>
      <c r="K367" s="830">
        <v>13.16</v>
      </c>
      <c r="L367" s="539">
        <f>(SSSE[[#This Row],[Protéine Brut (%) (+/-0,7)]]/(100-SSSE[[#This Row],[Humidité (%)]]))*100</f>
        <v>15.266821345707656</v>
      </c>
      <c r="M367" s="865">
        <v>1.2</v>
      </c>
      <c r="N367" s="865">
        <v>2.4</v>
      </c>
      <c r="O367" s="865"/>
      <c r="P367" s="865">
        <v>4</v>
      </c>
      <c r="Q367" s="863">
        <f t="shared" si="2"/>
        <v>7.6</v>
      </c>
      <c r="R367" s="862">
        <v>9</v>
      </c>
      <c r="S367" s="862">
        <v>24</v>
      </c>
      <c r="T367" s="862">
        <v>22</v>
      </c>
      <c r="U367" s="863">
        <f>SUM(SSSE[[#This Row],[G 355µ]:[G 250µ]])</f>
        <v>55</v>
      </c>
      <c r="V367" s="862">
        <v>17</v>
      </c>
      <c r="W367" s="862">
        <v>9</v>
      </c>
      <c r="X367" s="862">
        <v>5</v>
      </c>
      <c r="Y367" s="883">
        <v>6</v>
      </c>
      <c r="Z367" s="863">
        <f t="shared" si="3"/>
        <v>37</v>
      </c>
      <c r="AA367" s="822"/>
      <c r="AB367" s="822"/>
      <c r="AC367" s="833"/>
      <c r="AD367" s="531">
        <v>83.63</v>
      </c>
      <c r="AE367" s="531">
        <v>-1.49</v>
      </c>
      <c r="AF367" s="823">
        <v>20.37</v>
      </c>
      <c r="AG367" s="540">
        <v>13</v>
      </c>
      <c r="AH367" s="540">
        <v>75</v>
      </c>
      <c r="AI367" s="533"/>
      <c r="AJ367" s="437"/>
      <c r="AK367" s="437"/>
      <c r="AL367" s="796" t="s">
        <v>27</v>
      </c>
      <c r="AM367" s="437" t="s">
        <v>55</v>
      </c>
      <c r="AN367" s="534" t="s">
        <v>55</v>
      </c>
      <c r="AO367" s="437" t="s">
        <v>55</v>
      </c>
      <c r="AP367" s="437" t="s">
        <v>55</v>
      </c>
      <c r="AQ367" s="608" t="s">
        <v>32</v>
      </c>
      <c r="AR367" s="437" t="s">
        <v>2244</v>
      </c>
      <c r="AS367" s="437" t="s">
        <v>2609</v>
      </c>
      <c r="AT367" s="437"/>
      <c r="AU367" s="796" t="s">
        <v>2241</v>
      </c>
      <c r="AV367" s="437">
        <v>366</v>
      </c>
    </row>
    <row r="368" spans="1:48" ht="27">
      <c r="A368" s="535">
        <v>45516</v>
      </c>
      <c r="B368" s="536">
        <v>108</v>
      </c>
      <c r="C368" s="537">
        <v>0.4375</v>
      </c>
      <c r="D368" s="538">
        <v>2405064</v>
      </c>
      <c r="E368" s="538" t="s">
        <v>59</v>
      </c>
      <c r="F368" s="538" t="s">
        <v>55</v>
      </c>
      <c r="G368" s="857">
        <v>13.6</v>
      </c>
      <c r="H368" s="857"/>
      <c r="I368" s="857">
        <v>13.22</v>
      </c>
      <c r="J368" s="530"/>
      <c r="K368" s="830">
        <v>12.8</v>
      </c>
      <c r="L368" s="539">
        <f>(SSSE[[#This Row],[Protéine Brut (%) (+/-0,7)]]/(100-SSSE[[#This Row],[Humidité (%)]]))*100</f>
        <v>14.814814814814813</v>
      </c>
      <c r="M368" s="865">
        <v>1.3</v>
      </c>
      <c r="N368" s="865">
        <v>2.5</v>
      </c>
      <c r="O368" s="865"/>
      <c r="P368" s="865">
        <v>3.8</v>
      </c>
      <c r="Q368" s="863">
        <f t="shared" si="2"/>
        <v>7.6</v>
      </c>
      <c r="R368" s="862">
        <v>8</v>
      </c>
      <c r="S368" s="862">
        <v>25</v>
      </c>
      <c r="T368" s="862">
        <v>23</v>
      </c>
      <c r="U368" s="863">
        <f>SUM(SSSE[[#This Row],[G 355µ]:[G 250µ]])</f>
        <v>56</v>
      </c>
      <c r="V368" s="862">
        <v>16</v>
      </c>
      <c r="W368" s="862">
        <v>10</v>
      </c>
      <c r="X368" s="862">
        <v>5</v>
      </c>
      <c r="Y368" s="883">
        <v>5</v>
      </c>
      <c r="Z368" s="863">
        <f t="shared" si="3"/>
        <v>36</v>
      </c>
      <c r="AA368" s="822"/>
      <c r="AB368" s="822"/>
      <c r="AC368" s="833"/>
      <c r="AD368" s="531">
        <v>83.41</v>
      </c>
      <c r="AE368" s="531">
        <v>-1.63</v>
      </c>
      <c r="AF368" s="823">
        <v>20.440000000000001</v>
      </c>
      <c r="AG368" s="540">
        <v>12</v>
      </c>
      <c r="AH368" s="540">
        <v>86</v>
      </c>
      <c r="AI368" s="533"/>
      <c r="AJ368" s="437"/>
      <c r="AK368" s="437"/>
      <c r="AL368" s="796" t="s">
        <v>27</v>
      </c>
      <c r="AM368" s="437" t="s">
        <v>55</v>
      </c>
      <c r="AN368" s="534" t="s">
        <v>55</v>
      </c>
      <c r="AO368" s="437" t="s">
        <v>55</v>
      </c>
      <c r="AP368" s="437" t="s">
        <v>55</v>
      </c>
      <c r="AQ368" s="608" t="s">
        <v>32</v>
      </c>
      <c r="AR368" s="437" t="s">
        <v>2244</v>
      </c>
      <c r="AS368" s="437" t="s">
        <v>2610</v>
      </c>
      <c r="AT368" s="437"/>
      <c r="AU368" s="796" t="s">
        <v>2241</v>
      </c>
      <c r="AV368" s="437">
        <v>367</v>
      </c>
    </row>
    <row r="369" spans="1:48" ht="27">
      <c r="A369" s="535">
        <v>45517</v>
      </c>
      <c r="B369" s="536">
        <v>108</v>
      </c>
      <c r="C369" s="537">
        <v>0.48958333333333331</v>
      </c>
      <c r="D369" s="538">
        <v>2405092</v>
      </c>
      <c r="E369" s="538" t="s">
        <v>59</v>
      </c>
      <c r="F369" s="538" t="s">
        <v>55</v>
      </c>
      <c r="G369" s="857">
        <v>13.6</v>
      </c>
      <c r="H369" s="857"/>
      <c r="I369" s="857">
        <v>13.42</v>
      </c>
      <c r="J369" s="530"/>
      <c r="K369" s="830">
        <v>12.41</v>
      </c>
      <c r="L369" s="539">
        <f>(SSSE[[#This Row],[Protéine Brut (%) (+/-0,7)]]/(100-SSSE[[#This Row],[Humidité (%)]]))*100</f>
        <v>14.363425925925924</v>
      </c>
      <c r="M369" s="865">
        <v>0.5</v>
      </c>
      <c r="N369" s="865">
        <v>2.8</v>
      </c>
      <c r="O369" s="865"/>
      <c r="P369" s="865">
        <v>3</v>
      </c>
      <c r="Q369" s="863">
        <f t="shared" si="2"/>
        <v>6.3</v>
      </c>
      <c r="R369" s="862">
        <v>11</v>
      </c>
      <c r="S369" s="862">
        <v>22</v>
      </c>
      <c r="T369" s="862">
        <v>23</v>
      </c>
      <c r="U369" s="863">
        <f>SUM(SSSE[[#This Row],[G 355µ]:[G 250µ]])</f>
        <v>56</v>
      </c>
      <c r="V369" s="862">
        <v>17</v>
      </c>
      <c r="W369" s="862">
        <v>8</v>
      </c>
      <c r="X369" s="862">
        <v>6</v>
      </c>
      <c r="Y369" s="883">
        <v>7</v>
      </c>
      <c r="Z369" s="863">
        <f t="shared" si="3"/>
        <v>38</v>
      </c>
      <c r="AA369" s="822"/>
      <c r="AB369" s="822"/>
      <c r="AC369" s="833"/>
      <c r="AD369" s="531">
        <v>83.47</v>
      </c>
      <c r="AE369" s="531">
        <v>-1.41</v>
      </c>
      <c r="AF369" s="823">
        <v>20.83</v>
      </c>
      <c r="AG369" s="540">
        <v>19</v>
      </c>
      <c r="AH369" s="540">
        <v>140</v>
      </c>
      <c r="AI369" s="533"/>
      <c r="AJ369" s="437"/>
      <c r="AK369" s="437"/>
      <c r="AL369" s="796" t="s">
        <v>46</v>
      </c>
      <c r="AM369" s="437" t="s">
        <v>55</v>
      </c>
      <c r="AN369" s="534" t="s">
        <v>55</v>
      </c>
      <c r="AO369" s="437" t="s">
        <v>55</v>
      </c>
      <c r="AP369" s="437" t="s">
        <v>55</v>
      </c>
      <c r="AQ369" s="608" t="s">
        <v>32</v>
      </c>
      <c r="AR369" s="437" t="s">
        <v>2244</v>
      </c>
      <c r="AS369" s="437" t="s">
        <v>2611</v>
      </c>
      <c r="AT369" s="437"/>
      <c r="AU369" s="796" t="s">
        <v>2241</v>
      </c>
      <c r="AV369" s="437">
        <v>368</v>
      </c>
    </row>
    <row r="370" spans="1:48" ht="27">
      <c r="A370" s="535">
        <v>45517</v>
      </c>
      <c r="B370" s="536">
        <v>108</v>
      </c>
      <c r="C370" s="537">
        <v>0.40972222222222221</v>
      </c>
      <c r="D370" s="538">
        <v>2405120</v>
      </c>
      <c r="E370" s="538" t="s">
        <v>59</v>
      </c>
      <c r="F370" s="538" t="s">
        <v>55</v>
      </c>
      <c r="G370" s="857">
        <v>14.14</v>
      </c>
      <c r="H370" s="857"/>
      <c r="I370" s="857">
        <v>13.7</v>
      </c>
      <c r="J370" s="530">
        <v>0.65</v>
      </c>
      <c r="K370" s="830">
        <v>12.1</v>
      </c>
      <c r="L370" s="539">
        <f>(SSSE[[#This Row],[Protéine Brut (%) (+/-0,7)]]/(100-SSSE[[#This Row],[Humidité (%)]]))*100</f>
        <v>14.092709061262521</v>
      </c>
      <c r="M370" s="865">
        <v>1</v>
      </c>
      <c r="N370" s="865">
        <v>2</v>
      </c>
      <c r="O370" s="865"/>
      <c r="P370" s="865">
        <v>4</v>
      </c>
      <c r="Q370" s="863">
        <f t="shared" si="2"/>
        <v>7</v>
      </c>
      <c r="R370" s="862">
        <v>10</v>
      </c>
      <c r="S370" s="862">
        <v>24</v>
      </c>
      <c r="T370" s="862">
        <v>22</v>
      </c>
      <c r="U370" s="863">
        <f>SUM(SSSE[[#This Row],[G 355µ]:[G 250µ]])</f>
        <v>56</v>
      </c>
      <c r="V370" s="862">
        <v>18</v>
      </c>
      <c r="W370" s="862">
        <v>9</v>
      </c>
      <c r="X370" s="862">
        <v>4</v>
      </c>
      <c r="Y370" s="883">
        <v>6</v>
      </c>
      <c r="Z370" s="863">
        <f t="shared" si="3"/>
        <v>37</v>
      </c>
      <c r="AA370" s="822">
        <v>31.24</v>
      </c>
      <c r="AB370" s="822">
        <v>84</v>
      </c>
      <c r="AC370" s="833">
        <v>10.48</v>
      </c>
      <c r="AD370" s="531">
        <v>84.36</v>
      </c>
      <c r="AE370" s="531">
        <v>-1.66</v>
      </c>
      <c r="AF370" s="823">
        <v>20.260000000000002</v>
      </c>
      <c r="AG370" s="540">
        <v>13</v>
      </c>
      <c r="AH370" s="540">
        <v>80</v>
      </c>
      <c r="AI370" s="533">
        <v>0.88</v>
      </c>
      <c r="AJ370" s="437"/>
      <c r="AK370" s="437"/>
      <c r="AL370" s="796" t="s">
        <v>27</v>
      </c>
      <c r="AM370" s="437" t="s">
        <v>55</v>
      </c>
      <c r="AN370" s="534" t="s">
        <v>55</v>
      </c>
      <c r="AO370" s="437" t="s">
        <v>55</v>
      </c>
      <c r="AP370" s="437" t="s">
        <v>55</v>
      </c>
      <c r="AQ370" s="608" t="s">
        <v>32</v>
      </c>
      <c r="AR370" s="437" t="s">
        <v>2244</v>
      </c>
      <c r="AS370" s="437" t="s">
        <v>2612</v>
      </c>
      <c r="AT370" s="437"/>
      <c r="AU370" s="796" t="s">
        <v>2241</v>
      </c>
      <c r="AV370" s="437">
        <v>369</v>
      </c>
    </row>
    <row r="371" spans="1:48" ht="27">
      <c r="A371" s="535">
        <v>45520</v>
      </c>
      <c r="B371" s="536">
        <v>108</v>
      </c>
      <c r="C371" s="537">
        <v>0.40972222222222221</v>
      </c>
      <c r="D371" s="538">
        <v>2405176</v>
      </c>
      <c r="E371" s="538" t="s">
        <v>59</v>
      </c>
      <c r="F371" s="538" t="s">
        <v>55</v>
      </c>
      <c r="G371" s="857">
        <v>13.33</v>
      </c>
      <c r="H371" s="857"/>
      <c r="I371" s="857"/>
      <c r="J371" s="530"/>
      <c r="K371" s="830">
        <v>12.74</v>
      </c>
      <c r="L371" s="539">
        <v>15</v>
      </c>
      <c r="M371" s="865"/>
      <c r="N371" s="865"/>
      <c r="O371" s="865"/>
      <c r="P371" s="865"/>
      <c r="Q371" s="863"/>
      <c r="R371" s="862"/>
      <c r="S371" s="862"/>
      <c r="T371" s="862"/>
      <c r="U371" s="863"/>
      <c r="V371" s="862"/>
      <c r="W371" s="862"/>
      <c r="X371" s="862"/>
      <c r="Y371" s="883"/>
      <c r="Z371" s="863"/>
      <c r="AA371" s="822"/>
      <c r="AB371" s="822"/>
      <c r="AC371" s="833"/>
      <c r="AD371" s="531">
        <v>84</v>
      </c>
      <c r="AE371" s="531">
        <v>-1.18</v>
      </c>
      <c r="AF371" s="823">
        <v>19.16</v>
      </c>
      <c r="AG371" s="540">
        <v>15</v>
      </c>
      <c r="AH371" s="540">
        <v>75</v>
      </c>
      <c r="AI371" s="533"/>
      <c r="AJ371" s="437"/>
      <c r="AK371" s="437"/>
      <c r="AL371" s="796" t="s">
        <v>27</v>
      </c>
      <c r="AM371" s="437" t="s">
        <v>55</v>
      </c>
      <c r="AN371" s="534" t="s">
        <v>55</v>
      </c>
      <c r="AO371" s="437" t="s">
        <v>55</v>
      </c>
      <c r="AP371" s="437" t="s">
        <v>55</v>
      </c>
      <c r="AQ371" s="608" t="s">
        <v>32</v>
      </c>
      <c r="AR371" s="437" t="s">
        <v>2239</v>
      </c>
      <c r="AS371" s="437" t="s">
        <v>2613</v>
      </c>
      <c r="AT371" s="437"/>
      <c r="AU371" s="796" t="s">
        <v>2241</v>
      </c>
      <c r="AV371" s="437">
        <v>370</v>
      </c>
    </row>
    <row r="372" spans="1:48" ht="27">
      <c r="A372" s="535">
        <v>45523</v>
      </c>
      <c r="B372" s="536">
        <v>108</v>
      </c>
      <c r="C372" s="537">
        <v>0.49027777777777776</v>
      </c>
      <c r="D372" s="538">
        <v>2405264</v>
      </c>
      <c r="E372" s="538" t="s">
        <v>21</v>
      </c>
      <c r="F372" s="538" t="s">
        <v>55</v>
      </c>
      <c r="G372" s="857">
        <v>13.9</v>
      </c>
      <c r="H372" s="857"/>
      <c r="I372" s="857">
        <v>13.78</v>
      </c>
      <c r="J372" s="530"/>
      <c r="K372" s="830">
        <v>11.83</v>
      </c>
      <c r="L372" s="539">
        <f>(SSSE[[#This Row],[Protéine Brut (%) (+/-0,7)]]/(100-SSSE[[#This Row],[Humidité (%)]]))*100</f>
        <v>13.739837398373986</v>
      </c>
      <c r="M372" s="865"/>
      <c r="N372" s="865"/>
      <c r="O372" s="865"/>
      <c r="P372" s="865"/>
      <c r="Q372" s="863"/>
      <c r="R372" s="862"/>
      <c r="S372" s="862"/>
      <c r="T372" s="862"/>
      <c r="U372" s="863"/>
      <c r="V372" s="862"/>
      <c r="W372" s="862"/>
      <c r="X372" s="862"/>
      <c r="Y372" s="883"/>
      <c r="Z372" s="863"/>
      <c r="AA372" s="822"/>
      <c r="AB372" s="822"/>
      <c r="AC372" s="833"/>
      <c r="AD372" s="531">
        <v>84.16</v>
      </c>
      <c r="AE372" s="531">
        <v>-1.23</v>
      </c>
      <c r="AF372" s="823">
        <v>19.37</v>
      </c>
      <c r="AG372" s="540">
        <v>8</v>
      </c>
      <c r="AH372" s="540">
        <v>80</v>
      </c>
      <c r="AI372" s="533">
        <v>0.81</v>
      </c>
      <c r="AJ372" s="437"/>
      <c r="AK372" s="437"/>
      <c r="AL372" s="796" t="s">
        <v>27</v>
      </c>
      <c r="AM372" s="437" t="s">
        <v>55</v>
      </c>
      <c r="AN372" s="534" t="s">
        <v>55</v>
      </c>
      <c r="AO372" s="437" t="s">
        <v>55</v>
      </c>
      <c r="AP372" s="437" t="s">
        <v>55</v>
      </c>
      <c r="AQ372" s="608" t="s">
        <v>32</v>
      </c>
      <c r="AR372" s="437" t="s">
        <v>2244</v>
      </c>
      <c r="AS372" s="437" t="s">
        <v>2614</v>
      </c>
      <c r="AT372" s="437"/>
      <c r="AU372" s="796" t="s">
        <v>2241</v>
      </c>
      <c r="AV372" s="437">
        <v>371</v>
      </c>
    </row>
    <row r="373" spans="1:48" ht="27">
      <c r="A373" s="535">
        <v>45523</v>
      </c>
      <c r="B373" s="536">
        <v>108</v>
      </c>
      <c r="C373" s="537">
        <v>0.5</v>
      </c>
      <c r="D373" s="538">
        <v>2405266</v>
      </c>
      <c r="E373" s="538" t="s">
        <v>59</v>
      </c>
      <c r="F373" s="538" t="s">
        <v>55</v>
      </c>
      <c r="G373" s="857">
        <v>13.2</v>
      </c>
      <c r="H373" s="857"/>
      <c r="I373" s="857">
        <v>13.2</v>
      </c>
      <c r="J373" s="530"/>
      <c r="K373" s="830">
        <v>12.42</v>
      </c>
      <c r="L373" s="539">
        <f>(SSSE[[#This Row],[Protéine Brut (%) (+/-0,7)]]/(100-SSSE[[#This Row],[Humidité (%)]]))*100</f>
        <v>14.308755760368664</v>
      </c>
      <c r="M373" s="865"/>
      <c r="N373" s="865"/>
      <c r="O373" s="865"/>
      <c r="P373" s="865"/>
      <c r="Q373" s="863"/>
      <c r="R373" s="862"/>
      <c r="S373" s="862"/>
      <c r="T373" s="862"/>
      <c r="U373" s="863"/>
      <c r="V373" s="862"/>
      <c r="W373" s="862"/>
      <c r="X373" s="862"/>
      <c r="Y373" s="883"/>
      <c r="Z373" s="863"/>
      <c r="AA373" s="822"/>
      <c r="AB373" s="822"/>
      <c r="AC373" s="833"/>
      <c r="AD373" s="531">
        <v>84.27</v>
      </c>
      <c r="AE373" s="531">
        <v>-1.58</v>
      </c>
      <c r="AF373" s="823">
        <v>20.41</v>
      </c>
      <c r="AG373" s="540">
        <v>11</v>
      </c>
      <c r="AH373" s="540">
        <v>120</v>
      </c>
      <c r="AI373" s="533"/>
      <c r="AJ373" s="437"/>
      <c r="AK373" s="437"/>
      <c r="AL373" s="796" t="s">
        <v>27</v>
      </c>
      <c r="AM373" s="437" t="s">
        <v>55</v>
      </c>
      <c r="AN373" s="534" t="s">
        <v>55</v>
      </c>
      <c r="AO373" s="437" t="s">
        <v>55</v>
      </c>
      <c r="AP373" s="437" t="s">
        <v>55</v>
      </c>
      <c r="AQ373" s="608" t="s">
        <v>32</v>
      </c>
      <c r="AR373" s="437" t="s">
        <v>2239</v>
      </c>
      <c r="AS373" s="437" t="s">
        <v>2615</v>
      </c>
      <c r="AT373" s="437"/>
      <c r="AU373" s="796" t="s">
        <v>2241</v>
      </c>
      <c r="AV373" s="437">
        <v>372</v>
      </c>
    </row>
    <row r="374" spans="1:48" ht="27">
      <c r="A374" s="535">
        <v>45525</v>
      </c>
      <c r="B374" s="536">
        <v>108</v>
      </c>
      <c r="C374" s="537">
        <v>0.41666666666666669</v>
      </c>
      <c r="D374" s="538">
        <v>2405324</v>
      </c>
      <c r="E374" s="538" t="s">
        <v>59</v>
      </c>
      <c r="F374" s="538" t="s">
        <v>55</v>
      </c>
      <c r="G374" s="857">
        <v>13.98</v>
      </c>
      <c r="H374" s="857"/>
      <c r="I374" s="857"/>
      <c r="J374" s="530"/>
      <c r="K374" s="830">
        <v>12.29</v>
      </c>
      <c r="L374" s="539">
        <f>(SSSE[[#This Row],[Protéine Brut (%) (+/-0,7)]]/(100-SSSE[[#This Row],[Humidité (%)]]))*100</f>
        <v>14.287375029063007</v>
      </c>
      <c r="M374" s="865">
        <v>0.8</v>
      </c>
      <c r="N374" s="865">
        <v>2.4</v>
      </c>
      <c r="O374" s="865"/>
      <c r="P374" s="865">
        <v>5</v>
      </c>
      <c r="Q374" s="863">
        <f t="shared" si="2"/>
        <v>8.1999999999999993</v>
      </c>
      <c r="R374" s="862">
        <v>11</v>
      </c>
      <c r="S374" s="862">
        <v>23</v>
      </c>
      <c r="T374" s="862">
        <v>22</v>
      </c>
      <c r="U374" s="863">
        <f>SUM(SSSE[[#This Row],[G 355µ]:[G 250µ]])</f>
        <v>56</v>
      </c>
      <c r="V374" s="862">
        <v>17</v>
      </c>
      <c r="W374" s="862">
        <v>7</v>
      </c>
      <c r="X374" s="862">
        <v>3</v>
      </c>
      <c r="Y374" s="883">
        <v>8</v>
      </c>
      <c r="Z374" s="863">
        <f t="shared" si="3"/>
        <v>35</v>
      </c>
      <c r="AA374" s="822">
        <v>29.39</v>
      </c>
      <c r="AB374" s="822">
        <v>63</v>
      </c>
      <c r="AC374" s="833">
        <v>9.9700000000000006</v>
      </c>
      <c r="AD374" s="531">
        <v>84.87</v>
      </c>
      <c r="AE374" s="531">
        <v>-0.96</v>
      </c>
      <c r="AF374" s="823">
        <v>18.2</v>
      </c>
      <c r="AG374" s="540">
        <v>13</v>
      </c>
      <c r="AH374" s="540">
        <v>140</v>
      </c>
      <c r="AI374" s="533"/>
      <c r="AJ374" s="437"/>
      <c r="AK374" s="437"/>
      <c r="AL374" s="796" t="s">
        <v>27</v>
      </c>
      <c r="AM374" s="437" t="s">
        <v>55</v>
      </c>
      <c r="AN374" s="534" t="s">
        <v>55</v>
      </c>
      <c r="AO374" s="437" t="s">
        <v>55</v>
      </c>
      <c r="AP374" s="437" t="s">
        <v>55</v>
      </c>
      <c r="AQ374" s="608" t="s">
        <v>32</v>
      </c>
      <c r="AR374" s="437" t="s">
        <v>2244</v>
      </c>
      <c r="AS374" s="437" t="s">
        <v>2616</v>
      </c>
      <c r="AT374" s="437"/>
      <c r="AU374" s="796" t="s">
        <v>2241</v>
      </c>
      <c r="AV374" s="437">
        <v>373</v>
      </c>
    </row>
    <row r="375" spans="1:48" ht="27">
      <c r="A375" s="535">
        <v>45526</v>
      </c>
      <c r="B375" s="536">
        <v>108</v>
      </c>
      <c r="C375" s="537">
        <v>0.5</v>
      </c>
      <c r="D375" s="538">
        <v>2405360</v>
      </c>
      <c r="E375" s="538" t="s">
        <v>59</v>
      </c>
      <c r="F375" s="538" t="s">
        <v>55</v>
      </c>
      <c r="G375" s="857">
        <v>13.7</v>
      </c>
      <c r="H375" s="857"/>
      <c r="I375" s="857"/>
      <c r="J375" s="530"/>
      <c r="K375" s="830">
        <v>12.36</v>
      </c>
      <c r="L375" s="539">
        <f>(SSSE[[#This Row],[Protéine Brut (%) (+/-0,7)]]/(100-SSSE[[#This Row],[Humidité (%)]]))*100</f>
        <v>14.322132097334878</v>
      </c>
      <c r="M375" s="865"/>
      <c r="N375" s="865"/>
      <c r="O375" s="865"/>
      <c r="P375" s="865"/>
      <c r="Q375" s="863"/>
      <c r="R375" s="862"/>
      <c r="S375" s="862"/>
      <c r="T375" s="862"/>
      <c r="U375" s="863"/>
      <c r="V375" s="862"/>
      <c r="W375" s="862"/>
      <c r="X375" s="862"/>
      <c r="Y375" s="883"/>
      <c r="Z375" s="863"/>
      <c r="AA375" s="822"/>
      <c r="AB375" s="822"/>
      <c r="AC375" s="833"/>
      <c r="AD375" s="531">
        <v>84.81</v>
      </c>
      <c r="AE375" s="531">
        <v>-0.86</v>
      </c>
      <c r="AF375" s="823">
        <v>18.11</v>
      </c>
      <c r="AG375" s="540">
        <v>16</v>
      </c>
      <c r="AH375" s="540">
        <v>111</v>
      </c>
      <c r="AI375" s="533"/>
      <c r="AJ375" s="437"/>
      <c r="AK375" s="437"/>
      <c r="AL375" s="796" t="s">
        <v>27</v>
      </c>
      <c r="AM375" s="437" t="s">
        <v>55</v>
      </c>
      <c r="AN375" s="534" t="s">
        <v>55</v>
      </c>
      <c r="AO375" s="437" t="s">
        <v>55</v>
      </c>
      <c r="AP375" s="437" t="s">
        <v>55</v>
      </c>
      <c r="AQ375" s="608" t="s">
        <v>32</v>
      </c>
      <c r="AR375" s="437" t="s">
        <v>2244</v>
      </c>
      <c r="AS375" s="437" t="s">
        <v>2617</v>
      </c>
      <c r="AT375" s="437"/>
      <c r="AU375" s="796" t="s">
        <v>2241</v>
      </c>
      <c r="AV375" s="437">
        <v>374</v>
      </c>
    </row>
    <row r="376" spans="1:48" ht="27">
      <c r="A376" s="535">
        <v>45527</v>
      </c>
      <c r="B376" s="536">
        <v>108</v>
      </c>
      <c r="C376" s="537">
        <v>0.39583333333333331</v>
      </c>
      <c r="D376" s="538">
        <v>2405395</v>
      </c>
      <c r="E376" s="538" t="s">
        <v>59</v>
      </c>
      <c r="F376" s="538" t="s">
        <v>55</v>
      </c>
      <c r="G376" s="857">
        <v>13.6</v>
      </c>
      <c r="H376" s="857">
        <v>13.4</v>
      </c>
      <c r="I376" s="857">
        <v>13.64</v>
      </c>
      <c r="J376" s="530"/>
      <c r="K376" s="830">
        <v>12.2</v>
      </c>
      <c r="L376" s="539">
        <f>(SSSE[[#This Row],[Protéine Brut (%) (+/-0,7)]]/(100-SSSE[[#This Row],[Humidité (%)]]))*100</f>
        <v>14.120370370370368</v>
      </c>
      <c r="M376" s="865"/>
      <c r="N376" s="865"/>
      <c r="O376" s="865"/>
      <c r="P376" s="865"/>
      <c r="Q376" s="863"/>
      <c r="R376" s="862"/>
      <c r="S376" s="862"/>
      <c r="T376" s="862"/>
      <c r="U376" s="863"/>
      <c r="V376" s="862"/>
      <c r="W376" s="862"/>
      <c r="X376" s="862"/>
      <c r="Y376" s="883"/>
      <c r="Z376" s="863"/>
      <c r="AA376" s="822"/>
      <c r="AB376" s="822"/>
      <c r="AC376" s="833"/>
      <c r="AD376" s="531">
        <v>84.9</v>
      </c>
      <c r="AE376" s="531">
        <v>-1.91</v>
      </c>
      <c r="AF376" s="823">
        <v>20.96</v>
      </c>
      <c r="AG376" s="540">
        <v>15</v>
      </c>
      <c r="AH376" s="540">
        <v>141</v>
      </c>
      <c r="AI376" s="533">
        <v>0.94</v>
      </c>
      <c r="AJ376" s="437"/>
      <c r="AK376" s="437"/>
      <c r="AL376" s="796" t="s">
        <v>27</v>
      </c>
      <c r="AM376" s="437" t="s">
        <v>55</v>
      </c>
      <c r="AN376" s="534" t="s">
        <v>55</v>
      </c>
      <c r="AO376" s="437" t="s">
        <v>55</v>
      </c>
      <c r="AP376" s="437" t="s">
        <v>55</v>
      </c>
      <c r="AQ376" s="608" t="s">
        <v>32</v>
      </c>
      <c r="AR376" s="437" t="s">
        <v>2244</v>
      </c>
      <c r="AS376" s="437" t="s">
        <v>2618</v>
      </c>
      <c r="AT376" s="437"/>
      <c r="AU376" s="796" t="s">
        <v>2241</v>
      </c>
      <c r="AV376" s="437">
        <v>375</v>
      </c>
    </row>
    <row r="377" spans="1:48" ht="27">
      <c r="A377" s="535">
        <v>45530</v>
      </c>
      <c r="B377" s="536">
        <v>108</v>
      </c>
      <c r="C377" s="537">
        <v>0.4375</v>
      </c>
      <c r="D377" s="538">
        <v>2405446</v>
      </c>
      <c r="E377" s="538" t="s">
        <v>59</v>
      </c>
      <c r="F377" s="538" t="s">
        <v>55</v>
      </c>
      <c r="G377" s="857">
        <v>13.4</v>
      </c>
      <c r="H377" s="857"/>
      <c r="I377" s="857">
        <v>13.3</v>
      </c>
      <c r="J377" s="530"/>
      <c r="K377" s="830">
        <v>12.04</v>
      </c>
      <c r="L377" s="539">
        <f>(SSSE[[#This Row],[Protéine Brut (%) (+/-0,7)]]/(100-SSSE[[#This Row],[Humidité (%)]]))*100</f>
        <v>13.903002309468823</v>
      </c>
      <c r="M377" s="865">
        <v>1.2</v>
      </c>
      <c r="N377" s="865">
        <v>2.6</v>
      </c>
      <c r="O377" s="865"/>
      <c r="P377" s="865">
        <v>4</v>
      </c>
      <c r="Q377" s="863">
        <f t="shared" si="2"/>
        <v>7.8</v>
      </c>
      <c r="R377" s="862">
        <v>10</v>
      </c>
      <c r="S377" s="862">
        <v>22</v>
      </c>
      <c r="T377" s="862">
        <v>24</v>
      </c>
      <c r="U377" s="863">
        <f>SUM(SSSE[[#This Row],[G 355µ]:[G 250µ]])</f>
        <v>56</v>
      </c>
      <c r="V377" s="862">
        <v>16</v>
      </c>
      <c r="W377" s="862">
        <v>7</v>
      </c>
      <c r="X377" s="862">
        <v>4</v>
      </c>
      <c r="Y377" s="883">
        <v>8</v>
      </c>
      <c r="Z377" s="863">
        <f t="shared" si="3"/>
        <v>35</v>
      </c>
      <c r="AA377" s="822">
        <v>29.68</v>
      </c>
      <c r="AB377" s="822">
        <v>61</v>
      </c>
      <c r="AC377" s="833">
        <v>10.45</v>
      </c>
      <c r="AD377" s="531">
        <v>84.93</v>
      </c>
      <c r="AE377" s="531">
        <v>-1.54</v>
      </c>
      <c r="AF377" s="823">
        <v>19.53</v>
      </c>
      <c r="AG377" s="540">
        <v>26</v>
      </c>
      <c r="AH377" s="540">
        <v>200</v>
      </c>
      <c r="AI377" s="533"/>
      <c r="AJ377" s="437"/>
      <c r="AK377" s="437"/>
      <c r="AL377" s="796" t="s">
        <v>27</v>
      </c>
      <c r="AM377" s="437" t="s">
        <v>55</v>
      </c>
      <c r="AN377" s="534" t="s">
        <v>55</v>
      </c>
      <c r="AO377" s="437" t="s">
        <v>55</v>
      </c>
      <c r="AP377" s="437" t="s">
        <v>55</v>
      </c>
      <c r="AQ377" s="608" t="s">
        <v>32</v>
      </c>
      <c r="AR377" s="437" t="s">
        <v>2239</v>
      </c>
      <c r="AS377" s="437" t="s">
        <v>2619</v>
      </c>
      <c r="AT377" s="437"/>
      <c r="AU377" s="796" t="s">
        <v>2241</v>
      </c>
      <c r="AV377" s="437">
        <v>376</v>
      </c>
    </row>
    <row r="378" spans="1:48" ht="27">
      <c r="A378" s="535">
        <v>45531</v>
      </c>
      <c r="B378" s="536">
        <v>108</v>
      </c>
      <c r="C378" s="537">
        <v>0.44097222222222221</v>
      </c>
      <c r="D378" s="538">
        <v>2405471</v>
      </c>
      <c r="E378" s="538" t="s">
        <v>59</v>
      </c>
      <c r="F378" s="538" t="s">
        <v>55</v>
      </c>
      <c r="G378" s="857">
        <v>13.8</v>
      </c>
      <c r="H378" s="857"/>
      <c r="I378" s="857">
        <v>13.71</v>
      </c>
      <c r="J378" s="530"/>
      <c r="K378" s="830">
        <v>11.95</v>
      </c>
      <c r="L378" s="539">
        <f>(SSSE[[#This Row],[Protéine Brut (%) (+/-0,7)]]/(100-SSSE[[#This Row],[Humidité (%)]]))*100</f>
        <v>13.863109048723896</v>
      </c>
      <c r="M378" s="865">
        <v>1.3</v>
      </c>
      <c r="N378" s="865">
        <v>2.4</v>
      </c>
      <c r="O378" s="865"/>
      <c r="P378" s="865">
        <v>3</v>
      </c>
      <c r="Q378" s="863">
        <f t="shared" si="2"/>
        <v>6.7</v>
      </c>
      <c r="R378" s="862">
        <v>11</v>
      </c>
      <c r="S378" s="862">
        <v>24</v>
      </c>
      <c r="T378" s="862">
        <v>23</v>
      </c>
      <c r="U378" s="863">
        <f>SUM(SSSE[[#This Row],[G 355µ]:[G 250µ]])</f>
        <v>58</v>
      </c>
      <c r="V378" s="862">
        <v>12</v>
      </c>
      <c r="W378" s="862">
        <v>8</v>
      </c>
      <c r="X378" s="862">
        <v>7</v>
      </c>
      <c r="Y378" s="883">
        <v>8</v>
      </c>
      <c r="Z378" s="863">
        <f t="shared" si="3"/>
        <v>35</v>
      </c>
      <c r="AA378" s="822"/>
      <c r="AB378" s="822"/>
      <c r="AC378" s="833"/>
      <c r="AD378" s="531">
        <v>84.37</v>
      </c>
      <c r="AE378" s="531">
        <v>-1.05</v>
      </c>
      <c r="AF378" s="823">
        <v>18.98</v>
      </c>
      <c r="AG378" s="540">
        <v>25</v>
      </c>
      <c r="AH378" s="540">
        <v>220</v>
      </c>
      <c r="AI378" s="533"/>
      <c r="AJ378" s="437"/>
      <c r="AK378" s="437"/>
      <c r="AL378" s="796" t="s">
        <v>27</v>
      </c>
      <c r="AM378" s="437" t="s">
        <v>55</v>
      </c>
      <c r="AN378" s="534" t="s">
        <v>55</v>
      </c>
      <c r="AO378" s="437" t="s">
        <v>55</v>
      </c>
      <c r="AP378" s="437" t="s">
        <v>55</v>
      </c>
      <c r="AQ378" s="608" t="s">
        <v>32</v>
      </c>
      <c r="AR378" s="437" t="s">
        <v>2244</v>
      </c>
      <c r="AS378" s="437" t="s">
        <v>2620</v>
      </c>
      <c r="AT378" s="437"/>
      <c r="AU378" s="796" t="s">
        <v>2241</v>
      </c>
      <c r="AV378" s="437">
        <v>377</v>
      </c>
    </row>
    <row r="379" spans="1:48" ht="27">
      <c r="A379" s="535">
        <v>45531</v>
      </c>
      <c r="B379" s="536">
        <v>108</v>
      </c>
      <c r="C379" s="537">
        <v>0.51041666666666663</v>
      </c>
      <c r="D379" s="538">
        <v>2405471</v>
      </c>
      <c r="E379" s="538" t="s">
        <v>21</v>
      </c>
      <c r="F379" s="538" t="s">
        <v>55</v>
      </c>
      <c r="G379" s="857">
        <v>13.86</v>
      </c>
      <c r="H379" s="857"/>
      <c r="I379" s="857"/>
      <c r="J379" s="530"/>
      <c r="K379" s="830">
        <v>11.58</v>
      </c>
      <c r="L379" s="539">
        <f>(SSSE[[#This Row],[Protéine Brut (%) (+/-0,7)]]/(100-SSSE[[#This Row],[Humidité (%)]]))*100</f>
        <v>13.443231947991642</v>
      </c>
      <c r="M379" s="865"/>
      <c r="N379" s="865"/>
      <c r="O379" s="865"/>
      <c r="P379" s="865"/>
      <c r="Q379" s="863"/>
      <c r="R379" s="862"/>
      <c r="S379" s="862"/>
      <c r="T379" s="862"/>
      <c r="U379" s="863"/>
      <c r="V379" s="862"/>
      <c r="W379" s="862"/>
      <c r="X379" s="862"/>
      <c r="Y379" s="883"/>
      <c r="Z379" s="863"/>
      <c r="AA379" s="822"/>
      <c r="AB379" s="822"/>
      <c r="AC379" s="833"/>
      <c r="AD379" s="531"/>
      <c r="AE379" s="531"/>
      <c r="AF379" s="823"/>
      <c r="AG379" s="540">
        <v>20</v>
      </c>
      <c r="AH379" s="540">
        <v>116</v>
      </c>
      <c r="AI379" s="533">
        <v>0.92</v>
      </c>
      <c r="AJ379" s="437"/>
      <c r="AK379" s="437"/>
      <c r="AL379" s="796" t="s">
        <v>27</v>
      </c>
      <c r="AM379" s="437" t="s">
        <v>55</v>
      </c>
      <c r="AN379" s="534" t="s">
        <v>55</v>
      </c>
      <c r="AO379" s="437" t="s">
        <v>55</v>
      </c>
      <c r="AP379" s="437" t="s">
        <v>55</v>
      </c>
      <c r="AQ379" s="608" t="s">
        <v>32</v>
      </c>
      <c r="AR379" s="437"/>
      <c r="AS379" s="437" t="s">
        <v>2621</v>
      </c>
      <c r="AT379" s="437"/>
      <c r="AU379" s="796" t="s">
        <v>2241</v>
      </c>
      <c r="AV379" s="437">
        <v>378</v>
      </c>
    </row>
    <row r="380" spans="1:48" ht="27">
      <c r="A380" s="535">
        <v>45532</v>
      </c>
      <c r="B380" s="536">
        <v>108</v>
      </c>
      <c r="C380" s="537">
        <v>0.39583333333333331</v>
      </c>
      <c r="D380" s="538">
        <v>2405494</v>
      </c>
      <c r="E380" s="538" t="s">
        <v>59</v>
      </c>
      <c r="F380" s="538" t="s">
        <v>55</v>
      </c>
      <c r="G380" s="857">
        <v>14.06</v>
      </c>
      <c r="H380" s="857">
        <v>14.1</v>
      </c>
      <c r="I380" s="857">
        <v>13.9</v>
      </c>
      <c r="J380" s="530"/>
      <c r="K380" s="830">
        <v>12.29</v>
      </c>
      <c r="L380" s="539">
        <f>(SSSE[[#This Row],[Protéine Brut (%) (+/-0,7)]]/(100-SSSE[[#This Row],[Humidité (%)]]))*100</f>
        <v>14.30067488945776</v>
      </c>
      <c r="M380" s="865">
        <v>1.2</v>
      </c>
      <c r="N380" s="865">
        <v>2.5</v>
      </c>
      <c r="O380" s="865"/>
      <c r="P380" s="865">
        <v>5</v>
      </c>
      <c r="Q380" s="863">
        <f t="shared" si="2"/>
        <v>8.6999999999999993</v>
      </c>
      <c r="R380" s="862">
        <v>8</v>
      </c>
      <c r="S380" s="862">
        <v>25</v>
      </c>
      <c r="T380" s="862">
        <v>23</v>
      </c>
      <c r="U380" s="863">
        <f>SUM(SSSE[[#This Row],[G 355µ]:[G 250µ]])</f>
        <v>56</v>
      </c>
      <c r="V380" s="862">
        <v>13</v>
      </c>
      <c r="W380" s="862">
        <v>7</v>
      </c>
      <c r="X380" s="862">
        <v>6</v>
      </c>
      <c r="Y380" s="883">
        <v>8</v>
      </c>
      <c r="Z380" s="863">
        <f t="shared" si="3"/>
        <v>34</v>
      </c>
      <c r="AA380" s="822"/>
      <c r="AB380" s="822"/>
      <c r="AC380" s="833"/>
      <c r="AD380" s="531">
        <v>83.71</v>
      </c>
      <c r="AE380" s="531">
        <v>-1.49</v>
      </c>
      <c r="AF380" s="823">
        <v>19.79</v>
      </c>
      <c r="AG380" s="540">
        <v>15</v>
      </c>
      <c r="AH380" s="540">
        <v>110</v>
      </c>
      <c r="AI380" s="533">
        <v>0.81</v>
      </c>
      <c r="AJ380" s="437"/>
      <c r="AK380" s="437"/>
      <c r="AL380" s="796" t="s">
        <v>27</v>
      </c>
      <c r="AM380" s="437" t="s">
        <v>55</v>
      </c>
      <c r="AN380" s="534" t="s">
        <v>55</v>
      </c>
      <c r="AO380" s="437" t="s">
        <v>55</v>
      </c>
      <c r="AP380" s="437" t="s">
        <v>55</v>
      </c>
      <c r="AQ380" s="608" t="s">
        <v>32</v>
      </c>
      <c r="AR380" s="437" t="s">
        <v>2244</v>
      </c>
      <c r="AS380" s="437" t="s">
        <v>2622</v>
      </c>
      <c r="AT380" s="437"/>
      <c r="AU380" s="796" t="s">
        <v>2241</v>
      </c>
      <c r="AV380" s="437">
        <v>379</v>
      </c>
    </row>
    <row r="381" spans="1:48" ht="27">
      <c r="A381" s="535">
        <v>45532</v>
      </c>
      <c r="B381" s="536">
        <v>108</v>
      </c>
      <c r="C381" s="537">
        <v>0.5</v>
      </c>
      <c r="D381" s="538">
        <v>2405501</v>
      </c>
      <c r="E381" s="538" t="s">
        <v>59</v>
      </c>
      <c r="F381" s="538" t="s">
        <v>55</v>
      </c>
      <c r="G381" s="857">
        <v>13.7</v>
      </c>
      <c r="H381" s="857"/>
      <c r="I381" s="857"/>
      <c r="J381" s="530"/>
      <c r="K381" s="830">
        <v>12.72</v>
      </c>
      <c r="L381" s="539">
        <f>(SSSE[[#This Row],[Protéine Brut (%) (+/-0,7)]]/(100-SSSE[[#This Row],[Humidité (%)]]))*100</f>
        <v>14.73928157589803</v>
      </c>
      <c r="M381" s="865"/>
      <c r="N381" s="865"/>
      <c r="O381" s="865"/>
      <c r="P381" s="865"/>
      <c r="Q381" s="863"/>
      <c r="R381" s="862"/>
      <c r="S381" s="862"/>
      <c r="T381" s="862"/>
      <c r="U381" s="863"/>
      <c r="V381" s="862"/>
      <c r="W381" s="862"/>
      <c r="X381" s="862"/>
      <c r="Y381" s="883"/>
      <c r="Z381" s="863"/>
      <c r="AA381" s="822"/>
      <c r="AB381" s="822"/>
      <c r="AC381" s="833"/>
      <c r="AD381" s="531"/>
      <c r="AE381" s="531"/>
      <c r="AF381" s="823"/>
      <c r="AG381" s="540"/>
      <c r="AH381" s="540"/>
      <c r="AI381" s="533"/>
      <c r="AJ381" s="437"/>
      <c r="AK381" s="437"/>
      <c r="AL381" s="437" t="s">
        <v>105</v>
      </c>
      <c r="AM381" s="437"/>
      <c r="AN381" s="534"/>
      <c r="AO381" s="437"/>
      <c r="AP381" s="437"/>
      <c r="AQ381" s="608"/>
      <c r="AR381" s="437" t="s">
        <v>2244</v>
      </c>
      <c r="AS381" s="437" t="s">
        <v>2623</v>
      </c>
      <c r="AT381" s="437"/>
      <c r="AU381" s="796" t="s">
        <v>2241</v>
      </c>
      <c r="AV381" s="437">
        <v>380</v>
      </c>
    </row>
    <row r="382" spans="1:48" ht="27">
      <c r="A382" s="535">
        <v>45533</v>
      </c>
      <c r="B382" s="536">
        <v>108</v>
      </c>
      <c r="C382" s="537">
        <v>0.39583333333333331</v>
      </c>
      <c r="D382" s="538">
        <v>2405519</v>
      </c>
      <c r="E382" s="538" t="s">
        <v>59</v>
      </c>
      <c r="F382" s="538" t="s">
        <v>55</v>
      </c>
      <c r="G382" s="857">
        <v>13.5</v>
      </c>
      <c r="H382" s="857"/>
      <c r="I382" s="857">
        <v>13.7</v>
      </c>
      <c r="J382" s="530"/>
      <c r="K382" s="830">
        <v>12.54</v>
      </c>
      <c r="L382" s="539">
        <f>(SSSE[[#This Row],[Protéine Brut (%) (+/-0,7)]]/(100-SSSE[[#This Row],[Humidité (%)]]))*100</f>
        <v>14.497109826589593</v>
      </c>
      <c r="M382" s="865">
        <v>0.3</v>
      </c>
      <c r="N382" s="865">
        <v>1</v>
      </c>
      <c r="O382" s="865"/>
      <c r="P382" s="865">
        <v>2.8</v>
      </c>
      <c r="Q382" s="863">
        <f t="shared" si="2"/>
        <v>4.0999999999999996</v>
      </c>
      <c r="R382" s="862">
        <v>8.4</v>
      </c>
      <c r="S382" s="862">
        <v>22.8</v>
      </c>
      <c r="T382" s="862">
        <v>21.1</v>
      </c>
      <c r="U382" s="863">
        <f>SUM(SSSE[[#This Row],[G 355µ]:[G 250µ]])</f>
        <v>52.300000000000004</v>
      </c>
      <c r="V382" s="862">
        <v>18.2</v>
      </c>
      <c r="W382" s="862">
        <v>8</v>
      </c>
      <c r="X382" s="862">
        <v>6</v>
      </c>
      <c r="Y382" s="883">
        <v>10</v>
      </c>
      <c r="Z382" s="863">
        <f t="shared" si="3"/>
        <v>42.2</v>
      </c>
      <c r="AA382" s="822"/>
      <c r="AB382" s="822"/>
      <c r="AC382" s="833"/>
      <c r="AD382" s="531">
        <v>83.78</v>
      </c>
      <c r="AE382" s="531">
        <v>-1.41</v>
      </c>
      <c r="AF382" s="823">
        <v>19.399999999999999</v>
      </c>
      <c r="AG382" s="540">
        <v>22</v>
      </c>
      <c r="AH382" s="540">
        <v>100</v>
      </c>
      <c r="AI382" s="533"/>
      <c r="AJ382" s="437"/>
      <c r="AK382" s="437"/>
      <c r="AL382" s="796" t="s">
        <v>27</v>
      </c>
      <c r="AM382" s="437" t="s">
        <v>55</v>
      </c>
      <c r="AN382" s="534" t="s">
        <v>55</v>
      </c>
      <c r="AO382" s="437" t="s">
        <v>55</v>
      </c>
      <c r="AP382" s="437" t="s">
        <v>55</v>
      </c>
      <c r="AQ382" s="608" t="s">
        <v>32</v>
      </c>
      <c r="AR382" s="437" t="s">
        <v>2244</v>
      </c>
      <c r="AS382" s="437" t="s">
        <v>2624</v>
      </c>
      <c r="AT382" s="437"/>
      <c r="AU382" s="796" t="s">
        <v>2241</v>
      </c>
      <c r="AV382" s="437">
        <v>381</v>
      </c>
    </row>
    <row r="383" spans="1:48" ht="27">
      <c r="A383" s="535">
        <v>45533</v>
      </c>
      <c r="B383" s="536">
        <v>108</v>
      </c>
      <c r="C383" s="537">
        <v>0.54166666666666663</v>
      </c>
      <c r="D383" s="538">
        <v>2405524</v>
      </c>
      <c r="E383" s="538" t="s">
        <v>59</v>
      </c>
      <c r="F383" s="538" t="s">
        <v>55</v>
      </c>
      <c r="G383" s="857">
        <v>14.04</v>
      </c>
      <c r="H383" s="857"/>
      <c r="I383" s="857"/>
      <c r="J383" s="530"/>
      <c r="K383" s="830">
        <v>12.53</v>
      </c>
      <c r="L383" s="539">
        <f>(SSSE[[#This Row],[Protéine Brut (%) (+/-0,7)]]/(100-SSSE[[#This Row],[Humidité (%)]]))*100</f>
        <v>14.576547231270357</v>
      </c>
      <c r="M383" s="865"/>
      <c r="N383" s="865"/>
      <c r="O383" s="865"/>
      <c r="P383" s="865"/>
      <c r="Q383" s="863"/>
      <c r="R383" s="862"/>
      <c r="S383" s="862"/>
      <c r="T383" s="862"/>
      <c r="U383" s="863"/>
      <c r="V383" s="862"/>
      <c r="W383" s="862"/>
      <c r="X383" s="862"/>
      <c r="Y383" s="883"/>
      <c r="Z383" s="863"/>
      <c r="AA383" s="822"/>
      <c r="AB383" s="822"/>
      <c r="AC383" s="833"/>
      <c r="AD383" s="531">
        <v>83.84</v>
      </c>
      <c r="AE383" s="531">
        <v>-1.1100000000000001</v>
      </c>
      <c r="AF383" s="823">
        <v>18.600000000000001</v>
      </c>
      <c r="AG383" s="540">
        <v>26</v>
      </c>
      <c r="AH383" s="540">
        <v>118</v>
      </c>
      <c r="AI383" s="533"/>
      <c r="AJ383" s="437"/>
      <c r="AK383" s="437"/>
      <c r="AL383" s="796" t="s">
        <v>27</v>
      </c>
      <c r="AM383" s="437" t="s">
        <v>55</v>
      </c>
      <c r="AN383" s="534" t="s">
        <v>55</v>
      </c>
      <c r="AO383" s="437" t="s">
        <v>55</v>
      </c>
      <c r="AP383" s="437" t="s">
        <v>55</v>
      </c>
      <c r="AQ383" s="608" t="s">
        <v>32</v>
      </c>
      <c r="AR383" s="437" t="s">
        <v>2244</v>
      </c>
      <c r="AS383" s="437" t="s">
        <v>2625</v>
      </c>
      <c r="AT383" s="437"/>
      <c r="AU383" s="796" t="s">
        <v>2241</v>
      </c>
      <c r="AV383" s="437">
        <v>382</v>
      </c>
    </row>
    <row r="384" spans="1:48" ht="27">
      <c r="A384" s="535">
        <v>45534</v>
      </c>
      <c r="B384" s="536">
        <v>108</v>
      </c>
      <c r="C384" s="537">
        <v>0.375</v>
      </c>
      <c r="D384" s="538">
        <v>2405540</v>
      </c>
      <c r="E384" s="538" t="s">
        <v>59</v>
      </c>
      <c r="F384" s="538" t="s">
        <v>55</v>
      </c>
      <c r="G384" s="857">
        <v>13.55</v>
      </c>
      <c r="H384" s="857">
        <v>13.6</v>
      </c>
      <c r="I384" s="857"/>
      <c r="J384" s="530"/>
      <c r="K384" s="830">
        <v>12.31</v>
      </c>
      <c r="L384" s="539">
        <f>(SSSE[[#This Row],[Protéine Brut (%) (+/-0,7)]]/(100-SSSE[[#This Row],[Humidité (%)]]))*100</f>
        <v>14.239444765760556</v>
      </c>
      <c r="M384" s="865">
        <v>0.36</v>
      </c>
      <c r="N384" s="865">
        <v>1.2</v>
      </c>
      <c r="O384" s="865"/>
      <c r="P384" s="865">
        <v>3.68</v>
      </c>
      <c r="Q384" s="863">
        <f t="shared" si="2"/>
        <v>5.24</v>
      </c>
      <c r="R384" s="862">
        <v>10.4</v>
      </c>
      <c r="S384" s="862">
        <v>20.36</v>
      </c>
      <c r="T384" s="862">
        <v>19.88</v>
      </c>
      <c r="U384" s="863">
        <f>SUM(SSSE[[#This Row],[G 355µ]:[G 250µ]])</f>
        <v>50.64</v>
      </c>
      <c r="V384" s="862">
        <v>18.079999999999998</v>
      </c>
      <c r="W384" s="862">
        <v>10.8</v>
      </c>
      <c r="X384" s="862">
        <v>6.02</v>
      </c>
      <c r="Y384" s="883">
        <v>8</v>
      </c>
      <c r="Z384" s="863">
        <f t="shared" si="3"/>
        <v>42.9</v>
      </c>
      <c r="AA384" s="822"/>
      <c r="AB384" s="822"/>
      <c r="AC384" s="833"/>
      <c r="AD384" s="531">
        <v>83.08</v>
      </c>
      <c r="AE384" s="531">
        <v>-1</v>
      </c>
      <c r="AF384" s="823">
        <v>18.82</v>
      </c>
      <c r="AG384" s="540">
        <v>24</v>
      </c>
      <c r="AH384" s="540">
        <v>120</v>
      </c>
      <c r="AI384" s="533"/>
      <c r="AJ384" s="437"/>
      <c r="AK384" s="437"/>
      <c r="AL384" s="796" t="s">
        <v>27</v>
      </c>
      <c r="AM384" s="437" t="s">
        <v>55</v>
      </c>
      <c r="AN384" s="534" t="s">
        <v>55</v>
      </c>
      <c r="AO384" s="437" t="s">
        <v>55</v>
      </c>
      <c r="AP384" s="437" t="s">
        <v>55</v>
      </c>
      <c r="AQ384" s="608" t="s">
        <v>32</v>
      </c>
      <c r="AR384" s="437" t="s">
        <v>2244</v>
      </c>
      <c r="AS384" s="437" t="s">
        <v>2626</v>
      </c>
      <c r="AT384" s="437"/>
      <c r="AU384" s="796" t="s">
        <v>2241</v>
      </c>
      <c r="AV384" s="437">
        <v>383</v>
      </c>
    </row>
    <row r="385" spans="1:48" ht="27">
      <c r="A385" s="535">
        <v>45534</v>
      </c>
      <c r="B385" s="536">
        <v>108</v>
      </c>
      <c r="C385" s="537">
        <v>0.55208333333333337</v>
      </c>
      <c r="D385" s="538">
        <v>2405555</v>
      </c>
      <c r="E385" s="538" t="s">
        <v>59</v>
      </c>
      <c r="F385" s="538" t="s">
        <v>55</v>
      </c>
      <c r="G385" s="857">
        <v>13.8</v>
      </c>
      <c r="H385" s="857"/>
      <c r="I385" s="857"/>
      <c r="J385" s="530"/>
      <c r="K385" s="830">
        <v>12.3</v>
      </c>
      <c r="L385" s="539">
        <f>(SSSE[[#This Row],[Protéine Brut (%) (+/-0,7)]]/(100-SSSE[[#This Row],[Humidité (%)]]))*100</f>
        <v>14.269141531322507</v>
      </c>
      <c r="M385" s="865"/>
      <c r="N385" s="865"/>
      <c r="O385" s="865"/>
      <c r="P385" s="865"/>
      <c r="Q385" s="863"/>
      <c r="R385" s="862"/>
      <c r="S385" s="862"/>
      <c r="T385" s="862"/>
      <c r="U385" s="863"/>
      <c r="V385" s="862"/>
      <c r="W385" s="862"/>
      <c r="X385" s="862"/>
      <c r="Y385" s="883"/>
      <c r="Z385" s="863"/>
      <c r="AA385" s="822"/>
      <c r="AB385" s="822"/>
      <c r="AC385" s="833"/>
      <c r="AD385" s="531">
        <v>83.32</v>
      </c>
      <c r="AE385" s="531">
        <v>-1.1299999999999999</v>
      </c>
      <c r="AF385" s="823">
        <v>19.850000000000001</v>
      </c>
      <c r="AG385" s="540">
        <v>30</v>
      </c>
      <c r="AH385" s="540">
        <v>100</v>
      </c>
      <c r="AI385" s="533"/>
      <c r="AJ385" s="437"/>
      <c r="AK385" s="437"/>
      <c r="AL385" s="796" t="s">
        <v>27</v>
      </c>
      <c r="AM385" s="437" t="s">
        <v>55</v>
      </c>
      <c r="AN385" s="534" t="s">
        <v>55</v>
      </c>
      <c r="AO385" s="437" t="s">
        <v>55</v>
      </c>
      <c r="AP385" s="437" t="s">
        <v>55</v>
      </c>
      <c r="AQ385" s="608" t="s">
        <v>32</v>
      </c>
      <c r="AR385" s="437" t="s">
        <v>2244</v>
      </c>
      <c r="AS385" s="437" t="s">
        <v>2627</v>
      </c>
      <c r="AT385" s="437"/>
      <c r="AU385" s="796" t="s">
        <v>2241</v>
      </c>
      <c r="AV385" s="437">
        <v>384</v>
      </c>
    </row>
    <row r="386" spans="1:48" ht="27">
      <c r="A386" s="535">
        <v>45536</v>
      </c>
      <c r="B386" s="536">
        <v>109</v>
      </c>
      <c r="C386" s="537">
        <v>0.4375</v>
      </c>
      <c r="D386" s="538">
        <v>2405602</v>
      </c>
      <c r="E386" s="538" t="s">
        <v>59</v>
      </c>
      <c r="F386" s="538" t="s">
        <v>55</v>
      </c>
      <c r="G386" s="857">
        <v>13.6</v>
      </c>
      <c r="H386" s="857"/>
      <c r="I386" s="857"/>
      <c r="J386" s="530"/>
      <c r="K386" s="830">
        <v>12.66</v>
      </c>
      <c r="L386" s="539">
        <f>(SSSE[[#This Row],[Protéine Brut (%) (+/-0,7)]]/(100-SSSE[[#This Row],[Humidité (%)]]))*100</f>
        <v>14.652777777777775</v>
      </c>
      <c r="M386" s="865"/>
      <c r="N386" s="865"/>
      <c r="O386" s="865"/>
      <c r="P386" s="865"/>
      <c r="Q386" s="863"/>
      <c r="R386" s="862"/>
      <c r="S386" s="862"/>
      <c r="T386" s="862"/>
      <c r="U386" s="863"/>
      <c r="V386" s="862"/>
      <c r="W386" s="862"/>
      <c r="X386" s="862"/>
      <c r="Y386" s="883"/>
      <c r="Z386" s="863"/>
      <c r="AA386" s="822"/>
      <c r="AB386" s="822"/>
      <c r="AC386" s="833"/>
      <c r="AD386" s="531">
        <v>83.79</v>
      </c>
      <c r="AE386" s="531">
        <v>-1.41</v>
      </c>
      <c r="AF386" s="823">
        <v>19.97</v>
      </c>
      <c r="AG386" s="540">
        <v>25</v>
      </c>
      <c r="AH386" s="540">
        <v>112</v>
      </c>
      <c r="AI386" s="533">
        <v>0.95</v>
      </c>
      <c r="AJ386" s="437"/>
      <c r="AK386" s="437"/>
      <c r="AL386" s="796" t="s">
        <v>27</v>
      </c>
      <c r="AM386" s="437" t="s">
        <v>55</v>
      </c>
      <c r="AN386" s="534" t="s">
        <v>55</v>
      </c>
      <c r="AO386" s="437" t="s">
        <v>55</v>
      </c>
      <c r="AP386" s="437" t="s">
        <v>55</v>
      </c>
      <c r="AQ386" s="608" t="s">
        <v>32</v>
      </c>
      <c r="AR386" s="437" t="s">
        <v>2244</v>
      </c>
      <c r="AS386" s="437" t="s">
        <v>2628</v>
      </c>
      <c r="AT386" s="437"/>
      <c r="AU386" s="796" t="s">
        <v>2241</v>
      </c>
      <c r="AV386" s="437">
        <v>385</v>
      </c>
    </row>
    <row r="387" spans="1:48" ht="27">
      <c r="A387" s="535">
        <v>45537</v>
      </c>
      <c r="B387" s="536">
        <v>109</v>
      </c>
      <c r="C387" s="537">
        <v>0.4375</v>
      </c>
      <c r="D387" s="538">
        <v>2405625</v>
      </c>
      <c r="E387" s="538" t="s">
        <v>59</v>
      </c>
      <c r="F387" s="538" t="s">
        <v>55</v>
      </c>
      <c r="G387" s="857">
        <v>13.4</v>
      </c>
      <c r="H387" s="857"/>
      <c r="I387" s="857"/>
      <c r="J387" s="530"/>
      <c r="K387" s="830">
        <v>11.77</v>
      </c>
      <c r="L387" s="539">
        <f>(SSSE[[#This Row],[Protéine Brut (%) (+/-0,7)]]/(100-SSSE[[#This Row],[Humidité (%)]]))*100</f>
        <v>13.591224018475751</v>
      </c>
      <c r="M387" s="865"/>
      <c r="N387" s="865"/>
      <c r="O387" s="865"/>
      <c r="P387" s="865"/>
      <c r="Q387" s="863"/>
      <c r="R387" s="862"/>
      <c r="S387" s="862"/>
      <c r="T387" s="862"/>
      <c r="U387" s="863"/>
      <c r="V387" s="862"/>
      <c r="W387" s="862"/>
      <c r="X387" s="862"/>
      <c r="Y387" s="883"/>
      <c r="Z387" s="863"/>
      <c r="AA387" s="822"/>
      <c r="AB387" s="822"/>
      <c r="AC387" s="833"/>
      <c r="AD387" s="531">
        <v>83.56</v>
      </c>
      <c r="AE387" s="531">
        <v>-1.25</v>
      </c>
      <c r="AF387" s="823">
        <v>19.02</v>
      </c>
      <c r="AG387" s="540">
        <v>19</v>
      </c>
      <c r="AH387" s="540">
        <v>99</v>
      </c>
      <c r="AI387" s="533"/>
      <c r="AJ387" s="437"/>
      <c r="AK387" s="437"/>
      <c r="AL387" s="796" t="s">
        <v>27</v>
      </c>
      <c r="AM387" s="437" t="s">
        <v>55</v>
      </c>
      <c r="AN387" s="534" t="s">
        <v>55</v>
      </c>
      <c r="AO387" s="437" t="s">
        <v>55</v>
      </c>
      <c r="AP387" s="437" t="s">
        <v>55</v>
      </c>
      <c r="AQ387" s="608" t="s">
        <v>32</v>
      </c>
      <c r="AR387" s="437" t="s">
        <v>2239</v>
      </c>
      <c r="AS387" s="437" t="s">
        <v>2629</v>
      </c>
      <c r="AT387" s="437"/>
      <c r="AU387" s="796" t="s">
        <v>2241</v>
      </c>
      <c r="AV387" s="437">
        <v>386</v>
      </c>
    </row>
    <row r="388" spans="1:48" ht="27">
      <c r="A388" s="535">
        <v>45537</v>
      </c>
      <c r="B388" s="536">
        <v>109</v>
      </c>
      <c r="C388" s="537">
        <v>0.5</v>
      </c>
      <c r="D388" s="538">
        <v>2405629</v>
      </c>
      <c r="E388" s="538" t="s">
        <v>59</v>
      </c>
      <c r="F388" s="538" t="s">
        <v>55</v>
      </c>
      <c r="G388" s="857">
        <v>13.6</v>
      </c>
      <c r="H388" s="857"/>
      <c r="I388" s="857"/>
      <c r="J388" s="530"/>
      <c r="K388" s="830">
        <v>11.67</v>
      </c>
      <c r="L388" s="539">
        <f>(SSSE[[#This Row],[Protéine Brut (%) (+/-0,7)]]/(100-SSSE[[#This Row],[Humidité (%)]]))*100</f>
        <v>13.506944444444443</v>
      </c>
      <c r="M388" s="865">
        <v>0.34</v>
      </c>
      <c r="N388" s="865">
        <v>1.5</v>
      </c>
      <c r="O388" s="865"/>
      <c r="P388" s="865">
        <v>3.2</v>
      </c>
      <c r="Q388" s="863">
        <f t="shared" ref="Q388:Q451" si="4">SUM(M388:P388)</f>
        <v>5.04</v>
      </c>
      <c r="R388" s="862">
        <v>11</v>
      </c>
      <c r="S388" s="862">
        <v>21</v>
      </c>
      <c r="T388" s="862">
        <v>22</v>
      </c>
      <c r="U388" s="863">
        <f>SUM(SSSE[[#This Row],[G 355µ]:[G 250µ]])</f>
        <v>54</v>
      </c>
      <c r="V388" s="862">
        <v>17</v>
      </c>
      <c r="W388" s="862">
        <v>9</v>
      </c>
      <c r="X388" s="862">
        <v>7</v>
      </c>
      <c r="Y388" s="883">
        <v>7</v>
      </c>
      <c r="Z388" s="863">
        <f t="shared" ref="Z388:Z451" si="5">SUM(V388:Y388)</f>
        <v>40</v>
      </c>
      <c r="AA388" s="822"/>
      <c r="AB388" s="822"/>
      <c r="AC388" s="833"/>
      <c r="AD388" s="531">
        <v>83.84</v>
      </c>
      <c r="AE388" s="531">
        <v>-1.1100000000000001</v>
      </c>
      <c r="AF388" s="823">
        <v>18.600000000000001</v>
      </c>
      <c r="AG388" s="540">
        <v>21</v>
      </c>
      <c r="AH388" s="540">
        <v>89</v>
      </c>
      <c r="AI388" s="533"/>
      <c r="AJ388" s="437"/>
      <c r="AK388" s="437"/>
      <c r="AL388" s="796" t="s">
        <v>27</v>
      </c>
      <c r="AM388" s="437" t="s">
        <v>55</v>
      </c>
      <c r="AN388" s="534" t="s">
        <v>55</v>
      </c>
      <c r="AO388" s="437" t="s">
        <v>55</v>
      </c>
      <c r="AP388" s="437" t="s">
        <v>55</v>
      </c>
      <c r="AQ388" s="608" t="s">
        <v>32</v>
      </c>
      <c r="AR388" s="437" t="s">
        <v>2244</v>
      </c>
      <c r="AS388" s="437" t="s">
        <v>2630</v>
      </c>
      <c r="AT388" s="437"/>
      <c r="AU388" s="796" t="s">
        <v>2241</v>
      </c>
      <c r="AV388" s="437">
        <v>387</v>
      </c>
    </row>
    <row r="389" spans="1:48" ht="27">
      <c r="A389" s="535">
        <v>45538</v>
      </c>
      <c r="B389" s="536">
        <v>109</v>
      </c>
      <c r="C389" s="537">
        <v>0.39583333333333331</v>
      </c>
      <c r="D389" s="538">
        <v>2405670</v>
      </c>
      <c r="E389" s="538" t="s">
        <v>59</v>
      </c>
      <c r="F389" s="538" t="s">
        <v>55</v>
      </c>
      <c r="G389" s="857">
        <v>13.9</v>
      </c>
      <c r="H389" s="857">
        <v>13.89</v>
      </c>
      <c r="I389" s="857">
        <v>13.71</v>
      </c>
      <c r="J389" s="530"/>
      <c r="K389" s="830">
        <v>12.52</v>
      </c>
      <c r="L389" s="539">
        <f>(SSSE[[#This Row],[Protéine Brut (%) (+/-0,7)]]/(100-SSSE[[#This Row],[Humidité (%)]]))*100</f>
        <v>14.541231126596982</v>
      </c>
      <c r="M389" s="865"/>
      <c r="N389" s="865"/>
      <c r="O389" s="865"/>
      <c r="P389" s="865"/>
      <c r="Q389" s="863"/>
      <c r="R389" s="862"/>
      <c r="S389" s="862"/>
      <c r="T389" s="862"/>
      <c r="U389" s="863"/>
      <c r="V389" s="862"/>
      <c r="W389" s="862"/>
      <c r="X389" s="862"/>
      <c r="Y389" s="883"/>
      <c r="Z389" s="863"/>
      <c r="AA389" s="822">
        <v>30.75</v>
      </c>
      <c r="AB389" s="822">
        <v>68</v>
      </c>
      <c r="AC389" s="833">
        <v>10.78</v>
      </c>
      <c r="AD389" s="531">
        <v>83.76</v>
      </c>
      <c r="AE389" s="531">
        <v>-1.1299999999999999</v>
      </c>
      <c r="AF389" s="823">
        <v>18.63</v>
      </c>
      <c r="AG389" s="540">
        <v>28</v>
      </c>
      <c r="AH389" s="540">
        <v>222</v>
      </c>
      <c r="AI389" s="533"/>
      <c r="AJ389" s="437"/>
      <c r="AK389" s="437"/>
      <c r="AL389" s="796" t="s">
        <v>27</v>
      </c>
      <c r="AM389" s="437" t="s">
        <v>55</v>
      </c>
      <c r="AN389" s="534" t="s">
        <v>55</v>
      </c>
      <c r="AO389" s="437" t="s">
        <v>55</v>
      </c>
      <c r="AP389" s="437" t="s">
        <v>55</v>
      </c>
      <c r="AQ389" s="608" t="s">
        <v>32</v>
      </c>
      <c r="AR389" s="437" t="s">
        <v>2244</v>
      </c>
      <c r="AS389" s="437" t="s">
        <v>2631</v>
      </c>
      <c r="AT389" s="437"/>
      <c r="AU389" s="796" t="s">
        <v>2241</v>
      </c>
      <c r="AV389" s="437">
        <v>388</v>
      </c>
    </row>
    <row r="390" spans="1:48" ht="27">
      <c r="A390" s="535">
        <v>45538</v>
      </c>
      <c r="B390" s="536">
        <v>109</v>
      </c>
      <c r="C390" s="537">
        <v>0.5</v>
      </c>
      <c r="D390" s="538">
        <v>2405673</v>
      </c>
      <c r="E390" s="538" t="s">
        <v>59</v>
      </c>
      <c r="F390" s="538" t="s">
        <v>55</v>
      </c>
      <c r="G390" s="857">
        <v>14.04</v>
      </c>
      <c r="H390" s="857"/>
      <c r="I390" s="857"/>
      <c r="J390" s="530"/>
      <c r="K390" s="830">
        <v>12.41</v>
      </c>
      <c r="L390" s="539">
        <f>(SSSE[[#This Row],[Protéine Brut (%) (+/-0,7)]]/(100-SSSE[[#This Row],[Humidité (%)]]))*100</f>
        <v>14.436947417403442</v>
      </c>
      <c r="M390" s="865"/>
      <c r="N390" s="865"/>
      <c r="O390" s="865"/>
      <c r="P390" s="865"/>
      <c r="Q390" s="863"/>
      <c r="R390" s="862"/>
      <c r="S390" s="862"/>
      <c r="T390" s="862"/>
      <c r="U390" s="863"/>
      <c r="V390" s="862"/>
      <c r="W390" s="862"/>
      <c r="X390" s="862"/>
      <c r="Y390" s="883"/>
      <c r="Z390" s="863"/>
      <c r="AA390" s="822"/>
      <c r="AB390" s="822"/>
      <c r="AC390" s="833"/>
      <c r="AD390" s="531">
        <v>83.4</v>
      </c>
      <c r="AE390" s="531">
        <v>-1.08</v>
      </c>
      <c r="AF390" s="823">
        <v>18.64</v>
      </c>
      <c r="AG390" s="540">
        <v>19</v>
      </c>
      <c r="AH390" s="540">
        <v>119</v>
      </c>
      <c r="AI390" s="533"/>
      <c r="AJ390" s="437"/>
      <c r="AK390" s="437"/>
      <c r="AL390" s="796" t="s">
        <v>27</v>
      </c>
      <c r="AM390" s="437" t="s">
        <v>55</v>
      </c>
      <c r="AN390" s="534" t="s">
        <v>55</v>
      </c>
      <c r="AO390" s="437" t="s">
        <v>55</v>
      </c>
      <c r="AP390" s="437" t="s">
        <v>55</v>
      </c>
      <c r="AQ390" s="608" t="s">
        <v>32</v>
      </c>
      <c r="AR390" s="437" t="s">
        <v>2244</v>
      </c>
      <c r="AS390" s="437" t="s">
        <v>2632</v>
      </c>
      <c r="AT390" s="437"/>
      <c r="AU390" s="796" t="s">
        <v>2241</v>
      </c>
      <c r="AV390" s="437">
        <v>389</v>
      </c>
    </row>
    <row r="391" spans="1:48" ht="27">
      <c r="A391" s="535">
        <v>45539</v>
      </c>
      <c r="B391" s="536">
        <v>209</v>
      </c>
      <c r="C391" s="537">
        <v>0.39583333333333331</v>
      </c>
      <c r="D391" s="538">
        <v>2405688</v>
      </c>
      <c r="E391" s="538" t="s">
        <v>59</v>
      </c>
      <c r="F391" s="538" t="s">
        <v>55</v>
      </c>
      <c r="G391" s="857">
        <v>13.87</v>
      </c>
      <c r="H391" s="857"/>
      <c r="I391" s="857">
        <v>13.92</v>
      </c>
      <c r="J391" s="530"/>
      <c r="K391" s="830">
        <v>12.77</v>
      </c>
      <c r="L391" s="539">
        <f>(SSSE[[#This Row],[Protéine Brut (%) (+/-0,7)]]/(100-SSSE[[#This Row],[Humidité (%)]]))*100</f>
        <v>14.826425171252758</v>
      </c>
      <c r="M391" s="865">
        <v>0.5</v>
      </c>
      <c r="N391" s="865">
        <v>1</v>
      </c>
      <c r="O391" s="865"/>
      <c r="P391" s="865">
        <v>4.9000000000000004</v>
      </c>
      <c r="Q391" s="863">
        <f t="shared" si="4"/>
        <v>6.4</v>
      </c>
      <c r="R391" s="862">
        <v>7.4</v>
      </c>
      <c r="S391" s="862">
        <v>18</v>
      </c>
      <c r="T391" s="862">
        <v>18.600000000000001</v>
      </c>
      <c r="U391" s="863">
        <f>SUM(SSSE[[#This Row],[G 355µ]:[G 250µ]])</f>
        <v>44</v>
      </c>
      <c r="V391" s="862">
        <v>15.4</v>
      </c>
      <c r="W391" s="862">
        <v>12</v>
      </c>
      <c r="X391" s="862">
        <v>12.2</v>
      </c>
      <c r="Y391" s="883">
        <v>9</v>
      </c>
      <c r="Z391" s="863">
        <f t="shared" si="5"/>
        <v>48.599999999999994</v>
      </c>
      <c r="AA391" s="822"/>
      <c r="AB391" s="822"/>
      <c r="AC391" s="833"/>
      <c r="AD391" s="531">
        <v>84.01</v>
      </c>
      <c r="AE391" s="531">
        <v>-1.01</v>
      </c>
      <c r="AF391" s="823">
        <v>17.34</v>
      </c>
      <c r="AG391" s="540">
        <v>19</v>
      </c>
      <c r="AH391" s="540">
        <v>120</v>
      </c>
      <c r="AI391" s="533"/>
      <c r="AJ391" s="437"/>
      <c r="AK391" s="437"/>
      <c r="AL391" s="796" t="s">
        <v>79</v>
      </c>
      <c r="AM391" s="437" t="s">
        <v>55</v>
      </c>
      <c r="AN391" s="534" t="s">
        <v>55</v>
      </c>
      <c r="AO391" s="437" t="s">
        <v>55</v>
      </c>
      <c r="AP391" s="437" t="s">
        <v>55</v>
      </c>
      <c r="AQ391" s="608" t="s">
        <v>32</v>
      </c>
      <c r="AR391" s="437" t="s">
        <v>2244</v>
      </c>
      <c r="AS391" s="437" t="s">
        <v>2633</v>
      </c>
      <c r="AT391" s="437"/>
      <c r="AU391" s="796" t="s">
        <v>2241</v>
      </c>
      <c r="AV391" s="437">
        <v>390</v>
      </c>
    </row>
    <row r="392" spans="1:48" ht="27">
      <c r="A392" s="535">
        <v>45540</v>
      </c>
      <c r="B392" s="536">
        <v>209</v>
      </c>
      <c r="C392" s="537">
        <v>0.4375</v>
      </c>
      <c r="D392" s="538">
        <v>2405735</v>
      </c>
      <c r="E392" s="538" t="s">
        <v>59</v>
      </c>
      <c r="F392" s="538" t="s">
        <v>55</v>
      </c>
      <c r="G392" s="857">
        <v>13.31</v>
      </c>
      <c r="H392" s="857"/>
      <c r="I392" s="857">
        <v>13.25</v>
      </c>
      <c r="J392" s="530"/>
      <c r="K392" s="830">
        <v>13.73</v>
      </c>
      <c r="L392" s="539">
        <f>(SSSE[[#This Row],[Protéine Brut (%) (+/-0,7)]]/(100-SSSE[[#This Row],[Humidité (%)]]))*100</f>
        <v>15.838043603645174</v>
      </c>
      <c r="M392" s="865">
        <v>0.6</v>
      </c>
      <c r="N392" s="865">
        <v>2</v>
      </c>
      <c r="O392" s="865"/>
      <c r="P392" s="865">
        <v>4.8</v>
      </c>
      <c r="Q392" s="863">
        <f t="shared" si="4"/>
        <v>7.4</v>
      </c>
      <c r="R392" s="862">
        <v>8</v>
      </c>
      <c r="S392" s="862">
        <v>17</v>
      </c>
      <c r="T392" s="862">
        <v>20</v>
      </c>
      <c r="U392" s="863">
        <f>SUM(SSSE[[#This Row],[G 355µ]:[G 250µ]])</f>
        <v>45</v>
      </c>
      <c r="V392" s="862">
        <v>16</v>
      </c>
      <c r="W392" s="862">
        <v>12</v>
      </c>
      <c r="X392" s="862">
        <v>11</v>
      </c>
      <c r="Y392" s="883">
        <v>7</v>
      </c>
      <c r="Z392" s="863">
        <f t="shared" si="5"/>
        <v>46</v>
      </c>
      <c r="AA392" s="822">
        <v>34.74</v>
      </c>
      <c r="AB392" s="822">
        <v>65</v>
      </c>
      <c r="AC392" s="833">
        <v>11.56</v>
      </c>
      <c r="AD392" s="531">
        <v>83.19</v>
      </c>
      <c r="AE392" s="531">
        <v>-0.97</v>
      </c>
      <c r="AF392" s="823">
        <v>18.53</v>
      </c>
      <c r="AG392" s="540">
        <v>20</v>
      </c>
      <c r="AH392" s="540">
        <v>115</v>
      </c>
      <c r="AI392" s="533">
        <v>0.99</v>
      </c>
      <c r="AJ392" s="437"/>
      <c r="AK392" s="437"/>
      <c r="AL392" s="796" t="s">
        <v>46</v>
      </c>
      <c r="AM392" s="437" t="s">
        <v>55</v>
      </c>
      <c r="AN392" s="534" t="s">
        <v>55</v>
      </c>
      <c r="AO392" s="437" t="s">
        <v>55</v>
      </c>
      <c r="AP392" s="437" t="s">
        <v>55</v>
      </c>
      <c r="AQ392" s="608" t="s">
        <v>32</v>
      </c>
      <c r="AR392" s="437" t="s">
        <v>2239</v>
      </c>
      <c r="AS392" s="437" t="s">
        <v>2634</v>
      </c>
      <c r="AT392" s="437"/>
      <c r="AU392" s="796" t="s">
        <v>2241</v>
      </c>
      <c r="AV392" s="437">
        <v>391</v>
      </c>
    </row>
    <row r="393" spans="1:48" ht="27">
      <c r="A393" s="535">
        <v>45540</v>
      </c>
      <c r="B393" s="536">
        <v>209</v>
      </c>
      <c r="C393" s="537">
        <v>0.5625</v>
      </c>
      <c r="D393" s="538">
        <v>2405742</v>
      </c>
      <c r="E393" s="538" t="s">
        <v>59</v>
      </c>
      <c r="F393" s="538" t="s">
        <v>55</v>
      </c>
      <c r="G393" s="857">
        <v>13.5</v>
      </c>
      <c r="H393" s="857"/>
      <c r="I393" s="857"/>
      <c r="J393" s="530"/>
      <c r="K393" s="830">
        <v>13.78</v>
      </c>
      <c r="L393" s="539">
        <f>(SSSE[[#This Row],[Protéine Brut (%) (+/-0,7)]]/(100-SSSE[[#This Row],[Humidité (%)]]))*100</f>
        <v>15.930635838150289</v>
      </c>
      <c r="M393" s="865"/>
      <c r="N393" s="865"/>
      <c r="O393" s="865"/>
      <c r="P393" s="865"/>
      <c r="Q393" s="863"/>
      <c r="R393" s="862"/>
      <c r="S393" s="862"/>
      <c r="T393" s="862"/>
      <c r="U393" s="863"/>
      <c r="V393" s="862"/>
      <c r="W393" s="862"/>
      <c r="X393" s="862"/>
      <c r="Y393" s="883"/>
      <c r="Z393" s="863"/>
      <c r="AA393" s="822"/>
      <c r="AB393" s="822"/>
      <c r="AC393" s="833"/>
      <c r="AD393" s="531">
        <v>82.45</v>
      </c>
      <c r="AE393" s="531">
        <v>-0.68</v>
      </c>
      <c r="AF393" s="823">
        <v>18</v>
      </c>
      <c r="AG393" s="540">
        <v>14</v>
      </c>
      <c r="AH393" s="540">
        <v>88</v>
      </c>
      <c r="AI393" s="533"/>
      <c r="AJ393" s="437"/>
      <c r="AK393" s="437"/>
      <c r="AL393" s="796" t="s">
        <v>27</v>
      </c>
      <c r="AM393" s="437" t="s">
        <v>55</v>
      </c>
      <c r="AN393" s="534" t="s">
        <v>55</v>
      </c>
      <c r="AO393" s="437" t="s">
        <v>55</v>
      </c>
      <c r="AP393" s="437" t="s">
        <v>55</v>
      </c>
      <c r="AQ393" s="608" t="s">
        <v>32</v>
      </c>
      <c r="AR393" s="437" t="s">
        <v>2244</v>
      </c>
      <c r="AS393" s="437" t="s">
        <v>2635</v>
      </c>
      <c r="AT393" s="437"/>
      <c r="AU393" s="796" t="s">
        <v>2241</v>
      </c>
      <c r="AV393" s="437">
        <v>392</v>
      </c>
    </row>
    <row r="394" spans="1:48" ht="27">
      <c r="A394" s="535">
        <v>45541</v>
      </c>
      <c r="B394" s="536">
        <v>209</v>
      </c>
      <c r="C394" s="537">
        <v>0.39583333333333331</v>
      </c>
      <c r="D394" s="538">
        <v>2405772</v>
      </c>
      <c r="E394" s="538" t="s">
        <v>59</v>
      </c>
      <c r="F394" s="538" t="s">
        <v>55</v>
      </c>
      <c r="G394" s="857">
        <v>13.55</v>
      </c>
      <c r="H394" s="857">
        <v>13.42</v>
      </c>
      <c r="I394" s="857">
        <v>13.32</v>
      </c>
      <c r="J394" s="530"/>
      <c r="K394" s="830">
        <v>14.27</v>
      </c>
      <c r="L394" s="539">
        <f>(SSSE[[#This Row],[Protéine Brut (%) (+/-0,7)]]/(100-SSSE[[#This Row],[Humidité (%)]]))*100</f>
        <v>16.506651243493348</v>
      </c>
      <c r="M394" s="865">
        <v>0.86</v>
      </c>
      <c r="N394" s="865">
        <v>0.42</v>
      </c>
      <c r="O394" s="865"/>
      <c r="P394" s="865">
        <v>3.44</v>
      </c>
      <c r="Q394" s="863">
        <f t="shared" si="4"/>
        <v>4.72</v>
      </c>
      <c r="R394" s="862">
        <v>12.4</v>
      </c>
      <c r="S394" s="862">
        <v>23.2</v>
      </c>
      <c r="T394" s="862">
        <v>20</v>
      </c>
      <c r="U394" s="863">
        <f>SUM(SSSE[[#This Row],[G 355µ]:[G 250µ]])</f>
        <v>55.6</v>
      </c>
      <c r="V394" s="862">
        <v>18</v>
      </c>
      <c r="W394" s="862">
        <v>10</v>
      </c>
      <c r="X394" s="862">
        <v>5.84</v>
      </c>
      <c r="Y394" s="883">
        <v>5.62</v>
      </c>
      <c r="Z394" s="863">
        <f t="shared" si="5"/>
        <v>39.46</v>
      </c>
      <c r="AA394" s="822"/>
      <c r="AB394" s="822"/>
      <c r="AC394" s="833"/>
      <c r="AD394" s="531">
        <v>82.44</v>
      </c>
      <c r="AE394" s="531">
        <v>-0.73</v>
      </c>
      <c r="AF394" s="823">
        <v>18.420000000000002</v>
      </c>
      <c r="AG394" s="540">
        <v>20</v>
      </c>
      <c r="AH394" s="540">
        <v>198</v>
      </c>
      <c r="AI394" s="533"/>
      <c r="AJ394" s="437"/>
      <c r="AK394" s="437"/>
      <c r="AL394" s="796" t="s">
        <v>27</v>
      </c>
      <c r="AM394" s="437" t="s">
        <v>55</v>
      </c>
      <c r="AN394" s="534" t="s">
        <v>55</v>
      </c>
      <c r="AO394" s="437" t="s">
        <v>55</v>
      </c>
      <c r="AP394" s="437" t="s">
        <v>55</v>
      </c>
      <c r="AQ394" s="608" t="s">
        <v>32</v>
      </c>
      <c r="AR394" s="437" t="s">
        <v>2244</v>
      </c>
      <c r="AS394" s="437" t="s">
        <v>2636</v>
      </c>
      <c r="AT394" s="437"/>
      <c r="AU394" s="796" t="s">
        <v>2241</v>
      </c>
      <c r="AV394" s="437">
        <v>393</v>
      </c>
    </row>
    <row r="395" spans="1:48" ht="27">
      <c r="A395" s="535">
        <v>45544</v>
      </c>
      <c r="B395" s="536">
        <v>209</v>
      </c>
      <c r="C395" s="537">
        <v>0.4375</v>
      </c>
      <c r="D395" s="538">
        <v>2405851</v>
      </c>
      <c r="E395" s="538" t="s">
        <v>59</v>
      </c>
      <c r="F395" s="538" t="s">
        <v>55</v>
      </c>
      <c r="G395" s="857">
        <v>13.9</v>
      </c>
      <c r="H395" s="857"/>
      <c r="I395" s="857"/>
      <c r="J395" s="530"/>
      <c r="K395" s="830">
        <v>12.89</v>
      </c>
      <c r="L395" s="539">
        <f>(SSSE[[#This Row],[Protéine Brut (%) (+/-0,7)]]/(100-SSSE[[#This Row],[Humidité (%)]]))*100</f>
        <v>14.970963995354241</v>
      </c>
      <c r="M395" s="865"/>
      <c r="N395" s="865"/>
      <c r="O395" s="865"/>
      <c r="P395" s="865"/>
      <c r="Q395" s="863"/>
      <c r="R395" s="862"/>
      <c r="S395" s="862"/>
      <c r="T395" s="862"/>
      <c r="U395" s="863"/>
      <c r="V395" s="862"/>
      <c r="W395" s="862"/>
      <c r="X395" s="862"/>
      <c r="Y395" s="883"/>
      <c r="Z395" s="863"/>
      <c r="AA395" s="822"/>
      <c r="AB395" s="822"/>
      <c r="AC395" s="833"/>
      <c r="AD395" s="531">
        <v>83.37</v>
      </c>
      <c r="AE395" s="531">
        <v>-1.07</v>
      </c>
      <c r="AF395" s="823">
        <v>19.29</v>
      </c>
      <c r="AG395" s="540">
        <v>15</v>
      </c>
      <c r="AH395" s="540">
        <v>170</v>
      </c>
      <c r="AI395" s="533"/>
      <c r="AJ395" s="437"/>
      <c r="AK395" s="437"/>
      <c r="AL395" s="796" t="s">
        <v>27</v>
      </c>
      <c r="AM395" s="437" t="s">
        <v>55</v>
      </c>
      <c r="AN395" s="534" t="s">
        <v>55</v>
      </c>
      <c r="AO395" s="437" t="s">
        <v>55</v>
      </c>
      <c r="AP395" s="437" t="s">
        <v>55</v>
      </c>
      <c r="AQ395" s="608" t="s">
        <v>32</v>
      </c>
      <c r="AR395" s="437" t="s">
        <v>2244</v>
      </c>
      <c r="AS395" s="437" t="s">
        <v>2637</v>
      </c>
      <c r="AT395" s="437"/>
      <c r="AU395" s="796" t="s">
        <v>2241</v>
      </c>
      <c r="AV395" s="437">
        <v>394</v>
      </c>
    </row>
    <row r="396" spans="1:48" ht="27">
      <c r="A396" s="535">
        <v>45544</v>
      </c>
      <c r="B396" s="536">
        <v>209</v>
      </c>
      <c r="C396" s="537">
        <v>0.47916666666666669</v>
      </c>
      <c r="D396" s="538">
        <v>2405853</v>
      </c>
      <c r="E396" s="538" t="s">
        <v>59</v>
      </c>
      <c r="F396" s="538" t="s">
        <v>55</v>
      </c>
      <c r="G396" s="857">
        <v>13.2</v>
      </c>
      <c r="H396" s="857"/>
      <c r="I396" s="857"/>
      <c r="J396" s="530"/>
      <c r="K396" s="830">
        <v>13.19</v>
      </c>
      <c r="L396" s="539">
        <f>(SSSE[[#This Row],[Protéine Brut (%) (+/-0,7)]]/(100-SSSE[[#This Row],[Humidité (%)]]))*100</f>
        <v>15.195852534562212</v>
      </c>
      <c r="M396" s="865">
        <v>0.8</v>
      </c>
      <c r="N396" s="865">
        <v>1</v>
      </c>
      <c r="O396" s="865"/>
      <c r="P396" s="865">
        <v>3.2</v>
      </c>
      <c r="Q396" s="863">
        <f t="shared" si="4"/>
        <v>5</v>
      </c>
      <c r="R396" s="862">
        <v>11</v>
      </c>
      <c r="S396" s="862">
        <v>22</v>
      </c>
      <c r="T396" s="862">
        <v>18</v>
      </c>
      <c r="U396" s="863">
        <f>SUM(SSSE[[#This Row],[G 355µ]:[G 250µ]])</f>
        <v>51</v>
      </c>
      <c r="V396" s="862">
        <v>17</v>
      </c>
      <c r="W396" s="862">
        <v>7</v>
      </c>
      <c r="X396" s="862">
        <v>11</v>
      </c>
      <c r="Y396" s="883">
        <v>7</v>
      </c>
      <c r="Z396" s="863">
        <f t="shared" si="5"/>
        <v>42</v>
      </c>
      <c r="AA396" s="822"/>
      <c r="AB396" s="822"/>
      <c r="AC396" s="833"/>
      <c r="AD396" s="531">
        <v>83.12</v>
      </c>
      <c r="AE396" s="531">
        <v>-0.6</v>
      </c>
      <c r="AF396" s="823">
        <v>17.670000000000002</v>
      </c>
      <c r="AG396" s="540">
        <v>19</v>
      </c>
      <c r="AH396" s="540">
        <v>135</v>
      </c>
      <c r="AI396" s="533"/>
      <c r="AJ396" s="437"/>
      <c r="AK396" s="437" t="s">
        <v>2067</v>
      </c>
      <c r="AL396" s="796" t="s">
        <v>27</v>
      </c>
      <c r="AM396" s="437" t="s">
        <v>55</v>
      </c>
      <c r="AN396" s="534" t="s">
        <v>55</v>
      </c>
      <c r="AO396" s="437" t="s">
        <v>55</v>
      </c>
      <c r="AP396" s="437" t="s">
        <v>55</v>
      </c>
      <c r="AQ396" s="608" t="s">
        <v>32</v>
      </c>
      <c r="AR396" s="437" t="s">
        <v>2239</v>
      </c>
      <c r="AS396" s="437" t="s">
        <v>2638</v>
      </c>
      <c r="AT396" s="437"/>
      <c r="AU396" s="796" t="s">
        <v>2241</v>
      </c>
      <c r="AV396" s="437">
        <v>395</v>
      </c>
    </row>
    <row r="397" spans="1:48" ht="27">
      <c r="A397" s="535">
        <v>45544</v>
      </c>
      <c r="B397" s="536">
        <v>209</v>
      </c>
      <c r="C397" s="537">
        <v>0.54166666666666663</v>
      </c>
      <c r="D397" s="538">
        <v>2405855</v>
      </c>
      <c r="E397" s="538" t="s">
        <v>1595</v>
      </c>
      <c r="F397" s="538" t="s">
        <v>55</v>
      </c>
      <c r="G397" s="857">
        <v>13.19</v>
      </c>
      <c r="H397" s="857"/>
      <c r="I397" s="857"/>
      <c r="J397" s="530"/>
      <c r="K397" s="830">
        <v>13.79</v>
      </c>
      <c r="L397" s="539">
        <f>(SSSE[[#This Row],[Protéine Brut (%) (+/-0,7)]]/(100-SSSE[[#This Row],[Humidité (%)]]))*100</f>
        <v>15.885266674346271</v>
      </c>
      <c r="M397" s="865"/>
      <c r="N397" s="865"/>
      <c r="O397" s="865"/>
      <c r="P397" s="865"/>
      <c r="Q397" s="863"/>
      <c r="R397" s="862"/>
      <c r="S397" s="862"/>
      <c r="T397" s="862"/>
      <c r="U397" s="863"/>
      <c r="V397" s="862"/>
      <c r="W397" s="862"/>
      <c r="X397" s="862"/>
      <c r="Y397" s="883"/>
      <c r="Z397" s="863"/>
      <c r="AA397" s="822">
        <v>37.76</v>
      </c>
      <c r="AB397" s="822">
        <v>62.83</v>
      </c>
      <c r="AC397" s="833">
        <v>12.66</v>
      </c>
      <c r="AD397" s="531">
        <v>83.79</v>
      </c>
      <c r="AE397" s="531">
        <v>-0.41</v>
      </c>
      <c r="AF397" s="823">
        <v>16.190000000000001</v>
      </c>
      <c r="AG397" s="540">
        <v>14</v>
      </c>
      <c r="AH397" s="540">
        <v>100</v>
      </c>
      <c r="AI397" s="533">
        <v>0.88</v>
      </c>
      <c r="AJ397" s="437"/>
      <c r="AK397" s="437" t="s">
        <v>2639</v>
      </c>
      <c r="AL397" s="796" t="s">
        <v>27</v>
      </c>
      <c r="AM397" s="437" t="s">
        <v>55</v>
      </c>
      <c r="AN397" s="534" t="s">
        <v>55</v>
      </c>
      <c r="AO397" s="437" t="s">
        <v>55</v>
      </c>
      <c r="AP397" s="437" t="s">
        <v>55</v>
      </c>
      <c r="AQ397" s="608" t="s">
        <v>32</v>
      </c>
      <c r="AR397" s="437" t="s">
        <v>2239</v>
      </c>
      <c r="AS397" s="437" t="s">
        <v>2640</v>
      </c>
      <c r="AT397" s="437"/>
      <c r="AU397" s="796" t="s">
        <v>2241</v>
      </c>
      <c r="AV397" s="437">
        <v>396</v>
      </c>
    </row>
    <row r="398" spans="1:48" ht="27">
      <c r="A398" s="535">
        <v>45544</v>
      </c>
      <c r="B398" s="536">
        <v>209</v>
      </c>
      <c r="C398" s="537">
        <v>0.64583333333333337</v>
      </c>
      <c r="D398" s="538">
        <v>2405856</v>
      </c>
      <c r="E398" s="538" t="s">
        <v>21</v>
      </c>
      <c r="F398" s="538" t="s">
        <v>55</v>
      </c>
      <c r="G398" s="857">
        <v>13.62</v>
      </c>
      <c r="H398" s="857"/>
      <c r="I398" s="857"/>
      <c r="J398" s="530"/>
      <c r="K398" s="830">
        <v>13.94</v>
      </c>
      <c r="L398" s="539">
        <f>(SSSE[[#This Row],[Protéine Brut (%) (+/-0,7)]]/(100-SSSE[[#This Row],[Humidité (%)]]))*100</f>
        <v>16.137994906228297</v>
      </c>
      <c r="M398" s="865"/>
      <c r="N398" s="865"/>
      <c r="O398" s="865"/>
      <c r="P398" s="865"/>
      <c r="Q398" s="863"/>
      <c r="R398" s="862"/>
      <c r="S398" s="862"/>
      <c r="T398" s="862"/>
      <c r="U398" s="863"/>
      <c r="V398" s="862"/>
      <c r="W398" s="862"/>
      <c r="X398" s="862"/>
      <c r="Y398" s="883"/>
      <c r="Z398" s="863"/>
      <c r="AA398" s="822"/>
      <c r="AB398" s="822"/>
      <c r="AC398" s="833"/>
      <c r="AD398" s="531">
        <v>83.66</v>
      </c>
      <c r="AE398" s="531">
        <v>-0.51</v>
      </c>
      <c r="AF398" s="823">
        <v>17.27</v>
      </c>
      <c r="AG398" s="540">
        <v>5</v>
      </c>
      <c r="AH398" s="540">
        <v>79</v>
      </c>
      <c r="AI398" s="533"/>
      <c r="AJ398" s="437"/>
      <c r="AK398" s="437" t="s">
        <v>2067</v>
      </c>
      <c r="AL398" s="796" t="s">
        <v>105</v>
      </c>
      <c r="AM398" s="437" t="s">
        <v>55</v>
      </c>
      <c r="AN398" s="534" t="s">
        <v>55</v>
      </c>
      <c r="AO398" s="437" t="s">
        <v>55</v>
      </c>
      <c r="AP398" s="437" t="s">
        <v>55</v>
      </c>
      <c r="AQ398" s="608" t="s">
        <v>32</v>
      </c>
      <c r="AR398" s="437" t="s">
        <v>2244</v>
      </c>
      <c r="AS398" s="437" t="s">
        <v>2641</v>
      </c>
      <c r="AT398" s="437"/>
      <c r="AU398" s="796" t="s">
        <v>2241</v>
      </c>
      <c r="AV398" s="437">
        <v>397</v>
      </c>
    </row>
    <row r="399" spans="1:48" ht="27">
      <c r="A399" s="535">
        <v>45544</v>
      </c>
      <c r="B399" s="536">
        <v>209</v>
      </c>
      <c r="C399" s="537">
        <v>0.65972222222222221</v>
      </c>
      <c r="D399" s="538">
        <v>2405857</v>
      </c>
      <c r="E399" s="538" t="s">
        <v>84</v>
      </c>
      <c r="F399" s="538" t="s">
        <v>55</v>
      </c>
      <c r="G399" s="857">
        <v>13.61</v>
      </c>
      <c r="H399" s="857"/>
      <c r="I399" s="857"/>
      <c r="J399" s="530"/>
      <c r="K399" s="830">
        <v>13.75</v>
      </c>
      <c r="L399" s="539">
        <f>(SSSE[[#This Row],[Protéine Brut (%) (+/-0,7)]]/(100-SSSE[[#This Row],[Humidité (%)]]))*100</f>
        <v>15.91619400393564</v>
      </c>
      <c r="M399" s="865">
        <v>0.6</v>
      </c>
      <c r="N399" s="865">
        <v>0.8</v>
      </c>
      <c r="O399" s="865"/>
      <c r="P399" s="865">
        <v>4.12</v>
      </c>
      <c r="Q399" s="863">
        <f t="shared" si="4"/>
        <v>5.52</v>
      </c>
      <c r="R399" s="862">
        <v>8.2200000000000006</v>
      </c>
      <c r="S399" s="862">
        <v>18.18</v>
      </c>
      <c r="T399" s="862">
        <v>25.21</v>
      </c>
      <c r="U399" s="863">
        <f>SUM(SSSE[[#This Row],[G 355µ]:[G 250µ]])</f>
        <v>51.61</v>
      </c>
      <c r="V399" s="862">
        <v>16.600000000000001</v>
      </c>
      <c r="W399" s="862">
        <v>12.1</v>
      </c>
      <c r="X399" s="862">
        <v>7.08</v>
      </c>
      <c r="Y399" s="883">
        <v>4.4000000000000004</v>
      </c>
      <c r="Z399" s="863">
        <f t="shared" si="5"/>
        <v>40.18</v>
      </c>
      <c r="AA399" s="822"/>
      <c r="AB399" s="822"/>
      <c r="AC399" s="833"/>
      <c r="AD399" s="531">
        <v>83.97</v>
      </c>
      <c r="AE399" s="531">
        <v>-0.42</v>
      </c>
      <c r="AF399" s="823">
        <v>16.37</v>
      </c>
      <c r="AG399" s="540">
        <v>7</v>
      </c>
      <c r="AH399" s="540">
        <v>78</v>
      </c>
      <c r="AI399" s="533">
        <v>0.9</v>
      </c>
      <c r="AJ399" s="437"/>
      <c r="AK399" s="437" t="s">
        <v>2642</v>
      </c>
      <c r="AL399" s="796" t="s">
        <v>105</v>
      </c>
      <c r="AM399" s="437" t="s">
        <v>55</v>
      </c>
      <c r="AN399" s="534" t="s">
        <v>55</v>
      </c>
      <c r="AO399" s="437" t="s">
        <v>55</v>
      </c>
      <c r="AP399" s="437" t="s">
        <v>55</v>
      </c>
      <c r="AQ399" s="608" t="s">
        <v>32</v>
      </c>
      <c r="AR399" s="437" t="s">
        <v>2244</v>
      </c>
      <c r="AS399" s="437" t="s">
        <v>2643</v>
      </c>
      <c r="AT399" s="437"/>
      <c r="AU399" s="796" t="s">
        <v>2241</v>
      </c>
      <c r="AV399" s="437">
        <v>398</v>
      </c>
    </row>
    <row r="400" spans="1:48" ht="27">
      <c r="A400" s="535">
        <v>45544</v>
      </c>
      <c r="B400" s="536">
        <v>209</v>
      </c>
      <c r="C400" s="537">
        <v>0.65972222222222221</v>
      </c>
      <c r="D400" s="538">
        <v>2405858</v>
      </c>
      <c r="E400" s="538" t="s">
        <v>59</v>
      </c>
      <c r="F400" s="538" t="s">
        <v>55</v>
      </c>
      <c r="G400" s="857">
        <v>13.93</v>
      </c>
      <c r="H400" s="857"/>
      <c r="I400" s="857"/>
      <c r="J400" s="530"/>
      <c r="K400" s="830">
        <v>12.33</v>
      </c>
      <c r="L400" s="539">
        <f>(SSSE[[#This Row],[Protéine Brut (%) (+/-0,7)]]/(100-SSSE[[#This Row],[Humidité (%)]]))*100</f>
        <v>14.325548971767169</v>
      </c>
      <c r="M400" s="865"/>
      <c r="N400" s="865"/>
      <c r="O400" s="865"/>
      <c r="P400" s="865"/>
      <c r="Q400" s="863"/>
      <c r="R400" s="862"/>
      <c r="S400" s="862"/>
      <c r="T400" s="862"/>
      <c r="U400" s="863"/>
      <c r="V400" s="862"/>
      <c r="W400" s="862"/>
      <c r="X400" s="862"/>
      <c r="Y400" s="883"/>
      <c r="Z400" s="863"/>
      <c r="AA400" s="822"/>
      <c r="AB400" s="822"/>
      <c r="AC400" s="833"/>
      <c r="AD400" s="531">
        <v>83.89</v>
      </c>
      <c r="AE400" s="531">
        <v>-1.1299999999999999</v>
      </c>
      <c r="AF400" s="823">
        <v>18.8</v>
      </c>
      <c r="AG400" s="540">
        <v>15</v>
      </c>
      <c r="AH400" s="540">
        <v>123</v>
      </c>
      <c r="AI400" s="533"/>
      <c r="AJ400" s="437"/>
      <c r="AK400" s="437"/>
      <c r="AL400" s="796" t="s">
        <v>46</v>
      </c>
      <c r="AM400" s="437" t="s">
        <v>55</v>
      </c>
      <c r="AN400" s="534" t="s">
        <v>55</v>
      </c>
      <c r="AO400" s="437" t="s">
        <v>55</v>
      </c>
      <c r="AP400" s="437" t="s">
        <v>55</v>
      </c>
      <c r="AQ400" s="608" t="s">
        <v>32</v>
      </c>
      <c r="AR400" s="437" t="s">
        <v>2244</v>
      </c>
      <c r="AS400" s="437" t="s">
        <v>2644</v>
      </c>
      <c r="AT400" s="437"/>
      <c r="AU400" s="796" t="s">
        <v>2241</v>
      </c>
      <c r="AV400" s="437">
        <v>399</v>
      </c>
    </row>
    <row r="401" spans="1:48" ht="27">
      <c r="A401" s="535">
        <v>45544</v>
      </c>
      <c r="B401" s="536">
        <v>209</v>
      </c>
      <c r="C401" s="537">
        <v>0.70833333333333337</v>
      </c>
      <c r="D401" s="538">
        <v>2405867</v>
      </c>
      <c r="E401" s="538" t="s">
        <v>84</v>
      </c>
      <c r="F401" s="538" t="s">
        <v>55</v>
      </c>
      <c r="G401" s="857">
        <v>13.65</v>
      </c>
      <c r="H401" s="857"/>
      <c r="I401" s="857"/>
      <c r="J401" s="530"/>
      <c r="K401" s="830">
        <v>13.88</v>
      </c>
      <c r="L401" s="539">
        <f>(SSSE[[#This Row],[Protéine Brut (%) (+/-0,7)]]/(100-SSSE[[#This Row],[Humidité (%)]]))*100</f>
        <v>16.074116965836712</v>
      </c>
      <c r="M401" s="865">
        <v>0.24</v>
      </c>
      <c r="N401" s="865">
        <v>0.4</v>
      </c>
      <c r="O401" s="865"/>
      <c r="P401" s="865">
        <v>2.64</v>
      </c>
      <c r="Q401" s="863">
        <f t="shared" si="4"/>
        <v>3.2800000000000002</v>
      </c>
      <c r="R401" s="862">
        <v>9.48</v>
      </c>
      <c r="S401" s="862">
        <v>21.4</v>
      </c>
      <c r="T401" s="862">
        <v>26.84</v>
      </c>
      <c r="U401" s="863">
        <f>SUM(SSSE[[#This Row],[G 355µ]:[G 250µ]])</f>
        <v>57.72</v>
      </c>
      <c r="V401" s="862">
        <v>6.16</v>
      </c>
      <c r="W401" s="862">
        <v>10.9</v>
      </c>
      <c r="X401" s="862">
        <v>2.2599999999999998</v>
      </c>
      <c r="Y401" s="883">
        <v>4.8</v>
      </c>
      <c r="Z401" s="863">
        <f t="shared" si="5"/>
        <v>24.12</v>
      </c>
      <c r="AA401" s="822"/>
      <c r="AB401" s="822"/>
      <c r="AC401" s="833"/>
      <c r="AD401" s="531">
        <v>83.83</v>
      </c>
      <c r="AE401" s="531">
        <v>-0.64</v>
      </c>
      <c r="AF401" s="823">
        <v>17.23</v>
      </c>
      <c r="AG401" s="540">
        <v>5</v>
      </c>
      <c r="AH401" s="540">
        <v>77</v>
      </c>
      <c r="AI401" s="533">
        <v>0.82</v>
      </c>
      <c r="AJ401" s="437"/>
      <c r="AK401" s="437" t="s">
        <v>2645</v>
      </c>
      <c r="AL401" s="796" t="s">
        <v>105</v>
      </c>
      <c r="AM401" s="437" t="s">
        <v>55</v>
      </c>
      <c r="AN401" s="534" t="s">
        <v>55</v>
      </c>
      <c r="AO401" s="437" t="s">
        <v>55</v>
      </c>
      <c r="AP401" s="437" t="s">
        <v>55</v>
      </c>
      <c r="AQ401" s="608" t="s">
        <v>32</v>
      </c>
      <c r="AR401" s="437" t="s">
        <v>2244</v>
      </c>
      <c r="AS401" s="437" t="s">
        <v>2646</v>
      </c>
      <c r="AT401" s="437"/>
      <c r="AU401" s="796" t="s">
        <v>2241</v>
      </c>
      <c r="AV401" s="437">
        <v>400</v>
      </c>
    </row>
    <row r="402" spans="1:48" ht="27">
      <c r="A402" s="535">
        <v>45545</v>
      </c>
      <c r="B402" s="536">
        <v>209</v>
      </c>
      <c r="C402" s="537">
        <v>0.35416666666666669</v>
      </c>
      <c r="D402" s="538">
        <v>2405874</v>
      </c>
      <c r="E402" s="538" t="s">
        <v>84</v>
      </c>
      <c r="F402" s="538" t="s">
        <v>55</v>
      </c>
      <c r="G402" s="857">
        <v>13.16</v>
      </c>
      <c r="H402" s="857"/>
      <c r="I402" s="857"/>
      <c r="J402" s="530"/>
      <c r="K402" s="830">
        <v>15.83</v>
      </c>
      <c r="L402" s="539">
        <f>(SSSE[[#This Row],[Protéine Brut (%) (+/-0,7)]]/(100-SSSE[[#This Row],[Humidité (%)]]))*100</f>
        <v>18.22892676186089</v>
      </c>
      <c r="M402" s="865">
        <v>0.16</v>
      </c>
      <c r="N402" s="865">
        <v>0.7</v>
      </c>
      <c r="O402" s="865"/>
      <c r="P402" s="865">
        <v>3</v>
      </c>
      <c r="Q402" s="863">
        <f t="shared" si="4"/>
        <v>3.86</v>
      </c>
      <c r="R402" s="862">
        <v>10.06</v>
      </c>
      <c r="S402" s="862">
        <v>22.6</v>
      </c>
      <c r="T402" s="862">
        <v>24.8</v>
      </c>
      <c r="U402" s="863">
        <f>SUM(SSSE[[#This Row],[G 355µ]:[G 250µ]])</f>
        <v>57.460000000000008</v>
      </c>
      <c r="V402" s="862">
        <v>16.2</v>
      </c>
      <c r="W402" s="862">
        <v>10.6</v>
      </c>
      <c r="X402" s="862">
        <v>4.08</v>
      </c>
      <c r="Y402" s="883">
        <v>7.4</v>
      </c>
      <c r="Z402" s="863">
        <f t="shared" si="5"/>
        <v>38.279999999999994</v>
      </c>
      <c r="AA402" s="822"/>
      <c r="AB402" s="822"/>
      <c r="AC402" s="833"/>
      <c r="AD402" s="531">
        <v>83.89</v>
      </c>
      <c r="AE402" s="531">
        <v>-0.6</v>
      </c>
      <c r="AF402" s="823">
        <v>17.05</v>
      </c>
      <c r="AG402" s="540">
        <v>12</v>
      </c>
      <c r="AH402" s="540">
        <v>77</v>
      </c>
      <c r="AI402" s="533">
        <v>0.83</v>
      </c>
      <c r="AJ402" s="437"/>
      <c r="AK402" s="437" t="s">
        <v>2647</v>
      </c>
      <c r="AL402" s="796" t="s">
        <v>105</v>
      </c>
      <c r="AM402" s="437" t="s">
        <v>55</v>
      </c>
      <c r="AN402" s="534" t="s">
        <v>55</v>
      </c>
      <c r="AO402" s="437" t="s">
        <v>55</v>
      </c>
      <c r="AP402" s="437" t="s">
        <v>55</v>
      </c>
      <c r="AQ402" s="608" t="s">
        <v>32</v>
      </c>
      <c r="AR402" s="437" t="s">
        <v>2239</v>
      </c>
      <c r="AS402" s="437" t="s">
        <v>2648</v>
      </c>
      <c r="AT402" s="437"/>
      <c r="AU402" s="796" t="s">
        <v>2241</v>
      </c>
      <c r="AV402" s="437">
        <v>401</v>
      </c>
    </row>
    <row r="403" spans="1:48" ht="27">
      <c r="A403" s="535">
        <v>45548</v>
      </c>
      <c r="B403" s="536">
        <v>209</v>
      </c>
      <c r="C403" s="537">
        <v>0.375</v>
      </c>
      <c r="D403" s="538">
        <v>2405972</v>
      </c>
      <c r="E403" s="538" t="s">
        <v>59</v>
      </c>
      <c r="F403" s="538" t="s">
        <v>55</v>
      </c>
      <c r="G403" s="857">
        <v>14.07</v>
      </c>
      <c r="H403" s="857">
        <v>13.8</v>
      </c>
      <c r="I403" s="857">
        <v>13.96</v>
      </c>
      <c r="J403" s="530"/>
      <c r="K403" s="830">
        <v>13.04</v>
      </c>
      <c r="L403" s="539">
        <f>(SSSE[[#This Row],[Protéine Brut (%) (+/-0,7)]]/(100-SSSE[[#This Row],[Humidité (%)]]))*100</f>
        <v>15.17514255789596</v>
      </c>
      <c r="M403" s="865">
        <v>0.2</v>
      </c>
      <c r="N403" s="865">
        <v>0.4</v>
      </c>
      <c r="O403" s="865">
        <v>0.3</v>
      </c>
      <c r="P403" s="865">
        <v>1.6</v>
      </c>
      <c r="Q403" s="863">
        <f t="shared" si="4"/>
        <v>2.5</v>
      </c>
      <c r="R403" s="862">
        <v>9.8000000000000007</v>
      </c>
      <c r="S403" s="862">
        <v>20.399999999999999</v>
      </c>
      <c r="T403" s="862">
        <v>26</v>
      </c>
      <c r="U403" s="863">
        <f>SUM(SSSE[[#This Row],[G 355µ]:[G 250µ]])</f>
        <v>56.2</v>
      </c>
      <c r="V403" s="862">
        <v>21.8</v>
      </c>
      <c r="W403" s="862">
        <v>10.6</v>
      </c>
      <c r="X403" s="862">
        <v>3</v>
      </c>
      <c r="Y403" s="883">
        <v>5</v>
      </c>
      <c r="Z403" s="863">
        <f t="shared" si="5"/>
        <v>40.4</v>
      </c>
      <c r="AA403" s="822"/>
      <c r="AB403" s="822"/>
      <c r="AC403" s="833"/>
      <c r="AD403" s="531">
        <v>83.78</v>
      </c>
      <c r="AE403" s="531">
        <v>-1.57</v>
      </c>
      <c r="AF403" s="823">
        <v>20.23</v>
      </c>
      <c r="AG403" s="540">
        <v>16</v>
      </c>
      <c r="AH403" s="540">
        <v>135</v>
      </c>
      <c r="AI403" s="533">
        <v>0.95</v>
      </c>
      <c r="AJ403" s="437"/>
      <c r="AK403" s="437"/>
      <c r="AL403" s="796" t="s">
        <v>46</v>
      </c>
      <c r="AM403" s="437" t="s">
        <v>55</v>
      </c>
      <c r="AN403" s="534" t="s">
        <v>55</v>
      </c>
      <c r="AO403" s="437" t="s">
        <v>55</v>
      </c>
      <c r="AP403" s="437" t="s">
        <v>55</v>
      </c>
      <c r="AQ403" s="608" t="s">
        <v>32</v>
      </c>
      <c r="AR403" s="437" t="s">
        <v>2244</v>
      </c>
      <c r="AS403" s="437" t="s">
        <v>2649</v>
      </c>
      <c r="AT403" s="437"/>
      <c r="AU403" s="796" t="s">
        <v>2241</v>
      </c>
      <c r="AV403" s="437">
        <v>402</v>
      </c>
    </row>
    <row r="404" spans="1:48" ht="27">
      <c r="A404" s="535">
        <v>45548</v>
      </c>
      <c r="B404" s="536">
        <v>209</v>
      </c>
      <c r="C404" s="537">
        <v>0.41666666666666669</v>
      </c>
      <c r="D404" s="538">
        <v>2405975</v>
      </c>
      <c r="E404" s="538" t="s">
        <v>2650</v>
      </c>
      <c r="F404" s="538" t="s">
        <v>55</v>
      </c>
      <c r="G404" s="857">
        <v>13.83</v>
      </c>
      <c r="H404" s="857"/>
      <c r="I404" s="857">
        <v>13.84</v>
      </c>
      <c r="J404" s="530"/>
      <c r="K404" s="830">
        <v>13.42</v>
      </c>
      <c r="L404" s="539">
        <f>(SSSE[[#This Row],[Protéine Brut (%) (+/-0,7)]]/(100-SSSE[[#This Row],[Humidité (%)]]))*100</f>
        <v>15.573865614482999</v>
      </c>
      <c r="M404" s="865">
        <v>0.22</v>
      </c>
      <c r="N404" s="865">
        <v>0.4</v>
      </c>
      <c r="O404" s="865">
        <v>0.3</v>
      </c>
      <c r="P404" s="865">
        <v>2.1</v>
      </c>
      <c r="Q404" s="863">
        <f t="shared" si="4"/>
        <v>3.02</v>
      </c>
      <c r="R404" s="862">
        <v>10.6</v>
      </c>
      <c r="S404" s="862">
        <v>22</v>
      </c>
      <c r="T404" s="862">
        <v>28</v>
      </c>
      <c r="U404" s="863">
        <f>SUM(SSSE[[#This Row],[G 355µ]:[G 250µ]])</f>
        <v>60.6</v>
      </c>
      <c r="V404" s="862">
        <v>13</v>
      </c>
      <c r="W404" s="862">
        <v>10</v>
      </c>
      <c r="X404" s="862">
        <v>5</v>
      </c>
      <c r="Y404" s="883">
        <v>8</v>
      </c>
      <c r="Z404" s="863">
        <f t="shared" si="5"/>
        <v>36</v>
      </c>
      <c r="AA404" s="822"/>
      <c r="AB404" s="822"/>
      <c r="AC404" s="833"/>
      <c r="AD404" s="531">
        <v>83.13</v>
      </c>
      <c r="AE404" s="531">
        <v>-1.55</v>
      </c>
      <c r="AF404" s="823">
        <v>19.64</v>
      </c>
      <c r="AG404" s="540">
        <v>12</v>
      </c>
      <c r="AH404" s="540">
        <v>130</v>
      </c>
      <c r="AI404" s="533">
        <v>0.73</v>
      </c>
      <c r="AJ404" s="437"/>
      <c r="AK404" s="437"/>
      <c r="AL404" s="796" t="s">
        <v>46</v>
      </c>
      <c r="AM404" s="437" t="s">
        <v>55</v>
      </c>
      <c r="AN404" s="534" t="s">
        <v>55</v>
      </c>
      <c r="AO404" s="437" t="s">
        <v>55</v>
      </c>
      <c r="AP404" s="437" t="s">
        <v>55</v>
      </c>
      <c r="AQ404" s="608" t="s">
        <v>32</v>
      </c>
      <c r="AR404" s="437" t="s">
        <v>2244</v>
      </c>
      <c r="AS404" s="437" t="s">
        <v>2651</v>
      </c>
      <c r="AT404" s="437"/>
      <c r="AU404" s="796" t="s">
        <v>2241</v>
      </c>
      <c r="AV404" s="437">
        <v>403</v>
      </c>
    </row>
    <row r="405" spans="1:48" ht="27">
      <c r="A405" s="535">
        <v>45548</v>
      </c>
      <c r="B405" s="536">
        <v>209</v>
      </c>
      <c r="C405" s="537">
        <v>0.57291666666666663</v>
      </c>
      <c r="D405" s="538">
        <v>2405990</v>
      </c>
      <c r="E405" s="538" t="s">
        <v>59</v>
      </c>
      <c r="F405" s="538" t="s">
        <v>55</v>
      </c>
      <c r="G405" s="857">
        <v>13.97</v>
      </c>
      <c r="H405" s="857"/>
      <c r="I405" s="857"/>
      <c r="J405" s="530"/>
      <c r="K405" s="830">
        <v>13.14</v>
      </c>
      <c r="L405" s="539">
        <f>(SSSE[[#This Row],[Protéine Brut (%) (+/-0,7)]]/(100-SSSE[[#This Row],[Humidité (%)]]))*100</f>
        <v>15.273741718005349</v>
      </c>
      <c r="M405" s="865"/>
      <c r="N405" s="865"/>
      <c r="O405" s="865"/>
      <c r="P405" s="865"/>
      <c r="Q405" s="863"/>
      <c r="R405" s="862"/>
      <c r="S405" s="862"/>
      <c r="T405" s="862"/>
      <c r="U405" s="863"/>
      <c r="V405" s="862"/>
      <c r="W405" s="862"/>
      <c r="X405" s="862"/>
      <c r="Y405" s="883"/>
      <c r="Z405" s="863"/>
      <c r="AA405" s="822"/>
      <c r="AB405" s="822"/>
      <c r="AC405" s="833"/>
      <c r="AD405" s="531">
        <v>83.86</v>
      </c>
      <c r="AE405" s="531">
        <v>-1.68</v>
      </c>
      <c r="AF405" s="823">
        <v>20.36</v>
      </c>
      <c r="AG405" s="540">
        <v>6</v>
      </c>
      <c r="AH405" s="540">
        <v>78</v>
      </c>
      <c r="AI405" s="533"/>
      <c r="AJ405" s="437"/>
      <c r="AK405" s="437"/>
      <c r="AL405" s="796" t="s">
        <v>105</v>
      </c>
      <c r="AM405" s="437" t="s">
        <v>55</v>
      </c>
      <c r="AN405" s="534" t="s">
        <v>55</v>
      </c>
      <c r="AO405" s="437" t="s">
        <v>55</v>
      </c>
      <c r="AP405" s="437" t="s">
        <v>55</v>
      </c>
      <c r="AQ405" s="608" t="s">
        <v>32</v>
      </c>
      <c r="AR405" s="437" t="s">
        <v>2244</v>
      </c>
      <c r="AS405" s="437" t="s">
        <v>2652</v>
      </c>
      <c r="AT405" s="437"/>
      <c r="AU405" s="796" t="s">
        <v>2241</v>
      </c>
      <c r="AV405" s="437">
        <v>404</v>
      </c>
    </row>
    <row r="406" spans="1:48" ht="27">
      <c r="A406" s="535">
        <v>45548</v>
      </c>
      <c r="B406" s="536">
        <v>209</v>
      </c>
      <c r="C406" s="537">
        <v>0.58333333333333337</v>
      </c>
      <c r="D406" s="538">
        <v>2405993</v>
      </c>
      <c r="E406" s="538" t="s">
        <v>2650</v>
      </c>
      <c r="F406" s="538" t="s">
        <v>55</v>
      </c>
      <c r="G406" s="857">
        <v>14.03</v>
      </c>
      <c r="H406" s="857"/>
      <c r="I406" s="857"/>
      <c r="J406" s="530"/>
      <c r="K406" s="830">
        <v>12.55</v>
      </c>
      <c r="L406" s="539">
        <f>(SSSE[[#This Row],[Protéine Brut (%) (+/-0,7)]]/(100-SSSE[[#This Row],[Humidité (%)]]))*100</f>
        <v>14.59811562172851</v>
      </c>
      <c r="M406" s="865"/>
      <c r="N406" s="865"/>
      <c r="O406" s="865"/>
      <c r="P406" s="865"/>
      <c r="Q406" s="863"/>
      <c r="R406" s="862"/>
      <c r="S406" s="862"/>
      <c r="T406" s="862"/>
      <c r="U406" s="863"/>
      <c r="V406" s="862"/>
      <c r="W406" s="862"/>
      <c r="X406" s="862"/>
      <c r="Y406" s="883"/>
      <c r="Z406" s="863"/>
      <c r="AA406" s="822"/>
      <c r="AB406" s="822"/>
      <c r="AC406" s="833"/>
      <c r="AD406" s="531">
        <v>83.58</v>
      </c>
      <c r="AE406" s="531">
        <v>-1.67</v>
      </c>
      <c r="AF406" s="823">
        <v>20.420000000000002</v>
      </c>
      <c r="AG406" s="540">
        <v>8</v>
      </c>
      <c r="AH406" s="540">
        <v>99</v>
      </c>
      <c r="AI406" s="533"/>
      <c r="AJ406" s="437"/>
      <c r="AK406" s="437"/>
      <c r="AL406" s="796" t="s">
        <v>46</v>
      </c>
      <c r="AM406" s="437" t="s">
        <v>55</v>
      </c>
      <c r="AN406" s="534" t="s">
        <v>55</v>
      </c>
      <c r="AO406" s="437" t="s">
        <v>55</v>
      </c>
      <c r="AP406" s="437" t="s">
        <v>55</v>
      </c>
      <c r="AQ406" s="608" t="s">
        <v>32</v>
      </c>
      <c r="AR406" s="437" t="s">
        <v>2244</v>
      </c>
      <c r="AS406" s="437" t="s">
        <v>2653</v>
      </c>
      <c r="AT406" s="437"/>
      <c r="AU406" s="796" t="s">
        <v>2241</v>
      </c>
      <c r="AV406" s="437">
        <v>405</v>
      </c>
    </row>
    <row r="407" spans="1:48" ht="27">
      <c r="A407" s="535">
        <v>45548</v>
      </c>
      <c r="B407" s="536">
        <v>209</v>
      </c>
      <c r="C407" s="537">
        <v>0.66666666666666663</v>
      </c>
      <c r="D407" s="538">
        <v>2405612</v>
      </c>
      <c r="E407" s="538" t="s">
        <v>2650</v>
      </c>
      <c r="F407" s="538" t="s">
        <v>55</v>
      </c>
      <c r="G407" s="857">
        <v>14.04</v>
      </c>
      <c r="H407" s="857"/>
      <c r="I407" s="857"/>
      <c r="J407" s="530"/>
      <c r="K407" s="830">
        <v>13.16</v>
      </c>
      <c r="L407" s="539">
        <f>(SSSE[[#This Row],[Protéine Brut (%) (+/-0,7)]]/(100-SSSE[[#This Row],[Humidité (%)]]))*100</f>
        <v>15.309446254071659</v>
      </c>
      <c r="M407" s="865"/>
      <c r="N407" s="865"/>
      <c r="O407" s="865"/>
      <c r="P407" s="865"/>
      <c r="Q407" s="863"/>
      <c r="R407" s="862"/>
      <c r="S407" s="862"/>
      <c r="T407" s="862"/>
      <c r="U407" s="863"/>
      <c r="V407" s="862"/>
      <c r="W407" s="862"/>
      <c r="X407" s="862"/>
      <c r="Y407" s="883"/>
      <c r="Z407" s="863"/>
      <c r="AA407" s="822"/>
      <c r="AB407" s="822"/>
      <c r="AC407" s="833"/>
      <c r="AD407" s="531">
        <v>83.74</v>
      </c>
      <c r="AE407" s="531">
        <v>-1.77</v>
      </c>
      <c r="AF407" s="823">
        <v>20.69</v>
      </c>
      <c r="AG407" s="540">
        <v>9</v>
      </c>
      <c r="AH407" s="540">
        <v>102</v>
      </c>
      <c r="AI407" s="533">
        <v>0.73</v>
      </c>
      <c r="AJ407" s="437"/>
      <c r="AK407" s="437"/>
      <c r="AL407" s="796" t="s">
        <v>46</v>
      </c>
      <c r="AM407" s="437" t="s">
        <v>55</v>
      </c>
      <c r="AN407" s="534" t="s">
        <v>55</v>
      </c>
      <c r="AO407" s="437" t="s">
        <v>55</v>
      </c>
      <c r="AP407" s="437" t="s">
        <v>55</v>
      </c>
      <c r="AQ407" s="608" t="s">
        <v>32</v>
      </c>
      <c r="AR407" s="437" t="s">
        <v>2244</v>
      </c>
      <c r="AS407" s="437" t="s">
        <v>2654</v>
      </c>
      <c r="AT407" s="437"/>
      <c r="AU407" s="796" t="s">
        <v>2241</v>
      </c>
      <c r="AV407" s="437">
        <v>406</v>
      </c>
    </row>
    <row r="408" spans="1:48" ht="27">
      <c r="A408" s="535">
        <v>45551</v>
      </c>
      <c r="B408" s="536">
        <v>209</v>
      </c>
      <c r="C408" s="537">
        <v>0.39583333333333331</v>
      </c>
      <c r="D408" s="538">
        <v>2406079</v>
      </c>
      <c r="E408" s="538" t="s">
        <v>59</v>
      </c>
      <c r="F408" s="538" t="s">
        <v>55</v>
      </c>
      <c r="G408" s="857">
        <v>14.3</v>
      </c>
      <c r="H408" s="857"/>
      <c r="I408" s="857">
        <v>13.86</v>
      </c>
      <c r="J408" s="530"/>
      <c r="K408" s="830">
        <v>12.8</v>
      </c>
      <c r="L408" s="539">
        <f>(SSSE[[#This Row],[Protéine Brut (%) (+/-0,7)]]/(100-SSSE[[#This Row],[Humidité (%)]]))*100</f>
        <v>14.935822637106186</v>
      </c>
      <c r="M408" s="865"/>
      <c r="N408" s="865"/>
      <c r="O408" s="865"/>
      <c r="P408" s="865"/>
      <c r="Q408" s="863"/>
      <c r="R408" s="862"/>
      <c r="S408" s="862"/>
      <c r="T408" s="862"/>
      <c r="U408" s="863"/>
      <c r="V408" s="862"/>
      <c r="W408" s="862"/>
      <c r="X408" s="862"/>
      <c r="Y408" s="883"/>
      <c r="Z408" s="863"/>
      <c r="AA408" s="822"/>
      <c r="AB408" s="822"/>
      <c r="AC408" s="833"/>
      <c r="AD408" s="531">
        <v>83.23</v>
      </c>
      <c r="AE408" s="531">
        <v>-1.26</v>
      </c>
      <c r="AF408" s="823">
        <v>19.899999999999999</v>
      </c>
      <c r="AG408" s="540"/>
      <c r="AH408" s="540"/>
      <c r="AI408" s="533"/>
      <c r="AJ408" s="437"/>
      <c r="AK408" s="437"/>
      <c r="AL408" s="796" t="s">
        <v>105</v>
      </c>
      <c r="AM408" s="437" t="s">
        <v>55</v>
      </c>
      <c r="AN408" s="534" t="s">
        <v>55</v>
      </c>
      <c r="AO408" s="437" t="s">
        <v>55</v>
      </c>
      <c r="AP408" s="437" t="s">
        <v>55</v>
      </c>
      <c r="AQ408" s="608" t="s">
        <v>32</v>
      </c>
      <c r="AR408" s="437" t="s">
        <v>2244</v>
      </c>
      <c r="AS408" s="437" t="s">
        <v>2655</v>
      </c>
      <c r="AT408" s="437"/>
      <c r="AU408" s="796" t="s">
        <v>2241</v>
      </c>
      <c r="AV408" s="437">
        <v>407</v>
      </c>
    </row>
    <row r="409" spans="1:48" ht="27">
      <c r="A409" s="535">
        <v>45551</v>
      </c>
      <c r="B409" s="536">
        <v>209</v>
      </c>
      <c r="C409" s="537">
        <v>0.5625</v>
      </c>
      <c r="D409" s="538">
        <v>2406088</v>
      </c>
      <c r="E409" s="538" t="s">
        <v>2650</v>
      </c>
      <c r="F409" s="538" t="s">
        <v>55</v>
      </c>
      <c r="G409" s="857">
        <v>14</v>
      </c>
      <c r="H409" s="857"/>
      <c r="I409" s="857"/>
      <c r="J409" s="530"/>
      <c r="K409" s="830">
        <v>12</v>
      </c>
      <c r="L409" s="539">
        <f>(SSSE[[#This Row],[Protéine Brut (%) (+/-0,7)]]/(100-SSSE[[#This Row],[Humidité (%)]]))*100</f>
        <v>13.953488372093023</v>
      </c>
      <c r="M409" s="865"/>
      <c r="N409" s="865"/>
      <c r="O409" s="865"/>
      <c r="P409" s="865"/>
      <c r="Q409" s="863"/>
      <c r="R409" s="862"/>
      <c r="S409" s="862"/>
      <c r="T409" s="862"/>
      <c r="U409" s="863"/>
      <c r="V409" s="862"/>
      <c r="W409" s="862"/>
      <c r="X409" s="862"/>
      <c r="Y409" s="883"/>
      <c r="Z409" s="863"/>
      <c r="AA409" s="822"/>
      <c r="AB409" s="822"/>
      <c r="AC409" s="833"/>
      <c r="AD409" s="531">
        <v>84.13</v>
      </c>
      <c r="AE409" s="531">
        <v>-1.5</v>
      </c>
      <c r="AF409" s="823">
        <v>19.86</v>
      </c>
      <c r="AG409" s="540">
        <v>20</v>
      </c>
      <c r="AH409" s="540">
        <v>170</v>
      </c>
      <c r="AI409" s="533"/>
      <c r="AJ409" s="437"/>
      <c r="AK409" s="437"/>
      <c r="AL409" s="796" t="s">
        <v>46</v>
      </c>
      <c r="AM409" s="437" t="s">
        <v>55</v>
      </c>
      <c r="AN409" s="534" t="s">
        <v>55</v>
      </c>
      <c r="AO409" s="437" t="s">
        <v>55</v>
      </c>
      <c r="AP409" s="437" t="s">
        <v>55</v>
      </c>
      <c r="AQ409" s="608" t="s">
        <v>32</v>
      </c>
      <c r="AR409" s="437" t="s">
        <v>2244</v>
      </c>
      <c r="AS409" s="437" t="s">
        <v>2656</v>
      </c>
      <c r="AT409" s="437"/>
      <c r="AU409" s="796" t="s">
        <v>2241</v>
      </c>
      <c r="AV409" s="437">
        <v>408</v>
      </c>
    </row>
    <row r="410" spans="1:48" ht="27">
      <c r="A410" s="535">
        <v>45551</v>
      </c>
      <c r="B410" s="536">
        <v>209</v>
      </c>
      <c r="C410" s="537">
        <v>0.58333333333333337</v>
      </c>
      <c r="D410" s="538">
        <v>2406089</v>
      </c>
      <c r="E410" s="538" t="s">
        <v>59</v>
      </c>
      <c r="F410" s="538" t="s">
        <v>55</v>
      </c>
      <c r="G410" s="857">
        <v>13.99</v>
      </c>
      <c r="H410" s="857"/>
      <c r="I410" s="857"/>
      <c r="J410" s="530"/>
      <c r="K410" s="830">
        <v>12.44</v>
      </c>
      <c r="L410" s="539">
        <f>(SSSE[[#This Row],[Protéine Brut (%) (+/-0,7)]]/(100-SSSE[[#This Row],[Humidité (%)]]))*100</f>
        <v>14.463434484362281</v>
      </c>
      <c r="M410" s="865">
        <v>0.18</v>
      </c>
      <c r="N410" s="865"/>
      <c r="O410" s="865">
        <v>0.7</v>
      </c>
      <c r="P410" s="865">
        <v>1.49</v>
      </c>
      <c r="Q410" s="863">
        <f t="shared" si="4"/>
        <v>2.37</v>
      </c>
      <c r="R410" s="862">
        <v>9.1999999999999993</v>
      </c>
      <c r="S410" s="862">
        <v>18.600000000000001</v>
      </c>
      <c r="T410" s="862">
        <v>23.45</v>
      </c>
      <c r="U410" s="863">
        <f>SUM(SSSE[[#This Row],[G 355µ]:[G 250µ]])</f>
        <v>51.25</v>
      </c>
      <c r="V410" s="862">
        <v>17.399999999999999</v>
      </c>
      <c r="W410" s="862">
        <v>11.8</v>
      </c>
      <c r="X410" s="862">
        <v>8.2200000000000006</v>
      </c>
      <c r="Y410" s="883">
        <v>15</v>
      </c>
      <c r="Z410" s="863">
        <f t="shared" si="5"/>
        <v>52.42</v>
      </c>
      <c r="AA410" s="822"/>
      <c r="AB410" s="822"/>
      <c r="AC410" s="833"/>
      <c r="AD410" s="531">
        <v>83.97</v>
      </c>
      <c r="AE410" s="531">
        <v>-1.32</v>
      </c>
      <c r="AF410" s="823">
        <v>19.190000000000001</v>
      </c>
      <c r="AG410" s="540">
        <v>15</v>
      </c>
      <c r="AH410" s="540">
        <v>155</v>
      </c>
      <c r="AI410" s="533"/>
      <c r="AJ410" s="437"/>
      <c r="AK410" s="437"/>
      <c r="AL410" s="796" t="s">
        <v>27</v>
      </c>
      <c r="AM410" s="437" t="s">
        <v>55</v>
      </c>
      <c r="AN410" s="534" t="s">
        <v>55</v>
      </c>
      <c r="AO410" s="437" t="s">
        <v>55</v>
      </c>
      <c r="AP410" s="437" t="s">
        <v>55</v>
      </c>
      <c r="AQ410" s="608" t="s">
        <v>32</v>
      </c>
      <c r="AR410" s="437" t="s">
        <v>2244</v>
      </c>
      <c r="AS410" s="437" t="s">
        <v>2657</v>
      </c>
      <c r="AT410" s="437"/>
      <c r="AU410" s="796" t="s">
        <v>2241</v>
      </c>
      <c r="AV410" s="437">
        <v>409</v>
      </c>
    </row>
    <row r="411" spans="1:48" ht="27">
      <c r="A411" s="535">
        <v>45552</v>
      </c>
      <c r="B411" s="536">
        <v>209</v>
      </c>
      <c r="C411" s="537">
        <v>0.39583333333333331</v>
      </c>
      <c r="D411" s="538">
        <v>2406112</v>
      </c>
      <c r="E411" s="538" t="s">
        <v>59</v>
      </c>
      <c r="F411" s="538" t="s">
        <v>55</v>
      </c>
      <c r="G411" s="857">
        <v>13.66</v>
      </c>
      <c r="H411" s="857"/>
      <c r="I411" s="857">
        <v>13.5</v>
      </c>
      <c r="J411" s="530"/>
      <c r="K411" s="830">
        <v>12.87</v>
      </c>
      <c r="L411" s="539">
        <f>(SSSE[[#This Row],[Protéine Brut (%) (+/-0,7)]]/(100-SSSE[[#This Row],[Humidité (%)]]))*100</f>
        <v>14.906184850590687</v>
      </c>
      <c r="M411" s="865">
        <v>0.06</v>
      </c>
      <c r="N411" s="865"/>
      <c r="O411" s="865">
        <v>0.6</v>
      </c>
      <c r="P411" s="865">
        <v>2.1</v>
      </c>
      <c r="Q411" s="863">
        <f t="shared" si="4"/>
        <v>2.76</v>
      </c>
      <c r="R411" s="862">
        <v>8.4</v>
      </c>
      <c r="S411" s="862">
        <v>18.8</v>
      </c>
      <c r="T411" s="862">
        <v>25</v>
      </c>
      <c r="U411" s="863">
        <f>SUM(SSSE[[#This Row],[G 355µ]:[G 250µ]])</f>
        <v>52.2</v>
      </c>
      <c r="V411" s="862">
        <v>15</v>
      </c>
      <c r="W411" s="862">
        <v>11</v>
      </c>
      <c r="X411" s="862">
        <v>6.8</v>
      </c>
      <c r="Y411" s="883">
        <v>8.4</v>
      </c>
      <c r="Z411" s="863">
        <f t="shared" si="5"/>
        <v>41.199999999999996</v>
      </c>
      <c r="AA411" s="822"/>
      <c r="AB411" s="822"/>
      <c r="AC411" s="833"/>
      <c r="AD411" s="531">
        <v>83.83</v>
      </c>
      <c r="AE411" s="531">
        <v>-1.34</v>
      </c>
      <c r="AF411" s="823">
        <v>19.440000000000001</v>
      </c>
      <c r="AG411" s="540">
        <v>10</v>
      </c>
      <c r="AH411" s="540">
        <v>85</v>
      </c>
      <c r="AI411" s="533"/>
      <c r="AJ411" s="437"/>
      <c r="AK411" s="437"/>
      <c r="AL411" s="796" t="s">
        <v>105</v>
      </c>
      <c r="AM411" s="437" t="s">
        <v>55</v>
      </c>
      <c r="AN411" s="534" t="s">
        <v>55</v>
      </c>
      <c r="AO411" s="437" t="s">
        <v>55</v>
      </c>
      <c r="AP411" s="437" t="s">
        <v>55</v>
      </c>
      <c r="AQ411" s="608" t="s">
        <v>32</v>
      </c>
      <c r="AR411" s="437" t="s">
        <v>2244</v>
      </c>
      <c r="AS411" s="437" t="s">
        <v>2658</v>
      </c>
      <c r="AT411" s="437"/>
      <c r="AU411" s="796" t="s">
        <v>2241</v>
      </c>
      <c r="AV411" s="437">
        <v>410</v>
      </c>
    </row>
    <row r="412" spans="1:48" ht="27">
      <c r="A412" s="535">
        <v>45552</v>
      </c>
      <c r="B412" s="536">
        <v>209</v>
      </c>
      <c r="C412" s="537">
        <v>0.5625</v>
      </c>
      <c r="D412" s="538">
        <v>2406116</v>
      </c>
      <c r="E412" s="538" t="s">
        <v>2650</v>
      </c>
      <c r="F412" s="538" t="s">
        <v>55</v>
      </c>
      <c r="G412" s="857">
        <v>14.4</v>
      </c>
      <c r="H412" s="857"/>
      <c r="I412" s="857"/>
      <c r="J412" s="530"/>
      <c r="K412" s="830">
        <v>11.37</v>
      </c>
      <c r="L412" s="539">
        <f>(SSSE[[#This Row],[Protéine Brut (%) (+/-0,7)]]/(100-SSSE[[#This Row],[Humidité (%)]]))*100</f>
        <v>13.282710280373832</v>
      </c>
      <c r="M412" s="865"/>
      <c r="N412" s="865"/>
      <c r="O412" s="865"/>
      <c r="P412" s="865"/>
      <c r="Q412" s="863"/>
      <c r="R412" s="862"/>
      <c r="S412" s="862"/>
      <c r="T412" s="862"/>
      <c r="U412" s="863"/>
      <c r="V412" s="862"/>
      <c r="W412" s="862"/>
      <c r="X412" s="862"/>
      <c r="Y412" s="883"/>
      <c r="Z412" s="863"/>
      <c r="AA412" s="822"/>
      <c r="AB412" s="822"/>
      <c r="AC412" s="833"/>
      <c r="AD412" s="531">
        <v>84.3</v>
      </c>
      <c r="AE412" s="531">
        <v>-1.48</v>
      </c>
      <c r="AF412" s="823">
        <v>20.14</v>
      </c>
      <c r="AG412" s="540">
        <v>15</v>
      </c>
      <c r="AH412" s="540">
        <v>115</v>
      </c>
      <c r="AI412" s="533"/>
      <c r="AJ412" s="437"/>
      <c r="AK412" s="437"/>
      <c r="AL412" s="796" t="s">
        <v>27</v>
      </c>
      <c r="AM412" s="437" t="s">
        <v>55</v>
      </c>
      <c r="AN412" s="534" t="s">
        <v>55</v>
      </c>
      <c r="AO412" s="437" t="s">
        <v>55</v>
      </c>
      <c r="AP412" s="437" t="s">
        <v>55</v>
      </c>
      <c r="AQ412" s="608" t="s">
        <v>32</v>
      </c>
      <c r="AR412" s="437" t="s">
        <v>2244</v>
      </c>
      <c r="AS412" s="437" t="s">
        <v>2659</v>
      </c>
      <c r="AT412" s="437"/>
      <c r="AU412" s="796" t="s">
        <v>2241</v>
      </c>
      <c r="AV412" s="437">
        <v>411</v>
      </c>
    </row>
    <row r="413" spans="1:48" ht="27">
      <c r="A413" s="535">
        <v>45552</v>
      </c>
      <c r="B413" s="536">
        <v>209</v>
      </c>
      <c r="C413" s="537">
        <v>0.60416666666666663</v>
      </c>
      <c r="D413" s="538">
        <v>2406123</v>
      </c>
      <c r="E413" s="538" t="s">
        <v>59</v>
      </c>
      <c r="F413" s="538" t="s">
        <v>55</v>
      </c>
      <c r="G413" s="857">
        <v>13.97</v>
      </c>
      <c r="H413" s="857"/>
      <c r="I413" s="857"/>
      <c r="J413" s="530"/>
      <c r="K413" s="830">
        <v>13.29</v>
      </c>
      <c r="L413" s="539">
        <f>(SSSE[[#This Row],[Protéine Brut (%) (+/-0,7)]]/(100-SSSE[[#This Row],[Humidité (%)]]))*100</f>
        <v>15.448099500174356</v>
      </c>
      <c r="M413" s="865"/>
      <c r="N413" s="865"/>
      <c r="O413" s="865"/>
      <c r="P413" s="865"/>
      <c r="Q413" s="863"/>
      <c r="R413" s="862"/>
      <c r="S413" s="862"/>
      <c r="T413" s="862"/>
      <c r="U413" s="863"/>
      <c r="V413" s="862"/>
      <c r="W413" s="862"/>
      <c r="X413" s="862"/>
      <c r="Y413" s="883"/>
      <c r="Z413" s="863"/>
      <c r="AA413" s="822"/>
      <c r="AB413" s="822"/>
      <c r="AC413" s="833"/>
      <c r="AD413" s="531"/>
      <c r="AE413" s="531"/>
      <c r="AF413" s="823"/>
      <c r="AG413" s="540">
        <v>12</v>
      </c>
      <c r="AH413" s="540">
        <v>120</v>
      </c>
      <c r="AI413" s="533"/>
      <c r="AJ413" s="437"/>
      <c r="AK413" s="437"/>
      <c r="AL413" s="796" t="s">
        <v>27</v>
      </c>
      <c r="AM413" s="437" t="s">
        <v>55</v>
      </c>
      <c r="AN413" s="534" t="s">
        <v>55</v>
      </c>
      <c r="AO413" s="437" t="s">
        <v>55</v>
      </c>
      <c r="AP413" s="437" t="s">
        <v>55</v>
      </c>
      <c r="AQ413" s="608" t="s">
        <v>32</v>
      </c>
      <c r="AR413" s="437" t="s">
        <v>2244</v>
      </c>
      <c r="AS413" s="437" t="s">
        <v>2660</v>
      </c>
      <c r="AT413" s="437"/>
      <c r="AU413" s="796" t="s">
        <v>2241</v>
      </c>
      <c r="AV413" s="437">
        <v>412</v>
      </c>
    </row>
    <row r="414" spans="1:48" ht="27">
      <c r="A414" s="535">
        <v>45553</v>
      </c>
      <c r="B414" s="536">
        <v>209</v>
      </c>
      <c r="C414" s="537">
        <v>0.3125</v>
      </c>
      <c r="D414" s="538">
        <v>2406153</v>
      </c>
      <c r="E414" s="538" t="s">
        <v>59</v>
      </c>
      <c r="F414" s="538" t="s">
        <v>55</v>
      </c>
      <c r="G414" s="857">
        <v>14.2</v>
      </c>
      <c r="H414" s="857"/>
      <c r="I414" s="857">
        <v>14.16</v>
      </c>
      <c r="J414" s="530"/>
      <c r="K414" s="830">
        <v>12.34</v>
      </c>
      <c r="L414" s="539">
        <f>(SSSE[[#This Row],[Protéine Brut (%) (+/-0,7)]]/(100-SSSE[[#This Row],[Humidité (%)]]))*100</f>
        <v>14.382284382284382</v>
      </c>
      <c r="M414" s="865"/>
      <c r="N414" s="865"/>
      <c r="O414" s="865"/>
      <c r="P414" s="865"/>
      <c r="Q414" s="863"/>
      <c r="R414" s="862"/>
      <c r="S414" s="862"/>
      <c r="T414" s="862"/>
      <c r="U414" s="863"/>
      <c r="V414" s="862"/>
      <c r="W414" s="862"/>
      <c r="X414" s="862"/>
      <c r="Y414" s="883"/>
      <c r="Z414" s="863"/>
      <c r="AA414" s="822"/>
      <c r="AB414" s="822"/>
      <c r="AC414" s="833"/>
      <c r="AD414" s="531">
        <v>84.47</v>
      </c>
      <c r="AE414" s="531">
        <v>-1.42</v>
      </c>
      <c r="AF414" s="823">
        <v>18.96</v>
      </c>
      <c r="AG414" s="540">
        <v>10</v>
      </c>
      <c r="AH414" s="540">
        <v>89</v>
      </c>
      <c r="AI414" s="533">
        <v>0.71</v>
      </c>
      <c r="AJ414" s="437"/>
      <c r="AK414" s="437"/>
      <c r="AL414" s="796" t="s">
        <v>105</v>
      </c>
      <c r="AM414" s="437" t="s">
        <v>55</v>
      </c>
      <c r="AN414" s="534" t="s">
        <v>55</v>
      </c>
      <c r="AO414" s="437" t="s">
        <v>55</v>
      </c>
      <c r="AP414" s="437" t="s">
        <v>55</v>
      </c>
      <c r="AQ414" s="608" t="s">
        <v>32</v>
      </c>
      <c r="AR414" s="437" t="s">
        <v>2244</v>
      </c>
      <c r="AS414" s="437" t="s">
        <v>2661</v>
      </c>
      <c r="AT414" s="437"/>
      <c r="AU414" s="796" t="s">
        <v>2241</v>
      </c>
      <c r="AV414" s="437">
        <v>413</v>
      </c>
    </row>
    <row r="415" spans="1:48" ht="27">
      <c r="A415" s="535">
        <v>45553</v>
      </c>
      <c r="B415" s="536">
        <v>209</v>
      </c>
      <c r="C415" s="537">
        <v>0.39583333333333331</v>
      </c>
      <c r="D415" s="538">
        <v>2406156</v>
      </c>
      <c r="E415" s="538" t="s">
        <v>59</v>
      </c>
      <c r="F415" s="538" t="s">
        <v>55</v>
      </c>
      <c r="G415" s="857">
        <v>14.3</v>
      </c>
      <c r="H415" s="857">
        <v>14.5</v>
      </c>
      <c r="I415" s="857"/>
      <c r="J415" s="530">
        <v>0.64100000000000001</v>
      </c>
      <c r="K415" s="830">
        <v>11.96</v>
      </c>
      <c r="L415" s="539">
        <f>(SSSE[[#This Row],[Protéine Brut (%) (+/-0,7)]]/(100-SSSE[[#This Row],[Humidité (%)]]))*100</f>
        <v>13.955659276546092</v>
      </c>
      <c r="M415" s="865">
        <v>0</v>
      </c>
      <c r="N415" s="865"/>
      <c r="O415" s="865">
        <v>1</v>
      </c>
      <c r="P415" s="865">
        <v>3</v>
      </c>
      <c r="Q415" s="863">
        <f t="shared" si="4"/>
        <v>4</v>
      </c>
      <c r="R415" s="862">
        <v>10</v>
      </c>
      <c r="S415" s="862">
        <v>18.2</v>
      </c>
      <c r="T415" s="862">
        <v>29</v>
      </c>
      <c r="U415" s="863">
        <f>SUM(SSSE[[#This Row],[G 355µ]:[G 250µ]])</f>
        <v>57.2</v>
      </c>
      <c r="V415" s="862">
        <v>14.4</v>
      </c>
      <c r="W415" s="862">
        <v>11</v>
      </c>
      <c r="X415" s="862">
        <v>5</v>
      </c>
      <c r="Y415" s="883">
        <v>8</v>
      </c>
      <c r="Z415" s="863">
        <f t="shared" si="5"/>
        <v>38.4</v>
      </c>
      <c r="AA415" s="822"/>
      <c r="AB415" s="822"/>
      <c r="AC415" s="833"/>
      <c r="AD415" s="531">
        <v>84.1</v>
      </c>
      <c r="AE415" s="531">
        <v>-1.45</v>
      </c>
      <c r="AF415" s="823">
        <v>19.11</v>
      </c>
      <c r="AG415" s="540">
        <v>8</v>
      </c>
      <c r="AH415" s="540">
        <v>98</v>
      </c>
      <c r="AI415" s="533"/>
      <c r="AJ415" s="437"/>
      <c r="AK415" s="437"/>
      <c r="AL415" s="796" t="s">
        <v>105</v>
      </c>
      <c r="AM415" s="437" t="s">
        <v>55</v>
      </c>
      <c r="AN415" s="534" t="s">
        <v>55</v>
      </c>
      <c r="AO415" s="437" t="s">
        <v>55</v>
      </c>
      <c r="AP415" s="437" t="s">
        <v>55</v>
      </c>
      <c r="AQ415" s="608" t="s">
        <v>32</v>
      </c>
      <c r="AR415" s="437" t="s">
        <v>2244</v>
      </c>
      <c r="AS415" s="437" t="s">
        <v>2662</v>
      </c>
      <c r="AT415" s="437"/>
      <c r="AU415" s="796" t="s">
        <v>2241</v>
      </c>
      <c r="AV415" s="437">
        <v>414</v>
      </c>
    </row>
    <row r="416" spans="1:48" ht="27">
      <c r="A416" s="535">
        <v>45554</v>
      </c>
      <c r="B416" s="536">
        <v>209</v>
      </c>
      <c r="C416" s="537">
        <v>0.41666666666666669</v>
      </c>
      <c r="D416" s="538">
        <v>2406178</v>
      </c>
      <c r="E416" s="538" t="s">
        <v>2650</v>
      </c>
      <c r="F416" s="538" t="s">
        <v>55</v>
      </c>
      <c r="G416" s="857">
        <v>13.88</v>
      </c>
      <c r="H416" s="857">
        <v>13.88</v>
      </c>
      <c r="I416" s="857">
        <v>13.8</v>
      </c>
      <c r="J416" s="530"/>
      <c r="K416" s="830">
        <v>12.86</v>
      </c>
      <c r="L416" s="539">
        <f>(SSSE[[#This Row],[Protéine Brut (%) (+/-0,7)]]/(100-SSSE[[#This Row],[Humidité (%)]]))*100</f>
        <v>14.932652113330235</v>
      </c>
      <c r="M416" s="865">
        <v>0</v>
      </c>
      <c r="N416" s="865"/>
      <c r="O416" s="865">
        <v>1.2</v>
      </c>
      <c r="P416" s="865">
        <v>2</v>
      </c>
      <c r="Q416" s="863">
        <f t="shared" si="4"/>
        <v>3.2</v>
      </c>
      <c r="R416" s="862">
        <v>8.5</v>
      </c>
      <c r="S416" s="862">
        <v>18.899999999999999</v>
      </c>
      <c r="T416" s="862">
        <v>25</v>
      </c>
      <c r="U416" s="863">
        <f>SUM(SSSE[[#This Row],[G 355µ]:[G 250µ]])</f>
        <v>52.4</v>
      </c>
      <c r="V416" s="862">
        <v>22</v>
      </c>
      <c r="W416" s="862">
        <v>11</v>
      </c>
      <c r="X416" s="862">
        <v>4.2</v>
      </c>
      <c r="Y416" s="883">
        <v>5</v>
      </c>
      <c r="Z416" s="863">
        <f t="shared" si="5"/>
        <v>42.2</v>
      </c>
      <c r="AA416" s="822">
        <v>33.47</v>
      </c>
      <c r="AB416" s="822">
        <v>67</v>
      </c>
      <c r="AC416" s="833">
        <v>11.08</v>
      </c>
      <c r="AD416" s="531">
        <v>83.42</v>
      </c>
      <c r="AE416" s="531">
        <v>-1.1399999999999999</v>
      </c>
      <c r="AF416" s="823">
        <v>19.329999999999998</v>
      </c>
      <c r="AG416" s="540">
        <v>12</v>
      </c>
      <c r="AH416" s="540">
        <v>122</v>
      </c>
      <c r="AI416" s="533">
        <v>0.85</v>
      </c>
      <c r="AJ416" s="437"/>
      <c r="AK416" s="437"/>
      <c r="AL416" s="796" t="s">
        <v>27</v>
      </c>
      <c r="AM416" s="437" t="s">
        <v>55</v>
      </c>
      <c r="AN416" s="534" t="s">
        <v>55</v>
      </c>
      <c r="AO416" s="437" t="s">
        <v>55</v>
      </c>
      <c r="AP416" s="437" t="s">
        <v>55</v>
      </c>
      <c r="AQ416" s="608" t="s">
        <v>32</v>
      </c>
      <c r="AR416" s="437" t="s">
        <v>2244</v>
      </c>
      <c r="AS416" s="437" t="s">
        <v>2663</v>
      </c>
      <c r="AT416" s="437"/>
      <c r="AU416" s="796" t="s">
        <v>2241</v>
      </c>
      <c r="AV416" s="437">
        <v>415</v>
      </c>
    </row>
    <row r="417" spans="1:48" ht="27">
      <c r="A417" s="535">
        <v>45555</v>
      </c>
      <c r="B417" s="536">
        <v>209</v>
      </c>
      <c r="C417" s="537">
        <v>0.40625</v>
      </c>
      <c r="D417" s="538">
        <v>2406220</v>
      </c>
      <c r="E417" s="538" t="s">
        <v>2650</v>
      </c>
      <c r="F417" s="538" t="s">
        <v>55</v>
      </c>
      <c r="G417" s="857">
        <v>14.3</v>
      </c>
      <c r="H417" s="857">
        <v>14.1</v>
      </c>
      <c r="I417" s="857">
        <v>14.24</v>
      </c>
      <c r="J417" s="530"/>
      <c r="K417" s="830">
        <v>13.76</v>
      </c>
      <c r="L417" s="539">
        <f>(SSSE[[#This Row],[Protéine Brut (%) (+/-0,7)]]/(100-SSSE[[#This Row],[Humidité (%)]]))*100</f>
        <v>16.056009334889147</v>
      </c>
      <c r="M417" s="865">
        <v>0.3</v>
      </c>
      <c r="N417" s="865"/>
      <c r="O417" s="865">
        <v>0.4</v>
      </c>
      <c r="P417" s="865">
        <v>2</v>
      </c>
      <c r="Q417" s="863">
        <f t="shared" si="4"/>
        <v>2.7</v>
      </c>
      <c r="R417" s="862">
        <v>8</v>
      </c>
      <c r="S417" s="862">
        <v>21</v>
      </c>
      <c r="T417" s="862">
        <v>24.2</v>
      </c>
      <c r="U417" s="863">
        <f>SUM(SSSE[[#This Row],[G 355µ]:[G 250µ]])</f>
        <v>53.2</v>
      </c>
      <c r="V417" s="862">
        <v>21.2</v>
      </c>
      <c r="W417" s="862">
        <v>13.9</v>
      </c>
      <c r="X417" s="862">
        <v>3.4</v>
      </c>
      <c r="Y417" s="883">
        <v>6</v>
      </c>
      <c r="Z417" s="863">
        <f t="shared" si="5"/>
        <v>44.5</v>
      </c>
      <c r="AA417" s="822"/>
      <c r="AB417" s="822"/>
      <c r="AC417" s="833"/>
      <c r="AD417" s="531">
        <v>83.49</v>
      </c>
      <c r="AE417" s="531">
        <v>-1.1299999999999999</v>
      </c>
      <c r="AF417" s="823">
        <v>19.22</v>
      </c>
      <c r="AG417" s="540">
        <v>7</v>
      </c>
      <c r="AH417" s="540">
        <v>128</v>
      </c>
      <c r="AI417" s="533">
        <v>0.96</v>
      </c>
      <c r="AJ417" s="437"/>
      <c r="AK417" s="437"/>
      <c r="AL417" s="796" t="s">
        <v>46</v>
      </c>
      <c r="AM417" s="437" t="s">
        <v>55</v>
      </c>
      <c r="AN417" s="534" t="s">
        <v>55</v>
      </c>
      <c r="AO417" s="437" t="s">
        <v>55</v>
      </c>
      <c r="AP417" s="437" t="s">
        <v>55</v>
      </c>
      <c r="AQ417" s="608" t="s">
        <v>32</v>
      </c>
      <c r="AR417" s="437" t="s">
        <v>2244</v>
      </c>
      <c r="AS417" s="437" t="s">
        <v>2664</v>
      </c>
      <c r="AT417" s="437"/>
      <c r="AU417" s="796" t="s">
        <v>2241</v>
      </c>
      <c r="AV417" s="437">
        <v>416</v>
      </c>
    </row>
    <row r="418" spans="1:48" ht="27">
      <c r="A418" s="535">
        <v>45558</v>
      </c>
      <c r="B418" s="536">
        <v>209</v>
      </c>
      <c r="C418" s="537">
        <v>0.49305555555555558</v>
      </c>
      <c r="D418" s="538">
        <v>2406305</v>
      </c>
      <c r="E418" s="538" t="s">
        <v>59</v>
      </c>
      <c r="F418" s="538" t="s">
        <v>55</v>
      </c>
      <c r="G418" s="857">
        <v>14.2</v>
      </c>
      <c r="H418" s="857"/>
      <c r="I418" s="857">
        <v>14.17</v>
      </c>
      <c r="J418" s="530"/>
      <c r="K418" s="830">
        <v>12.81</v>
      </c>
      <c r="L418" s="539">
        <f>(SSSE[[#This Row],[Protéine Brut (%) (+/-0,7)]]/(100-SSSE[[#This Row],[Humidité (%)]]))*100</f>
        <v>14.93006993006993</v>
      </c>
      <c r="M418" s="865">
        <v>0.2</v>
      </c>
      <c r="N418" s="865"/>
      <c r="O418" s="865">
        <v>0.2</v>
      </c>
      <c r="P418" s="865">
        <v>1.8</v>
      </c>
      <c r="Q418" s="863">
        <f t="shared" si="4"/>
        <v>2.2000000000000002</v>
      </c>
      <c r="R418" s="862">
        <v>7.9</v>
      </c>
      <c r="S418" s="862">
        <v>19.7</v>
      </c>
      <c r="T418" s="862">
        <v>21.6</v>
      </c>
      <c r="U418" s="863">
        <f>SUM(SSSE[[#This Row],[G 355µ]:[G 250µ]])</f>
        <v>49.2</v>
      </c>
      <c r="V418" s="862">
        <v>18.399999999999999</v>
      </c>
      <c r="W418" s="862">
        <v>11.6</v>
      </c>
      <c r="X418" s="862">
        <v>8</v>
      </c>
      <c r="Y418" s="883">
        <v>9</v>
      </c>
      <c r="Z418" s="863">
        <f t="shared" si="5"/>
        <v>47</v>
      </c>
      <c r="AA418" s="822">
        <v>35.01</v>
      </c>
      <c r="AB418" s="822">
        <v>58</v>
      </c>
      <c r="AC418" s="833">
        <v>11.75</v>
      </c>
      <c r="AD418" s="531">
        <v>83.55</v>
      </c>
      <c r="AE418" s="531">
        <v>-1.17</v>
      </c>
      <c r="AF418" s="823">
        <v>18.670000000000002</v>
      </c>
      <c r="AG418" s="540">
        <v>8</v>
      </c>
      <c r="AH418" s="540">
        <v>119</v>
      </c>
      <c r="AI418" s="533"/>
      <c r="AJ418" s="437"/>
      <c r="AK418" s="437"/>
      <c r="AL418" s="796" t="s">
        <v>46</v>
      </c>
      <c r="AM418" s="437" t="s">
        <v>55</v>
      </c>
      <c r="AN418" s="534" t="s">
        <v>55</v>
      </c>
      <c r="AO418" s="437" t="s">
        <v>55</v>
      </c>
      <c r="AP418" s="437" t="s">
        <v>55</v>
      </c>
      <c r="AQ418" s="608" t="s">
        <v>32</v>
      </c>
      <c r="AR418" s="437" t="s">
        <v>2244</v>
      </c>
      <c r="AS418" s="437" t="s">
        <v>2665</v>
      </c>
      <c r="AT418" s="437"/>
      <c r="AU418" s="796" t="s">
        <v>2241</v>
      </c>
      <c r="AV418" s="437">
        <v>417</v>
      </c>
    </row>
    <row r="419" spans="1:48" ht="27">
      <c r="A419" s="535">
        <v>45560</v>
      </c>
      <c r="B419" s="536">
        <v>209</v>
      </c>
      <c r="C419" s="537">
        <v>0.375</v>
      </c>
      <c r="D419" s="538">
        <v>2406349</v>
      </c>
      <c r="E419" s="538" t="s">
        <v>59</v>
      </c>
      <c r="F419" s="538" t="s">
        <v>55</v>
      </c>
      <c r="G419" s="857">
        <v>14.02</v>
      </c>
      <c r="H419" s="857"/>
      <c r="I419" s="857">
        <v>14.2</v>
      </c>
      <c r="J419" s="530"/>
      <c r="K419" s="830">
        <v>12.44</v>
      </c>
      <c r="L419" s="539">
        <f>(SSSE[[#This Row],[Protéine Brut (%) (+/-0,7)]]/(100-SSSE[[#This Row],[Humidité (%)]]))*100</f>
        <v>14.468481042102812</v>
      </c>
      <c r="M419" s="865">
        <v>0.1</v>
      </c>
      <c r="N419" s="865"/>
      <c r="O419" s="865">
        <v>0.7</v>
      </c>
      <c r="P419" s="865">
        <v>1.4</v>
      </c>
      <c r="Q419" s="863">
        <f t="shared" si="4"/>
        <v>2.1999999999999997</v>
      </c>
      <c r="R419" s="862">
        <v>7.6</v>
      </c>
      <c r="S419" s="862">
        <v>19</v>
      </c>
      <c r="T419" s="862">
        <v>20</v>
      </c>
      <c r="U419" s="863">
        <f>SUM(SSSE[[#This Row],[G 355µ]:[G 250µ]])</f>
        <v>46.6</v>
      </c>
      <c r="V419" s="862">
        <v>17</v>
      </c>
      <c r="W419" s="862">
        <v>15.5</v>
      </c>
      <c r="X419" s="862">
        <v>5</v>
      </c>
      <c r="Y419" s="883">
        <v>10</v>
      </c>
      <c r="Z419" s="863">
        <f t="shared" si="5"/>
        <v>47.5</v>
      </c>
      <c r="AA419" s="822"/>
      <c r="AB419" s="822"/>
      <c r="AC419" s="833"/>
      <c r="AD419" s="531">
        <v>84.99</v>
      </c>
      <c r="AE419" s="531">
        <v>-1.38</v>
      </c>
      <c r="AF419" s="823">
        <v>18.93</v>
      </c>
      <c r="AG419" s="540">
        <v>9</v>
      </c>
      <c r="AH419" s="540">
        <v>122</v>
      </c>
      <c r="AI419" s="533"/>
      <c r="AJ419" s="437"/>
      <c r="AK419" s="437"/>
      <c r="AL419" s="796" t="s">
        <v>46</v>
      </c>
      <c r="AM419" s="437" t="s">
        <v>55</v>
      </c>
      <c r="AN419" s="534" t="s">
        <v>55</v>
      </c>
      <c r="AO419" s="437" t="s">
        <v>55</v>
      </c>
      <c r="AP419" s="437" t="s">
        <v>55</v>
      </c>
      <c r="AQ419" s="608" t="s">
        <v>32</v>
      </c>
      <c r="AR419" s="437" t="s">
        <v>2244</v>
      </c>
      <c r="AS419" s="437" t="s">
        <v>2666</v>
      </c>
      <c r="AT419" s="437"/>
      <c r="AU419" s="796" t="s">
        <v>2241</v>
      </c>
      <c r="AV419" s="437">
        <v>418</v>
      </c>
    </row>
    <row r="420" spans="1:48" ht="27">
      <c r="A420" s="535">
        <v>45560</v>
      </c>
      <c r="B420" s="536">
        <v>209</v>
      </c>
      <c r="C420" s="537">
        <v>0.47916666666666669</v>
      </c>
      <c r="D420" s="538">
        <v>2405359</v>
      </c>
      <c r="E420" s="538" t="s">
        <v>59</v>
      </c>
      <c r="F420" s="538" t="s">
        <v>55</v>
      </c>
      <c r="G420" s="857">
        <v>13.76</v>
      </c>
      <c r="H420" s="857"/>
      <c r="I420" s="857">
        <v>13.86</v>
      </c>
      <c r="J420" s="530"/>
      <c r="K420" s="830">
        <v>12.5</v>
      </c>
      <c r="L420" s="539">
        <f>(SSSE[[#This Row],[Protéine Brut (%) (+/-0,7)]]/(100-SSSE[[#This Row],[Humidité (%)]]))*100</f>
        <v>14.494434137291282</v>
      </c>
      <c r="M420" s="865">
        <v>0.8</v>
      </c>
      <c r="N420" s="865"/>
      <c r="O420" s="865">
        <v>1.8</v>
      </c>
      <c r="P420" s="865">
        <v>3.4</v>
      </c>
      <c r="Q420" s="863">
        <f t="shared" si="4"/>
        <v>6</v>
      </c>
      <c r="R420" s="862">
        <v>7</v>
      </c>
      <c r="S420" s="862">
        <v>18.600000000000001</v>
      </c>
      <c r="T420" s="862">
        <v>22.4</v>
      </c>
      <c r="U420" s="863">
        <f>SUM(SSSE[[#This Row],[G 355µ]:[G 250µ]])</f>
        <v>48</v>
      </c>
      <c r="V420" s="862">
        <v>15.6</v>
      </c>
      <c r="W420" s="862">
        <v>11</v>
      </c>
      <c r="X420" s="862">
        <v>6.4</v>
      </c>
      <c r="Y420" s="883">
        <v>11</v>
      </c>
      <c r="Z420" s="863">
        <f t="shared" si="5"/>
        <v>44</v>
      </c>
      <c r="AA420" s="822"/>
      <c r="AB420" s="822"/>
      <c r="AC420" s="833"/>
      <c r="AD420" s="531">
        <v>84.87</v>
      </c>
      <c r="AE420" s="531">
        <v>-0.89</v>
      </c>
      <c r="AF420" s="823">
        <v>18.82</v>
      </c>
      <c r="AG420" s="540">
        <v>10</v>
      </c>
      <c r="AH420" s="540">
        <v>130</v>
      </c>
      <c r="AI420" s="533"/>
      <c r="AJ420" s="437"/>
      <c r="AK420" s="437"/>
      <c r="AL420" s="796" t="s">
        <v>46</v>
      </c>
      <c r="AM420" s="437" t="s">
        <v>55</v>
      </c>
      <c r="AN420" s="534" t="s">
        <v>55</v>
      </c>
      <c r="AO420" s="437" t="s">
        <v>55</v>
      </c>
      <c r="AP420" s="437" t="s">
        <v>55</v>
      </c>
      <c r="AQ420" s="608" t="s">
        <v>32</v>
      </c>
      <c r="AR420" s="437" t="s">
        <v>2244</v>
      </c>
      <c r="AS420" s="437" t="s">
        <v>2667</v>
      </c>
      <c r="AT420" s="437"/>
      <c r="AU420" s="796" t="s">
        <v>2241</v>
      </c>
      <c r="AV420" s="437">
        <v>419</v>
      </c>
    </row>
    <row r="421" spans="1:48" ht="27">
      <c r="A421" s="535">
        <v>45561</v>
      </c>
      <c r="B421" s="536">
        <v>209</v>
      </c>
      <c r="C421" s="537">
        <v>0.5</v>
      </c>
      <c r="D421" s="538">
        <v>2406394</v>
      </c>
      <c r="E421" s="538" t="s">
        <v>59</v>
      </c>
      <c r="F421" s="538" t="s">
        <v>55</v>
      </c>
      <c r="G421" s="857">
        <v>13.93</v>
      </c>
      <c r="H421" s="857"/>
      <c r="I421" s="857">
        <v>13.71</v>
      </c>
      <c r="J421" s="530"/>
      <c r="K421" s="830">
        <v>13.8</v>
      </c>
      <c r="L421" s="539">
        <f>(SSSE[[#This Row],[Protéine Brut (%) (+/-0,7)]]/(100-SSSE[[#This Row],[Humidité (%)]]))*100</f>
        <v>16.033461136284423</v>
      </c>
      <c r="M421" s="865">
        <v>0.1</v>
      </c>
      <c r="N421" s="865"/>
      <c r="O421" s="865">
        <v>0.8</v>
      </c>
      <c r="P421" s="865">
        <v>1.4</v>
      </c>
      <c r="Q421" s="863">
        <f t="shared" si="4"/>
        <v>2.2999999999999998</v>
      </c>
      <c r="R421" s="862">
        <v>8.6</v>
      </c>
      <c r="S421" s="862">
        <v>17.5</v>
      </c>
      <c r="T421" s="862">
        <v>19.399999999999999</v>
      </c>
      <c r="U421" s="863">
        <f>SUM(SSSE[[#This Row],[G 355µ]:[G 250µ]])</f>
        <v>45.5</v>
      </c>
      <c r="V421" s="862">
        <v>15</v>
      </c>
      <c r="W421" s="862">
        <v>17</v>
      </c>
      <c r="X421" s="862">
        <v>8</v>
      </c>
      <c r="Y421" s="883">
        <v>10</v>
      </c>
      <c r="Z421" s="863">
        <f t="shared" si="5"/>
        <v>50</v>
      </c>
      <c r="AA421" s="822"/>
      <c r="AB421" s="822"/>
      <c r="AC421" s="833"/>
      <c r="AD421" s="531">
        <v>85.06</v>
      </c>
      <c r="AE421" s="531">
        <v>1.1100000000000001</v>
      </c>
      <c r="AF421" s="823">
        <v>19.25</v>
      </c>
      <c r="AG421" s="540">
        <v>8</v>
      </c>
      <c r="AH421" s="540">
        <v>119</v>
      </c>
      <c r="AI421" s="533"/>
      <c r="AJ421" s="437"/>
      <c r="AK421" s="437"/>
      <c r="AL421" s="796" t="s">
        <v>46</v>
      </c>
      <c r="AM421" s="437" t="s">
        <v>55</v>
      </c>
      <c r="AN421" s="534" t="s">
        <v>55</v>
      </c>
      <c r="AO421" s="437" t="s">
        <v>55</v>
      </c>
      <c r="AP421" s="437" t="s">
        <v>55</v>
      </c>
      <c r="AQ421" s="608" t="s">
        <v>32</v>
      </c>
      <c r="AR421" s="437" t="s">
        <v>2244</v>
      </c>
      <c r="AS421" s="437" t="s">
        <v>2668</v>
      </c>
      <c r="AT421" s="437"/>
      <c r="AU421" s="796" t="s">
        <v>2241</v>
      </c>
      <c r="AV421" s="437">
        <v>420</v>
      </c>
    </row>
    <row r="422" spans="1:48" ht="27">
      <c r="A422" s="535">
        <v>45562</v>
      </c>
      <c r="B422" s="536">
        <v>209</v>
      </c>
      <c r="C422" s="537">
        <v>0.38541666666666669</v>
      </c>
      <c r="D422" s="538">
        <v>2406420</v>
      </c>
      <c r="E422" s="538" t="s">
        <v>59</v>
      </c>
      <c r="F422" s="538" t="s">
        <v>55</v>
      </c>
      <c r="G422" s="857">
        <v>13.85</v>
      </c>
      <c r="H422" s="857">
        <v>14.02</v>
      </c>
      <c r="I422" s="857">
        <v>13.8</v>
      </c>
      <c r="J422" s="530"/>
      <c r="K422" s="830">
        <v>12.53</v>
      </c>
      <c r="L422" s="539">
        <f>(SSSE[[#This Row],[Protéine Brut (%) (+/-0,7)]]/(100-SSSE[[#This Row],[Humidité (%)]]))*100</f>
        <v>14.544399303540335</v>
      </c>
      <c r="M422" s="865">
        <v>0.12</v>
      </c>
      <c r="N422" s="865"/>
      <c r="O422" s="865">
        <v>0.9</v>
      </c>
      <c r="P422" s="865">
        <v>1.9</v>
      </c>
      <c r="Q422" s="863">
        <f t="shared" si="4"/>
        <v>2.92</v>
      </c>
      <c r="R422" s="862">
        <v>8.3000000000000007</v>
      </c>
      <c r="S422" s="862">
        <v>17.7</v>
      </c>
      <c r="T422" s="862">
        <v>22</v>
      </c>
      <c r="U422" s="863">
        <f>SUM(SSSE[[#This Row],[G 355µ]:[G 250µ]])</f>
        <v>48</v>
      </c>
      <c r="V422" s="862">
        <v>14</v>
      </c>
      <c r="W422" s="862">
        <v>17</v>
      </c>
      <c r="X422" s="862">
        <v>9</v>
      </c>
      <c r="Y422" s="883">
        <v>8</v>
      </c>
      <c r="Z422" s="863">
        <f t="shared" si="5"/>
        <v>48</v>
      </c>
      <c r="AA422" s="822"/>
      <c r="AB422" s="822"/>
      <c r="AC422" s="833"/>
      <c r="AD422" s="531">
        <v>85.2</v>
      </c>
      <c r="AE422" s="531">
        <v>-1.01</v>
      </c>
      <c r="AF422" s="823">
        <v>17.95</v>
      </c>
      <c r="AG422" s="540">
        <v>7</v>
      </c>
      <c r="AH422" s="540">
        <v>106</v>
      </c>
      <c r="AI422" s="533"/>
      <c r="AJ422" s="437"/>
      <c r="AK422" s="437"/>
      <c r="AL422" s="796" t="s">
        <v>46</v>
      </c>
      <c r="AM422" s="437" t="s">
        <v>55</v>
      </c>
      <c r="AN422" s="534" t="s">
        <v>55</v>
      </c>
      <c r="AO422" s="437" t="s">
        <v>55</v>
      </c>
      <c r="AP422" s="437" t="s">
        <v>55</v>
      </c>
      <c r="AQ422" s="608" t="s">
        <v>32</v>
      </c>
      <c r="AR422" s="437" t="s">
        <v>2244</v>
      </c>
      <c r="AS422" s="437" t="s">
        <v>2669</v>
      </c>
      <c r="AT422" s="437"/>
      <c r="AU422" s="796" t="s">
        <v>2241</v>
      </c>
      <c r="AV422" s="437">
        <v>421</v>
      </c>
    </row>
    <row r="423" spans="1:48" ht="27">
      <c r="A423" s="535">
        <v>45563</v>
      </c>
      <c r="B423" s="536">
        <v>209</v>
      </c>
      <c r="C423" s="537">
        <v>0.375</v>
      </c>
      <c r="D423" s="538">
        <v>2406434</v>
      </c>
      <c r="E423" s="538" t="s">
        <v>59</v>
      </c>
      <c r="F423" s="538" t="s">
        <v>55</v>
      </c>
      <c r="G423" s="857">
        <v>13.95</v>
      </c>
      <c r="H423" s="857"/>
      <c r="I423" s="857"/>
      <c r="J423" s="530"/>
      <c r="K423" s="830">
        <v>12.47</v>
      </c>
      <c r="L423" s="539">
        <f>(SSSE[[#This Row],[Protéine Brut (%) (+/-0,7)]]/(100-SSSE[[#This Row],[Humidité (%)]]))*100</f>
        <v>14.491574665891923</v>
      </c>
      <c r="M423" s="865">
        <v>0.04</v>
      </c>
      <c r="N423" s="865"/>
      <c r="O423" s="865">
        <v>1.04</v>
      </c>
      <c r="P423" s="865">
        <v>3.44</v>
      </c>
      <c r="Q423" s="863">
        <f t="shared" si="4"/>
        <v>4.5199999999999996</v>
      </c>
      <c r="R423" s="862">
        <v>10.199999999999999</v>
      </c>
      <c r="S423" s="862">
        <v>18</v>
      </c>
      <c r="T423" s="862">
        <v>22</v>
      </c>
      <c r="U423" s="863">
        <f>SUM(SSSE[[#This Row],[G 355µ]:[G 250µ]])</f>
        <v>50.2</v>
      </c>
      <c r="V423" s="862">
        <v>14</v>
      </c>
      <c r="W423" s="862">
        <v>10.26</v>
      </c>
      <c r="X423" s="862">
        <v>9.2200000000000006</v>
      </c>
      <c r="Y423" s="883">
        <v>8.84</v>
      </c>
      <c r="Z423" s="863">
        <f t="shared" si="5"/>
        <v>42.319999999999993</v>
      </c>
      <c r="AA423" s="822"/>
      <c r="AB423" s="822"/>
      <c r="AC423" s="833"/>
      <c r="AD423" s="531">
        <v>84.81</v>
      </c>
      <c r="AE423" s="531">
        <v>-1.05</v>
      </c>
      <c r="AF423" s="823">
        <v>18.14</v>
      </c>
      <c r="AG423" s="540">
        <v>7</v>
      </c>
      <c r="AH423" s="540">
        <v>111</v>
      </c>
      <c r="AI423" s="533"/>
      <c r="AJ423" s="437"/>
      <c r="AK423" s="437"/>
      <c r="AL423" s="796" t="s">
        <v>46</v>
      </c>
      <c r="AM423" s="437" t="s">
        <v>55</v>
      </c>
      <c r="AN423" s="534" t="s">
        <v>55</v>
      </c>
      <c r="AO423" s="437" t="s">
        <v>55</v>
      </c>
      <c r="AP423" s="437" t="s">
        <v>55</v>
      </c>
      <c r="AQ423" s="608" t="s">
        <v>32</v>
      </c>
      <c r="AR423" s="437" t="s">
        <v>2244</v>
      </c>
      <c r="AS423" s="437" t="s">
        <v>2670</v>
      </c>
      <c r="AT423" s="437"/>
      <c r="AU423" s="796" t="s">
        <v>2241</v>
      </c>
      <c r="AV423" s="437">
        <v>422</v>
      </c>
    </row>
    <row r="424" spans="1:48" ht="27">
      <c r="A424" s="535">
        <v>45563</v>
      </c>
      <c r="B424" s="536">
        <v>209</v>
      </c>
      <c r="C424" s="537">
        <v>0.375</v>
      </c>
      <c r="D424" s="538">
        <v>2406435</v>
      </c>
      <c r="E424" s="538" t="s">
        <v>59</v>
      </c>
      <c r="F424" s="538" t="s">
        <v>55</v>
      </c>
      <c r="G424" s="857">
        <v>14.04</v>
      </c>
      <c r="H424" s="857"/>
      <c r="I424" s="857"/>
      <c r="J424" s="530"/>
      <c r="K424" s="830">
        <v>12.39</v>
      </c>
      <c r="L424" s="539">
        <f>(SSSE[[#This Row],[Protéine Brut (%) (+/-0,7)]]/(100-SSSE[[#This Row],[Humidité (%)]]))*100</f>
        <v>14.413680781758956</v>
      </c>
      <c r="M424" s="865"/>
      <c r="N424" s="865"/>
      <c r="O424" s="865"/>
      <c r="P424" s="865"/>
      <c r="Q424" s="863"/>
      <c r="R424" s="862"/>
      <c r="S424" s="862"/>
      <c r="T424" s="862"/>
      <c r="U424" s="863"/>
      <c r="V424" s="862"/>
      <c r="W424" s="862"/>
      <c r="X424" s="862"/>
      <c r="Y424" s="883"/>
      <c r="Z424" s="863"/>
      <c r="AA424" s="822"/>
      <c r="AB424" s="822"/>
      <c r="AC424" s="833"/>
      <c r="AD424" s="531">
        <v>84.45</v>
      </c>
      <c r="AE424" s="531">
        <v>-1.1399999999999999</v>
      </c>
      <c r="AF424" s="823">
        <v>18.440000000000001</v>
      </c>
      <c r="AG424" s="540">
        <v>8</v>
      </c>
      <c r="AH424" s="540">
        <v>109</v>
      </c>
      <c r="AI424" s="533"/>
      <c r="AJ424" s="437"/>
      <c r="AK424" s="437"/>
      <c r="AL424" s="796" t="s">
        <v>46</v>
      </c>
      <c r="AM424" s="437" t="s">
        <v>55</v>
      </c>
      <c r="AN424" s="534" t="s">
        <v>55</v>
      </c>
      <c r="AO424" s="437" t="s">
        <v>55</v>
      </c>
      <c r="AP424" s="437" t="s">
        <v>55</v>
      </c>
      <c r="AQ424" s="608" t="s">
        <v>32</v>
      </c>
      <c r="AR424" s="437" t="s">
        <v>2244</v>
      </c>
      <c r="AS424" s="437" t="s">
        <v>2671</v>
      </c>
      <c r="AT424" s="437"/>
      <c r="AU424" s="796" t="s">
        <v>2241</v>
      </c>
      <c r="AV424" s="437">
        <v>423</v>
      </c>
    </row>
    <row r="425" spans="1:48" ht="27">
      <c r="A425" s="535">
        <v>45566</v>
      </c>
      <c r="B425" s="536">
        <v>110</v>
      </c>
      <c r="C425" s="537">
        <v>0.41666666666666669</v>
      </c>
      <c r="D425" s="538">
        <v>2406499</v>
      </c>
      <c r="E425" s="538" t="s">
        <v>59</v>
      </c>
      <c r="F425" s="538" t="s">
        <v>55</v>
      </c>
      <c r="G425" s="857">
        <v>13.91</v>
      </c>
      <c r="H425" s="857">
        <v>14</v>
      </c>
      <c r="I425" s="857">
        <v>13.91</v>
      </c>
      <c r="J425" s="530"/>
      <c r="K425" s="830">
        <v>12.41</v>
      </c>
      <c r="L425" s="539">
        <f>(SSSE[[#This Row],[Protéine Brut (%) (+/-0,7)]]/(100-SSSE[[#This Row],[Humidité (%)]]))*100</f>
        <v>14.415146939249624</v>
      </c>
      <c r="M425" s="865">
        <v>0.2</v>
      </c>
      <c r="N425" s="865"/>
      <c r="O425" s="865">
        <v>0.7</v>
      </c>
      <c r="P425" s="865">
        <v>0.8</v>
      </c>
      <c r="Q425" s="863">
        <f t="shared" si="4"/>
        <v>1.7</v>
      </c>
      <c r="R425" s="862">
        <v>7.5</v>
      </c>
      <c r="S425" s="862">
        <v>19.2</v>
      </c>
      <c r="T425" s="862">
        <v>19.899999999999999</v>
      </c>
      <c r="U425" s="863">
        <f>SUM(SSSE[[#This Row],[G 355µ]:[G 250µ]])</f>
        <v>46.599999999999994</v>
      </c>
      <c r="V425" s="862">
        <v>18</v>
      </c>
      <c r="W425" s="862">
        <v>12</v>
      </c>
      <c r="X425" s="862">
        <v>8</v>
      </c>
      <c r="Y425" s="883">
        <v>12</v>
      </c>
      <c r="Z425" s="863">
        <f t="shared" si="5"/>
        <v>50</v>
      </c>
      <c r="AA425" s="822"/>
      <c r="AB425" s="822"/>
      <c r="AC425" s="833"/>
      <c r="AD425" s="531">
        <v>83.24</v>
      </c>
      <c r="AE425" s="531">
        <v>-1.1200000000000001</v>
      </c>
      <c r="AF425" s="823">
        <v>19.48</v>
      </c>
      <c r="AG425" s="540">
        <v>12</v>
      </c>
      <c r="AH425" s="540">
        <v>117</v>
      </c>
      <c r="AI425" s="533">
        <v>0.86</v>
      </c>
      <c r="AJ425" s="437"/>
      <c r="AK425" s="437"/>
      <c r="AL425" s="796" t="s">
        <v>46</v>
      </c>
      <c r="AM425" s="437" t="s">
        <v>55</v>
      </c>
      <c r="AN425" s="534" t="s">
        <v>55</v>
      </c>
      <c r="AO425" s="437" t="s">
        <v>55</v>
      </c>
      <c r="AP425" s="437" t="s">
        <v>55</v>
      </c>
      <c r="AQ425" s="608" t="s">
        <v>32</v>
      </c>
      <c r="AR425" s="437" t="s">
        <v>2244</v>
      </c>
      <c r="AS425" s="437" t="s">
        <v>2672</v>
      </c>
      <c r="AT425" s="437"/>
      <c r="AU425" s="796" t="s">
        <v>2241</v>
      </c>
      <c r="AV425" s="437">
        <v>424</v>
      </c>
    </row>
    <row r="426" spans="1:48" ht="27">
      <c r="A426" s="535">
        <v>45566</v>
      </c>
      <c r="B426" s="536">
        <v>110</v>
      </c>
      <c r="C426" s="537">
        <v>0.47916666666666669</v>
      </c>
      <c r="D426" s="538">
        <v>2406520</v>
      </c>
      <c r="E426" s="538" t="s">
        <v>59</v>
      </c>
      <c r="F426" s="538" t="s">
        <v>55</v>
      </c>
      <c r="G426" s="857">
        <v>14.09</v>
      </c>
      <c r="H426" s="857"/>
      <c r="I426" s="857">
        <v>14.07</v>
      </c>
      <c r="J426" s="530"/>
      <c r="K426" s="830">
        <v>12.12</v>
      </c>
      <c r="L426" s="539">
        <f>(SSSE[[#This Row],[Protéine Brut (%) (+/-0,7)]]/(100-SSSE[[#This Row],[Humidité (%)]]))*100</f>
        <v>14.107787219182866</v>
      </c>
      <c r="M426" s="865">
        <v>0.4</v>
      </c>
      <c r="N426" s="865"/>
      <c r="O426" s="865">
        <v>1.5</v>
      </c>
      <c r="P426" s="865">
        <v>1.5</v>
      </c>
      <c r="Q426" s="863">
        <f t="shared" si="4"/>
        <v>3.4</v>
      </c>
      <c r="R426" s="862">
        <v>9.8000000000000007</v>
      </c>
      <c r="S426" s="862">
        <v>20.8</v>
      </c>
      <c r="T426" s="862">
        <v>24.7</v>
      </c>
      <c r="U426" s="863">
        <f>SUM(SSSE[[#This Row],[G 355µ]:[G 250µ]])</f>
        <v>55.3</v>
      </c>
      <c r="V426" s="862">
        <v>19.899999999999999</v>
      </c>
      <c r="W426" s="862">
        <v>9.1999999999999993</v>
      </c>
      <c r="X426" s="862">
        <v>4.2</v>
      </c>
      <c r="Y426" s="883">
        <v>7.3</v>
      </c>
      <c r="Z426" s="863">
        <f t="shared" si="5"/>
        <v>40.599999999999994</v>
      </c>
      <c r="AA426" s="822"/>
      <c r="AB426" s="822"/>
      <c r="AC426" s="833"/>
      <c r="AD426" s="531">
        <v>82.72</v>
      </c>
      <c r="AE426" s="531">
        <v>-1.387</v>
      </c>
      <c r="AF426" s="823">
        <v>20.329999999999998</v>
      </c>
      <c r="AG426" s="540">
        <v>10</v>
      </c>
      <c r="AH426" s="540">
        <v>120</v>
      </c>
      <c r="AI426" s="533"/>
      <c r="AJ426" s="437"/>
      <c r="AK426" s="437" t="s">
        <v>2673</v>
      </c>
      <c r="AL426" s="796" t="s">
        <v>46</v>
      </c>
      <c r="AM426" s="437" t="s">
        <v>55</v>
      </c>
      <c r="AN426" s="534" t="s">
        <v>55</v>
      </c>
      <c r="AO426" s="437" t="s">
        <v>55</v>
      </c>
      <c r="AP426" s="437" t="s">
        <v>55</v>
      </c>
      <c r="AQ426" s="608" t="s">
        <v>32</v>
      </c>
      <c r="AR426" s="437" t="s">
        <v>2244</v>
      </c>
      <c r="AS426" s="437" t="s">
        <v>2674</v>
      </c>
      <c r="AT426" s="437"/>
      <c r="AU426" s="796" t="s">
        <v>2241</v>
      </c>
      <c r="AV426" s="437">
        <v>425</v>
      </c>
    </row>
    <row r="427" spans="1:48" ht="27">
      <c r="A427" s="535">
        <v>45567</v>
      </c>
      <c r="B427" s="536">
        <v>110</v>
      </c>
      <c r="C427" s="537">
        <v>0.58333333333333337</v>
      </c>
      <c r="D427" s="538">
        <v>2406553</v>
      </c>
      <c r="E427" s="538" t="s">
        <v>59</v>
      </c>
      <c r="F427" s="538" t="s">
        <v>55</v>
      </c>
      <c r="G427" s="857">
        <v>13.83</v>
      </c>
      <c r="H427" s="857"/>
      <c r="I427" s="857"/>
      <c r="J427" s="530"/>
      <c r="K427" s="830">
        <v>13.84</v>
      </c>
      <c r="L427" s="539">
        <f>(SSSE[[#This Row],[Protéine Brut (%) (+/-0,7)]]/(100-SSSE[[#This Row],[Humidité (%)]]))*100</f>
        <v>16.061274225368457</v>
      </c>
      <c r="M427" s="865">
        <v>0.4</v>
      </c>
      <c r="N427" s="865"/>
      <c r="O427" s="865">
        <v>1.7</v>
      </c>
      <c r="P427" s="865">
        <v>1.3</v>
      </c>
      <c r="Q427" s="863">
        <f t="shared" si="4"/>
        <v>3.4000000000000004</v>
      </c>
      <c r="R427" s="862">
        <v>9.4</v>
      </c>
      <c r="S427" s="862">
        <v>21.8</v>
      </c>
      <c r="T427" s="862">
        <v>24</v>
      </c>
      <c r="U427" s="863">
        <f>SUM(SSSE[[#This Row],[G 355µ]:[G 250µ]])</f>
        <v>55.2</v>
      </c>
      <c r="V427" s="862">
        <v>14</v>
      </c>
      <c r="W427" s="862">
        <v>10.6</v>
      </c>
      <c r="X427" s="862">
        <v>6</v>
      </c>
      <c r="Y427" s="883">
        <v>5.2</v>
      </c>
      <c r="Z427" s="863">
        <f t="shared" si="5"/>
        <v>35.800000000000004</v>
      </c>
      <c r="AA427" s="822"/>
      <c r="AB427" s="822"/>
      <c r="AC427" s="833"/>
      <c r="AD427" s="531">
        <v>84.39</v>
      </c>
      <c r="AE427" s="531">
        <v>-1.69</v>
      </c>
      <c r="AF427" s="823">
        <v>21.15</v>
      </c>
      <c r="AG427" s="540"/>
      <c r="AH427" s="540"/>
      <c r="AI427" s="533"/>
      <c r="AJ427" s="437"/>
      <c r="AK427" s="437"/>
      <c r="AL427" s="796" t="s">
        <v>105</v>
      </c>
      <c r="AM427" s="437" t="s">
        <v>55</v>
      </c>
      <c r="AN427" s="534" t="s">
        <v>55</v>
      </c>
      <c r="AO427" s="437" t="s">
        <v>55</v>
      </c>
      <c r="AP427" s="437" t="s">
        <v>55</v>
      </c>
      <c r="AQ427" s="608" t="s">
        <v>32</v>
      </c>
      <c r="AR427" s="437" t="s">
        <v>2244</v>
      </c>
      <c r="AS427" s="437" t="s">
        <v>2675</v>
      </c>
      <c r="AT427" s="437"/>
      <c r="AU427" s="796" t="s">
        <v>2241</v>
      </c>
      <c r="AV427" s="437">
        <v>426</v>
      </c>
    </row>
    <row r="428" spans="1:48" ht="27">
      <c r="A428" s="535">
        <v>45567</v>
      </c>
      <c r="B428" s="536">
        <v>110</v>
      </c>
      <c r="C428" s="537">
        <v>0.58333333333333337</v>
      </c>
      <c r="D428" s="538">
        <v>2406554</v>
      </c>
      <c r="E428" s="538" t="s">
        <v>59</v>
      </c>
      <c r="F428" s="538" t="s">
        <v>55</v>
      </c>
      <c r="G428" s="857">
        <v>14.03</v>
      </c>
      <c r="H428" s="857"/>
      <c r="I428" s="857">
        <v>14.2</v>
      </c>
      <c r="J428" s="530"/>
      <c r="K428" s="830">
        <v>12.5</v>
      </c>
      <c r="L428" s="539">
        <f>(SSSE[[#This Row],[Protéine Brut (%) (+/-0,7)]]/(100-SSSE[[#This Row],[Humidité (%)]]))*100</f>
        <v>14.539955798534374</v>
      </c>
      <c r="M428" s="865">
        <v>0.42</v>
      </c>
      <c r="N428" s="865"/>
      <c r="O428" s="865">
        <v>1.78</v>
      </c>
      <c r="P428" s="865">
        <v>1.3</v>
      </c>
      <c r="Q428" s="863">
        <f t="shared" si="4"/>
        <v>3.5</v>
      </c>
      <c r="R428" s="862">
        <v>9.4</v>
      </c>
      <c r="S428" s="862">
        <v>21.8</v>
      </c>
      <c r="T428" s="862">
        <v>24.8</v>
      </c>
      <c r="U428" s="863">
        <f>SUM(SSSE[[#This Row],[G 355µ]:[G 250µ]])</f>
        <v>56</v>
      </c>
      <c r="V428" s="862">
        <v>14.3</v>
      </c>
      <c r="W428" s="862">
        <v>10.64</v>
      </c>
      <c r="X428" s="862">
        <v>6.08</v>
      </c>
      <c r="Y428" s="883">
        <v>5.14</v>
      </c>
      <c r="Z428" s="863">
        <f t="shared" si="5"/>
        <v>36.160000000000004</v>
      </c>
      <c r="AA428" s="822"/>
      <c r="AB428" s="822"/>
      <c r="AC428" s="833"/>
      <c r="AD428" s="531">
        <v>84.29</v>
      </c>
      <c r="AE428" s="531">
        <v>-1.72</v>
      </c>
      <c r="AF428" s="823">
        <v>21.36</v>
      </c>
      <c r="AG428" s="540">
        <v>9</v>
      </c>
      <c r="AH428" s="540">
        <v>114</v>
      </c>
      <c r="AI428" s="533"/>
      <c r="AJ428" s="437"/>
      <c r="AK428" s="437" t="s">
        <v>2673</v>
      </c>
      <c r="AL428" s="796" t="s">
        <v>46</v>
      </c>
      <c r="AM428" s="437" t="s">
        <v>55</v>
      </c>
      <c r="AN428" s="534" t="s">
        <v>55</v>
      </c>
      <c r="AO428" s="437" t="s">
        <v>55</v>
      </c>
      <c r="AP428" s="437" t="s">
        <v>55</v>
      </c>
      <c r="AQ428" s="608" t="s">
        <v>32</v>
      </c>
      <c r="AR428" s="437" t="s">
        <v>2244</v>
      </c>
      <c r="AS428" s="437" t="s">
        <v>2676</v>
      </c>
      <c r="AT428" s="437"/>
      <c r="AU428" s="796" t="s">
        <v>2241</v>
      </c>
      <c r="AV428" s="437">
        <v>427</v>
      </c>
    </row>
    <row r="429" spans="1:48" ht="27">
      <c r="A429" s="535">
        <v>45568</v>
      </c>
      <c r="B429" s="536">
        <v>110</v>
      </c>
      <c r="C429" s="537">
        <v>0.54166666666666663</v>
      </c>
      <c r="D429" s="538">
        <v>2406584</v>
      </c>
      <c r="E429" s="538" t="s">
        <v>59</v>
      </c>
      <c r="F429" s="538" t="s">
        <v>55</v>
      </c>
      <c r="G429" s="857">
        <v>13.95</v>
      </c>
      <c r="H429" s="857"/>
      <c r="I429" s="857">
        <v>13.86</v>
      </c>
      <c r="J429" s="530"/>
      <c r="K429" s="830">
        <v>11.94</v>
      </c>
      <c r="L429" s="539">
        <f>(SSSE[[#This Row],[Protéine Brut (%) (+/-0,7)]]/(100-SSSE[[#This Row],[Humidité (%)]]))*100</f>
        <v>13.87565368971528</v>
      </c>
      <c r="M429" s="865"/>
      <c r="N429" s="865"/>
      <c r="O429" s="865"/>
      <c r="P429" s="865"/>
      <c r="Q429" s="863"/>
      <c r="R429" s="862"/>
      <c r="S429" s="862"/>
      <c r="T429" s="862"/>
      <c r="U429" s="863"/>
      <c r="V429" s="862"/>
      <c r="W429" s="862"/>
      <c r="X429" s="862"/>
      <c r="Y429" s="883"/>
      <c r="Z429" s="863"/>
      <c r="AA429" s="822"/>
      <c r="AB429" s="822"/>
      <c r="AC429" s="833"/>
      <c r="AD429" s="531">
        <v>87.05</v>
      </c>
      <c r="AE429" s="531">
        <v>-1.64</v>
      </c>
      <c r="AF429" s="823">
        <v>20.64</v>
      </c>
      <c r="AG429" s="540">
        <v>5</v>
      </c>
      <c r="AH429" s="540">
        <v>120</v>
      </c>
      <c r="AI429" s="533"/>
      <c r="AJ429" s="437"/>
      <c r="AK429" s="437"/>
      <c r="AL429" s="796" t="s">
        <v>46</v>
      </c>
      <c r="AM429" s="437" t="s">
        <v>55</v>
      </c>
      <c r="AN429" s="534" t="s">
        <v>55</v>
      </c>
      <c r="AO429" s="437" t="s">
        <v>55</v>
      </c>
      <c r="AP429" s="437" t="s">
        <v>55</v>
      </c>
      <c r="AQ429" s="608" t="s">
        <v>32</v>
      </c>
      <c r="AR429" s="437" t="s">
        <v>2244</v>
      </c>
      <c r="AS429" s="437" t="s">
        <v>2677</v>
      </c>
      <c r="AT429" s="437"/>
      <c r="AU429" s="796" t="s">
        <v>2241</v>
      </c>
      <c r="AV429" s="437">
        <v>428</v>
      </c>
    </row>
    <row r="430" spans="1:48" ht="27">
      <c r="A430" s="535">
        <v>45568</v>
      </c>
      <c r="B430" s="536">
        <v>110</v>
      </c>
      <c r="C430" s="537">
        <v>0.54166666666666663</v>
      </c>
      <c r="D430" s="538">
        <v>2406585</v>
      </c>
      <c r="E430" s="538" t="s">
        <v>59</v>
      </c>
      <c r="F430" s="538" t="s">
        <v>55</v>
      </c>
      <c r="G430" s="857">
        <v>13.69</v>
      </c>
      <c r="H430" s="857"/>
      <c r="I430" s="857">
        <v>13.6</v>
      </c>
      <c r="J430" s="530"/>
      <c r="K430" s="830">
        <v>11.37</v>
      </c>
      <c r="L430" s="539">
        <f>(SSSE[[#This Row],[Protéine Brut (%) (+/-0,7)]]/(100-SSSE[[#This Row],[Humidité (%)]]))*100</f>
        <v>13.173444560305873</v>
      </c>
      <c r="M430" s="865">
        <v>0.2</v>
      </c>
      <c r="N430" s="865"/>
      <c r="O430" s="865">
        <v>2.2000000000000002</v>
      </c>
      <c r="P430" s="865">
        <v>1.4</v>
      </c>
      <c r="Q430" s="863">
        <f t="shared" si="4"/>
        <v>3.8000000000000003</v>
      </c>
      <c r="R430" s="862">
        <v>9.3000000000000007</v>
      </c>
      <c r="S430" s="862">
        <v>18.899999999999999</v>
      </c>
      <c r="T430" s="862">
        <v>20.5</v>
      </c>
      <c r="U430" s="863">
        <f>SUM(SSSE[[#This Row],[G 355µ]:[G 250µ]])</f>
        <v>48.7</v>
      </c>
      <c r="V430" s="862">
        <v>15.8</v>
      </c>
      <c r="W430" s="862">
        <v>13.4</v>
      </c>
      <c r="X430" s="862">
        <v>4.5999999999999996</v>
      </c>
      <c r="Y430" s="883">
        <v>7.2</v>
      </c>
      <c r="Z430" s="863">
        <f t="shared" si="5"/>
        <v>41.000000000000007</v>
      </c>
      <c r="AA430" s="822"/>
      <c r="AB430" s="822"/>
      <c r="AC430" s="833"/>
      <c r="AD430" s="531">
        <v>86.86</v>
      </c>
      <c r="AE430" s="531">
        <v>-1.53</v>
      </c>
      <c r="AF430" s="823">
        <v>20.39</v>
      </c>
      <c r="AG430" s="540">
        <v>4</v>
      </c>
      <c r="AH430" s="540">
        <v>110</v>
      </c>
      <c r="AI430" s="533"/>
      <c r="AJ430" s="437"/>
      <c r="AK430" s="437" t="s">
        <v>2673</v>
      </c>
      <c r="AL430" s="796" t="s">
        <v>46</v>
      </c>
      <c r="AM430" s="437" t="s">
        <v>55</v>
      </c>
      <c r="AN430" s="534" t="s">
        <v>55</v>
      </c>
      <c r="AO430" s="437" t="s">
        <v>55</v>
      </c>
      <c r="AP430" s="437" t="s">
        <v>55</v>
      </c>
      <c r="AQ430" s="608" t="s">
        <v>32</v>
      </c>
      <c r="AR430" s="437" t="s">
        <v>2244</v>
      </c>
      <c r="AS430" s="437" t="s">
        <v>2678</v>
      </c>
      <c r="AT430" s="437"/>
      <c r="AU430" s="796" t="s">
        <v>2241</v>
      </c>
      <c r="AV430" s="437">
        <v>429</v>
      </c>
    </row>
    <row r="431" spans="1:48" ht="27">
      <c r="A431" s="535">
        <v>45569</v>
      </c>
      <c r="B431" s="536">
        <v>110</v>
      </c>
      <c r="C431" s="537">
        <v>0.42708333333333331</v>
      </c>
      <c r="D431" s="538">
        <v>2406616</v>
      </c>
      <c r="E431" s="538" t="s">
        <v>59</v>
      </c>
      <c r="F431" s="538" t="s">
        <v>55</v>
      </c>
      <c r="G431" s="857">
        <v>13.17</v>
      </c>
      <c r="H431" s="857"/>
      <c r="I431" s="857">
        <v>13.31</v>
      </c>
      <c r="J431" s="530"/>
      <c r="K431" s="830">
        <v>12.05</v>
      </c>
      <c r="L431" s="539">
        <f>(SSSE[[#This Row],[Protéine Brut (%) (+/-0,7)]]/(100-SSSE[[#This Row],[Humidité (%)]]))*100</f>
        <v>13.877692041920998</v>
      </c>
      <c r="M431" s="865">
        <v>0.3</v>
      </c>
      <c r="N431" s="865"/>
      <c r="O431" s="865">
        <v>3.3</v>
      </c>
      <c r="P431" s="865">
        <v>1.2</v>
      </c>
      <c r="Q431" s="863">
        <f t="shared" si="4"/>
        <v>4.8</v>
      </c>
      <c r="R431" s="862">
        <v>10</v>
      </c>
      <c r="S431" s="862">
        <v>20</v>
      </c>
      <c r="T431" s="862">
        <v>18.8</v>
      </c>
      <c r="U431" s="863">
        <f>SUM(SSSE[[#This Row],[G 355µ]:[G 250µ]])</f>
        <v>48.8</v>
      </c>
      <c r="V431" s="862">
        <v>16.100000000000001</v>
      </c>
      <c r="W431" s="862">
        <v>11.4</v>
      </c>
      <c r="X431" s="862">
        <v>5.4</v>
      </c>
      <c r="Y431" s="883">
        <v>12</v>
      </c>
      <c r="Z431" s="863">
        <f t="shared" si="5"/>
        <v>44.9</v>
      </c>
      <c r="AA431" s="822"/>
      <c r="AB431" s="822"/>
      <c r="AC431" s="833"/>
      <c r="AD431" s="531"/>
      <c r="AE431" s="531"/>
      <c r="AF431" s="823"/>
      <c r="AG431" s="540">
        <v>4</v>
      </c>
      <c r="AH431" s="540">
        <v>160</v>
      </c>
      <c r="AI431" s="533"/>
      <c r="AJ431" s="437"/>
      <c r="AK431" s="437"/>
      <c r="AL431" s="796" t="s">
        <v>46</v>
      </c>
      <c r="AM431" s="437" t="s">
        <v>55</v>
      </c>
      <c r="AN431" s="534" t="s">
        <v>55</v>
      </c>
      <c r="AO431" s="437" t="s">
        <v>55</v>
      </c>
      <c r="AP431" s="437" t="s">
        <v>55</v>
      </c>
      <c r="AQ431" s="608" t="s">
        <v>32</v>
      </c>
      <c r="AR431" s="437" t="s">
        <v>2239</v>
      </c>
      <c r="AS431" s="437" t="s">
        <v>2679</v>
      </c>
      <c r="AT431" s="437"/>
      <c r="AU431" s="796" t="s">
        <v>2241</v>
      </c>
      <c r="AV431" s="437">
        <v>430</v>
      </c>
    </row>
    <row r="432" spans="1:48" ht="27">
      <c r="A432" s="535">
        <v>45572</v>
      </c>
      <c r="B432" s="536">
        <v>110</v>
      </c>
      <c r="C432" s="537">
        <v>0.47916666666666669</v>
      </c>
      <c r="D432" s="538">
        <v>2406722</v>
      </c>
      <c r="E432" s="538" t="s">
        <v>59</v>
      </c>
      <c r="F432" s="538" t="s">
        <v>55</v>
      </c>
      <c r="G432" s="857">
        <v>13.85</v>
      </c>
      <c r="H432" s="857"/>
      <c r="I432" s="857">
        <v>13.5</v>
      </c>
      <c r="J432" s="530"/>
      <c r="K432" s="830">
        <v>11.79</v>
      </c>
      <c r="L432" s="539">
        <f>(SSSE[[#This Row],[Protéine Brut (%) (+/-0,7)]]/(100-SSSE[[#This Row],[Humidité (%)]]))*100</f>
        <v>13.685432385374346</v>
      </c>
      <c r="M432" s="865">
        <v>0.7</v>
      </c>
      <c r="N432" s="865"/>
      <c r="O432" s="865">
        <v>3</v>
      </c>
      <c r="P432" s="865">
        <v>2</v>
      </c>
      <c r="Q432" s="863">
        <f t="shared" si="4"/>
        <v>5.7</v>
      </c>
      <c r="R432" s="862">
        <v>8.6</v>
      </c>
      <c r="S432" s="862">
        <v>20</v>
      </c>
      <c r="T432" s="862">
        <v>27</v>
      </c>
      <c r="U432" s="863">
        <f>SUM(SSSE[[#This Row],[G 355µ]:[G 250µ]])</f>
        <v>55.6</v>
      </c>
      <c r="V432" s="862">
        <v>13.2</v>
      </c>
      <c r="W432" s="862">
        <v>9.8000000000000007</v>
      </c>
      <c r="X432" s="862">
        <v>5</v>
      </c>
      <c r="Y432" s="883">
        <v>9</v>
      </c>
      <c r="Z432" s="863">
        <f t="shared" si="5"/>
        <v>37</v>
      </c>
      <c r="AA432" s="822">
        <v>38.799999999999997</v>
      </c>
      <c r="AB432" s="822">
        <v>65.989999999999995</v>
      </c>
      <c r="AC432" s="833">
        <v>13.28</v>
      </c>
      <c r="AD432" s="531">
        <v>85.83</v>
      </c>
      <c r="AE432" s="531">
        <v>-2.0299999999999998</v>
      </c>
      <c r="AF432" s="823">
        <v>21.09</v>
      </c>
      <c r="AG432" s="540">
        <v>9</v>
      </c>
      <c r="AH432" s="540">
        <v>97</v>
      </c>
      <c r="AI432" s="533"/>
      <c r="AJ432" s="437"/>
      <c r="AK432" s="437"/>
      <c r="AL432" s="796" t="s">
        <v>105</v>
      </c>
      <c r="AM432" s="437" t="s">
        <v>55</v>
      </c>
      <c r="AN432" s="534" t="s">
        <v>55</v>
      </c>
      <c r="AO432" s="437" t="s">
        <v>55</v>
      </c>
      <c r="AP432" s="437" t="s">
        <v>55</v>
      </c>
      <c r="AQ432" s="608" t="s">
        <v>32</v>
      </c>
      <c r="AR432" s="437" t="s">
        <v>2244</v>
      </c>
      <c r="AS432" s="437" t="s">
        <v>2680</v>
      </c>
      <c r="AT432" s="437"/>
      <c r="AU432" s="796" t="s">
        <v>2241</v>
      </c>
      <c r="AV432" s="437">
        <v>431</v>
      </c>
    </row>
    <row r="433" spans="1:48" ht="27">
      <c r="A433" s="535">
        <v>45572</v>
      </c>
      <c r="B433" s="536">
        <v>110</v>
      </c>
      <c r="C433" s="537">
        <v>0.52083333333333337</v>
      </c>
      <c r="D433" s="538">
        <v>2406724</v>
      </c>
      <c r="E433" s="538" t="s">
        <v>59</v>
      </c>
      <c r="F433" s="538" t="s">
        <v>55</v>
      </c>
      <c r="G433" s="857">
        <v>13.96</v>
      </c>
      <c r="H433" s="857"/>
      <c r="I433" s="857">
        <v>13.8</v>
      </c>
      <c r="J433" s="530">
        <v>0.57899999999999996</v>
      </c>
      <c r="K433" s="830">
        <v>12.74</v>
      </c>
      <c r="L433" s="539">
        <f>(SSSE[[#This Row],[Protéine Brut (%) (+/-0,7)]]/(100-SSSE[[#This Row],[Humidité (%)]]))*100</f>
        <v>14.807066480706649</v>
      </c>
      <c r="M433" s="865"/>
      <c r="N433" s="865"/>
      <c r="O433" s="865"/>
      <c r="P433" s="865"/>
      <c r="Q433" s="863"/>
      <c r="R433" s="862"/>
      <c r="S433" s="862"/>
      <c r="T433" s="862"/>
      <c r="U433" s="863"/>
      <c r="V433" s="862"/>
      <c r="W433" s="862"/>
      <c r="X433" s="862"/>
      <c r="Y433" s="883"/>
      <c r="Z433" s="863"/>
      <c r="AA433" s="822"/>
      <c r="AB433" s="822"/>
      <c r="AC433" s="833"/>
      <c r="AD433" s="531">
        <v>86.24</v>
      </c>
      <c r="AE433" s="531">
        <v>-1.84</v>
      </c>
      <c r="AF433" s="823">
        <v>20.78</v>
      </c>
      <c r="AG433" s="540">
        <v>7</v>
      </c>
      <c r="AH433" s="540">
        <v>96</v>
      </c>
      <c r="AI433" s="533"/>
      <c r="AJ433" s="437"/>
      <c r="AK433" s="437"/>
      <c r="AL433" s="796" t="s">
        <v>105</v>
      </c>
      <c r="AM433" s="437" t="s">
        <v>55</v>
      </c>
      <c r="AN433" s="534" t="s">
        <v>55</v>
      </c>
      <c r="AO433" s="437" t="s">
        <v>55</v>
      </c>
      <c r="AP433" s="437" t="s">
        <v>55</v>
      </c>
      <c r="AQ433" s="608" t="s">
        <v>32</v>
      </c>
      <c r="AR433" s="437" t="s">
        <v>2244</v>
      </c>
      <c r="AS433" s="437" t="s">
        <v>2681</v>
      </c>
      <c r="AT433" s="437"/>
      <c r="AU433" s="796" t="s">
        <v>2241</v>
      </c>
      <c r="AV433" s="437">
        <v>432</v>
      </c>
    </row>
    <row r="434" spans="1:48" ht="27">
      <c r="A434" s="535">
        <v>45572</v>
      </c>
      <c r="B434" s="536">
        <v>110</v>
      </c>
      <c r="C434" s="537">
        <v>0.5625</v>
      </c>
      <c r="D434" s="538">
        <v>2406727</v>
      </c>
      <c r="E434" s="538" t="s">
        <v>59</v>
      </c>
      <c r="F434" s="538" t="s">
        <v>55</v>
      </c>
      <c r="G434" s="857">
        <v>13.79</v>
      </c>
      <c r="H434" s="857"/>
      <c r="I434" s="857"/>
      <c r="J434" s="530"/>
      <c r="K434" s="830">
        <v>12.94</v>
      </c>
      <c r="L434" s="539">
        <f>(SSSE[[#This Row],[Protéine Brut (%) (+/-0,7)]]/(100-SSSE[[#This Row],[Humidité (%)]]))*100</f>
        <v>15.009859645052776</v>
      </c>
      <c r="M434" s="865">
        <v>0.6</v>
      </c>
      <c r="N434" s="865"/>
      <c r="O434" s="865">
        <v>4</v>
      </c>
      <c r="P434" s="865">
        <v>1.8</v>
      </c>
      <c r="Q434" s="863">
        <f t="shared" si="4"/>
        <v>6.3999999999999995</v>
      </c>
      <c r="R434" s="862">
        <v>3.5</v>
      </c>
      <c r="S434" s="862">
        <v>17.7</v>
      </c>
      <c r="T434" s="862">
        <v>22</v>
      </c>
      <c r="U434" s="863">
        <f>SUM(SSSE[[#This Row],[G 355µ]:[G 250µ]])</f>
        <v>43.2</v>
      </c>
      <c r="V434" s="862">
        <v>12</v>
      </c>
      <c r="W434" s="862">
        <v>12</v>
      </c>
      <c r="X434" s="862">
        <v>10</v>
      </c>
      <c r="Y434" s="883">
        <v>14</v>
      </c>
      <c r="Z434" s="863">
        <f t="shared" si="5"/>
        <v>48</v>
      </c>
      <c r="AA434" s="822"/>
      <c r="AB434" s="822"/>
      <c r="AC434" s="833"/>
      <c r="AD434" s="531">
        <v>86.21</v>
      </c>
      <c r="AE434" s="531">
        <v>-2.08</v>
      </c>
      <c r="AF434" s="823">
        <v>18.79</v>
      </c>
      <c r="AG434" s="540">
        <v>10</v>
      </c>
      <c r="AH434" s="540">
        <v>150</v>
      </c>
      <c r="AI434" s="533"/>
      <c r="AJ434" s="437"/>
      <c r="AK434" s="437"/>
      <c r="AL434" s="796" t="s">
        <v>46</v>
      </c>
      <c r="AM434" s="437" t="s">
        <v>55</v>
      </c>
      <c r="AN434" s="534" t="s">
        <v>55</v>
      </c>
      <c r="AO434" s="437" t="s">
        <v>55</v>
      </c>
      <c r="AP434" s="437" t="s">
        <v>55</v>
      </c>
      <c r="AQ434" s="608" t="s">
        <v>32</v>
      </c>
      <c r="AR434" s="437" t="s">
        <v>2244</v>
      </c>
      <c r="AS434" s="437" t="s">
        <v>2682</v>
      </c>
      <c r="AT434" s="437"/>
      <c r="AU434" s="796" t="s">
        <v>2241</v>
      </c>
      <c r="AV434" s="437">
        <v>433</v>
      </c>
    </row>
    <row r="435" spans="1:48" ht="27">
      <c r="A435" s="535">
        <v>45573</v>
      </c>
      <c r="B435" s="536">
        <v>110</v>
      </c>
      <c r="C435" s="537">
        <v>0.4375</v>
      </c>
      <c r="D435" s="538">
        <v>2406756</v>
      </c>
      <c r="E435" s="538" t="s">
        <v>2650</v>
      </c>
      <c r="F435" s="538" t="s">
        <v>55</v>
      </c>
      <c r="G435" s="857">
        <v>14.31</v>
      </c>
      <c r="H435" s="857"/>
      <c r="I435" s="857"/>
      <c r="J435" s="530"/>
      <c r="K435" s="830">
        <v>12.51</v>
      </c>
      <c r="L435" s="539">
        <f>(SSSE[[#This Row],[Protéine Brut (%) (+/-0,7)]]/(100-SSSE[[#This Row],[Humidité (%)]]))*100</f>
        <v>14.599136421986231</v>
      </c>
      <c r="M435" s="865">
        <v>0.1</v>
      </c>
      <c r="N435" s="865"/>
      <c r="O435" s="865">
        <v>0.12</v>
      </c>
      <c r="P435" s="865">
        <v>3.72</v>
      </c>
      <c r="Q435" s="863">
        <f t="shared" si="4"/>
        <v>3.9400000000000004</v>
      </c>
      <c r="R435" s="862">
        <v>1.04</v>
      </c>
      <c r="S435" s="862">
        <v>9.52</v>
      </c>
      <c r="T435" s="862">
        <v>23.67</v>
      </c>
      <c r="U435" s="863">
        <f>SUM(SSSE[[#This Row],[G 355µ]:[G 250µ]])</f>
        <v>34.230000000000004</v>
      </c>
      <c r="V435" s="862">
        <v>23.22</v>
      </c>
      <c r="W435" s="862">
        <v>20.64</v>
      </c>
      <c r="X435" s="862">
        <v>1.8</v>
      </c>
      <c r="Y435" s="883">
        <v>4.12</v>
      </c>
      <c r="Z435" s="863">
        <f t="shared" si="5"/>
        <v>49.779999999999994</v>
      </c>
      <c r="AA435" s="822">
        <v>40.93</v>
      </c>
      <c r="AB435" s="822">
        <v>55.48</v>
      </c>
      <c r="AC435" s="833">
        <v>13.3</v>
      </c>
      <c r="AD435" s="531">
        <v>84.71</v>
      </c>
      <c r="AE435" s="531">
        <v>-1.73</v>
      </c>
      <c r="AF435" s="823">
        <v>21.08</v>
      </c>
      <c r="AG435" s="540">
        <v>7</v>
      </c>
      <c r="AH435" s="540">
        <v>120</v>
      </c>
      <c r="AI435" s="533"/>
      <c r="AJ435" s="437"/>
      <c r="AK435" s="437"/>
      <c r="AL435" s="796" t="s">
        <v>46</v>
      </c>
      <c r="AM435" s="437"/>
      <c r="AN435" s="534"/>
      <c r="AO435" s="437" t="s">
        <v>55</v>
      </c>
      <c r="AP435" s="437" t="s">
        <v>55</v>
      </c>
      <c r="AQ435" s="608" t="s">
        <v>32</v>
      </c>
      <c r="AR435" s="437" t="s">
        <v>2244</v>
      </c>
      <c r="AS435" s="437" t="s">
        <v>2683</v>
      </c>
      <c r="AT435" s="437"/>
      <c r="AU435" s="796" t="s">
        <v>2241</v>
      </c>
      <c r="AV435" s="437">
        <v>434</v>
      </c>
    </row>
    <row r="436" spans="1:48" ht="27">
      <c r="A436" s="535">
        <v>45573</v>
      </c>
      <c r="B436" s="536">
        <v>110</v>
      </c>
      <c r="C436" s="537">
        <v>0.59375</v>
      </c>
      <c r="D436" s="538">
        <v>2406768</v>
      </c>
      <c r="E436" s="538" t="s">
        <v>2650</v>
      </c>
      <c r="F436" s="538" t="s">
        <v>55</v>
      </c>
      <c r="G436" s="857">
        <v>14.17</v>
      </c>
      <c r="H436" s="857"/>
      <c r="I436" s="857"/>
      <c r="J436" s="530"/>
      <c r="K436" s="830">
        <v>12.38</v>
      </c>
      <c r="L436" s="539">
        <f>(SSSE[[#This Row],[Protéine Brut (%) (+/-0,7)]]/(100-SSSE[[#This Row],[Humidité (%)]]))*100</f>
        <v>14.423861120820227</v>
      </c>
      <c r="M436" s="865"/>
      <c r="N436" s="865"/>
      <c r="O436" s="865"/>
      <c r="P436" s="865"/>
      <c r="Q436" s="863"/>
      <c r="R436" s="862"/>
      <c r="S436" s="862"/>
      <c r="T436" s="862"/>
      <c r="U436" s="863"/>
      <c r="V436" s="862"/>
      <c r="W436" s="862"/>
      <c r="X436" s="862"/>
      <c r="Y436" s="883"/>
      <c r="Z436" s="863"/>
      <c r="AA436" s="822"/>
      <c r="AB436" s="822"/>
      <c r="AC436" s="833"/>
      <c r="AD436" s="531">
        <v>86.49</v>
      </c>
      <c r="AE436" s="531">
        <v>-1.69</v>
      </c>
      <c r="AF436" s="823">
        <v>20.350000000000001</v>
      </c>
      <c r="AG436" s="540">
        <v>8</v>
      </c>
      <c r="AH436" s="540">
        <v>142</v>
      </c>
      <c r="AI436" s="533"/>
      <c r="AJ436" s="437"/>
      <c r="AK436" s="437"/>
      <c r="AL436" s="796" t="s">
        <v>46</v>
      </c>
      <c r="AM436" s="437" t="s">
        <v>55</v>
      </c>
      <c r="AN436" s="534" t="s">
        <v>55</v>
      </c>
      <c r="AO436" s="437" t="s">
        <v>55</v>
      </c>
      <c r="AP436" s="437" t="s">
        <v>55</v>
      </c>
      <c r="AQ436" s="608" t="s">
        <v>32</v>
      </c>
      <c r="AR436" s="437" t="s">
        <v>2244</v>
      </c>
      <c r="AS436" s="437" t="s">
        <v>2684</v>
      </c>
      <c r="AT436" s="437"/>
      <c r="AU436" s="796" t="s">
        <v>2241</v>
      </c>
      <c r="AV436" s="437">
        <v>435</v>
      </c>
    </row>
    <row r="437" spans="1:48" ht="27">
      <c r="A437" s="535">
        <v>45574</v>
      </c>
      <c r="B437" s="536">
        <v>110</v>
      </c>
      <c r="C437" s="537">
        <v>0.35416666666666669</v>
      </c>
      <c r="D437" s="538">
        <v>2406788</v>
      </c>
      <c r="E437" s="538" t="s">
        <v>59</v>
      </c>
      <c r="F437" s="538" t="s">
        <v>55</v>
      </c>
      <c r="G437" s="857">
        <v>13.82</v>
      </c>
      <c r="H437" s="857"/>
      <c r="I437" s="857">
        <v>13.69</v>
      </c>
      <c r="J437" s="530"/>
      <c r="K437" s="830">
        <v>12.82</v>
      </c>
      <c r="L437" s="539">
        <f>(SSSE[[#This Row],[Protéine Brut (%) (+/-0,7)]]/(100-SSSE[[#This Row],[Humidité (%)]]))*100</f>
        <v>14.875841262473891</v>
      </c>
      <c r="M437" s="865">
        <v>0.21</v>
      </c>
      <c r="N437" s="865"/>
      <c r="O437" s="865">
        <v>1.62</v>
      </c>
      <c r="P437" s="865">
        <v>1.08</v>
      </c>
      <c r="Q437" s="863">
        <f t="shared" si="4"/>
        <v>2.91</v>
      </c>
      <c r="R437" s="862">
        <v>8.32</v>
      </c>
      <c r="S437" s="862">
        <v>22</v>
      </c>
      <c r="T437" s="862">
        <v>21.5</v>
      </c>
      <c r="U437" s="863">
        <f>SUM(SSSE[[#This Row],[G 355µ]:[G 250µ]])</f>
        <v>51.82</v>
      </c>
      <c r="V437" s="862">
        <v>16.8</v>
      </c>
      <c r="W437" s="862">
        <v>12</v>
      </c>
      <c r="X437" s="862">
        <v>5</v>
      </c>
      <c r="Y437" s="883">
        <v>10</v>
      </c>
      <c r="Z437" s="863">
        <f t="shared" si="5"/>
        <v>43.8</v>
      </c>
      <c r="AA437" s="822"/>
      <c r="AB437" s="822"/>
      <c r="AC437" s="833"/>
      <c r="AD437" s="531">
        <v>85.8</v>
      </c>
      <c r="AE437" s="531">
        <v>-1.6</v>
      </c>
      <c r="AF437" s="823">
        <v>20.309999999999999</v>
      </c>
      <c r="AG437" s="540">
        <v>5</v>
      </c>
      <c r="AH437" s="540">
        <v>98</v>
      </c>
      <c r="AI437" s="533"/>
      <c r="AJ437" s="437"/>
      <c r="AK437" s="437"/>
      <c r="AL437" s="796" t="s">
        <v>105</v>
      </c>
      <c r="AM437" s="437" t="s">
        <v>55</v>
      </c>
      <c r="AN437" s="534" t="s">
        <v>55</v>
      </c>
      <c r="AO437" s="437" t="s">
        <v>55</v>
      </c>
      <c r="AP437" s="437" t="s">
        <v>55</v>
      </c>
      <c r="AQ437" s="608" t="s">
        <v>32</v>
      </c>
      <c r="AR437" s="437" t="s">
        <v>2244</v>
      </c>
      <c r="AS437" s="437" t="s">
        <v>2685</v>
      </c>
      <c r="AT437" s="437"/>
      <c r="AU437" s="796" t="s">
        <v>2241</v>
      </c>
      <c r="AV437" s="437">
        <v>436</v>
      </c>
    </row>
    <row r="438" spans="1:48" ht="27">
      <c r="A438" s="535">
        <v>45576</v>
      </c>
      <c r="B438" s="536">
        <v>110</v>
      </c>
      <c r="C438" s="537">
        <v>0.625</v>
      </c>
      <c r="D438" s="538">
        <v>2406875</v>
      </c>
      <c r="E438" s="538" t="s">
        <v>59</v>
      </c>
      <c r="F438" s="538" t="s">
        <v>55</v>
      </c>
      <c r="G438" s="857">
        <v>13.82</v>
      </c>
      <c r="H438" s="857"/>
      <c r="I438" s="857">
        <v>13.5</v>
      </c>
      <c r="J438" s="530"/>
      <c r="K438" s="830">
        <v>13.84</v>
      </c>
      <c r="L438" s="539">
        <f>(SSSE[[#This Row],[Protéine Brut (%) (+/-0,7)]]/(100-SSSE[[#This Row],[Humidité (%)]]))*100</f>
        <v>16.059410536087256</v>
      </c>
      <c r="M438" s="865">
        <v>0.12</v>
      </c>
      <c r="N438" s="865"/>
      <c r="O438" s="865">
        <v>4.4000000000000004</v>
      </c>
      <c r="P438" s="865">
        <v>1.4</v>
      </c>
      <c r="Q438" s="863">
        <f t="shared" si="4"/>
        <v>5.92</v>
      </c>
      <c r="R438" s="862">
        <v>9</v>
      </c>
      <c r="S438" s="862">
        <v>27.44</v>
      </c>
      <c r="T438" s="862">
        <v>19.399999999999999</v>
      </c>
      <c r="U438" s="863">
        <f>SUM(SSSE[[#This Row],[G 355µ]:[G 250µ]])</f>
        <v>55.839999999999996</v>
      </c>
      <c r="V438" s="862">
        <v>14.6</v>
      </c>
      <c r="W438" s="862">
        <v>9.1</v>
      </c>
      <c r="X438" s="862">
        <v>4.28</v>
      </c>
      <c r="Y438" s="883">
        <v>3.84</v>
      </c>
      <c r="Z438" s="863">
        <f t="shared" si="5"/>
        <v>31.82</v>
      </c>
      <c r="AA438" s="822"/>
      <c r="AB438" s="822"/>
      <c r="AC438" s="833"/>
      <c r="AD438" s="531">
        <v>84.52</v>
      </c>
      <c r="AE438" s="531">
        <v>-1.19</v>
      </c>
      <c r="AF438" s="823">
        <v>19.71</v>
      </c>
      <c r="AG438" s="540">
        <v>6</v>
      </c>
      <c r="AH438" s="540">
        <v>135</v>
      </c>
      <c r="AI438" s="533"/>
      <c r="AJ438" s="437"/>
      <c r="AK438" s="437"/>
      <c r="AL438" s="796" t="s">
        <v>46</v>
      </c>
      <c r="AM438" s="437" t="s">
        <v>55</v>
      </c>
      <c r="AN438" s="534" t="s">
        <v>55</v>
      </c>
      <c r="AO438" s="437" t="s">
        <v>55</v>
      </c>
      <c r="AP438" s="437" t="s">
        <v>55</v>
      </c>
      <c r="AQ438" s="608" t="s">
        <v>32</v>
      </c>
      <c r="AR438" s="437" t="s">
        <v>2244</v>
      </c>
      <c r="AS438" s="437" t="s">
        <v>2686</v>
      </c>
      <c r="AT438" s="437"/>
      <c r="AU438" s="796" t="s">
        <v>2241</v>
      </c>
      <c r="AV438" s="437">
        <v>437</v>
      </c>
    </row>
    <row r="439" spans="1:48" ht="27">
      <c r="A439" s="535">
        <v>45577</v>
      </c>
      <c r="B439" s="536">
        <v>110</v>
      </c>
      <c r="C439" s="537">
        <v>0.50694444444444442</v>
      </c>
      <c r="D439" s="538">
        <v>2406811</v>
      </c>
      <c r="E439" s="538" t="s">
        <v>59</v>
      </c>
      <c r="F439" s="538" t="s">
        <v>55</v>
      </c>
      <c r="G439" s="857">
        <v>13.77</v>
      </c>
      <c r="H439" s="857"/>
      <c r="I439" s="857"/>
      <c r="J439" s="530"/>
      <c r="K439" s="830">
        <v>11.83</v>
      </c>
      <c r="L439" s="539">
        <f>(SSSE[[#This Row],[Protéine Brut (%) (+/-0,7)]]/(100-SSSE[[#This Row],[Humidité (%)]]))*100</f>
        <v>13.719123274962309</v>
      </c>
      <c r="M439" s="865"/>
      <c r="N439" s="865"/>
      <c r="O439" s="865"/>
      <c r="P439" s="865"/>
      <c r="Q439" s="863"/>
      <c r="R439" s="862"/>
      <c r="S439" s="862"/>
      <c r="T439" s="862"/>
      <c r="U439" s="863"/>
      <c r="V439" s="862"/>
      <c r="W439" s="862"/>
      <c r="X439" s="862"/>
      <c r="Y439" s="883"/>
      <c r="Z439" s="863"/>
      <c r="AA439" s="822"/>
      <c r="AB439" s="822"/>
      <c r="AC439" s="833"/>
      <c r="AD439" s="531"/>
      <c r="AE439" s="531"/>
      <c r="AF439" s="823"/>
      <c r="AG439" s="540"/>
      <c r="AH439" s="540"/>
      <c r="AI439" s="533"/>
      <c r="AJ439" s="437"/>
      <c r="AK439" s="437"/>
      <c r="AL439" s="796" t="s">
        <v>105</v>
      </c>
      <c r="AM439" s="437" t="s">
        <v>55</v>
      </c>
      <c r="AN439" s="534" t="s">
        <v>55</v>
      </c>
      <c r="AO439" s="437" t="s">
        <v>55</v>
      </c>
      <c r="AP439" s="437" t="s">
        <v>55</v>
      </c>
      <c r="AQ439" s="608" t="s">
        <v>32</v>
      </c>
      <c r="AR439" s="437" t="s">
        <v>2244</v>
      </c>
      <c r="AS439" s="437" t="s">
        <v>2687</v>
      </c>
      <c r="AT439" s="437"/>
      <c r="AU439" s="796" t="s">
        <v>2241</v>
      </c>
      <c r="AV439" s="437">
        <v>438</v>
      </c>
    </row>
    <row r="440" spans="1:48" ht="27">
      <c r="A440" s="535">
        <v>45579</v>
      </c>
      <c r="B440" s="536">
        <v>110</v>
      </c>
      <c r="C440" s="537">
        <v>0.4375</v>
      </c>
      <c r="D440" s="538">
        <v>2406963</v>
      </c>
      <c r="E440" s="538" t="s">
        <v>59</v>
      </c>
      <c r="F440" s="538" t="s">
        <v>55</v>
      </c>
      <c r="G440" s="857">
        <v>13.6</v>
      </c>
      <c r="H440" s="857"/>
      <c r="I440" s="857">
        <v>13.56</v>
      </c>
      <c r="J440" s="530"/>
      <c r="K440" s="830">
        <v>12.51</v>
      </c>
      <c r="L440" s="539">
        <f>(SSSE[[#This Row],[Protéine Brut (%) (+/-0,7)]]/(100-SSSE[[#This Row],[Humidité (%)]]))*100</f>
        <v>14.479166666666664</v>
      </c>
      <c r="M440" s="865">
        <v>0.2</v>
      </c>
      <c r="N440" s="865"/>
      <c r="O440" s="865">
        <v>4.4000000000000004</v>
      </c>
      <c r="P440" s="865">
        <v>1.1200000000000001</v>
      </c>
      <c r="Q440" s="863">
        <f t="shared" si="4"/>
        <v>5.7200000000000006</v>
      </c>
      <c r="R440" s="862">
        <v>8.5399999999999991</v>
      </c>
      <c r="S440" s="862">
        <v>25</v>
      </c>
      <c r="T440" s="862">
        <v>26.34</v>
      </c>
      <c r="U440" s="863">
        <f>SUM(SSSE[[#This Row],[G 355µ]:[G 250µ]])</f>
        <v>59.879999999999995</v>
      </c>
      <c r="V440" s="862">
        <v>14</v>
      </c>
      <c r="W440" s="862">
        <v>10.46</v>
      </c>
      <c r="X440" s="862">
        <v>4.72</v>
      </c>
      <c r="Y440" s="883">
        <v>4</v>
      </c>
      <c r="Z440" s="863">
        <f t="shared" si="5"/>
        <v>33.18</v>
      </c>
      <c r="AA440" s="822"/>
      <c r="AB440" s="822"/>
      <c r="AC440" s="833"/>
      <c r="AD440" s="531">
        <v>86.23</v>
      </c>
      <c r="AE440" s="531">
        <v>-1.46</v>
      </c>
      <c r="AF440" s="823">
        <v>18.829999999999998</v>
      </c>
      <c r="AG440" s="540">
        <v>5</v>
      </c>
      <c r="AH440" s="540">
        <v>98</v>
      </c>
      <c r="AI440" s="533"/>
      <c r="AJ440" s="437"/>
      <c r="AK440" s="437"/>
      <c r="AL440" s="796" t="s">
        <v>46</v>
      </c>
      <c r="AM440" s="437" t="s">
        <v>55</v>
      </c>
      <c r="AN440" s="534" t="s">
        <v>55</v>
      </c>
      <c r="AO440" s="437" t="s">
        <v>55</v>
      </c>
      <c r="AP440" s="437" t="s">
        <v>55</v>
      </c>
      <c r="AQ440" s="608" t="s">
        <v>32</v>
      </c>
      <c r="AR440" s="437" t="s">
        <v>2244</v>
      </c>
      <c r="AS440" s="437" t="s">
        <v>2688</v>
      </c>
      <c r="AT440" s="437"/>
      <c r="AU440" s="796" t="s">
        <v>2241</v>
      </c>
      <c r="AV440" s="437">
        <v>439</v>
      </c>
    </row>
    <row r="441" spans="1:48" ht="27">
      <c r="A441" s="535">
        <v>45580</v>
      </c>
      <c r="B441" s="536">
        <v>110</v>
      </c>
      <c r="C441" s="537">
        <v>0.45833333333333331</v>
      </c>
      <c r="D441" s="538">
        <v>2406997</v>
      </c>
      <c r="E441" s="538" t="s">
        <v>59</v>
      </c>
      <c r="F441" s="538" t="s">
        <v>55</v>
      </c>
      <c r="G441" s="857">
        <v>13.33</v>
      </c>
      <c r="H441" s="857"/>
      <c r="I441" s="857"/>
      <c r="J441" s="530"/>
      <c r="K441" s="830">
        <v>12.83</v>
      </c>
      <c r="L441" s="539">
        <f>(SSSE[[#This Row],[Protéine Brut (%) (+/-0,7)]]/(100-SSSE[[#This Row],[Humidité (%)]]))*100</f>
        <v>14.803276797046266</v>
      </c>
      <c r="M441" s="865">
        <v>0.3</v>
      </c>
      <c r="N441" s="865"/>
      <c r="O441" s="865">
        <v>4.2</v>
      </c>
      <c r="P441" s="865">
        <v>1.2</v>
      </c>
      <c r="Q441" s="863">
        <f t="shared" si="4"/>
        <v>5.7</v>
      </c>
      <c r="R441" s="862">
        <v>7.5</v>
      </c>
      <c r="S441" s="862">
        <v>22</v>
      </c>
      <c r="T441" s="862">
        <v>21</v>
      </c>
      <c r="U441" s="863">
        <f>SUM(SSSE[[#This Row],[G 355µ]:[G 250µ]])</f>
        <v>50.5</v>
      </c>
      <c r="V441" s="862">
        <v>17</v>
      </c>
      <c r="W441" s="862">
        <v>11</v>
      </c>
      <c r="X441" s="862">
        <v>6</v>
      </c>
      <c r="Y441" s="883">
        <v>9</v>
      </c>
      <c r="Z441" s="863">
        <f t="shared" si="5"/>
        <v>43</v>
      </c>
      <c r="AA441" s="822"/>
      <c r="AB441" s="822"/>
      <c r="AC441" s="833"/>
      <c r="AD441" s="531">
        <v>84.78</v>
      </c>
      <c r="AE441" s="531">
        <v>-1.01</v>
      </c>
      <c r="AF441" s="823">
        <v>18.420000000000002</v>
      </c>
      <c r="AG441" s="540">
        <v>3</v>
      </c>
      <c r="AH441" s="540">
        <v>150</v>
      </c>
      <c r="AI441" s="533"/>
      <c r="AJ441" s="437"/>
      <c r="AK441" s="437"/>
      <c r="AL441" s="796" t="s">
        <v>46</v>
      </c>
      <c r="AM441" s="437" t="s">
        <v>55</v>
      </c>
      <c r="AN441" s="534" t="s">
        <v>55</v>
      </c>
      <c r="AO441" s="437" t="s">
        <v>55</v>
      </c>
      <c r="AP441" s="437" t="s">
        <v>55</v>
      </c>
      <c r="AQ441" s="608" t="s">
        <v>32</v>
      </c>
      <c r="AR441" s="437" t="s">
        <v>2239</v>
      </c>
      <c r="AS441" s="437" t="s">
        <v>2689</v>
      </c>
      <c r="AT441" s="437"/>
      <c r="AU441" s="796" t="s">
        <v>2241</v>
      </c>
      <c r="AV441" s="437">
        <v>440</v>
      </c>
    </row>
    <row r="442" spans="1:48" ht="27">
      <c r="A442" s="535">
        <v>45581</v>
      </c>
      <c r="B442" s="536">
        <v>110</v>
      </c>
      <c r="C442" s="537">
        <v>0.45833333333333331</v>
      </c>
      <c r="D442" s="538">
        <v>2407039</v>
      </c>
      <c r="E442" s="538" t="s">
        <v>59</v>
      </c>
      <c r="F442" s="538" t="s">
        <v>55</v>
      </c>
      <c r="G442" s="857">
        <v>13.81</v>
      </c>
      <c r="H442" s="857">
        <v>13.7</v>
      </c>
      <c r="I442" s="857">
        <v>13.6</v>
      </c>
      <c r="J442" s="530"/>
      <c r="K442" s="830">
        <v>12.83</v>
      </c>
      <c r="L442" s="539">
        <f>(SSSE[[#This Row],[Protéine Brut (%) (+/-0,7)]]/(100-SSSE[[#This Row],[Humidité (%)]]))*100</f>
        <v>14.885717600649729</v>
      </c>
      <c r="M442" s="865"/>
      <c r="N442" s="865"/>
      <c r="O442" s="865"/>
      <c r="P442" s="865"/>
      <c r="Q442" s="863"/>
      <c r="R442" s="862"/>
      <c r="S442" s="862"/>
      <c r="T442" s="862"/>
      <c r="U442" s="863"/>
      <c r="V442" s="862"/>
      <c r="W442" s="862"/>
      <c r="X442" s="862"/>
      <c r="Y442" s="883"/>
      <c r="Z442" s="863"/>
      <c r="AA442" s="822"/>
      <c r="AB442" s="822"/>
      <c r="AC442" s="833"/>
      <c r="AD442" s="531">
        <v>85.01</v>
      </c>
      <c r="AE442" s="531">
        <v>-1.33</v>
      </c>
      <c r="AF442" s="823">
        <v>19.03</v>
      </c>
      <c r="AG442" s="540">
        <v>4</v>
      </c>
      <c r="AH442" s="540">
        <v>98</v>
      </c>
      <c r="AI442" s="533"/>
      <c r="AJ442" s="437"/>
      <c r="AK442" s="437"/>
      <c r="AL442" s="796" t="s">
        <v>105</v>
      </c>
      <c r="AM442" s="437" t="s">
        <v>55</v>
      </c>
      <c r="AN442" s="534" t="s">
        <v>55</v>
      </c>
      <c r="AO442" s="437" t="s">
        <v>55</v>
      </c>
      <c r="AP442" s="437" t="s">
        <v>55</v>
      </c>
      <c r="AQ442" s="608" t="s">
        <v>32</v>
      </c>
      <c r="AR442" s="437" t="s">
        <v>2244</v>
      </c>
      <c r="AS442" s="437" t="s">
        <v>2690</v>
      </c>
      <c r="AT442" s="437"/>
      <c r="AU442" s="796" t="s">
        <v>2241</v>
      </c>
      <c r="AV442" s="437">
        <v>441</v>
      </c>
    </row>
    <row r="443" spans="1:48" ht="27">
      <c r="A443" s="535">
        <v>45581</v>
      </c>
      <c r="B443" s="536">
        <v>110</v>
      </c>
      <c r="C443" s="537">
        <v>0.54166666666666663</v>
      </c>
      <c r="D443" s="538">
        <v>2407048</v>
      </c>
      <c r="E443" s="538" t="s">
        <v>59</v>
      </c>
      <c r="F443" s="538" t="s">
        <v>55</v>
      </c>
      <c r="G443" s="857">
        <v>13.69</v>
      </c>
      <c r="H443" s="857"/>
      <c r="I443" s="857">
        <v>13.5</v>
      </c>
      <c r="J443" s="530" t="s">
        <v>1364</v>
      </c>
      <c r="K443" s="830">
        <v>13.05</v>
      </c>
      <c r="L443" s="539">
        <f>(SSSE[[#This Row],[Protéine Brut (%) (+/-0,7)]]/(100-SSSE[[#This Row],[Humidité (%)]]))*100</f>
        <v>15.119916579770596</v>
      </c>
      <c r="M443" s="865">
        <v>0.2</v>
      </c>
      <c r="N443" s="865"/>
      <c r="O443" s="865">
        <v>2.4</v>
      </c>
      <c r="P443" s="865">
        <v>1.3</v>
      </c>
      <c r="Q443" s="863">
        <f t="shared" si="4"/>
        <v>3.9000000000000004</v>
      </c>
      <c r="R443" s="862">
        <v>7.7</v>
      </c>
      <c r="S443" s="862">
        <v>20.8</v>
      </c>
      <c r="T443" s="862">
        <v>25</v>
      </c>
      <c r="U443" s="863">
        <f>SUM(SSSE[[#This Row],[G 355µ]:[G 250µ]])</f>
        <v>53.5</v>
      </c>
      <c r="V443" s="862">
        <v>13</v>
      </c>
      <c r="W443" s="862">
        <v>11</v>
      </c>
      <c r="X443" s="862">
        <v>10</v>
      </c>
      <c r="Y443" s="883">
        <v>7</v>
      </c>
      <c r="Z443" s="863">
        <f t="shared" si="5"/>
        <v>41</v>
      </c>
      <c r="AA443" s="822">
        <v>41.23</v>
      </c>
      <c r="AB443" s="822">
        <v>50.13</v>
      </c>
      <c r="AC443" s="833">
        <v>13.35</v>
      </c>
      <c r="AD443" s="531">
        <v>84.95</v>
      </c>
      <c r="AE443" s="531">
        <v>-1.1200000000000001</v>
      </c>
      <c r="AF443" s="823">
        <v>18.829999999999998</v>
      </c>
      <c r="AG443" s="540"/>
      <c r="AH443" s="540"/>
      <c r="AI443" s="533"/>
      <c r="AJ443" s="437"/>
      <c r="AK443" s="437"/>
      <c r="AL443" s="796" t="s">
        <v>105</v>
      </c>
      <c r="AM443" s="437" t="s">
        <v>55</v>
      </c>
      <c r="AN443" s="534" t="s">
        <v>55</v>
      </c>
      <c r="AO443" s="437" t="s">
        <v>55</v>
      </c>
      <c r="AP443" s="437" t="s">
        <v>55</v>
      </c>
      <c r="AQ443" s="608" t="s">
        <v>32</v>
      </c>
      <c r="AR443" s="437" t="s">
        <v>2244</v>
      </c>
      <c r="AS443" s="437" t="s">
        <v>2691</v>
      </c>
      <c r="AT443" s="437"/>
      <c r="AU443" s="796" t="s">
        <v>2241</v>
      </c>
      <c r="AV443" s="437">
        <v>442</v>
      </c>
    </row>
    <row r="444" spans="1:48" ht="27">
      <c r="A444" s="535">
        <v>45581</v>
      </c>
      <c r="B444" s="536">
        <v>110</v>
      </c>
      <c r="C444" s="537">
        <v>0.58333333333333337</v>
      </c>
      <c r="D444" s="538">
        <v>2407051</v>
      </c>
      <c r="E444" s="538" t="s">
        <v>59</v>
      </c>
      <c r="F444" s="538" t="s">
        <v>55</v>
      </c>
      <c r="G444" s="857">
        <v>13.61</v>
      </c>
      <c r="H444" s="857"/>
      <c r="I444" s="857"/>
      <c r="J444" s="530"/>
      <c r="K444" s="830">
        <v>12.94</v>
      </c>
      <c r="L444" s="539">
        <f>(SSSE[[#This Row],[Protéine Brut (%) (+/-0,7)]]/(100-SSSE[[#This Row],[Humidité (%)]]))*100</f>
        <v>14.978585484431067</v>
      </c>
      <c r="M444" s="865"/>
      <c r="N444" s="865"/>
      <c r="O444" s="865"/>
      <c r="P444" s="865"/>
      <c r="Q444" s="863"/>
      <c r="R444" s="862"/>
      <c r="S444" s="862"/>
      <c r="T444" s="862"/>
      <c r="U444" s="863"/>
      <c r="V444" s="862"/>
      <c r="W444" s="862"/>
      <c r="X444" s="862"/>
      <c r="Y444" s="883"/>
      <c r="Z444" s="863"/>
      <c r="AA444" s="822">
        <v>41.69</v>
      </c>
      <c r="AB444" s="822">
        <v>57</v>
      </c>
      <c r="AC444" s="833">
        <v>13.48</v>
      </c>
      <c r="AD444" s="531">
        <v>85.12</v>
      </c>
      <c r="AE444" s="531">
        <v>-1.17</v>
      </c>
      <c r="AF444" s="823">
        <v>18.86</v>
      </c>
      <c r="AG444" s="540"/>
      <c r="AH444" s="540"/>
      <c r="AI444" s="533"/>
      <c r="AJ444" s="437"/>
      <c r="AK444" s="437"/>
      <c r="AL444" s="796" t="s">
        <v>105</v>
      </c>
      <c r="AM444" s="437" t="s">
        <v>55</v>
      </c>
      <c r="AN444" s="534" t="s">
        <v>55</v>
      </c>
      <c r="AO444" s="437" t="s">
        <v>55</v>
      </c>
      <c r="AP444" s="437" t="s">
        <v>55</v>
      </c>
      <c r="AQ444" s="608" t="s">
        <v>32</v>
      </c>
      <c r="AR444" s="437" t="s">
        <v>2244</v>
      </c>
      <c r="AS444" s="437" t="s">
        <v>2692</v>
      </c>
      <c r="AT444" s="437"/>
      <c r="AU444" s="796" t="s">
        <v>2241</v>
      </c>
      <c r="AV444" s="437">
        <v>443</v>
      </c>
    </row>
    <row r="445" spans="1:48" ht="27">
      <c r="A445" s="535">
        <v>45582</v>
      </c>
      <c r="B445" s="536">
        <v>110</v>
      </c>
      <c r="C445" s="537">
        <v>0.4375</v>
      </c>
      <c r="D445" s="538">
        <v>2407072</v>
      </c>
      <c r="E445" s="538" t="s">
        <v>59</v>
      </c>
      <c r="F445" s="538" t="s">
        <v>55</v>
      </c>
      <c r="G445" s="857">
        <v>13.95</v>
      </c>
      <c r="H445" s="857"/>
      <c r="I445" s="857">
        <v>13.68</v>
      </c>
      <c r="J445" s="530"/>
      <c r="K445" s="830">
        <v>12.81</v>
      </c>
      <c r="L445" s="539">
        <f>(SSSE[[#This Row],[Protéine Brut (%) (+/-0,7)]]/(100-SSSE[[#This Row],[Humidité (%)]]))*100</f>
        <v>14.886693782684487</v>
      </c>
      <c r="M445" s="865">
        <v>0.22</v>
      </c>
      <c r="N445" s="865"/>
      <c r="O445" s="865">
        <v>2.02</v>
      </c>
      <c r="P445" s="865">
        <v>1.34</v>
      </c>
      <c r="Q445" s="863">
        <f t="shared" si="4"/>
        <v>3.58</v>
      </c>
      <c r="R445" s="862">
        <v>7.78</v>
      </c>
      <c r="S445" s="862">
        <v>20.66</v>
      </c>
      <c r="T445" s="862">
        <v>20.36</v>
      </c>
      <c r="U445" s="863">
        <f>SUM(SSSE[[#This Row],[G 355µ]:[G 250µ]])</f>
        <v>48.8</v>
      </c>
      <c r="V445" s="862">
        <v>17</v>
      </c>
      <c r="W445" s="862">
        <v>13</v>
      </c>
      <c r="X445" s="862">
        <v>5</v>
      </c>
      <c r="Y445" s="883">
        <v>11</v>
      </c>
      <c r="Z445" s="863">
        <f t="shared" si="5"/>
        <v>46</v>
      </c>
      <c r="AA445" s="822"/>
      <c r="AB445" s="822"/>
      <c r="AC445" s="833"/>
      <c r="AD445" s="531">
        <v>85.82</v>
      </c>
      <c r="AE445" s="531">
        <v>-1.61</v>
      </c>
      <c r="AF445" s="823">
        <v>19.53</v>
      </c>
      <c r="AG445" s="540">
        <v>5</v>
      </c>
      <c r="AH445" s="540">
        <v>97</v>
      </c>
      <c r="AI445" s="533">
        <v>1.07</v>
      </c>
      <c r="AJ445" s="437"/>
      <c r="AK445" s="437"/>
      <c r="AL445" s="796" t="s">
        <v>105</v>
      </c>
      <c r="AM445" s="437" t="s">
        <v>55</v>
      </c>
      <c r="AN445" s="534" t="s">
        <v>55</v>
      </c>
      <c r="AO445" s="437" t="s">
        <v>55</v>
      </c>
      <c r="AP445" s="437" t="s">
        <v>55</v>
      </c>
      <c r="AQ445" s="608" t="s">
        <v>32</v>
      </c>
      <c r="AR445" s="437" t="s">
        <v>2244</v>
      </c>
      <c r="AS445" s="437" t="s">
        <v>2693</v>
      </c>
      <c r="AT445" s="437"/>
      <c r="AU445" s="796" t="s">
        <v>2241</v>
      </c>
      <c r="AV445" s="437">
        <v>444</v>
      </c>
    </row>
    <row r="446" spans="1:48" ht="27">
      <c r="A446" s="535">
        <v>45583</v>
      </c>
      <c r="B446" s="536">
        <v>110</v>
      </c>
      <c r="C446" s="537">
        <v>0.39583333333333331</v>
      </c>
      <c r="D446" s="538">
        <v>2407108</v>
      </c>
      <c r="E446" s="538" t="s">
        <v>59</v>
      </c>
      <c r="F446" s="538" t="s">
        <v>55</v>
      </c>
      <c r="G446" s="857">
        <v>13.63</v>
      </c>
      <c r="H446" s="857">
        <v>13.4</v>
      </c>
      <c r="I446" s="857">
        <v>13.4</v>
      </c>
      <c r="J446" s="530"/>
      <c r="K446" s="830">
        <v>13.28</v>
      </c>
      <c r="L446" s="539">
        <f>(SSSE[[#This Row],[Protéine Brut (%) (+/-0,7)]]/(100-SSSE[[#This Row],[Humidité (%)]]))*100</f>
        <v>15.375709158272546</v>
      </c>
      <c r="M446" s="865">
        <v>0.6</v>
      </c>
      <c r="N446" s="865"/>
      <c r="O446" s="865">
        <v>3.2</v>
      </c>
      <c r="P446" s="865">
        <v>1</v>
      </c>
      <c r="Q446" s="863">
        <f t="shared" si="4"/>
        <v>4.8000000000000007</v>
      </c>
      <c r="R446" s="862">
        <v>11</v>
      </c>
      <c r="S446" s="862">
        <v>21</v>
      </c>
      <c r="T446" s="862">
        <v>18</v>
      </c>
      <c r="U446" s="863">
        <f>SUM(SSSE[[#This Row],[G 355µ]:[G 250µ]])</f>
        <v>50</v>
      </c>
      <c r="V446" s="862">
        <v>15</v>
      </c>
      <c r="W446" s="862">
        <v>11</v>
      </c>
      <c r="X446" s="862">
        <v>7</v>
      </c>
      <c r="Y446" s="883">
        <v>12</v>
      </c>
      <c r="Z446" s="863">
        <f t="shared" si="5"/>
        <v>45</v>
      </c>
      <c r="AA446" s="822"/>
      <c r="AB446" s="822"/>
      <c r="AC446" s="833"/>
      <c r="AD446" s="531">
        <v>85.38</v>
      </c>
      <c r="AE446" s="531">
        <v>-1.21</v>
      </c>
      <c r="AF446" s="823">
        <v>17.88</v>
      </c>
      <c r="AG446" s="540">
        <v>3</v>
      </c>
      <c r="AH446" s="540">
        <v>80</v>
      </c>
      <c r="AI446" s="533">
        <v>0.97</v>
      </c>
      <c r="AJ446" s="437"/>
      <c r="AK446" s="437"/>
      <c r="AL446" s="796" t="s">
        <v>105</v>
      </c>
      <c r="AM446" s="437" t="s">
        <v>55</v>
      </c>
      <c r="AN446" s="534" t="s">
        <v>55</v>
      </c>
      <c r="AO446" s="437" t="s">
        <v>55</v>
      </c>
      <c r="AP446" s="437" t="s">
        <v>55</v>
      </c>
      <c r="AQ446" s="608" t="s">
        <v>32</v>
      </c>
      <c r="AR446" s="437" t="s">
        <v>2244</v>
      </c>
      <c r="AS446" s="437" t="s">
        <v>2694</v>
      </c>
      <c r="AT446" s="437"/>
      <c r="AU446" s="796" t="s">
        <v>2241</v>
      </c>
      <c r="AV446" s="437">
        <v>445</v>
      </c>
    </row>
    <row r="447" spans="1:48" ht="27">
      <c r="A447" s="535">
        <v>45583</v>
      </c>
      <c r="B447" s="536">
        <v>110</v>
      </c>
      <c r="C447" s="537">
        <v>0.5625</v>
      </c>
      <c r="D447" s="538">
        <v>2407121</v>
      </c>
      <c r="E447" s="538" t="s">
        <v>59</v>
      </c>
      <c r="F447" s="538" t="s">
        <v>55</v>
      </c>
      <c r="G447" s="857">
        <v>13.95</v>
      </c>
      <c r="H447" s="857"/>
      <c r="I447" s="857"/>
      <c r="J447" s="530"/>
      <c r="K447" s="830">
        <v>12.95</v>
      </c>
      <c r="L447" s="539">
        <f>(SSSE[[#This Row],[Protéine Brut (%) (+/-0,7)]]/(100-SSSE[[#This Row],[Humidité (%)]]))*100</f>
        <v>15.049389889599071</v>
      </c>
      <c r="M447" s="865"/>
      <c r="N447" s="865"/>
      <c r="O447" s="865"/>
      <c r="P447" s="865"/>
      <c r="Q447" s="863"/>
      <c r="R447" s="862"/>
      <c r="S447" s="862"/>
      <c r="T447" s="862"/>
      <c r="U447" s="863"/>
      <c r="V447" s="862"/>
      <c r="W447" s="862"/>
      <c r="X447" s="862"/>
      <c r="Y447" s="883"/>
      <c r="Z447" s="863"/>
      <c r="AA447" s="822"/>
      <c r="AB447" s="822"/>
      <c r="AC447" s="833"/>
      <c r="AD447" s="531"/>
      <c r="AE447" s="531"/>
      <c r="AF447" s="823"/>
      <c r="AG447" s="540"/>
      <c r="AH447" s="540"/>
      <c r="AI447" s="533"/>
      <c r="AJ447" s="437"/>
      <c r="AK447" s="437"/>
      <c r="AL447" s="796" t="s">
        <v>105</v>
      </c>
      <c r="AM447" s="437" t="s">
        <v>55</v>
      </c>
      <c r="AN447" s="534" t="s">
        <v>55</v>
      </c>
      <c r="AO447" s="437" t="s">
        <v>55</v>
      </c>
      <c r="AP447" s="437" t="s">
        <v>55</v>
      </c>
      <c r="AQ447" s="608" t="s">
        <v>32</v>
      </c>
      <c r="AR447" s="437" t="s">
        <v>2244</v>
      </c>
      <c r="AS447" s="437" t="s">
        <v>2695</v>
      </c>
      <c r="AT447" s="437"/>
      <c r="AU447" s="796" t="s">
        <v>2241</v>
      </c>
      <c r="AV447" s="437">
        <v>446</v>
      </c>
    </row>
    <row r="448" spans="1:48" ht="27">
      <c r="A448" s="535">
        <v>45586</v>
      </c>
      <c r="B448" s="536">
        <v>110</v>
      </c>
      <c r="C448" s="537">
        <v>0.5</v>
      </c>
      <c r="D448" s="538">
        <v>2407204</v>
      </c>
      <c r="E448" s="538" t="s">
        <v>59</v>
      </c>
      <c r="F448" s="538" t="s">
        <v>55</v>
      </c>
      <c r="G448" s="857">
        <v>13.85</v>
      </c>
      <c r="H448" s="857"/>
      <c r="I448" s="857">
        <v>13.8</v>
      </c>
      <c r="J448" s="530"/>
      <c r="K448" s="830">
        <v>13.02</v>
      </c>
      <c r="L448" s="539">
        <f>(SSSE[[#This Row],[Protéine Brut (%) (+/-0,7)]]/(100-SSSE[[#This Row],[Humidité (%)]]))*100</f>
        <v>15.113174695298895</v>
      </c>
      <c r="M448" s="865">
        <v>0.4</v>
      </c>
      <c r="N448" s="865"/>
      <c r="O448" s="865">
        <v>3.4</v>
      </c>
      <c r="P448" s="865">
        <v>1.1000000000000001</v>
      </c>
      <c r="Q448" s="863">
        <f t="shared" si="4"/>
        <v>4.9000000000000004</v>
      </c>
      <c r="R448" s="862">
        <v>7.7</v>
      </c>
      <c r="S448" s="862">
        <v>22</v>
      </c>
      <c r="T448" s="862">
        <v>20.260000000000002</v>
      </c>
      <c r="U448" s="863">
        <f>SUM(SSSE[[#This Row],[G 355µ]:[G 250µ]])</f>
        <v>49.96</v>
      </c>
      <c r="V448" s="862">
        <v>17.600000000000001</v>
      </c>
      <c r="W448" s="862">
        <v>10.4</v>
      </c>
      <c r="X448" s="862">
        <v>6.76</v>
      </c>
      <c r="Y448" s="883">
        <v>9.1199999999999992</v>
      </c>
      <c r="Z448" s="863">
        <f t="shared" si="5"/>
        <v>43.879999999999995</v>
      </c>
      <c r="AA448" s="822">
        <v>43.48</v>
      </c>
      <c r="AB448" s="822">
        <v>53.02</v>
      </c>
      <c r="AC448" s="833">
        <v>14.24</v>
      </c>
      <c r="AD448" s="531">
        <v>85.36</v>
      </c>
      <c r="AE448" s="531">
        <v>-1.1299999999999999</v>
      </c>
      <c r="AF448" s="823">
        <v>18.829999999999998</v>
      </c>
      <c r="AG448" s="540">
        <v>4</v>
      </c>
      <c r="AH448" s="540">
        <v>75</v>
      </c>
      <c r="AI448" s="533"/>
      <c r="AJ448" s="437"/>
      <c r="AK448" s="437"/>
      <c r="AL448" s="796" t="s">
        <v>105</v>
      </c>
      <c r="AM448" s="437" t="s">
        <v>55</v>
      </c>
      <c r="AN448" s="534" t="s">
        <v>55</v>
      </c>
      <c r="AO448" s="437" t="s">
        <v>55</v>
      </c>
      <c r="AP448" s="437" t="s">
        <v>55</v>
      </c>
      <c r="AQ448" s="608" t="s">
        <v>32</v>
      </c>
      <c r="AR448" s="437" t="s">
        <v>2244</v>
      </c>
      <c r="AS448" s="437" t="s">
        <v>2696</v>
      </c>
      <c r="AT448" s="437"/>
      <c r="AU448" s="796" t="s">
        <v>2241</v>
      </c>
      <c r="AV448" s="437">
        <v>447</v>
      </c>
    </row>
    <row r="449" spans="1:48" ht="27">
      <c r="A449" s="535">
        <v>45586</v>
      </c>
      <c r="B449" s="536">
        <v>110</v>
      </c>
      <c r="C449" s="537">
        <v>0.625</v>
      </c>
      <c r="D449" s="538">
        <v>2407206</v>
      </c>
      <c r="E449" s="538" t="s">
        <v>59</v>
      </c>
      <c r="F449" s="538" t="s">
        <v>55</v>
      </c>
      <c r="G449" s="857">
        <v>13.72</v>
      </c>
      <c r="H449" s="857"/>
      <c r="I449" s="857">
        <v>13.63</v>
      </c>
      <c r="J449" s="530"/>
      <c r="K449" s="830">
        <v>13.25</v>
      </c>
      <c r="L449" s="539">
        <f>(SSSE[[#This Row],[Protéine Brut (%) (+/-0,7)]]/(100-SSSE[[#This Row],[Humidité (%)]]))*100</f>
        <v>15.356977283263792</v>
      </c>
      <c r="M449" s="865"/>
      <c r="N449" s="865"/>
      <c r="O449" s="865"/>
      <c r="P449" s="865"/>
      <c r="Q449" s="863"/>
      <c r="R449" s="862"/>
      <c r="S449" s="862"/>
      <c r="T449" s="862"/>
      <c r="U449" s="863"/>
      <c r="V449" s="862"/>
      <c r="W449" s="862"/>
      <c r="X449" s="862"/>
      <c r="Y449" s="883"/>
      <c r="Z449" s="863"/>
      <c r="AA449" s="822"/>
      <c r="AB449" s="822"/>
      <c r="AC449" s="833"/>
      <c r="AD449" s="531">
        <v>85.23</v>
      </c>
      <c r="AE449" s="531">
        <v>-1.19</v>
      </c>
      <c r="AF449" s="823">
        <v>18.88</v>
      </c>
      <c r="AG449" s="540">
        <v>3</v>
      </c>
      <c r="AH449" s="540">
        <v>77</v>
      </c>
      <c r="AI449" s="533"/>
      <c r="AJ449" s="437"/>
      <c r="AK449" s="437"/>
      <c r="AL449" s="796" t="s">
        <v>105</v>
      </c>
      <c r="AM449" s="437" t="s">
        <v>55</v>
      </c>
      <c r="AN449" s="534" t="s">
        <v>55</v>
      </c>
      <c r="AO449" s="437" t="s">
        <v>55</v>
      </c>
      <c r="AP449" s="437" t="s">
        <v>55</v>
      </c>
      <c r="AQ449" s="608" t="s">
        <v>32</v>
      </c>
      <c r="AR449" s="437" t="s">
        <v>2244</v>
      </c>
      <c r="AS449" s="437" t="s">
        <v>2697</v>
      </c>
      <c r="AT449" s="437"/>
      <c r="AU449" s="796" t="s">
        <v>2241</v>
      </c>
      <c r="AV449" s="437">
        <v>448</v>
      </c>
    </row>
    <row r="450" spans="1:48" ht="27">
      <c r="A450" s="535">
        <v>45588</v>
      </c>
      <c r="B450" s="536">
        <v>110</v>
      </c>
      <c r="C450" s="537">
        <v>0.5</v>
      </c>
      <c r="D450" s="538">
        <v>2407241</v>
      </c>
      <c r="E450" s="538" t="s">
        <v>59</v>
      </c>
      <c r="F450" s="538" t="s">
        <v>55</v>
      </c>
      <c r="G450" s="857">
        <v>13.98</v>
      </c>
      <c r="H450" s="857"/>
      <c r="I450" s="857">
        <v>13.8</v>
      </c>
      <c r="J450" s="530"/>
      <c r="K450" s="830">
        <v>13.58</v>
      </c>
      <c r="L450" s="539">
        <f>(SSSE[[#This Row],[Protéine Brut (%) (+/-0,7)]]/(100-SSSE[[#This Row],[Humidité (%)]]))*100</f>
        <v>15.787026272959778</v>
      </c>
      <c r="M450" s="865">
        <v>0.4</v>
      </c>
      <c r="N450" s="865"/>
      <c r="O450" s="865">
        <v>4.04</v>
      </c>
      <c r="P450" s="865">
        <v>1.1200000000000001</v>
      </c>
      <c r="Q450" s="863">
        <f t="shared" si="4"/>
        <v>5.5600000000000005</v>
      </c>
      <c r="R450" s="862">
        <v>9.1999999999999993</v>
      </c>
      <c r="S450" s="862">
        <v>25.4</v>
      </c>
      <c r="T450" s="862">
        <v>23.4</v>
      </c>
      <c r="U450" s="863">
        <f>SUM(SSSE[[#This Row],[G 355µ]:[G 250µ]])</f>
        <v>57.999999999999993</v>
      </c>
      <c r="V450" s="862">
        <v>16.3</v>
      </c>
      <c r="W450" s="862">
        <v>9.1999999999999993</v>
      </c>
      <c r="X450" s="862">
        <v>5.8</v>
      </c>
      <c r="Y450" s="883">
        <v>4</v>
      </c>
      <c r="Z450" s="863">
        <f t="shared" si="5"/>
        <v>35.299999999999997</v>
      </c>
      <c r="AA450" s="822"/>
      <c r="AB450" s="822"/>
      <c r="AC450" s="833"/>
      <c r="AD450" s="531">
        <v>84.04</v>
      </c>
      <c r="AE450" s="531">
        <v>-1.82</v>
      </c>
      <c r="AF450" s="823">
        <v>19.96</v>
      </c>
      <c r="AG450" s="540">
        <v>5</v>
      </c>
      <c r="AH450" s="540">
        <v>88</v>
      </c>
      <c r="AI450" s="533"/>
      <c r="AJ450" s="437"/>
      <c r="AK450" s="437"/>
      <c r="AL450" s="796" t="s">
        <v>105</v>
      </c>
      <c r="AM450" s="437" t="s">
        <v>55</v>
      </c>
      <c r="AN450" s="534" t="s">
        <v>55</v>
      </c>
      <c r="AO450" s="437" t="s">
        <v>55</v>
      </c>
      <c r="AP450" s="437" t="s">
        <v>55</v>
      </c>
      <c r="AQ450" s="608" t="s">
        <v>32</v>
      </c>
      <c r="AR450" s="437" t="s">
        <v>2244</v>
      </c>
      <c r="AS450" s="437" t="s">
        <v>2698</v>
      </c>
      <c r="AT450" s="437"/>
      <c r="AU450" s="796" t="s">
        <v>2241</v>
      </c>
      <c r="AV450" s="437">
        <v>449</v>
      </c>
    </row>
    <row r="451" spans="1:48" ht="27">
      <c r="A451" s="535">
        <v>45590</v>
      </c>
      <c r="B451" s="536">
        <v>110</v>
      </c>
      <c r="C451" s="537">
        <v>0.45833333333333331</v>
      </c>
      <c r="D451" s="538">
        <v>2407294</v>
      </c>
      <c r="E451" s="538" t="s">
        <v>59</v>
      </c>
      <c r="F451" s="538" t="s">
        <v>55</v>
      </c>
      <c r="G451" s="857">
        <v>13.88</v>
      </c>
      <c r="H451" s="857"/>
      <c r="I451" s="857">
        <v>13.77</v>
      </c>
      <c r="J451" s="530"/>
      <c r="K451" s="830">
        <v>13.41</v>
      </c>
      <c r="L451" s="539">
        <f>(SSSE[[#This Row],[Protéine Brut (%) (+/-0,7)]]/(100-SSSE[[#This Row],[Humidité (%)]]))*100</f>
        <v>15.571295866233163</v>
      </c>
      <c r="M451" s="865">
        <v>0.8</v>
      </c>
      <c r="N451" s="865"/>
      <c r="O451" s="865">
        <v>3</v>
      </c>
      <c r="P451" s="865">
        <v>2.7</v>
      </c>
      <c r="Q451" s="863">
        <f t="shared" si="4"/>
        <v>6.5</v>
      </c>
      <c r="R451" s="862">
        <v>11</v>
      </c>
      <c r="S451" s="862">
        <v>23</v>
      </c>
      <c r="T451" s="862">
        <v>24</v>
      </c>
      <c r="U451" s="863">
        <f>SUM(SSSE[[#This Row],[G 355µ]:[G 250µ]])</f>
        <v>58</v>
      </c>
      <c r="V451" s="862">
        <v>11</v>
      </c>
      <c r="W451" s="862">
        <v>10</v>
      </c>
      <c r="X451" s="862">
        <v>6</v>
      </c>
      <c r="Y451" s="883">
        <v>7</v>
      </c>
      <c r="Z451" s="863">
        <f t="shared" si="5"/>
        <v>34</v>
      </c>
      <c r="AA451" s="822"/>
      <c r="AB451" s="822"/>
      <c r="AC451" s="833"/>
      <c r="AD451" s="531">
        <v>83.21</v>
      </c>
      <c r="AE451" s="531">
        <v>-1.26</v>
      </c>
      <c r="AF451" s="823">
        <v>19.39</v>
      </c>
      <c r="AG451" s="540">
        <v>6</v>
      </c>
      <c r="AH451" s="540">
        <v>90</v>
      </c>
      <c r="AI451" s="533"/>
      <c r="AJ451" s="437"/>
      <c r="AK451" s="437"/>
      <c r="AL451" s="796" t="s">
        <v>105</v>
      </c>
      <c r="AM451" s="437" t="s">
        <v>55</v>
      </c>
      <c r="AN451" s="534" t="s">
        <v>55</v>
      </c>
      <c r="AO451" s="437" t="s">
        <v>55</v>
      </c>
      <c r="AP451" s="437" t="s">
        <v>55</v>
      </c>
      <c r="AQ451" s="608" t="s">
        <v>32</v>
      </c>
      <c r="AR451" s="437" t="s">
        <v>2244</v>
      </c>
      <c r="AS451" s="437" t="s">
        <v>2699</v>
      </c>
      <c r="AT451" s="437"/>
      <c r="AU451" s="796" t="s">
        <v>2241</v>
      </c>
      <c r="AV451" s="437">
        <v>450</v>
      </c>
    </row>
    <row r="452" spans="1:48" ht="27">
      <c r="A452" s="535">
        <v>45593</v>
      </c>
      <c r="B452" s="536">
        <v>110</v>
      </c>
      <c r="C452" s="537">
        <v>0.45833333333333331</v>
      </c>
      <c r="D452" s="538">
        <v>2407369</v>
      </c>
      <c r="E452" s="538" t="s">
        <v>59</v>
      </c>
      <c r="F452" s="538" t="s">
        <v>55</v>
      </c>
      <c r="G452" s="857">
        <v>13.5</v>
      </c>
      <c r="H452" s="857"/>
      <c r="I452" s="857"/>
      <c r="J452" s="530"/>
      <c r="K452" s="830">
        <v>12.6</v>
      </c>
      <c r="L452" s="539">
        <f>(SSSE[[#This Row],[Protéine Brut (%) (+/-0,7)]]/(100-SSSE[[#This Row],[Humidité (%)]]))*100</f>
        <v>14.566473988439304</v>
      </c>
      <c r="M452" s="865">
        <v>1</v>
      </c>
      <c r="N452" s="865"/>
      <c r="O452" s="865">
        <v>4.5999999999999996</v>
      </c>
      <c r="P452" s="865">
        <v>2</v>
      </c>
      <c r="Q452" s="863">
        <f t="shared" ref="Q452:Q474" si="6">SUM(M452:P452)</f>
        <v>7.6</v>
      </c>
      <c r="R452" s="862">
        <v>9.8000000000000007</v>
      </c>
      <c r="S452" s="862">
        <v>23</v>
      </c>
      <c r="T452" s="862">
        <v>24</v>
      </c>
      <c r="U452" s="863">
        <f>SUM(SSSE[[#This Row],[G 355µ]:[G 250µ]])</f>
        <v>56.8</v>
      </c>
      <c r="V452" s="862">
        <v>12</v>
      </c>
      <c r="W452" s="862">
        <v>10</v>
      </c>
      <c r="X452" s="862">
        <v>6.3</v>
      </c>
      <c r="Y452" s="883">
        <v>6</v>
      </c>
      <c r="Z452" s="863">
        <f t="shared" ref="Z452:Z477" si="7">SUM(V452:Y452)</f>
        <v>34.299999999999997</v>
      </c>
      <c r="AA452" s="822">
        <v>46.04</v>
      </c>
      <c r="AB452" s="822">
        <v>47</v>
      </c>
      <c r="AC452" s="833">
        <v>14.51</v>
      </c>
      <c r="AD452" s="531">
        <v>83.7</v>
      </c>
      <c r="AE452" s="531">
        <v>-0.56000000000000005</v>
      </c>
      <c r="AF452" s="823">
        <v>17.059999999999999</v>
      </c>
      <c r="AG452" s="540">
        <v>7</v>
      </c>
      <c r="AH452" s="540">
        <v>114</v>
      </c>
      <c r="AI452" s="533"/>
      <c r="AJ452" s="437"/>
      <c r="AK452" s="437"/>
      <c r="AL452" s="796" t="s">
        <v>46</v>
      </c>
      <c r="AM452" s="437" t="s">
        <v>55</v>
      </c>
      <c r="AN452" s="534" t="s">
        <v>55</v>
      </c>
      <c r="AO452" s="437" t="s">
        <v>55</v>
      </c>
      <c r="AP452" s="437" t="s">
        <v>55</v>
      </c>
      <c r="AQ452" s="608" t="s">
        <v>32</v>
      </c>
      <c r="AR452" s="437" t="s">
        <v>2244</v>
      </c>
      <c r="AS452" s="437" t="s">
        <v>2700</v>
      </c>
      <c r="AT452" s="437"/>
      <c r="AU452" s="796" t="s">
        <v>2241</v>
      </c>
      <c r="AV452" s="437">
        <v>451</v>
      </c>
    </row>
    <row r="453" spans="1:48" ht="27">
      <c r="A453" s="535">
        <v>45594</v>
      </c>
      <c r="B453" s="536">
        <v>110</v>
      </c>
      <c r="C453" s="537">
        <v>0.65972222222222221</v>
      </c>
      <c r="D453" s="538">
        <v>2407379</v>
      </c>
      <c r="E453" s="538" t="s">
        <v>59</v>
      </c>
      <c r="F453" s="538" t="s">
        <v>55</v>
      </c>
      <c r="G453" s="857">
        <v>13.7</v>
      </c>
      <c r="H453" s="857"/>
      <c r="I453" s="857"/>
      <c r="J453" s="530"/>
      <c r="K453" s="830">
        <v>12.71</v>
      </c>
      <c r="L453" s="539">
        <f>(SSSE[[#This Row],[Protéine Brut (%) (+/-0,7)]]/(100-SSSE[[#This Row],[Humidité (%)]]))*100</f>
        <v>14.727694090382387</v>
      </c>
      <c r="M453" s="865"/>
      <c r="N453" s="865"/>
      <c r="O453" s="865"/>
      <c r="P453" s="865"/>
      <c r="Q453" s="863"/>
      <c r="R453" s="862"/>
      <c r="S453" s="862"/>
      <c r="T453" s="862"/>
      <c r="U453" s="863"/>
      <c r="V453" s="862"/>
      <c r="W453" s="862"/>
      <c r="X453" s="862"/>
      <c r="Y453" s="883"/>
      <c r="Z453" s="863"/>
      <c r="AA453" s="822"/>
      <c r="AB453" s="822"/>
      <c r="AC453" s="833"/>
      <c r="AD453" s="531">
        <v>82.64</v>
      </c>
      <c r="AE453" s="531">
        <v>-0.63</v>
      </c>
      <c r="AF453" s="823">
        <v>17.25</v>
      </c>
      <c r="AG453" s="540">
        <v>8</v>
      </c>
      <c r="AH453" s="540">
        <v>99</v>
      </c>
      <c r="AI453" s="533"/>
      <c r="AJ453" s="437"/>
      <c r="AK453" s="437" t="s">
        <v>2701</v>
      </c>
      <c r="AL453" s="796" t="s">
        <v>105</v>
      </c>
      <c r="AM453" s="437" t="s">
        <v>55</v>
      </c>
      <c r="AN453" s="534" t="s">
        <v>55</v>
      </c>
      <c r="AO453" s="437" t="s">
        <v>55</v>
      </c>
      <c r="AP453" s="437" t="s">
        <v>55</v>
      </c>
      <c r="AQ453" s="608" t="s">
        <v>32</v>
      </c>
      <c r="AR453" s="437" t="s">
        <v>2244</v>
      </c>
      <c r="AS453" s="437" t="s">
        <v>2702</v>
      </c>
      <c r="AT453" s="437"/>
      <c r="AU453" s="796" t="s">
        <v>2241</v>
      </c>
      <c r="AV453" s="437">
        <v>452</v>
      </c>
    </row>
    <row r="454" spans="1:48" ht="27">
      <c r="A454" s="535">
        <v>45594</v>
      </c>
      <c r="B454" s="536">
        <v>110</v>
      </c>
      <c r="C454" s="537">
        <v>0.5</v>
      </c>
      <c r="D454" s="538">
        <v>2407404</v>
      </c>
      <c r="E454" s="538" t="s">
        <v>59</v>
      </c>
      <c r="F454" s="538" t="s">
        <v>55</v>
      </c>
      <c r="G454" s="857">
        <v>13.72</v>
      </c>
      <c r="H454" s="857"/>
      <c r="I454" s="857">
        <v>13.28</v>
      </c>
      <c r="J454" s="530"/>
      <c r="K454" s="830">
        <v>12.57</v>
      </c>
      <c r="L454" s="539">
        <f>(SSSE[[#This Row],[Protéine Brut (%) (+/-0,7)]]/(100-SSSE[[#This Row],[Humidité (%)]]))*100</f>
        <v>14.568845618915161</v>
      </c>
      <c r="M454" s="865">
        <v>0.5</v>
      </c>
      <c r="N454" s="865"/>
      <c r="O454" s="865">
        <v>5.28</v>
      </c>
      <c r="P454" s="865">
        <v>1.54</v>
      </c>
      <c r="Q454" s="863">
        <f t="shared" si="6"/>
        <v>7.32</v>
      </c>
      <c r="R454" s="862">
        <v>9.74</v>
      </c>
      <c r="S454" s="862">
        <v>22.9</v>
      </c>
      <c r="T454" s="862">
        <v>22.28</v>
      </c>
      <c r="U454" s="863">
        <f>SUM(SSSE[[#This Row],[G 355µ]:[G 250µ]])</f>
        <v>54.92</v>
      </c>
      <c r="V454" s="862">
        <v>13.6</v>
      </c>
      <c r="W454" s="862">
        <v>9.56</v>
      </c>
      <c r="X454" s="862">
        <v>4.66</v>
      </c>
      <c r="Y454" s="883">
        <v>8.4</v>
      </c>
      <c r="Z454" s="863">
        <f t="shared" si="7"/>
        <v>36.22</v>
      </c>
      <c r="AA454" s="822"/>
      <c r="AB454" s="822"/>
      <c r="AC454" s="833"/>
      <c r="AD454" s="531">
        <v>82.85</v>
      </c>
      <c r="AE454" s="531">
        <v>-0.9</v>
      </c>
      <c r="AF454" s="823">
        <v>18.78</v>
      </c>
      <c r="AG454" s="540">
        <v>7</v>
      </c>
      <c r="AH454" s="540">
        <v>88</v>
      </c>
      <c r="AI454" s="533"/>
      <c r="AJ454" s="437"/>
      <c r="AK454" s="437"/>
      <c r="AL454" s="796" t="s">
        <v>105</v>
      </c>
      <c r="AM454" s="437" t="s">
        <v>55</v>
      </c>
      <c r="AN454" s="534" t="s">
        <v>55</v>
      </c>
      <c r="AO454" s="437" t="s">
        <v>55</v>
      </c>
      <c r="AP454" s="437" t="s">
        <v>55</v>
      </c>
      <c r="AQ454" s="608" t="s">
        <v>32</v>
      </c>
      <c r="AR454" s="437" t="s">
        <v>2244</v>
      </c>
      <c r="AS454" s="437" t="s">
        <v>2703</v>
      </c>
      <c r="AT454" s="437"/>
      <c r="AU454" s="796" t="s">
        <v>2241</v>
      </c>
      <c r="AV454" s="437">
        <v>453</v>
      </c>
    </row>
    <row r="455" spans="1:48" ht="27">
      <c r="A455" s="535">
        <v>45595</v>
      </c>
      <c r="B455" s="536">
        <v>110</v>
      </c>
      <c r="C455" s="537">
        <v>0.58333333333333337</v>
      </c>
      <c r="D455" s="538">
        <v>2407434</v>
      </c>
      <c r="E455" s="538" t="s">
        <v>59</v>
      </c>
      <c r="F455" s="538" t="s">
        <v>55</v>
      </c>
      <c r="G455" s="857">
        <v>13.7</v>
      </c>
      <c r="H455" s="857"/>
      <c r="I455" s="857"/>
      <c r="J455" s="530"/>
      <c r="K455" s="830">
        <v>13.5</v>
      </c>
      <c r="L455" s="539">
        <f>(SSSE[[#This Row],[Protéine Brut (%) (+/-0,7)]]/(100-SSSE[[#This Row],[Humidité (%)]]))*100</f>
        <v>15.643105446118193</v>
      </c>
      <c r="M455" s="865"/>
      <c r="N455" s="865"/>
      <c r="O455" s="865"/>
      <c r="P455" s="865"/>
      <c r="Q455" s="863"/>
      <c r="R455" s="862"/>
      <c r="S455" s="862"/>
      <c r="T455" s="862"/>
      <c r="U455" s="863"/>
      <c r="V455" s="862"/>
      <c r="W455" s="862"/>
      <c r="X455" s="862"/>
      <c r="Y455" s="883"/>
      <c r="Z455" s="863"/>
      <c r="AA455" s="822"/>
      <c r="AB455" s="822"/>
      <c r="AC455" s="833"/>
      <c r="AD455" s="531">
        <v>82.71</v>
      </c>
      <c r="AE455" s="531">
        <v>-0.7</v>
      </c>
      <c r="AF455" s="823">
        <v>18.809999999999999</v>
      </c>
      <c r="AG455" s="540"/>
      <c r="AH455" s="540"/>
      <c r="AI455" s="533"/>
      <c r="AJ455" s="437"/>
      <c r="AK455" s="437"/>
      <c r="AL455" s="796" t="s">
        <v>105</v>
      </c>
      <c r="AM455" s="437" t="s">
        <v>55</v>
      </c>
      <c r="AN455" s="534" t="s">
        <v>55</v>
      </c>
      <c r="AO455" s="437" t="s">
        <v>55</v>
      </c>
      <c r="AP455" s="437" t="s">
        <v>55</v>
      </c>
      <c r="AQ455" s="608" t="s">
        <v>32</v>
      </c>
      <c r="AR455" s="437" t="s">
        <v>2244</v>
      </c>
      <c r="AS455" s="437" t="s">
        <v>2704</v>
      </c>
      <c r="AT455" s="437"/>
      <c r="AU455" s="796" t="s">
        <v>2241</v>
      </c>
      <c r="AV455" s="437">
        <v>454</v>
      </c>
    </row>
    <row r="456" spans="1:48" ht="27">
      <c r="A456" s="535">
        <v>45596</v>
      </c>
      <c r="B456" s="536">
        <v>110</v>
      </c>
      <c r="C456" s="537">
        <v>0.52083333333333337</v>
      </c>
      <c r="D456" s="538">
        <v>2407458</v>
      </c>
      <c r="E456" s="538" t="s">
        <v>59</v>
      </c>
      <c r="F456" s="538" t="s">
        <v>55</v>
      </c>
      <c r="G456" s="857">
        <v>13.67</v>
      </c>
      <c r="H456" s="857"/>
      <c r="I456" s="857"/>
      <c r="J456" s="530"/>
      <c r="K456" s="830">
        <v>13.13</v>
      </c>
      <c r="L456" s="539">
        <f>(SSSE[[#This Row],[Protéine Brut (%) (+/-0,7)]]/(100-SSSE[[#This Row],[Humidité (%)]]))*100</f>
        <v>15.209081431715513</v>
      </c>
      <c r="M456" s="865">
        <v>0.8</v>
      </c>
      <c r="N456" s="865"/>
      <c r="O456" s="865">
        <v>5.6</v>
      </c>
      <c r="P456" s="865">
        <v>1.9</v>
      </c>
      <c r="Q456" s="863">
        <f t="shared" si="6"/>
        <v>8.2999999999999989</v>
      </c>
      <c r="R456" s="862">
        <v>10</v>
      </c>
      <c r="S456" s="862">
        <v>21.8</v>
      </c>
      <c r="T456" s="862">
        <v>20.2</v>
      </c>
      <c r="U456" s="863">
        <f>SUM(SSSE[[#This Row],[G 355µ]:[G 250µ]])</f>
        <v>52</v>
      </c>
      <c r="V456" s="862">
        <v>13.2</v>
      </c>
      <c r="W456" s="862">
        <v>10</v>
      </c>
      <c r="X456" s="862">
        <v>5.6</v>
      </c>
      <c r="Y456" s="883">
        <v>8.8000000000000007</v>
      </c>
      <c r="Z456" s="863">
        <f t="shared" si="7"/>
        <v>37.599999999999994</v>
      </c>
      <c r="AA456" s="822"/>
      <c r="AB456" s="822"/>
      <c r="AC456" s="833"/>
      <c r="AD456" s="531">
        <v>82.32</v>
      </c>
      <c r="AE456" s="531">
        <v>-0.83</v>
      </c>
      <c r="AF456" s="823">
        <v>18.16</v>
      </c>
      <c r="AG456" s="540">
        <v>7</v>
      </c>
      <c r="AH456" s="540">
        <v>120</v>
      </c>
      <c r="AI456" s="533"/>
      <c r="AJ456" s="437"/>
      <c r="AK456" s="437"/>
      <c r="AL456" s="796" t="s">
        <v>46</v>
      </c>
      <c r="AM456" s="437" t="s">
        <v>55</v>
      </c>
      <c r="AN456" s="534" t="s">
        <v>55</v>
      </c>
      <c r="AO456" s="437" t="s">
        <v>55</v>
      </c>
      <c r="AP456" s="437" t="s">
        <v>55</v>
      </c>
      <c r="AQ456" s="608" t="s">
        <v>32</v>
      </c>
      <c r="AR456" s="437" t="s">
        <v>2244</v>
      </c>
      <c r="AS456" s="437" t="s">
        <v>2705</v>
      </c>
      <c r="AT456" s="437"/>
      <c r="AU456" s="796" t="s">
        <v>2241</v>
      </c>
      <c r="AV456" s="437">
        <v>455</v>
      </c>
    </row>
    <row r="457" spans="1:48" ht="27">
      <c r="A457" s="535">
        <v>45597</v>
      </c>
      <c r="B457" s="536">
        <v>111</v>
      </c>
      <c r="C457" s="537">
        <v>0.52083333333333337</v>
      </c>
      <c r="D457" s="538">
        <v>2407487</v>
      </c>
      <c r="E457" s="538" t="s">
        <v>59</v>
      </c>
      <c r="F457" s="538" t="s">
        <v>55</v>
      </c>
      <c r="G457" s="857">
        <v>13.66</v>
      </c>
      <c r="H457" s="857"/>
      <c r="I457" s="857">
        <v>13.7</v>
      </c>
      <c r="J457" s="530"/>
      <c r="K457" s="830">
        <v>13.18</v>
      </c>
      <c r="L457" s="539">
        <f>(SSSE[[#This Row],[Protéine Brut (%) (+/-0,7)]]/(100-SSSE[[#This Row],[Humidité (%)]]))*100</f>
        <v>15.2652304841325</v>
      </c>
      <c r="M457" s="865"/>
      <c r="N457" s="865"/>
      <c r="O457" s="865"/>
      <c r="P457" s="865"/>
      <c r="Q457" s="863"/>
      <c r="R457" s="862"/>
      <c r="S457" s="862"/>
      <c r="T457" s="862"/>
      <c r="U457" s="863"/>
      <c r="V457" s="862"/>
      <c r="W457" s="862"/>
      <c r="X457" s="862"/>
      <c r="Y457" s="883"/>
      <c r="Z457" s="863"/>
      <c r="AA457" s="822"/>
      <c r="AB457" s="822"/>
      <c r="AC457" s="833"/>
      <c r="AD457" s="531">
        <v>81.92</v>
      </c>
      <c r="AE457" s="531">
        <v>-0.62</v>
      </c>
      <c r="AF457" s="823">
        <v>18.27</v>
      </c>
      <c r="AG457" s="540">
        <v>8</v>
      </c>
      <c r="AH457" s="540">
        <v>100</v>
      </c>
      <c r="AI457" s="533"/>
      <c r="AJ457" s="437"/>
      <c r="AK457" s="437"/>
      <c r="AL457" s="796" t="s">
        <v>46</v>
      </c>
      <c r="AM457" s="437" t="s">
        <v>55</v>
      </c>
      <c r="AN457" s="534" t="s">
        <v>55</v>
      </c>
      <c r="AO457" s="437" t="s">
        <v>55</v>
      </c>
      <c r="AP457" s="437" t="s">
        <v>55</v>
      </c>
      <c r="AQ457" s="608" t="s">
        <v>32</v>
      </c>
      <c r="AR457" s="437" t="s">
        <v>2244</v>
      </c>
      <c r="AS457" s="437" t="s">
        <v>2706</v>
      </c>
      <c r="AT457" s="437"/>
      <c r="AU457" s="796" t="s">
        <v>2241</v>
      </c>
      <c r="AV457" s="437">
        <v>456</v>
      </c>
    </row>
    <row r="458" spans="1:48" ht="27">
      <c r="A458" s="535">
        <v>45598</v>
      </c>
      <c r="B458" s="536">
        <v>111</v>
      </c>
      <c r="C458" s="537">
        <v>0.41666666666666669</v>
      </c>
      <c r="D458" s="538">
        <v>2407502</v>
      </c>
      <c r="E458" s="538" t="s">
        <v>59</v>
      </c>
      <c r="F458" s="538" t="s">
        <v>55</v>
      </c>
      <c r="G458" s="857">
        <v>13.89</v>
      </c>
      <c r="H458" s="857"/>
      <c r="I458" s="857">
        <v>13.6</v>
      </c>
      <c r="J458" s="530"/>
      <c r="K458" s="830">
        <v>12.79</v>
      </c>
      <c r="L458" s="539">
        <f>(SSSE[[#This Row],[Protéine Brut (%) (+/-0,7)]]/(100-SSSE[[#This Row],[Humidité (%)]]))*100</f>
        <v>14.853094878643594</v>
      </c>
      <c r="M458" s="865">
        <v>0.7</v>
      </c>
      <c r="N458" s="865"/>
      <c r="O458" s="865">
        <v>4.5999999999999996</v>
      </c>
      <c r="P458" s="865">
        <v>1.6</v>
      </c>
      <c r="Q458" s="863">
        <f t="shared" si="6"/>
        <v>6.9</v>
      </c>
      <c r="R458" s="862">
        <v>9.8000000000000007</v>
      </c>
      <c r="S458" s="862">
        <v>22.4</v>
      </c>
      <c r="T458" s="862">
        <v>24.2</v>
      </c>
      <c r="U458" s="863">
        <f>SUM(SSSE[[#This Row],[G 355µ]:[G 250µ]])</f>
        <v>56.400000000000006</v>
      </c>
      <c r="V458" s="862">
        <v>14</v>
      </c>
      <c r="W458" s="862">
        <v>9.9</v>
      </c>
      <c r="X458" s="862">
        <v>4.4000000000000004</v>
      </c>
      <c r="Y458" s="883">
        <v>8.3000000000000007</v>
      </c>
      <c r="Z458" s="863">
        <f t="shared" si="7"/>
        <v>36.599999999999994</v>
      </c>
      <c r="AA458" s="822">
        <v>39.94</v>
      </c>
      <c r="AB458" s="822">
        <v>57</v>
      </c>
      <c r="AC458" s="833">
        <v>13.57</v>
      </c>
      <c r="AD458" s="531">
        <v>81.61</v>
      </c>
      <c r="AE458" s="531">
        <v>-0.71</v>
      </c>
      <c r="AF458" s="823">
        <v>18.86</v>
      </c>
      <c r="AG458" s="540">
        <v>10</v>
      </c>
      <c r="AH458" s="540">
        <v>122</v>
      </c>
      <c r="AI458" s="533">
        <v>0.86</v>
      </c>
      <c r="AJ458" s="437"/>
      <c r="AK458" s="437"/>
      <c r="AL458" s="796" t="s">
        <v>27</v>
      </c>
      <c r="AM458" s="437" t="s">
        <v>55</v>
      </c>
      <c r="AN458" s="534" t="s">
        <v>55</v>
      </c>
      <c r="AO458" s="437" t="s">
        <v>55</v>
      </c>
      <c r="AP458" s="437" t="s">
        <v>55</v>
      </c>
      <c r="AQ458" s="608" t="s">
        <v>32</v>
      </c>
      <c r="AR458" s="437" t="s">
        <v>2244</v>
      </c>
      <c r="AS458" s="437" t="s">
        <v>2707</v>
      </c>
      <c r="AT458" s="437"/>
      <c r="AU458" s="796" t="s">
        <v>2241</v>
      </c>
      <c r="AV458" s="437">
        <v>457</v>
      </c>
    </row>
    <row r="459" spans="1:48" ht="27">
      <c r="A459" s="535">
        <v>45600</v>
      </c>
      <c r="B459" s="536">
        <v>111</v>
      </c>
      <c r="C459" s="537">
        <v>0.41666666666666669</v>
      </c>
      <c r="D459" s="538">
        <v>2407546</v>
      </c>
      <c r="E459" s="538" t="s">
        <v>59</v>
      </c>
      <c r="F459" s="538" t="s">
        <v>55</v>
      </c>
      <c r="G459" s="857">
        <v>13.77</v>
      </c>
      <c r="H459" s="857"/>
      <c r="I459" s="857"/>
      <c r="J459" s="530"/>
      <c r="K459" s="830">
        <v>13.34</v>
      </c>
      <c r="L459" s="539">
        <f>(SSSE[[#This Row],[Protéine Brut (%) (+/-0,7)]]/(100-SSSE[[#This Row],[Humidité (%)]]))*100</f>
        <v>15.470253971935522</v>
      </c>
      <c r="M459" s="865">
        <v>1.1000000000000001</v>
      </c>
      <c r="N459" s="865"/>
      <c r="O459" s="865">
        <v>5</v>
      </c>
      <c r="P459" s="865">
        <v>1.2</v>
      </c>
      <c r="Q459" s="863">
        <f t="shared" si="6"/>
        <v>7.3</v>
      </c>
      <c r="R459" s="862">
        <v>8.8000000000000007</v>
      </c>
      <c r="S459" s="862">
        <v>22.7</v>
      </c>
      <c r="T459" s="862">
        <v>21.2</v>
      </c>
      <c r="U459" s="863">
        <f>SUM(SSSE[[#This Row],[G 355µ]:[G 250µ]])</f>
        <v>52.7</v>
      </c>
      <c r="V459" s="862">
        <v>14</v>
      </c>
      <c r="W459" s="862">
        <v>11</v>
      </c>
      <c r="X459" s="862">
        <v>5</v>
      </c>
      <c r="Y459" s="883">
        <v>8</v>
      </c>
      <c r="Z459" s="863">
        <f t="shared" si="7"/>
        <v>38</v>
      </c>
      <c r="AA459" s="822"/>
      <c r="AB459" s="822"/>
      <c r="AC459" s="833"/>
      <c r="AD459" s="531">
        <v>83.09</v>
      </c>
      <c r="AE459" s="531">
        <v>-0.86</v>
      </c>
      <c r="AF459" s="823">
        <v>18.8</v>
      </c>
      <c r="AG459" s="540">
        <v>6</v>
      </c>
      <c r="AH459" s="540">
        <v>100</v>
      </c>
      <c r="AI459" s="533"/>
      <c r="AJ459" s="437"/>
      <c r="AK459" s="437"/>
      <c r="AL459" s="796" t="s">
        <v>105</v>
      </c>
      <c r="AM459" s="437" t="s">
        <v>55</v>
      </c>
      <c r="AN459" s="534" t="s">
        <v>55</v>
      </c>
      <c r="AO459" s="437" t="s">
        <v>55</v>
      </c>
      <c r="AP459" s="437" t="s">
        <v>55</v>
      </c>
      <c r="AQ459" s="608" t="s">
        <v>32</v>
      </c>
      <c r="AR459" s="437" t="s">
        <v>2244</v>
      </c>
      <c r="AS459" s="437" t="s">
        <v>2708</v>
      </c>
      <c r="AT459" s="437"/>
      <c r="AU459" s="796" t="s">
        <v>2241</v>
      </c>
      <c r="AV459" s="437">
        <v>458</v>
      </c>
    </row>
    <row r="460" spans="1:48" ht="27">
      <c r="A460" s="535">
        <v>45602</v>
      </c>
      <c r="B460" s="536">
        <v>111</v>
      </c>
      <c r="C460" s="537">
        <v>0.45833333333333331</v>
      </c>
      <c r="D460" s="538">
        <v>2407607</v>
      </c>
      <c r="E460" s="538" t="s">
        <v>59</v>
      </c>
      <c r="F460" s="538" t="s">
        <v>55</v>
      </c>
      <c r="G460" s="857">
        <v>14.22</v>
      </c>
      <c r="H460" s="857">
        <v>14.1</v>
      </c>
      <c r="I460" s="857">
        <v>14.34</v>
      </c>
      <c r="J460" s="530"/>
      <c r="K460" s="830">
        <v>12.69</v>
      </c>
      <c r="L460" s="539">
        <f>(SSSE[[#This Row],[Protéine Brut (%) (+/-0,7)]]/(100-SSSE[[#This Row],[Humidité (%)]]))*100</f>
        <v>14.793658195383538</v>
      </c>
      <c r="M460" s="865">
        <v>1</v>
      </c>
      <c r="N460" s="865"/>
      <c r="O460" s="865">
        <v>5.5</v>
      </c>
      <c r="P460" s="865">
        <v>1.1000000000000001</v>
      </c>
      <c r="Q460" s="863">
        <f t="shared" si="6"/>
        <v>7.6</v>
      </c>
      <c r="R460" s="862">
        <v>8.4</v>
      </c>
      <c r="S460" s="862">
        <v>20.34</v>
      </c>
      <c r="T460" s="862">
        <v>17.940000000000001</v>
      </c>
      <c r="U460" s="863">
        <f>SUM(SSSE[[#This Row],[G 355µ]:[G 250µ]])</f>
        <v>46.680000000000007</v>
      </c>
      <c r="V460" s="862">
        <v>15.36</v>
      </c>
      <c r="W460" s="862">
        <v>10.16</v>
      </c>
      <c r="X460" s="862">
        <v>15</v>
      </c>
      <c r="Y460" s="883">
        <v>5</v>
      </c>
      <c r="Z460" s="863">
        <f t="shared" si="7"/>
        <v>45.519999999999996</v>
      </c>
      <c r="AA460" s="822"/>
      <c r="AB460" s="822"/>
      <c r="AC460" s="833"/>
      <c r="AD460" s="531">
        <v>80.510000000000005</v>
      </c>
      <c r="AE460" s="531">
        <v>-1.19</v>
      </c>
      <c r="AF460" s="823">
        <v>18.43</v>
      </c>
      <c r="AG460" s="540">
        <v>4</v>
      </c>
      <c r="AH460" s="540">
        <v>74</v>
      </c>
      <c r="AI460" s="533"/>
      <c r="AJ460" s="437"/>
      <c r="AK460" s="437"/>
      <c r="AL460" s="796" t="s">
        <v>105</v>
      </c>
      <c r="AM460" s="437" t="s">
        <v>55</v>
      </c>
      <c r="AN460" s="534" t="s">
        <v>55</v>
      </c>
      <c r="AO460" s="437" t="s">
        <v>55</v>
      </c>
      <c r="AP460" s="437" t="s">
        <v>55</v>
      </c>
      <c r="AQ460" s="608" t="s">
        <v>32</v>
      </c>
      <c r="AR460" s="437" t="s">
        <v>2244</v>
      </c>
      <c r="AS460" s="437" t="s">
        <v>2709</v>
      </c>
      <c r="AT460" s="437"/>
      <c r="AU460" s="796" t="s">
        <v>2241</v>
      </c>
      <c r="AV460" s="437">
        <v>459</v>
      </c>
    </row>
    <row r="461" spans="1:48" ht="27">
      <c r="A461" s="535">
        <v>45603</v>
      </c>
      <c r="B461" s="536">
        <v>111</v>
      </c>
      <c r="C461" s="537">
        <v>0.41666666666666669</v>
      </c>
      <c r="D461" s="538">
        <v>2407636</v>
      </c>
      <c r="E461" s="538" t="s">
        <v>59</v>
      </c>
      <c r="F461" s="538" t="s">
        <v>55</v>
      </c>
      <c r="G461" s="857">
        <v>13.99</v>
      </c>
      <c r="H461" s="857"/>
      <c r="I461" s="857"/>
      <c r="J461" s="530"/>
      <c r="K461" s="830">
        <v>12.8</v>
      </c>
      <c r="L461" s="539">
        <f>(SSSE[[#This Row],[Protéine Brut (%) (+/-0,7)]]/(100-SSSE[[#This Row],[Humidité (%)]]))*100</f>
        <v>14.881990466224856</v>
      </c>
      <c r="M461" s="865">
        <v>1.5</v>
      </c>
      <c r="N461" s="865"/>
      <c r="O461" s="865">
        <v>5</v>
      </c>
      <c r="P461" s="865">
        <v>2</v>
      </c>
      <c r="Q461" s="863">
        <f t="shared" si="6"/>
        <v>8.5</v>
      </c>
      <c r="R461" s="862">
        <v>8.6</v>
      </c>
      <c r="S461" s="862">
        <v>20</v>
      </c>
      <c r="T461" s="862">
        <v>16</v>
      </c>
      <c r="U461" s="863">
        <f>SUM(SSSE[[#This Row],[G 355µ]:[G 250µ]])</f>
        <v>44.6</v>
      </c>
      <c r="V461" s="862">
        <v>14.2</v>
      </c>
      <c r="W461" s="862">
        <v>12</v>
      </c>
      <c r="X461" s="862">
        <v>7</v>
      </c>
      <c r="Y461" s="883">
        <v>13</v>
      </c>
      <c r="Z461" s="863">
        <f t="shared" si="7"/>
        <v>46.2</v>
      </c>
      <c r="AA461" s="822"/>
      <c r="AB461" s="822"/>
      <c r="AC461" s="833"/>
      <c r="AD461" s="531">
        <v>82.37</v>
      </c>
      <c r="AE461" s="531">
        <v>-0.97</v>
      </c>
      <c r="AF461" s="823">
        <v>18.16</v>
      </c>
      <c r="AG461" s="540">
        <v>4</v>
      </c>
      <c r="AH461" s="540">
        <v>90</v>
      </c>
      <c r="AI461" s="533"/>
      <c r="AJ461" s="437"/>
      <c r="AK461" s="437"/>
      <c r="AL461" s="796" t="s">
        <v>105</v>
      </c>
      <c r="AM461" s="437" t="s">
        <v>55</v>
      </c>
      <c r="AN461" s="534" t="s">
        <v>55</v>
      </c>
      <c r="AO461" s="437" t="s">
        <v>55</v>
      </c>
      <c r="AP461" s="437" t="s">
        <v>55</v>
      </c>
      <c r="AQ461" s="608" t="s">
        <v>32</v>
      </c>
      <c r="AR461" s="437" t="s">
        <v>2244</v>
      </c>
      <c r="AS461" s="437" t="s">
        <v>2710</v>
      </c>
      <c r="AT461" s="437"/>
      <c r="AU461" s="796" t="s">
        <v>2241</v>
      </c>
      <c r="AV461" s="437">
        <v>460</v>
      </c>
    </row>
    <row r="462" spans="1:48" ht="27">
      <c r="A462" s="535">
        <v>45604</v>
      </c>
      <c r="B462" s="536">
        <v>111</v>
      </c>
      <c r="C462" s="537">
        <v>0.39583333333333331</v>
      </c>
      <c r="D462" s="538">
        <v>2407686</v>
      </c>
      <c r="E462" s="538" t="s">
        <v>59</v>
      </c>
      <c r="F462" s="538" t="s">
        <v>55</v>
      </c>
      <c r="G462" s="857">
        <v>14.02</v>
      </c>
      <c r="H462" s="857">
        <v>13.98</v>
      </c>
      <c r="I462" s="857">
        <v>13.98</v>
      </c>
      <c r="J462" s="530"/>
      <c r="K462" s="830">
        <v>13</v>
      </c>
      <c r="L462" s="539">
        <f>(SSSE[[#This Row],[Protéine Brut (%) (+/-0,7)]]/(100-SSSE[[#This Row],[Humidité (%)]]))*100</f>
        <v>15.119795301232845</v>
      </c>
      <c r="M462" s="865">
        <v>1</v>
      </c>
      <c r="N462" s="865"/>
      <c r="O462" s="865">
        <v>6.9</v>
      </c>
      <c r="P462" s="865">
        <v>3</v>
      </c>
      <c r="Q462" s="863">
        <f t="shared" si="6"/>
        <v>10.9</v>
      </c>
      <c r="R462" s="862">
        <v>7.12</v>
      </c>
      <c r="S462" s="862">
        <v>20.54</v>
      </c>
      <c r="T462" s="862">
        <v>18.3</v>
      </c>
      <c r="U462" s="863">
        <f>SUM(SSSE[[#This Row],[G 355µ]:[G 250µ]])</f>
        <v>45.96</v>
      </c>
      <c r="V462" s="862">
        <v>16</v>
      </c>
      <c r="W462" s="862">
        <v>10.8</v>
      </c>
      <c r="X462" s="862">
        <v>6.5</v>
      </c>
      <c r="Y462" s="883">
        <v>8</v>
      </c>
      <c r="Z462" s="863">
        <f t="shared" si="7"/>
        <v>41.3</v>
      </c>
      <c r="AA462" s="822"/>
      <c r="AB462" s="822"/>
      <c r="AC462" s="833"/>
      <c r="AD462" s="531">
        <v>83.56</v>
      </c>
      <c r="AE462" s="531">
        <v>-1.05</v>
      </c>
      <c r="AF462" s="823">
        <v>18.68</v>
      </c>
      <c r="AG462" s="540">
        <v>3</v>
      </c>
      <c r="AH462" s="540">
        <v>77</v>
      </c>
      <c r="AI462" s="533"/>
      <c r="AJ462" s="437"/>
      <c r="AK462" s="437"/>
      <c r="AL462" s="796" t="s">
        <v>105</v>
      </c>
      <c r="AM462" s="437" t="s">
        <v>55</v>
      </c>
      <c r="AN462" s="534" t="s">
        <v>55</v>
      </c>
      <c r="AO462" s="437" t="s">
        <v>55</v>
      </c>
      <c r="AP462" s="437" t="s">
        <v>55</v>
      </c>
      <c r="AQ462" s="608" t="s">
        <v>32</v>
      </c>
      <c r="AR462" s="437" t="s">
        <v>2244</v>
      </c>
      <c r="AS462" s="437" t="s">
        <v>2711</v>
      </c>
      <c r="AT462" s="437"/>
      <c r="AU462" s="796" t="s">
        <v>2241</v>
      </c>
      <c r="AV462" s="437">
        <v>461</v>
      </c>
    </row>
    <row r="463" spans="1:48" ht="27">
      <c r="A463" s="535">
        <v>45607</v>
      </c>
      <c r="B463" s="536">
        <v>111</v>
      </c>
      <c r="C463" s="537">
        <v>0.38541666666666669</v>
      </c>
      <c r="D463" s="538">
        <v>2407770</v>
      </c>
      <c r="E463" s="538" t="s">
        <v>59</v>
      </c>
      <c r="F463" s="538" t="s">
        <v>55</v>
      </c>
      <c r="G463" s="857">
        <v>13.99</v>
      </c>
      <c r="H463" s="857"/>
      <c r="I463" s="857"/>
      <c r="J463" s="530"/>
      <c r="K463" s="830">
        <v>12.98</v>
      </c>
      <c r="L463" s="539">
        <f>(SSSE[[#This Row],[Protéine Brut (%) (+/-0,7)]]/(100-SSSE[[#This Row],[Humidité (%)]]))*100</f>
        <v>15.091268457156144</v>
      </c>
      <c r="M463" s="865">
        <v>0.4</v>
      </c>
      <c r="N463" s="865"/>
      <c r="O463" s="865">
        <v>5</v>
      </c>
      <c r="P463" s="865">
        <v>2</v>
      </c>
      <c r="Q463" s="863">
        <f t="shared" si="6"/>
        <v>7.4</v>
      </c>
      <c r="R463" s="862">
        <v>7.2</v>
      </c>
      <c r="S463" s="862">
        <v>22.3</v>
      </c>
      <c r="T463" s="862">
        <v>19</v>
      </c>
      <c r="U463" s="863">
        <f>SUM(SSSE[[#This Row],[G 355µ]:[G 250µ]])</f>
        <v>48.5</v>
      </c>
      <c r="V463" s="862">
        <v>15</v>
      </c>
      <c r="W463" s="862">
        <v>12</v>
      </c>
      <c r="X463" s="862">
        <v>9</v>
      </c>
      <c r="Y463" s="883">
        <v>7</v>
      </c>
      <c r="Z463" s="863">
        <f t="shared" si="7"/>
        <v>43</v>
      </c>
      <c r="AA463" s="822"/>
      <c r="AB463" s="822"/>
      <c r="AC463" s="833"/>
      <c r="AD463" s="531">
        <v>83.64</v>
      </c>
      <c r="AE463" s="531">
        <v>-1.1000000000000001</v>
      </c>
      <c r="AF463" s="823">
        <v>19.38</v>
      </c>
      <c r="AG463" s="540">
        <v>3</v>
      </c>
      <c r="AH463" s="540">
        <v>112</v>
      </c>
      <c r="AI463" s="533"/>
      <c r="AJ463" s="437"/>
      <c r="AK463" s="437"/>
      <c r="AL463" s="796" t="s">
        <v>46</v>
      </c>
      <c r="AM463" s="437" t="s">
        <v>55</v>
      </c>
      <c r="AN463" s="534" t="s">
        <v>55</v>
      </c>
      <c r="AO463" s="437" t="s">
        <v>55</v>
      </c>
      <c r="AP463" s="437" t="s">
        <v>55</v>
      </c>
      <c r="AQ463" s="608" t="s">
        <v>32</v>
      </c>
      <c r="AR463" s="437" t="s">
        <v>2244</v>
      </c>
      <c r="AS463" s="437" t="s">
        <v>2712</v>
      </c>
      <c r="AT463" s="437"/>
      <c r="AU463" s="796" t="s">
        <v>2241</v>
      </c>
      <c r="AV463" s="437">
        <v>462</v>
      </c>
    </row>
    <row r="464" spans="1:48" ht="27">
      <c r="A464" s="535">
        <v>45607</v>
      </c>
      <c r="B464" s="536">
        <v>111</v>
      </c>
      <c r="C464" s="537">
        <v>0.4375</v>
      </c>
      <c r="D464" s="538">
        <v>2407771</v>
      </c>
      <c r="E464" s="538" t="s">
        <v>59</v>
      </c>
      <c r="F464" s="538" t="s">
        <v>55</v>
      </c>
      <c r="G464" s="857">
        <v>13.93</v>
      </c>
      <c r="H464" s="857"/>
      <c r="I464" s="857">
        <v>13.79</v>
      </c>
      <c r="J464" s="530"/>
      <c r="K464" s="830">
        <v>13.22</v>
      </c>
      <c r="L464" s="539">
        <f>(SSSE[[#This Row],[Protéine Brut (%) (+/-0,7)]]/(100-SSSE[[#This Row],[Humidité (%)]]))*100</f>
        <v>15.359591030556526</v>
      </c>
      <c r="M464" s="865">
        <v>1.8</v>
      </c>
      <c r="N464" s="865"/>
      <c r="O464" s="865">
        <v>6</v>
      </c>
      <c r="P464" s="865">
        <v>1.7</v>
      </c>
      <c r="Q464" s="863">
        <f t="shared" si="6"/>
        <v>9.5</v>
      </c>
      <c r="R464" s="862">
        <v>9</v>
      </c>
      <c r="S464" s="862">
        <v>21.9</v>
      </c>
      <c r="T464" s="862">
        <v>16</v>
      </c>
      <c r="U464" s="863">
        <f>SUM(SSSE[[#This Row],[G 355µ]:[G 250µ]])</f>
        <v>46.9</v>
      </c>
      <c r="V464" s="862">
        <v>12.8</v>
      </c>
      <c r="W464" s="862">
        <v>11.2</v>
      </c>
      <c r="X464" s="862">
        <v>6</v>
      </c>
      <c r="Y464" s="883">
        <v>12</v>
      </c>
      <c r="Z464" s="863">
        <f t="shared" si="7"/>
        <v>42</v>
      </c>
      <c r="AA464" s="822"/>
      <c r="AB464" s="822"/>
      <c r="AC464" s="833"/>
      <c r="AD464" s="531">
        <v>83.26</v>
      </c>
      <c r="AE464" s="531">
        <v>-0.79</v>
      </c>
      <c r="AF464" s="823">
        <v>18.64</v>
      </c>
      <c r="AG464" s="540">
        <v>4</v>
      </c>
      <c r="AH464" s="540">
        <v>120</v>
      </c>
      <c r="AI464" s="533"/>
      <c r="AJ464" s="437"/>
      <c r="AK464" s="437"/>
      <c r="AL464" s="796" t="s">
        <v>46</v>
      </c>
      <c r="AM464" s="437" t="s">
        <v>55</v>
      </c>
      <c r="AN464" s="534" t="s">
        <v>55</v>
      </c>
      <c r="AO464" s="437" t="s">
        <v>55</v>
      </c>
      <c r="AP464" s="437" t="s">
        <v>55</v>
      </c>
      <c r="AQ464" s="608" t="s">
        <v>32</v>
      </c>
      <c r="AR464" s="437" t="s">
        <v>2244</v>
      </c>
      <c r="AS464" s="437" t="s">
        <v>2713</v>
      </c>
      <c r="AT464" s="437"/>
      <c r="AU464" s="796" t="s">
        <v>2241</v>
      </c>
      <c r="AV464" s="437">
        <v>463</v>
      </c>
    </row>
    <row r="465" spans="1:48" ht="27">
      <c r="A465" s="535">
        <v>45608</v>
      </c>
      <c r="B465" s="536">
        <v>111</v>
      </c>
      <c r="C465" s="537">
        <v>0.39583333333333331</v>
      </c>
      <c r="D465" s="538">
        <v>2407797</v>
      </c>
      <c r="E465" s="538" t="s">
        <v>59</v>
      </c>
      <c r="F465" s="538" t="s">
        <v>55</v>
      </c>
      <c r="G465" s="857">
        <v>13.7</v>
      </c>
      <c r="H465" s="857">
        <v>13.9</v>
      </c>
      <c r="I465" s="857">
        <v>13.84</v>
      </c>
      <c r="J465" s="530"/>
      <c r="K465" s="830">
        <v>13.53</v>
      </c>
      <c r="L465" s="539">
        <f>(SSSE[[#This Row],[Protéine Brut (%) (+/-0,7)]]/(100-SSSE[[#This Row],[Humidité (%)]]))*100</f>
        <v>15.67786790266512</v>
      </c>
      <c r="M465" s="865">
        <v>1.6</v>
      </c>
      <c r="N465" s="865"/>
      <c r="O465" s="865">
        <v>5</v>
      </c>
      <c r="P465" s="865">
        <v>3</v>
      </c>
      <c r="Q465" s="863">
        <f t="shared" si="6"/>
        <v>9.6</v>
      </c>
      <c r="R465" s="862">
        <v>7</v>
      </c>
      <c r="S465" s="862">
        <v>21</v>
      </c>
      <c r="T465" s="862">
        <v>20</v>
      </c>
      <c r="U465" s="863">
        <f>SUM(SSSE[[#This Row],[G 355µ]:[G 250µ]])</f>
        <v>48</v>
      </c>
      <c r="V465" s="862">
        <v>13</v>
      </c>
      <c r="W465" s="862">
        <v>10</v>
      </c>
      <c r="X465" s="862">
        <v>7</v>
      </c>
      <c r="Y465" s="883">
        <v>12</v>
      </c>
      <c r="Z465" s="863">
        <f t="shared" si="7"/>
        <v>42</v>
      </c>
      <c r="AA465" s="822"/>
      <c r="AB465" s="822"/>
      <c r="AC465" s="833"/>
      <c r="AD465" s="531">
        <v>83.03</v>
      </c>
      <c r="AE465" s="531">
        <v>-0.73</v>
      </c>
      <c r="AF465" s="823">
        <v>17.579999999999998</v>
      </c>
      <c r="AG465" s="540"/>
      <c r="AH465" s="540"/>
      <c r="AI465" s="533"/>
      <c r="AJ465" s="437"/>
      <c r="AK465" s="437"/>
      <c r="AL465" s="796" t="s">
        <v>105</v>
      </c>
      <c r="AM465" s="437" t="s">
        <v>55</v>
      </c>
      <c r="AN465" s="534" t="s">
        <v>55</v>
      </c>
      <c r="AO465" s="437" t="s">
        <v>55</v>
      </c>
      <c r="AP465" s="437" t="s">
        <v>55</v>
      </c>
      <c r="AQ465" s="608" t="s">
        <v>32</v>
      </c>
      <c r="AR465" s="437" t="s">
        <v>2244</v>
      </c>
      <c r="AS465" s="437" t="s">
        <v>2714</v>
      </c>
      <c r="AT465" s="437"/>
      <c r="AU465" s="796" t="s">
        <v>2241</v>
      </c>
      <c r="AV465" s="437">
        <v>464</v>
      </c>
    </row>
    <row r="466" spans="1:48" ht="27">
      <c r="A466" s="535">
        <v>45608</v>
      </c>
      <c r="B466" s="536">
        <v>111</v>
      </c>
      <c r="C466" s="537">
        <v>0.41666666666666669</v>
      </c>
      <c r="D466" s="538">
        <v>2407794</v>
      </c>
      <c r="E466" s="538" t="s">
        <v>21</v>
      </c>
      <c r="F466" s="538" t="s">
        <v>55</v>
      </c>
      <c r="G466" s="857">
        <v>13.8</v>
      </c>
      <c r="H466" s="857"/>
      <c r="I466" s="857"/>
      <c r="J466" s="530"/>
      <c r="K466" s="830">
        <v>12.53</v>
      </c>
      <c r="L466" s="539">
        <f>(SSSE[[#This Row],[Protéine Brut (%) (+/-0,7)]]/(100-SSSE[[#This Row],[Humidité (%)]]))*100</f>
        <v>14.535962877030162</v>
      </c>
      <c r="M466" s="865">
        <v>0.7</v>
      </c>
      <c r="N466" s="865"/>
      <c r="O466" s="865">
        <v>4</v>
      </c>
      <c r="P466" s="865">
        <v>1.6</v>
      </c>
      <c r="Q466" s="863">
        <f t="shared" si="6"/>
        <v>6.3000000000000007</v>
      </c>
      <c r="R466" s="862">
        <v>10</v>
      </c>
      <c r="S466" s="862">
        <v>25</v>
      </c>
      <c r="T466" s="862">
        <v>23.4</v>
      </c>
      <c r="U466" s="863">
        <f>SUM(SSSE[[#This Row],[G 355µ]:[G 250µ]])</f>
        <v>58.4</v>
      </c>
      <c r="V466" s="862">
        <v>17</v>
      </c>
      <c r="W466" s="862">
        <v>10</v>
      </c>
      <c r="X466" s="862">
        <v>2.4</v>
      </c>
      <c r="Y466" s="883">
        <v>5</v>
      </c>
      <c r="Z466" s="863">
        <f t="shared" si="7"/>
        <v>34.4</v>
      </c>
      <c r="AA466" s="822">
        <v>34.89</v>
      </c>
      <c r="AB466" s="822">
        <v>59</v>
      </c>
      <c r="AC466" s="833">
        <v>11.68</v>
      </c>
      <c r="AD466" s="531">
        <v>83.48</v>
      </c>
      <c r="AE466" s="531">
        <v>-1.1000000000000001</v>
      </c>
      <c r="AF466" s="823">
        <v>19.82</v>
      </c>
      <c r="AG466" s="540">
        <v>4</v>
      </c>
      <c r="AH466" s="540">
        <v>98</v>
      </c>
      <c r="AI466" s="533"/>
      <c r="AJ466" s="437"/>
      <c r="AK466" s="437"/>
      <c r="AL466" s="796" t="s">
        <v>46</v>
      </c>
      <c r="AM466" s="437" t="s">
        <v>55</v>
      </c>
      <c r="AN466" s="534" t="s">
        <v>55</v>
      </c>
      <c r="AO466" s="437" t="s">
        <v>55</v>
      </c>
      <c r="AP466" s="437" t="s">
        <v>55</v>
      </c>
      <c r="AQ466" s="608" t="s">
        <v>32</v>
      </c>
      <c r="AR466" s="437" t="s">
        <v>2244</v>
      </c>
      <c r="AS466" s="437" t="s">
        <v>2715</v>
      </c>
      <c r="AT466" s="437"/>
      <c r="AU466" s="796" t="s">
        <v>2241</v>
      </c>
      <c r="AV466" s="437">
        <v>465</v>
      </c>
    </row>
    <row r="467" spans="1:48" ht="27">
      <c r="A467" s="535">
        <v>45608</v>
      </c>
      <c r="B467" s="536">
        <v>111</v>
      </c>
      <c r="C467" s="537">
        <v>0.5625</v>
      </c>
      <c r="D467" s="538">
        <v>2407801</v>
      </c>
      <c r="E467" s="538" t="s">
        <v>59</v>
      </c>
      <c r="F467" s="538" t="s">
        <v>55</v>
      </c>
      <c r="G467" s="857">
        <v>14.08</v>
      </c>
      <c r="H467" s="857"/>
      <c r="I467" s="857"/>
      <c r="J467" s="530"/>
      <c r="K467" s="830">
        <v>12.55</v>
      </c>
      <c r="L467" s="539">
        <f>(SSSE[[#This Row],[Protéine Brut (%) (+/-0,7)]]/(100-SSSE[[#This Row],[Humidité (%)]]))*100</f>
        <v>14.606610800744878</v>
      </c>
      <c r="M467" s="865">
        <v>1.3</v>
      </c>
      <c r="N467" s="865"/>
      <c r="O467" s="865">
        <v>6</v>
      </c>
      <c r="P467" s="865">
        <v>1.5</v>
      </c>
      <c r="Q467" s="863">
        <f t="shared" si="6"/>
        <v>8.8000000000000007</v>
      </c>
      <c r="R467" s="862">
        <v>8</v>
      </c>
      <c r="S467" s="862">
        <v>22</v>
      </c>
      <c r="T467" s="862">
        <v>17.8</v>
      </c>
      <c r="U467" s="863">
        <f>SUM(SSSE[[#This Row],[G 355µ]:[G 250µ]])</f>
        <v>47.8</v>
      </c>
      <c r="V467" s="862">
        <v>14.6</v>
      </c>
      <c r="W467" s="862">
        <v>11</v>
      </c>
      <c r="X467" s="862">
        <v>5.2</v>
      </c>
      <c r="Y467" s="883">
        <v>11.4</v>
      </c>
      <c r="Z467" s="863">
        <f t="shared" si="7"/>
        <v>42.2</v>
      </c>
      <c r="AA467" s="822"/>
      <c r="AB467" s="822"/>
      <c r="AC467" s="833"/>
      <c r="AD467" s="531">
        <v>84.11</v>
      </c>
      <c r="AE467" s="531">
        <v>-1.1000000000000001</v>
      </c>
      <c r="AF467" s="823">
        <v>19</v>
      </c>
      <c r="AG467" s="540">
        <v>5</v>
      </c>
      <c r="AH467" s="540">
        <v>130</v>
      </c>
      <c r="AI467" s="533"/>
      <c r="AJ467" s="437"/>
      <c r="AK467" s="437"/>
      <c r="AL467" s="796" t="s">
        <v>46</v>
      </c>
      <c r="AM467" s="437" t="s">
        <v>55</v>
      </c>
      <c r="AN467" s="534" t="s">
        <v>55</v>
      </c>
      <c r="AO467" s="437" t="s">
        <v>55</v>
      </c>
      <c r="AP467" s="437" t="s">
        <v>55</v>
      </c>
      <c r="AQ467" s="608" t="s">
        <v>32</v>
      </c>
      <c r="AR467" s="437" t="s">
        <v>2244</v>
      </c>
      <c r="AS467" s="437" t="s">
        <v>2716</v>
      </c>
      <c r="AT467" s="437"/>
      <c r="AU467" s="796" t="s">
        <v>2241</v>
      </c>
      <c r="AV467" s="437">
        <v>466</v>
      </c>
    </row>
    <row r="468" spans="1:48" ht="27">
      <c r="A468" s="535">
        <v>45609</v>
      </c>
      <c r="B468" s="536">
        <v>111</v>
      </c>
      <c r="C468" s="537">
        <v>0.375</v>
      </c>
      <c r="D468" s="538">
        <v>2407830</v>
      </c>
      <c r="E468" s="538" t="s">
        <v>59</v>
      </c>
      <c r="F468" s="538" t="s">
        <v>55</v>
      </c>
      <c r="G468" s="857">
        <v>13.78</v>
      </c>
      <c r="H468" s="857">
        <v>13.74</v>
      </c>
      <c r="I468" s="857">
        <v>13.85</v>
      </c>
      <c r="J468" s="530"/>
      <c r="K468" s="830">
        <v>13.25</v>
      </c>
      <c r="L468" s="539">
        <f>(SSSE[[#This Row],[Protéine Brut (%) (+/-0,7)]]/(100-SSSE[[#This Row],[Humidité (%)]]))*100</f>
        <v>15.367664115054511</v>
      </c>
      <c r="M468" s="865">
        <v>1.2</v>
      </c>
      <c r="N468" s="865"/>
      <c r="O468" s="865">
        <v>6</v>
      </c>
      <c r="P468" s="865">
        <v>3.4</v>
      </c>
      <c r="Q468" s="863">
        <f t="shared" si="6"/>
        <v>10.6</v>
      </c>
      <c r="R468" s="862">
        <v>7.7</v>
      </c>
      <c r="S468" s="862">
        <v>20.6</v>
      </c>
      <c r="T468" s="862">
        <v>16.399999999999999</v>
      </c>
      <c r="U468" s="863">
        <f>SUM(SSSE[[#This Row],[G 355µ]:[G 250µ]])</f>
        <v>44.7</v>
      </c>
      <c r="V468" s="862">
        <v>13.9</v>
      </c>
      <c r="W468" s="862">
        <v>11.6</v>
      </c>
      <c r="X468" s="862">
        <v>6.2</v>
      </c>
      <c r="Y468" s="883">
        <v>12.4</v>
      </c>
      <c r="Z468" s="863">
        <f t="shared" si="7"/>
        <v>44.1</v>
      </c>
      <c r="AA468" s="822"/>
      <c r="AB468" s="822"/>
      <c r="AC468" s="833"/>
      <c r="AD468" s="531">
        <v>83.58</v>
      </c>
      <c r="AE468" s="531">
        <v>-0.79</v>
      </c>
      <c r="AF468" s="823">
        <v>18.3</v>
      </c>
      <c r="AG468" s="540">
        <v>6</v>
      </c>
      <c r="AH468" s="540">
        <v>122</v>
      </c>
      <c r="AI468" s="533"/>
      <c r="AJ468" s="437"/>
      <c r="AK468" s="437"/>
      <c r="AL468" s="796" t="s">
        <v>46</v>
      </c>
      <c r="AM468" s="437" t="s">
        <v>55</v>
      </c>
      <c r="AN468" s="534" t="s">
        <v>55</v>
      </c>
      <c r="AO468" s="437" t="s">
        <v>55</v>
      </c>
      <c r="AP468" s="437" t="s">
        <v>55</v>
      </c>
      <c r="AQ468" s="608" t="s">
        <v>32</v>
      </c>
      <c r="AR468" s="437" t="s">
        <v>2244</v>
      </c>
      <c r="AS468" s="437" t="s">
        <v>2717</v>
      </c>
      <c r="AT468" s="437"/>
      <c r="AU468" s="796" t="s">
        <v>2241</v>
      </c>
      <c r="AV468" s="437">
        <v>467</v>
      </c>
    </row>
    <row r="469" spans="1:48" ht="27">
      <c r="A469" s="535">
        <v>45610</v>
      </c>
      <c r="B469" s="536">
        <v>111</v>
      </c>
      <c r="C469" s="537">
        <v>0.41666666666666669</v>
      </c>
      <c r="D469" s="538">
        <v>2407869</v>
      </c>
      <c r="E469" s="538" t="s">
        <v>59</v>
      </c>
      <c r="F469" s="538" t="s">
        <v>55</v>
      </c>
      <c r="G469" s="857">
        <v>13.89</v>
      </c>
      <c r="H469" s="857">
        <v>13.6</v>
      </c>
      <c r="I469" s="857">
        <v>13.94</v>
      </c>
      <c r="J469" s="530"/>
      <c r="K469" s="830">
        <v>12.81</v>
      </c>
      <c r="L469" s="539">
        <f>(SSSE[[#This Row],[Protéine Brut (%) (+/-0,7)]]/(100-SSSE[[#This Row],[Humidité (%)]]))*100</f>
        <v>14.876320984786901</v>
      </c>
      <c r="M469" s="865">
        <v>1</v>
      </c>
      <c r="N469" s="865"/>
      <c r="O469" s="865">
        <v>6</v>
      </c>
      <c r="P469" s="865">
        <v>1.7</v>
      </c>
      <c r="Q469" s="863">
        <f t="shared" si="6"/>
        <v>8.6999999999999993</v>
      </c>
      <c r="R469" s="862">
        <v>8.1999999999999993</v>
      </c>
      <c r="S469" s="862">
        <v>21.3</v>
      </c>
      <c r="T469" s="862">
        <v>17</v>
      </c>
      <c r="U469" s="863">
        <f>SUM(SSSE[[#This Row],[G 355µ]:[G 250µ]])</f>
        <v>46.5</v>
      </c>
      <c r="V469" s="862">
        <v>17</v>
      </c>
      <c r="W469" s="862">
        <v>10</v>
      </c>
      <c r="X469" s="862">
        <v>6</v>
      </c>
      <c r="Y469" s="883">
        <v>11</v>
      </c>
      <c r="Z469" s="863">
        <f t="shared" si="7"/>
        <v>44</v>
      </c>
      <c r="AA469" s="822">
        <v>36.65</v>
      </c>
      <c r="AB469" s="822">
        <v>60</v>
      </c>
      <c r="AC469" s="833">
        <v>13.44</v>
      </c>
      <c r="AD469" s="531">
        <v>82.85</v>
      </c>
      <c r="AE469" s="531">
        <v>-0.78</v>
      </c>
      <c r="AF469" s="823">
        <v>19.02</v>
      </c>
      <c r="AG469" s="540">
        <v>3</v>
      </c>
      <c r="AH469" s="540">
        <v>118</v>
      </c>
      <c r="AI469" s="533"/>
      <c r="AJ469" s="437"/>
      <c r="AK469" s="437"/>
      <c r="AL469" s="796" t="s">
        <v>46</v>
      </c>
      <c r="AM469" s="437" t="s">
        <v>55</v>
      </c>
      <c r="AN469" s="534" t="s">
        <v>55</v>
      </c>
      <c r="AO469" s="437" t="s">
        <v>55</v>
      </c>
      <c r="AP469" s="437" t="s">
        <v>55</v>
      </c>
      <c r="AQ469" s="608" t="s">
        <v>32</v>
      </c>
      <c r="AR469" s="437" t="s">
        <v>2244</v>
      </c>
      <c r="AS469" s="437" t="s">
        <v>2718</v>
      </c>
      <c r="AT469" s="437"/>
      <c r="AU469" s="796" t="s">
        <v>2241</v>
      </c>
      <c r="AV469" s="437">
        <v>468</v>
      </c>
    </row>
    <row r="470" spans="1:48" ht="27">
      <c r="A470" s="535">
        <v>45611</v>
      </c>
      <c r="B470" s="536">
        <v>111</v>
      </c>
      <c r="C470" s="537">
        <v>0.39583333333333331</v>
      </c>
      <c r="D470" s="538">
        <v>2407911</v>
      </c>
      <c r="E470" s="538" t="s">
        <v>59</v>
      </c>
      <c r="F470" s="538" t="s">
        <v>55</v>
      </c>
      <c r="G470" s="857">
        <v>13.94</v>
      </c>
      <c r="H470" s="857"/>
      <c r="I470" s="857">
        <v>14.1</v>
      </c>
      <c r="J470" s="530"/>
      <c r="K470" s="830">
        <v>12.77</v>
      </c>
      <c r="L470" s="539">
        <f>(SSSE[[#This Row],[Protéine Brut (%) (+/-0,7)]]/(100-SSSE[[#This Row],[Humidité (%)]]))*100</f>
        <v>14.838484778061817</v>
      </c>
      <c r="M470" s="865">
        <v>1</v>
      </c>
      <c r="N470" s="865"/>
      <c r="O470" s="865">
        <v>5.3</v>
      </c>
      <c r="P470" s="865">
        <v>1.7</v>
      </c>
      <c r="Q470" s="863">
        <f t="shared" si="6"/>
        <v>8</v>
      </c>
      <c r="R470" s="862">
        <v>9.8800000000000008</v>
      </c>
      <c r="S470" s="862">
        <v>23.8</v>
      </c>
      <c r="T470" s="862">
        <v>17.54</v>
      </c>
      <c r="U470" s="863">
        <f>SUM(SSSE[[#This Row],[G 355µ]:[G 250µ]])</f>
        <v>51.22</v>
      </c>
      <c r="V470" s="862">
        <v>13.7</v>
      </c>
      <c r="W470" s="862">
        <v>11.4</v>
      </c>
      <c r="X470" s="862">
        <v>0.84</v>
      </c>
      <c r="Y470" s="883">
        <v>14</v>
      </c>
      <c r="Z470" s="863">
        <f t="shared" si="7"/>
        <v>39.94</v>
      </c>
      <c r="AA470" s="822"/>
      <c r="AB470" s="822"/>
      <c r="AC470" s="833"/>
      <c r="AD470" s="531">
        <v>85.02</v>
      </c>
      <c r="AE470" s="531">
        <v>-1.2</v>
      </c>
      <c r="AF470" s="823">
        <v>19.3</v>
      </c>
      <c r="AG470" s="540">
        <v>5</v>
      </c>
      <c r="AH470" s="540">
        <v>100</v>
      </c>
      <c r="AI470" s="533"/>
      <c r="AJ470" s="437"/>
      <c r="AK470" s="437"/>
      <c r="AL470" s="796" t="s">
        <v>46</v>
      </c>
      <c r="AM470" s="437" t="s">
        <v>55</v>
      </c>
      <c r="AN470" s="534" t="s">
        <v>55</v>
      </c>
      <c r="AO470" s="437" t="s">
        <v>55</v>
      </c>
      <c r="AP470" s="437" t="s">
        <v>55</v>
      </c>
      <c r="AQ470" s="608" t="s">
        <v>32</v>
      </c>
      <c r="AR470" s="437" t="s">
        <v>2244</v>
      </c>
      <c r="AS470" s="437" t="s">
        <v>2719</v>
      </c>
      <c r="AT470" s="437"/>
      <c r="AU470" s="796" t="s">
        <v>2241</v>
      </c>
      <c r="AV470" s="437">
        <v>469</v>
      </c>
    </row>
    <row r="471" spans="1:48" ht="27">
      <c r="A471" s="535">
        <v>45612</v>
      </c>
      <c r="B471" s="536">
        <v>111</v>
      </c>
      <c r="C471" s="537">
        <v>0.39583333333333331</v>
      </c>
      <c r="D471" s="538">
        <v>2407941</v>
      </c>
      <c r="E471" s="538" t="s">
        <v>59</v>
      </c>
      <c r="F471" s="538" t="s">
        <v>55</v>
      </c>
      <c r="G471" s="857">
        <v>13.8</v>
      </c>
      <c r="H471" s="857"/>
      <c r="I471" s="857">
        <v>14.2</v>
      </c>
      <c r="J471" s="530"/>
      <c r="K471" s="830">
        <v>12.66</v>
      </c>
      <c r="L471" s="539">
        <f>(SSSE[[#This Row],[Protéine Brut (%) (+/-0,7)]]/(100-SSSE[[#This Row],[Humidité (%)]]))*100</f>
        <v>14.68677494199536</v>
      </c>
      <c r="M471" s="865"/>
      <c r="N471" s="865"/>
      <c r="O471" s="865"/>
      <c r="P471" s="865"/>
      <c r="Q471" s="863"/>
      <c r="R471" s="862"/>
      <c r="S471" s="862"/>
      <c r="T471" s="862"/>
      <c r="U471" s="863"/>
      <c r="V471" s="862"/>
      <c r="W471" s="862"/>
      <c r="X471" s="862"/>
      <c r="Y471" s="883"/>
      <c r="Z471" s="863"/>
      <c r="AA471" s="822"/>
      <c r="AB471" s="822"/>
      <c r="AC471" s="833"/>
      <c r="AD471" s="531">
        <v>84.45</v>
      </c>
      <c r="AE471" s="531">
        <v>-1.36</v>
      </c>
      <c r="AF471" s="823">
        <v>20.18</v>
      </c>
      <c r="AG471" s="540">
        <v>7</v>
      </c>
      <c r="AH471" s="540">
        <v>98</v>
      </c>
      <c r="AI471" s="533"/>
      <c r="AJ471" s="437"/>
      <c r="AK471" s="437" t="s">
        <v>2720</v>
      </c>
      <c r="AL471" s="796" t="s">
        <v>105</v>
      </c>
      <c r="AM471" s="437" t="s">
        <v>55</v>
      </c>
      <c r="AN471" s="534" t="s">
        <v>55</v>
      </c>
      <c r="AO471" s="437" t="s">
        <v>55</v>
      </c>
      <c r="AP471" s="437" t="s">
        <v>55</v>
      </c>
      <c r="AQ471" s="608" t="s">
        <v>32</v>
      </c>
      <c r="AR471" s="437" t="s">
        <v>2244</v>
      </c>
      <c r="AS471" s="437" t="s">
        <v>2721</v>
      </c>
      <c r="AT471" s="437"/>
      <c r="AU471" s="796" t="s">
        <v>2241</v>
      </c>
      <c r="AV471" s="437">
        <v>470</v>
      </c>
    </row>
    <row r="472" spans="1:48" ht="27">
      <c r="A472" s="535">
        <v>45614</v>
      </c>
      <c r="B472" s="536">
        <v>111</v>
      </c>
      <c r="C472" s="537">
        <v>0.5</v>
      </c>
      <c r="D472" s="538">
        <v>2408007</v>
      </c>
      <c r="E472" s="538" t="s">
        <v>59</v>
      </c>
      <c r="F472" s="538" t="s">
        <v>55</v>
      </c>
      <c r="G472" s="857">
        <v>13.6</v>
      </c>
      <c r="H472" s="857"/>
      <c r="I472" s="857"/>
      <c r="J472" s="530"/>
      <c r="K472" s="830">
        <v>12.49</v>
      </c>
      <c r="L472" s="539">
        <f>(SSSE[[#This Row],[Protéine Brut (%) (+/-0,7)]]/(100-SSSE[[#This Row],[Humidité (%)]]))*100</f>
        <v>14.456018518518517</v>
      </c>
      <c r="M472" s="865"/>
      <c r="N472" s="865"/>
      <c r="O472" s="865"/>
      <c r="P472" s="865"/>
      <c r="Q472" s="863"/>
      <c r="R472" s="862"/>
      <c r="S472" s="862"/>
      <c r="T472" s="862"/>
      <c r="U472" s="863"/>
      <c r="V472" s="862"/>
      <c r="W472" s="862"/>
      <c r="X472" s="862"/>
      <c r="Y472" s="883"/>
      <c r="Z472" s="863"/>
      <c r="AA472" s="822"/>
      <c r="AB472" s="822"/>
      <c r="AC472" s="833"/>
      <c r="AD472" s="531">
        <v>84.13</v>
      </c>
      <c r="AE472" s="531">
        <v>-0.8</v>
      </c>
      <c r="AF472" s="823">
        <v>18.97</v>
      </c>
      <c r="AG472" s="540">
        <v>7</v>
      </c>
      <c r="AH472" s="540">
        <v>130</v>
      </c>
      <c r="AI472" s="533"/>
      <c r="AJ472" s="437"/>
      <c r="AK472" s="437"/>
      <c r="AL472" s="796" t="s">
        <v>46</v>
      </c>
      <c r="AM472" s="437" t="s">
        <v>55</v>
      </c>
      <c r="AN472" s="534" t="s">
        <v>55</v>
      </c>
      <c r="AO472" s="437" t="s">
        <v>55</v>
      </c>
      <c r="AP472" s="437" t="s">
        <v>55</v>
      </c>
      <c r="AQ472" s="608" t="s">
        <v>32</v>
      </c>
      <c r="AR472" s="437" t="s">
        <v>2244</v>
      </c>
      <c r="AS472" s="437" t="s">
        <v>2722</v>
      </c>
      <c r="AT472" s="437"/>
      <c r="AU472" s="796" t="s">
        <v>2241</v>
      </c>
      <c r="AV472" s="437">
        <v>471</v>
      </c>
    </row>
    <row r="473" spans="1:48" ht="27">
      <c r="A473" s="535">
        <v>45614</v>
      </c>
      <c r="B473" s="536">
        <v>111</v>
      </c>
      <c r="C473" s="537">
        <v>0.54166666666666663</v>
      </c>
      <c r="D473" s="538">
        <v>2408008</v>
      </c>
      <c r="E473" s="538" t="s">
        <v>59</v>
      </c>
      <c r="F473" s="538" t="s">
        <v>55</v>
      </c>
      <c r="G473" s="857">
        <v>13.5</v>
      </c>
      <c r="H473" s="857"/>
      <c r="I473" s="857"/>
      <c r="J473" s="530"/>
      <c r="K473" s="830">
        <v>12.08</v>
      </c>
      <c r="L473" s="539">
        <f>(SSSE[[#This Row],[Protéine Brut (%) (+/-0,7)]]/(100-SSSE[[#This Row],[Humidité (%)]]))*100</f>
        <v>13.965317919075146</v>
      </c>
      <c r="M473" s="865">
        <v>1.2</v>
      </c>
      <c r="N473" s="865"/>
      <c r="O473" s="865">
        <v>4.8</v>
      </c>
      <c r="P473" s="865">
        <v>2</v>
      </c>
      <c r="Q473" s="863">
        <f t="shared" si="6"/>
        <v>8</v>
      </c>
      <c r="R473" s="862">
        <v>11</v>
      </c>
      <c r="S473" s="862">
        <v>20</v>
      </c>
      <c r="T473" s="862">
        <v>17</v>
      </c>
      <c r="U473" s="863">
        <f>SUM(SSSE[[#This Row],[G 355µ]:[G 250µ]])</f>
        <v>48</v>
      </c>
      <c r="V473" s="862">
        <v>13</v>
      </c>
      <c r="W473" s="862">
        <v>10</v>
      </c>
      <c r="X473" s="862">
        <v>8</v>
      </c>
      <c r="Y473" s="883">
        <v>11</v>
      </c>
      <c r="Z473" s="863">
        <f t="shared" si="7"/>
        <v>42</v>
      </c>
      <c r="AA473" s="822"/>
      <c r="AB473" s="822"/>
      <c r="AC473" s="833"/>
      <c r="AD473" s="531">
        <v>84.89</v>
      </c>
      <c r="AE473" s="531">
        <v>-1.51</v>
      </c>
      <c r="AF473" s="823">
        <v>20.54</v>
      </c>
      <c r="AG473" s="540">
        <v>6</v>
      </c>
      <c r="AH473" s="540">
        <v>119</v>
      </c>
      <c r="AI473" s="533"/>
      <c r="AJ473" s="437"/>
      <c r="AK473" s="437" t="s">
        <v>2720</v>
      </c>
      <c r="AL473" s="796" t="s">
        <v>46</v>
      </c>
      <c r="AM473" s="437" t="s">
        <v>55</v>
      </c>
      <c r="AN473" s="534" t="s">
        <v>55</v>
      </c>
      <c r="AO473" s="437" t="s">
        <v>55</v>
      </c>
      <c r="AP473" s="437" t="s">
        <v>55</v>
      </c>
      <c r="AQ473" s="608" t="s">
        <v>32</v>
      </c>
      <c r="AR473" s="437" t="s">
        <v>2244</v>
      </c>
      <c r="AS473" s="437" t="s">
        <v>2723</v>
      </c>
      <c r="AT473" s="437"/>
      <c r="AU473" s="796" t="s">
        <v>2241</v>
      </c>
      <c r="AV473" s="437">
        <v>472</v>
      </c>
    </row>
    <row r="474" spans="1:48" ht="27">
      <c r="A474" s="535">
        <v>45615</v>
      </c>
      <c r="B474" s="536">
        <v>111</v>
      </c>
      <c r="C474" s="537">
        <v>0.35416666666666669</v>
      </c>
      <c r="D474" s="538">
        <v>2408046</v>
      </c>
      <c r="E474" s="538" t="s">
        <v>59</v>
      </c>
      <c r="F474" s="538" t="s">
        <v>55</v>
      </c>
      <c r="G474" s="857">
        <v>14.15</v>
      </c>
      <c r="H474" s="857">
        <v>14.14</v>
      </c>
      <c r="I474" s="857">
        <v>14.3</v>
      </c>
      <c r="J474" s="530"/>
      <c r="K474" s="830">
        <v>12.1</v>
      </c>
      <c r="L474" s="539">
        <f>(SSSE[[#This Row],[Protéine Brut (%) (+/-0,7)]]/(100-SSSE[[#This Row],[Humidité (%)]]))*100</f>
        <v>14.094350611531741</v>
      </c>
      <c r="M474" s="865">
        <v>2</v>
      </c>
      <c r="N474" s="865"/>
      <c r="O474" s="865">
        <v>5</v>
      </c>
      <c r="P474" s="865">
        <v>1.2</v>
      </c>
      <c r="Q474" s="863">
        <f t="shared" si="6"/>
        <v>8.1999999999999993</v>
      </c>
      <c r="R474" s="862">
        <v>10</v>
      </c>
      <c r="S474" s="862">
        <v>22.1</v>
      </c>
      <c r="T474" s="862">
        <v>18.600000000000001</v>
      </c>
      <c r="U474" s="863">
        <f>SUM(SSSE[[#This Row],[G 355µ]:[G 250µ]])</f>
        <v>50.7</v>
      </c>
      <c r="V474" s="862">
        <v>14</v>
      </c>
      <c r="W474" s="862">
        <v>9</v>
      </c>
      <c r="X474" s="862">
        <v>6</v>
      </c>
      <c r="Y474" s="883">
        <v>10</v>
      </c>
      <c r="Z474" s="863">
        <f t="shared" si="7"/>
        <v>39</v>
      </c>
      <c r="AA474" s="822"/>
      <c r="AB474" s="822"/>
      <c r="AC474" s="833"/>
      <c r="AD474" s="531">
        <v>85.04</v>
      </c>
      <c r="AE474" s="531">
        <v>-1.59</v>
      </c>
      <c r="AF474" s="823">
        <v>20.350000000000001</v>
      </c>
      <c r="AG474" s="540"/>
      <c r="AH474" s="540"/>
      <c r="AI474" s="533"/>
      <c r="AJ474" s="437"/>
      <c r="AK474" s="437"/>
      <c r="AL474" s="796" t="s">
        <v>105</v>
      </c>
      <c r="AM474" s="437"/>
      <c r="AN474" s="534"/>
      <c r="AO474" s="437"/>
      <c r="AP474" s="437"/>
      <c r="AQ474" s="608"/>
      <c r="AR474" s="437" t="s">
        <v>2244</v>
      </c>
      <c r="AS474" s="437" t="s">
        <v>2724</v>
      </c>
      <c r="AT474" s="437"/>
      <c r="AU474" s="796" t="s">
        <v>2241</v>
      </c>
      <c r="AV474" s="437">
        <v>473</v>
      </c>
    </row>
    <row r="475" spans="1:48" ht="27">
      <c r="A475" s="535">
        <v>45615</v>
      </c>
      <c r="B475" s="536">
        <v>111</v>
      </c>
      <c r="C475" s="537">
        <v>0.375</v>
      </c>
      <c r="D475" s="538">
        <v>2408045</v>
      </c>
      <c r="E475" s="538" t="s">
        <v>59</v>
      </c>
      <c r="F475" s="538" t="s">
        <v>55</v>
      </c>
      <c r="G475" s="857">
        <v>13.86</v>
      </c>
      <c r="H475" s="857">
        <v>13.6</v>
      </c>
      <c r="I475" s="857">
        <v>13.6</v>
      </c>
      <c r="J475" s="530"/>
      <c r="K475" s="830">
        <v>12.27</v>
      </c>
      <c r="L475" s="539">
        <f>(SSSE[[#This Row],[Protéine Brut (%) (+/-0,7)]]/(100-SSSE[[#This Row],[Humidité (%)]]))*100</f>
        <v>14.24425354074762</v>
      </c>
      <c r="M475" s="865">
        <v>1.8</v>
      </c>
      <c r="N475" s="865"/>
      <c r="O475" s="865">
        <v>3</v>
      </c>
      <c r="P475" s="865">
        <v>1.9</v>
      </c>
      <c r="Q475" s="863">
        <f>SUM(M475:P475)</f>
        <v>6.6999999999999993</v>
      </c>
      <c r="R475" s="862">
        <v>8</v>
      </c>
      <c r="S475" s="862">
        <v>28</v>
      </c>
      <c r="T475" s="862">
        <v>14</v>
      </c>
      <c r="U475" s="863">
        <f>SUM(SSSE[[#This Row],[G 355µ]:[G 250µ]])</f>
        <v>50</v>
      </c>
      <c r="V475" s="862">
        <v>17</v>
      </c>
      <c r="W475" s="862">
        <v>13</v>
      </c>
      <c r="X475" s="862">
        <v>4</v>
      </c>
      <c r="Y475" s="883">
        <v>8.8000000000000007</v>
      </c>
      <c r="Z475" s="863">
        <f t="shared" si="7"/>
        <v>42.8</v>
      </c>
      <c r="AA475" s="822"/>
      <c r="AB475" s="822"/>
      <c r="AC475" s="833"/>
      <c r="AD475" s="531">
        <v>85.44</v>
      </c>
      <c r="AE475" s="531">
        <v>-1.8</v>
      </c>
      <c r="AF475" s="823">
        <v>20.68</v>
      </c>
      <c r="AG475" s="540">
        <v>7</v>
      </c>
      <c r="AH475" s="540">
        <v>112</v>
      </c>
      <c r="AI475" s="533"/>
      <c r="AJ475" s="437"/>
      <c r="AK475" s="437" t="s">
        <v>2720</v>
      </c>
      <c r="AL475" s="796" t="s">
        <v>46</v>
      </c>
      <c r="AM475" s="437" t="s">
        <v>55</v>
      </c>
      <c r="AN475" s="534" t="s">
        <v>55</v>
      </c>
      <c r="AO475" s="437" t="s">
        <v>55</v>
      </c>
      <c r="AP475" s="437" t="s">
        <v>55</v>
      </c>
      <c r="AQ475" s="608" t="s">
        <v>32</v>
      </c>
      <c r="AR475" s="437" t="s">
        <v>2244</v>
      </c>
      <c r="AS475" s="437" t="s">
        <v>2725</v>
      </c>
      <c r="AT475" s="437"/>
      <c r="AU475" s="796" t="s">
        <v>2241</v>
      </c>
      <c r="AV475" s="437">
        <v>474</v>
      </c>
    </row>
    <row r="476" spans="1:48" ht="27">
      <c r="A476" s="535">
        <v>45616</v>
      </c>
      <c r="B476" s="536">
        <v>111</v>
      </c>
      <c r="C476" s="537">
        <v>0.375</v>
      </c>
      <c r="D476" s="538">
        <v>2408044</v>
      </c>
      <c r="E476" s="538" t="s">
        <v>59</v>
      </c>
      <c r="F476" s="538" t="s">
        <v>55</v>
      </c>
      <c r="G476" s="857">
        <v>14.17</v>
      </c>
      <c r="H476" s="857">
        <v>14.3</v>
      </c>
      <c r="I476" s="857">
        <v>14.2</v>
      </c>
      <c r="J476" s="530"/>
      <c r="K476" s="830">
        <v>12.8</v>
      </c>
      <c r="L476" s="539">
        <f>(SSSE[[#This Row],[Protéine Brut (%) (+/-0,7)]]/(100-SSSE[[#This Row],[Humidité (%)]]))*100</f>
        <v>14.91320051264127</v>
      </c>
      <c r="M476" s="865">
        <v>0.3</v>
      </c>
      <c r="N476" s="865"/>
      <c r="O476" s="865">
        <v>5.6</v>
      </c>
      <c r="P476" s="865">
        <v>3</v>
      </c>
      <c r="Q476" s="863">
        <f t="shared" ref="Q476:Q477" si="8">SUM(M476:P476)</f>
        <v>8.8999999999999986</v>
      </c>
      <c r="R476" s="862">
        <v>9</v>
      </c>
      <c r="S476" s="862">
        <v>24</v>
      </c>
      <c r="T476" s="862">
        <v>16</v>
      </c>
      <c r="U476" s="863">
        <f>SUM(SSSE[[#This Row],[G 355µ]:[G 250µ]])</f>
        <v>49</v>
      </c>
      <c r="V476" s="862">
        <v>16</v>
      </c>
      <c r="W476" s="862">
        <v>13</v>
      </c>
      <c r="X476" s="862">
        <v>3</v>
      </c>
      <c r="Y476" s="883">
        <v>10</v>
      </c>
      <c r="Z476" s="863">
        <f t="shared" si="7"/>
        <v>42</v>
      </c>
      <c r="AA476" s="822"/>
      <c r="AB476" s="822"/>
      <c r="AC476" s="833"/>
      <c r="AD476" s="531">
        <v>85.3</v>
      </c>
      <c r="AE476" s="531">
        <v>-1.28</v>
      </c>
      <c r="AF476" s="823">
        <v>19.38</v>
      </c>
      <c r="AG476" s="540">
        <v>5</v>
      </c>
      <c r="AH476" s="540">
        <v>109</v>
      </c>
      <c r="AI476" s="533"/>
      <c r="AJ476" s="437"/>
      <c r="AK476" s="437" t="s">
        <v>2720</v>
      </c>
      <c r="AL476" s="796" t="s">
        <v>46</v>
      </c>
      <c r="AM476" s="437" t="s">
        <v>55</v>
      </c>
      <c r="AN476" s="534" t="s">
        <v>55</v>
      </c>
      <c r="AO476" s="437" t="s">
        <v>55</v>
      </c>
      <c r="AP476" s="437" t="s">
        <v>55</v>
      </c>
      <c r="AQ476" s="608" t="s">
        <v>32</v>
      </c>
      <c r="AR476" s="437" t="s">
        <v>2244</v>
      </c>
      <c r="AS476" s="437" t="s">
        <v>2726</v>
      </c>
      <c r="AT476" s="437"/>
      <c r="AU476" s="796" t="s">
        <v>2241</v>
      </c>
      <c r="AV476" s="437">
        <v>475</v>
      </c>
    </row>
    <row r="477" spans="1:48" ht="27">
      <c r="A477" s="535">
        <v>45616</v>
      </c>
      <c r="B477" s="536">
        <v>111</v>
      </c>
      <c r="C477" s="537">
        <v>0.52083333333333337</v>
      </c>
      <c r="D477" s="538">
        <v>2408093</v>
      </c>
      <c r="E477" s="538" t="s">
        <v>59</v>
      </c>
      <c r="F477" s="538" t="s">
        <v>55</v>
      </c>
      <c r="G477" s="857">
        <v>14.01</v>
      </c>
      <c r="H477" s="857"/>
      <c r="I477" s="857">
        <v>13.55</v>
      </c>
      <c r="J477" s="530"/>
      <c r="K477" s="830">
        <v>12.08</v>
      </c>
      <c r="L477" s="539">
        <f>(SSSE[[#This Row],[Protéine Brut (%) (+/-0,7)]]/(100-SSSE[[#This Row],[Humidité (%)]]))*100</f>
        <v>14.048145133155018</v>
      </c>
      <c r="M477" s="865">
        <v>0.4</v>
      </c>
      <c r="N477" s="865"/>
      <c r="O477" s="865">
        <v>5</v>
      </c>
      <c r="P477" s="865">
        <v>1.9</v>
      </c>
      <c r="Q477" s="863">
        <f>SUM(M477:P477)</f>
        <v>7.3000000000000007</v>
      </c>
      <c r="R477" s="862">
        <v>8</v>
      </c>
      <c r="S477" s="862">
        <v>23</v>
      </c>
      <c r="T477" s="862">
        <v>17</v>
      </c>
      <c r="U477" s="863">
        <f>SUM(SSSE[[#This Row],[G 355µ]:[G 250µ]])</f>
        <v>48</v>
      </c>
      <c r="V477" s="862">
        <v>15</v>
      </c>
      <c r="W477" s="862">
        <v>11</v>
      </c>
      <c r="X477" s="862">
        <v>5</v>
      </c>
      <c r="Y477" s="883">
        <v>13</v>
      </c>
      <c r="Z477" s="863">
        <f t="shared" si="7"/>
        <v>44</v>
      </c>
      <c r="AA477" s="822"/>
      <c r="AB477" s="822"/>
      <c r="AC477" s="833"/>
      <c r="AD477" s="531"/>
      <c r="AE477" s="531"/>
      <c r="AF477" s="823"/>
      <c r="AG477" s="540">
        <v>6</v>
      </c>
      <c r="AH477" s="540">
        <v>110</v>
      </c>
      <c r="AI477" s="533"/>
      <c r="AJ477" s="437"/>
      <c r="AK477" s="437"/>
      <c r="AL477" s="796" t="s">
        <v>105</v>
      </c>
      <c r="AM477" s="437" t="s">
        <v>55</v>
      </c>
      <c r="AN477" s="534" t="s">
        <v>55</v>
      </c>
      <c r="AO477" s="437" t="s">
        <v>55</v>
      </c>
      <c r="AP477" s="437" t="s">
        <v>55</v>
      </c>
      <c r="AQ477" s="608" t="s">
        <v>32</v>
      </c>
      <c r="AR477" s="437" t="s">
        <v>2244</v>
      </c>
      <c r="AS477" s="437" t="s">
        <v>2727</v>
      </c>
      <c r="AT477" s="437"/>
      <c r="AU477" s="796" t="s">
        <v>2241</v>
      </c>
      <c r="AV477" s="437">
        <v>476</v>
      </c>
    </row>
    <row r="478" spans="1:48" ht="27">
      <c r="A478" s="535">
        <v>45617</v>
      </c>
      <c r="B478" s="536">
        <v>111</v>
      </c>
      <c r="C478" s="537">
        <v>0.47916666666666669</v>
      </c>
      <c r="D478" s="538">
        <v>2408126</v>
      </c>
      <c r="E478" s="538" t="s">
        <v>59</v>
      </c>
      <c r="F478" s="538" t="s">
        <v>55</v>
      </c>
      <c r="G478" s="857">
        <v>13.97</v>
      </c>
      <c r="H478" s="857">
        <v>14.14</v>
      </c>
      <c r="I478" s="857">
        <v>13.97</v>
      </c>
      <c r="J478" s="530"/>
      <c r="K478" s="830">
        <v>12.17</v>
      </c>
      <c r="L478" s="539">
        <f>(SSSE[[#This Row],[Protéine Brut (%) (+/-0,7)]]/(100-SSSE[[#This Row],[Humidité (%)]]))*100</f>
        <v>14.146228059979077</v>
      </c>
      <c r="M478" s="865">
        <v>1.23</v>
      </c>
      <c r="N478" s="865"/>
      <c r="O478" s="865">
        <v>6.72</v>
      </c>
      <c r="P478" s="865">
        <v>1.96</v>
      </c>
      <c r="Q478" s="863">
        <f>SUM(M478:P478)</f>
        <v>9.91</v>
      </c>
      <c r="R478" s="862">
        <v>9.8000000000000007</v>
      </c>
      <c r="S478" s="862">
        <v>22.92</v>
      </c>
      <c r="T478" s="862">
        <v>16.3</v>
      </c>
      <c r="U478" s="863">
        <f>SUM(SSSE[[#This Row],[G 355µ]:[G 250µ]])</f>
        <v>49.019999999999996</v>
      </c>
      <c r="V478" s="862">
        <v>11.8</v>
      </c>
      <c r="W478" s="862">
        <v>8.6199999999999992</v>
      </c>
      <c r="X478" s="862">
        <v>5.0199999999999996</v>
      </c>
      <c r="Y478" s="883">
        <v>12.84</v>
      </c>
      <c r="Z478" s="863">
        <f>SUM(V478:Y478)</f>
        <v>38.28</v>
      </c>
      <c r="AA478" s="822"/>
      <c r="AB478" s="822"/>
      <c r="AC478" s="833"/>
      <c r="AD478" s="531">
        <v>82.91</v>
      </c>
      <c r="AE478" s="531">
        <v>-0.93</v>
      </c>
      <c r="AF478" s="823">
        <v>18.87</v>
      </c>
      <c r="AG478" s="540">
        <v>5</v>
      </c>
      <c r="AH478" s="540">
        <v>99</v>
      </c>
      <c r="AI478" s="533"/>
      <c r="AJ478" s="437"/>
      <c r="AK478" s="437"/>
      <c r="AL478" s="796" t="s">
        <v>46</v>
      </c>
      <c r="AM478" s="437" t="s">
        <v>55</v>
      </c>
      <c r="AN478" s="534" t="s">
        <v>55</v>
      </c>
      <c r="AO478" s="437" t="s">
        <v>55</v>
      </c>
      <c r="AP478" s="437" t="s">
        <v>55</v>
      </c>
      <c r="AQ478" s="608" t="s">
        <v>32</v>
      </c>
      <c r="AR478" s="437" t="s">
        <v>2244</v>
      </c>
      <c r="AS478" s="437" t="s">
        <v>2728</v>
      </c>
      <c r="AT478" s="437"/>
      <c r="AU478" s="796" t="s">
        <v>2241</v>
      </c>
      <c r="AV478" s="437">
        <v>477</v>
      </c>
    </row>
    <row r="479" spans="1:48" ht="27">
      <c r="A479" s="535">
        <v>45618</v>
      </c>
      <c r="B479" s="536">
        <v>111</v>
      </c>
      <c r="C479" s="537">
        <v>0.375</v>
      </c>
      <c r="D479" s="538">
        <v>2408164</v>
      </c>
      <c r="E479" s="538" t="s">
        <v>59</v>
      </c>
      <c r="F479" s="538" t="s">
        <v>55</v>
      </c>
      <c r="G479" s="857">
        <v>14.25</v>
      </c>
      <c r="H479" s="857">
        <v>14.24</v>
      </c>
      <c r="I479" s="857">
        <v>14.5</v>
      </c>
      <c r="J479" s="530"/>
      <c r="K479" s="830">
        <v>12.28</v>
      </c>
      <c r="L479" s="539">
        <f>(SSSE[[#This Row],[Protéine Brut (%) (+/-0,7)]]/(100-SSSE[[#This Row],[Humidité (%)]]))*100</f>
        <v>14.320699708454809</v>
      </c>
      <c r="M479" s="865">
        <v>1.1000000000000001</v>
      </c>
      <c r="N479" s="865"/>
      <c r="O479" s="865">
        <v>7.2</v>
      </c>
      <c r="P479" s="865">
        <v>1.2</v>
      </c>
      <c r="Q479" s="863">
        <f>SUM(M479:P479)</f>
        <v>9.5</v>
      </c>
      <c r="R479" s="862">
        <v>9</v>
      </c>
      <c r="S479" s="862">
        <v>22.2</v>
      </c>
      <c r="T479" s="862">
        <v>19.899999999999999</v>
      </c>
      <c r="U479" s="863">
        <f>SUM(SSSE[[#This Row],[G 355µ]:[G 250µ]])</f>
        <v>51.099999999999994</v>
      </c>
      <c r="V479" s="862">
        <v>14</v>
      </c>
      <c r="W479" s="862">
        <v>9.8000000000000007</v>
      </c>
      <c r="X479" s="862">
        <v>4.7</v>
      </c>
      <c r="Y479" s="883">
        <v>9.1999999999999993</v>
      </c>
      <c r="Z479" s="863">
        <f>SUM(V479:Y479)</f>
        <v>37.700000000000003</v>
      </c>
      <c r="AA479" s="822"/>
      <c r="AB479" s="822"/>
      <c r="AC479" s="833"/>
      <c r="AD479" s="531">
        <v>83.93</v>
      </c>
      <c r="AE479" s="531">
        <v>-1.0900000000000001</v>
      </c>
      <c r="AF479" s="823">
        <v>19.579999999999998</v>
      </c>
      <c r="AG479" s="540">
        <v>6</v>
      </c>
      <c r="AH479" s="540">
        <v>101</v>
      </c>
      <c r="AI479" s="533"/>
      <c r="AJ479" s="437"/>
      <c r="AK479" s="437"/>
      <c r="AL479" s="796" t="s">
        <v>46</v>
      </c>
      <c r="AM479" s="437" t="s">
        <v>55</v>
      </c>
      <c r="AN479" s="534" t="s">
        <v>55</v>
      </c>
      <c r="AO479" s="437" t="s">
        <v>55</v>
      </c>
      <c r="AP479" s="437" t="s">
        <v>55</v>
      </c>
      <c r="AQ479" s="608" t="s">
        <v>32</v>
      </c>
      <c r="AR479" s="437" t="s">
        <v>2244</v>
      </c>
      <c r="AS479" s="1268" t="s">
        <v>2729</v>
      </c>
      <c r="AT479" s="437"/>
      <c r="AU479" s="796" t="s">
        <v>2241</v>
      </c>
      <c r="AV479" s="437">
        <v>478</v>
      </c>
    </row>
    <row r="480" spans="1:48" ht="27">
      <c r="A480" s="535">
        <v>45618</v>
      </c>
      <c r="B480" s="536">
        <v>111</v>
      </c>
      <c r="C480" s="537">
        <v>0.4375</v>
      </c>
      <c r="D480" s="538">
        <v>2408192</v>
      </c>
      <c r="E480" s="538" t="s">
        <v>59</v>
      </c>
      <c r="F480" s="538" t="s">
        <v>55</v>
      </c>
      <c r="G480" s="857">
        <v>14.2</v>
      </c>
      <c r="H480" s="857"/>
      <c r="I480" s="857"/>
      <c r="J480" s="530"/>
      <c r="K480" s="830">
        <v>12.29</v>
      </c>
      <c r="L480" s="539">
        <f>(SSSE[[#This Row],[Protéine Brut (%) (+/-0,7)]]/(100-SSSE[[#This Row],[Humidité (%)]]))*100</f>
        <v>14.324009324009324</v>
      </c>
      <c r="M480" s="865">
        <v>0.88</v>
      </c>
      <c r="N480" s="865"/>
      <c r="O480" s="865">
        <v>5</v>
      </c>
      <c r="P480" s="865">
        <v>3</v>
      </c>
      <c r="Q480" s="863">
        <f>SUM(M480:P480)</f>
        <v>8.879999999999999</v>
      </c>
      <c r="R480" s="862">
        <v>6.4</v>
      </c>
      <c r="S480" s="862">
        <v>18.88</v>
      </c>
      <c r="T480" s="862">
        <v>17</v>
      </c>
      <c r="U480" s="863">
        <f>SUM(SSSE[[#This Row],[G 355µ]:[G 250µ]])</f>
        <v>42.28</v>
      </c>
      <c r="V480" s="862">
        <v>14</v>
      </c>
      <c r="W480" s="862">
        <v>13.6</v>
      </c>
      <c r="X480" s="862">
        <v>8.24</v>
      </c>
      <c r="Y480" s="883">
        <v>10</v>
      </c>
      <c r="Z480" s="863">
        <f>SUM(V480:Y480)</f>
        <v>45.84</v>
      </c>
      <c r="AA480" s="822"/>
      <c r="AB480" s="822"/>
      <c r="AC480" s="833"/>
      <c r="AD480" s="531">
        <v>83.25</v>
      </c>
      <c r="AE480" s="531">
        <v>-0.96</v>
      </c>
      <c r="AF480" s="823">
        <v>19.11</v>
      </c>
      <c r="AG480" s="540">
        <v>5</v>
      </c>
      <c r="AH480" s="540">
        <v>122</v>
      </c>
      <c r="AI480" s="533"/>
      <c r="AJ480" s="437"/>
      <c r="AK480" s="437"/>
      <c r="AL480" s="796" t="s">
        <v>46</v>
      </c>
      <c r="AM480" s="437" t="s">
        <v>55</v>
      </c>
      <c r="AN480" s="534" t="s">
        <v>55</v>
      </c>
      <c r="AO480" s="437" t="s">
        <v>55</v>
      </c>
      <c r="AP480" s="437" t="s">
        <v>55</v>
      </c>
      <c r="AQ480" s="608" t="s">
        <v>32</v>
      </c>
      <c r="AR480" s="437" t="s">
        <v>2244</v>
      </c>
      <c r="AS480" s="437" t="s">
        <v>2730</v>
      </c>
      <c r="AT480" s="437"/>
      <c r="AU480" s="796" t="s">
        <v>2241</v>
      </c>
      <c r="AV480" s="437">
        <v>479</v>
      </c>
    </row>
    <row r="481" spans="1:48" ht="27">
      <c r="A481" s="535">
        <v>45618</v>
      </c>
      <c r="B481" s="536">
        <v>111</v>
      </c>
      <c r="C481" s="537">
        <v>0.5625</v>
      </c>
      <c r="D481" s="538">
        <v>2408194</v>
      </c>
      <c r="E481" s="538" t="s">
        <v>59</v>
      </c>
      <c r="F481" s="538" t="s">
        <v>55</v>
      </c>
      <c r="G481" s="857">
        <v>13.7</v>
      </c>
      <c r="H481" s="857"/>
      <c r="I481" s="857"/>
      <c r="J481" s="530"/>
      <c r="K481" s="830">
        <v>12.22</v>
      </c>
      <c r="L481" s="539">
        <f>(SSSE[[#This Row],[Protéine Brut (%) (+/-0,7)]]/(100-SSSE[[#This Row],[Humidité (%)]]))*100</f>
        <v>14.159907300115876</v>
      </c>
      <c r="M481" s="865"/>
      <c r="N481" s="865"/>
      <c r="O481" s="865"/>
      <c r="P481" s="865"/>
      <c r="Q481" s="863"/>
      <c r="R481" s="862"/>
      <c r="S481" s="862"/>
      <c r="T481" s="862"/>
      <c r="U481" s="863"/>
      <c r="V481" s="862"/>
      <c r="W481" s="862"/>
      <c r="X481" s="862"/>
      <c r="Y481" s="883"/>
      <c r="Z481" s="863"/>
      <c r="AA481" s="822"/>
      <c r="AB481" s="822"/>
      <c r="AC481" s="833"/>
      <c r="AD481" s="531">
        <v>83.31</v>
      </c>
      <c r="AE481" s="531">
        <v>-1.05</v>
      </c>
      <c r="AF481" s="823">
        <v>19.46</v>
      </c>
      <c r="AG481" s="540"/>
      <c r="AH481" s="540"/>
      <c r="AI481" s="533"/>
      <c r="AJ481" s="437"/>
      <c r="AK481" s="437"/>
      <c r="AL481" s="796" t="s">
        <v>105</v>
      </c>
      <c r="AM481" s="437" t="s">
        <v>55</v>
      </c>
      <c r="AN481" s="534" t="s">
        <v>55</v>
      </c>
      <c r="AO481" s="437" t="s">
        <v>55</v>
      </c>
      <c r="AP481" s="437" t="s">
        <v>55</v>
      </c>
      <c r="AQ481" s="608" t="s">
        <v>32</v>
      </c>
      <c r="AR481" s="437" t="s">
        <v>2244</v>
      </c>
      <c r="AS481" s="437" t="s">
        <v>2731</v>
      </c>
      <c r="AT481" s="437"/>
      <c r="AU481" s="796" t="s">
        <v>2241</v>
      </c>
      <c r="AV481" s="437">
        <v>480</v>
      </c>
    </row>
    <row r="482" spans="1:48" ht="27">
      <c r="A482" s="535">
        <v>45618</v>
      </c>
      <c r="B482" s="536">
        <v>111</v>
      </c>
      <c r="C482" s="537">
        <v>0.58333333333333337</v>
      </c>
      <c r="D482" s="538">
        <v>2408197</v>
      </c>
      <c r="E482" s="538" t="s">
        <v>59</v>
      </c>
      <c r="F482" s="538" t="s">
        <v>55</v>
      </c>
      <c r="G482" s="857">
        <v>13.68</v>
      </c>
      <c r="H482" s="857"/>
      <c r="I482" s="857"/>
      <c r="J482" s="530"/>
      <c r="K482" s="830">
        <v>13.03</v>
      </c>
      <c r="L482" s="539">
        <f>(SSSE[[#This Row],[Protéine Brut (%) (+/-0,7)]]/(100-SSSE[[#This Row],[Humidité (%)]]))*100</f>
        <v>15.094995366079702</v>
      </c>
      <c r="M482" s="865"/>
      <c r="N482" s="865"/>
      <c r="O482" s="865"/>
      <c r="P482" s="865"/>
      <c r="Q482" s="863"/>
      <c r="R482" s="862"/>
      <c r="S482" s="862"/>
      <c r="T482" s="862"/>
      <c r="U482" s="863"/>
      <c r="V482" s="862"/>
      <c r="W482" s="862"/>
      <c r="X482" s="862"/>
      <c r="Y482" s="883"/>
      <c r="Z482" s="863"/>
      <c r="AA482" s="822"/>
      <c r="AB482" s="822"/>
      <c r="AC482" s="833"/>
      <c r="AD482" s="531">
        <v>83.26</v>
      </c>
      <c r="AE482" s="531">
        <v>-0.72</v>
      </c>
      <c r="AF482" s="823">
        <v>18.29</v>
      </c>
      <c r="AG482" s="540">
        <v>4</v>
      </c>
      <c r="AH482" s="540">
        <v>133</v>
      </c>
      <c r="AI482" s="533"/>
      <c r="AJ482" s="437"/>
      <c r="AK482" s="437"/>
      <c r="AL482" s="796" t="s">
        <v>46</v>
      </c>
      <c r="AM482" s="437" t="s">
        <v>55</v>
      </c>
      <c r="AN482" s="534" t="s">
        <v>55</v>
      </c>
      <c r="AO482" s="437" t="s">
        <v>55</v>
      </c>
      <c r="AP482" s="437" t="s">
        <v>55</v>
      </c>
      <c r="AQ482" s="608" t="s">
        <v>32</v>
      </c>
      <c r="AR482" s="437" t="s">
        <v>2244</v>
      </c>
      <c r="AS482" s="437" t="s">
        <v>2732</v>
      </c>
      <c r="AT482" s="437"/>
      <c r="AU482" s="796" t="s">
        <v>2241</v>
      </c>
      <c r="AV482" s="437">
        <v>481</v>
      </c>
    </row>
    <row r="483" spans="1:48" ht="27">
      <c r="A483" s="535">
        <v>45618</v>
      </c>
      <c r="B483" s="536">
        <v>111</v>
      </c>
      <c r="C483" s="537">
        <v>0.64583333333333337</v>
      </c>
      <c r="D483" s="538">
        <v>2408198</v>
      </c>
      <c r="E483" s="538" t="s">
        <v>59</v>
      </c>
      <c r="F483" s="538" t="s">
        <v>55</v>
      </c>
      <c r="G483" s="857">
        <v>13.73</v>
      </c>
      <c r="H483" s="857"/>
      <c r="I483" s="857"/>
      <c r="J483" s="530"/>
      <c r="K483" s="830">
        <v>13.73</v>
      </c>
      <c r="L483" s="539">
        <f>(SSSE[[#This Row],[Protéine Brut (%) (+/-0,7)]]/(100-SSSE[[#This Row],[Humidité (%)]]))*100</f>
        <v>15.915150110119395</v>
      </c>
      <c r="M483" s="865"/>
      <c r="N483" s="865"/>
      <c r="O483" s="865"/>
      <c r="P483" s="865"/>
      <c r="Q483" s="863"/>
      <c r="R483" s="862"/>
      <c r="S483" s="862"/>
      <c r="T483" s="862"/>
      <c r="U483" s="863"/>
      <c r="V483" s="862"/>
      <c r="W483" s="862"/>
      <c r="X483" s="862"/>
      <c r="Y483" s="883"/>
      <c r="Z483" s="863"/>
      <c r="AA483" s="822"/>
      <c r="AB483" s="822"/>
      <c r="AC483" s="833"/>
      <c r="AD483" s="531">
        <v>83.31</v>
      </c>
      <c r="AE483" s="531">
        <v>-0.59</v>
      </c>
      <c r="AF483" s="823">
        <v>17.55</v>
      </c>
      <c r="AG483" s="540">
        <v>3</v>
      </c>
      <c r="AH483" s="540">
        <v>130</v>
      </c>
      <c r="AI483" s="533"/>
      <c r="AJ483" s="437"/>
      <c r="AK483" s="437"/>
      <c r="AL483" s="796" t="s">
        <v>46</v>
      </c>
      <c r="AM483" s="437" t="s">
        <v>55</v>
      </c>
      <c r="AN483" s="534" t="s">
        <v>55</v>
      </c>
      <c r="AO483" s="437" t="s">
        <v>55</v>
      </c>
      <c r="AP483" s="437" t="s">
        <v>55</v>
      </c>
      <c r="AQ483" s="608" t="s">
        <v>32</v>
      </c>
      <c r="AR483" s="437" t="s">
        <v>2244</v>
      </c>
      <c r="AS483" s="437" t="s">
        <v>2733</v>
      </c>
      <c r="AT483" s="437"/>
      <c r="AU483" s="796" t="s">
        <v>2241</v>
      </c>
      <c r="AV483" s="437">
        <v>482</v>
      </c>
    </row>
    <row r="484" spans="1:48" ht="27">
      <c r="A484" s="535">
        <v>45621</v>
      </c>
      <c r="B484" s="536">
        <v>111</v>
      </c>
      <c r="C484" s="537">
        <v>0.4375</v>
      </c>
      <c r="D484" s="538">
        <v>2408287</v>
      </c>
      <c r="E484" s="538" t="s">
        <v>59</v>
      </c>
      <c r="F484" s="538" t="s">
        <v>55</v>
      </c>
      <c r="G484" s="857">
        <v>14.07</v>
      </c>
      <c r="H484" s="857"/>
      <c r="I484" s="857">
        <v>13.83</v>
      </c>
      <c r="J484" s="530"/>
      <c r="K484" s="830">
        <v>13.07</v>
      </c>
      <c r="L484" s="539">
        <f>(SSSE[[#This Row],[Protéine Brut (%) (+/-0,7)]]/(100-SSSE[[#This Row],[Humidité (%)]]))*100</f>
        <v>15.210054695682532</v>
      </c>
      <c r="M484" s="865">
        <v>1</v>
      </c>
      <c r="N484" s="865"/>
      <c r="O484" s="865">
        <v>6.86</v>
      </c>
      <c r="P484" s="865">
        <v>1.58</v>
      </c>
      <c r="Q484" s="863">
        <f t="shared" ref="Q484:Q488" si="9">SUM(M484:P484)</f>
        <v>9.4400000000000013</v>
      </c>
      <c r="R484" s="862">
        <v>10.18</v>
      </c>
      <c r="S484" s="862">
        <v>21.12</v>
      </c>
      <c r="T484" s="862">
        <v>16.7</v>
      </c>
      <c r="U484" s="863">
        <f>SUM(SSSE[[#This Row],[G 355µ]:[G 250µ]])</f>
        <v>48</v>
      </c>
      <c r="V484" s="862">
        <v>15.28</v>
      </c>
      <c r="W484" s="862">
        <v>2.5</v>
      </c>
      <c r="X484" s="862">
        <v>10.56</v>
      </c>
      <c r="Y484" s="883">
        <v>12.16</v>
      </c>
      <c r="Z484" s="863">
        <f t="shared" ref="Z484:Z487" si="10">SUM(V484:Y484)</f>
        <v>40.5</v>
      </c>
      <c r="AA484" s="822"/>
      <c r="AB484" s="822"/>
      <c r="AC484" s="833"/>
      <c r="AD484" s="531">
        <v>84.14</v>
      </c>
      <c r="AE484" s="531">
        <v>-1.1399999999999999</v>
      </c>
      <c r="AF484" s="823">
        <v>19.29</v>
      </c>
      <c r="AG484" s="540">
        <v>8</v>
      </c>
      <c r="AH484" s="540">
        <v>140</v>
      </c>
      <c r="AI484" s="533"/>
      <c r="AJ484" s="437"/>
      <c r="AK484" s="437"/>
      <c r="AL484" s="796" t="s">
        <v>27</v>
      </c>
      <c r="AM484" s="437" t="s">
        <v>55</v>
      </c>
      <c r="AN484" s="534" t="s">
        <v>55</v>
      </c>
      <c r="AO484" s="437" t="s">
        <v>55</v>
      </c>
      <c r="AP484" s="437" t="s">
        <v>55</v>
      </c>
      <c r="AQ484" s="608" t="s">
        <v>32</v>
      </c>
      <c r="AR484" s="437" t="s">
        <v>2244</v>
      </c>
      <c r="AS484" s="437" t="s">
        <v>2734</v>
      </c>
      <c r="AT484" s="437"/>
      <c r="AU484" s="796" t="s">
        <v>2241</v>
      </c>
      <c r="AV484" s="437">
        <v>483</v>
      </c>
    </row>
    <row r="485" spans="1:48" ht="27">
      <c r="A485" s="535">
        <v>45622</v>
      </c>
      <c r="B485" s="536">
        <v>111</v>
      </c>
      <c r="C485" s="537">
        <v>0.45833333333333331</v>
      </c>
      <c r="D485" s="538">
        <v>2408335</v>
      </c>
      <c r="E485" s="538" t="s">
        <v>59</v>
      </c>
      <c r="F485" s="538" t="s">
        <v>55</v>
      </c>
      <c r="G485" s="857">
        <v>14.02</v>
      </c>
      <c r="H485" s="857"/>
      <c r="I485" s="857">
        <v>13.92</v>
      </c>
      <c r="J485" s="530"/>
      <c r="K485" s="830">
        <v>13.2</v>
      </c>
      <c r="L485" s="539">
        <f>(SSSE[[#This Row],[Protéine Brut (%) (+/-0,7)]]/(100-SSSE[[#This Row],[Humidité (%)]]))*100</f>
        <v>15.352407536636425</v>
      </c>
      <c r="M485" s="865">
        <v>0.78</v>
      </c>
      <c r="N485" s="865"/>
      <c r="O485" s="865">
        <v>7.78</v>
      </c>
      <c r="P485" s="865">
        <v>1.36</v>
      </c>
      <c r="Q485" s="863">
        <f>SUM(M485:P485)</f>
        <v>9.92</v>
      </c>
      <c r="R485" s="862">
        <v>10.220000000000001</v>
      </c>
      <c r="S485" s="862">
        <v>21.88</v>
      </c>
      <c r="T485" s="862">
        <v>20.02</v>
      </c>
      <c r="U485" s="863">
        <f>SUM(SSSE[[#This Row],[G 355µ]:[G 250µ]])</f>
        <v>52.120000000000005</v>
      </c>
      <c r="V485" s="862">
        <v>13.44</v>
      </c>
      <c r="W485" s="862">
        <v>10.26</v>
      </c>
      <c r="X485" s="862">
        <v>5.32</v>
      </c>
      <c r="Y485" s="883">
        <v>6.42</v>
      </c>
      <c r="Z485" s="863">
        <f t="shared" si="10"/>
        <v>35.44</v>
      </c>
      <c r="AA485" s="822"/>
      <c r="AB485" s="822"/>
      <c r="AC485" s="833"/>
      <c r="AD485" s="531">
        <v>83.82</v>
      </c>
      <c r="AE485" s="531">
        <v>-0.87</v>
      </c>
      <c r="AF485" s="823">
        <v>19.53</v>
      </c>
      <c r="AG485" s="540">
        <v>5</v>
      </c>
      <c r="AH485" s="540">
        <v>120</v>
      </c>
      <c r="AI485" s="533"/>
      <c r="AJ485" s="437"/>
      <c r="AK485" s="437"/>
      <c r="AL485" s="796" t="s">
        <v>46</v>
      </c>
      <c r="AM485" s="437" t="s">
        <v>55</v>
      </c>
      <c r="AN485" s="534" t="s">
        <v>55</v>
      </c>
      <c r="AO485" s="437" t="s">
        <v>55</v>
      </c>
      <c r="AP485" s="437" t="s">
        <v>55</v>
      </c>
      <c r="AQ485" s="608" t="s">
        <v>32</v>
      </c>
      <c r="AR485" s="437" t="s">
        <v>2244</v>
      </c>
      <c r="AS485" s="437" t="s">
        <v>2735</v>
      </c>
      <c r="AT485" s="437"/>
      <c r="AU485" s="796" t="s">
        <v>2241</v>
      </c>
      <c r="AV485" s="437">
        <v>484</v>
      </c>
    </row>
    <row r="486" spans="1:48" ht="27">
      <c r="A486" s="535">
        <v>45623</v>
      </c>
      <c r="B486" s="536">
        <v>111</v>
      </c>
      <c r="C486" s="537">
        <v>0.35416666666666669</v>
      </c>
      <c r="D486" s="538">
        <v>2408380</v>
      </c>
      <c r="E486" s="538" t="s">
        <v>59</v>
      </c>
      <c r="F486" s="538" t="s">
        <v>55</v>
      </c>
      <c r="G486" s="857">
        <v>14.16</v>
      </c>
      <c r="H486" s="857"/>
      <c r="I486" s="857"/>
      <c r="J486" s="530"/>
      <c r="K486" s="830">
        <v>12.66</v>
      </c>
      <c r="L486" s="539">
        <f>(SSSE[[#This Row],[Protéine Brut (%) (+/-0,7)]]/(100-SSSE[[#This Row],[Humidité (%)]]))*100</f>
        <v>14.748369058713887</v>
      </c>
      <c r="M486" s="865">
        <v>1</v>
      </c>
      <c r="N486" s="865"/>
      <c r="O486" s="865">
        <v>6.8</v>
      </c>
      <c r="P486" s="865">
        <v>2</v>
      </c>
      <c r="Q486" s="863">
        <f>SUM(M486:P486)</f>
        <v>9.8000000000000007</v>
      </c>
      <c r="R486" s="862">
        <v>11</v>
      </c>
      <c r="S486" s="862">
        <v>21</v>
      </c>
      <c r="T486" s="862">
        <v>20.02</v>
      </c>
      <c r="U486" s="863">
        <f>SUM(SSSE[[#This Row],[G 355µ]:[G 250µ]])</f>
        <v>52.019999999999996</v>
      </c>
      <c r="V486" s="862">
        <v>13.44</v>
      </c>
      <c r="W486" s="862">
        <v>9</v>
      </c>
      <c r="X486" s="862">
        <v>5.5</v>
      </c>
      <c r="Y486" s="883">
        <v>8</v>
      </c>
      <c r="Z486" s="863">
        <f t="shared" si="10"/>
        <v>35.94</v>
      </c>
      <c r="AA486" s="822"/>
      <c r="AB486" s="822"/>
      <c r="AC486" s="833"/>
      <c r="AD486" s="531">
        <v>84.28</v>
      </c>
      <c r="AE486" s="531">
        <v>-0.82</v>
      </c>
      <c r="AF486" s="823">
        <v>18.39</v>
      </c>
      <c r="AG486" s="540">
        <v>4</v>
      </c>
      <c r="AH486" s="540">
        <v>130</v>
      </c>
      <c r="AI486" s="533"/>
      <c r="AJ486" s="437"/>
      <c r="AK486" s="437"/>
      <c r="AL486" s="796" t="s">
        <v>46</v>
      </c>
      <c r="AM486" s="437" t="s">
        <v>55</v>
      </c>
      <c r="AN486" s="534" t="s">
        <v>55</v>
      </c>
      <c r="AO486" s="437" t="s">
        <v>55</v>
      </c>
      <c r="AP486" s="437" t="s">
        <v>55</v>
      </c>
      <c r="AQ486" s="608" t="s">
        <v>32</v>
      </c>
      <c r="AR486" s="437" t="s">
        <v>2244</v>
      </c>
      <c r="AS486" s="437" t="s">
        <v>2736</v>
      </c>
      <c r="AT486" s="437"/>
      <c r="AU486" s="796" t="s">
        <v>2241</v>
      </c>
      <c r="AV486" s="437">
        <v>485</v>
      </c>
    </row>
    <row r="487" spans="1:48" ht="27">
      <c r="A487" s="535">
        <v>45625</v>
      </c>
      <c r="B487" s="536">
        <v>111</v>
      </c>
      <c r="C487" s="537">
        <v>0.45833333333333331</v>
      </c>
      <c r="D487" s="538">
        <v>2408450</v>
      </c>
      <c r="E487" s="538" t="s">
        <v>59</v>
      </c>
      <c r="F487" s="538" t="s">
        <v>55</v>
      </c>
      <c r="G487" s="857">
        <v>13.6</v>
      </c>
      <c r="H487" s="857"/>
      <c r="I487" s="857"/>
      <c r="J487" s="530"/>
      <c r="K487" s="830">
        <v>10.9</v>
      </c>
      <c r="L487" s="539">
        <f>(SSSE[[#This Row],[Protéine Brut (%) (+/-0,7)]]/(100-SSSE[[#This Row],[Humidité (%)]]))*100</f>
        <v>12.61574074074074</v>
      </c>
      <c r="M487" s="865"/>
      <c r="N487" s="865"/>
      <c r="O487" s="865"/>
      <c r="P487" s="865"/>
      <c r="Q487" s="863"/>
      <c r="R487" s="862"/>
      <c r="S487" s="862"/>
      <c r="T487" s="862"/>
      <c r="U487" s="863"/>
      <c r="V487" s="862"/>
      <c r="W487" s="862"/>
      <c r="X487" s="862"/>
      <c r="Y487" s="883"/>
      <c r="Z487" s="863"/>
      <c r="AA487" s="822"/>
      <c r="AB487" s="822"/>
      <c r="AC487" s="833"/>
      <c r="AD487" s="531">
        <v>84.73</v>
      </c>
      <c r="AE487" s="531">
        <v>-1.06</v>
      </c>
      <c r="AF487" s="823">
        <v>19.239999999999998</v>
      </c>
      <c r="AG487" s="540">
        <v>4</v>
      </c>
      <c r="AH487" s="540">
        <v>115</v>
      </c>
      <c r="AI487" s="533"/>
      <c r="AJ487" s="437"/>
      <c r="AK487" s="437"/>
      <c r="AL487" s="796" t="s">
        <v>46</v>
      </c>
      <c r="AM487" s="437" t="s">
        <v>55</v>
      </c>
      <c r="AN487" s="534" t="s">
        <v>55</v>
      </c>
      <c r="AO487" s="437" t="s">
        <v>55</v>
      </c>
      <c r="AP487" s="437" t="s">
        <v>55</v>
      </c>
      <c r="AQ487" s="608" t="s">
        <v>32</v>
      </c>
      <c r="AR487" s="437" t="s">
        <v>2244</v>
      </c>
      <c r="AS487" s="437" t="s">
        <v>2737</v>
      </c>
      <c r="AT487" s="437"/>
      <c r="AU487" s="796" t="s">
        <v>2241</v>
      </c>
      <c r="AV487" s="437">
        <v>486</v>
      </c>
    </row>
    <row r="488" spans="1:48" ht="27">
      <c r="A488" s="535">
        <v>45625</v>
      </c>
      <c r="B488" s="536">
        <v>111</v>
      </c>
      <c r="C488" s="537">
        <v>0.47916666666666669</v>
      </c>
      <c r="D488" s="538">
        <v>2408455</v>
      </c>
      <c r="E488" s="538" t="s">
        <v>59</v>
      </c>
      <c r="F488" s="538" t="s">
        <v>55</v>
      </c>
      <c r="G488" s="857">
        <v>14.4</v>
      </c>
      <c r="H488" s="857"/>
      <c r="I488" s="857"/>
      <c r="J488" s="530"/>
      <c r="K488" s="830">
        <v>12.31</v>
      </c>
      <c r="L488" s="539">
        <f>(SSSE[[#This Row],[Protéine Brut (%) (+/-0,7)]]/(100-SSSE[[#This Row],[Humidité (%)]]))*100</f>
        <v>14.380841121495328</v>
      </c>
      <c r="M488" s="865">
        <v>0.6</v>
      </c>
      <c r="N488" s="865"/>
      <c r="O488" s="865">
        <v>6.9</v>
      </c>
      <c r="P488" s="865">
        <v>1</v>
      </c>
      <c r="Q488" s="863">
        <f>SUM(M488:P488)</f>
        <v>8.5</v>
      </c>
      <c r="R488" s="862">
        <v>7.5</v>
      </c>
      <c r="S488" s="862">
        <v>19.7</v>
      </c>
      <c r="T488" s="862">
        <v>23.3</v>
      </c>
      <c r="U488" s="863">
        <f>SUM(SSSE[[#This Row],[G 355µ]:[G 250µ]])</f>
        <v>50.5</v>
      </c>
      <c r="V488" s="862">
        <v>16.8</v>
      </c>
      <c r="W488" s="862">
        <v>10</v>
      </c>
      <c r="X488" s="862">
        <v>6</v>
      </c>
      <c r="Y488" s="883">
        <v>7</v>
      </c>
      <c r="Z488" s="863">
        <f>SUM(V488:Y488)</f>
        <v>39.799999999999997</v>
      </c>
      <c r="AA488" s="822"/>
      <c r="AB488" s="822"/>
      <c r="AC488" s="833"/>
      <c r="AD488" s="531"/>
      <c r="AE488" s="823"/>
      <c r="AF488" s="823"/>
      <c r="AG488" s="540">
        <v>5</v>
      </c>
      <c r="AH488" s="540">
        <v>140</v>
      </c>
      <c r="AI488" s="533"/>
      <c r="AJ488" s="437"/>
      <c r="AK488" s="437" t="s">
        <v>2738</v>
      </c>
      <c r="AL488" s="796" t="s">
        <v>46</v>
      </c>
      <c r="AM488" s="437" t="s">
        <v>55</v>
      </c>
      <c r="AN488" s="534" t="s">
        <v>55</v>
      </c>
      <c r="AO488" s="437" t="s">
        <v>55</v>
      </c>
      <c r="AP488" s="437" t="s">
        <v>55</v>
      </c>
      <c r="AQ488" s="608" t="s">
        <v>32</v>
      </c>
      <c r="AR488" s="437" t="s">
        <v>2244</v>
      </c>
      <c r="AS488" s="437" t="s">
        <v>2739</v>
      </c>
      <c r="AT488" s="437"/>
      <c r="AU488" s="796" t="s">
        <v>2241</v>
      </c>
      <c r="AV488" s="437">
        <v>487</v>
      </c>
    </row>
    <row r="489" spans="1:48" ht="27">
      <c r="A489" s="535">
        <v>45625</v>
      </c>
      <c r="B489" s="536">
        <v>111</v>
      </c>
      <c r="C489" s="537">
        <v>0.47916666666666669</v>
      </c>
      <c r="D489" s="538">
        <v>240456</v>
      </c>
      <c r="E489" s="538" t="s">
        <v>59</v>
      </c>
      <c r="F489" s="538" t="s">
        <v>55</v>
      </c>
      <c r="G489" s="857">
        <v>14.3</v>
      </c>
      <c r="H489" s="857"/>
      <c r="I489" s="857"/>
      <c r="J489" s="530"/>
      <c r="K489" s="830">
        <v>12.83</v>
      </c>
      <c r="L489" s="539">
        <f>(SSSE[[#This Row],[Protéine Brut (%) (+/-0,7)]]/(100-SSSE[[#This Row],[Humidité (%)]]))*100</f>
        <v>14.970828471411901</v>
      </c>
      <c r="M489" s="865"/>
      <c r="N489" s="865"/>
      <c r="O489" s="865"/>
      <c r="P489" s="865"/>
      <c r="Q489" s="863"/>
      <c r="R489" s="862"/>
      <c r="S489" s="862"/>
      <c r="T489" s="862"/>
      <c r="U489" s="863"/>
      <c r="V489" s="862"/>
      <c r="W489" s="862"/>
      <c r="X489" s="862"/>
      <c r="Y489" s="883"/>
      <c r="Z489" s="863"/>
      <c r="AA489" s="822"/>
      <c r="AB489" s="822"/>
      <c r="AC489" s="833"/>
      <c r="AD489" s="531">
        <v>84.37</v>
      </c>
      <c r="AE489" s="531">
        <v>-1.3</v>
      </c>
      <c r="AF489" s="823">
        <v>20.82</v>
      </c>
      <c r="AG489" s="540">
        <v>4</v>
      </c>
      <c r="AH489" s="540">
        <v>120</v>
      </c>
      <c r="AI489" s="533"/>
      <c r="AJ489" s="437"/>
      <c r="AK489" s="437" t="s">
        <v>2701</v>
      </c>
      <c r="AL489" s="796" t="s">
        <v>46</v>
      </c>
      <c r="AM489" s="437" t="s">
        <v>55</v>
      </c>
      <c r="AN489" s="534" t="s">
        <v>55</v>
      </c>
      <c r="AO489" s="437" t="s">
        <v>55</v>
      </c>
      <c r="AP489" s="437" t="s">
        <v>55</v>
      </c>
      <c r="AQ489" s="608" t="s">
        <v>32</v>
      </c>
      <c r="AR489" s="437" t="s">
        <v>2244</v>
      </c>
      <c r="AS489" s="437" t="s">
        <v>2740</v>
      </c>
      <c r="AT489" s="437"/>
      <c r="AU489" s="796" t="s">
        <v>2241</v>
      </c>
      <c r="AV489" s="437">
        <v>488</v>
      </c>
    </row>
    <row r="490" spans="1:48" ht="27">
      <c r="A490" s="535">
        <v>45625</v>
      </c>
      <c r="B490" s="536">
        <v>111</v>
      </c>
      <c r="C490" s="537">
        <v>0.69791666666666663</v>
      </c>
      <c r="D490" s="538">
        <v>2408474</v>
      </c>
      <c r="E490" s="538" t="s">
        <v>21</v>
      </c>
      <c r="F490" s="538" t="s">
        <v>55</v>
      </c>
      <c r="G490" s="857">
        <v>14.56</v>
      </c>
      <c r="H490" s="857"/>
      <c r="I490" s="857"/>
      <c r="J490" s="530"/>
      <c r="K490" s="830">
        <v>12.14</v>
      </c>
      <c r="L490" s="539">
        <f>(SSSE[[#This Row],[Protéine Brut (%) (+/-0,7)]]/(100-SSSE[[#This Row],[Humidité (%)]]))*100</f>
        <v>14.208801498127341</v>
      </c>
      <c r="M490" s="865"/>
      <c r="N490" s="865"/>
      <c r="O490" s="865"/>
      <c r="P490" s="865"/>
      <c r="Q490" s="863"/>
      <c r="R490" s="862"/>
      <c r="S490" s="862"/>
      <c r="T490" s="862"/>
      <c r="U490" s="863"/>
      <c r="V490" s="862"/>
      <c r="W490" s="862"/>
      <c r="X490" s="862"/>
      <c r="Y490" s="883"/>
      <c r="Z490" s="863"/>
      <c r="AA490" s="822"/>
      <c r="AB490" s="822"/>
      <c r="AC490" s="833"/>
      <c r="AD490" s="531">
        <v>84.45</v>
      </c>
      <c r="AE490" s="531">
        <v>-1.0900000000000001</v>
      </c>
      <c r="AF490" s="823">
        <v>19.62</v>
      </c>
      <c r="AG490" s="540">
        <v>7</v>
      </c>
      <c r="AH490" s="540">
        <v>125</v>
      </c>
      <c r="AI490" s="533"/>
      <c r="AJ490" s="437"/>
      <c r="AK490" s="437"/>
      <c r="AL490" s="796" t="s">
        <v>46</v>
      </c>
      <c r="AM490" s="437" t="s">
        <v>55</v>
      </c>
      <c r="AN490" s="534" t="s">
        <v>55</v>
      </c>
      <c r="AO490" s="437" t="s">
        <v>55</v>
      </c>
      <c r="AP490" s="437" t="s">
        <v>55</v>
      </c>
      <c r="AQ490" s="608" t="s">
        <v>32</v>
      </c>
      <c r="AR490" s="437" t="s">
        <v>2239</v>
      </c>
      <c r="AS490" s="437" t="s">
        <v>2741</v>
      </c>
      <c r="AT490" s="437"/>
      <c r="AU490" s="796" t="s">
        <v>2241</v>
      </c>
      <c r="AV490" s="437">
        <v>489</v>
      </c>
    </row>
    <row r="491" spans="1:48" ht="27">
      <c r="A491" s="535">
        <v>45628</v>
      </c>
      <c r="B491" s="536">
        <v>112</v>
      </c>
      <c r="C491" s="537">
        <v>0.45833333333333331</v>
      </c>
      <c r="D491" s="538">
        <v>2408556</v>
      </c>
      <c r="E491" s="538" t="s">
        <v>59</v>
      </c>
      <c r="F491" s="538" t="s">
        <v>55</v>
      </c>
      <c r="G491" s="857">
        <v>13.88</v>
      </c>
      <c r="H491" s="857"/>
      <c r="I491" s="857">
        <v>14</v>
      </c>
      <c r="J491" s="530"/>
      <c r="K491" s="830">
        <v>11.48</v>
      </c>
      <c r="L491" s="539">
        <f>(SSSE[[#This Row],[Protéine Brut (%) (+/-0,7)]]/(100-SSSE[[#This Row],[Humidité (%)]]))*100</f>
        <v>13.330236878773805</v>
      </c>
      <c r="M491" s="865">
        <v>1</v>
      </c>
      <c r="N491" s="865"/>
      <c r="O491" s="865">
        <v>6</v>
      </c>
      <c r="P491" s="865">
        <v>2.2000000000000002</v>
      </c>
      <c r="Q491" s="863">
        <f t="shared" ref="Q491:Q497" si="11">SUM(M491:P491)</f>
        <v>9.1999999999999993</v>
      </c>
      <c r="R491" s="862">
        <v>10</v>
      </c>
      <c r="S491" s="862">
        <v>20.399999999999999</v>
      </c>
      <c r="T491" s="862">
        <v>25</v>
      </c>
      <c r="U491" s="863">
        <f>SUM(SSSE[[#This Row],[G 355µ]:[G 250µ]])</f>
        <v>55.4</v>
      </c>
      <c r="V491" s="862">
        <v>16.399999999999999</v>
      </c>
      <c r="W491" s="862">
        <v>8</v>
      </c>
      <c r="X491" s="862">
        <v>4.5999999999999996</v>
      </c>
      <c r="Y491" s="883">
        <v>5</v>
      </c>
      <c r="Z491" s="863">
        <f>SUM(V491:Y491)</f>
        <v>34</v>
      </c>
      <c r="AA491" s="822"/>
      <c r="AB491" s="822"/>
      <c r="AC491" s="833"/>
      <c r="AD491" s="531">
        <v>84.46</v>
      </c>
      <c r="AE491" s="531">
        <v>-0.79</v>
      </c>
      <c r="AF491" s="823">
        <v>19.04</v>
      </c>
      <c r="AG491" s="540">
        <v>8</v>
      </c>
      <c r="AH491" s="540">
        <v>119</v>
      </c>
      <c r="AI491" s="533"/>
      <c r="AJ491" s="437"/>
      <c r="AK491" s="437"/>
      <c r="AL491" s="796" t="s">
        <v>46</v>
      </c>
      <c r="AM491" s="437" t="s">
        <v>55</v>
      </c>
      <c r="AN491" s="534" t="s">
        <v>55</v>
      </c>
      <c r="AO491" s="437" t="s">
        <v>55</v>
      </c>
      <c r="AP491" s="437" t="s">
        <v>55</v>
      </c>
      <c r="AQ491" s="608" t="s">
        <v>32</v>
      </c>
      <c r="AR491" s="437" t="s">
        <v>2244</v>
      </c>
      <c r="AS491" s="437" t="s">
        <v>2742</v>
      </c>
      <c r="AT491" s="437"/>
      <c r="AU491" s="796" t="s">
        <v>2241</v>
      </c>
      <c r="AV491" s="437">
        <v>490</v>
      </c>
    </row>
    <row r="492" spans="1:48" ht="27">
      <c r="A492" s="535">
        <v>45628</v>
      </c>
      <c r="B492" s="536">
        <v>112</v>
      </c>
      <c r="C492" s="537">
        <v>0.6875</v>
      </c>
      <c r="D492" s="538">
        <v>2408565</v>
      </c>
      <c r="E492" s="538" t="s">
        <v>21</v>
      </c>
      <c r="F492" s="538" t="s">
        <v>55</v>
      </c>
      <c r="G492" s="857">
        <v>14.2</v>
      </c>
      <c r="H492" s="857"/>
      <c r="I492" s="857"/>
      <c r="J492" s="530"/>
      <c r="K492" s="830">
        <v>12.63</v>
      </c>
      <c r="L492" s="539">
        <f>(SSSE[[#This Row],[Protéine Brut (%) (+/-0,7)]]/(100-SSSE[[#This Row],[Humidité (%)]]))*100</f>
        <v>14.720279720279722</v>
      </c>
      <c r="M492" s="865"/>
      <c r="N492" s="865"/>
      <c r="O492" s="865"/>
      <c r="P492" s="865"/>
      <c r="Q492" s="863"/>
      <c r="R492" s="862"/>
      <c r="S492" s="862"/>
      <c r="T492" s="862"/>
      <c r="U492" s="863"/>
      <c r="V492" s="862"/>
      <c r="W492" s="862"/>
      <c r="X492" s="862"/>
      <c r="Y492" s="883"/>
      <c r="Z492" s="863"/>
      <c r="AA492" s="822"/>
      <c r="AB492" s="822"/>
      <c r="AC492" s="833"/>
      <c r="AD492" s="531">
        <v>83.59</v>
      </c>
      <c r="AE492" s="531">
        <v>-0.71</v>
      </c>
      <c r="AF492" s="823">
        <v>19.649999999999999</v>
      </c>
      <c r="AG492" s="540">
        <v>7</v>
      </c>
      <c r="AH492" s="540">
        <v>121</v>
      </c>
      <c r="AI492" s="533"/>
      <c r="AJ492" s="437"/>
      <c r="AK492" s="437"/>
      <c r="AL492" s="796" t="s">
        <v>46</v>
      </c>
      <c r="AM492" s="437" t="s">
        <v>55</v>
      </c>
      <c r="AN492" s="534" t="s">
        <v>55</v>
      </c>
      <c r="AO492" s="437" t="s">
        <v>55</v>
      </c>
      <c r="AP492" s="437" t="s">
        <v>55</v>
      </c>
      <c r="AQ492" s="608" t="s">
        <v>32</v>
      </c>
      <c r="AR492" s="437" t="s">
        <v>2244</v>
      </c>
      <c r="AS492" s="437" t="s">
        <v>2743</v>
      </c>
      <c r="AT492" s="437"/>
      <c r="AU492" s="796" t="s">
        <v>2241</v>
      </c>
      <c r="AV492" s="437">
        <v>491</v>
      </c>
    </row>
    <row r="493" spans="1:48" ht="27">
      <c r="A493" s="535">
        <v>45629</v>
      </c>
      <c r="B493" s="536">
        <v>112</v>
      </c>
      <c r="C493" s="537">
        <v>0.5</v>
      </c>
      <c r="D493" s="538">
        <v>2408603</v>
      </c>
      <c r="E493" s="538" t="s">
        <v>59</v>
      </c>
      <c r="F493" s="538" t="s">
        <v>55</v>
      </c>
      <c r="G493" s="857">
        <v>14.16</v>
      </c>
      <c r="H493" s="857"/>
      <c r="I493" s="857">
        <v>14.17</v>
      </c>
      <c r="J493" s="530"/>
      <c r="K493" s="830">
        <v>12.78</v>
      </c>
      <c r="L493" s="539">
        <f>(SSSE[[#This Row],[Protéine Brut (%) (+/-0,7)]]/(100-SSSE[[#This Row],[Humidité (%)]]))*100</f>
        <v>14.88816402609506</v>
      </c>
      <c r="M493" s="865">
        <v>0.62</v>
      </c>
      <c r="N493" s="865"/>
      <c r="O493" s="865">
        <v>5.94</v>
      </c>
      <c r="P493" s="865">
        <v>6.86</v>
      </c>
      <c r="Q493" s="863">
        <f t="shared" si="11"/>
        <v>13.420000000000002</v>
      </c>
      <c r="R493" s="862">
        <v>15.38</v>
      </c>
      <c r="S493" s="862">
        <v>20.239999999999998</v>
      </c>
      <c r="T493" s="862">
        <v>9.2200000000000006</v>
      </c>
      <c r="U493" s="863">
        <f>SUM(SSSE[[#This Row],[G 355µ]:[G 250µ]])</f>
        <v>44.839999999999996</v>
      </c>
      <c r="V493" s="862">
        <v>14.22</v>
      </c>
      <c r="W493" s="862">
        <v>11.92</v>
      </c>
      <c r="X493" s="862">
        <v>6.68</v>
      </c>
      <c r="Y493" s="883">
        <v>7.56</v>
      </c>
      <c r="Z493" s="863">
        <f t="shared" ref="Z493:Z496" si="12">SUM(V493:Y493)</f>
        <v>40.380000000000003</v>
      </c>
      <c r="AA493" s="822"/>
      <c r="AB493" s="822"/>
      <c r="AC493" s="833"/>
      <c r="AD493" s="531">
        <v>84.23</v>
      </c>
      <c r="AE493" s="531">
        <v>-0.95</v>
      </c>
      <c r="AF493" s="823">
        <v>19.41</v>
      </c>
      <c r="AG493" s="540">
        <v>9</v>
      </c>
      <c r="AH493" s="540">
        <v>125</v>
      </c>
      <c r="AI493" s="533"/>
      <c r="AJ493" s="437"/>
      <c r="AK493" s="437"/>
      <c r="AL493" s="796" t="s">
        <v>27</v>
      </c>
      <c r="AM493" s="437" t="s">
        <v>55</v>
      </c>
      <c r="AN493" s="534" t="s">
        <v>55</v>
      </c>
      <c r="AO493" s="437" t="s">
        <v>55</v>
      </c>
      <c r="AP493" s="437" t="s">
        <v>55</v>
      </c>
      <c r="AQ493" s="608" t="s">
        <v>32</v>
      </c>
      <c r="AR493" s="437" t="s">
        <v>2244</v>
      </c>
      <c r="AS493" s="437" t="s">
        <v>2744</v>
      </c>
      <c r="AT493" s="437"/>
      <c r="AU493" s="796" t="s">
        <v>2241</v>
      </c>
      <c r="AV493" s="437">
        <v>492</v>
      </c>
    </row>
    <row r="494" spans="1:48" ht="27">
      <c r="A494" s="535">
        <v>45629</v>
      </c>
      <c r="B494" s="536">
        <v>112</v>
      </c>
      <c r="C494" s="537">
        <v>0.58333333333333337</v>
      </c>
      <c r="D494" s="538">
        <v>2408610</v>
      </c>
      <c r="E494" s="538" t="s">
        <v>59</v>
      </c>
      <c r="F494" s="538" t="s">
        <v>55</v>
      </c>
      <c r="G494" s="857">
        <v>14.16</v>
      </c>
      <c r="H494" s="857"/>
      <c r="I494" s="857"/>
      <c r="J494" s="530"/>
      <c r="K494" s="830">
        <v>12.83</v>
      </c>
      <c r="L494" s="539">
        <f>(SSSE[[#This Row],[Protéine Brut (%) (+/-0,7)]]/(100-SSSE[[#This Row],[Humidité (%)]]))*100</f>
        <v>14.94641192917055</v>
      </c>
      <c r="M494" s="865"/>
      <c r="N494" s="865"/>
      <c r="O494" s="865"/>
      <c r="P494" s="865"/>
      <c r="Q494" s="863"/>
      <c r="R494" s="862"/>
      <c r="S494" s="862"/>
      <c r="T494" s="862"/>
      <c r="U494" s="863"/>
      <c r="V494" s="862"/>
      <c r="W494" s="862"/>
      <c r="X494" s="862"/>
      <c r="Y494" s="883"/>
      <c r="Z494" s="863"/>
      <c r="AA494" s="822"/>
      <c r="AB494" s="822"/>
      <c r="AC494" s="833"/>
      <c r="AD494" s="531">
        <v>84.39</v>
      </c>
      <c r="AE494" s="531">
        <v>-0.95</v>
      </c>
      <c r="AF494" s="823">
        <v>19.649999999999999</v>
      </c>
      <c r="AG494" s="540">
        <v>8</v>
      </c>
      <c r="AH494" s="540">
        <v>120</v>
      </c>
      <c r="AI494" s="533"/>
      <c r="AJ494" s="437"/>
      <c r="AK494" s="437"/>
      <c r="AL494" s="796" t="s">
        <v>27</v>
      </c>
      <c r="AM494" s="437" t="s">
        <v>55</v>
      </c>
      <c r="AN494" s="534" t="s">
        <v>55</v>
      </c>
      <c r="AO494" s="437" t="s">
        <v>55</v>
      </c>
      <c r="AP494" s="437" t="s">
        <v>55</v>
      </c>
      <c r="AQ494" s="608" t="s">
        <v>32</v>
      </c>
      <c r="AR494" s="437" t="s">
        <v>2244</v>
      </c>
      <c r="AS494" s="437" t="s">
        <v>2745</v>
      </c>
      <c r="AT494" s="437"/>
      <c r="AU494" s="796" t="s">
        <v>2241</v>
      </c>
      <c r="AV494" s="437">
        <v>493</v>
      </c>
    </row>
    <row r="495" spans="1:48" ht="27">
      <c r="A495" s="535">
        <v>45630</v>
      </c>
      <c r="B495" s="536">
        <v>112</v>
      </c>
      <c r="C495" s="537">
        <v>0.41666666666666669</v>
      </c>
      <c r="D495" s="538">
        <v>2408631</v>
      </c>
      <c r="E495" s="538" t="s">
        <v>59</v>
      </c>
      <c r="F495" s="538" t="s">
        <v>55</v>
      </c>
      <c r="G495" s="857">
        <v>14.3</v>
      </c>
      <c r="H495" s="857"/>
      <c r="I495" s="857">
        <v>14.21</v>
      </c>
      <c r="J495" s="530"/>
      <c r="K495" s="830">
        <v>12.92</v>
      </c>
      <c r="L495" s="539">
        <f>(SSSE[[#This Row],[Protéine Brut (%) (+/-0,7)]]/(100-SSSE[[#This Row],[Humidité (%)]]))*100</f>
        <v>15.075845974329056</v>
      </c>
      <c r="M495" s="865">
        <v>1.4</v>
      </c>
      <c r="N495" s="865"/>
      <c r="O495" s="865">
        <v>4</v>
      </c>
      <c r="P495" s="865">
        <v>2</v>
      </c>
      <c r="Q495" s="863">
        <f t="shared" si="11"/>
        <v>7.4</v>
      </c>
      <c r="R495" s="862">
        <v>14</v>
      </c>
      <c r="S495" s="862">
        <v>22</v>
      </c>
      <c r="T495" s="862">
        <v>20</v>
      </c>
      <c r="U495" s="863">
        <f>SUM(SSSE[[#This Row],[G 355µ]:[G 250µ]])</f>
        <v>56</v>
      </c>
      <c r="V495" s="862">
        <v>12</v>
      </c>
      <c r="W495" s="862">
        <v>9.3000000000000007</v>
      </c>
      <c r="X495" s="862">
        <v>6</v>
      </c>
      <c r="Y495" s="883">
        <v>9</v>
      </c>
      <c r="Z495" s="863">
        <f t="shared" si="12"/>
        <v>36.299999999999997</v>
      </c>
      <c r="AA495" s="822"/>
      <c r="AB495" s="822"/>
      <c r="AC495" s="833"/>
      <c r="AD495" s="531">
        <v>84.37</v>
      </c>
      <c r="AE495" s="531">
        <v>-0.89</v>
      </c>
      <c r="AF495" s="823">
        <v>18.54</v>
      </c>
      <c r="AG495" s="540">
        <v>9</v>
      </c>
      <c r="AH495" s="540">
        <v>122</v>
      </c>
      <c r="AI495" s="533"/>
      <c r="AJ495" s="437"/>
      <c r="AK495" s="437"/>
      <c r="AL495" s="796" t="s">
        <v>27</v>
      </c>
      <c r="AM495" s="437" t="s">
        <v>55</v>
      </c>
      <c r="AN495" s="534" t="s">
        <v>55</v>
      </c>
      <c r="AO495" s="437" t="s">
        <v>55</v>
      </c>
      <c r="AP495" s="437" t="s">
        <v>55</v>
      </c>
      <c r="AQ495" s="608" t="s">
        <v>32</v>
      </c>
      <c r="AR495" s="437" t="s">
        <v>2244</v>
      </c>
      <c r="AS495" s="437" t="s">
        <v>2746</v>
      </c>
      <c r="AT495" s="437"/>
      <c r="AU495" s="796" t="s">
        <v>2241</v>
      </c>
      <c r="AV495" s="437">
        <v>494</v>
      </c>
    </row>
    <row r="496" spans="1:48" ht="27">
      <c r="A496" s="535">
        <v>45630</v>
      </c>
      <c r="B496" s="536">
        <v>112</v>
      </c>
      <c r="C496" s="537">
        <v>0.54166666666666663</v>
      </c>
      <c r="D496" s="538">
        <v>2408657</v>
      </c>
      <c r="E496" s="538" t="s">
        <v>59</v>
      </c>
      <c r="F496" s="538" t="s">
        <v>55</v>
      </c>
      <c r="G496" s="857">
        <v>14.3</v>
      </c>
      <c r="H496" s="857">
        <v>14.5</v>
      </c>
      <c r="I496" s="857">
        <v>14.2</v>
      </c>
      <c r="J496" s="530"/>
      <c r="K496" s="830">
        <v>12.73</v>
      </c>
      <c r="L496" s="539">
        <f>(SSSE[[#This Row],[Protéine Brut (%) (+/-0,7)]]/(100-SSSE[[#This Row],[Humidité (%)]]))*100</f>
        <v>14.85414235705951</v>
      </c>
      <c r="M496" s="865"/>
      <c r="N496" s="865"/>
      <c r="O496" s="865"/>
      <c r="P496" s="865"/>
      <c r="Q496" s="863"/>
      <c r="R496" s="862"/>
      <c r="S496" s="862"/>
      <c r="T496" s="862"/>
      <c r="U496" s="863"/>
      <c r="V496" s="862"/>
      <c r="W496" s="862"/>
      <c r="X496" s="862"/>
      <c r="Y496" s="883"/>
      <c r="Z496" s="863"/>
      <c r="AA496" s="822"/>
      <c r="AB496" s="822"/>
      <c r="AC496" s="833"/>
      <c r="AD496" s="531"/>
      <c r="AE496" s="531"/>
      <c r="AF496" s="823"/>
      <c r="AG496" s="540"/>
      <c r="AH496" s="540"/>
      <c r="AI496" s="533"/>
      <c r="AJ496" s="437"/>
      <c r="AK496" s="437"/>
      <c r="AL496" s="796" t="s">
        <v>27</v>
      </c>
      <c r="AM496" s="437" t="s">
        <v>55</v>
      </c>
      <c r="AN496" s="534" t="s">
        <v>55</v>
      </c>
      <c r="AO496" s="437" t="s">
        <v>55</v>
      </c>
      <c r="AP496" s="437" t="s">
        <v>55</v>
      </c>
      <c r="AQ496" s="608" t="s">
        <v>32</v>
      </c>
      <c r="AR496" s="437" t="s">
        <v>2244</v>
      </c>
      <c r="AS496" s="437" t="s">
        <v>2747</v>
      </c>
      <c r="AT496" s="437"/>
      <c r="AU496" s="796" t="s">
        <v>2241</v>
      </c>
      <c r="AV496" s="437">
        <v>495</v>
      </c>
    </row>
    <row r="497" spans="1:48" ht="27">
      <c r="A497" s="535">
        <v>45630</v>
      </c>
      <c r="B497" s="536">
        <v>112</v>
      </c>
      <c r="C497" s="537">
        <v>0.64583333333333337</v>
      </c>
      <c r="D497" s="538">
        <v>2408658</v>
      </c>
      <c r="E497" s="538" t="s">
        <v>2650</v>
      </c>
      <c r="F497" s="538" t="s">
        <v>55</v>
      </c>
      <c r="G497" s="857">
        <v>14.22</v>
      </c>
      <c r="H497" s="857"/>
      <c r="I497" s="857">
        <v>14.17</v>
      </c>
      <c r="J497" s="530"/>
      <c r="K497" s="830">
        <v>11.93</v>
      </c>
      <c r="L497" s="539">
        <f>(SSSE[[#This Row],[Protéine Brut (%) (+/-0,7)]]/(100-SSSE[[#This Row],[Humidité (%)]]))*100</f>
        <v>13.907670785730938</v>
      </c>
      <c r="M497" s="865">
        <v>0.82</v>
      </c>
      <c r="N497" s="865"/>
      <c r="O497" s="865">
        <v>9.92</v>
      </c>
      <c r="P497" s="865">
        <v>1.18</v>
      </c>
      <c r="Q497" s="863">
        <f t="shared" ref="Q497:Q498" si="13">SUM(M497:P497)</f>
        <v>11.92</v>
      </c>
      <c r="R497" s="862">
        <v>8.98</v>
      </c>
      <c r="S497" s="862">
        <v>24.04</v>
      </c>
      <c r="T497" s="862">
        <v>24.98</v>
      </c>
      <c r="U497" s="863">
        <f>SUM(SSSE[[#This Row],[G 355µ]:[G 250µ]])</f>
        <v>58</v>
      </c>
      <c r="V497" s="862">
        <v>14.34</v>
      </c>
      <c r="W497" s="862">
        <v>8.6</v>
      </c>
      <c r="X497" s="862">
        <v>2.42</v>
      </c>
      <c r="Y497" s="883">
        <v>3.26</v>
      </c>
      <c r="Z497" s="863">
        <f t="shared" ref="Z497:Z504" si="14">SUM(V497:Y497)</f>
        <v>28.619999999999997</v>
      </c>
      <c r="AA497" s="822">
        <v>34.04</v>
      </c>
      <c r="AB497" s="822">
        <v>74.44</v>
      </c>
      <c r="AC497" s="833">
        <v>11.27</v>
      </c>
      <c r="AD497" s="531">
        <v>83.85</v>
      </c>
      <c r="AE497" s="531">
        <v>-1.03</v>
      </c>
      <c r="AF497" s="823">
        <v>19.47</v>
      </c>
      <c r="AG497" s="540">
        <v>8</v>
      </c>
      <c r="AH497" s="540">
        <v>132</v>
      </c>
      <c r="AI497" s="533"/>
      <c r="AJ497" s="437"/>
      <c r="AK497" s="437"/>
      <c r="AL497" s="796" t="s">
        <v>27</v>
      </c>
      <c r="AM497" s="437" t="s">
        <v>55</v>
      </c>
      <c r="AN497" s="534" t="s">
        <v>55</v>
      </c>
      <c r="AO497" s="437" t="s">
        <v>55</v>
      </c>
      <c r="AP497" s="437" t="s">
        <v>55</v>
      </c>
      <c r="AQ497" s="608" t="s">
        <v>32</v>
      </c>
      <c r="AR497" s="437" t="s">
        <v>2244</v>
      </c>
      <c r="AS497" s="437" t="s">
        <v>2748</v>
      </c>
      <c r="AT497" s="437"/>
      <c r="AU497" s="796" t="s">
        <v>2241</v>
      </c>
      <c r="AV497" s="437">
        <v>496</v>
      </c>
    </row>
    <row r="498" spans="1:48" ht="27">
      <c r="A498" s="535">
        <v>45631</v>
      </c>
      <c r="B498" s="536">
        <v>112</v>
      </c>
      <c r="C498" s="537">
        <v>0.75</v>
      </c>
      <c r="D498" s="538">
        <v>2408666</v>
      </c>
      <c r="E498" s="538" t="s">
        <v>2650</v>
      </c>
      <c r="F498" s="538" t="s">
        <v>55</v>
      </c>
      <c r="G498" s="857">
        <v>13.97</v>
      </c>
      <c r="H498" s="857"/>
      <c r="I498" s="857"/>
      <c r="J498" s="530"/>
      <c r="K498" s="830">
        <v>12.29</v>
      </c>
      <c r="L498" s="539">
        <f>(SSSE[[#This Row],[Protéine Brut (%) (+/-0,7)]]/(100-SSSE[[#This Row],[Humidité (%)]]))*100</f>
        <v>14.285714285714285</v>
      </c>
      <c r="M498" s="865"/>
      <c r="N498" s="865"/>
      <c r="O498" s="865"/>
      <c r="P498" s="865"/>
      <c r="Q498" s="863"/>
      <c r="R498" s="862"/>
      <c r="S498" s="862"/>
      <c r="T498" s="862"/>
      <c r="U498" s="863"/>
      <c r="V498" s="862"/>
      <c r="W498" s="862"/>
      <c r="X498" s="862"/>
      <c r="Y498" s="883"/>
      <c r="Z498" s="863"/>
      <c r="AA498" s="822"/>
      <c r="AB498" s="822"/>
      <c r="AC498" s="833"/>
      <c r="AD498" s="531">
        <v>86.3</v>
      </c>
      <c r="AE498" s="531">
        <v>-1.28</v>
      </c>
      <c r="AF498" s="823">
        <v>20.87</v>
      </c>
      <c r="AG498" s="540">
        <v>10</v>
      </c>
      <c r="AH498" s="540">
        <v>115</v>
      </c>
      <c r="AI498" s="533"/>
      <c r="AJ498" s="437"/>
      <c r="AK498" s="437"/>
      <c r="AL498" s="796" t="s">
        <v>27</v>
      </c>
      <c r="AM498" s="437" t="s">
        <v>55</v>
      </c>
      <c r="AN498" s="534" t="s">
        <v>55</v>
      </c>
      <c r="AO498" s="437" t="s">
        <v>55</v>
      </c>
      <c r="AP498" s="437" t="s">
        <v>55</v>
      </c>
      <c r="AQ498" s="608" t="s">
        <v>32</v>
      </c>
      <c r="AR498" s="437" t="s">
        <v>2244</v>
      </c>
      <c r="AS498" s="437" t="s">
        <v>2749</v>
      </c>
      <c r="AT498" s="437"/>
      <c r="AU498" s="796" t="s">
        <v>2241</v>
      </c>
      <c r="AV498" s="437">
        <v>497</v>
      </c>
    </row>
    <row r="499" spans="1:48" ht="27">
      <c r="A499" s="535">
        <v>45631</v>
      </c>
      <c r="B499" s="536">
        <v>112</v>
      </c>
      <c r="C499" s="537">
        <v>0.41666666666666669</v>
      </c>
      <c r="D499" s="538">
        <v>2408680</v>
      </c>
      <c r="E499" s="538" t="s">
        <v>59</v>
      </c>
      <c r="F499" s="538" t="s">
        <v>55</v>
      </c>
      <c r="G499" s="857">
        <v>14.2</v>
      </c>
      <c r="H499" s="857"/>
      <c r="I499" s="857"/>
      <c r="J499" s="530"/>
      <c r="K499" s="830">
        <v>12.79</v>
      </c>
      <c r="L499" s="539">
        <f>(SSSE[[#This Row],[Protéine Brut (%) (+/-0,7)]]/(100-SSSE[[#This Row],[Humidité (%)]]))*100</f>
        <v>14.906759906759905</v>
      </c>
      <c r="M499" s="865"/>
      <c r="N499" s="865"/>
      <c r="O499" s="865"/>
      <c r="P499" s="865"/>
      <c r="Q499" s="863"/>
      <c r="R499" s="862"/>
      <c r="S499" s="862"/>
      <c r="T499" s="862"/>
      <c r="U499" s="863"/>
      <c r="V499" s="862"/>
      <c r="W499" s="862"/>
      <c r="X499" s="862"/>
      <c r="Y499" s="883"/>
      <c r="Z499" s="863"/>
      <c r="AA499" s="822"/>
      <c r="AB499" s="822"/>
      <c r="AC499" s="833"/>
      <c r="AD499" s="531">
        <v>83.95</v>
      </c>
      <c r="AE499" s="531">
        <v>-0.99</v>
      </c>
      <c r="AF499" s="823">
        <v>19.010000000000002</v>
      </c>
      <c r="AG499" s="540">
        <v>9</v>
      </c>
      <c r="AH499" s="540">
        <v>120</v>
      </c>
      <c r="AI499" s="533"/>
      <c r="AJ499" s="437"/>
      <c r="AK499" s="437"/>
      <c r="AL499" s="796" t="s">
        <v>27</v>
      </c>
      <c r="AM499" s="437" t="s">
        <v>55</v>
      </c>
      <c r="AN499" s="534" t="s">
        <v>55</v>
      </c>
      <c r="AO499" s="437" t="s">
        <v>55</v>
      </c>
      <c r="AP499" s="437" t="s">
        <v>55</v>
      </c>
      <c r="AQ499" s="608" t="s">
        <v>32</v>
      </c>
      <c r="AR499" s="437" t="s">
        <v>2244</v>
      </c>
      <c r="AS499" s="437" t="s">
        <v>2750</v>
      </c>
      <c r="AT499" s="437"/>
      <c r="AU499" s="796" t="s">
        <v>2241</v>
      </c>
      <c r="AV499" s="437">
        <v>498</v>
      </c>
    </row>
    <row r="500" spans="1:48" ht="27">
      <c r="A500" s="535">
        <v>45631</v>
      </c>
      <c r="B500" s="536">
        <v>112</v>
      </c>
      <c r="C500" s="537">
        <v>0.66666666666666663</v>
      </c>
      <c r="D500" s="538">
        <v>2408713</v>
      </c>
      <c r="E500" s="538" t="s">
        <v>2650</v>
      </c>
      <c r="F500" s="538" t="s">
        <v>55</v>
      </c>
      <c r="G500" s="857">
        <v>13.98</v>
      </c>
      <c r="H500" s="857"/>
      <c r="I500" s="857"/>
      <c r="J500" s="530"/>
      <c r="K500" s="830">
        <v>12.45</v>
      </c>
      <c r="L500" s="539">
        <f>(SSSE[[#This Row],[Protéine Brut (%) (+/-0,7)]]/(100-SSSE[[#This Row],[Humidité (%)]]))*100</f>
        <v>14.473378284119972</v>
      </c>
      <c r="M500" s="865"/>
      <c r="N500" s="865"/>
      <c r="O500" s="865"/>
      <c r="P500" s="865"/>
      <c r="Q500" s="863"/>
      <c r="R500" s="862"/>
      <c r="S500" s="862"/>
      <c r="T500" s="862"/>
      <c r="U500" s="863"/>
      <c r="V500" s="862"/>
      <c r="W500" s="862"/>
      <c r="X500" s="862"/>
      <c r="Y500" s="883"/>
      <c r="Z500" s="863"/>
      <c r="AA500" s="822"/>
      <c r="AB500" s="822"/>
      <c r="AC500" s="833"/>
      <c r="AD500" s="531">
        <v>83.17</v>
      </c>
      <c r="AE500" s="531">
        <v>-1.03</v>
      </c>
      <c r="AF500" s="823">
        <v>19.84</v>
      </c>
      <c r="AG500" s="540">
        <v>10</v>
      </c>
      <c r="AH500" s="540">
        <v>140</v>
      </c>
      <c r="AI500" s="533"/>
      <c r="AJ500" s="437"/>
      <c r="AK500" s="437"/>
      <c r="AL500" s="796" t="s">
        <v>27</v>
      </c>
      <c r="AM500" s="437" t="s">
        <v>55</v>
      </c>
      <c r="AN500" s="534" t="s">
        <v>55</v>
      </c>
      <c r="AO500" s="437" t="s">
        <v>55</v>
      </c>
      <c r="AP500" s="437" t="s">
        <v>55</v>
      </c>
      <c r="AQ500" s="608" t="s">
        <v>32</v>
      </c>
      <c r="AR500" s="437" t="s">
        <v>2244</v>
      </c>
      <c r="AS500" s="437" t="s">
        <v>2751</v>
      </c>
      <c r="AT500" s="437"/>
      <c r="AU500" s="796" t="s">
        <v>2241</v>
      </c>
      <c r="AV500" s="437">
        <v>499</v>
      </c>
    </row>
    <row r="501" spans="1:48" ht="27">
      <c r="A501" s="535">
        <v>45631</v>
      </c>
      <c r="B501" s="536">
        <v>112</v>
      </c>
      <c r="C501" s="537">
        <v>0.75</v>
      </c>
      <c r="D501" s="538">
        <v>2408735</v>
      </c>
      <c r="E501" s="538" t="s">
        <v>2650</v>
      </c>
      <c r="F501" s="538" t="s">
        <v>55</v>
      </c>
      <c r="G501" s="857">
        <v>14.03</v>
      </c>
      <c r="H501" s="857"/>
      <c r="I501" s="857"/>
      <c r="J501" s="530"/>
      <c r="K501" s="830">
        <v>12.16</v>
      </c>
      <c r="L501" s="539">
        <f>(SSSE[[#This Row],[Protéine Brut (%) (+/-0,7)]]/(100-SSSE[[#This Row],[Humidité (%)]]))*100</f>
        <v>14.144469000814238</v>
      </c>
      <c r="M501" s="865"/>
      <c r="N501" s="865"/>
      <c r="O501" s="865"/>
      <c r="P501" s="865"/>
      <c r="Q501" s="863"/>
      <c r="R501" s="862"/>
      <c r="S501" s="862"/>
      <c r="T501" s="862"/>
      <c r="U501" s="863"/>
      <c r="V501" s="862"/>
      <c r="W501" s="862"/>
      <c r="X501" s="862"/>
      <c r="Y501" s="883"/>
      <c r="Z501" s="863"/>
      <c r="AA501" s="822"/>
      <c r="AB501" s="822"/>
      <c r="AC501" s="833"/>
      <c r="AD501" s="531"/>
      <c r="AE501" s="531"/>
      <c r="AF501" s="823"/>
      <c r="AG501" s="540">
        <v>6</v>
      </c>
      <c r="AH501" s="540">
        <v>95</v>
      </c>
      <c r="AI501" s="533"/>
      <c r="AJ501" s="437"/>
      <c r="AK501" s="437"/>
      <c r="AL501" s="796" t="s">
        <v>27</v>
      </c>
      <c r="AM501" s="437" t="s">
        <v>55</v>
      </c>
      <c r="AN501" s="534" t="s">
        <v>55</v>
      </c>
      <c r="AO501" s="437" t="s">
        <v>55</v>
      </c>
      <c r="AP501" s="437" t="s">
        <v>55</v>
      </c>
      <c r="AQ501" s="608" t="s">
        <v>32</v>
      </c>
      <c r="AR501" s="437" t="s">
        <v>2244</v>
      </c>
      <c r="AS501" s="437" t="s">
        <v>2752</v>
      </c>
      <c r="AT501" s="437"/>
      <c r="AU501" s="796" t="s">
        <v>2241</v>
      </c>
      <c r="AV501" s="437">
        <v>500</v>
      </c>
    </row>
    <row r="502" spans="1:48" ht="27">
      <c r="A502" s="535">
        <v>45632</v>
      </c>
      <c r="B502" s="536">
        <v>112</v>
      </c>
      <c r="C502" s="537">
        <v>0.41666666666666669</v>
      </c>
      <c r="D502" s="538">
        <v>2408736</v>
      </c>
      <c r="E502" s="538" t="s">
        <v>59</v>
      </c>
      <c r="F502" s="538" t="s">
        <v>55</v>
      </c>
      <c r="G502" s="857">
        <v>14.3</v>
      </c>
      <c r="H502" s="857"/>
      <c r="I502" s="857">
        <v>14.41</v>
      </c>
      <c r="J502" s="530"/>
      <c r="K502" s="830">
        <v>12.43</v>
      </c>
      <c r="L502" s="539">
        <f>(SSSE[[#This Row],[Protéine Brut (%) (+/-0,7)]]/(100-SSSE[[#This Row],[Humidité (%)]]))*100</f>
        <v>14.504084014002332</v>
      </c>
      <c r="M502" s="865">
        <v>1.04</v>
      </c>
      <c r="N502" s="865"/>
      <c r="O502" s="865">
        <v>2.74</v>
      </c>
      <c r="P502" s="865">
        <v>4.22</v>
      </c>
      <c r="Q502" s="863">
        <f t="shared" ref="Q502:Q504" si="15">SUM(M502:P502)</f>
        <v>8</v>
      </c>
      <c r="R502" s="862">
        <v>9.4</v>
      </c>
      <c r="S502" s="862">
        <v>22.98</v>
      </c>
      <c r="T502" s="862">
        <v>19.36</v>
      </c>
      <c r="U502" s="863">
        <f>SUM(SSSE[[#This Row],[G 355µ]:[G 250µ]])</f>
        <v>51.74</v>
      </c>
      <c r="V502" s="862">
        <v>13.74</v>
      </c>
      <c r="W502" s="862">
        <v>9.1</v>
      </c>
      <c r="X502" s="862">
        <v>7</v>
      </c>
      <c r="Y502" s="883">
        <v>8</v>
      </c>
      <c r="Z502" s="863">
        <f t="shared" si="14"/>
        <v>37.840000000000003</v>
      </c>
      <c r="AA502" s="822">
        <v>31.87</v>
      </c>
      <c r="AB502" s="822">
        <v>67</v>
      </c>
      <c r="AC502" s="833">
        <v>10.72</v>
      </c>
      <c r="AD502" s="531">
        <v>84.07</v>
      </c>
      <c r="AE502" s="531">
        <v>-1.07</v>
      </c>
      <c r="AF502" s="823">
        <v>18.88</v>
      </c>
      <c r="AG502" s="540">
        <v>8</v>
      </c>
      <c r="AH502" s="540">
        <v>99</v>
      </c>
      <c r="AI502" s="533">
        <v>0.72</v>
      </c>
      <c r="AJ502" s="437"/>
      <c r="AK502" s="437"/>
      <c r="AL502" s="796" t="s">
        <v>27</v>
      </c>
      <c r="AM502" s="437" t="s">
        <v>55</v>
      </c>
      <c r="AN502" s="534" t="s">
        <v>55</v>
      </c>
      <c r="AO502" s="437" t="s">
        <v>55</v>
      </c>
      <c r="AP502" s="437" t="s">
        <v>55</v>
      </c>
      <c r="AQ502" s="608" t="s">
        <v>32</v>
      </c>
      <c r="AR502" s="437" t="s">
        <v>2244</v>
      </c>
      <c r="AS502" s="437" t="s">
        <v>2753</v>
      </c>
      <c r="AT502" s="437"/>
      <c r="AU502" s="796" t="s">
        <v>2241</v>
      </c>
      <c r="AV502" s="437">
        <v>501</v>
      </c>
    </row>
    <row r="503" spans="1:48" ht="27">
      <c r="A503" s="535">
        <v>45632</v>
      </c>
      <c r="B503" s="536">
        <v>112</v>
      </c>
      <c r="C503" s="537">
        <v>0.66666666666666663</v>
      </c>
      <c r="D503" s="538">
        <v>2408753</v>
      </c>
      <c r="E503" s="538" t="s">
        <v>2650</v>
      </c>
      <c r="F503" s="538" t="s">
        <v>55</v>
      </c>
      <c r="G503" s="857">
        <v>14.3</v>
      </c>
      <c r="H503" s="857"/>
      <c r="I503" s="857"/>
      <c r="J503" s="530"/>
      <c r="K503" s="830">
        <v>12.29</v>
      </c>
      <c r="L503" s="539">
        <f>(SSSE[[#This Row],[Protéine Brut (%) (+/-0,7)]]/(100-SSSE[[#This Row],[Humidité (%)]]))*100</f>
        <v>14.340723453908982</v>
      </c>
      <c r="M503" s="865"/>
      <c r="N503" s="865"/>
      <c r="O503" s="865"/>
      <c r="P503" s="865"/>
      <c r="Q503" s="863"/>
      <c r="R503" s="862"/>
      <c r="S503" s="862"/>
      <c r="T503" s="862"/>
      <c r="U503" s="863"/>
      <c r="V503" s="862"/>
      <c r="W503" s="862"/>
      <c r="X503" s="862"/>
      <c r="Y503" s="883"/>
      <c r="Z503" s="863"/>
      <c r="AA503" s="822"/>
      <c r="AB503" s="822"/>
      <c r="AC503" s="833"/>
      <c r="AD503" s="531">
        <v>83.74</v>
      </c>
      <c r="AE503" s="531">
        <v>-1.1200000000000001</v>
      </c>
      <c r="AF503" s="823">
        <v>19.59</v>
      </c>
      <c r="AG503" s="540">
        <v>9</v>
      </c>
      <c r="AH503" s="540">
        <v>115</v>
      </c>
      <c r="AI503" s="533">
        <v>0.85</v>
      </c>
      <c r="AJ503" s="437"/>
      <c r="AK503" s="437"/>
      <c r="AL503" s="796" t="s">
        <v>27</v>
      </c>
      <c r="AM503" s="437" t="s">
        <v>55</v>
      </c>
      <c r="AN503" s="534" t="s">
        <v>55</v>
      </c>
      <c r="AO503" s="437" t="s">
        <v>55</v>
      </c>
      <c r="AP503" s="437" t="s">
        <v>55</v>
      </c>
      <c r="AQ503" s="608" t="s">
        <v>32</v>
      </c>
      <c r="AR503" s="437" t="s">
        <v>2244</v>
      </c>
      <c r="AS503" s="437" t="s">
        <v>2754</v>
      </c>
      <c r="AT503" s="437"/>
      <c r="AU503" s="796" t="s">
        <v>2241</v>
      </c>
      <c r="AV503" s="437">
        <v>502</v>
      </c>
    </row>
    <row r="504" spans="1:48" ht="27">
      <c r="A504" s="535">
        <v>45635</v>
      </c>
      <c r="B504" s="536">
        <v>112</v>
      </c>
      <c r="C504" s="537">
        <v>0.4375</v>
      </c>
      <c r="D504" s="538">
        <v>2408840</v>
      </c>
      <c r="E504" s="538" t="s">
        <v>59</v>
      </c>
      <c r="F504" s="538" t="s">
        <v>55</v>
      </c>
      <c r="G504" s="857">
        <v>14.09</v>
      </c>
      <c r="H504" s="857"/>
      <c r="I504" s="857">
        <v>14.5</v>
      </c>
      <c r="J504" s="530"/>
      <c r="K504" s="830">
        <v>12.68</v>
      </c>
      <c r="L504" s="539">
        <f>(SSSE[[#This Row],[Protéine Brut (%) (+/-0,7)]]/(100-SSSE[[#This Row],[Humidité (%)]]))*100</f>
        <v>14.759632173204517</v>
      </c>
      <c r="M504" s="865">
        <v>1.04</v>
      </c>
      <c r="N504" s="865"/>
      <c r="O504" s="865">
        <v>6.46</v>
      </c>
      <c r="P504" s="865">
        <v>1.34</v>
      </c>
      <c r="Q504" s="863">
        <f t="shared" si="15"/>
        <v>8.84</v>
      </c>
      <c r="R504" s="862">
        <v>8.6199999999999992</v>
      </c>
      <c r="S504" s="862">
        <v>20.98</v>
      </c>
      <c r="T504" s="862">
        <v>19.739999999999998</v>
      </c>
      <c r="U504" s="863">
        <f>SUM(SSSE[[#This Row],[G 355µ]:[G 250µ]])</f>
        <v>49.34</v>
      </c>
      <c r="V504" s="862">
        <v>14.98</v>
      </c>
      <c r="W504" s="862">
        <v>10.28</v>
      </c>
      <c r="X504" s="862">
        <v>3.9</v>
      </c>
      <c r="Y504" s="883">
        <v>11.84</v>
      </c>
      <c r="Z504" s="863">
        <f t="shared" si="14"/>
        <v>41</v>
      </c>
      <c r="AA504" s="822"/>
      <c r="AB504" s="822"/>
      <c r="AC504" s="833"/>
      <c r="AD504" s="531">
        <v>84.72</v>
      </c>
      <c r="AE504" s="531">
        <v>-1.1100000000000001</v>
      </c>
      <c r="AF504" s="823">
        <v>19.329999999999998</v>
      </c>
      <c r="AG504" s="540">
        <v>9</v>
      </c>
      <c r="AH504" s="540">
        <v>118</v>
      </c>
      <c r="AI504" s="533"/>
      <c r="AJ504" s="437"/>
      <c r="AK504" s="437"/>
      <c r="AL504" s="796" t="s">
        <v>27</v>
      </c>
      <c r="AM504" s="437" t="s">
        <v>55</v>
      </c>
      <c r="AN504" s="534" t="s">
        <v>55</v>
      </c>
      <c r="AO504" s="437" t="s">
        <v>55</v>
      </c>
      <c r="AP504" s="437" t="s">
        <v>55</v>
      </c>
      <c r="AQ504" s="608" t="s">
        <v>32</v>
      </c>
      <c r="AR504" s="437" t="s">
        <v>2244</v>
      </c>
      <c r="AS504" s="437" t="s">
        <v>2755</v>
      </c>
      <c r="AT504" s="437"/>
      <c r="AU504" s="796" t="s">
        <v>2241</v>
      </c>
      <c r="AV504" s="437">
        <v>503</v>
      </c>
    </row>
    <row r="505" spans="1:48" ht="27">
      <c r="A505" s="535">
        <v>45636</v>
      </c>
      <c r="B505" s="536">
        <v>112</v>
      </c>
      <c r="C505" s="537">
        <v>0.47916666666666669</v>
      </c>
      <c r="D505" s="538">
        <v>2408877</v>
      </c>
      <c r="E505" s="538" t="s">
        <v>59</v>
      </c>
      <c r="F505" s="538" t="s">
        <v>55</v>
      </c>
      <c r="G505" s="857">
        <v>13.6</v>
      </c>
      <c r="H505" s="857"/>
      <c r="I505" s="857"/>
      <c r="J505" s="530"/>
      <c r="K505" s="830">
        <v>12.47</v>
      </c>
      <c r="L505" s="539">
        <f>(SSSE[[#This Row],[Protéine Brut (%) (+/-0,7)]]/(100-SSSE[[#This Row],[Humidité (%)]]))*100</f>
        <v>14.43287037037037</v>
      </c>
      <c r="M505" s="865">
        <v>1.4</v>
      </c>
      <c r="N505" s="865"/>
      <c r="O505" s="865">
        <v>6</v>
      </c>
      <c r="P505" s="865">
        <v>1.8</v>
      </c>
      <c r="Q505" s="863">
        <f>SUM(M505:P505)</f>
        <v>9.2000000000000011</v>
      </c>
      <c r="R505" s="862">
        <v>11.6</v>
      </c>
      <c r="S505" s="862">
        <v>22.3</v>
      </c>
      <c r="T505" s="862">
        <v>21.6</v>
      </c>
      <c r="U505" s="863">
        <f>SUM(SSSE[[#This Row],[G 355µ]:[G 250µ]])</f>
        <v>55.5</v>
      </c>
      <c r="V505" s="862">
        <v>13.8</v>
      </c>
      <c r="W505" s="862">
        <v>8</v>
      </c>
      <c r="X505" s="862">
        <v>4.5999999999999996</v>
      </c>
      <c r="Y505" s="883">
        <v>7</v>
      </c>
      <c r="Z505" s="863">
        <f>SUM(V505:Y505)</f>
        <v>33.4</v>
      </c>
      <c r="AA505" s="822"/>
      <c r="AB505" s="822"/>
      <c r="AC505" s="833"/>
      <c r="AD505" s="531">
        <v>85.48</v>
      </c>
      <c r="AE505" s="531">
        <v>-1.0900000000000001</v>
      </c>
      <c r="AF505" s="823">
        <v>19.28</v>
      </c>
      <c r="AG505" s="540">
        <v>6</v>
      </c>
      <c r="AH505" s="540">
        <v>120</v>
      </c>
      <c r="AI505" s="533"/>
      <c r="AJ505" s="437"/>
      <c r="AK505" s="437"/>
      <c r="AL505" s="796" t="s">
        <v>27</v>
      </c>
      <c r="AM505" s="437" t="s">
        <v>55</v>
      </c>
      <c r="AN505" s="534" t="s">
        <v>55</v>
      </c>
      <c r="AO505" s="437" t="s">
        <v>55</v>
      </c>
      <c r="AP505" s="437" t="s">
        <v>55</v>
      </c>
      <c r="AQ505" s="608" t="s">
        <v>32</v>
      </c>
      <c r="AR505" s="437" t="s">
        <v>2244</v>
      </c>
      <c r="AS505" s="437" t="s">
        <v>2756</v>
      </c>
      <c r="AT505" s="437"/>
      <c r="AU505" s="796" t="s">
        <v>2241</v>
      </c>
      <c r="AV505" s="437">
        <v>504</v>
      </c>
    </row>
    <row r="506" spans="1:48" ht="27">
      <c r="A506" s="535">
        <v>45636</v>
      </c>
      <c r="B506" s="536">
        <v>112</v>
      </c>
      <c r="C506" s="537">
        <v>0.48958333333333331</v>
      </c>
      <c r="D506" s="538">
        <v>2408880</v>
      </c>
      <c r="E506" s="538" t="s">
        <v>71</v>
      </c>
      <c r="F506" s="538" t="s">
        <v>55</v>
      </c>
      <c r="G506" s="857">
        <v>13.5</v>
      </c>
      <c r="H506" s="857"/>
      <c r="I506" s="857"/>
      <c r="J506" s="530"/>
      <c r="K506" s="830">
        <v>12.72</v>
      </c>
      <c r="L506" s="539">
        <f>(SSSE[[#This Row],[Protéine Brut (%) (+/-0,7)]]/(100-SSSE[[#This Row],[Humidité (%)]]))*100</f>
        <v>14.705202312138729</v>
      </c>
      <c r="M506" s="865">
        <v>1.3</v>
      </c>
      <c r="N506" s="865"/>
      <c r="O506" s="865">
        <v>5</v>
      </c>
      <c r="P506" s="865">
        <v>1</v>
      </c>
      <c r="Q506" s="863">
        <f>SUM(M506:P506)</f>
        <v>7.3</v>
      </c>
      <c r="R506" s="862">
        <v>7.6</v>
      </c>
      <c r="S506" s="862">
        <v>19</v>
      </c>
      <c r="T506" s="862">
        <v>23</v>
      </c>
      <c r="U506" s="863">
        <f>SUM(SSSE[[#This Row],[G 355µ]:[G 250µ]])</f>
        <v>49.6</v>
      </c>
      <c r="V506" s="862">
        <v>14.6</v>
      </c>
      <c r="W506" s="862">
        <v>9</v>
      </c>
      <c r="X506" s="862">
        <v>7</v>
      </c>
      <c r="Y506" s="883">
        <v>10</v>
      </c>
      <c r="Z506" s="863">
        <f>SUM(V506:Y506)</f>
        <v>40.6</v>
      </c>
      <c r="AA506" s="822"/>
      <c r="AB506" s="822"/>
      <c r="AC506" s="833"/>
      <c r="AD506" s="531">
        <v>84.88</v>
      </c>
      <c r="AE506" s="531">
        <v>-1.1299999999999999</v>
      </c>
      <c r="AF506" s="823">
        <v>20.51</v>
      </c>
      <c r="AG506" s="540">
        <v>5</v>
      </c>
      <c r="AH506" s="540">
        <v>130</v>
      </c>
      <c r="AI506" s="533"/>
      <c r="AJ506" s="437"/>
      <c r="AK506" s="437"/>
      <c r="AL506" s="796" t="s">
        <v>27</v>
      </c>
      <c r="AM506" s="437" t="s">
        <v>55</v>
      </c>
      <c r="AN506" s="534" t="s">
        <v>55</v>
      </c>
      <c r="AO506" s="437" t="s">
        <v>55</v>
      </c>
      <c r="AP506" s="437" t="s">
        <v>55</v>
      </c>
      <c r="AQ506" s="608" t="s">
        <v>32</v>
      </c>
      <c r="AR506" s="437" t="s">
        <v>2244</v>
      </c>
      <c r="AS506" s="437" t="s">
        <v>2757</v>
      </c>
      <c r="AT506" s="437"/>
      <c r="AU506" s="796" t="s">
        <v>2241</v>
      </c>
      <c r="AV506" s="437">
        <v>505</v>
      </c>
    </row>
    <row r="507" spans="1:48" ht="27">
      <c r="A507" s="535">
        <v>45637</v>
      </c>
      <c r="B507" s="536">
        <v>112</v>
      </c>
      <c r="C507" s="537">
        <v>0.41666666666666669</v>
      </c>
      <c r="D507" s="538">
        <v>2408915</v>
      </c>
      <c r="E507" s="538" t="s">
        <v>59</v>
      </c>
      <c r="F507" s="538" t="s">
        <v>55</v>
      </c>
      <c r="G507" s="857">
        <v>13.99</v>
      </c>
      <c r="H507" s="857"/>
      <c r="I507" s="857">
        <v>14.17</v>
      </c>
      <c r="J507" s="530"/>
      <c r="K507" s="830">
        <v>12.67</v>
      </c>
      <c r="L507" s="539">
        <f>(SSSE[[#This Row],[Protéine Brut (%) (+/-0,7)]]/(100-SSSE[[#This Row],[Humidité (%)]]))*100</f>
        <v>14.73084525055226</v>
      </c>
      <c r="M507" s="865">
        <v>1</v>
      </c>
      <c r="N507" s="865"/>
      <c r="O507" s="865">
        <v>6</v>
      </c>
      <c r="P507" s="865">
        <v>1.3</v>
      </c>
      <c r="Q507" s="863">
        <f t="shared" ref="Q507:Q511" si="16">SUM(M507:P507)</f>
        <v>8.3000000000000007</v>
      </c>
      <c r="R507" s="862">
        <v>8.6</v>
      </c>
      <c r="S507" s="862">
        <v>20.399999999999999</v>
      </c>
      <c r="T507" s="862">
        <v>22.4</v>
      </c>
      <c r="U507" s="863">
        <f>SUM(SSSE[[#This Row],[G 355µ]:[G 250µ]])</f>
        <v>51.4</v>
      </c>
      <c r="V507" s="862">
        <v>13.5</v>
      </c>
      <c r="W507" s="862">
        <v>10.5</v>
      </c>
      <c r="X507" s="862">
        <v>3</v>
      </c>
      <c r="Y507" s="883">
        <v>10.9</v>
      </c>
      <c r="Z507" s="863">
        <f>SUM(V507:Y507)</f>
        <v>37.9</v>
      </c>
      <c r="AA507" s="822"/>
      <c r="AB507" s="822"/>
      <c r="AC507" s="833"/>
      <c r="AD507" s="531">
        <v>85.46</v>
      </c>
      <c r="AE507" s="531">
        <v>-0.96</v>
      </c>
      <c r="AF507" s="823">
        <v>19.22</v>
      </c>
      <c r="AG507" s="540">
        <v>5</v>
      </c>
      <c r="AH507" s="540">
        <v>113</v>
      </c>
      <c r="AI507" s="533"/>
      <c r="AJ507" s="437"/>
      <c r="AK507" s="437"/>
      <c r="AL507" s="796" t="s">
        <v>27</v>
      </c>
      <c r="AM507" s="437" t="s">
        <v>55</v>
      </c>
      <c r="AN507" s="534" t="s">
        <v>55</v>
      </c>
      <c r="AO507" s="437" t="s">
        <v>55</v>
      </c>
      <c r="AP507" s="437" t="s">
        <v>55</v>
      </c>
      <c r="AQ507" s="608" t="s">
        <v>32</v>
      </c>
      <c r="AR507" s="437" t="s">
        <v>2244</v>
      </c>
      <c r="AS507" s="437" t="s">
        <v>2758</v>
      </c>
      <c r="AT507" s="437"/>
      <c r="AU507" s="796" t="s">
        <v>2241</v>
      </c>
      <c r="AV507" s="437">
        <v>506</v>
      </c>
    </row>
    <row r="508" spans="1:48" ht="27">
      <c r="A508" s="535">
        <v>45637</v>
      </c>
      <c r="B508" s="536">
        <v>112</v>
      </c>
      <c r="C508" s="537">
        <v>0.41666666666666669</v>
      </c>
      <c r="D508" s="538">
        <v>2408916</v>
      </c>
      <c r="E508" s="538" t="s">
        <v>71</v>
      </c>
      <c r="F508" s="538" t="s">
        <v>55</v>
      </c>
      <c r="G508" s="857">
        <v>13.86</v>
      </c>
      <c r="H508" s="857"/>
      <c r="I508" s="857"/>
      <c r="J508" s="530"/>
      <c r="K508" s="830">
        <v>13</v>
      </c>
      <c r="L508" s="539">
        <f>(SSSE[[#This Row],[Protéine Brut (%) (+/-0,7)]]/(100-SSSE[[#This Row],[Humidité (%)]]))*100</f>
        <v>15.091711167866265</v>
      </c>
      <c r="M508" s="865">
        <v>0.8</v>
      </c>
      <c r="N508" s="865"/>
      <c r="O508" s="865">
        <v>4.5</v>
      </c>
      <c r="P508" s="865">
        <v>1.3</v>
      </c>
      <c r="Q508" s="863">
        <f t="shared" si="16"/>
        <v>6.6</v>
      </c>
      <c r="R508" s="862">
        <v>6.7</v>
      </c>
      <c r="S508" s="862">
        <v>18.3</v>
      </c>
      <c r="T508" s="862">
        <v>19.7</v>
      </c>
      <c r="U508" s="863">
        <f>SUM(SSSE[[#This Row],[G 355µ]:[G 250µ]])</f>
        <v>44.7</v>
      </c>
      <c r="V508" s="862">
        <v>15</v>
      </c>
      <c r="W508" s="862">
        <v>11.4</v>
      </c>
      <c r="X508" s="862">
        <v>5.8</v>
      </c>
      <c r="Y508" s="883">
        <v>13</v>
      </c>
      <c r="Z508" s="863">
        <f>SUM(V508:Y508)</f>
        <v>45.199999999999996</v>
      </c>
      <c r="AA508" s="822">
        <v>31.74</v>
      </c>
      <c r="AB508" s="822">
        <v>62</v>
      </c>
      <c r="AC508" s="833">
        <v>11.12</v>
      </c>
      <c r="AD508" s="531">
        <v>85.81</v>
      </c>
      <c r="AE508" s="531">
        <v>-0.93</v>
      </c>
      <c r="AF508" s="823">
        <v>18.440000000000001</v>
      </c>
      <c r="AG508" s="540">
        <v>8</v>
      </c>
      <c r="AH508" s="540">
        <v>120</v>
      </c>
      <c r="AI508" s="533"/>
      <c r="AJ508" s="437"/>
      <c r="AK508" s="437"/>
      <c r="AL508" s="796" t="s">
        <v>27</v>
      </c>
      <c r="AM508" s="437" t="s">
        <v>55</v>
      </c>
      <c r="AN508" s="534" t="s">
        <v>55</v>
      </c>
      <c r="AO508" s="437" t="s">
        <v>55</v>
      </c>
      <c r="AP508" s="437" t="s">
        <v>55</v>
      </c>
      <c r="AQ508" s="608" t="s">
        <v>32</v>
      </c>
      <c r="AR508" s="437" t="s">
        <v>2244</v>
      </c>
      <c r="AS508" s="437" t="s">
        <v>2759</v>
      </c>
      <c r="AT508" s="437"/>
      <c r="AU508" s="796" t="s">
        <v>2241</v>
      </c>
      <c r="AV508" s="437">
        <v>507</v>
      </c>
    </row>
    <row r="509" spans="1:48" ht="27">
      <c r="A509" s="535">
        <v>45638</v>
      </c>
      <c r="B509" s="536">
        <v>112</v>
      </c>
      <c r="C509" s="537">
        <v>0.54166666666666663</v>
      </c>
      <c r="D509" s="538">
        <v>2408959</v>
      </c>
      <c r="E509" s="538" t="s">
        <v>59</v>
      </c>
      <c r="F509" s="538" t="s">
        <v>55</v>
      </c>
      <c r="G509" s="857">
        <v>14.4</v>
      </c>
      <c r="H509" s="857"/>
      <c r="I509" s="857"/>
      <c r="J509" s="530"/>
      <c r="K509" s="830">
        <v>12.24</v>
      </c>
      <c r="L509" s="539">
        <f>(SSSE[[#This Row],[Protéine Brut (%) (+/-0,7)]]/(100-SSSE[[#This Row],[Humidité (%)]]))*100</f>
        <v>14.299065420560749</v>
      </c>
      <c r="M509" s="865">
        <v>1</v>
      </c>
      <c r="N509" s="865"/>
      <c r="O509" s="865">
        <v>7</v>
      </c>
      <c r="P509" s="865">
        <v>1.3</v>
      </c>
      <c r="Q509" s="863">
        <f t="shared" si="16"/>
        <v>9.3000000000000007</v>
      </c>
      <c r="R509" s="862">
        <v>7.5</v>
      </c>
      <c r="S509" s="862">
        <v>18.8</v>
      </c>
      <c r="T509" s="862">
        <v>15.8</v>
      </c>
      <c r="U509" s="863">
        <f>SUM(SSSE[[#This Row],[G 355µ]:[G 250µ]])</f>
        <v>42.1</v>
      </c>
      <c r="V509" s="862">
        <v>17.399999999999999</v>
      </c>
      <c r="W509" s="862">
        <v>10.7</v>
      </c>
      <c r="X509" s="862">
        <v>4.5999999999999996</v>
      </c>
      <c r="Y509" s="883">
        <v>11.6</v>
      </c>
      <c r="Z509" s="863">
        <f t="shared" ref="Z509:Z511" si="17">SUM(V509:Y509)</f>
        <v>44.3</v>
      </c>
      <c r="AA509" s="822"/>
      <c r="AB509" s="822"/>
      <c r="AC509" s="833"/>
      <c r="AD509" s="531">
        <v>85.26</v>
      </c>
      <c r="AE509" s="531">
        <v>-1.1399999999999999</v>
      </c>
      <c r="AF509" s="823">
        <v>17.82</v>
      </c>
      <c r="AG509" s="540">
        <v>7</v>
      </c>
      <c r="AH509" s="540">
        <v>122</v>
      </c>
      <c r="AI509" s="533"/>
      <c r="AJ509" s="437"/>
      <c r="AK509" s="437"/>
      <c r="AL509" s="796" t="s">
        <v>27</v>
      </c>
      <c r="AM509" s="437" t="s">
        <v>55</v>
      </c>
      <c r="AN509" s="534" t="s">
        <v>55</v>
      </c>
      <c r="AO509" s="437" t="s">
        <v>55</v>
      </c>
      <c r="AP509" s="437" t="s">
        <v>55</v>
      </c>
      <c r="AQ509" s="608" t="s">
        <v>32</v>
      </c>
      <c r="AR509" s="437" t="s">
        <v>2244</v>
      </c>
      <c r="AS509" s="437" t="s">
        <v>2760</v>
      </c>
      <c r="AT509" s="437"/>
      <c r="AU509" s="796" t="s">
        <v>2241</v>
      </c>
      <c r="AV509" s="437">
        <v>508</v>
      </c>
    </row>
    <row r="510" spans="1:48" ht="27">
      <c r="A510" s="535">
        <v>45638</v>
      </c>
      <c r="B510" s="536">
        <v>112</v>
      </c>
      <c r="C510" s="537">
        <v>0.64583333333333337</v>
      </c>
      <c r="D510" s="538">
        <v>2408971</v>
      </c>
      <c r="E510" s="538" t="s">
        <v>2650</v>
      </c>
      <c r="F510" s="538" t="s">
        <v>55</v>
      </c>
      <c r="G510" s="857">
        <v>14.78</v>
      </c>
      <c r="H510" s="857"/>
      <c r="I510" s="857"/>
      <c r="J510" s="530"/>
      <c r="K510" s="830">
        <v>12</v>
      </c>
      <c r="L510" s="539">
        <f>(SSSE[[#This Row],[Protéine Brut (%) (+/-0,7)]]/(100-SSSE[[#This Row],[Humidité (%)]]))*100</f>
        <v>14.081201595869514</v>
      </c>
      <c r="M510" s="865">
        <v>0.8</v>
      </c>
      <c r="N510" s="865"/>
      <c r="O510" s="865">
        <v>5</v>
      </c>
      <c r="P510" s="865">
        <v>1.6</v>
      </c>
      <c r="Q510" s="863">
        <f t="shared" si="16"/>
        <v>7.4</v>
      </c>
      <c r="R510" s="862">
        <v>10.199999999999999</v>
      </c>
      <c r="S510" s="862">
        <v>24.8</v>
      </c>
      <c r="T510" s="862">
        <v>20.9</v>
      </c>
      <c r="U510" s="863">
        <f>SUM(SSSE[[#This Row],[G 355µ]:[G 250µ]])</f>
        <v>55.9</v>
      </c>
      <c r="V510" s="862">
        <v>18.7</v>
      </c>
      <c r="W510" s="862">
        <v>9.1999999999999993</v>
      </c>
      <c r="X510" s="862">
        <v>2</v>
      </c>
      <c r="Y510" s="883">
        <v>6</v>
      </c>
      <c r="Z510" s="863">
        <f t="shared" si="17"/>
        <v>35.9</v>
      </c>
      <c r="AA510" s="822"/>
      <c r="AB510" s="822"/>
      <c r="AC510" s="833"/>
      <c r="AD510" s="531"/>
      <c r="AE510" s="531"/>
      <c r="AF510" s="823"/>
      <c r="AG510" s="540">
        <v>9</v>
      </c>
      <c r="AH510" s="540">
        <v>115</v>
      </c>
      <c r="AI510" s="533"/>
      <c r="AJ510" s="437"/>
      <c r="AK510" s="437"/>
      <c r="AL510" s="796" t="s">
        <v>27</v>
      </c>
      <c r="AM510" s="437" t="s">
        <v>55</v>
      </c>
      <c r="AN510" s="534" t="s">
        <v>55</v>
      </c>
      <c r="AO510" s="437" t="s">
        <v>55</v>
      </c>
      <c r="AP510" s="437" t="s">
        <v>55</v>
      </c>
      <c r="AQ510" s="608" t="s">
        <v>32</v>
      </c>
      <c r="AR510" s="437" t="s">
        <v>2239</v>
      </c>
      <c r="AS510" s="437" t="s">
        <v>2761</v>
      </c>
      <c r="AT510" s="437"/>
      <c r="AU510" s="796" t="s">
        <v>2241</v>
      </c>
      <c r="AV510" s="437">
        <v>509</v>
      </c>
    </row>
    <row r="511" spans="1:48" ht="27">
      <c r="A511" s="535">
        <v>45639</v>
      </c>
      <c r="B511" s="536">
        <v>112</v>
      </c>
      <c r="C511" s="537">
        <v>0.42708333333333331</v>
      </c>
      <c r="D511" s="538">
        <v>2409002</v>
      </c>
      <c r="E511" s="538" t="s">
        <v>59</v>
      </c>
      <c r="F511" s="538" t="s">
        <v>55</v>
      </c>
      <c r="G511" s="857">
        <v>14.16</v>
      </c>
      <c r="H511" s="857"/>
      <c r="I511" s="857">
        <v>14.27</v>
      </c>
      <c r="J511" s="530"/>
      <c r="K511" s="830">
        <v>11.67</v>
      </c>
      <c r="L511" s="539">
        <f>(SSSE[[#This Row],[Protéine Brut (%) (+/-0,7)]]/(100-SSSE[[#This Row],[Humidité (%)]]))*100</f>
        <v>13.595060577819199</v>
      </c>
      <c r="M511" s="865">
        <v>0.8</v>
      </c>
      <c r="N511" s="865"/>
      <c r="O511" s="865">
        <v>6</v>
      </c>
      <c r="P511" s="865">
        <v>1.8</v>
      </c>
      <c r="Q511" s="863">
        <f t="shared" si="16"/>
        <v>8.6</v>
      </c>
      <c r="R511" s="862">
        <v>6.8</v>
      </c>
      <c r="S511" s="862">
        <v>22</v>
      </c>
      <c r="T511" s="862">
        <v>16.399999999999999</v>
      </c>
      <c r="U511" s="863">
        <f>SUM(SSSE[[#This Row],[G 355µ]:[G 250µ]])</f>
        <v>45.2</v>
      </c>
      <c r="V511" s="862">
        <v>16</v>
      </c>
      <c r="W511" s="862">
        <v>11.4</v>
      </c>
      <c r="X511" s="862">
        <v>3</v>
      </c>
      <c r="Y511" s="883">
        <v>14</v>
      </c>
      <c r="Z511" s="863">
        <f t="shared" si="17"/>
        <v>44.4</v>
      </c>
      <c r="AA511" s="822"/>
      <c r="AB511" s="822"/>
      <c r="AC511" s="833"/>
      <c r="AD511" s="531">
        <v>86.29</v>
      </c>
      <c r="AE511" s="531">
        <v>-1.58</v>
      </c>
      <c r="AF511" s="823">
        <v>19.760000000000002</v>
      </c>
      <c r="AG511" s="540">
        <v>8</v>
      </c>
      <c r="AH511" s="540">
        <v>120</v>
      </c>
      <c r="AI511" s="533"/>
      <c r="AJ511" s="437"/>
      <c r="AK511" s="437"/>
      <c r="AL511" s="796" t="s">
        <v>27</v>
      </c>
      <c r="AM511" s="437" t="s">
        <v>55</v>
      </c>
      <c r="AN511" s="534" t="s">
        <v>55</v>
      </c>
      <c r="AO511" s="437" t="s">
        <v>55</v>
      </c>
      <c r="AP511" s="437" t="s">
        <v>55</v>
      </c>
      <c r="AQ511" s="608" t="s">
        <v>32</v>
      </c>
      <c r="AR511" s="437" t="s">
        <v>2244</v>
      </c>
      <c r="AS511" s="437" t="s">
        <v>2762</v>
      </c>
      <c r="AT511" s="437"/>
      <c r="AU511" s="796" t="s">
        <v>2241</v>
      </c>
      <c r="AV511" s="437">
        <v>510</v>
      </c>
    </row>
    <row r="512" spans="1:48" ht="27">
      <c r="A512" s="535">
        <v>45639</v>
      </c>
      <c r="B512" s="536">
        <v>112</v>
      </c>
      <c r="C512" s="537">
        <v>0.70833333333333337</v>
      </c>
      <c r="D512" s="538">
        <v>2409022</v>
      </c>
      <c r="E512" s="538" t="s">
        <v>2650</v>
      </c>
      <c r="F512" s="538" t="s">
        <v>55</v>
      </c>
      <c r="G512" s="857">
        <v>14.37</v>
      </c>
      <c r="H512" s="857"/>
      <c r="I512" s="857">
        <v>14.3</v>
      </c>
      <c r="J512" s="530"/>
      <c r="K512" s="830">
        <v>12</v>
      </c>
      <c r="L512" s="539">
        <f>(SSSE[[#This Row],[Protéine Brut (%) (+/-0,7)]]/(100-SSSE[[#This Row],[Humidité (%)]]))*100</f>
        <v>14.013780217213595</v>
      </c>
      <c r="M512" s="865">
        <v>0.88</v>
      </c>
      <c r="N512" s="865"/>
      <c r="O512" s="865">
        <v>5.14</v>
      </c>
      <c r="P512" s="865">
        <v>1.68</v>
      </c>
      <c r="Q512" s="863">
        <f>SUM(M512:P512)</f>
        <v>7.6999999999999993</v>
      </c>
      <c r="R512" s="862">
        <v>10.24</v>
      </c>
      <c r="S512" s="862">
        <v>24.8</v>
      </c>
      <c r="T512" s="862">
        <v>20.98</v>
      </c>
      <c r="U512" s="863">
        <f>SUM(SSSE[[#This Row],[G 355µ]:[G 250µ]])</f>
        <v>56.019999999999996</v>
      </c>
      <c r="V512" s="862">
        <v>18.7</v>
      </c>
      <c r="W512" s="862">
        <v>9.2799999999999994</v>
      </c>
      <c r="X512" s="862">
        <v>1.68</v>
      </c>
      <c r="Y512" s="883">
        <v>6.5</v>
      </c>
      <c r="Z512" s="863">
        <f>SUM(V512:Y512)</f>
        <v>36.159999999999997</v>
      </c>
      <c r="AA512" s="822"/>
      <c r="AB512" s="822"/>
      <c r="AC512" s="833"/>
      <c r="AD512" s="531">
        <v>85.34</v>
      </c>
      <c r="AE512" s="531">
        <v>-1.47</v>
      </c>
      <c r="AF512" s="823">
        <v>20.440000000000001</v>
      </c>
      <c r="AG512" s="540">
        <v>7</v>
      </c>
      <c r="AH512" s="540">
        <v>98</v>
      </c>
      <c r="AI512" s="533"/>
      <c r="AJ512" s="437"/>
      <c r="AK512" s="437"/>
      <c r="AL512" s="796" t="s">
        <v>105</v>
      </c>
      <c r="AM512" s="437"/>
      <c r="AN512" s="534"/>
      <c r="AO512" s="437"/>
      <c r="AP512" s="437"/>
      <c r="AQ512" s="608"/>
      <c r="AR512" s="437" t="s">
        <v>2244</v>
      </c>
      <c r="AS512" s="437" t="s">
        <v>2763</v>
      </c>
      <c r="AT512" s="437"/>
      <c r="AU512" s="796" t="s">
        <v>2241</v>
      </c>
      <c r="AV512" s="437">
        <v>511</v>
      </c>
    </row>
    <row r="513" spans="1:48" ht="27">
      <c r="A513" s="535">
        <v>45642</v>
      </c>
      <c r="B513" s="536">
        <v>112</v>
      </c>
      <c r="C513" s="537">
        <v>0.47916666666666669</v>
      </c>
      <c r="D513" s="538">
        <v>2409093</v>
      </c>
      <c r="E513" s="538" t="s">
        <v>59</v>
      </c>
      <c r="F513" s="538" t="s">
        <v>55</v>
      </c>
      <c r="G513" s="857">
        <v>14.3</v>
      </c>
      <c r="H513" s="857"/>
      <c r="I513" s="857"/>
      <c r="J513" s="530"/>
      <c r="K513" s="830">
        <v>12.41</v>
      </c>
      <c r="L513" s="539">
        <f>(SSSE[[#This Row],[Protéine Brut (%) (+/-0,7)]]/(100-SSSE[[#This Row],[Humidité (%)]]))*100</f>
        <v>14.480746791131855</v>
      </c>
      <c r="M513" s="865">
        <v>1</v>
      </c>
      <c r="N513" s="865"/>
      <c r="O513" s="865">
        <v>4.8</v>
      </c>
      <c r="P513" s="865">
        <v>1.5</v>
      </c>
      <c r="Q513" s="863">
        <f>SUM(M513:P513)</f>
        <v>7.3</v>
      </c>
      <c r="R513" s="862">
        <v>8</v>
      </c>
      <c r="S513" s="862">
        <v>23</v>
      </c>
      <c r="T513" s="862">
        <v>22</v>
      </c>
      <c r="U513" s="863">
        <f>SUM(SSSE[[#This Row],[G 355µ]:[G 250µ]])</f>
        <v>53</v>
      </c>
      <c r="V513" s="862">
        <v>14</v>
      </c>
      <c r="W513" s="862">
        <v>10</v>
      </c>
      <c r="X513" s="862">
        <v>5</v>
      </c>
      <c r="Y513" s="883">
        <v>10</v>
      </c>
      <c r="Z513" s="863">
        <f>SUM(V513:Y513)</f>
        <v>39</v>
      </c>
      <c r="AA513" s="822"/>
      <c r="AB513" s="822"/>
      <c r="AC513" s="833"/>
      <c r="AD513" s="531">
        <v>85.57</v>
      </c>
      <c r="AE513" s="531">
        <v>-1.08</v>
      </c>
      <c r="AF513" s="823">
        <v>19.170000000000002</v>
      </c>
      <c r="AG513" s="540">
        <v>8</v>
      </c>
      <c r="AH513" s="540">
        <v>100</v>
      </c>
      <c r="AI513" s="533"/>
      <c r="AJ513" s="437"/>
      <c r="AK513" s="437"/>
      <c r="AL513" s="796" t="s">
        <v>27</v>
      </c>
      <c r="AM513" s="437" t="s">
        <v>55</v>
      </c>
      <c r="AN513" s="534" t="s">
        <v>55</v>
      </c>
      <c r="AO513" s="437" t="s">
        <v>55</v>
      </c>
      <c r="AP513" s="437" t="s">
        <v>55</v>
      </c>
      <c r="AQ513" s="608" t="s">
        <v>32</v>
      </c>
      <c r="AR513" s="437" t="s">
        <v>2244</v>
      </c>
      <c r="AS513" s="437" t="s">
        <v>2764</v>
      </c>
      <c r="AT513" s="437"/>
      <c r="AU513" s="796" t="s">
        <v>2241</v>
      </c>
      <c r="AV513" s="437">
        <v>512</v>
      </c>
    </row>
    <row r="514" spans="1:48" ht="27">
      <c r="A514" s="535">
        <v>45642</v>
      </c>
      <c r="B514" s="536">
        <v>112</v>
      </c>
      <c r="C514" s="537">
        <v>0.51041666666666663</v>
      </c>
      <c r="D514" s="538">
        <v>2409097</v>
      </c>
      <c r="E514" s="538" t="s">
        <v>71</v>
      </c>
      <c r="F514" s="538" t="s">
        <v>55</v>
      </c>
      <c r="G514" s="857">
        <v>14</v>
      </c>
      <c r="H514" s="857"/>
      <c r="I514" s="857"/>
      <c r="J514" s="530"/>
      <c r="K514" s="830">
        <v>12.94</v>
      </c>
      <c r="L514" s="539">
        <f>(SSSE[[#This Row],[Protéine Brut (%) (+/-0,7)]]/(100-SSSE[[#This Row],[Humidité (%)]]))*100</f>
        <v>15.046511627906975</v>
      </c>
      <c r="M514" s="865"/>
      <c r="N514" s="865"/>
      <c r="O514" s="865"/>
      <c r="P514" s="865"/>
      <c r="Q514" s="863"/>
      <c r="R514" s="862"/>
      <c r="S514" s="862"/>
      <c r="T514" s="862"/>
      <c r="U514" s="863"/>
      <c r="V514" s="862"/>
      <c r="W514" s="862"/>
      <c r="X514" s="862"/>
      <c r="Y514" s="883"/>
      <c r="Z514" s="863"/>
      <c r="AA514" s="822"/>
      <c r="AB514" s="822"/>
      <c r="AC514" s="833"/>
      <c r="AD514" s="531">
        <v>85.06</v>
      </c>
      <c r="AE514" s="531">
        <v>-1.08</v>
      </c>
      <c r="AF514" s="823">
        <v>19.350000000000001</v>
      </c>
      <c r="AG514" s="540">
        <v>7</v>
      </c>
      <c r="AH514" s="540">
        <v>112</v>
      </c>
      <c r="AI514" s="533"/>
      <c r="AJ514" s="437"/>
      <c r="AK514" s="437"/>
      <c r="AL514" s="796" t="s">
        <v>46</v>
      </c>
      <c r="AM514" s="437" t="s">
        <v>55</v>
      </c>
      <c r="AN514" s="534" t="s">
        <v>55</v>
      </c>
      <c r="AO514" s="437" t="s">
        <v>55</v>
      </c>
      <c r="AP514" s="437" t="s">
        <v>55</v>
      </c>
      <c r="AQ514" s="608" t="s">
        <v>32</v>
      </c>
      <c r="AR514" s="437" t="s">
        <v>2244</v>
      </c>
      <c r="AS514" s="437" t="s">
        <v>2765</v>
      </c>
      <c r="AT514" s="437"/>
      <c r="AU514" s="796" t="s">
        <v>2241</v>
      </c>
      <c r="AV514" s="437">
        <v>513</v>
      </c>
    </row>
    <row r="515" spans="1:48" ht="27">
      <c r="A515" s="535">
        <v>45642</v>
      </c>
      <c r="B515" s="536">
        <v>112</v>
      </c>
      <c r="C515" s="537">
        <v>0.5625</v>
      </c>
      <c r="D515" s="538">
        <v>2409099</v>
      </c>
      <c r="E515" s="538" t="s">
        <v>59</v>
      </c>
      <c r="F515" s="538" t="s">
        <v>55</v>
      </c>
      <c r="G515" s="857">
        <v>14.4</v>
      </c>
      <c r="H515" s="857"/>
      <c r="I515" s="857"/>
      <c r="J515" s="530"/>
      <c r="K515" s="830">
        <v>12.37</v>
      </c>
      <c r="L515" s="539">
        <f>(SSSE[[#This Row],[Protéine Brut (%) (+/-0,7)]]/(100-SSSE[[#This Row],[Humidité (%)]]))*100</f>
        <v>14.450934579439254</v>
      </c>
      <c r="M515" s="865"/>
      <c r="N515" s="865"/>
      <c r="O515" s="865"/>
      <c r="P515" s="865"/>
      <c r="Q515" s="863"/>
      <c r="R515" s="862"/>
      <c r="S515" s="862"/>
      <c r="T515" s="862"/>
      <c r="U515" s="863"/>
      <c r="V515" s="862"/>
      <c r="W515" s="862"/>
      <c r="X515" s="862"/>
      <c r="Y515" s="883"/>
      <c r="Z515" s="863"/>
      <c r="AA515" s="822"/>
      <c r="AB515" s="822"/>
      <c r="AC515" s="833"/>
      <c r="AD515" s="531">
        <v>85.57</v>
      </c>
      <c r="AE515" s="531">
        <v>-1.08</v>
      </c>
      <c r="AF515" s="823">
        <v>19.170000000000002</v>
      </c>
      <c r="AG515" s="540">
        <v>9</v>
      </c>
      <c r="AH515" s="540">
        <v>115</v>
      </c>
      <c r="AI515" s="533"/>
      <c r="AJ515" s="437"/>
      <c r="AK515" s="437"/>
      <c r="AL515" s="796" t="s">
        <v>46</v>
      </c>
      <c r="AM515" s="437" t="s">
        <v>55</v>
      </c>
      <c r="AN515" s="534" t="s">
        <v>55</v>
      </c>
      <c r="AO515" s="437" t="s">
        <v>55</v>
      </c>
      <c r="AP515" s="437" t="s">
        <v>55</v>
      </c>
      <c r="AQ515" s="608" t="s">
        <v>32</v>
      </c>
      <c r="AR515" s="437" t="s">
        <v>2244</v>
      </c>
      <c r="AS515" s="437" t="s">
        <v>2766</v>
      </c>
      <c r="AT515" s="437"/>
      <c r="AU515" s="796" t="s">
        <v>2241</v>
      </c>
      <c r="AV515" s="437">
        <v>514</v>
      </c>
    </row>
    <row r="516" spans="1:48" ht="27">
      <c r="A516" s="535">
        <v>45644</v>
      </c>
      <c r="B516" s="536">
        <v>112</v>
      </c>
      <c r="C516" s="537">
        <v>0.4152777777777778</v>
      </c>
      <c r="D516" s="538">
        <v>2409156</v>
      </c>
      <c r="E516" s="538" t="s">
        <v>59</v>
      </c>
      <c r="F516" s="538" t="s">
        <v>55</v>
      </c>
      <c r="G516" s="857">
        <v>14.08</v>
      </c>
      <c r="H516" s="857"/>
      <c r="I516" s="857">
        <v>14.3</v>
      </c>
      <c r="J516" s="530"/>
      <c r="K516" s="830">
        <v>13.07</v>
      </c>
      <c r="L516" s="539">
        <f>(SSSE[[#This Row],[Protéine Brut (%) (+/-0,7)]]/(100-SSSE[[#This Row],[Humidité (%)]]))*100</f>
        <v>15.211824953445067</v>
      </c>
      <c r="M516" s="865">
        <v>0.6</v>
      </c>
      <c r="N516" s="865"/>
      <c r="O516" s="865">
        <v>4</v>
      </c>
      <c r="P516" s="865">
        <v>1.28</v>
      </c>
      <c r="Q516" s="863">
        <f>SUM(M516:P516)</f>
        <v>5.88</v>
      </c>
      <c r="R516" s="862">
        <v>7.6</v>
      </c>
      <c r="S516" s="862">
        <v>19.600000000000001</v>
      </c>
      <c r="T516" s="862">
        <v>17</v>
      </c>
      <c r="U516" s="863">
        <f>SUM(SSSE[[#This Row],[G 355µ]:[G 250µ]])</f>
        <v>44.2</v>
      </c>
      <c r="V516" s="862">
        <v>17.399999999999999</v>
      </c>
      <c r="W516" s="862">
        <v>14</v>
      </c>
      <c r="X516" s="862">
        <v>3</v>
      </c>
      <c r="Y516" s="883">
        <v>13</v>
      </c>
      <c r="Z516" s="863">
        <f>SUM(V516:Y516)</f>
        <v>47.4</v>
      </c>
      <c r="AA516" s="822"/>
      <c r="AB516" s="822"/>
      <c r="AC516" s="833"/>
      <c r="AD516" s="531">
        <v>85.27</v>
      </c>
      <c r="AE516" s="531">
        <v>-1.26</v>
      </c>
      <c r="AF516" s="823">
        <v>20.059999999999999</v>
      </c>
      <c r="AG516" s="540">
        <v>4</v>
      </c>
      <c r="AH516" s="540">
        <v>120</v>
      </c>
      <c r="AI516" s="533"/>
      <c r="AJ516" s="437"/>
      <c r="AK516" s="437"/>
      <c r="AL516" s="796" t="s">
        <v>46</v>
      </c>
      <c r="AM516" s="437" t="s">
        <v>55</v>
      </c>
      <c r="AN516" s="534" t="s">
        <v>55</v>
      </c>
      <c r="AO516" s="437" t="s">
        <v>55</v>
      </c>
      <c r="AP516" s="437" t="s">
        <v>55</v>
      </c>
      <c r="AQ516" s="608" t="s">
        <v>32</v>
      </c>
      <c r="AR516" s="437" t="s">
        <v>2244</v>
      </c>
      <c r="AS516" s="437" t="s">
        <v>2767</v>
      </c>
      <c r="AT516" s="437"/>
      <c r="AU516" s="796" t="s">
        <v>2241</v>
      </c>
      <c r="AV516" s="437">
        <v>515</v>
      </c>
    </row>
    <row r="517" spans="1:48" ht="27">
      <c r="A517" s="535">
        <v>45644</v>
      </c>
      <c r="B517" s="536">
        <v>112</v>
      </c>
      <c r="C517" s="537">
        <v>0.46875</v>
      </c>
      <c r="D517" s="538">
        <v>2409162</v>
      </c>
      <c r="E517" s="538" t="s">
        <v>71</v>
      </c>
      <c r="F517" s="538" t="s">
        <v>55</v>
      </c>
      <c r="G517" s="857">
        <v>13.9</v>
      </c>
      <c r="H517" s="857"/>
      <c r="I517" s="857"/>
      <c r="J517" s="530"/>
      <c r="K517" s="830">
        <v>12.6</v>
      </c>
      <c r="L517" s="539">
        <f>(SSSE[[#This Row],[Protéine Brut (%) (+/-0,7)]]/(100-SSSE[[#This Row],[Humidité (%)]]))*100</f>
        <v>14.634146341463417</v>
      </c>
      <c r="M517" s="865">
        <v>0.2</v>
      </c>
      <c r="N517" s="865"/>
      <c r="O517" s="865">
        <v>3</v>
      </c>
      <c r="P517" s="865">
        <v>1.2</v>
      </c>
      <c r="Q517" s="863">
        <f>SUM(M517:P517)</f>
        <v>4.4000000000000004</v>
      </c>
      <c r="R517" s="862">
        <v>8</v>
      </c>
      <c r="S517" s="862">
        <v>22.6</v>
      </c>
      <c r="T517" s="862">
        <v>20</v>
      </c>
      <c r="U517" s="863">
        <f>SUM(SSSE[[#This Row],[G 355µ]:[G 250µ]])</f>
        <v>50.6</v>
      </c>
      <c r="V517" s="862">
        <v>18</v>
      </c>
      <c r="W517" s="862">
        <v>11.2</v>
      </c>
      <c r="X517" s="862">
        <v>2</v>
      </c>
      <c r="Y517" s="883">
        <v>12</v>
      </c>
      <c r="Z517" s="863">
        <f>SUM(V517:Y517)</f>
        <v>43.2</v>
      </c>
      <c r="AA517" s="822"/>
      <c r="AB517" s="822"/>
      <c r="AC517" s="833"/>
      <c r="AD517" s="531">
        <v>85.39</v>
      </c>
      <c r="AE517" s="531">
        <v>-1.23</v>
      </c>
      <c r="AF517" s="823">
        <v>19.690000000000001</v>
      </c>
      <c r="AG517" s="540">
        <v>5</v>
      </c>
      <c r="AH517" s="540">
        <v>118</v>
      </c>
      <c r="AI517" s="533"/>
      <c r="AJ517" s="437"/>
      <c r="AK517" s="437"/>
      <c r="AL517" s="796" t="s">
        <v>46</v>
      </c>
      <c r="AM517" s="437" t="s">
        <v>55</v>
      </c>
      <c r="AN517" s="534" t="s">
        <v>55</v>
      </c>
      <c r="AO517" s="437" t="s">
        <v>55</v>
      </c>
      <c r="AP517" s="437" t="s">
        <v>55</v>
      </c>
      <c r="AQ517" s="608" t="s">
        <v>32</v>
      </c>
      <c r="AR517" s="437" t="s">
        <v>2244</v>
      </c>
      <c r="AS517" s="437" t="s">
        <v>2768</v>
      </c>
      <c r="AT517" s="437"/>
      <c r="AU517" s="796" t="s">
        <v>2241</v>
      </c>
      <c r="AV517" s="437">
        <v>516</v>
      </c>
    </row>
    <row r="518" spans="1:48" ht="27">
      <c r="A518" s="535">
        <v>45644</v>
      </c>
      <c r="B518" s="536">
        <v>112</v>
      </c>
      <c r="C518" s="537">
        <v>0.52083333333333337</v>
      </c>
      <c r="D518" s="538">
        <v>2409168</v>
      </c>
      <c r="E518" s="538" t="s">
        <v>59</v>
      </c>
      <c r="F518" s="538" t="s">
        <v>55</v>
      </c>
      <c r="G518" s="857">
        <v>14.04</v>
      </c>
      <c r="H518" s="857"/>
      <c r="I518" s="857"/>
      <c r="J518" s="530"/>
      <c r="K518" s="830">
        <v>12.74</v>
      </c>
      <c r="L518" s="539">
        <f>(SSSE[[#This Row],[Protéine Brut (%) (+/-0,7)]]/(100-SSSE[[#This Row],[Humidité (%)]]))*100</f>
        <v>14.820846905537458</v>
      </c>
      <c r="M518" s="865"/>
      <c r="N518" s="865"/>
      <c r="O518" s="865"/>
      <c r="P518" s="865"/>
      <c r="Q518" s="863"/>
      <c r="R518" s="862"/>
      <c r="S518" s="862"/>
      <c r="T518" s="862"/>
      <c r="U518" s="863"/>
      <c r="V518" s="862"/>
      <c r="W518" s="862"/>
      <c r="X518" s="862"/>
      <c r="Y518" s="883"/>
      <c r="Z518" s="863"/>
      <c r="AA518" s="822"/>
      <c r="AB518" s="822"/>
      <c r="AC518" s="833"/>
      <c r="AD518" s="531"/>
      <c r="AE518" s="531"/>
      <c r="AF518" s="823"/>
      <c r="AG518" s="540"/>
      <c r="AH518" s="540"/>
      <c r="AI518" s="533"/>
      <c r="AJ518" s="437"/>
      <c r="AK518" s="437"/>
      <c r="AL518" s="796" t="s">
        <v>105</v>
      </c>
      <c r="AM518" s="437" t="s">
        <v>55</v>
      </c>
      <c r="AN518" s="534" t="s">
        <v>55</v>
      </c>
      <c r="AO518" s="437" t="s">
        <v>55</v>
      </c>
      <c r="AP518" s="437" t="s">
        <v>55</v>
      </c>
      <c r="AQ518" s="608" t="s">
        <v>32</v>
      </c>
      <c r="AR518" s="437" t="s">
        <v>2244</v>
      </c>
      <c r="AS518" s="437" t="s">
        <v>2769</v>
      </c>
      <c r="AT518" s="437"/>
      <c r="AU518" s="796" t="s">
        <v>2241</v>
      </c>
      <c r="AV518" s="437">
        <v>517</v>
      </c>
    </row>
    <row r="519" spans="1:48" ht="27">
      <c r="A519" s="535">
        <v>45645</v>
      </c>
      <c r="B519" s="536">
        <v>112</v>
      </c>
      <c r="C519" s="537">
        <v>0.35416666666666669</v>
      </c>
      <c r="D519" s="538">
        <v>2409178</v>
      </c>
      <c r="E519" s="538" t="s">
        <v>59</v>
      </c>
      <c r="F519" s="538" t="s">
        <v>55</v>
      </c>
      <c r="G519" s="857">
        <v>13.9</v>
      </c>
      <c r="H519" s="857"/>
      <c r="I519" s="857"/>
      <c r="J519" s="530"/>
      <c r="K519" s="830">
        <v>13.3</v>
      </c>
      <c r="L519" s="539">
        <f>(SSSE[[#This Row],[Protéine Brut (%) (+/-0,7)]]/(100-SSSE[[#This Row],[Humidité (%)]]))*100</f>
        <v>15.447154471544716</v>
      </c>
      <c r="M519" s="865">
        <v>0.9</v>
      </c>
      <c r="N519" s="865"/>
      <c r="O519" s="865">
        <v>5.2</v>
      </c>
      <c r="P519" s="865">
        <v>1.7</v>
      </c>
      <c r="Q519" s="863">
        <f>SUM(M519:P519)</f>
        <v>7.8000000000000007</v>
      </c>
      <c r="R519" s="862">
        <v>8.6999999999999993</v>
      </c>
      <c r="S519" s="862">
        <v>19</v>
      </c>
      <c r="T519" s="862">
        <v>17</v>
      </c>
      <c r="U519" s="863">
        <f>SUM(SSSE[[#This Row],[G 355µ]:[G 250µ]])</f>
        <v>44.7</v>
      </c>
      <c r="V519" s="862">
        <v>18</v>
      </c>
      <c r="W519" s="862">
        <v>10.3</v>
      </c>
      <c r="X519" s="862">
        <v>6</v>
      </c>
      <c r="Y519" s="883">
        <v>10.7</v>
      </c>
      <c r="Z519" s="863">
        <f>SUM(V519:Y519)</f>
        <v>45</v>
      </c>
      <c r="AA519" s="822"/>
      <c r="AB519" s="822"/>
      <c r="AC519" s="833"/>
      <c r="AD519" s="531">
        <v>84.82</v>
      </c>
      <c r="AE519" s="531">
        <v>-0.97</v>
      </c>
      <c r="AF519" s="823">
        <v>19.07</v>
      </c>
      <c r="AG519" s="540">
        <v>6</v>
      </c>
      <c r="AH519" s="540">
        <v>111</v>
      </c>
      <c r="AI519" s="533"/>
      <c r="AJ519" s="437"/>
      <c r="AK519" s="437" t="s">
        <v>2770</v>
      </c>
      <c r="AL519" s="796" t="s">
        <v>46</v>
      </c>
      <c r="AM519" s="437" t="s">
        <v>55</v>
      </c>
      <c r="AN519" s="534" t="s">
        <v>55</v>
      </c>
      <c r="AO519" s="437" t="s">
        <v>55</v>
      </c>
      <c r="AP519" s="437" t="s">
        <v>55</v>
      </c>
      <c r="AQ519" s="608" t="s">
        <v>32</v>
      </c>
      <c r="AR519" s="437" t="s">
        <v>2244</v>
      </c>
      <c r="AS519" s="437" t="s">
        <v>2771</v>
      </c>
      <c r="AT519" s="437"/>
      <c r="AU519" s="796" t="s">
        <v>2241</v>
      </c>
      <c r="AV519" s="437">
        <v>518</v>
      </c>
    </row>
    <row r="520" spans="1:48" ht="27">
      <c r="A520" s="535">
        <v>45645</v>
      </c>
      <c r="B520" s="536">
        <v>112</v>
      </c>
      <c r="C520" s="537">
        <v>0.35416666666666669</v>
      </c>
      <c r="D520" s="538">
        <v>2409179</v>
      </c>
      <c r="E520" s="538" t="s">
        <v>59</v>
      </c>
      <c r="F520" s="538" t="s">
        <v>55</v>
      </c>
      <c r="G520" s="857">
        <v>13.9</v>
      </c>
      <c r="H520" s="857"/>
      <c r="I520" s="857">
        <v>14.2</v>
      </c>
      <c r="J520" s="530"/>
      <c r="K520" s="830">
        <v>13.46</v>
      </c>
      <c r="L520" s="539">
        <f>(SSSE[[#This Row],[Protéine Brut (%) (+/-0,7)]]/(100-SSSE[[#This Row],[Humidité (%)]]))*100</f>
        <v>15.632984901277586</v>
      </c>
      <c r="M520" s="865">
        <v>0.8</v>
      </c>
      <c r="N520" s="865"/>
      <c r="O520" s="865">
        <v>5</v>
      </c>
      <c r="P520" s="865">
        <v>1.6</v>
      </c>
      <c r="Q520" s="863">
        <f>SUM(M520:P520)</f>
        <v>7.4</v>
      </c>
      <c r="R520" s="862">
        <v>9.4</v>
      </c>
      <c r="S520" s="862">
        <v>20</v>
      </c>
      <c r="T520" s="862">
        <v>19</v>
      </c>
      <c r="U520" s="863">
        <f>SUM(SSSE[[#This Row],[G 355µ]:[G 250µ]])</f>
        <v>48.4</v>
      </c>
      <c r="V520" s="862">
        <v>18</v>
      </c>
      <c r="W520" s="862">
        <v>9.6</v>
      </c>
      <c r="X520" s="862">
        <v>5.2</v>
      </c>
      <c r="Y520" s="883">
        <v>8.5</v>
      </c>
      <c r="Z520" s="863">
        <f>SUM(V520:Y520)</f>
        <v>41.300000000000004</v>
      </c>
      <c r="AA520" s="822"/>
      <c r="AB520" s="822"/>
      <c r="AC520" s="833"/>
      <c r="AD520" s="531">
        <v>84.18</v>
      </c>
      <c r="AE520" s="531">
        <v>-1.43</v>
      </c>
      <c r="AF520" s="823">
        <v>20.99</v>
      </c>
      <c r="AG520" s="540">
        <v>7</v>
      </c>
      <c r="AH520" s="540">
        <v>115</v>
      </c>
      <c r="AI520" s="533">
        <v>0.85</v>
      </c>
      <c r="AJ520" s="437"/>
      <c r="AK520" s="437"/>
      <c r="AL520" s="796" t="s">
        <v>46</v>
      </c>
      <c r="AM520" s="437" t="s">
        <v>55</v>
      </c>
      <c r="AN520" s="534" t="s">
        <v>55</v>
      </c>
      <c r="AO520" s="437" t="s">
        <v>55</v>
      </c>
      <c r="AP520" s="437" t="s">
        <v>55</v>
      </c>
      <c r="AQ520" s="608" t="s">
        <v>32</v>
      </c>
      <c r="AR520" s="437" t="s">
        <v>2244</v>
      </c>
      <c r="AS520" s="437" t="s">
        <v>2772</v>
      </c>
      <c r="AT520" s="437"/>
      <c r="AU520" s="796" t="s">
        <v>2241</v>
      </c>
      <c r="AV520" s="437">
        <v>519</v>
      </c>
    </row>
    <row r="521" spans="1:48" ht="27">
      <c r="A521" s="535">
        <v>45645</v>
      </c>
      <c r="B521" s="536">
        <v>112</v>
      </c>
      <c r="C521" s="537">
        <v>0.46180555555555558</v>
      </c>
      <c r="D521" s="538">
        <v>2409206</v>
      </c>
      <c r="E521" s="538" t="s">
        <v>71</v>
      </c>
      <c r="F521" s="538" t="s">
        <v>55</v>
      </c>
      <c r="G521" s="857">
        <v>13.89</v>
      </c>
      <c r="H521" s="857"/>
      <c r="I521" s="857"/>
      <c r="J521" s="530"/>
      <c r="K521" s="830">
        <v>12.97</v>
      </c>
      <c r="L521" s="539">
        <f>(SSSE[[#This Row],[Protéine Brut (%) (+/-0,7)]]/(100-SSSE[[#This Row],[Humidité (%)]]))*100</f>
        <v>15.062129833933341</v>
      </c>
      <c r="M521" s="865">
        <v>1.4</v>
      </c>
      <c r="N521" s="865"/>
      <c r="O521" s="865">
        <v>5.5</v>
      </c>
      <c r="P521" s="865">
        <v>1.6</v>
      </c>
      <c r="Q521" s="863">
        <f>SUM(M521:P521)</f>
        <v>8.5</v>
      </c>
      <c r="R521" s="862">
        <v>10</v>
      </c>
      <c r="S521" s="862">
        <v>21.4</v>
      </c>
      <c r="T521" s="862">
        <v>16.100000000000001</v>
      </c>
      <c r="U521" s="863">
        <f>SUM(SSSE[[#This Row],[G 355µ]:[G 250µ]])</f>
        <v>47.5</v>
      </c>
      <c r="V521" s="862">
        <v>17.100000000000001</v>
      </c>
      <c r="W521" s="862">
        <v>11</v>
      </c>
      <c r="X521" s="862">
        <v>4</v>
      </c>
      <c r="Y521" s="883">
        <v>10.6</v>
      </c>
      <c r="Z521" s="863">
        <f>SUM(V521:Y521)</f>
        <v>42.7</v>
      </c>
      <c r="AA521" s="822">
        <v>35.28</v>
      </c>
      <c r="AB521" s="822">
        <v>79.48</v>
      </c>
      <c r="AC521" s="833">
        <v>12.02</v>
      </c>
      <c r="AD521" s="531"/>
      <c r="AE521" s="531"/>
      <c r="AF521" s="823"/>
      <c r="AG521" s="540">
        <v>4</v>
      </c>
      <c r="AH521" s="540">
        <v>112</v>
      </c>
      <c r="AI521" s="533"/>
      <c r="AJ521" s="437"/>
      <c r="AK521" s="437"/>
      <c r="AL521" s="796" t="s">
        <v>46</v>
      </c>
      <c r="AM521" s="437" t="s">
        <v>55</v>
      </c>
      <c r="AN521" s="534" t="s">
        <v>55</v>
      </c>
      <c r="AO521" s="437" t="s">
        <v>55</v>
      </c>
      <c r="AP521" s="437" t="s">
        <v>55</v>
      </c>
      <c r="AQ521" s="608" t="s">
        <v>32</v>
      </c>
      <c r="AR521" s="437" t="s">
        <v>2244</v>
      </c>
      <c r="AS521" s="437" t="s">
        <v>2773</v>
      </c>
      <c r="AT521" s="437"/>
      <c r="AU521" s="796" t="s">
        <v>2241</v>
      </c>
      <c r="AV521" s="437">
        <v>520</v>
      </c>
    </row>
    <row r="522" spans="1:48" ht="27">
      <c r="A522" s="535">
        <v>45646</v>
      </c>
      <c r="B522" s="536">
        <v>112</v>
      </c>
      <c r="C522" s="537">
        <v>0.41666666666666669</v>
      </c>
      <c r="D522" s="538">
        <v>2409242</v>
      </c>
      <c r="E522" s="538" t="s">
        <v>59</v>
      </c>
      <c r="F522" s="538" t="s">
        <v>55</v>
      </c>
      <c r="G522" s="857">
        <v>14</v>
      </c>
      <c r="H522" s="857"/>
      <c r="I522" s="857">
        <v>13.97</v>
      </c>
      <c r="J522" s="530"/>
      <c r="K522" s="830">
        <v>13.81</v>
      </c>
      <c r="L522" s="539">
        <f>(SSSE[[#This Row],[Protéine Brut (%) (+/-0,7)]]/(100-SSSE[[#This Row],[Humidité (%)]]))*100</f>
        <v>16.058139534883722</v>
      </c>
      <c r="M522" s="865">
        <v>1</v>
      </c>
      <c r="N522" s="865"/>
      <c r="O522" s="865">
        <v>5.2</v>
      </c>
      <c r="P522" s="865">
        <v>1.6</v>
      </c>
      <c r="Q522" s="863">
        <f>SUM(M522:P522)</f>
        <v>7.8000000000000007</v>
      </c>
      <c r="R522" s="862">
        <v>7.8</v>
      </c>
      <c r="S522" s="862">
        <v>18.600000000000001</v>
      </c>
      <c r="T522" s="862">
        <v>19.8</v>
      </c>
      <c r="U522" s="863">
        <f>SUM(SSSE[[#This Row],[G 355µ]:[G 250µ]])</f>
        <v>46.2</v>
      </c>
      <c r="V522" s="862">
        <v>15.4</v>
      </c>
      <c r="W522" s="862">
        <v>10.6</v>
      </c>
      <c r="X522" s="862">
        <v>5</v>
      </c>
      <c r="Y522" s="883">
        <v>9.8000000000000007</v>
      </c>
      <c r="Z522" s="863">
        <f>SUM(V522:Y522)</f>
        <v>40.799999999999997</v>
      </c>
      <c r="AA522" s="822"/>
      <c r="AB522" s="822"/>
      <c r="AC522" s="833"/>
      <c r="AD522" s="531">
        <v>80.319999999999993</v>
      </c>
      <c r="AE522" s="531">
        <v>-1.32</v>
      </c>
      <c r="AF522" s="823">
        <v>20.57</v>
      </c>
      <c r="AG522" s="540">
        <v>3</v>
      </c>
      <c r="AH522" s="540">
        <v>110</v>
      </c>
      <c r="AI522" s="533"/>
      <c r="AJ522" s="437"/>
      <c r="AK522" s="437"/>
      <c r="AL522" s="796" t="s">
        <v>46</v>
      </c>
      <c r="AM522" s="437" t="s">
        <v>55</v>
      </c>
      <c r="AN522" s="534" t="s">
        <v>55</v>
      </c>
      <c r="AO522" s="437" t="s">
        <v>55</v>
      </c>
      <c r="AP522" s="437" t="s">
        <v>55</v>
      </c>
      <c r="AQ522" s="608" t="s">
        <v>32</v>
      </c>
      <c r="AR522" s="437" t="s">
        <v>2244</v>
      </c>
      <c r="AS522" s="437" t="s">
        <v>2774</v>
      </c>
      <c r="AT522" s="437"/>
      <c r="AU522" s="796" t="s">
        <v>2241</v>
      </c>
      <c r="AV522" s="437">
        <v>521</v>
      </c>
    </row>
    <row r="523" spans="1:48" ht="27">
      <c r="A523" s="535">
        <v>45646</v>
      </c>
      <c r="B523" s="536">
        <v>112</v>
      </c>
      <c r="C523" s="537">
        <v>0.66666666666666663</v>
      </c>
      <c r="D523" s="538">
        <v>2409261</v>
      </c>
      <c r="E523" s="538" t="s">
        <v>2650</v>
      </c>
      <c r="F523" s="538" t="s">
        <v>55</v>
      </c>
      <c r="G523" s="857">
        <v>14.51</v>
      </c>
      <c r="H523" s="857"/>
      <c r="I523" s="857"/>
      <c r="J523" s="530"/>
      <c r="K523" s="830">
        <v>12.7</v>
      </c>
      <c r="L523" s="539">
        <f>(SSSE[[#This Row],[Protéine Brut (%) (+/-0,7)]]/(100-SSSE[[#This Row],[Humidité (%)]]))*100</f>
        <v>14.855538659492337</v>
      </c>
      <c r="M523" s="865"/>
      <c r="N523" s="865"/>
      <c r="O523" s="865"/>
      <c r="P523" s="865"/>
      <c r="Q523" s="863"/>
      <c r="R523" s="862"/>
      <c r="S523" s="862"/>
      <c r="T523" s="862"/>
      <c r="U523" s="863"/>
      <c r="V523" s="862"/>
      <c r="W523" s="862"/>
      <c r="X523" s="862"/>
      <c r="Y523" s="883"/>
      <c r="Z523" s="863"/>
      <c r="AA523" s="822">
        <v>36.76</v>
      </c>
      <c r="AB523" s="822">
        <v>83</v>
      </c>
      <c r="AC523" s="833">
        <v>12.11</v>
      </c>
      <c r="AD523" s="531">
        <v>84.4</v>
      </c>
      <c r="AE523" s="531">
        <v>-1.76</v>
      </c>
      <c r="AF523" s="823">
        <v>22.3</v>
      </c>
      <c r="AG523" s="540">
        <v>5</v>
      </c>
      <c r="AH523" s="540">
        <v>120</v>
      </c>
      <c r="AI523" s="533"/>
      <c r="AJ523" s="437"/>
      <c r="AK523" s="437"/>
      <c r="AL523" s="796" t="s">
        <v>46</v>
      </c>
      <c r="AM523" s="437" t="s">
        <v>55</v>
      </c>
      <c r="AN523" s="534" t="s">
        <v>55</v>
      </c>
      <c r="AO523" s="437" t="s">
        <v>55</v>
      </c>
      <c r="AP523" s="437" t="s">
        <v>55</v>
      </c>
      <c r="AQ523" s="608" t="s">
        <v>32</v>
      </c>
      <c r="AR523" s="437" t="s">
        <v>2239</v>
      </c>
      <c r="AS523" s="437" t="s">
        <v>2775</v>
      </c>
      <c r="AT523" s="437"/>
      <c r="AU523" s="796" t="s">
        <v>2241</v>
      </c>
      <c r="AV523" s="437">
        <v>522</v>
      </c>
    </row>
    <row r="524" spans="1:48" ht="27">
      <c r="A524" s="535">
        <v>45647</v>
      </c>
      <c r="B524" s="536">
        <v>112</v>
      </c>
      <c r="C524" s="537">
        <v>0.5</v>
      </c>
      <c r="D524" s="538">
        <v>2409292</v>
      </c>
      <c r="E524" s="538" t="s">
        <v>59</v>
      </c>
      <c r="F524" s="538" t="s">
        <v>55</v>
      </c>
      <c r="G524" s="857">
        <v>13.94</v>
      </c>
      <c r="H524" s="857"/>
      <c r="I524" s="857"/>
      <c r="J524" s="530"/>
      <c r="K524" s="830">
        <v>13.6</v>
      </c>
      <c r="L524" s="539">
        <f>(SSSE[[#This Row],[Protéine Brut (%) (+/-0,7)]]/(100-SSSE[[#This Row],[Humidité (%)]]))*100</f>
        <v>15.802928189635137</v>
      </c>
      <c r="M524" s="865">
        <v>0.9</v>
      </c>
      <c r="N524" s="865"/>
      <c r="O524" s="865">
        <v>5.4</v>
      </c>
      <c r="P524" s="865">
        <v>1.7</v>
      </c>
      <c r="Q524" s="863">
        <f>SUM(M524:P524)</f>
        <v>8</v>
      </c>
      <c r="R524" s="862">
        <v>10</v>
      </c>
      <c r="S524" s="862">
        <v>20</v>
      </c>
      <c r="T524" s="862">
        <v>16</v>
      </c>
      <c r="U524" s="863">
        <f>SUM(SSSE[[#This Row],[G 355µ]:[G 250µ]])</f>
        <v>46</v>
      </c>
      <c r="V524" s="862">
        <v>17</v>
      </c>
      <c r="W524" s="862">
        <v>10</v>
      </c>
      <c r="X524" s="862">
        <v>6</v>
      </c>
      <c r="Y524" s="883">
        <v>9</v>
      </c>
      <c r="Z524" s="863">
        <f>SUM(V524:Y524)</f>
        <v>42</v>
      </c>
      <c r="AA524" s="822"/>
      <c r="AB524" s="822"/>
      <c r="AC524" s="833"/>
      <c r="AD524" s="531">
        <v>83.45</v>
      </c>
      <c r="AE524" s="531">
        <v>-1.53</v>
      </c>
      <c r="AF524" s="823">
        <v>21.93</v>
      </c>
      <c r="AG524" s="540">
        <v>3</v>
      </c>
      <c r="AH524" s="540">
        <v>122</v>
      </c>
      <c r="AI524" s="533"/>
      <c r="AJ524" s="437"/>
      <c r="AK524" s="437"/>
      <c r="AL524" s="796" t="s">
        <v>105</v>
      </c>
      <c r="AM524" s="437"/>
      <c r="AN524" s="534"/>
      <c r="AO524" s="437"/>
      <c r="AP524" s="437"/>
      <c r="AQ524" s="608"/>
      <c r="AR524" s="437" t="s">
        <v>2244</v>
      </c>
      <c r="AS524" s="437" t="s">
        <v>2776</v>
      </c>
      <c r="AT524" s="437"/>
      <c r="AU524" s="796" t="s">
        <v>2241</v>
      </c>
      <c r="AV524" s="437">
        <v>523</v>
      </c>
    </row>
    <row r="525" spans="1:48" ht="27">
      <c r="A525" s="535">
        <v>45649</v>
      </c>
      <c r="B525" s="536">
        <v>112</v>
      </c>
      <c r="C525" s="537">
        <v>0.4375</v>
      </c>
      <c r="D525" s="538">
        <v>2409340</v>
      </c>
      <c r="E525" s="538" t="s">
        <v>71</v>
      </c>
      <c r="F525" s="538" t="s">
        <v>55</v>
      </c>
      <c r="G525" s="857">
        <v>13.86</v>
      </c>
      <c r="H525" s="857"/>
      <c r="I525" s="857">
        <v>14.2</v>
      </c>
      <c r="J525" s="530"/>
      <c r="K525" s="830">
        <v>12.2</v>
      </c>
      <c r="L525" s="539">
        <f>(SSSE[[#This Row],[Protéine Brut (%) (+/-0,7)]]/(100-SSSE[[#This Row],[Humidité (%)]]))*100</f>
        <v>14.162990480612955</v>
      </c>
      <c r="M525" s="865">
        <v>0.44</v>
      </c>
      <c r="N525" s="865"/>
      <c r="O525" s="865">
        <v>4.3</v>
      </c>
      <c r="P525" s="865">
        <v>1.3</v>
      </c>
      <c r="Q525" s="863">
        <f t="shared" ref="Q525:Q526" si="18">SUM(M525:P525)</f>
        <v>6.04</v>
      </c>
      <c r="R525" s="862">
        <v>9.2799999999999994</v>
      </c>
      <c r="S525" s="862">
        <v>23.2</v>
      </c>
      <c r="T525" s="862">
        <v>17.8</v>
      </c>
      <c r="U525" s="863">
        <f>SUM(SSSE[[#This Row],[G 355µ]:[G 250µ]])</f>
        <v>50.28</v>
      </c>
      <c r="V525" s="862">
        <v>21.4</v>
      </c>
      <c r="W525" s="862">
        <v>10.44</v>
      </c>
      <c r="X525" s="862">
        <v>4</v>
      </c>
      <c r="Y525" s="883">
        <v>9.0399999999999991</v>
      </c>
      <c r="Z525" s="863">
        <f t="shared" ref="Z525:Z526" si="19">SUM(V525:Y525)</f>
        <v>44.879999999999995</v>
      </c>
      <c r="AA525" s="822"/>
      <c r="AB525" s="822"/>
      <c r="AC525" s="833"/>
      <c r="AD525" s="531">
        <v>84.03</v>
      </c>
      <c r="AE525" s="531">
        <v>-1.45</v>
      </c>
      <c r="AF525" s="823">
        <v>21.51</v>
      </c>
      <c r="AG525" s="540">
        <v>5</v>
      </c>
      <c r="AH525" s="540">
        <v>120</v>
      </c>
      <c r="AI525" s="533"/>
      <c r="AJ525" s="437"/>
      <c r="AK525" s="437"/>
      <c r="AL525" s="796" t="s">
        <v>46</v>
      </c>
      <c r="AM525" s="437" t="s">
        <v>55</v>
      </c>
      <c r="AN525" s="534" t="s">
        <v>55</v>
      </c>
      <c r="AO525" s="437" t="s">
        <v>55</v>
      </c>
      <c r="AP525" s="437" t="s">
        <v>55</v>
      </c>
      <c r="AQ525" s="608" t="s">
        <v>32</v>
      </c>
      <c r="AR525" s="437" t="s">
        <v>2244</v>
      </c>
      <c r="AS525" s="437" t="s">
        <v>2777</v>
      </c>
      <c r="AT525" s="437"/>
      <c r="AU525" s="796" t="s">
        <v>2241</v>
      </c>
      <c r="AV525" s="437">
        <v>524</v>
      </c>
    </row>
    <row r="526" spans="1:48" ht="27">
      <c r="A526" s="535">
        <v>45649</v>
      </c>
      <c r="B526" s="536">
        <v>112</v>
      </c>
      <c r="C526" s="537">
        <v>0.4375</v>
      </c>
      <c r="D526" s="538">
        <v>2409242</v>
      </c>
      <c r="E526" s="538" t="s">
        <v>59</v>
      </c>
      <c r="F526" s="538" t="s">
        <v>55</v>
      </c>
      <c r="G526" s="857">
        <v>13.86</v>
      </c>
      <c r="H526" s="857"/>
      <c r="I526" s="857"/>
      <c r="J526" s="530"/>
      <c r="K526" s="830">
        <v>13.16</v>
      </c>
      <c r="L526" s="539">
        <f>(SSSE[[#This Row],[Protéine Brut (%) (+/-0,7)]]/(100-SSSE[[#This Row],[Humidité (%)]]))*100</f>
        <v>15.277455305316925</v>
      </c>
      <c r="M526" s="865">
        <v>0.4</v>
      </c>
      <c r="N526" s="865"/>
      <c r="O526" s="865">
        <v>4.12</v>
      </c>
      <c r="P526" s="865">
        <v>1.26</v>
      </c>
      <c r="Q526" s="863">
        <f t="shared" si="18"/>
        <v>5.78</v>
      </c>
      <c r="R526" s="862">
        <v>9.42</v>
      </c>
      <c r="S526" s="862">
        <v>22</v>
      </c>
      <c r="T526" s="862">
        <v>19.28</v>
      </c>
      <c r="U526" s="863">
        <f>SUM(SSSE[[#This Row],[G 355µ]:[G 250µ]])</f>
        <v>50.7</v>
      </c>
      <c r="V526" s="862">
        <v>20.6</v>
      </c>
      <c r="W526" s="862">
        <v>10</v>
      </c>
      <c r="X526" s="862">
        <v>3.7</v>
      </c>
      <c r="Y526" s="883">
        <v>7</v>
      </c>
      <c r="Z526" s="863">
        <f t="shared" si="19"/>
        <v>41.300000000000004</v>
      </c>
      <c r="AA526" s="822"/>
      <c r="AB526" s="822"/>
      <c r="AC526" s="833"/>
      <c r="AD526" s="531">
        <v>84.44</v>
      </c>
      <c r="AE526" s="531">
        <v>-1.72</v>
      </c>
      <c r="AF526" s="823">
        <v>21.82</v>
      </c>
      <c r="AG526" s="540">
        <v>3</v>
      </c>
      <c r="AH526" s="540">
        <v>130</v>
      </c>
      <c r="AI526" s="533"/>
      <c r="AJ526" s="437"/>
      <c r="AK526" s="437"/>
      <c r="AL526" s="796" t="s">
        <v>46</v>
      </c>
      <c r="AM526" s="437" t="s">
        <v>55</v>
      </c>
      <c r="AN526" s="534" t="s">
        <v>55</v>
      </c>
      <c r="AO526" s="437" t="s">
        <v>55</v>
      </c>
      <c r="AP526" s="437" t="s">
        <v>55</v>
      </c>
      <c r="AQ526" s="608" t="s">
        <v>32</v>
      </c>
      <c r="AR526" s="437"/>
      <c r="AS526" s="437" t="s">
        <v>2778</v>
      </c>
      <c r="AT526" s="437"/>
      <c r="AU526" s="796" t="s">
        <v>2241</v>
      </c>
      <c r="AV526" s="437">
        <v>525</v>
      </c>
    </row>
    <row r="527" spans="1:48" ht="27">
      <c r="A527" s="535">
        <v>45649</v>
      </c>
      <c r="B527" s="536">
        <v>212</v>
      </c>
      <c r="C527" s="537">
        <v>0.58333333333333337</v>
      </c>
      <c r="D527" s="538">
        <v>2409350</v>
      </c>
      <c r="E527" s="538" t="s">
        <v>71</v>
      </c>
      <c r="F527" s="538" t="s">
        <v>55</v>
      </c>
      <c r="G527" s="857">
        <v>14.2</v>
      </c>
      <c r="H527" s="857"/>
      <c r="I527" s="857"/>
      <c r="J527" s="530"/>
      <c r="K527" s="830">
        <v>13.62</v>
      </c>
      <c r="L527" s="539">
        <f>(SSSE[[#This Row],[Protéine Brut (%) (+/-0,7)]]/(100-SSSE[[#This Row],[Humidité (%)]]))*100</f>
        <v>15.874125874125875</v>
      </c>
      <c r="M527" s="865"/>
      <c r="N527" s="865"/>
      <c r="O527" s="865"/>
      <c r="P527" s="865"/>
      <c r="Q527" s="863"/>
      <c r="R527" s="862"/>
      <c r="S527" s="862"/>
      <c r="T527" s="862"/>
      <c r="U527" s="863"/>
      <c r="V527" s="862"/>
      <c r="W527" s="862"/>
      <c r="X527" s="862"/>
      <c r="Y527" s="883"/>
      <c r="Z527" s="863"/>
      <c r="AA527" s="822"/>
      <c r="AB527" s="822"/>
      <c r="AC527" s="833"/>
      <c r="AD527" s="531">
        <v>83.3</v>
      </c>
      <c r="AE527" s="531">
        <v>-1.5</v>
      </c>
      <c r="AF527" s="823">
        <v>21.45</v>
      </c>
      <c r="AG527" s="540">
        <v>5</v>
      </c>
      <c r="AH527" s="540">
        <v>119</v>
      </c>
      <c r="AI527" s="533"/>
      <c r="AJ527" s="437"/>
      <c r="AK527" s="437"/>
      <c r="AL527" s="796" t="s">
        <v>46</v>
      </c>
      <c r="AM527" s="437" t="s">
        <v>55</v>
      </c>
      <c r="AN527" s="534" t="s">
        <v>55</v>
      </c>
      <c r="AO527" s="437" t="s">
        <v>55</v>
      </c>
      <c r="AP527" s="437" t="s">
        <v>55</v>
      </c>
      <c r="AQ527" s="608" t="s">
        <v>32</v>
      </c>
      <c r="AR527" s="437" t="s">
        <v>2244</v>
      </c>
      <c r="AS527" s="437" t="s">
        <v>2779</v>
      </c>
      <c r="AT527" s="437"/>
      <c r="AU527" s="796" t="s">
        <v>2241</v>
      </c>
      <c r="AV527" s="437">
        <v>526</v>
      </c>
    </row>
    <row r="528" spans="1:48" ht="27">
      <c r="A528" s="535">
        <v>45649</v>
      </c>
      <c r="B528" s="536">
        <v>212</v>
      </c>
      <c r="C528" s="537">
        <v>0.58333333333333337</v>
      </c>
      <c r="D528" s="538">
        <v>2409349</v>
      </c>
      <c r="E528" s="538" t="s">
        <v>59</v>
      </c>
      <c r="F528" s="538" t="s">
        <v>55</v>
      </c>
      <c r="G528" s="857">
        <v>14.11</v>
      </c>
      <c r="H528" s="857"/>
      <c r="I528" s="857"/>
      <c r="J528" s="530"/>
      <c r="K528" s="830">
        <v>13.42</v>
      </c>
      <c r="L528" s="539">
        <f>(SSSE[[#This Row],[Protéine Brut (%) (+/-0,7)]]/(100-SSSE[[#This Row],[Humidité (%)]]))*100</f>
        <v>15.624636162533474</v>
      </c>
      <c r="M528" s="865"/>
      <c r="N528" s="865"/>
      <c r="O528" s="865"/>
      <c r="P528" s="865"/>
      <c r="Q528" s="863"/>
      <c r="R528" s="862"/>
      <c r="S528" s="862"/>
      <c r="T528" s="862"/>
      <c r="U528" s="863"/>
      <c r="V528" s="862"/>
      <c r="W528" s="862"/>
      <c r="X528" s="862"/>
      <c r="Y528" s="883"/>
      <c r="Z528" s="863"/>
      <c r="AA528" s="822"/>
      <c r="AB528" s="822"/>
      <c r="AC528" s="833"/>
      <c r="AD528" s="531">
        <v>83.9</v>
      </c>
      <c r="AE528" s="531">
        <v>-1.44</v>
      </c>
      <c r="AF528" s="823">
        <v>20.9</v>
      </c>
      <c r="AG528" s="540">
        <v>4</v>
      </c>
      <c r="AH528" s="540">
        <v>121</v>
      </c>
      <c r="AI528" s="533"/>
      <c r="AJ528" s="437"/>
      <c r="AK528" s="437"/>
      <c r="AL528" s="796" t="s">
        <v>46</v>
      </c>
      <c r="AM528" s="437" t="s">
        <v>55</v>
      </c>
      <c r="AN528" s="534" t="s">
        <v>55</v>
      </c>
      <c r="AO528" s="437" t="s">
        <v>55</v>
      </c>
      <c r="AP528" s="437" t="s">
        <v>55</v>
      </c>
      <c r="AQ528" s="608" t="s">
        <v>32</v>
      </c>
      <c r="AR528" s="437" t="s">
        <v>2244</v>
      </c>
      <c r="AS528" s="437" t="s">
        <v>2780</v>
      </c>
      <c r="AT528" s="437"/>
      <c r="AU528" s="796" t="s">
        <v>2241</v>
      </c>
      <c r="AV528" s="437">
        <v>527</v>
      </c>
    </row>
    <row r="529" spans="1:48" ht="27">
      <c r="A529" s="535">
        <v>45650</v>
      </c>
      <c r="B529" s="536">
        <v>212</v>
      </c>
      <c r="C529" s="537">
        <v>0.39583333333333331</v>
      </c>
      <c r="D529" s="538">
        <v>2409368</v>
      </c>
      <c r="E529" s="538" t="s">
        <v>71</v>
      </c>
      <c r="F529" s="538" t="s">
        <v>55</v>
      </c>
      <c r="G529" s="857">
        <v>14.1</v>
      </c>
      <c r="H529" s="857"/>
      <c r="I529" s="857">
        <v>14.19</v>
      </c>
      <c r="J529" s="530"/>
      <c r="K529" s="830">
        <v>13.27</v>
      </c>
      <c r="L529" s="539">
        <f>(SSSE[[#This Row],[Protéine Brut (%) (+/-0,7)]]/(100-SSSE[[#This Row],[Humidité (%)]]))*100</f>
        <v>15.448195576251452</v>
      </c>
      <c r="M529" s="865">
        <v>1.4</v>
      </c>
      <c r="N529" s="865"/>
      <c r="O529" s="865">
        <v>6</v>
      </c>
      <c r="P529" s="865">
        <v>1.6</v>
      </c>
      <c r="Q529" s="863">
        <f t="shared" ref="Q529:Q537" si="20">SUM(M529:P529)</f>
        <v>9</v>
      </c>
      <c r="R529" s="862">
        <v>11.2</v>
      </c>
      <c r="S529" s="862">
        <v>22.7</v>
      </c>
      <c r="T529" s="862">
        <v>17.8</v>
      </c>
      <c r="U529" s="863">
        <f>SUM(SSSE[[#This Row],[G 355µ]:[G 250µ]])</f>
        <v>51.7</v>
      </c>
      <c r="V529" s="862">
        <v>19.2</v>
      </c>
      <c r="W529" s="862">
        <v>9.1999999999999993</v>
      </c>
      <c r="X529" s="862">
        <v>3</v>
      </c>
      <c r="Y529" s="883">
        <v>7</v>
      </c>
      <c r="Z529" s="863">
        <f t="shared" ref="Z529:Z537" si="21">SUM(V529:Y529)</f>
        <v>38.4</v>
      </c>
      <c r="AA529" s="822"/>
      <c r="AB529" s="822"/>
      <c r="AC529" s="833"/>
      <c r="AD529" s="531">
        <v>82.81</v>
      </c>
      <c r="AE529" s="531">
        <v>-1.1399999999999999</v>
      </c>
      <c r="AF529" s="823">
        <v>20.54</v>
      </c>
      <c r="AG529" s="540">
        <v>5</v>
      </c>
      <c r="AH529" s="540">
        <v>122</v>
      </c>
      <c r="AI529" s="533"/>
      <c r="AJ529" s="437"/>
      <c r="AK529" s="437"/>
      <c r="AL529" s="796" t="s">
        <v>46</v>
      </c>
      <c r="AM529" s="437" t="s">
        <v>55</v>
      </c>
      <c r="AN529" s="534" t="s">
        <v>55</v>
      </c>
      <c r="AO529" s="437" t="s">
        <v>55</v>
      </c>
      <c r="AP529" s="437" t="s">
        <v>55</v>
      </c>
      <c r="AQ529" s="608" t="s">
        <v>32</v>
      </c>
      <c r="AR529" s="437" t="s">
        <v>2244</v>
      </c>
      <c r="AS529" s="437" t="s">
        <v>2781</v>
      </c>
      <c r="AT529" s="437"/>
      <c r="AU529" s="796" t="s">
        <v>2241</v>
      </c>
      <c r="AV529" s="437">
        <v>528</v>
      </c>
    </row>
    <row r="530" spans="1:48" ht="27">
      <c r="A530" s="535">
        <v>45650</v>
      </c>
      <c r="B530" s="536">
        <v>212</v>
      </c>
      <c r="C530" s="537">
        <v>0.39583333333333331</v>
      </c>
      <c r="D530" s="538">
        <v>2409369</v>
      </c>
      <c r="E530" s="538" t="s">
        <v>59</v>
      </c>
      <c r="F530" s="538" t="s">
        <v>55</v>
      </c>
      <c r="G530" s="857">
        <v>14.15</v>
      </c>
      <c r="H530" s="857"/>
      <c r="I530" s="857">
        <v>14.3</v>
      </c>
      <c r="J530" s="530"/>
      <c r="K530" s="830">
        <v>13.22</v>
      </c>
      <c r="L530" s="539">
        <f>(SSSE[[#This Row],[Protéine Brut (%) (+/-0,7)]]/(100-SSSE[[#This Row],[Humidité (%)]]))*100</f>
        <v>15.398951659871871</v>
      </c>
      <c r="M530" s="865">
        <v>1</v>
      </c>
      <c r="N530" s="865"/>
      <c r="O530" s="865">
        <v>5.8</v>
      </c>
      <c r="P530" s="865">
        <v>1.5</v>
      </c>
      <c r="Q530" s="863">
        <f t="shared" si="20"/>
        <v>8.3000000000000007</v>
      </c>
      <c r="R530" s="862">
        <v>10.44</v>
      </c>
      <c r="S530" s="862">
        <v>21.44</v>
      </c>
      <c r="T530" s="862">
        <v>19.5</v>
      </c>
      <c r="U530" s="863">
        <f>SUM(SSSE[[#This Row],[G 355µ]:[G 250µ]])</f>
        <v>51.38</v>
      </c>
      <c r="V530" s="862">
        <v>18</v>
      </c>
      <c r="W530" s="862">
        <v>9.1999999999999993</v>
      </c>
      <c r="X530" s="862">
        <v>4.66</v>
      </c>
      <c r="Y530" s="883">
        <v>7</v>
      </c>
      <c r="Z530" s="863">
        <f t="shared" si="21"/>
        <v>38.86</v>
      </c>
      <c r="AA530" s="822">
        <v>39.21</v>
      </c>
      <c r="AB530" s="822">
        <v>84</v>
      </c>
      <c r="AC530" s="833">
        <v>13.45</v>
      </c>
      <c r="AD530" s="531">
        <v>83.3</v>
      </c>
      <c r="AE530" s="531">
        <v>1.57</v>
      </c>
      <c r="AF530" s="823">
        <v>21.33</v>
      </c>
      <c r="AG530" s="540">
        <v>6</v>
      </c>
      <c r="AH530" s="540">
        <v>119</v>
      </c>
      <c r="AI530" s="533"/>
      <c r="AJ530" s="437"/>
      <c r="AK530" s="437"/>
      <c r="AL530" s="796" t="s">
        <v>105</v>
      </c>
      <c r="AM530" s="437" t="s">
        <v>55</v>
      </c>
      <c r="AN530" s="534" t="s">
        <v>55</v>
      </c>
      <c r="AO530" s="437" t="s">
        <v>55</v>
      </c>
      <c r="AP530" s="437" t="s">
        <v>55</v>
      </c>
      <c r="AQ530" s="608" t="s">
        <v>32</v>
      </c>
      <c r="AR530" s="437" t="s">
        <v>2244</v>
      </c>
      <c r="AS530" s="437" t="s">
        <v>2782</v>
      </c>
      <c r="AT530" s="437"/>
      <c r="AU530" s="796" t="s">
        <v>2241</v>
      </c>
      <c r="AV530" s="437">
        <v>529</v>
      </c>
    </row>
    <row r="531" spans="1:48" ht="27">
      <c r="A531" s="535">
        <v>45650</v>
      </c>
      <c r="B531" s="536">
        <v>212</v>
      </c>
      <c r="C531" s="537">
        <v>0.66666666666666663</v>
      </c>
      <c r="D531" s="538">
        <v>2409408</v>
      </c>
      <c r="E531" s="538" t="s">
        <v>2650</v>
      </c>
      <c r="F531" s="538" t="s">
        <v>55</v>
      </c>
      <c r="G531" s="857">
        <v>13.95</v>
      </c>
      <c r="H531" s="857"/>
      <c r="I531" s="857"/>
      <c r="J531" s="530"/>
      <c r="K531" s="830">
        <v>12.95</v>
      </c>
      <c r="L531" s="539">
        <f>(SSSE[[#This Row],[Protéine Brut (%) (+/-0,7)]]/(100-SSSE[[#This Row],[Humidité (%)]]))*100</f>
        <v>15.049389889599071</v>
      </c>
      <c r="M531" s="865">
        <v>0.96</v>
      </c>
      <c r="N531" s="865"/>
      <c r="O531" s="865">
        <v>6.56</v>
      </c>
      <c r="P531" s="865">
        <v>1.86</v>
      </c>
      <c r="Q531" s="863">
        <f t="shared" si="20"/>
        <v>9.379999999999999</v>
      </c>
      <c r="R531" s="862">
        <v>12.4</v>
      </c>
      <c r="S531" s="862">
        <v>24.12</v>
      </c>
      <c r="T531" s="862">
        <v>21.6</v>
      </c>
      <c r="U531" s="863">
        <f>SUM(SSSE[[#This Row],[G 355µ]:[G 250µ]])</f>
        <v>58.120000000000005</v>
      </c>
      <c r="V531" s="862">
        <v>17.7</v>
      </c>
      <c r="W531" s="862">
        <v>7.6</v>
      </c>
      <c r="X531" s="862">
        <v>1.6</v>
      </c>
      <c r="Y531" s="883">
        <v>3.6</v>
      </c>
      <c r="Z531" s="863">
        <f t="shared" si="21"/>
        <v>30.5</v>
      </c>
      <c r="AA531" s="822"/>
      <c r="AB531" s="822"/>
      <c r="AC531" s="833"/>
      <c r="AD531" s="531">
        <v>83.66</v>
      </c>
      <c r="AE531" s="531">
        <v>-1.0900000000000001</v>
      </c>
      <c r="AF531" s="823">
        <v>20.29</v>
      </c>
      <c r="AG531" s="540">
        <v>8</v>
      </c>
      <c r="AH531" s="540">
        <v>140</v>
      </c>
      <c r="AI531" s="533"/>
      <c r="AJ531" s="437"/>
      <c r="AK531" s="437"/>
      <c r="AL531" s="796" t="s">
        <v>27</v>
      </c>
      <c r="AM531" s="437" t="s">
        <v>55</v>
      </c>
      <c r="AN531" s="534" t="s">
        <v>55</v>
      </c>
      <c r="AO531" s="437" t="s">
        <v>55</v>
      </c>
      <c r="AP531" s="437" t="s">
        <v>55</v>
      </c>
      <c r="AQ531" s="608" t="s">
        <v>32</v>
      </c>
      <c r="AR531" s="437" t="s">
        <v>2244</v>
      </c>
      <c r="AS531" s="437" t="s">
        <v>2783</v>
      </c>
      <c r="AT531" s="437"/>
      <c r="AU531" s="796" t="s">
        <v>2241</v>
      </c>
      <c r="AV531" s="437">
        <v>530</v>
      </c>
    </row>
    <row r="532" spans="1:48" ht="27">
      <c r="A532" s="535">
        <v>45651</v>
      </c>
      <c r="B532" s="536">
        <v>212</v>
      </c>
      <c r="C532" s="537">
        <v>0.4375</v>
      </c>
      <c r="D532" s="538">
        <v>2409414</v>
      </c>
      <c r="E532" s="538" t="s">
        <v>71</v>
      </c>
      <c r="F532" s="538" t="s">
        <v>55</v>
      </c>
      <c r="G532" s="857">
        <v>13.89</v>
      </c>
      <c r="H532" s="857"/>
      <c r="I532" s="857">
        <v>13.75</v>
      </c>
      <c r="J532" s="530"/>
      <c r="K532" s="830">
        <v>13.07</v>
      </c>
      <c r="L532" s="539">
        <f>(SSSE[[#This Row],[Protéine Brut (%) (+/-0,7)]]/(100-SSSE[[#This Row],[Humidité (%)]]))*100</f>
        <v>15.178260364649867</v>
      </c>
      <c r="M532" s="865">
        <v>0.86</v>
      </c>
      <c r="N532" s="865"/>
      <c r="O532" s="865">
        <v>5.7</v>
      </c>
      <c r="P532" s="865">
        <v>1.68</v>
      </c>
      <c r="Q532" s="863">
        <f t="shared" si="20"/>
        <v>8.24</v>
      </c>
      <c r="R532" s="862">
        <v>11</v>
      </c>
      <c r="S532" s="862">
        <v>22</v>
      </c>
      <c r="T532" s="862">
        <v>19.600000000000001</v>
      </c>
      <c r="U532" s="863">
        <f>SUM(SSSE[[#This Row],[G 355µ]:[G 250µ]])</f>
        <v>52.6</v>
      </c>
      <c r="V532" s="862">
        <v>17.8</v>
      </c>
      <c r="W532" s="862">
        <v>8.4</v>
      </c>
      <c r="X532" s="862">
        <v>2.4</v>
      </c>
      <c r="Y532" s="883">
        <v>8</v>
      </c>
      <c r="Z532" s="863">
        <f t="shared" si="21"/>
        <v>36.6</v>
      </c>
      <c r="AA532" s="822"/>
      <c r="AB532" s="822"/>
      <c r="AC532" s="833"/>
      <c r="AD532" s="531">
        <v>84.19</v>
      </c>
      <c r="AE532" s="531">
        <v>-1.3</v>
      </c>
      <c r="AF532" s="823">
        <v>20.64</v>
      </c>
      <c r="AG532" s="540">
        <v>4</v>
      </c>
      <c r="AH532" s="540">
        <v>120</v>
      </c>
      <c r="AI532" s="533"/>
      <c r="AJ532" s="437"/>
      <c r="AK532" s="437"/>
      <c r="AL532" s="796" t="s">
        <v>46</v>
      </c>
      <c r="AM532" s="437" t="s">
        <v>55</v>
      </c>
      <c r="AN532" s="534" t="s">
        <v>55</v>
      </c>
      <c r="AO532" s="437" t="s">
        <v>55</v>
      </c>
      <c r="AP532" s="437" t="s">
        <v>55</v>
      </c>
      <c r="AQ532" s="608" t="s">
        <v>32</v>
      </c>
      <c r="AR532" s="437" t="s">
        <v>2244</v>
      </c>
      <c r="AS532" s="437" t="s">
        <v>2784</v>
      </c>
      <c r="AT532" s="437"/>
      <c r="AU532" s="796" t="s">
        <v>2241</v>
      </c>
      <c r="AV532" s="437">
        <v>531</v>
      </c>
    </row>
    <row r="533" spans="1:48" ht="27">
      <c r="A533" s="535">
        <v>45651</v>
      </c>
      <c r="B533" s="536">
        <v>212</v>
      </c>
      <c r="C533" s="537">
        <v>0.4375</v>
      </c>
      <c r="D533" s="538">
        <v>2409416</v>
      </c>
      <c r="E533" s="538" t="s">
        <v>59</v>
      </c>
      <c r="F533" s="538" t="s">
        <v>55</v>
      </c>
      <c r="G533" s="857">
        <v>13.6</v>
      </c>
      <c r="H533" s="857"/>
      <c r="I533" s="857">
        <v>13.68</v>
      </c>
      <c r="J533" s="530"/>
      <c r="K533" s="830">
        <v>12.82</v>
      </c>
      <c r="L533" s="539">
        <f>(SSSE[[#This Row],[Protéine Brut (%) (+/-0,7)]]/(100-SSSE[[#This Row],[Humidité (%)]]))*100</f>
        <v>14.837962962962962</v>
      </c>
      <c r="M533" s="865">
        <v>1.1000000000000001</v>
      </c>
      <c r="N533" s="865"/>
      <c r="O533" s="865">
        <v>6.54</v>
      </c>
      <c r="P533" s="865">
        <v>1.6</v>
      </c>
      <c r="Q533" s="863">
        <f t="shared" si="20"/>
        <v>9.24</v>
      </c>
      <c r="R533" s="862">
        <v>10.8</v>
      </c>
      <c r="S533" s="862">
        <v>20.89</v>
      </c>
      <c r="T533" s="862">
        <v>17.899999999999999</v>
      </c>
      <c r="U533" s="863">
        <f>SUM(SSSE[[#This Row],[G 355µ]:[G 250µ]])</f>
        <v>49.59</v>
      </c>
      <c r="V533" s="862">
        <v>16.66</v>
      </c>
      <c r="W533" s="862">
        <v>9.6999999999999993</v>
      </c>
      <c r="X533" s="862">
        <v>4</v>
      </c>
      <c r="Y533" s="883">
        <v>8</v>
      </c>
      <c r="Z533" s="863">
        <f t="shared" si="21"/>
        <v>38.36</v>
      </c>
      <c r="AA533" s="822"/>
      <c r="AB533" s="822"/>
      <c r="AC533" s="833"/>
      <c r="AD533" s="531">
        <v>84.19</v>
      </c>
      <c r="AE533" s="531">
        <v>-1.42</v>
      </c>
      <c r="AF533" s="823">
        <v>20.92</v>
      </c>
      <c r="AG533" s="540">
        <v>5</v>
      </c>
      <c r="AH533" s="540">
        <v>118</v>
      </c>
      <c r="AI533" s="533"/>
      <c r="AJ533" s="437"/>
      <c r="AK533" s="437"/>
      <c r="AL533" s="796" t="s">
        <v>46</v>
      </c>
      <c r="AM533" s="437" t="s">
        <v>55</v>
      </c>
      <c r="AN533" s="534" t="s">
        <v>55</v>
      </c>
      <c r="AO533" s="437" t="s">
        <v>55</v>
      </c>
      <c r="AP533" s="437" t="s">
        <v>55</v>
      </c>
      <c r="AQ533" s="608" t="s">
        <v>32</v>
      </c>
      <c r="AR533" s="437" t="s">
        <v>2244</v>
      </c>
      <c r="AS533" s="437" t="s">
        <v>2785</v>
      </c>
      <c r="AT533" s="437"/>
      <c r="AU533" s="796" t="s">
        <v>2241</v>
      </c>
      <c r="AV533" s="437">
        <v>532</v>
      </c>
    </row>
    <row r="534" spans="1:48" ht="27">
      <c r="A534" s="535">
        <v>45651</v>
      </c>
      <c r="B534" s="536">
        <v>212</v>
      </c>
      <c r="C534" s="537">
        <v>0.5</v>
      </c>
      <c r="D534" s="538">
        <v>2409434</v>
      </c>
      <c r="E534" s="538" t="s">
        <v>2650</v>
      </c>
      <c r="F534" s="538" t="s">
        <v>55</v>
      </c>
      <c r="G534" s="857">
        <v>13.6</v>
      </c>
      <c r="H534" s="857"/>
      <c r="I534" s="857"/>
      <c r="J534" s="530"/>
      <c r="K534" s="830">
        <v>12.65</v>
      </c>
      <c r="L534" s="539">
        <f>(SSSE[[#This Row],[Protéine Brut (%) (+/-0,7)]]/(100-SSSE[[#This Row],[Humidité (%)]]))*100</f>
        <v>14.641203703703704</v>
      </c>
      <c r="M534" s="865">
        <v>1.2</v>
      </c>
      <c r="N534" s="865"/>
      <c r="O534" s="865">
        <v>6.66</v>
      </c>
      <c r="P534" s="865">
        <v>1.78</v>
      </c>
      <c r="Q534" s="863">
        <f t="shared" si="20"/>
        <v>9.64</v>
      </c>
      <c r="R534" s="862">
        <v>12.08</v>
      </c>
      <c r="S534" s="862">
        <v>25.2</v>
      </c>
      <c r="T534" s="862">
        <v>19.760000000000002</v>
      </c>
      <c r="U534" s="863">
        <f>SUM(SSSE[[#This Row],[G 355µ]:[G 250µ]])</f>
        <v>57.040000000000006</v>
      </c>
      <c r="V534" s="862">
        <v>18.600000000000001</v>
      </c>
      <c r="W534" s="862">
        <v>7.4</v>
      </c>
      <c r="X534" s="862">
        <v>1.7</v>
      </c>
      <c r="Y534" s="883">
        <v>3.2</v>
      </c>
      <c r="Z534" s="863">
        <f t="shared" si="21"/>
        <v>30.9</v>
      </c>
      <c r="AA534" s="822"/>
      <c r="AB534" s="822"/>
      <c r="AC534" s="833"/>
      <c r="AD534" s="531">
        <v>83.8</v>
      </c>
      <c r="AE534" s="531">
        <v>-1.58</v>
      </c>
      <c r="AF534" s="823">
        <v>21.4</v>
      </c>
      <c r="AG534" s="540">
        <v>9</v>
      </c>
      <c r="AH534" s="540">
        <v>138</v>
      </c>
      <c r="AI534" s="533"/>
      <c r="AJ534" s="437"/>
      <c r="AK534" s="437"/>
      <c r="AL534" s="796" t="s">
        <v>27</v>
      </c>
      <c r="AM534" s="437" t="s">
        <v>55</v>
      </c>
      <c r="AN534" s="534" t="s">
        <v>55</v>
      </c>
      <c r="AO534" s="437" t="s">
        <v>55</v>
      </c>
      <c r="AP534" s="437" t="s">
        <v>55</v>
      </c>
      <c r="AQ534" s="608" t="s">
        <v>32</v>
      </c>
      <c r="AR534" s="437" t="s">
        <v>2244</v>
      </c>
      <c r="AS534" s="437" t="s">
        <v>2786</v>
      </c>
      <c r="AT534" s="437"/>
      <c r="AU534" s="796" t="s">
        <v>2241</v>
      </c>
      <c r="AV534" s="437">
        <v>533</v>
      </c>
    </row>
    <row r="535" spans="1:48" ht="27">
      <c r="A535" s="535">
        <v>45652</v>
      </c>
      <c r="B535" s="536">
        <v>212</v>
      </c>
      <c r="C535" s="537">
        <v>0.45833333333333331</v>
      </c>
      <c r="D535" s="538">
        <v>2409467</v>
      </c>
      <c r="E535" s="538" t="s">
        <v>59</v>
      </c>
      <c r="F535" s="538" t="s">
        <v>55</v>
      </c>
      <c r="G535" s="857">
        <v>14.1</v>
      </c>
      <c r="H535" s="857"/>
      <c r="I535" s="857">
        <v>14.07</v>
      </c>
      <c r="J535" s="530"/>
      <c r="K535" s="830">
        <v>13.09</v>
      </c>
      <c r="L535" s="539">
        <f>(SSSE[[#This Row],[Protéine Brut (%) (+/-0,7)]]/(100-SSSE[[#This Row],[Humidité (%)]]))*100</f>
        <v>15.238649592549475</v>
      </c>
      <c r="M535" s="865">
        <v>0.8</v>
      </c>
      <c r="N535" s="865"/>
      <c r="O535" s="865">
        <v>4.8</v>
      </c>
      <c r="P535" s="865">
        <v>1.4</v>
      </c>
      <c r="Q535" s="863">
        <f t="shared" si="20"/>
        <v>7</v>
      </c>
      <c r="R535" s="862">
        <v>10.199999999999999</v>
      </c>
      <c r="S535" s="862">
        <v>22</v>
      </c>
      <c r="T535" s="862">
        <v>18</v>
      </c>
      <c r="U535" s="863">
        <f>SUM(SSSE[[#This Row],[G 355µ]:[G 250µ]])</f>
        <v>50.2</v>
      </c>
      <c r="V535" s="862">
        <v>19.399999999999999</v>
      </c>
      <c r="W535" s="862">
        <v>10</v>
      </c>
      <c r="X535" s="862">
        <v>4</v>
      </c>
      <c r="Y535" s="883">
        <v>7.8</v>
      </c>
      <c r="Z535" s="863">
        <f t="shared" si="21"/>
        <v>41.199999999999996</v>
      </c>
      <c r="AA535" s="822"/>
      <c r="AB535" s="822"/>
      <c r="AC535" s="833"/>
      <c r="AD535" s="531">
        <v>84.24</v>
      </c>
      <c r="AE535" s="531">
        <v>-1.22</v>
      </c>
      <c r="AF535" s="823">
        <v>20.16</v>
      </c>
      <c r="AG535" s="540">
        <v>7</v>
      </c>
      <c r="AH535" s="540">
        <v>120</v>
      </c>
      <c r="AI535" s="533"/>
      <c r="AJ535" s="437"/>
      <c r="AK535" s="437"/>
      <c r="AL535" s="796" t="s">
        <v>46</v>
      </c>
      <c r="AM535" s="437" t="s">
        <v>55</v>
      </c>
      <c r="AN535" s="534" t="s">
        <v>55</v>
      </c>
      <c r="AO535" s="437" t="s">
        <v>55</v>
      </c>
      <c r="AP535" s="437" t="s">
        <v>55</v>
      </c>
      <c r="AQ535" s="608" t="s">
        <v>32</v>
      </c>
      <c r="AR535" s="437" t="s">
        <v>2244</v>
      </c>
      <c r="AS535" s="437" t="s">
        <v>2787</v>
      </c>
      <c r="AT535" s="437"/>
      <c r="AU535" s="796" t="s">
        <v>2241</v>
      </c>
      <c r="AV535" s="437">
        <v>534</v>
      </c>
    </row>
    <row r="536" spans="1:48" ht="27">
      <c r="A536" s="535">
        <v>45653</v>
      </c>
      <c r="B536" s="536">
        <v>212</v>
      </c>
      <c r="C536" s="537">
        <v>0.375</v>
      </c>
      <c r="D536" s="538">
        <v>2409479</v>
      </c>
      <c r="E536" s="538" t="s">
        <v>71</v>
      </c>
      <c r="F536" s="538" t="s">
        <v>55</v>
      </c>
      <c r="G536" s="857">
        <v>13.8</v>
      </c>
      <c r="H536" s="857"/>
      <c r="I536" s="857">
        <v>13.5</v>
      </c>
      <c r="J536" s="530"/>
      <c r="K536" s="830">
        <v>13.34</v>
      </c>
      <c r="L536" s="539">
        <f>(SSSE[[#This Row],[Protéine Brut (%) (+/-0,7)]]/(100-SSSE[[#This Row],[Humidité (%)]]))*100</f>
        <v>15.475638051044083</v>
      </c>
      <c r="M536" s="865">
        <v>0.6</v>
      </c>
      <c r="N536" s="865"/>
      <c r="O536" s="865">
        <v>5.16</v>
      </c>
      <c r="P536" s="865">
        <v>1.68</v>
      </c>
      <c r="Q536" s="863">
        <f t="shared" si="20"/>
        <v>7.4399999999999995</v>
      </c>
      <c r="R536" s="862">
        <v>10.8</v>
      </c>
      <c r="S536" s="862">
        <v>25.54</v>
      </c>
      <c r="T536" s="862">
        <v>21.2</v>
      </c>
      <c r="U536" s="863">
        <f>SUM(SSSE[[#This Row],[G 355µ]:[G 250µ]])</f>
        <v>57.540000000000006</v>
      </c>
      <c r="V536" s="862">
        <v>18.22</v>
      </c>
      <c r="W536" s="862">
        <v>9.1999999999999993</v>
      </c>
      <c r="X536" s="862">
        <v>3.2</v>
      </c>
      <c r="Y536" s="883">
        <v>5.08</v>
      </c>
      <c r="Z536" s="863">
        <f t="shared" si="21"/>
        <v>35.699999999999996</v>
      </c>
      <c r="AA536" s="822"/>
      <c r="AB536" s="822"/>
      <c r="AC536" s="833"/>
      <c r="AD536" s="531">
        <v>84.05</v>
      </c>
      <c r="AE536" s="531">
        <v>-1.32</v>
      </c>
      <c r="AF536" s="823">
        <v>20.55</v>
      </c>
      <c r="AG536" s="540">
        <v>5</v>
      </c>
      <c r="AH536" s="540">
        <v>100</v>
      </c>
      <c r="AI536" s="533"/>
      <c r="AJ536" s="437"/>
      <c r="AK536" s="437"/>
      <c r="AL536" s="796" t="s">
        <v>105</v>
      </c>
      <c r="AM536" s="437" t="s">
        <v>55</v>
      </c>
      <c r="AN536" s="534" t="s">
        <v>55</v>
      </c>
      <c r="AO536" s="437" t="s">
        <v>55</v>
      </c>
      <c r="AP536" s="437" t="s">
        <v>55</v>
      </c>
      <c r="AQ536" s="608" t="s">
        <v>32</v>
      </c>
      <c r="AR536" s="437" t="s">
        <v>2244</v>
      </c>
      <c r="AS536" s="437" t="s">
        <v>2788</v>
      </c>
      <c r="AT536" s="437"/>
      <c r="AU536" s="796" t="s">
        <v>2241</v>
      </c>
      <c r="AV536" s="437">
        <v>535</v>
      </c>
    </row>
    <row r="537" spans="1:48" ht="27">
      <c r="A537" s="535">
        <v>45653</v>
      </c>
      <c r="B537" s="536">
        <v>212</v>
      </c>
      <c r="C537" s="537">
        <v>0.375</v>
      </c>
      <c r="D537" s="538">
        <v>2409480</v>
      </c>
      <c r="E537" s="538" t="s">
        <v>59</v>
      </c>
      <c r="F537" s="538" t="s">
        <v>55</v>
      </c>
      <c r="G537" s="857">
        <v>14.3</v>
      </c>
      <c r="H537" s="857"/>
      <c r="I537" s="857">
        <v>14.5</v>
      </c>
      <c r="J537" s="530"/>
      <c r="K537" s="830">
        <v>13.25</v>
      </c>
      <c r="L537" s="539">
        <f>(SSSE[[#This Row],[Protéine Brut (%) (+/-0,7)]]/(100-SSSE[[#This Row],[Humidité (%)]]))*100</f>
        <v>15.460910151691948</v>
      </c>
      <c r="M537" s="865">
        <v>0.9</v>
      </c>
      <c r="N537" s="865"/>
      <c r="O537" s="865">
        <v>5.6</v>
      </c>
      <c r="P537" s="865">
        <v>2.2000000000000002</v>
      </c>
      <c r="Q537" s="863">
        <f t="shared" si="20"/>
        <v>8.6999999999999993</v>
      </c>
      <c r="R537" s="862">
        <v>10.199999999999999</v>
      </c>
      <c r="S537" s="862">
        <v>24</v>
      </c>
      <c r="T537" s="862">
        <v>20</v>
      </c>
      <c r="U537" s="863">
        <f>SUM(SSSE[[#This Row],[G 355µ]:[G 250µ]])</f>
        <v>54.2</v>
      </c>
      <c r="V537" s="862">
        <v>18</v>
      </c>
      <c r="W537" s="862">
        <v>9.1999999999999993</v>
      </c>
      <c r="X537" s="862">
        <v>2.6</v>
      </c>
      <c r="Y537" s="883">
        <v>6.8</v>
      </c>
      <c r="Z537" s="863">
        <f t="shared" si="21"/>
        <v>36.6</v>
      </c>
      <c r="AA537" s="822"/>
      <c r="AB537" s="822"/>
      <c r="AC537" s="833"/>
      <c r="AD537" s="531">
        <v>84.05</v>
      </c>
      <c r="AE537" s="531">
        <v>-1.69</v>
      </c>
      <c r="AF537" s="823">
        <v>21.98</v>
      </c>
      <c r="AG537" s="540">
        <v>6</v>
      </c>
      <c r="AH537" s="540">
        <v>108</v>
      </c>
      <c r="AI537" s="533"/>
      <c r="AJ537" s="437"/>
      <c r="AK537" s="437"/>
      <c r="AL537" s="796" t="s">
        <v>46</v>
      </c>
      <c r="AM537" s="437" t="s">
        <v>55</v>
      </c>
      <c r="AN537" s="534" t="s">
        <v>55</v>
      </c>
      <c r="AO537" s="437" t="s">
        <v>55</v>
      </c>
      <c r="AP537" s="437" t="s">
        <v>55</v>
      </c>
      <c r="AQ537" s="608" t="s">
        <v>32</v>
      </c>
      <c r="AR537" s="437" t="s">
        <v>2244</v>
      </c>
      <c r="AS537" s="437" t="s">
        <v>2789</v>
      </c>
      <c r="AT537" s="437"/>
      <c r="AU537" s="796" t="s">
        <v>2241</v>
      </c>
      <c r="AV537" s="437">
        <v>536</v>
      </c>
    </row>
    <row r="538" spans="1:48" ht="27">
      <c r="A538" s="535">
        <v>45654</v>
      </c>
      <c r="B538" s="536">
        <v>212</v>
      </c>
      <c r="C538" s="537">
        <v>0.4375</v>
      </c>
      <c r="D538" s="538">
        <v>2409527</v>
      </c>
      <c r="E538" s="538" t="s">
        <v>59</v>
      </c>
      <c r="F538" s="538" t="s">
        <v>55</v>
      </c>
      <c r="G538" s="857">
        <v>14.53</v>
      </c>
      <c r="H538" s="857"/>
      <c r="I538" s="857"/>
      <c r="J538" s="530"/>
      <c r="K538" s="830">
        <v>12.86</v>
      </c>
      <c r="L538" s="539">
        <f>(SSSE[[#This Row],[Protéine Brut (%) (+/-0,7)]]/(100-SSSE[[#This Row],[Humidité (%)]]))*100</f>
        <v>15.046215046215044</v>
      </c>
      <c r="M538" s="865">
        <v>0.8</v>
      </c>
      <c r="N538" s="865"/>
      <c r="O538" s="865">
        <v>5.64</v>
      </c>
      <c r="P538" s="865">
        <v>1.54</v>
      </c>
      <c r="Q538" s="863">
        <f>SUM(M538:P538)</f>
        <v>7.9799999999999995</v>
      </c>
      <c r="R538" s="862">
        <v>10.199999999999999</v>
      </c>
      <c r="S538" s="862">
        <v>24</v>
      </c>
      <c r="T538" s="862">
        <v>20.6</v>
      </c>
      <c r="U538" s="863">
        <f>SUM(SSSE[[#This Row],[G 355µ]:[G 250µ]])</f>
        <v>54.800000000000004</v>
      </c>
      <c r="V538" s="862">
        <v>18.12</v>
      </c>
      <c r="W538" s="862">
        <v>9.42</v>
      </c>
      <c r="X538" s="862">
        <v>1.64</v>
      </c>
      <c r="Y538" s="883">
        <v>6.8</v>
      </c>
      <c r="Z538" s="863">
        <f>SUM(V538:Y538)</f>
        <v>35.979999999999997</v>
      </c>
      <c r="AA538" s="822"/>
      <c r="AB538" s="822"/>
      <c r="AC538" s="833"/>
      <c r="AD538" s="531">
        <v>82.95</v>
      </c>
      <c r="AE538" s="531">
        <v>-1.1299999999999999</v>
      </c>
      <c r="AF538" s="823">
        <v>20.5</v>
      </c>
      <c r="AG538" s="540">
        <v>7</v>
      </c>
      <c r="AH538" s="540">
        <v>105</v>
      </c>
      <c r="AI538" s="533"/>
      <c r="AJ538" s="437"/>
      <c r="AK538" s="437"/>
      <c r="AL538" s="796" t="s">
        <v>46</v>
      </c>
      <c r="AM538" s="437" t="s">
        <v>55</v>
      </c>
      <c r="AN538" s="534" t="s">
        <v>55</v>
      </c>
      <c r="AO538" s="437" t="s">
        <v>55</v>
      </c>
      <c r="AP538" s="437" t="s">
        <v>55</v>
      </c>
      <c r="AQ538" s="608" t="s">
        <v>32</v>
      </c>
      <c r="AR538" s="437" t="s">
        <v>2239</v>
      </c>
      <c r="AS538" s="437" t="s">
        <v>2790</v>
      </c>
      <c r="AT538" s="437"/>
      <c r="AU538" s="796" t="s">
        <v>2241</v>
      </c>
      <c r="AV538" s="437">
        <v>537</v>
      </c>
    </row>
    <row r="539" spans="1:48" ht="27">
      <c r="A539" s="535">
        <v>45656</v>
      </c>
      <c r="B539" s="536">
        <v>212</v>
      </c>
      <c r="C539" s="537">
        <v>0.41666666666666669</v>
      </c>
      <c r="D539" s="538">
        <v>2409581</v>
      </c>
      <c r="E539" s="538" t="s">
        <v>59</v>
      </c>
      <c r="F539" s="538" t="s">
        <v>55</v>
      </c>
      <c r="G539" s="857">
        <v>14.3</v>
      </c>
      <c r="H539" s="857"/>
      <c r="I539" s="857">
        <v>14.6</v>
      </c>
      <c r="J539" s="530"/>
      <c r="K539" s="830">
        <v>12.9</v>
      </c>
      <c r="L539" s="539">
        <f>(SSSE[[#This Row],[Protéine Brut (%) (+/-0,7)]]/(100-SSSE[[#This Row],[Humidité (%)]]))*100</f>
        <v>15.052508751458577</v>
      </c>
      <c r="M539" s="865">
        <v>1</v>
      </c>
      <c r="N539" s="865"/>
      <c r="O539" s="865">
        <v>4.8</v>
      </c>
      <c r="P539" s="865">
        <v>2</v>
      </c>
      <c r="Q539" s="863">
        <f>SUM(M539:P539)</f>
        <v>7.8</v>
      </c>
      <c r="R539" s="862">
        <v>11</v>
      </c>
      <c r="S539" s="862">
        <v>25</v>
      </c>
      <c r="T539" s="862">
        <v>22</v>
      </c>
      <c r="U539" s="863">
        <f>SUM(SSSE[[#This Row],[G 355µ]:[G 250µ]])</f>
        <v>58</v>
      </c>
      <c r="V539" s="862">
        <v>17</v>
      </c>
      <c r="W539" s="862">
        <v>7</v>
      </c>
      <c r="X539" s="862">
        <v>3</v>
      </c>
      <c r="Y539" s="883">
        <v>6.5</v>
      </c>
      <c r="Z539" s="863">
        <f>SUM(V539:Y539)</f>
        <v>33.5</v>
      </c>
      <c r="AA539" s="822">
        <v>37.799999999999997</v>
      </c>
      <c r="AB539" s="822">
        <v>77</v>
      </c>
      <c r="AC539" s="833">
        <v>12.26</v>
      </c>
      <c r="AD539" s="531">
        <v>83.1</v>
      </c>
      <c r="AE539" s="531">
        <v>-0.92</v>
      </c>
      <c r="AF539" s="823">
        <v>18.97</v>
      </c>
      <c r="AG539" s="540">
        <v>8</v>
      </c>
      <c r="AH539" s="540">
        <v>110</v>
      </c>
      <c r="AI539" s="533"/>
      <c r="AJ539" s="437"/>
      <c r="AK539" s="437"/>
      <c r="AL539" s="796" t="s">
        <v>46</v>
      </c>
      <c r="AM539" s="437" t="s">
        <v>55</v>
      </c>
      <c r="AN539" s="534" t="s">
        <v>55</v>
      </c>
      <c r="AO539" s="437" t="s">
        <v>55</v>
      </c>
      <c r="AP539" s="437" t="s">
        <v>55</v>
      </c>
      <c r="AQ539" s="609" t="s">
        <v>32</v>
      </c>
      <c r="AR539" s="437" t="s">
        <v>2244</v>
      </c>
      <c r="AS539" s="437" t="s">
        <v>2791</v>
      </c>
      <c r="AT539" s="437"/>
      <c r="AU539" s="796" t="s">
        <v>2241</v>
      </c>
      <c r="AV539" s="437">
        <v>538</v>
      </c>
    </row>
    <row r="540" spans="1:48" ht="27">
      <c r="A540" s="535">
        <v>45659</v>
      </c>
      <c r="B540" s="536">
        <v>101</v>
      </c>
      <c r="C540" s="537">
        <v>0.5</v>
      </c>
      <c r="D540" s="538">
        <v>2500037</v>
      </c>
      <c r="E540" s="538" t="s">
        <v>59</v>
      </c>
      <c r="F540" s="538" t="s">
        <v>55</v>
      </c>
      <c r="G540" s="857">
        <v>13.95</v>
      </c>
      <c r="H540" s="857"/>
      <c r="I540" s="857">
        <v>13.87</v>
      </c>
      <c r="J540" s="530">
        <v>0.61699999999999999</v>
      </c>
      <c r="K540" s="830">
        <v>12.72</v>
      </c>
      <c r="L540" s="539">
        <f>(SSSE[[#This Row],[Protéine Brut (%) (+/-0,7)]]/(100-SSSE[[#This Row],[Humidité (%)]]))*100</f>
        <v>14.782103428239395</v>
      </c>
      <c r="M540" s="865">
        <v>1.2</v>
      </c>
      <c r="N540" s="865"/>
      <c r="O540" s="865">
        <v>6.88</v>
      </c>
      <c r="P540" s="865">
        <v>2.1</v>
      </c>
      <c r="Q540" s="863">
        <f>SUM(M540:P540)</f>
        <v>10.18</v>
      </c>
      <c r="R540" s="862">
        <v>11.24</v>
      </c>
      <c r="S540" s="862">
        <v>23.44</v>
      </c>
      <c r="T540" s="862">
        <v>17.2</v>
      </c>
      <c r="U540" s="863">
        <f>SUM(SSSE[[#This Row],[G 355µ]:[G 250µ]])</f>
        <v>51.879999999999995</v>
      </c>
      <c r="V540" s="862">
        <v>18.7</v>
      </c>
      <c r="W540" s="862">
        <v>8.6</v>
      </c>
      <c r="X540" s="862">
        <v>3.64</v>
      </c>
      <c r="Y540" s="883">
        <v>5</v>
      </c>
      <c r="Z540" s="863">
        <f t="shared" ref="Z540" si="22">SUM(V540:Y540)</f>
        <v>35.94</v>
      </c>
      <c r="AA540" s="822"/>
      <c r="AB540" s="822"/>
      <c r="AC540" s="1116"/>
      <c r="AD540" s="531">
        <v>83.43</v>
      </c>
      <c r="AE540" s="531">
        <v>-0.73</v>
      </c>
      <c r="AF540" s="823">
        <v>19.02</v>
      </c>
      <c r="AG540" s="540">
        <v>6</v>
      </c>
      <c r="AH540" s="540">
        <v>140</v>
      </c>
      <c r="AI540" s="947"/>
      <c r="AJ540" s="437"/>
      <c r="AK540" s="437"/>
      <c r="AL540" s="796" t="s">
        <v>46</v>
      </c>
      <c r="AM540" s="437" t="s">
        <v>55</v>
      </c>
      <c r="AN540" s="534" t="s">
        <v>55</v>
      </c>
      <c r="AO540" s="437" t="s">
        <v>55</v>
      </c>
      <c r="AP540" s="437" t="s">
        <v>55</v>
      </c>
      <c r="AQ540" s="608" t="s">
        <v>32</v>
      </c>
      <c r="AR540" s="437" t="s">
        <v>2239</v>
      </c>
      <c r="AS540" s="437" t="s">
        <v>2792</v>
      </c>
      <c r="AT540" s="437"/>
      <c r="AU540" s="796" t="s">
        <v>2241</v>
      </c>
      <c r="AV540" s="437">
        <v>539</v>
      </c>
    </row>
    <row r="541" spans="1:48" ht="27">
      <c r="A541" s="535">
        <v>45659</v>
      </c>
      <c r="B541" s="536">
        <v>101</v>
      </c>
      <c r="C541" s="537">
        <v>0.5</v>
      </c>
      <c r="D541" s="538">
        <v>2500038</v>
      </c>
      <c r="E541" s="538" t="s">
        <v>59</v>
      </c>
      <c r="F541" s="538" t="s">
        <v>55</v>
      </c>
      <c r="G541" s="857">
        <v>14.09</v>
      </c>
      <c r="H541" s="857"/>
      <c r="I541" s="857">
        <v>14.19</v>
      </c>
      <c r="J541" s="530">
        <v>0.64600000000000002</v>
      </c>
      <c r="K541" s="830">
        <v>13.21</v>
      </c>
      <c r="L541" s="539">
        <f>(SSSE[[#This Row],[Protéine Brut (%) (+/-0,7)]]/(100-SSSE[[#This Row],[Humidité (%)]]))*100</f>
        <v>15.376556861832153</v>
      </c>
      <c r="M541" s="865">
        <v>1.08</v>
      </c>
      <c r="N541" s="865"/>
      <c r="O541" s="865">
        <v>6</v>
      </c>
      <c r="P541" s="865">
        <v>1.88</v>
      </c>
      <c r="Q541" s="863">
        <f>SUM(M541:P541)</f>
        <v>8.9600000000000009</v>
      </c>
      <c r="R541" s="862">
        <v>12.4</v>
      </c>
      <c r="S541" s="862">
        <v>24</v>
      </c>
      <c r="T541" s="862">
        <v>17.079999999999998</v>
      </c>
      <c r="U541" s="863">
        <f>SUM(SSSE[[#This Row],[G 355µ]:[G 250µ]])</f>
        <v>53.48</v>
      </c>
      <c r="V541" s="862">
        <v>18.22</v>
      </c>
      <c r="W541" s="862">
        <v>8.8000000000000007</v>
      </c>
      <c r="X541" s="862">
        <v>3.5</v>
      </c>
      <c r="Y541" s="883">
        <v>5.4</v>
      </c>
      <c r="Z541" s="863">
        <f>SUM(V541:Y541)</f>
        <v>35.92</v>
      </c>
      <c r="AA541" s="822"/>
      <c r="AB541" s="822"/>
      <c r="AC541" s="1116"/>
      <c r="AD541" s="531">
        <v>82.71</v>
      </c>
      <c r="AE541" s="531">
        <v>-0.71</v>
      </c>
      <c r="AF541" s="823">
        <v>19.75</v>
      </c>
      <c r="AG541" s="540">
        <v>7</v>
      </c>
      <c r="AH541" s="540">
        <v>150</v>
      </c>
      <c r="AI541" s="947"/>
      <c r="AJ541" s="437"/>
      <c r="AK541" s="437"/>
      <c r="AL541" s="796" t="s">
        <v>46</v>
      </c>
      <c r="AM541" s="437" t="s">
        <v>55</v>
      </c>
      <c r="AN541" s="534" t="s">
        <v>55</v>
      </c>
      <c r="AO541" s="437" t="s">
        <v>55</v>
      </c>
      <c r="AP541" s="437" t="s">
        <v>55</v>
      </c>
      <c r="AQ541" s="608" t="s">
        <v>32</v>
      </c>
      <c r="AR541" s="437" t="s">
        <v>2239</v>
      </c>
      <c r="AS541" s="437" t="s">
        <v>2793</v>
      </c>
      <c r="AT541" s="437"/>
      <c r="AU541" s="796" t="s">
        <v>2241</v>
      </c>
      <c r="AV541" s="437">
        <v>540</v>
      </c>
    </row>
    <row r="542" spans="1:48" ht="27">
      <c r="A542" s="535">
        <v>45660</v>
      </c>
      <c r="B542" s="536">
        <v>101</v>
      </c>
      <c r="C542" s="537">
        <v>0.38541666666666669</v>
      </c>
      <c r="D542" s="538">
        <v>2500057</v>
      </c>
      <c r="E542" s="538" t="s">
        <v>59</v>
      </c>
      <c r="F542" s="538" t="s">
        <v>55</v>
      </c>
      <c r="G542" s="857">
        <v>13.88</v>
      </c>
      <c r="H542" s="857"/>
      <c r="I542" s="857"/>
      <c r="J542" s="530"/>
      <c r="K542" s="830">
        <v>12.95</v>
      </c>
      <c r="L542" s="539">
        <f>(SSSE[[#This Row],[Protéine Brut (%) (+/-0,7)]]/(100-SSSE[[#This Row],[Humidité (%)]]))*100</f>
        <v>15.03715745471435</v>
      </c>
      <c r="M542" s="865">
        <v>1</v>
      </c>
      <c r="N542" s="865"/>
      <c r="O542" s="865">
        <v>5.9</v>
      </c>
      <c r="P542" s="865">
        <v>2.6</v>
      </c>
      <c r="Q542" s="863">
        <f>SUM(M542:P542)</f>
        <v>9.5</v>
      </c>
      <c r="R542" s="862">
        <v>12</v>
      </c>
      <c r="S542" s="862">
        <v>24.4</v>
      </c>
      <c r="T542" s="862">
        <v>18.2</v>
      </c>
      <c r="U542" s="863">
        <f>SUM(SSSE[[#This Row],[G 355µ]:[G 250µ]])</f>
        <v>54.599999999999994</v>
      </c>
      <c r="V542" s="862">
        <v>19.2</v>
      </c>
      <c r="W542" s="862">
        <v>9.1999999999999993</v>
      </c>
      <c r="X542" s="862">
        <v>3</v>
      </c>
      <c r="Y542" s="883">
        <v>5.2</v>
      </c>
      <c r="Z542" s="863">
        <f>SUM(V542:Y542)</f>
        <v>36.6</v>
      </c>
      <c r="AA542" s="822"/>
      <c r="AB542" s="822"/>
      <c r="AC542" s="1116"/>
      <c r="AD542" s="531">
        <v>82.95</v>
      </c>
      <c r="AE542" s="531">
        <v>-0.99</v>
      </c>
      <c r="AF542" s="823">
        <v>20.8</v>
      </c>
      <c r="AG542" s="540">
        <v>8</v>
      </c>
      <c r="AH542" s="540">
        <v>138</v>
      </c>
      <c r="AI542" s="947"/>
      <c r="AJ542" s="437"/>
      <c r="AK542" s="437"/>
      <c r="AL542" s="796" t="s">
        <v>46</v>
      </c>
      <c r="AM542" s="437" t="s">
        <v>55</v>
      </c>
      <c r="AN542" s="534" t="s">
        <v>55</v>
      </c>
      <c r="AO542" s="437" t="s">
        <v>55</v>
      </c>
      <c r="AP542" s="437" t="s">
        <v>55</v>
      </c>
      <c r="AQ542" s="608" t="s">
        <v>32</v>
      </c>
      <c r="AR542" s="437" t="s">
        <v>2239</v>
      </c>
      <c r="AS542" s="437" t="s">
        <v>2794</v>
      </c>
      <c r="AT542" s="437"/>
      <c r="AU542" s="796" t="s">
        <v>2241</v>
      </c>
      <c r="AV542" s="437">
        <v>541</v>
      </c>
    </row>
    <row r="543" spans="1:48" ht="27">
      <c r="A543" s="535">
        <v>45660</v>
      </c>
      <c r="B543" s="536">
        <v>101</v>
      </c>
      <c r="C543" s="537">
        <v>0.38541666666666669</v>
      </c>
      <c r="D543" s="538">
        <v>2500056</v>
      </c>
      <c r="E543" s="538" t="s">
        <v>59</v>
      </c>
      <c r="F543" s="538" t="s">
        <v>55</v>
      </c>
      <c r="G543" s="857">
        <v>13.84</v>
      </c>
      <c r="H543" s="857"/>
      <c r="I543" s="857"/>
      <c r="J543" s="530"/>
      <c r="K543" s="830">
        <v>13.33</v>
      </c>
      <c r="L543" s="539">
        <f>(SSSE[[#This Row],[Protéine Brut (%) (+/-0,7)]]/(100-SSSE[[#This Row],[Humidité (%)]]))*100</f>
        <v>15.47121634168988</v>
      </c>
      <c r="M543" s="865">
        <v>1.4</v>
      </c>
      <c r="N543" s="865"/>
      <c r="O543" s="865">
        <v>7.2</v>
      </c>
      <c r="P543" s="865">
        <v>2.2000000000000002</v>
      </c>
      <c r="Q543" s="863">
        <f>SUM(M543:P543)</f>
        <v>10.8</v>
      </c>
      <c r="R543" s="862">
        <v>12.4</v>
      </c>
      <c r="S543" s="862">
        <v>22.3</v>
      </c>
      <c r="T543" s="862">
        <v>18.600000000000001</v>
      </c>
      <c r="U543" s="863">
        <f>SUM(SSSE[[#This Row],[G 355µ]:[G 250µ]])</f>
        <v>53.300000000000004</v>
      </c>
      <c r="V543" s="862">
        <v>17.600000000000001</v>
      </c>
      <c r="W543" s="862">
        <v>9</v>
      </c>
      <c r="X543" s="862">
        <v>3.5</v>
      </c>
      <c r="Y543" s="883">
        <v>6</v>
      </c>
      <c r="Z543" s="863">
        <f>SUM(V543:Y543)</f>
        <v>36.1</v>
      </c>
      <c r="AA543" s="822"/>
      <c r="AB543" s="822"/>
      <c r="AC543" s="1116"/>
      <c r="AD543" s="531">
        <v>82.15</v>
      </c>
      <c r="AE543" s="531">
        <v>-0.6</v>
      </c>
      <c r="AF543" s="823">
        <v>19.53</v>
      </c>
      <c r="AG543" s="540">
        <v>6</v>
      </c>
      <c r="AH543" s="540">
        <v>146</v>
      </c>
      <c r="AI543" s="947"/>
      <c r="AJ543" s="437"/>
      <c r="AK543" s="437"/>
      <c r="AL543" s="796" t="s">
        <v>46</v>
      </c>
      <c r="AM543" s="437" t="s">
        <v>55</v>
      </c>
      <c r="AN543" s="534" t="s">
        <v>55</v>
      </c>
      <c r="AO543" s="437" t="s">
        <v>55</v>
      </c>
      <c r="AP543" s="437" t="s">
        <v>55</v>
      </c>
      <c r="AQ543" s="608" t="s">
        <v>32</v>
      </c>
      <c r="AR543" s="437" t="s">
        <v>2239</v>
      </c>
      <c r="AS543" s="437" t="s">
        <v>2795</v>
      </c>
      <c r="AT543" s="437"/>
      <c r="AU543" s="796" t="s">
        <v>2241</v>
      </c>
      <c r="AV543" s="437">
        <v>542</v>
      </c>
    </row>
    <row r="544" spans="1:48" ht="27">
      <c r="A544" s="535">
        <v>45660</v>
      </c>
      <c r="B544" s="536">
        <v>101</v>
      </c>
      <c r="C544" s="537">
        <v>0.52083333333333337</v>
      </c>
      <c r="D544" s="538">
        <v>2500082</v>
      </c>
      <c r="E544" s="538" t="s">
        <v>59</v>
      </c>
      <c r="F544" s="538" t="s">
        <v>55</v>
      </c>
      <c r="G544" s="857">
        <v>13.8</v>
      </c>
      <c r="H544" s="857"/>
      <c r="I544" s="857"/>
      <c r="J544" s="530"/>
      <c r="K544" s="830">
        <v>12.54</v>
      </c>
      <c r="L544" s="539">
        <f>(SSSE[[#This Row],[Protéine Brut (%) (+/-0,7)]]/(100-SSSE[[#This Row],[Humidité (%)]]))*100</f>
        <v>14.547563805104408</v>
      </c>
      <c r="M544" s="865"/>
      <c r="N544" s="865"/>
      <c r="O544" s="865"/>
      <c r="P544" s="865"/>
      <c r="Q544" s="863"/>
      <c r="R544" s="862"/>
      <c r="S544" s="862"/>
      <c r="T544" s="862"/>
      <c r="U544" s="863"/>
      <c r="V544" s="862"/>
      <c r="W544" s="862"/>
      <c r="X544" s="862"/>
      <c r="Y544" s="883"/>
      <c r="Z544" s="863"/>
      <c r="AA544" s="822">
        <v>34.94</v>
      </c>
      <c r="AB544" s="822">
        <v>74</v>
      </c>
      <c r="AC544" s="1116">
        <v>12.48</v>
      </c>
      <c r="AD544" s="531"/>
      <c r="AE544" s="531"/>
      <c r="AF544" s="823"/>
      <c r="AG544" s="540">
        <v>10</v>
      </c>
      <c r="AH544" s="540">
        <v>158</v>
      </c>
      <c r="AI544" s="947"/>
      <c r="AJ544" s="437"/>
      <c r="AK544" s="437"/>
      <c r="AL544" s="796" t="s">
        <v>46</v>
      </c>
      <c r="AM544" s="437" t="s">
        <v>55</v>
      </c>
      <c r="AN544" s="534" t="s">
        <v>55</v>
      </c>
      <c r="AO544" s="437" t="s">
        <v>55</v>
      </c>
      <c r="AP544" s="437" t="s">
        <v>55</v>
      </c>
      <c r="AQ544" s="608" t="s">
        <v>32</v>
      </c>
      <c r="AR544" s="437" t="s">
        <v>2239</v>
      </c>
      <c r="AS544" s="437" t="s">
        <v>2796</v>
      </c>
      <c r="AT544" s="437"/>
      <c r="AU544" s="796" t="s">
        <v>2241</v>
      </c>
      <c r="AV544" s="437">
        <v>543</v>
      </c>
    </row>
    <row r="545" spans="1:48" ht="27">
      <c r="A545" s="535">
        <v>45661</v>
      </c>
      <c r="B545" s="536">
        <v>101</v>
      </c>
      <c r="C545" s="537">
        <v>0.4375</v>
      </c>
      <c r="D545" s="538">
        <v>2500110</v>
      </c>
      <c r="E545" s="538" t="s">
        <v>59</v>
      </c>
      <c r="F545" s="538" t="s">
        <v>55</v>
      </c>
      <c r="G545" s="857">
        <v>13.86</v>
      </c>
      <c r="H545" s="857"/>
      <c r="I545" s="857"/>
      <c r="J545" s="530"/>
      <c r="K545" s="830">
        <v>12.83</v>
      </c>
      <c r="L545" s="539">
        <f>(SSSE[[#This Row],[Protéine Brut (%) (+/-0,7)]]/(100-SSSE[[#This Row],[Humidité (%)]]))*100</f>
        <v>14.894358021824935</v>
      </c>
      <c r="M545" s="865"/>
      <c r="N545" s="865"/>
      <c r="O545" s="865"/>
      <c r="P545" s="865"/>
      <c r="Q545" s="863"/>
      <c r="R545" s="862"/>
      <c r="S545" s="862"/>
      <c r="T545" s="862"/>
      <c r="U545" s="863"/>
      <c r="V545" s="862"/>
      <c r="W545" s="862"/>
      <c r="X545" s="862"/>
      <c r="Y545" s="883"/>
      <c r="Z545" s="863"/>
      <c r="AA545" s="822"/>
      <c r="AB545" s="822"/>
      <c r="AC545" s="1116"/>
      <c r="AD545" s="531">
        <v>82.91</v>
      </c>
      <c r="AE545" s="531">
        <v>-1.04</v>
      </c>
      <c r="AF545" s="823">
        <v>20.91</v>
      </c>
      <c r="AG545" s="540">
        <v>8</v>
      </c>
      <c r="AH545" s="540">
        <v>122</v>
      </c>
      <c r="AI545" s="947"/>
      <c r="AJ545" s="437"/>
      <c r="AK545" s="437"/>
      <c r="AL545" s="796" t="s">
        <v>46</v>
      </c>
      <c r="AM545" s="437" t="s">
        <v>55</v>
      </c>
      <c r="AN545" s="534" t="s">
        <v>55</v>
      </c>
      <c r="AO545" s="437" t="s">
        <v>55</v>
      </c>
      <c r="AP545" s="437" t="s">
        <v>55</v>
      </c>
      <c r="AQ545" s="608" t="s">
        <v>32</v>
      </c>
      <c r="AR545" s="437" t="s">
        <v>2239</v>
      </c>
      <c r="AS545" s="437" t="s">
        <v>2797</v>
      </c>
      <c r="AT545" s="437"/>
      <c r="AU545" s="796" t="s">
        <v>2241</v>
      </c>
      <c r="AV545" s="437">
        <v>544</v>
      </c>
    </row>
    <row r="546" spans="1:48" ht="27">
      <c r="A546" s="535">
        <v>45661</v>
      </c>
      <c r="B546" s="536">
        <v>101</v>
      </c>
      <c r="C546" s="537">
        <v>0.45833333333333331</v>
      </c>
      <c r="D546" s="538">
        <v>2500113</v>
      </c>
      <c r="E546" s="538" t="s">
        <v>59</v>
      </c>
      <c r="F546" s="538" t="s">
        <v>55</v>
      </c>
      <c r="G546" s="857">
        <v>13.73</v>
      </c>
      <c r="H546" s="857"/>
      <c r="I546" s="857"/>
      <c r="J546" s="530"/>
      <c r="K546" s="830">
        <v>12.97</v>
      </c>
      <c r="L546" s="539">
        <f>(SSSE[[#This Row],[Protéine Brut (%) (+/-0,7)]]/(100-SSSE[[#This Row],[Humidité (%)]]))*100</f>
        <v>15.034194969282485</v>
      </c>
      <c r="M546" s="865">
        <v>1.2</v>
      </c>
      <c r="N546" s="865"/>
      <c r="O546" s="865">
        <v>7</v>
      </c>
      <c r="P546" s="865">
        <v>2</v>
      </c>
      <c r="Q546" s="863">
        <f>SUM(M546:P546)</f>
        <v>10.199999999999999</v>
      </c>
      <c r="R546" s="862">
        <v>12.4</v>
      </c>
      <c r="S546" s="862">
        <v>25.2</v>
      </c>
      <c r="T546" s="862">
        <v>20.8</v>
      </c>
      <c r="U546" s="863">
        <f>SUM(SSSE[[#This Row],[G 355µ]:[G 250µ]])</f>
        <v>58.400000000000006</v>
      </c>
      <c r="V546" s="862">
        <v>14.4</v>
      </c>
      <c r="W546" s="862">
        <v>9</v>
      </c>
      <c r="X546" s="862">
        <v>2</v>
      </c>
      <c r="Y546" s="883">
        <v>6</v>
      </c>
      <c r="Z546" s="863">
        <f>SUM(V546:Y546)</f>
        <v>31.4</v>
      </c>
      <c r="AA546" s="822"/>
      <c r="AB546" s="822"/>
      <c r="AC546" s="1116"/>
      <c r="AD546" s="531">
        <v>82.28</v>
      </c>
      <c r="AE546" s="531">
        <v>-0.71</v>
      </c>
      <c r="AF546" s="823">
        <v>19.829999999999998</v>
      </c>
      <c r="AG546" s="540">
        <v>7</v>
      </c>
      <c r="AH546" s="540">
        <v>133</v>
      </c>
      <c r="AI546" s="947"/>
      <c r="AJ546" s="437"/>
      <c r="AK546" s="437"/>
      <c r="AL546" s="796" t="s">
        <v>46</v>
      </c>
      <c r="AM546" s="437" t="s">
        <v>55</v>
      </c>
      <c r="AN546" s="534" t="s">
        <v>55</v>
      </c>
      <c r="AO546" s="437" t="s">
        <v>55</v>
      </c>
      <c r="AP546" s="437" t="s">
        <v>55</v>
      </c>
      <c r="AQ546" s="608" t="s">
        <v>32</v>
      </c>
      <c r="AR546" s="437" t="s">
        <v>2239</v>
      </c>
      <c r="AS546" s="437" t="s">
        <v>2798</v>
      </c>
      <c r="AT546" s="437"/>
      <c r="AU546" s="796" t="s">
        <v>2241</v>
      </c>
      <c r="AV546" s="437">
        <v>545</v>
      </c>
    </row>
    <row r="547" spans="1:48" ht="27">
      <c r="A547" s="535">
        <v>45663</v>
      </c>
      <c r="B547" s="536">
        <v>101</v>
      </c>
      <c r="C547" s="537">
        <v>0.39583333333333331</v>
      </c>
      <c r="D547" s="538">
        <v>2500189</v>
      </c>
      <c r="E547" s="538" t="s">
        <v>59</v>
      </c>
      <c r="F547" s="538" t="s">
        <v>55</v>
      </c>
      <c r="G547" s="857">
        <v>13.9</v>
      </c>
      <c r="H547" s="857"/>
      <c r="I547" s="857">
        <v>13.89</v>
      </c>
      <c r="J547" s="530"/>
      <c r="K547" s="830">
        <v>13.3</v>
      </c>
      <c r="L547" s="539">
        <f>(SSSE[[#This Row],[Protéine Brut (%) (+/-0,7)]]/(100-SSSE[[#This Row],[Humidité (%)]]))*100</f>
        <v>15.447154471544716</v>
      </c>
      <c r="M547" s="865">
        <v>1.2</v>
      </c>
      <c r="N547" s="865"/>
      <c r="O547" s="865">
        <v>6.6</v>
      </c>
      <c r="P547" s="865">
        <v>1.7</v>
      </c>
      <c r="Q547" s="863">
        <f>SUM(M547:P547)</f>
        <v>9.5</v>
      </c>
      <c r="R547" s="862">
        <v>11.6</v>
      </c>
      <c r="S547" s="862">
        <v>23</v>
      </c>
      <c r="T547" s="862">
        <v>19.2</v>
      </c>
      <c r="U547" s="863">
        <f>SUM(SSSE[[#This Row],[G 355µ]:[G 250µ]])</f>
        <v>53.8</v>
      </c>
      <c r="V547" s="862">
        <v>15.6</v>
      </c>
      <c r="W547" s="862">
        <v>10</v>
      </c>
      <c r="X547" s="862">
        <v>3</v>
      </c>
      <c r="Y547" s="883">
        <v>7</v>
      </c>
      <c r="Z547" s="863">
        <f t="shared" ref="Z547:Z551" si="23">SUM(V547:Y547)</f>
        <v>35.6</v>
      </c>
      <c r="AA547" s="822"/>
      <c r="AB547" s="822"/>
      <c r="AC547" s="1116"/>
      <c r="AD547" s="531">
        <v>83.02</v>
      </c>
      <c r="AE547" s="531">
        <v>-0.85</v>
      </c>
      <c r="AF547" s="823">
        <v>19.170000000000002</v>
      </c>
      <c r="AG547" s="540">
        <v>3</v>
      </c>
      <c r="AH547" s="540">
        <v>82</v>
      </c>
      <c r="AI547" s="947"/>
      <c r="AJ547" s="437"/>
      <c r="AK547" s="437"/>
      <c r="AL547" s="796" t="s">
        <v>105</v>
      </c>
      <c r="AM547" s="437" t="s">
        <v>55</v>
      </c>
      <c r="AN547" s="534" t="s">
        <v>55</v>
      </c>
      <c r="AO547" s="437" t="s">
        <v>55</v>
      </c>
      <c r="AP547" s="437" t="s">
        <v>55</v>
      </c>
      <c r="AQ547" s="608" t="s">
        <v>32</v>
      </c>
      <c r="AR547" s="437" t="s">
        <v>2239</v>
      </c>
      <c r="AS547" s="437" t="s">
        <v>2799</v>
      </c>
      <c r="AT547" s="437"/>
      <c r="AU547" s="796" t="s">
        <v>2241</v>
      </c>
      <c r="AV547" s="437">
        <v>546</v>
      </c>
    </row>
    <row r="548" spans="1:48" ht="27">
      <c r="A548" s="535">
        <v>45664</v>
      </c>
      <c r="B548" s="536">
        <v>101</v>
      </c>
      <c r="C548" s="537">
        <v>0.41666666666666669</v>
      </c>
      <c r="D548" s="538">
        <v>2500218</v>
      </c>
      <c r="E548" s="538" t="s">
        <v>59</v>
      </c>
      <c r="F548" s="538" t="s">
        <v>55</v>
      </c>
      <c r="G548" s="857">
        <v>14.1</v>
      </c>
      <c r="H548" s="857"/>
      <c r="I548" s="857"/>
      <c r="J548" s="530"/>
      <c r="K548" s="830">
        <v>12.82</v>
      </c>
      <c r="L548" s="539">
        <f>(SSSE[[#This Row],[Protéine Brut (%) (+/-0,7)]]/(100-SSSE[[#This Row],[Humidité (%)]]))*100</f>
        <v>14.924330616996507</v>
      </c>
      <c r="M548" s="865">
        <v>1.1399999999999999</v>
      </c>
      <c r="N548" s="865"/>
      <c r="O548" s="865">
        <v>6.66</v>
      </c>
      <c r="P548" s="865">
        <v>2.06</v>
      </c>
      <c r="Q548" s="863">
        <f>SUM(M548:P548)</f>
        <v>9.86</v>
      </c>
      <c r="R548" s="862">
        <v>11.6</v>
      </c>
      <c r="S548" s="862">
        <v>23</v>
      </c>
      <c r="T548" s="862">
        <v>18.16</v>
      </c>
      <c r="U548" s="863">
        <f>SUM(SSSE[[#This Row],[G 355µ]:[G 250µ]])</f>
        <v>52.760000000000005</v>
      </c>
      <c r="V548" s="862">
        <v>16</v>
      </c>
      <c r="W548" s="862">
        <v>9.42</v>
      </c>
      <c r="X548" s="862">
        <v>3.22</v>
      </c>
      <c r="Y548" s="883">
        <v>8.1</v>
      </c>
      <c r="Z548" s="863">
        <f t="shared" si="23"/>
        <v>36.74</v>
      </c>
      <c r="AA548" s="822">
        <v>41.73</v>
      </c>
      <c r="AB548" s="822">
        <v>78</v>
      </c>
      <c r="AC548" s="1116">
        <v>13.74</v>
      </c>
      <c r="AD548" s="531">
        <v>82.92</v>
      </c>
      <c r="AE548" s="531">
        <v>-0.72</v>
      </c>
      <c r="AF548" s="823">
        <v>18.829999999999998</v>
      </c>
      <c r="AG548" s="540">
        <v>7</v>
      </c>
      <c r="AH548" s="540">
        <v>114</v>
      </c>
      <c r="AI548" s="947">
        <v>0.91</v>
      </c>
      <c r="AJ548" s="437"/>
      <c r="AK548" s="437"/>
      <c r="AL548" s="796" t="s">
        <v>105</v>
      </c>
      <c r="AM548" s="437" t="s">
        <v>55</v>
      </c>
      <c r="AN548" s="534" t="s">
        <v>55</v>
      </c>
      <c r="AO548" s="437" t="s">
        <v>55</v>
      </c>
      <c r="AP548" s="437" t="s">
        <v>55</v>
      </c>
      <c r="AQ548" s="608" t="s">
        <v>32</v>
      </c>
      <c r="AR548" s="437" t="s">
        <v>2239</v>
      </c>
      <c r="AS548" s="437" t="s">
        <v>2800</v>
      </c>
      <c r="AT548" s="437"/>
      <c r="AU548" s="796" t="s">
        <v>2241</v>
      </c>
      <c r="AV548" s="437">
        <v>547</v>
      </c>
    </row>
    <row r="549" spans="1:48" ht="27">
      <c r="A549" s="535">
        <v>45664</v>
      </c>
      <c r="B549" s="536">
        <v>101</v>
      </c>
      <c r="C549" s="537">
        <v>0.5</v>
      </c>
      <c r="D549" s="538">
        <v>2500231</v>
      </c>
      <c r="E549" s="538" t="s">
        <v>59</v>
      </c>
      <c r="F549" s="538" t="s">
        <v>55</v>
      </c>
      <c r="G549" s="857">
        <v>14.1</v>
      </c>
      <c r="H549" s="857"/>
      <c r="I549" s="857"/>
      <c r="J549" s="530"/>
      <c r="K549" s="830">
        <v>12.88</v>
      </c>
      <c r="L549" s="539">
        <f>(SSSE[[#This Row],[Protéine Brut (%) (+/-0,7)]]/(100-SSSE[[#This Row],[Humidité (%)]]))*100</f>
        <v>14.994179278230501</v>
      </c>
      <c r="M549" s="865"/>
      <c r="N549" s="865"/>
      <c r="O549" s="865"/>
      <c r="P549" s="865"/>
      <c r="Q549" s="863"/>
      <c r="R549" s="862"/>
      <c r="S549" s="862"/>
      <c r="T549" s="862"/>
      <c r="U549" s="863"/>
      <c r="V549" s="862"/>
      <c r="W549" s="862"/>
      <c r="X549" s="862"/>
      <c r="Y549" s="883"/>
      <c r="Z549" s="863"/>
      <c r="AA549" s="822"/>
      <c r="AB549" s="822"/>
      <c r="AC549" s="1116"/>
      <c r="AD549" s="531">
        <v>82.43</v>
      </c>
      <c r="AE549" s="531">
        <v>-0.91</v>
      </c>
      <c r="AF549" s="823">
        <v>20.05</v>
      </c>
      <c r="AG549" s="540">
        <v>8</v>
      </c>
      <c r="AH549" s="540">
        <v>110</v>
      </c>
      <c r="AI549" s="947"/>
      <c r="AJ549" s="437"/>
      <c r="AK549" s="437"/>
      <c r="AL549" s="796" t="s">
        <v>46</v>
      </c>
      <c r="AM549" s="437" t="s">
        <v>55</v>
      </c>
      <c r="AN549" s="534" t="s">
        <v>55</v>
      </c>
      <c r="AO549" s="437" t="s">
        <v>55</v>
      </c>
      <c r="AP549" s="437" t="s">
        <v>55</v>
      </c>
      <c r="AQ549" s="608" t="s">
        <v>32</v>
      </c>
      <c r="AR549" s="437" t="s">
        <v>2239</v>
      </c>
      <c r="AS549" s="437" t="s">
        <v>2801</v>
      </c>
      <c r="AT549" s="437"/>
      <c r="AU549" s="796" t="s">
        <v>2241</v>
      </c>
      <c r="AV549" s="437">
        <v>548</v>
      </c>
    </row>
    <row r="550" spans="1:48" ht="27">
      <c r="A550" s="535">
        <v>45665</v>
      </c>
      <c r="B550" s="536">
        <v>101</v>
      </c>
      <c r="C550" s="537">
        <v>0.38541666666666669</v>
      </c>
      <c r="D550" s="538">
        <v>2500262</v>
      </c>
      <c r="E550" s="538" t="s">
        <v>21</v>
      </c>
      <c r="F550" s="538" t="s">
        <v>55</v>
      </c>
      <c r="G550" s="857">
        <v>13.96</v>
      </c>
      <c r="H550" s="857"/>
      <c r="I550" s="857">
        <v>13.98</v>
      </c>
      <c r="J550" s="530"/>
      <c r="K550" s="830">
        <v>12.66</v>
      </c>
      <c r="L550" s="539">
        <f>(SSSE[[#This Row],[Protéine Brut (%) (+/-0,7)]]/(100-SSSE[[#This Row],[Humidité (%)]]))*100</f>
        <v>14.714086471408649</v>
      </c>
      <c r="M550" s="865">
        <v>1.4</v>
      </c>
      <c r="N550" s="865"/>
      <c r="O550" s="865">
        <v>8.3000000000000007</v>
      </c>
      <c r="P550" s="865">
        <v>1.76</v>
      </c>
      <c r="Q550" s="863">
        <f>SUM(M550:P550)</f>
        <v>11.46</v>
      </c>
      <c r="R550" s="862">
        <v>13.2</v>
      </c>
      <c r="S550" s="862">
        <v>26.2</v>
      </c>
      <c r="T550" s="862">
        <v>17.600000000000001</v>
      </c>
      <c r="U550" s="863">
        <f>SUM(SSSE[[#This Row],[G 355µ]:[G 250µ]])</f>
        <v>57</v>
      </c>
      <c r="V550" s="862">
        <v>17.8</v>
      </c>
      <c r="W550" s="862">
        <v>7.8</v>
      </c>
      <c r="X550" s="862">
        <v>2.1</v>
      </c>
      <c r="Y550" s="883">
        <v>3</v>
      </c>
      <c r="Z550" s="863">
        <f t="shared" si="23"/>
        <v>30.700000000000003</v>
      </c>
      <c r="AA550" s="822">
        <v>36.200000000000003</v>
      </c>
      <c r="AB550" s="822">
        <v>81</v>
      </c>
      <c r="AC550" s="1116">
        <v>12.64</v>
      </c>
      <c r="AD550" s="531">
        <v>82.76</v>
      </c>
      <c r="AE550" s="531">
        <v>-0.87</v>
      </c>
      <c r="AF550" s="823">
        <v>20.02</v>
      </c>
      <c r="AG550" s="540">
        <v>5</v>
      </c>
      <c r="AH550" s="540">
        <v>120</v>
      </c>
      <c r="AI550" s="947"/>
      <c r="AJ550" s="437"/>
      <c r="AK550" s="437"/>
      <c r="AL550" s="796" t="s">
        <v>46</v>
      </c>
      <c r="AM550" s="437" t="s">
        <v>55</v>
      </c>
      <c r="AN550" s="534" t="s">
        <v>55</v>
      </c>
      <c r="AO550" s="437" t="s">
        <v>55</v>
      </c>
      <c r="AP550" s="437" t="s">
        <v>55</v>
      </c>
      <c r="AQ550" s="608" t="s">
        <v>32</v>
      </c>
      <c r="AR550" s="437" t="s">
        <v>2239</v>
      </c>
      <c r="AS550" s="437" t="s">
        <v>2802</v>
      </c>
      <c r="AT550" s="437"/>
      <c r="AU550" s="796" t="s">
        <v>2241</v>
      </c>
      <c r="AV550" s="437">
        <v>549</v>
      </c>
    </row>
    <row r="551" spans="1:48" ht="27">
      <c r="A551" s="535">
        <v>45665</v>
      </c>
      <c r="B551" s="536">
        <v>101</v>
      </c>
      <c r="C551" s="537">
        <v>0.40694444444444444</v>
      </c>
      <c r="D551" s="538">
        <v>2500270</v>
      </c>
      <c r="E551" s="538" t="s">
        <v>59</v>
      </c>
      <c r="F551" s="538" t="s">
        <v>55</v>
      </c>
      <c r="G551" s="857">
        <v>13.78</v>
      </c>
      <c r="H551" s="857"/>
      <c r="I551" s="857">
        <v>13.77</v>
      </c>
      <c r="J551" s="530"/>
      <c r="K551" s="830">
        <v>12.97</v>
      </c>
      <c r="L551" s="539">
        <f>(SSSE[[#This Row],[Protéine Brut (%) (+/-0,7)]]/(100-SSSE[[#This Row],[Humidité (%)]]))*100</f>
        <v>15.042913477151473</v>
      </c>
      <c r="M551" s="865">
        <v>1.1000000000000001</v>
      </c>
      <c r="N551" s="865"/>
      <c r="O551" s="865">
        <v>7</v>
      </c>
      <c r="P551" s="865">
        <v>1.46</v>
      </c>
      <c r="Q551" s="863">
        <f>SUM(M551:P551)</f>
        <v>9.5599999999999987</v>
      </c>
      <c r="R551" s="862">
        <v>12.06</v>
      </c>
      <c r="S551" s="862">
        <v>24.06</v>
      </c>
      <c r="T551" s="862">
        <v>18.440000000000001</v>
      </c>
      <c r="U551" s="863">
        <f>SUM(SSSE[[#This Row],[G 355µ]:[G 250µ]])</f>
        <v>54.56</v>
      </c>
      <c r="V551" s="862">
        <v>16.88</v>
      </c>
      <c r="W551" s="862">
        <v>9</v>
      </c>
      <c r="X551" s="862">
        <v>2.2000000000000002</v>
      </c>
      <c r="Y551" s="883">
        <v>6.46</v>
      </c>
      <c r="Z551" s="863">
        <f t="shared" si="23"/>
        <v>34.54</v>
      </c>
      <c r="AA551" s="822"/>
      <c r="AB551" s="822"/>
      <c r="AC551" s="1116"/>
      <c r="AD551" s="531">
        <v>82.7</v>
      </c>
      <c r="AE551" s="531">
        <v>-0.79</v>
      </c>
      <c r="AF551" s="823">
        <v>19.55</v>
      </c>
      <c r="AG551" s="540"/>
      <c r="AH551" s="540"/>
      <c r="AI551" s="947"/>
      <c r="AJ551" s="437"/>
      <c r="AK551" s="437"/>
      <c r="AL551" s="796" t="s">
        <v>105</v>
      </c>
      <c r="AM551" s="437" t="s">
        <v>55</v>
      </c>
      <c r="AN551" s="534" t="s">
        <v>55</v>
      </c>
      <c r="AO551" s="437" t="s">
        <v>55</v>
      </c>
      <c r="AP551" s="437" t="s">
        <v>55</v>
      </c>
      <c r="AQ551" s="608" t="s">
        <v>32</v>
      </c>
      <c r="AR551" s="437" t="s">
        <v>2239</v>
      </c>
      <c r="AS551" s="437" t="s">
        <v>2803</v>
      </c>
      <c r="AT551" s="437"/>
      <c r="AU551" s="796" t="s">
        <v>2241</v>
      </c>
      <c r="AV551" s="437">
        <v>550</v>
      </c>
    </row>
    <row r="552" spans="1:48" ht="27">
      <c r="A552" s="535">
        <v>45665</v>
      </c>
      <c r="B552" s="536">
        <v>101</v>
      </c>
      <c r="C552" s="537">
        <v>0.5625</v>
      </c>
      <c r="D552" s="538">
        <v>2500279</v>
      </c>
      <c r="E552" s="538" t="s">
        <v>59</v>
      </c>
      <c r="F552" s="538" t="s">
        <v>55</v>
      </c>
      <c r="G552" s="857">
        <v>13.91</v>
      </c>
      <c r="H552" s="857"/>
      <c r="I552" s="857">
        <v>13.98</v>
      </c>
      <c r="J552" s="530"/>
      <c r="K552" s="830">
        <v>13.12</v>
      </c>
      <c r="L552" s="539">
        <f>(SSSE[[#This Row],[Protéine Brut (%) (+/-0,7)]]/(100-SSSE[[#This Row],[Humidité (%)]]))*100</f>
        <v>15.239865257288882</v>
      </c>
      <c r="M552" s="865"/>
      <c r="N552" s="865"/>
      <c r="O552" s="865"/>
      <c r="P552" s="865"/>
      <c r="Q552" s="863"/>
      <c r="R552" s="862"/>
      <c r="S552" s="862"/>
      <c r="T552" s="862"/>
      <c r="U552" s="863"/>
      <c r="V552" s="862"/>
      <c r="W552" s="862"/>
      <c r="X552" s="862"/>
      <c r="Y552" s="883"/>
      <c r="Z552" s="863"/>
      <c r="AA552" s="822"/>
      <c r="AB552" s="822"/>
      <c r="AC552" s="1116"/>
      <c r="AD552" s="531"/>
      <c r="AE552" s="531"/>
      <c r="AF552" s="823"/>
      <c r="AG552" s="540"/>
      <c r="AH552" s="540"/>
      <c r="AI552" s="947"/>
      <c r="AJ552" s="437"/>
      <c r="AK552" s="437"/>
      <c r="AL552" s="796" t="s">
        <v>105</v>
      </c>
      <c r="AM552" s="437" t="s">
        <v>55</v>
      </c>
      <c r="AN552" s="534" t="s">
        <v>55</v>
      </c>
      <c r="AO552" s="437" t="s">
        <v>55</v>
      </c>
      <c r="AP552" s="437" t="s">
        <v>55</v>
      </c>
      <c r="AQ552" s="608" t="s">
        <v>32</v>
      </c>
      <c r="AR552" s="437" t="s">
        <v>2239</v>
      </c>
      <c r="AS552" s="437" t="s">
        <v>2804</v>
      </c>
      <c r="AT552" s="437"/>
      <c r="AU552" s="796" t="s">
        <v>2241</v>
      </c>
      <c r="AV552" s="437">
        <v>551</v>
      </c>
    </row>
    <row r="553" spans="1:48" ht="27">
      <c r="A553" s="535">
        <v>45666</v>
      </c>
      <c r="B553" s="536">
        <v>101</v>
      </c>
      <c r="C553" s="537">
        <v>0.47916666666666669</v>
      </c>
      <c r="D553" s="538">
        <v>25000327</v>
      </c>
      <c r="E553" s="538" t="s">
        <v>59</v>
      </c>
      <c r="F553" s="538" t="s">
        <v>55</v>
      </c>
      <c r="G553" s="857">
        <v>13.5</v>
      </c>
      <c r="H553" s="857"/>
      <c r="I553" s="857">
        <v>13.87</v>
      </c>
      <c r="J553" s="530"/>
      <c r="K553" s="830">
        <v>12.46</v>
      </c>
      <c r="L553" s="539">
        <f>(SSSE[[#This Row],[Protéine Brut (%) (+/-0,7)]]/(100-SSSE[[#This Row],[Humidité (%)]]))*100</f>
        <v>14.404624277456648</v>
      </c>
      <c r="M553" s="865">
        <v>0.9</v>
      </c>
      <c r="N553" s="865"/>
      <c r="O553" s="865">
        <v>6.28</v>
      </c>
      <c r="P553" s="865">
        <v>1.94</v>
      </c>
      <c r="Q553" s="863">
        <f>SUM(M553:P553)</f>
        <v>9.120000000000001</v>
      </c>
      <c r="R553" s="862">
        <v>10.78</v>
      </c>
      <c r="S553" s="862">
        <v>23.38</v>
      </c>
      <c r="T553" s="862">
        <v>16.260000000000002</v>
      </c>
      <c r="U553" s="863">
        <f>SUM(SSSE[[#This Row],[G 355µ]:[G 250µ]])</f>
        <v>50.42</v>
      </c>
      <c r="V553" s="862">
        <v>17.600000000000001</v>
      </c>
      <c r="W553" s="862">
        <v>9.0500000000000007</v>
      </c>
      <c r="X553" s="862">
        <v>1.6</v>
      </c>
      <c r="Y553" s="883">
        <v>9.6999999999999993</v>
      </c>
      <c r="Z553" s="863">
        <f>SUM(V553:Y553)</f>
        <v>37.950000000000003</v>
      </c>
      <c r="AA553" s="822">
        <v>36.81</v>
      </c>
      <c r="AB553" s="822">
        <v>70.2</v>
      </c>
      <c r="AC553" s="1116">
        <v>12.39</v>
      </c>
      <c r="AD553" s="531">
        <v>83.1</v>
      </c>
      <c r="AE553" s="531">
        <v>-0.74</v>
      </c>
      <c r="AF553" s="823">
        <v>19.600000000000001</v>
      </c>
      <c r="AG553" s="540">
        <v>6</v>
      </c>
      <c r="AH553" s="540">
        <v>114</v>
      </c>
      <c r="AI553" s="947"/>
      <c r="AJ553" s="437"/>
      <c r="AK553" s="437"/>
      <c r="AL553" s="796" t="s">
        <v>46</v>
      </c>
      <c r="AM553" s="437" t="s">
        <v>55</v>
      </c>
      <c r="AN553" s="534" t="s">
        <v>55</v>
      </c>
      <c r="AO553" s="437" t="s">
        <v>55</v>
      </c>
      <c r="AP553" s="437" t="s">
        <v>55</v>
      </c>
      <c r="AQ553" s="608" t="s">
        <v>32</v>
      </c>
      <c r="AR553" s="437" t="s">
        <v>2239</v>
      </c>
      <c r="AS553" s="437" t="s">
        <v>2805</v>
      </c>
      <c r="AT553" s="437"/>
      <c r="AU553" s="796" t="s">
        <v>2241</v>
      </c>
      <c r="AV553" s="437">
        <v>552</v>
      </c>
    </row>
    <row r="554" spans="1:48" ht="27">
      <c r="A554" s="535">
        <v>45667</v>
      </c>
      <c r="B554" s="536">
        <v>101</v>
      </c>
      <c r="C554" s="537">
        <v>0.41666666666666669</v>
      </c>
      <c r="D554" s="538">
        <v>2500360</v>
      </c>
      <c r="E554" s="538" t="s">
        <v>59</v>
      </c>
      <c r="F554" s="538" t="s">
        <v>55</v>
      </c>
      <c r="G554" s="857">
        <v>13.67</v>
      </c>
      <c r="H554" s="857"/>
      <c r="I554" s="857"/>
      <c r="J554" s="530"/>
      <c r="K554" s="830">
        <v>12.78</v>
      </c>
      <c r="L554" s="539">
        <f>(SSSE[[#This Row],[Protéine Brut (%) (+/-0,7)]]/(100-SSSE[[#This Row],[Humidité (%)]]))*100</f>
        <v>14.803660372987373</v>
      </c>
      <c r="M554" s="865">
        <v>1.2</v>
      </c>
      <c r="N554" s="865"/>
      <c r="O554" s="865">
        <v>7.6</v>
      </c>
      <c r="P554" s="865">
        <v>2</v>
      </c>
      <c r="Q554" s="863">
        <f>SUM(M554:P554)</f>
        <v>10.799999999999999</v>
      </c>
      <c r="R554" s="862">
        <v>12.2</v>
      </c>
      <c r="S554" s="862">
        <v>25.3</v>
      </c>
      <c r="T554" s="862">
        <v>15.5</v>
      </c>
      <c r="U554" s="863">
        <f>SUM(SSSE[[#This Row],[G 355µ]:[G 250µ]])</f>
        <v>53</v>
      </c>
      <c r="V554" s="862">
        <v>16.399999999999999</v>
      </c>
      <c r="W554" s="862">
        <v>8.8000000000000007</v>
      </c>
      <c r="X554" s="862">
        <v>1.8</v>
      </c>
      <c r="Y554" s="883">
        <v>9.1</v>
      </c>
      <c r="Z554" s="863">
        <f>SUM(V554:Y554)</f>
        <v>36.1</v>
      </c>
      <c r="AA554" s="822"/>
      <c r="AB554" s="822"/>
      <c r="AC554" s="1116"/>
      <c r="AD554" s="531">
        <v>84.55</v>
      </c>
      <c r="AE554" s="531">
        <v>-0.92</v>
      </c>
      <c r="AF554" s="823">
        <v>18.98</v>
      </c>
      <c r="AG554" s="540">
        <v>9</v>
      </c>
      <c r="AH554" s="540">
        <v>125</v>
      </c>
      <c r="AI554" s="947"/>
      <c r="AJ554" s="437"/>
      <c r="AK554" s="437"/>
      <c r="AL554" s="796" t="s">
        <v>105</v>
      </c>
      <c r="AM554" s="437" t="s">
        <v>55</v>
      </c>
      <c r="AN554" s="534" t="s">
        <v>55</v>
      </c>
      <c r="AO554" s="437" t="s">
        <v>55</v>
      </c>
      <c r="AP554" s="437" t="s">
        <v>55</v>
      </c>
      <c r="AQ554" s="608" t="s">
        <v>32</v>
      </c>
      <c r="AR554" s="437" t="s">
        <v>2239</v>
      </c>
      <c r="AS554" s="437" t="s">
        <v>2806</v>
      </c>
      <c r="AT554" s="437"/>
      <c r="AU554" s="796" t="s">
        <v>2241</v>
      </c>
      <c r="AV554" s="437">
        <v>553</v>
      </c>
    </row>
    <row r="555" spans="1:48" ht="27">
      <c r="A555" s="535">
        <v>45667</v>
      </c>
      <c r="B555" s="536">
        <v>101</v>
      </c>
      <c r="C555" s="537">
        <v>0.4375</v>
      </c>
      <c r="D555" s="538">
        <v>2500364</v>
      </c>
      <c r="E555" s="538" t="s">
        <v>21</v>
      </c>
      <c r="F555" s="538" t="s">
        <v>55</v>
      </c>
      <c r="G555" s="857">
        <v>13.93</v>
      </c>
      <c r="H555" s="857"/>
      <c r="I555" s="857">
        <v>13.94</v>
      </c>
      <c r="J555" s="530"/>
      <c r="K555" s="830">
        <v>12.74</v>
      </c>
      <c r="L555" s="539">
        <f>(SSSE[[#This Row],[Protéine Brut (%) (+/-0,7)]]/(100-SSSE[[#This Row],[Humidité (%)]]))*100</f>
        <v>14.801905425816198</v>
      </c>
      <c r="M555" s="865"/>
      <c r="N555" s="865"/>
      <c r="O555" s="865"/>
      <c r="P555" s="865"/>
      <c r="Q555" s="863"/>
      <c r="R555" s="862"/>
      <c r="S555" s="862"/>
      <c r="T555" s="862"/>
      <c r="U555" s="863"/>
      <c r="V555" s="862"/>
      <c r="W555" s="862"/>
      <c r="X555" s="862"/>
      <c r="Y555" s="883"/>
      <c r="Z555" s="863"/>
      <c r="AA555" s="822"/>
      <c r="AB555" s="822"/>
      <c r="AC555" s="1116"/>
      <c r="AD555" s="531">
        <v>83.92</v>
      </c>
      <c r="AE555" s="531">
        <v>-0.82</v>
      </c>
      <c r="AF555" s="823">
        <v>19.05</v>
      </c>
      <c r="AG555" s="540">
        <v>11</v>
      </c>
      <c r="AH555" s="540">
        <v>130</v>
      </c>
      <c r="AI555" s="947"/>
      <c r="AJ555" s="437"/>
      <c r="AK555" s="437"/>
      <c r="AL555" s="796" t="s">
        <v>27</v>
      </c>
      <c r="AM555" s="437" t="s">
        <v>55</v>
      </c>
      <c r="AN555" s="534" t="s">
        <v>55</v>
      </c>
      <c r="AO555" s="437" t="s">
        <v>55</v>
      </c>
      <c r="AP555" s="437" t="s">
        <v>55</v>
      </c>
      <c r="AQ555" s="608" t="s">
        <v>32</v>
      </c>
      <c r="AR555" s="437" t="s">
        <v>2239</v>
      </c>
      <c r="AS555" s="437" t="s">
        <v>2807</v>
      </c>
      <c r="AT555" s="437"/>
      <c r="AU555" s="796" t="s">
        <v>2241</v>
      </c>
      <c r="AV555" s="437">
        <v>554</v>
      </c>
    </row>
    <row r="556" spans="1:48" ht="27">
      <c r="A556" s="535">
        <v>45668</v>
      </c>
      <c r="B556" s="536">
        <v>101</v>
      </c>
      <c r="C556" s="537">
        <v>0.41666666666666669</v>
      </c>
      <c r="D556" s="538">
        <v>2500404</v>
      </c>
      <c r="E556" s="538" t="s">
        <v>21</v>
      </c>
      <c r="F556" s="538" t="s">
        <v>55</v>
      </c>
      <c r="G556" s="857">
        <v>13.5</v>
      </c>
      <c r="H556" s="857"/>
      <c r="I556" s="857">
        <v>13.6</v>
      </c>
      <c r="J556" s="530"/>
      <c r="K556" s="830">
        <v>12.44</v>
      </c>
      <c r="L556" s="539">
        <f>(SSSE[[#This Row],[Protéine Brut (%) (+/-0,7)]]/(100-SSSE[[#This Row],[Humidité (%)]]))*100</f>
        <v>14.381502890173408</v>
      </c>
      <c r="M556" s="865">
        <v>2.9</v>
      </c>
      <c r="N556" s="865"/>
      <c r="O556" s="865">
        <v>8</v>
      </c>
      <c r="P556" s="865">
        <v>1.4</v>
      </c>
      <c r="Q556" s="863">
        <f>SUM(M556:P556)</f>
        <v>12.3</v>
      </c>
      <c r="R556" s="862">
        <v>12.8</v>
      </c>
      <c r="S556" s="862">
        <v>25</v>
      </c>
      <c r="T556" s="862">
        <v>17</v>
      </c>
      <c r="U556" s="863">
        <f>SUM(SSSE[[#This Row],[G 355µ]:[G 250µ]])</f>
        <v>54.8</v>
      </c>
      <c r="V556" s="862">
        <v>18.8</v>
      </c>
      <c r="W556" s="862">
        <v>7.6</v>
      </c>
      <c r="X556" s="862">
        <v>2</v>
      </c>
      <c r="Y556" s="883">
        <v>4</v>
      </c>
      <c r="Z556" s="863">
        <f>SUM(V556:Y556)</f>
        <v>32.4</v>
      </c>
      <c r="AA556" s="822"/>
      <c r="AB556" s="822"/>
      <c r="AC556" s="1116"/>
      <c r="AD556" s="531">
        <v>82.98</v>
      </c>
      <c r="AE556" s="531">
        <v>-1.27</v>
      </c>
      <c r="AF556" s="823">
        <v>22.12</v>
      </c>
      <c r="AG556" s="540">
        <v>3</v>
      </c>
      <c r="AH556" s="540">
        <v>80</v>
      </c>
      <c r="AI556" s="947"/>
      <c r="AJ556" s="437"/>
      <c r="AK556" s="437"/>
      <c r="AL556" s="796" t="s">
        <v>105</v>
      </c>
      <c r="AM556" s="437" t="s">
        <v>55</v>
      </c>
      <c r="AN556" s="534" t="s">
        <v>55</v>
      </c>
      <c r="AO556" s="437" t="s">
        <v>55</v>
      </c>
      <c r="AP556" s="437" t="s">
        <v>55</v>
      </c>
      <c r="AQ556" s="608" t="s">
        <v>32</v>
      </c>
      <c r="AR556" s="437" t="s">
        <v>2239</v>
      </c>
      <c r="AS556" s="437" t="s">
        <v>2808</v>
      </c>
      <c r="AT556" s="437"/>
      <c r="AU556" s="796" t="s">
        <v>2241</v>
      </c>
      <c r="AV556" s="437">
        <v>555</v>
      </c>
    </row>
    <row r="557" spans="1:48" ht="27">
      <c r="A557" s="535">
        <v>45670</v>
      </c>
      <c r="B557" s="536">
        <v>101</v>
      </c>
      <c r="C557" s="537">
        <v>0.42708333333333331</v>
      </c>
      <c r="D557" s="538">
        <v>2500459</v>
      </c>
      <c r="E557" s="538" t="s">
        <v>59</v>
      </c>
      <c r="F557" s="538" t="s">
        <v>55</v>
      </c>
      <c r="G557" s="857">
        <v>13.77</v>
      </c>
      <c r="H557" s="857">
        <v>14.2</v>
      </c>
      <c r="I557" s="857">
        <v>14.1</v>
      </c>
      <c r="J557" s="530"/>
      <c r="K557" s="830">
        <v>13.77</v>
      </c>
      <c r="L557" s="539">
        <f>(SSSE[[#This Row],[Protéine Brut (%) (+/-0,7)]]/(100-SSSE[[#This Row],[Humidité (%)]]))*100</f>
        <v>15.968920329351732</v>
      </c>
      <c r="M557" s="865">
        <v>1</v>
      </c>
      <c r="N557" s="865"/>
      <c r="O557" s="865">
        <v>5</v>
      </c>
      <c r="P557" s="865">
        <v>2.2000000000000002</v>
      </c>
      <c r="Q557" s="863">
        <f>SUM(M557:P557)</f>
        <v>8.1999999999999993</v>
      </c>
      <c r="R557" s="862">
        <v>11.5</v>
      </c>
      <c r="S557" s="862">
        <v>24.3</v>
      </c>
      <c r="T557" s="862">
        <v>16.7</v>
      </c>
      <c r="U557" s="863">
        <f>SUM(SSSE[[#This Row],[G 355µ]:[G 250µ]])</f>
        <v>52.5</v>
      </c>
      <c r="V557" s="862">
        <v>17</v>
      </c>
      <c r="W557" s="862">
        <v>9.4</v>
      </c>
      <c r="X557" s="862">
        <v>1</v>
      </c>
      <c r="Y557" s="883">
        <v>9</v>
      </c>
      <c r="Z557" s="863">
        <f>SUM(V557:Y557)</f>
        <v>36.4</v>
      </c>
      <c r="AA557" s="822"/>
      <c r="AB557" s="822"/>
      <c r="AC557" s="1116"/>
      <c r="AD557" s="531">
        <v>83.22</v>
      </c>
      <c r="AE557" s="531">
        <v>-1.27</v>
      </c>
      <c r="AF557" s="823">
        <v>21.26</v>
      </c>
      <c r="AG557" s="540">
        <v>4</v>
      </c>
      <c r="AH557" s="540">
        <v>79</v>
      </c>
      <c r="AI557" s="947"/>
      <c r="AJ557" s="437"/>
      <c r="AK557" s="437"/>
      <c r="AL557" s="796" t="s">
        <v>105</v>
      </c>
      <c r="AM557" s="437" t="s">
        <v>55</v>
      </c>
      <c r="AN557" s="534" t="s">
        <v>55</v>
      </c>
      <c r="AO557" s="437" t="s">
        <v>55</v>
      </c>
      <c r="AP557" s="437" t="s">
        <v>55</v>
      </c>
      <c r="AQ557" s="608" t="s">
        <v>32</v>
      </c>
      <c r="AR557" s="437" t="s">
        <v>2239</v>
      </c>
      <c r="AS557" s="437" t="s">
        <v>2809</v>
      </c>
      <c r="AT557" s="437"/>
      <c r="AU557" s="796" t="s">
        <v>2241</v>
      </c>
      <c r="AV557" s="437">
        <v>556</v>
      </c>
    </row>
    <row r="558" spans="1:48" ht="27">
      <c r="A558" s="535">
        <v>45670</v>
      </c>
      <c r="B558" s="536">
        <v>101</v>
      </c>
      <c r="C558" s="537">
        <v>0.45833333333333331</v>
      </c>
      <c r="D558" s="538">
        <v>2500462</v>
      </c>
      <c r="E558" s="538" t="s">
        <v>21</v>
      </c>
      <c r="F558" s="538" t="s">
        <v>55</v>
      </c>
      <c r="G558" s="857">
        <v>14</v>
      </c>
      <c r="H558" s="857"/>
      <c r="I558" s="857"/>
      <c r="J558" s="530"/>
      <c r="K558" s="830">
        <v>13.56</v>
      </c>
      <c r="L558" s="539">
        <f>(SSSE[[#This Row],[Protéine Brut (%) (+/-0,7)]]/(100-SSSE[[#This Row],[Humidité (%)]]))*100</f>
        <v>15.767441860465118</v>
      </c>
      <c r="M558" s="865"/>
      <c r="N558" s="865"/>
      <c r="O558" s="865"/>
      <c r="P558" s="865"/>
      <c r="Q558" s="863"/>
      <c r="R558" s="862"/>
      <c r="S558" s="862"/>
      <c r="T558" s="862"/>
      <c r="U558" s="863"/>
      <c r="V558" s="862"/>
      <c r="W558" s="862"/>
      <c r="X558" s="862"/>
      <c r="Y558" s="883"/>
      <c r="Z558" s="863"/>
      <c r="AA558" s="822"/>
      <c r="AB558" s="822"/>
      <c r="AC558" s="1116"/>
      <c r="AD558" s="531">
        <v>82.14</v>
      </c>
      <c r="AE558" s="531">
        <v>-0.75</v>
      </c>
      <c r="AF558" s="823">
        <v>19.66</v>
      </c>
      <c r="AG558" s="540"/>
      <c r="AH558" s="540"/>
      <c r="AI558" s="947"/>
      <c r="AJ558" s="437"/>
      <c r="AK558" s="437"/>
      <c r="AL558" s="796" t="s">
        <v>105</v>
      </c>
      <c r="AM558" s="437" t="s">
        <v>55</v>
      </c>
      <c r="AN558" s="534" t="s">
        <v>55</v>
      </c>
      <c r="AO558" s="437" t="s">
        <v>55</v>
      </c>
      <c r="AP558" s="437" t="s">
        <v>55</v>
      </c>
      <c r="AQ558" s="608" t="s">
        <v>32</v>
      </c>
      <c r="AR558" s="437" t="s">
        <v>2239</v>
      </c>
      <c r="AS558" s="437" t="s">
        <v>2810</v>
      </c>
      <c r="AT558" s="437"/>
      <c r="AU558" s="796" t="s">
        <v>2241</v>
      </c>
      <c r="AV558" s="437">
        <v>557</v>
      </c>
    </row>
    <row r="559" spans="1:48" ht="27">
      <c r="A559" s="535">
        <v>45670</v>
      </c>
      <c r="B559" s="536">
        <v>101</v>
      </c>
      <c r="C559" s="537">
        <v>0.66666666666666663</v>
      </c>
      <c r="D559" s="538">
        <v>2500463</v>
      </c>
      <c r="E559" s="538" t="s">
        <v>21</v>
      </c>
      <c r="F559" s="538" t="s">
        <v>55</v>
      </c>
      <c r="G559" s="857">
        <v>13.78</v>
      </c>
      <c r="H559" s="857"/>
      <c r="I559" s="857"/>
      <c r="J559" s="530"/>
      <c r="K559" s="830">
        <v>13.36</v>
      </c>
      <c r="L559" s="539">
        <f>(SSSE[[#This Row],[Protéine Brut (%) (+/-0,7)]]/(100-SSSE[[#This Row],[Humidité (%)]]))*100</f>
        <v>15.495244722802134</v>
      </c>
      <c r="M559" s="865">
        <v>1.02</v>
      </c>
      <c r="N559" s="865"/>
      <c r="O559" s="865">
        <v>7.12</v>
      </c>
      <c r="P559" s="865">
        <v>2.1</v>
      </c>
      <c r="Q559" s="863">
        <f>SUM(M559:P559)</f>
        <v>10.24</v>
      </c>
      <c r="R559" s="862">
        <v>12.12</v>
      </c>
      <c r="S559" s="862">
        <v>23.8</v>
      </c>
      <c r="T559" s="862">
        <v>17</v>
      </c>
      <c r="U559" s="863">
        <f>SUM(SSSE[[#This Row],[G 355µ]:[G 250µ]])</f>
        <v>52.92</v>
      </c>
      <c r="V559" s="862">
        <v>19.28</v>
      </c>
      <c r="W559" s="862">
        <v>10.28</v>
      </c>
      <c r="X559" s="862">
        <v>0.96</v>
      </c>
      <c r="Y559" s="883">
        <v>5</v>
      </c>
      <c r="Z559" s="863">
        <f>SUM(V559:Y559)</f>
        <v>35.520000000000003</v>
      </c>
      <c r="AA559" s="822"/>
      <c r="AB559" s="822"/>
      <c r="AC559" s="1116"/>
      <c r="AD559" s="531">
        <v>82.79</v>
      </c>
      <c r="AE559" s="531">
        <v>-0.91</v>
      </c>
      <c r="AF559" s="823">
        <v>20.48</v>
      </c>
      <c r="AG559" s="540">
        <v>4</v>
      </c>
      <c r="AH559" s="540">
        <v>116</v>
      </c>
      <c r="AI559" s="947"/>
      <c r="AJ559" s="437"/>
      <c r="AK559" s="437"/>
      <c r="AL559" s="796" t="s">
        <v>27</v>
      </c>
      <c r="AM559" s="437" t="s">
        <v>55</v>
      </c>
      <c r="AN559" s="534" t="s">
        <v>55</v>
      </c>
      <c r="AO559" s="437" t="s">
        <v>55</v>
      </c>
      <c r="AP559" s="437" t="s">
        <v>55</v>
      </c>
      <c r="AQ559" s="608" t="s">
        <v>32</v>
      </c>
      <c r="AR559" s="437" t="s">
        <v>2239</v>
      </c>
      <c r="AS559" s="437" t="s">
        <v>2811</v>
      </c>
      <c r="AT559" s="437"/>
      <c r="AU559" s="796" t="s">
        <v>2241</v>
      </c>
      <c r="AV559" s="437">
        <v>558</v>
      </c>
    </row>
    <row r="560" spans="1:48" ht="27">
      <c r="A560" s="535">
        <v>45671</v>
      </c>
      <c r="B560" s="536">
        <v>101</v>
      </c>
      <c r="C560" s="537">
        <v>0.42708333333333331</v>
      </c>
      <c r="D560" s="538">
        <v>2500479</v>
      </c>
      <c r="E560" s="538" t="s">
        <v>59</v>
      </c>
      <c r="F560" s="538" t="s">
        <v>55</v>
      </c>
      <c r="G560" s="857">
        <v>13.92</v>
      </c>
      <c r="H560" s="857"/>
      <c r="I560" s="857">
        <v>13.9</v>
      </c>
      <c r="J560" s="530"/>
      <c r="K560" s="830">
        <v>13.87</v>
      </c>
      <c r="L560" s="539">
        <f>(SSSE[[#This Row],[Protéine Brut (%) (+/-0,7)]]/(100-SSSE[[#This Row],[Humidité (%)]]))*100</f>
        <v>16.11291821561338</v>
      </c>
      <c r="M560" s="865">
        <v>0.92</v>
      </c>
      <c r="N560" s="865"/>
      <c r="O560" s="865">
        <v>5.82</v>
      </c>
      <c r="P560" s="865">
        <v>1.6</v>
      </c>
      <c r="Q560" s="863">
        <f>SUM(M560:P560)</f>
        <v>8.34</v>
      </c>
      <c r="R560" s="862">
        <v>10.4</v>
      </c>
      <c r="S560" s="862">
        <v>21.8</v>
      </c>
      <c r="T560" s="862">
        <v>16.2</v>
      </c>
      <c r="U560" s="863">
        <f>SUM(SSSE[[#This Row],[G 355µ]:[G 250µ]])</f>
        <v>48.400000000000006</v>
      </c>
      <c r="V560" s="862">
        <v>18.16</v>
      </c>
      <c r="W560" s="862">
        <v>10.7</v>
      </c>
      <c r="X560" s="862">
        <v>0.54</v>
      </c>
      <c r="Y560" s="883">
        <v>12.2</v>
      </c>
      <c r="Z560" s="863">
        <f>SUM(V560:Y560)</f>
        <v>41.599999999999994</v>
      </c>
      <c r="AA560" s="822"/>
      <c r="AB560" s="822"/>
      <c r="AC560" s="1116"/>
      <c r="AD560" s="531">
        <v>82.71</v>
      </c>
      <c r="AE560" s="531">
        <v>-0.73</v>
      </c>
      <c r="AF560" s="823">
        <v>19.72</v>
      </c>
      <c r="AG560" s="540">
        <v>4</v>
      </c>
      <c r="AH560" s="540">
        <v>107</v>
      </c>
      <c r="AI560" s="947"/>
      <c r="AJ560" s="437"/>
      <c r="AK560" s="437"/>
      <c r="AL560" s="796" t="s">
        <v>46</v>
      </c>
      <c r="AM560" s="437" t="s">
        <v>55</v>
      </c>
      <c r="AN560" s="534" t="s">
        <v>55</v>
      </c>
      <c r="AO560" s="437" t="s">
        <v>55</v>
      </c>
      <c r="AP560" s="437" t="s">
        <v>55</v>
      </c>
      <c r="AQ560" s="608" t="s">
        <v>32</v>
      </c>
      <c r="AR560" s="437" t="s">
        <v>2239</v>
      </c>
      <c r="AS560" s="437" t="s">
        <v>2812</v>
      </c>
      <c r="AT560" s="437"/>
      <c r="AU560" s="796" t="s">
        <v>2241</v>
      </c>
      <c r="AV560" s="437">
        <v>559</v>
      </c>
    </row>
    <row r="561" spans="1:48" ht="27">
      <c r="A561" s="535">
        <v>45671</v>
      </c>
      <c r="B561" s="536">
        <v>101</v>
      </c>
      <c r="C561" s="537">
        <v>0.49305555555555558</v>
      </c>
      <c r="D561" s="538">
        <v>2500492</v>
      </c>
      <c r="E561" s="538" t="s">
        <v>59</v>
      </c>
      <c r="F561" s="538" t="s">
        <v>55</v>
      </c>
      <c r="G561" s="857">
        <v>14.23</v>
      </c>
      <c r="H561" s="857"/>
      <c r="I561" s="857">
        <v>14.14</v>
      </c>
      <c r="J561" s="530"/>
      <c r="K561" s="830">
        <v>14.05</v>
      </c>
      <c r="L561" s="539">
        <f>(SSSE[[#This Row],[Protéine Brut (%) (+/-0,7)]]/(100-SSSE[[#This Row],[Humidité (%)]]))*100</f>
        <v>16.381019004313867</v>
      </c>
      <c r="M561" s="865"/>
      <c r="N561" s="865"/>
      <c r="O561" s="865"/>
      <c r="P561" s="865"/>
      <c r="Q561" s="863"/>
      <c r="R561" s="862"/>
      <c r="S561" s="862"/>
      <c r="T561" s="862"/>
      <c r="U561" s="863"/>
      <c r="V561" s="862"/>
      <c r="W561" s="862"/>
      <c r="X561" s="862"/>
      <c r="Y561" s="883"/>
      <c r="Z561" s="863"/>
      <c r="AA561" s="822">
        <v>36.590000000000003</v>
      </c>
      <c r="AB561" s="822">
        <v>86.77</v>
      </c>
      <c r="AC561" s="1116">
        <v>12.73</v>
      </c>
      <c r="AD561" s="531">
        <v>82.43</v>
      </c>
      <c r="AE561" s="531">
        <v>-0.95</v>
      </c>
      <c r="AF561" s="823">
        <v>20.47</v>
      </c>
      <c r="AG561" s="540">
        <v>4</v>
      </c>
      <c r="AH561" s="540">
        <v>95</v>
      </c>
      <c r="AI561" s="947"/>
      <c r="AJ561" s="437"/>
      <c r="AK561" s="437"/>
      <c r="AL561" s="796" t="s">
        <v>105</v>
      </c>
      <c r="AM561" s="437" t="s">
        <v>55</v>
      </c>
      <c r="AN561" s="534" t="s">
        <v>55</v>
      </c>
      <c r="AO561" s="437" t="s">
        <v>55</v>
      </c>
      <c r="AP561" s="437" t="s">
        <v>55</v>
      </c>
      <c r="AQ561" s="608" t="s">
        <v>32</v>
      </c>
      <c r="AR561" s="437" t="s">
        <v>2239</v>
      </c>
      <c r="AS561" s="437" t="s">
        <v>2813</v>
      </c>
      <c r="AT561" s="437"/>
      <c r="AU561" s="796" t="s">
        <v>2241</v>
      </c>
      <c r="AV561" s="437">
        <v>560</v>
      </c>
    </row>
    <row r="562" spans="1:48" ht="27">
      <c r="A562" s="535">
        <v>45672</v>
      </c>
      <c r="B562" s="536">
        <v>101</v>
      </c>
      <c r="C562" s="537">
        <v>0.40625</v>
      </c>
      <c r="D562" s="538">
        <v>2500512</v>
      </c>
      <c r="E562" s="538" t="s">
        <v>59</v>
      </c>
      <c r="F562" s="538" t="s">
        <v>55</v>
      </c>
      <c r="G562" s="857">
        <v>13.95</v>
      </c>
      <c r="H562" s="857"/>
      <c r="I562" s="857">
        <v>13.96</v>
      </c>
      <c r="J562" s="530"/>
      <c r="K562" s="830">
        <v>14.23</v>
      </c>
      <c r="L562" s="539">
        <f>(SSSE[[#This Row],[Protéine Brut (%) (+/-0,7)]]/(100-SSSE[[#This Row],[Humidité (%)]]))*100</f>
        <v>16.536897152818131</v>
      </c>
      <c r="M562" s="865">
        <v>0.9</v>
      </c>
      <c r="N562" s="865"/>
      <c r="O562" s="865">
        <v>6.8</v>
      </c>
      <c r="P562" s="865">
        <v>1.7</v>
      </c>
      <c r="Q562" s="863">
        <f>SUM(M562:P562)</f>
        <v>9.4</v>
      </c>
      <c r="R562" s="862">
        <v>11.2</v>
      </c>
      <c r="S562" s="862">
        <v>23.3</v>
      </c>
      <c r="T562" s="862">
        <v>18.600000000000001</v>
      </c>
      <c r="U562" s="863">
        <f>SUM(SSSE[[#This Row],[G 355µ]:[G 250µ]])</f>
        <v>53.1</v>
      </c>
      <c r="V562" s="862">
        <v>16</v>
      </c>
      <c r="W562" s="862">
        <v>10</v>
      </c>
      <c r="X562" s="862">
        <v>2</v>
      </c>
      <c r="Y562" s="883">
        <v>9</v>
      </c>
      <c r="Z562" s="863">
        <f>SUM(V562:Y562)</f>
        <v>37</v>
      </c>
      <c r="AA562" s="822"/>
      <c r="AB562" s="822"/>
      <c r="AC562" s="1116"/>
      <c r="AD562" s="531">
        <v>82.06</v>
      </c>
      <c r="AE562" s="531">
        <v>-0.55000000000000004</v>
      </c>
      <c r="AF562" s="823">
        <v>19.61</v>
      </c>
      <c r="AG562" s="540">
        <v>5</v>
      </c>
      <c r="AH562" s="540">
        <v>100</v>
      </c>
      <c r="AI562" s="947"/>
      <c r="AJ562" s="437"/>
      <c r="AK562" s="437"/>
      <c r="AL562" s="796" t="s">
        <v>105</v>
      </c>
      <c r="AM562" s="437" t="s">
        <v>55</v>
      </c>
      <c r="AN562" s="534" t="s">
        <v>55</v>
      </c>
      <c r="AO562" s="437" t="s">
        <v>55</v>
      </c>
      <c r="AP562" s="437" t="s">
        <v>55</v>
      </c>
      <c r="AQ562" s="608" t="s">
        <v>32</v>
      </c>
      <c r="AR562" s="437" t="s">
        <v>2239</v>
      </c>
      <c r="AS562" s="1268" t="s">
        <v>2814</v>
      </c>
      <c r="AT562" s="437"/>
      <c r="AU562" s="796" t="s">
        <v>2241</v>
      </c>
      <c r="AV562" s="437">
        <v>561</v>
      </c>
    </row>
    <row r="563" spans="1:48" ht="27">
      <c r="A563" s="535">
        <v>45672</v>
      </c>
      <c r="B563" s="536">
        <v>101</v>
      </c>
      <c r="C563" s="537">
        <v>0.58333333333333337</v>
      </c>
      <c r="D563" s="538">
        <v>2500522</v>
      </c>
      <c r="E563" s="538" t="s">
        <v>59</v>
      </c>
      <c r="F563" s="538" t="s">
        <v>55</v>
      </c>
      <c r="G563" s="857">
        <v>13.96</v>
      </c>
      <c r="H563" s="857"/>
      <c r="I563" s="857"/>
      <c r="J563" s="530"/>
      <c r="K563" s="830">
        <v>13.31</v>
      </c>
      <c r="L563" s="539">
        <f>(SSSE[[#This Row],[Protéine Brut (%) (+/-0,7)]]/(100-SSSE[[#This Row],[Humidité (%)]]))*100</f>
        <v>15.469549046954906</v>
      </c>
      <c r="M563" s="865"/>
      <c r="N563" s="865"/>
      <c r="O563" s="865"/>
      <c r="P563" s="865"/>
      <c r="Q563" s="863"/>
      <c r="R563" s="862"/>
      <c r="S563" s="862"/>
      <c r="T563" s="862"/>
      <c r="U563" s="863"/>
      <c r="V563" s="862"/>
      <c r="W563" s="862"/>
      <c r="X563" s="862"/>
      <c r="Y563" s="883"/>
      <c r="Z563" s="863"/>
      <c r="AA563" s="822"/>
      <c r="AB563" s="822"/>
      <c r="AC563" s="1116"/>
      <c r="AD563" s="531"/>
      <c r="AE563" s="531"/>
      <c r="AF563" s="823"/>
      <c r="AG563" s="540">
        <v>4</v>
      </c>
      <c r="AH563" s="540">
        <v>98</v>
      </c>
      <c r="AI563" s="947"/>
      <c r="AJ563" s="437"/>
      <c r="AK563" s="437"/>
      <c r="AL563" s="796" t="s">
        <v>105</v>
      </c>
      <c r="AM563" s="437" t="s">
        <v>55</v>
      </c>
      <c r="AN563" s="534" t="s">
        <v>55</v>
      </c>
      <c r="AO563" s="437" t="s">
        <v>55</v>
      </c>
      <c r="AP563" s="437" t="s">
        <v>55</v>
      </c>
      <c r="AQ563" s="608" t="s">
        <v>32</v>
      </c>
      <c r="AR563" s="437" t="s">
        <v>2239</v>
      </c>
      <c r="AS563" s="437" t="s">
        <v>2815</v>
      </c>
      <c r="AT563" s="437"/>
      <c r="AU563" s="796" t="s">
        <v>2241</v>
      </c>
      <c r="AV563" s="437">
        <v>562</v>
      </c>
    </row>
    <row r="564" spans="1:48" ht="27">
      <c r="A564" s="535">
        <v>45673</v>
      </c>
      <c r="B564" s="536">
        <v>101</v>
      </c>
      <c r="C564" s="537">
        <v>0.4236111111111111</v>
      </c>
      <c r="D564" s="538">
        <v>2500551</v>
      </c>
      <c r="E564" s="538" t="s">
        <v>59</v>
      </c>
      <c r="F564" s="538" t="s">
        <v>55</v>
      </c>
      <c r="G564" s="857">
        <v>14.02</v>
      </c>
      <c r="H564" s="857"/>
      <c r="I564" s="857">
        <v>14.15</v>
      </c>
      <c r="J564" s="530"/>
      <c r="K564" s="830">
        <v>14.12</v>
      </c>
      <c r="L564" s="539">
        <f>(SSSE[[#This Row],[Protéine Brut (%) (+/-0,7)]]/(100-SSSE[[#This Row],[Humidité (%)]]))*100</f>
        <v>16.422423819492906</v>
      </c>
      <c r="M564" s="865">
        <v>0.96</v>
      </c>
      <c r="N564" s="865"/>
      <c r="O564" s="865">
        <v>5.6</v>
      </c>
      <c r="P564" s="865">
        <v>1.9</v>
      </c>
      <c r="Q564" s="863">
        <f>SUM(M564:P564)</f>
        <v>8.4599999999999991</v>
      </c>
      <c r="R564" s="862">
        <v>8.6999999999999993</v>
      </c>
      <c r="S564" s="862">
        <v>21.5</v>
      </c>
      <c r="T564" s="862">
        <v>18.2</v>
      </c>
      <c r="U564" s="863">
        <f>SUM(SSSE[[#This Row],[G 355µ]:[G 250µ]])</f>
        <v>48.4</v>
      </c>
      <c r="V564" s="862">
        <v>13.9</v>
      </c>
      <c r="W564" s="862">
        <v>10.4</v>
      </c>
      <c r="X564" s="862">
        <v>0.6</v>
      </c>
      <c r="Y564" s="883">
        <v>16.8</v>
      </c>
      <c r="Z564" s="863">
        <f>SUM(V564:Y564)</f>
        <v>41.7</v>
      </c>
      <c r="AA564" s="822"/>
      <c r="AB564" s="822"/>
      <c r="AC564" s="1116"/>
      <c r="AD564" s="531">
        <v>83.26</v>
      </c>
      <c r="AE564" s="531">
        <v>-0.52</v>
      </c>
      <c r="AF564" s="823">
        <v>18.010000000000002</v>
      </c>
      <c r="AG564" s="540">
        <v>3</v>
      </c>
      <c r="AH564" s="540">
        <v>88</v>
      </c>
      <c r="AI564" s="947"/>
      <c r="AJ564" s="437"/>
      <c r="AK564" s="437"/>
      <c r="AL564" s="796" t="s">
        <v>105</v>
      </c>
      <c r="AM564" s="437" t="s">
        <v>55</v>
      </c>
      <c r="AN564" s="534" t="s">
        <v>55</v>
      </c>
      <c r="AO564" s="437" t="s">
        <v>55</v>
      </c>
      <c r="AP564" s="437" t="s">
        <v>55</v>
      </c>
      <c r="AQ564" s="608" t="s">
        <v>32</v>
      </c>
      <c r="AR564" s="437" t="s">
        <v>2239</v>
      </c>
      <c r="AS564" s="437" t="s">
        <v>2816</v>
      </c>
      <c r="AT564" s="437"/>
      <c r="AU564" s="796" t="s">
        <v>2241</v>
      </c>
      <c r="AV564" s="437">
        <v>563</v>
      </c>
    </row>
    <row r="565" spans="1:48" ht="27">
      <c r="A565" s="535">
        <v>45673</v>
      </c>
      <c r="B565" s="536">
        <v>101</v>
      </c>
      <c r="C565" s="537">
        <v>0.4236111111111111</v>
      </c>
      <c r="D565" s="538">
        <v>2500552</v>
      </c>
      <c r="E565" s="538" t="s">
        <v>59</v>
      </c>
      <c r="F565" s="538" t="s">
        <v>55</v>
      </c>
      <c r="G565" s="857">
        <v>14.1</v>
      </c>
      <c r="H565" s="857"/>
      <c r="I565" s="857"/>
      <c r="J565" s="530"/>
      <c r="K565" s="830">
        <v>14.154999999999999</v>
      </c>
      <c r="L565" s="539">
        <f>(SSSE[[#This Row],[Protéine Brut (%) (+/-0,7)]]/(100-SSSE[[#This Row],[Humidité (%)]]))*100</f>
        <v>16.47846332945285</v>
      </c>
      <c r="M565" s="865">
        <v>0.9</v>
      </c>
      <c r="N565" s="865"/>
      <c r="O565" s="865">
        <v>5.46</v>
      </c>
      <c r="P565" s="865">
        <v>1.9</v>
      </c>
      <c r="Q565" s="863">
        <f>SUM(M565:P565)</f>
        <v>8.26</v>
      </c>
      <c r="R565" s="862">
        <v>9.5</v>
      </c>
      <c r="S565" s="862">
        <v>20.7</v>
      </c>
      <c r="T565" s="862">
        <v>15.96</v>
      </c>
      <c r="U565" s="863">
        <f>SUM(SSSE[[#This Row],[G 355µ]:[G 250µ]])</f>
        <v>46.16</v>
      </c>
      <c r="V565" s="862">
        <v>14.6</v>
      </c>
      <c r="W565" s="862">
        <v>10.3</v>
      </c>
      <c r="X565" s="862">
        <v>1</v>
      </c>
      <c r="Y565" s="883">
        <v>17.399999999999999</v>
      </c>
      <c r="Z565" s="863">
        <f>SUM(V565:Y565)</f>
        <v>43.3</v>
      </c>
      <c r="AA565" s="822"/>
      <c r="AB565" s="822"/>
      <c r="AC565" s="1116"/>
      <c r="AD565" s="531">
        <v>83.25</v>
      </c>
      <c r="AE565" s="531">
        <v>-0.62</v>
      </c>
      <c r="AF565" s="823">
        <v>18.27</v>
      </c>
      <c r="AG565" s="540">
        <v>3</v>
      </c>
      <c r="AH565" s="540">
        <v>86</v>
      </c>
      <c r="AI565" s="947"/>
      <c r="AJ565" s="437"/>
      <c r="AK565" s="437"/>
      <c r="AL565" s="796" t="s">
        <v>105</v>
      </c>
      <c r="AM565" s="437" t="s">
        <v>55</v>
      </c>
      <c r="AN565" s="534" t="s">
        <v>55</v>
      </c>
      <c r="AO565" s="437" t="s">
        <v>55</v>
      </c>
      <c r="AP565" s="437" t="s">
        <v>55</v>
      </c>
      <c r="AQ565" s="608" t="s">
        <v>32</v>
      </c>
      <c r="AR565" s="437" t="s">
        <v>2239</v>
      </c>
      <c r="AS565" s="437" t="s">
        <v>2817</v>
      </c>
      <c r="AT565" s="437"/>
      <c r="AU565" s="796" t="s">
        <v>2241</v>
      </c>
      <c r="AV565" s="437">
        <v>564</v>
      </c>
    </row>
    <row r="566" spans="1:48" ht="27">
      <c r="A566" s="535">
        <v>45674</v>
      </c>
      <c r="B566" s="536">
        <v>101</v>
      </c>
      <c r="C566" s="537">
        <v>0.4236111111111111</v>
      </c>
      <c r="D566" s="538">
        <v>2500584</v>
      </c>
      <c r="E566" s="538" t="s">
        <v>21</v>
      </c>
      <c r="F566" s="538" t="s">
        <v>55</v>
      </c>
      <c r="G566" s="857">
        <v>14.2</v>
      </c>
      <c r="H566" s="857"/>
      <c r="I566" s="857">
        <v>14.3</v>
      </c>
      <c r="J566" s="530"/>
      <c r="K566" s="830">
        <v>13.03</v>
      </c>
      <c r="L566" s="539">
        <f>(SSSE[[#This Row],[Protéine Brut (%) (+/-0,7)]]/(100-SSSE[[#This Row],[Humidité (%)]]))*100</f>
        <v>15.186480186480185</v>
      </c>
      <c r="M566" s="865">
        <v>0.7</v>
      </c>
      <c r="N566" s="865"/>
      <c r="O566" s="865">
        <v>5.3</v>
      </c>
      <c r="P566" s="865">
        <v>1.7</v>
      </c>
      <c r="Q566" s="863">
        <f t="shared" ref="Q566:Q567" si="24">SUM(M566:P566)</f>
        <v>7.7</v>
      </c>
      <c r="R566" s="862">
        <v>9.9</v>
      </c>
      <c r="S566" s="862">
        <v>24.6</v>
      </c>
      <c r="T566" s="862">
        <v>20.3</v>
      </c>
      <c r="U566" s="863">
        <f>SUM(SSSE[[#This Row],[G 355µ]:[G 250µ]])</f>
        <v>54.8</v>
      </c>
      <c r="V566" s="862">
        <v>18.8</v>
      </c>
      <c r="W566" s="862">
        <v>10.199999999999999</v>
      </c>
      <c r="X566" s="862">
        <v>1</v>
      </c>
      <c r="Y566" s="883">
        <v>6.5</v>
      </c>
      <c r="Z566" s="863">
        <f t="shared" ref="Z566" si="25">SUM(V566:Y566)</f>
        <v>36.5</v>
      </c>
      <c r="AA566" s="822"/>
      <c r="AB566" s="822"/>
      <c r="AC566" s="1116"/>
      <c r="AD566" s="531">
        <v>82.67</v>
      </c>
      <c r="AE566" s="531">
        <v>1.6</v>
      </c>
      <c r="AF566" s="823">
        <v>22.2</v>
      </c>
      <c r="AG566" s="540">
        <v>7</v>
      </c>
      <c r="AH566" s="540">
        <v>85</v>
      </c>
      <c r="AI566" s="947"/>
      <c r="AJ566" s="437"/>
      <c r="AK566" s="437"/>
      <c r="AL566" s="796" t="s">
        <v>105</v>
      </c>
      <c r="AM566" s="437" t="s">
        <v>55</v>
      </c>
      <c r="AN566" s="534" t="s">
        <v>55</v>
      </c>
      <c r="AO566" s="437" t="s">
        <v>55</v>
      </c>
      <c r="AP566" s="437" t="s">
        <v>55</v>
      </c>
      <c r="AQ566" s="608" t="s">
        <v>32</v>
      </c>
      <c r="AR566" s="437" t="s">
        <v>2239</v>
      </c>
      <c r="AS566" s="437" t="s">
        <v>2818</v>
      </c>
      <c r="AT566" s="437"/>
      <c r="AU566" s="796" t="s">
        <v>2241</v>
      </c>
      <c r="AV566" s="437">
        <v>565</v>
      </c>
    </row>
    <row r="567" spans="1:48" ht="27">
      <c r="A567" s="535">
        <v>45674</v>
      </c>
      <c r="B567" s="536">
        <v>101</v>
      </c>
      <c r="C567" s="537">
        <v>0.4513888888888889</v>
      </c>
      <c r="D567" s="538">
        <v>2500586</v>
      </c>
      <c r="E567" s="538" t="s">
        <v>59</v>
      </c>
      <c r="F567" s="538" t="s">
        <v>55</v>
      </c>
      <c r="G567" s="857">
        <v>14.3</v>
      </c>
      <c r="H567" s="857"/>
      <c r="I567" s="857">
        <v>14.4</v>
      </c>
      <c r="J567" s="530"/>
      <c r="K567" s="830">
        <v>13.53</v>
      </c>
      <c r="L567" s="539">
        <f>(SSSE[[#This Row],[Protéine Brut (%) (+/-0,7)]]/(100-SSSE[[#This Row],[Humidité (%)]]))*100</f>
        <v>15.787631271878643</v>
      </c>
      <c r="M567" s="865">
        <v>1.1000000000000001</v>
      </c>
      <c r="N567" s="865"/>
      <c r="O567" s="865">
        <v>6.2</v>
      </c>
      <c r="P567" s="865">
        <v>1.9</v>
      </c>
      <c r="Q567" s="863">
        <f t="shared" si="24"/>
        <v>9.2000000000000011</v>
      </c>
      <c r="R567" s="862">
        <v>10.6</v>
      </c>
      <c r="S567" s="862">
        <v>22.5</v>
      </c>
      <c r="T567" s="862">
        <v>17.100000000000001</v>
      </c>
      <c r="U567" s="863">
        <f>SUM(SSSE[[#This Row],[G 355µ]:[G 250µ]])</f>
        <v>50.2</v>
      </c>
      <c r="V567" s="862">
        <v>16.2</v>
      </c>
      <c r="W567" s="862">
        <v>11</v>
      </c>
      <c r="X567" s="862">
        <v>2.2000000000000002</v>
      </c>
      <c r="Y567" s="883">
        <v>8.6999999999999993</v>
      </c>
      <c r="Z567" s="863">
        <f>SUM(V567:Y567)</f>
        <v>38.099999999999994</v>
      </c>
      <c r="AA567" s="822"/>
      <c r="AB567" s="822"/>
      <c r="AC567" s="1116"/>
      <c r="AD567" s="531">
        <v>82.48</v>
      </c>
      <c r="AE567" s="531">
        <v>1.1499999999999999</v>
      </c>
      <c r="AF567" s="823">
        <v>20.53</v>
      </c>
      <c r="AG567" s="540">
        <v>6</v>
      </c>
      <c r="AH567" s="540">
        <v>99</v>
      </c>
      <c r="AI567" s="947"/>
      <c r="AJ567" s="437"/>
      <c r="AK567" s="437"/>
      <c r="AL567" s="796" t="s">
        <v>105</v>
      </c>
      <c r="AM567" s="437" t="s">
        <v>55</v>
      </c>
      <c r="AN567" s="534" t="s">
        <v>55</v>
      </c>
      <c r="AO567" s="437" t="s">
        <v>55</v>
      </c>
      <c r="AP567" s="437" t="s">
        <v>55</v>
      </c>
      <c r="AQ567" s="608" t="s">
        <v>32</v>
      </c>
      <c r="AR567" s="437" t="s">
        <v>2239</v>
      </c>
      <c r="AS567" s="437" t="s">
        <v>2819</v>
      </c>
      <c r="AT567" s="437"/>
      <c r="AU567" s="796" t="s">
        <v>2241</v>
      </c>
      <c r="AV567" s="437">
        <v>566</v>
      </c>
    </row>
    <row r="568" spans="1:48" ht="27">
      <c r="A568" s="535">
        <v>45674</v>
      </c>
      <c r="B568" s="536">
        <v>101</v>
      </c>
      <c r="C568" s="537">
        <v>0.5625</v>
      </c>
      <c r="D568" s="538">
        <v>2500590</v>
      </c>
      <c r="E568" s="538" t="s">
        <v>59</v>
      </c>
      <c r="F568" s="538" t="s">
        <v>55</v>
      </c>
      <c r="G568" s="857">
        <v>14.34</v>
      </c>
      <c r="H568" s="857"/>
      <c r="I568" s="857">
        <v>14.53</v>
      </c>
      <c r="J568" s="530"/>
      <c r="K568" s="830">
        <v>13.18</v>
      </c>
      <c r="L568" s="539">
        <f>(SSSE[[#This Row],[Protéine Brut (%) (+/-0,7)]]/(100-SSSE[[#This Row],[Humidité (%)]]))*100</f>
        <v>15.386411393882792</v>
      </c>
      <c r="M568" s="865"/>
      <c r="N568" s="865"/>
      <c r="O568" s="865"/>
      <c r="P568" s="865"/>
      <c r="Q568" s="863"/>
      <c r="R568" s="862"/>
      <c r="S568" s="862"/>
      <c r="T568" s="862"/>
      <c r="U568" s="863"/>
      <c r="V568" s="862"/>
      <c r="W568" s="862"/>
      <c r="X568" s="862"/>
      <c r="Y568" s="883"/>
      <c r="Z568" s="863"/>
      <c r="AA568" s="822"/>
      <c r="AB568" s="822"/>
      <c r="AC568" s="1116"/>
      <c r="AD568" s="531">
        <v>82.58</v>
      </c>
      <c r="AE568" s="531">
        <v>-1.22</v>
      </c>
      <c r="AF568" s="823">
        <v>20.74</v>
      </c>
      <c r="AG568" s="540">
        <v>5</v>
      </c>
      <c r="AH568" s="540">
        <v>95</v>
      </c>
      <c r="AI568" s="947"/>
      <c r="AJ568" s="437"/>
      <c r="AK568" s="437"/>
      <c r="AL568" s="796" t="s">
        <v>46</v>
      </c>
      <c r="AM568" s="437" t="s">
        <v>55</v>
      </c>
      <c r="AN568" s="534" t="s">
        <v>55</v>
      </c>
      <c r="AO568" s="437" t="s">
        <v>55</v>
      </c>
      <c r="AP568" s="437" t="s">
        <v>55</v>
      </c>
      <c r="AQ568" s="608" t="s">
        <v>32</v>
      </c>
      <c r="AR568" s="437" t="s">
        <v>2239</v>
      </c>
      <c r="AS568" s="437" t="s">
        <v>2820</v>
      </c>
      <c r="AT568" s="437"/>
      <c r="AU568" s="796" t="s">
        <v>2241</v>
      </c>
      <c r="AV568" s="437">
        <v>567</v>
      </c>
    </row>
    <row r="569" spans="1:48" ht="27">
      <c r="A569" s="535">
        <v>45674</v>
      </c>
      <c r="B569" s="536">
        <v>101</v>
      </c>
      <c r="C569" s="537">
        <v>0.58333333333333337</v>
      </c>
      <c r="D569" s="538">
        <v>2500591</v>
      </c>
      <c r="E569" s="538" t="s">
        <v>59</v>
      </c>
      <c r="F569" s="538" t="s">
        <v>55</v>
      </c>
      <c r="G569" s="857">
        <v>14.34</v>
      </c>
      <c r="H569" s="857"/>
      <c r="I569" s="857"/>
      <c r="J569" s="530"/>
      <c r="K569" s="830">
        <v>13.47</v>
      </c>
      <c r="L569" s="539">
        <f>(SSSE[[#This Row],[Protéine Brut (%) (+/-0,7)]]/(100-SSSE[[#This Row],[Humidité (%)]]))*100</f>
        <v>15.724959140789169</v>
      </c>
      <c r="M569" s="865"/>
      <c r="N569" s="865"/>
      <c r="O569" s="865"/>
      <c r="P569" s="865"/>
      <c r="Q569" s="863"/>
      <c r="R569" s="862"/>
      <c r="S569" s="862"/>
      <c r="T569" s="862"/>
      <c r="U569" s="863"/>
      <c r="V569" s="862"/>
      <c r="W569" s="862"/>
      <c r="X569" s="862"/>
      <c r="Y569" s="883"/>
      <c r="Z569" s="863"/>
      <c r="AA569" s="822"/>
      <c r="AB569" s="822"/>
      <c r="AC569" s="1116"/>
      <c r="AD569" s="531">
        <v>82.44</v>
      </c>
      <c r="AE569" s="531">
        <v>-1.29</v>
      </c>
      <c r="AF569" s="823">
        <v>21.07</v>
      </c>
      <c r="AG569" s="540">
        <v>8</v>
      </c>
      <c r="AH569" s="540">
        <v>105</v>
      </c>
      <c r="AI569" s="947"/>
      <c r="AJ569" s="437"/>
      <c r="AK569" s="437"/>
      <c r="AL569" s="796" t="s">
        <v>46</v>
      </c>
      <c r="AM569" s="437" t="s">
        <v>55</v>
      </c>
      <c r="AN569" s="534" t="s">
        <v>55</v>
      </c>
      <c r="AO569" s="437" t="s">
        <v>55</v>
      </c>
      <c r="AP569" s="437" t="s">
        <v>55</v>
      </c>
      <c r="AQ569" s="608" t="s">
        <v>32</v>
      </c>
      <c r="AR569" s="437" t="s">
        <v>2239</v>
      </c>
      <c r="AS569" s="437" t="s">
        <v>2821</v>
      </c>
      <c r="AT569" s="437"/>
      <c r="AU569" s="796" t="s">
        <v>2241</v>
      </c>
      <c r="AV569" s="437">
        <v>568</v>
      </c>
    </row>
    <row r="570" spans="1:48" ht="27">
      <c r="A570" s="535">
        <v>45678</v>
      </c>
      <c r="B570" s="536">
        <v>101</v>
      </c>
      <c r="C570" s="537">
        <v>0.39583333333333331</v>
      </c>
      <c r="D570" s="538">
        <v>2500699</v>
      </c>
      <c r="E570" s="538" t="s">
        <v>59</v>
      </c>
      <c r="F570" s="538" t="s">
        <v>55</v>
      </c>
      <c r="G570" s="857">
        <v>14.2</v>
      </c>
      <c r="H570" s="857"/>
      <c r="I570" s="857">
        <v>14.3</v>
      </c>
      <c r="J570" s="530"/>
      <c r="K570" s="830">
        <v>13.76</v>
      </c>
      <c r="L570" s="539">
        <f>(SSSE[[#This Row],[Protéine Brut (%) (+/-0,7)]]/(100-SSSE[[#This Row],[Humidité (%)]]))*100</f>
        <v>16.037296037296038</v>
      </c>
      <c r="M570" s="865">
        <v>1.2</v>
      </c>
      <c r="N570" s="865"/>
      <c r="O570" s="865">
        <v>7.7</v>
      </c>
      <c r="P570" s="865">
        <v>1.6</v>
      </c>
      <c r="Q570" s="863">
        <f t="shared" ref="Q570:Q574" si="26">SUM(M570:P570)</f>
        <v>10.5</v>
      </c>
      <c r="R570" s="862">
        <v>12.1</v>
      </c>
      <c r="S570" s="862">
        <v>24.5</v>
      </c>
      <c r="T570" s="862">
        <v>16.399999999999999</v>
      </c>
      <c r="U570" s="863">
        <f>SUM(SSSE[[#This Row],[G 355µ]:[G 250µ]])</f>
        <v>53</v>
      </c>
      <c r="V570" s="862">
        <v>17.3</v>
      </c>
      <c r="W570" s="862">
        <v>8.9</v>
      </c>
      <c r="X570" s="862">
        <v>2.1</v>
      </c>
      <c r="Y570" s="883">
        <v>7.5</v>
      </c>
      <c r="Z570" s="863">
        <f t="shared" ref="Z570:Z574" si="27">SUM(V570:Y570)</f>
        <v>35.800000000000004</v>
      </c>
      <c r="AA570" s="822"/>
      <c r="AB570" s="822"/>
      <c r="AC570" s="1116"/>
      <c r="AD570" s="531">
        <v>82.17</v>
      </c>
      <c r="AE570" s="531">
        <v>-1.29</v>
      </c>
      <c r="AF570" s="823">
        <v>21.16</v>
      </c>
      <c r="AG570" s="540">
        <v>4</v>
      </c>
      <c r="AH570" s="540">
        <v>102</v>
      </c>
      <c r="AI570" s="947"/>
      <c r="AJ570" s="437"/>
      <c r="AK570" s="437"/>
      <c r="AL570" s="796" t="s">
        <v>46</v>
      </c>
      <c r="AM570" s="437" t="s">
        <v>55</v>
      </c>
      <c r="AN570" s="534" t="s">
        <v>55</v>
      </c>
      <c r="AO570" s="437" t="s">
        <v>55</v>
      </c>
      <c r="AP570" s="437" t="s">
        <v>55</v>
      </c>
      <c r="AQ570" s="608" t="s">
        <v>32</v>
      </c>
      <c r="AR570" s="437" t="s">
        <v>2239</v>
      </c>
      <c r="AS570" s="437" t="s">
        <v>2822</v>
      </c>
      <c r="AT570" s="437"/>
      <c r="AU570" s="796" t="s">
        <v>2241</v>
      </c>
      <c r="AV570" s="437">
        <v>569</v>
      </c>
    </row>
    <row r="571" spans="1:48" ht="27">
      <c r="A571" s="535">
        <v>45678</v>
      </c>
      <c r="B571" s="536">
        <v>101</v>
      </c>
      <c r="C571" s="537">
        <v>0.39583333333333331</v>
      </c>
      <c r="D571" s="538">
        <v>2500701</v>
      </c>
      <c r="E571" s="538" t="s">
        <v>59</v>
      </c>
      <c r="F571" s="538" t="s">
        <v>55</v>
      </c>
      <c r="G571" s="857">
        <v>14.2</v>
      </c>
      <c r="H571" s="857"/>
      <c r="I571" s="857">
        <v>13.79</v>
      </c>
      <c r="J571" s="530"/>
      <c r="K571" s="830">
        <v>13.98</v>
      </c>
      <c r="L571" s="539">
        <f>(SSSE[[#This Row],[Protéine Brut (%) (+/-0,7)]]/(100-SSSE[[#This Row],[Humidité (%)]]))*100</f>
        <v>16.293706293706293</v>
      </c>
      <c r="M571" s="865">
        <v>1.5</v>
      </c>
      <c r="N571" s="865"/>
      <c r="O571" s="865">
        <v>8.4</v>
      </c>
      <c r="P571" s="865">
        <v>1.5</v>
      </c>
      <c r="Q571" s="863">
        <f t="shared" si="26"/>
        <v>11.4</v>
      </c>
      <c r="R571" s="862">
        <v>8.4</v>
      </c>
      <c r="S571" s="862">
        <v>24.6</v>
      </c>
      <c r="T571" s="862">
        <v>15.8</v>
      </c>
      <c r="U571" s="863">
        <f>SUM(SSSE[[#This Row],[G 355µ]:[G 250µ]])</f>
        <v>48.8</v>
      </c>
      <c r="V571" s="862">
        <v>17</v>
      </c>
      <c r="W571" s="862">
        <v>8.4</v>
      </c>
      <c r="X571" s="862">
        <v>1.5</v>
      </c>
      <c r="Y571" s="883">
        <v>7.4</v>
      </c>
      <c r="Z571" s="863">
        <f t="shared" si="27"/>
        <v>34.299999999999997</v>
      </c>
      <c r="AA571" s="822"/>
      <c r="AB571" s="822"/>
      <c r="AC571" s="1116"/>
      <c r="AD571" s="531">
        <v>82.1</v>
      </c>
      <c r="AE571" s="531">
        <v>-1.1100000000000001</v>
      </c>
      <c r="AF571" s="823">
        <v>20.68</v>
      </c>
      <c r="AG571" s="540">
        <v>3</v>
      </c>
      <c r="AH571" s="540">
        <v>110</v>
      </c>
      <c r="AI571" s="947">
        <v>0.82</v>
      </c>
      <c r="AJ571" s="437"/>
      <c r="AK571" s="437"/>
      <c r="AL571" s="796" t="s">
        <v>46</v>
      </c>
      <c r="AM571" s="437" t="s">
        <v>55</v>
      </c>
      <c r="AN571" s="534" t="s">
        <v>55</v>
      </c>
      <c r="AO571" s="437" t="s">
        <v>55</v>
      </c>
      <c r="AP571" s="437" t="s">
        <v>55</v>
      </c>
      <c r="AQ571" s="608" t="s">
        <v>32</v>
      </c>
      <c r="AR571" s="437" t="s">
        <v>2239</v>
      </c>
      <c r="AS571" s="437" t="s">
        <v>2823</v>
      </c>
      <c r="AT571" s="437"/>
      <c r="AU571" s="796" t="s">
        <v>2241</v>
      </c>
      <c r="AV571" s="437">
        <v>570</v>
      </c>
    </row>
    <row r="572" spans="1:48" ht="27">
      <c r="A572" s="535">
        <v>45678</v>
      </c>
      <c r="B572" s="536">
        <v>101</v>
      </c>
      <c r="C572" s="537">
        <v>0.44791666666666669</v>
      </c>
      <c r="D572" s="538">
        <v>2500702</v>
      </c>
      <c r="E572" s="538" t="s">
        <v>59</v>
      </c>
      <c r="F572" s="538" t="s">
        <v>55</v>
      </c>
      <c r="G572" s="857">
        <v>14.22</v>
      </c>
      <c r="H572" s="857"/>
      <c r="I572" s="857">
        <v>14.22</v>
      </c>
      <c r="J572" s="530"/>
      <c r="K572" s="830">
        <v>13.69</v>
      </c>
      <c r="L572" s="539">
        <f>(SSSE[[#This Row],[Protéine Brut (%) (+/-0,7)]]/(100-SSSE[[#This Row],[Humidité (%)]]))*100</f>
        <v>15.959431102821171</v>
      </c>
      <c r="M572" s="865">
        <v>1.1000000000000001</v>
      </c>
      <c r="N572" s="865"/>
      <c r="O572" s="865">
        <v>7.4</v>
      </c>
      <c r="P572" s="865">
        <v>1.7</v>
      </c>
      <c r="Q572" s="863">
        <f t="shared" si="26"/>
        <v>10.199999999999999</v>
      </c>
      <c r="R572" s="862">
        <v>12</v>
      </c>
      <c r="S572" s="862">
        <v>24.4</v>
      </c>
      <c r="T572" s="862">
        <v>19.7</v>
      </c>
      <c r="U572" s="863">
        <f>SUM(SSSE[[#This Row],[G 355µ]:[G 250µ]])</f>
        <v>56.099999999999994</v>
      </c>
      <c r="V572" s="862">
        <v>14.2</v>
      </c>
      <c r="W572" s="862">
        <v>8.8000000000000007</v>
      </c>
      <c r="X572" s="862">
        <v>2</v>
      </c>
      <c r="Y572" s="883">
        <v>6.3</v>
      </c>
      <c r="Z572" s="863">
        <f t="shared" si="27"/>
        <v>31.3</v>
      </c>
      <c r="AA572" s="822"/>
      <c r="AB572" s="822"/>
      <c r="AC572" s="1116"/>
      <c r="AD572" s="531"/>
      <c r="AE572" s="531"/>
      <c r="AF572" s="823"/>
      <c r="AG572" s="540">
        <v>4</v>
      </c>
      <c r="AH572" s="540">
        <v>99</v>
      </c>
      <c r="AI572" s="947">
        <v>0.85</v>
      </c>
      <c r="AJ572" s="437"/>
      <c r="AK572" s="437" t="s">
        <v>2824</v>
      </c>
      <c r="AL572" s="796" t="s">
        <v>46</v>
      </c>
      <c r="AM572" s="437" t="s">
        <v>55</v>
      </c>
      <c r="AN572" s="534" t="s">
        <v>55</v>
      </c>
      <c r="AO572" s="437" t="s">
        <v>55</v>
      </c>
      <c r="AP572" s="437" t="s">
        <v>55</v>
      </c>
      <c r="AQ572" s="608" t="s">
        <v>32</v>
      </c>
      <c r="AR572" s="437" t="s">
        <v>2239</v>
      </c>
      <c r="AS572" s="437" t="s">
        <v>2825</v>
      </c>
      <c r="AT572" s="437"/>
      <c r="AU572" s="796" t="s">
        <v>2241</v>
      </c>
      <c r="AV572" s="437">
        <v>571</v>
      </c>
    </row>
    <row r="573" spans="1:48" ht="27">
      <c r="A573" s="535">
        <v>45679</v>
      </c>
      <c r="B573" s="536">
        <v>101</v>
      </c>
      <c r="C573" s="537">
        <v>0.54166666666666663</v>
      </c>
      <c r="D573" s="538">
        <v>2500740</v>
      </c>
      <c r="E573" s="538" t="s">
        <v>59</v>
      </c>
      <c r="F573" s="538" t="s">
        <v>55</v>
      </c>
      <c r="G573" s="857">
        <v>13.89</v>
      </c>
      <c r="H573" s="857"/>
      <c r="I573" s="857">
        <v>14.01</v>
      </c>
      <c r="J573" s="530"/>
      <c r="K573" s="830">
        <v>13.39</v>
      </c>
      <c r="L573" s="539">
        <f>(SSSE[[#This Row],[Protéine Brut (%) (+/-0,7)]]/(100-SSSE[[#This Row],[Humidité (%)]]))*100</f>
        <v>15.549878062942749</v>
      </c>
      <c r="M573" s="865">
        <v>1.3</v>
      </c>
      <c r="N573" s="865"/>
      <c r="O573" s="865">
        <v>7.5</v>
      </c>
      <c r="P573" s="865">
        <v>1.9</v>
      </c>
      <c r="Q573" s="863">
        <f t="shared" si="26"/>
        <v>10.700000000000001</v>
      </c>
      <c r="R573" s="862">
        <v>11.5</v>
      </c>
      <c r="S573" s="862">
        <v>23.5</v>
      </c>
      <c r="T573" s="862">
        <v>16.5</v>
      </c>
      <c r="U573" s="863">
        <f>SUM(SSSE[[#This Row],[G 355µ]:[G 250µ]])</f>
        <v>51.5</v>
      </c>
      <c r="V573" s="862">
        <v>16.899999999999999</v>
      </c>
      <c r="W573" s="862">
        <v>8.6999999999999993</v>
      </c>
      <c r="X573" s="862">
        <v>3</v>
      </c>
      <c r="Y573" s="883">
        <v>7</v>
      </c>
      <c r="Z573" s="863">
        <f t="shared" si="27"/>
        <v>35.599999999999994</v>
      </c>
      <c r="AA573" s="822"/>
      <c r="AB573" s="822"/>
      <c r="AC573" s="1116"/>
      <c r="AD573" s="531">
        <v>81.12</v>
      </c>
      <c r="AE573" s="531">
        <v>-1.04</v>
      </c>
      <c r="AF573" s="823">
        <v>20.12</v>
      </c>
      <c r="AG573" s="540">
        <v>5</v>
      </c>
      <c r="AH573" s="540">
        <v>100</v>
      </c>
      <c r="AI573" s="947"/>
      <c r="AJ573" s="437"/>
      <c r="AK573" s="437"/>
      <c r="AL573" s="796" t="s">
        <v>46</v>
      </c>
      <c r="AM573" s="437" t="s">
        <v>55</v>
      </c>
      <c r="AN573" s="534" t="s">
        <v>55</v>
      </c>
      <c r="AO573" s="437" t="s">
        <v>55</v>
      </c>
      <c r="AP573" s="437" t="s">
        <v>55</v>
      </c>
      <c r="AQ573" s="608" t="s">
        <v>32</v>
      </c>
      <c r="AR573" s="437" t="s">
        <v>2239</v>
      </c>
      <c r="AS573" s="437" t="s">
        <v>2826</v>
      </c>
      <c r="AT573" s="437"/>
      <c r="AU573" s="796" t="s">
        <v>2241</v>
      </c>
      <c r="AV573" s="437">
        <v>572</v>
      </c>
    </row>
    <row r="574" spans="1:48" ht="27">
      <c r="A574" s="535">
        <v>45680</v>
      </c>
      <c r="B574" s="536">
        <v>101</v>
      </c>
      <c r="C574" s="537">
        <v>0.40625</v>
      </c>
      <c r="D574" s="538">
        <v>2500766</v>
      </c>
      <c r="E574" s="538" t="s">
        <v>59</v>
      </c>
      <c r="F574" s="538" t="s">
        <v>55</v>
      </c>
      <c r="G574" s="857">
        <v>13.87</v>
      </c>
      <c r="H574" s="857"/>
      <c r="I574" s="857"/>
      <c r="J574" s="530"/>
      <c r="K574" s="830">
        <v>12.57</v>
      </c>
      <c r="L574" s="539">
        <f>(SSSE[[#This Row],[Protéine Brut (%) (+/-0,7)]]/(100-SSSE[[#This Row],[Humidité (%)]]))*100</f>
        <v>14.594218042493907</v>
      </c>
      <c r="M574" s="865">
        <v>1</v>
      </c>
      <c r="N574" s="865"/>
      <c r="O574" s="865">
        <v>7.58</v>
      </c>
      <c r="P574" s="865">
        <v>2.6</v>
      </c>
      <c r="Q574" s="863">
        <f t="shared" si="26"/>
        <v>11.18</v>
      </c>
      <c r="R574" s="862">
        <v>13.7</v>
      </c>
      <c r="S574" s="862">
        <v>27.6</v>
      </c>
      <c r="T574" s="862">
        <v>16.3</v>
      </c>
      <c r="U574" s="863">
        <f>SUM(SSSE[[#This Row],[G 355µ]:[G 250µ]])</f>
        <v>57.599999999999994</v>
      </c>
      <c r="V574" s="862">
        <v>16.100000000000001</v>
      </c>
      <c r="W574" s="862">
        <v>7.2</v>
      </c>
      <c r="X574" s="862">
        <v>1</v>
      </c>
      <c r="Y574" s="883">
        <v>6.1</v>
      </c>
      <c r="Z574" s="863">
        <f t="shared" si="27"/>
        <v>30.4</v>
      </c>
      <c r="AA574" s="822"/>
      <c r="AB574" s="822"/>
      <c r="AC574" s="1116"/>
      <c r="AD574" s="531">
        <v>82.52</v>
      </c>
      <c r="AE574" s="531">
        <v>-1.1599999999999999</v>
      </c>
      <c r="AF574" s="823">
        <v>21.08</v>
      </c>
      <c r="AG574" s="540">
        <v>3</v>
      </c>
      <c r="AH574" s="540">
        <v>87</v>
      </c>
      <c r="AI574" s="947"/>
      <c r="AJ574" s="437"/>
      <c r="AK574" s="437"/>
      <c r="AL574" s="796" t="s">
        <v>105</v>
      </c>
      <c r="AM574" s="437" t="s">
        <v>55</v>
      </c>
      <c r="AN574" s="534" t="s">
        <v>55</v>
      </c>
      <c r="AO574" s="437" t="s">
        <v>55</v>
      </c>
      <c r="AP574" s="437" t="s">
        <v>55</v>
      </c>
      <c r="AQ574" s="608" t="s">
        <v>32</v>
      </c>
      <c r="AR574" s="437" t="s">
        <v>2239</v>
      </c>
      <c r="AS574" s="437" t="s">
        <v>2827</v>
      </c>
      <c r="AT574" s="437"/>
      <c r="AU574" s="796" t="s">
        <v>2241</v>
      </c>
      <c r="AV574" s="437">
        <v>573</v>
      </c>
    </row>
    <row r="575" spans="1:48" ht="27">
      <c r="A575" s="535">
        <v>45680</v>
      </c>
      <c r="B575" s="536">
        <v>101</v>
      </c>
      <c r="C575" s="537">
        <v>0.66666666666666663</v>
      </c>
      <c r="D575" s="538">
        <v>2500775</v>
      </c>
      <c r="E575" s="538" t="s">
        <v>21</v>
      </c>
      <c r="F575" s="538" t="s">
        <v>55</v>
      </c>
      <c r="G575" s="857">
        <v>14.03</v>
      </c>
      <c r="H575" s="857"/>
      <c r="I575" s="857"/>
      <c r="J575" s="530"/>
      <c r="K575" s="830">
        <v>12.61</v>
      </c>
      <c r="L575" s="539">
        <f>(SSSE[[#This Row],[Protéine Brut (%) (+/-0,7)]]/(100-SSSE[[#This Row],[Humidité (%)]]))*100</f>
        <v>14.667907409561472</v>
      </c>
      <c r="M575" s="865"/>
      <c r="N575" s="865"/>
      <c r="O575" s="865"/>
      <c r="P575" s="865"/>
      <c r="Q575" s="863"/>
      <c r="R575" s="862"/>
      <c r="S575" s="862"/>
      <c r="T575" s="862"/>
      <c r="U575" s="863"/>
      <c r="V575" s="862"/>
      <c r="W575" s="862"/>
      <c r="X575" s="862"/>
      <c r="Y575" s="883"/>
      <c r="Z575" s="863"/>
      <c r="AA575" s="822"/>
      <c r="AB575" s="822"/>
      <c r="AC575" s="1116"/>
      <c r="AD575" s="531">
        <v>82.4</v>
      </c>
      <c r="AE575" s="531">
        <v>-1.4</v>
      </c>
      <c r="AF575" s="823">
        <v>20.73</v>
      </c>
      <c r="AG575" s="540">
        <v>2</v>
      </c>
      <c r="AH575" s="540">
        <v>73</v>
      </c>
      <c r="AI575" s="947"/>
      <c r="AJ575" s="437"/>
      <c r="AK575" s="437"/>
      <c r="AL575" s="796" t="s">
        <v>105</v>
      </c>
      <c r="AM575" s="437"/>
      <c r="AN575" s="534"/>
      <c r="AO575" s="437"/>
      <c r="AP575" s="437" t="s">
        <v>55</v>
      </c>
      <c r="AQ575" s="608" t="s">
        <v>32</v>
      </c>
      <c r="AR575" s="437" t="s">
        <v>2239</v>
      </c>
      <c r="AS575" s="437" t="s">
        <v>2828</v>
      </c>
      <c r="AT575" s="437"/>
      <c r="AU575" s="796" t="s">
        <v>2241</v>
      </c>
      <c r="AV575" s="437">
        <v>574</v>
      </c>
    </row>
    <row r="576" spans="1:48" ht="27">
      <c r="A576" s="535">
        <v>45681</v>
      </c>
      <c r="B576" s="536">
        <v>101</v>
      </c>
      <c r="C576" s="537">
        <v>0.39583333333333331</v>
      </c>
      <c r="D576" s="538">
        <v>2500795</v>
      </c>
      <c r="E576" s="538" t="s">
        <v>21</v>
      </c>
      <c r="F576" s="538" t="s">
        <v>55</v>
      </c>
      <c r="G576" s="857">
        <v>14.08</v>
      </c>
      <c r="H576" s="857"/>
      <c r="I576" s="857">
        <v>13.9</v>
      </c>
      <c r="J576" s="530"/>
      <c r="K576" s="830">
        <v>13.28</v>
      </c>
      <c r="L576" s="539">
        <f>(SSSE[[#This Row],[Protéine Brut (%) (+/-0,7)]]/(100-SSSE[[#This Row],[Humidité (%)]]))*100</f>
        <v>15.456238361266292</v>
      </c>
      <c r="M576" s="865">
        <v>1.2</v>
      </c>
      <c r="N576" s="865"/>
      <c r="O576" s="865">
        <v>7</v>
      </c>
      <c r="P576" s="865">
        <v>2</v>
      </c>
      <c r="Q576" s="863">
        <f>SUM(M576:P576)</f>
        <v>10.199999999999999</v>
      </c>
      <c r="R576" s="862">
        <v>13</v>
      </c>
      <c r="S576" s="862">
        <v>25</v>
      </c>
      <c r="T576" s="862">
        <v>15</v>
      </c>
      <c r="U576" s="863">
        <f>SUM(SSSE[[#This Row],[G 355µ]:[G 250µ]])</f>
        <v>53</v>
      </c>
      <c r="V576" s="862">
        <v>17</v>
      </c>
      <c r="W576" s="862">
        <v>9</v>
      </c>
      <c r="X576" s="862">
        <v>3</v>
      </c>
      <c r="Y576" s="883">
        <v>6</v>
      </c>
      <c r="Z576" s="863">
        <f>SUM(V576:Y576)</f>
        <v>35</v>
      </c>
      <c r="AA576" s="822"/>
      <c r="AB576" s="822"/>
      <c r="AC576" s="1116"/>
      <c r="AD576" s="531">
        <v>84.09</v>
      </c>
      <c r="AE576" s="531">
        <v>-1.39</v>
      </c>
      <c r="AF576" s="823">
        <v>21.63</v>
      </c>
      <c r="AG576" s="540">
        <v>5</v>
      </c>
      <c r="AH576" s="540">
        <v>120</v>
      </c>
      <c r="AI576" s="947"/>
      <c r="AJ576" s="437"/>
      <c r="AK576" s="437"/>
      <c r="AL576" s="796" t="s">
        <v>46</v>
      </c>
      <c r="AM576" s="437"/>
      <c r="AN576" s="534"/>
      <c r="AO576" s="437"/>
      <c r="AP576" s="437" t="s">
        <v>55</v>
      </c>
      <c r="AQ576" s="608" t="s">
        <v>32</v>
      </c>
      <c r="AR576" s="437" t="s">
        <v>2239</v>
      </c>
      <c r="AS576" s="437" t="s">
        <v>2829</v>
      </c>
      <c r="AT576" s="437"/>
      <c r="AU576" s="796" t="s">
        <v>2241</v>
      </c>
      <c r="AV576" s="437">
        <v>575</v>
      </c>
    </row>
    <row r="577" spans="1:48" ht="27">
      <c r="A577" s="535">
        <v>45681</v>
      </c>
      <c r="B577" s="536">
        <v>101</v>
      </c>
      <c r="C577" s="537">
        <v>0.5625</v>
      </c>
      <c r="D577" s="538">
        <v>2500806</v>
      </c>
      <c r="E577" s="538" t="s">
        <v>59</v>
      </c>
      <c r="F577" s="538" t="s">
        <v>55</v>
      </c>
      <c r="G577" s="857">
        <v>13.88</v>
      </c>
      <c r="H577" s="857"/>
      <c r="I577" s="857"/>
      <c r="J577" s="530"/>
      <c r="K577" s="830">
        <v>13.08</v>
      </c>
      <c r="L577" s="539">
        <f>(SSSE[[#This Row],[Protéine Brut (%) (+/-0,7)]]/(100-SSSE[[#This Row],[Humidité (%)]]))*100</f>
        <v>15.188109614491408</v>
      </c>
      <c r="M577" s="865"/>
      <c r="N577" s="865"/>
      <c r="O577" s="865"/>
      <c r="P577" s="865"/>
      <c r="Q577" s="863"/>
      <c r="R577" s="862"/>
      <c r="S577" s="862"/>
      <c r="T577" s="862"/>
      <c r="U577" s="863"/>
      <c r="V577" s="862"/>
      <c r="W577" s="862"/>
      <c r="X577" s="862"/>
      <c r="Y577" s="883"/>
      <c r="Z577" s="863"/>
      <c r="AA577" s="822"/>
      <c r="AB577" s="822"/>
      <c r="AC577" s="1116"/>
      <c r="AD577" s="531">
        <v>83.89</v>
      </c>
      <c r="AE577" s="531">
        <v>-1.32</v>
      </c>
      <c r="AF577" s="823">
        <v>21.27</v>
      </c>
      <c r="AG577" s="540">
        <v>3</v>
      </c>
      <c r="AH577" s="540">
        <v>77</v>
      </c>
      <c r="AI577" s="947"/>
      <c r="AJ577" s="437"/>
      <c r="AK577" s="437"/>
      <c r="AL577" s="796" t="s">
        <v>105</v>
      </c>
      <c r="AM577" s="437" t="s">
        <v>55</v>
      </c>
      <c r="AN577" s="534" t="s">
        <v>55</v>
      </c>
      <c r="AO577" s="437" t="s">
        <v>55</v>
      </c>
      <c r="AP577" s="437" t="s">
        <v>55</v>
      </c>
      <c r="AQ577" s="608" t="s">
        <v>32</v>
      </c>
      <c r="AR577" s="437" t="s">
        <v>2239</v>
      </c>
      <c r="AS577" s="437" t="s">
        <v>2830</v>
      </c>
      <c r="AT577" s="437"/>
      <c r="AU577" s="796" t="s">
        <v>2241</v>
      </c>
      <c r="AV577" s="437">
        <v>576</v>
      </c>
    </row>
    <row r="578" spans="1:48" ht="27">
      <c r="A578" s="535">
        <v>45682</v>
      </c>
      <c r="B578" s="536">
        <v>101</v>
      </c>
      <c r="C578" s="537">
        <v>0.41666666666666669</v>
      </c>
      <c r="D578" s="538">
        <v>2500818</v>
      </c>
      <c r="E578" s="538" t="s">
        <v>59</v>
      </c>
      <c r="F578" s="538" t="s">
        <v>55</v>
      </c>
      <c r="G578" s="857">
        <v>13.9</v>
      </c>
      <c r="H578" s="857"/>
      <c r="I578" s="857"/>
      <c r="J578" s="530"/>
      <c r="K578" s="830">
        <v>12.56</v>
      </c>
      <c r="L578" s="539">
        <f>(SSSE[[#This Row],[Protéine Brut (%) (+/-0,7)]]/(100-SSSE[[#This Row],[Humidité (%)]]))*100</f>
        <v>14.587688734030198</v>
      </c>
      <c r="M578" s="865">
        <v>1.5</v>
      </c>
      <c r="N578" s="865"/>
      <c r="O578" s="865">
        <v>6.8</v>
      </c>
      <c r="P578" s="865">
        <v>2</v>
      </c>
      <c r="Q578" s="863">
        <f>SUM(M578:P578)</f>
        <v>10.3</v>
      </c>
      <c r="R578" s="862">
        <v>12</v>
      </c>
      <c r="S578" s="862">
        <v>24</v>
      </c>
      <c r="T578" s="862">
        <v>19</v>
      </c>
      <c r="U578" s="863">
        <f>SUM(SSSE[[#This Row],[G 355µ]:[G 250µ]])</f>
        <v>55</v>
      </c>
      <c r="V578" s="862">
        <v>16</v>
      </c>
      <c r="W578" s="862">
        <v>7</v>
      </c>
      <c r="X578" s="862">
        <v>3</v>
      </c>
      <c r="Y578" s="883">
        <v>7</v>
      </c>
      <c r="Z578" s="863">
        <f t="shared" ref="Z578" si="28">SUM(V578:Y578)</f>
        <v>33</v>
      </c>
      <c r="AA578" s="822"/>
      <c r="AB578" s="822"/>
      <c r="AC578" s="1116"/>
      <c r="AD578" s="531">
        <v>83.81</v>
      </c>
      <c r="AE578" s="531">
        <v>-1.32</v>
      </c>
      <c r="AF578" s="823">
        <v>20.72</v>
      </c>
      <c r="AG578" s="540">
        <v>6</v>
      </c>
      <c r="AH578" s="540">
        <v>99</v>
      </c>
      <c r="AI578" s="947"/>
      <c r="AJ578" s="437"/>
      <c r="AK578" s="437"/>
      <c r="AL578" s="796" t="s">
        <v>46</v>
      </c>
      <c r="AM578" s="437" t="s">
        <v>55</v>
      </c>
      <c r="AN578" s="534" t="s">
        <v>55</v>
      </c>
      <c r="AO578" s="437" t="s">
        <v>55</v>
      </c>
      <c r="AP578" s="437" t="s">
        <v>55</v>
      </c>
      <c r="AQ578" s="608" t="s">
        <v>32</v>
      </c>
      <c r="AR578" s="437" t="s">
        <v>2239</v>
      </c>
      <c r="AS578" s="437" t="s">
        <v>2831</v>
      </c>
      <c r="AT578" s="437"/>
      <c r="AU578" s="796" t="s">
        <v>2241</v>
      </c>
      <c r="AV578" s="437">
        <v>577</v>
      </c>
    </row>
    <row r="579" spans="1:48" ht="27">
      <c r="A579" s="535">
        <v>45684</v>
      </c>
      <c r="B579" s="536">
        <v>101</v>
      </c>
      <c r="C579" s="537">
        <v>0.38541666666666669</v>
      </c>
      <c r="D579" s="538">
        <v>2500875</v>
      </c>
      <c r="E579" s="538" t="s">
        <v>59</v>
      </c>
      <c r="F579" s="538" t="s">
        <v>55</v>
      </c>
      <c r="G579" s="857">
        <v>13.93</v>
      </c>
      <c r="H579" s="857">
        <v>14.14</v>
      </c>
      <c r="I579" s="857">
        <v>14</v>
      </c>
      <c r="J579" s="530"/>
      <c r="K579" s="830">
        <v>13.72</v>
      </c>
      <c r="L579" s="539">
        <f>(SSSE[[#This Row],[Protéine Brut (%) (+/-0,7)]]/(100-SSSE[[#This Row],[Humidité (%)]]))*100</f>
        <v>15.940513535494366</v>
      </c>
      <c r="M579" s="865">
        <v>1.23</v>
      </c>
      <c r="N579" s="865"/>
      <c r="O579" s="865">
        <v>7.2</v>
      </c>
      <c r="P579" s="865">
        <v>2</v>
      </c>
      <c r="Q579" s="863">
        <f>SUM(M579:P579)</f>
        <v>10.43</v>
      </c>
      <c r="R579" s="862">
        <v>12.66</v>
      </c>
      <c r="S579" s="862">
        <v>24.2</v>
      </c>
      <c r="T579" s="862">
        <v>18</v>
      </c>
      <c r="U579" s="863">
        <f>SUM(SSSE[[#This Row],[G 355µ]:[G 250µ]])</f>
        <v>54.86</v>
      </c>
      <c r="V579" s="862">
        <v>16.04</v>
      </c>
      <c r="W579" s="862">
        <v>8.8000000000000007</v>
      </c>
      <c r="X579" s="862">
        <v>2.5</v>
      </c>
      <c r="Y579" s="883">
        <v>4</v>
      </c>
      <c r="Z579" s="863">
        <f>SUM(V579:Y579)</f>
        <v>31.34</v>
      </c>
      <c r="AA579" s="822">
        <v>38</v>
      </c>
      <c r="AB579" s="822">
        <v>78</v>
      </c>
      <c r="AC579" s="1116">
        <v>12.78</v>
      </c>
      <c r="AD579" s="531">
        <v>82.9</v>
      </c>
      <c r="AE579" s="531">
        <v>-1.27</v>
      </c>
      <c r="AF579" s="823">
        <v>20.84</v>
      </c>
      <c r="AG579" s="540">
        <v>3</v>
      </c>
      <c r="AH579" s="540">
        <v>87</v>
      </c>
      <c r="AI579" s="947"/>
      <c r="AJ579" s="437"/>
      <c r="AK579" s="437"/>
      <c r="AL579" s="796" t="s">
        <v>105</v>
      </c>
      <c r="AM579" s="437" t="s">
        <v>55</v>
      </c>
      <c r="AN579" s="534" t="s">
        <v>55</v>
      </c>
      <c r="AO579" s="437" t="s">
        <v>55</v>
      </c>
      <c r="AP579" s="437" t="s">
        <v>55</v>
      </c>
      <c r="AQ579" s="608" t="s">
        <v>32</v>
      </c>
      <c r="AR579" s="437" t="s">
        <v>2239</v>
      </c>
      <c r="AS579" s="437" t="s">
        <v>2832</v>
      </c>
      <c r="AT579" s="437"/>
      <c r="AU579" s="796" t="s">
        <v>2241</v>
      </c>
      <c r="AV579" s="437">
        <v>578</v>
      </c>
    </row>
    <row r="580" spans="1:48" ht="27">
      <c r="A580" s="535">
        <v>45684</v>
      </c>
      <c r="B580" s="536">
        <v>101</v>
      </c>
      <c r="C580" s="537">
        <v>0.625</v>
      </c>
      <c r="D580" s="538">
        <v>2500882</v>
      </c>
      <c r="E580" s="538" t="s">
        <v>21</v>
      </c>
      <c r="F580" s="538" t="s">
        <v>55</v>
      </c>
      <c r="G580" s="857">
        <v>13.6</v>
      </c>
      <c r="H580" s="857"/>
      <c r="I580" s="857">
        <v>14.63</v>
      </c>
      <c r="J580" s="530"/>
      <c r="K580" s="830">
        <v>12.68</v>
      </c>
      <c r="L580" s="539">
        <f>(SSSE[[#This Row],[Protéine Brut (%) (+/-0,7)]]/(100-SSSE[[#This Row],[Humidité (%)]]))*100</f>
        <v>14.675925925925926</v>
      </c>
      <c r="M580" s="865">
        <v>1.04</v>
      </c>
      <c r="N580" s="865"/>
      <c r="O580" s="865">
        <v>6.12</v>
      </c>
      <c r="P580" s="865">
        <v>2.34</v>
      </c>
      <c r="Q580" s="863">
        <f>SUM(M580:P580)</f>
        <v>9.5</v>
      </c>
      <c r="R580" s="862">
        <v>13.3</v>
      </c>
      <c r="S580" s="862">
        <v>25.46</v>
      </c>
      <c r="T580" s="862">
        <v>18.54</v>
      </c>
      <c r="U580" s="863">
        <f>SUM(SSSE[[#This Row],[G 355µ]:[G 250µ]])</f>
        <v>57.300000000000004</v>
      </c>
      <c r="V580" s="862">
        <v>17.88</v>
      </c>
      <c r="W580" s="862">
        <v>8.1</v>
      </c>
      <c r="X580" s="862">
        <v>1.2</v>
      </c>
      <c r="Y580" s="883">
        <v>4.4000000000000004</v>
      </c>
      <c r="Z580" s="863">
        <f>SUM(V580:Y580)</f>
        <v>31.58</v>
      </c>
      <c r="AA580" s="822"/>
      <c r="AB580" s="822"/>
      <c r="AC580" s="1116"/>
      <c r="AD580" s="531">
        <v>81.31</v>
      </c>
      <c r="AE580" s="531">
        <v>-1.1599999999999999</v>
      </c>
      <c r="AF580" s="823">
        <v>21.46</v>
      </c>
      <c r="AG580" s="540">
        <v>5</v>
      </c>
      <c r="AH580" s="540">
        <v>78</v>
      </c>
      <c r="AI580" s="947"/>
      <c r="AJ580" s="437"/>
      <c r="AK580" s="437"/>
      <c r="AL580" s="437" t="s">
        <v>62</v>
      </c>
      <c r="AM580" s="437" t="s">
        <v>55</v>
      </c>
      <c r="AN580" s="534" t="s">
        <v>55</v>
      </c>
      <c r="AO580" s="437" t="s">
        <v>55</v>
      </c>
      <c r="AP580" s="437" t="s">
        <v>55</v>
      </c>
      <c r="AQ580" s="608" t="s">
        <v>32</v>
      </c>
      <c r="AR580" s="437" t="s">
        <v>2239</v>
      </c>
      <c r="AS580" s="437" t="s">
        <v>2833</v>
      </c>
      <c r="AT580" s="437"/>
      <c r="AU580" s="796" t="s">
        <v>2241</v>
      </c>
      <c r="AV580" s="437">
        <v>579</v>
      </c>
    </row>
    <row r="581" spans="1:48" ht="27">
      <c r="A581" s="535">
        <v>45685</v>
      </c>
      <c r="B581" s="536">
        <v>101</v>
      </c>
      <c r="C581" s="537">
        <v>0.625</v>
      </c>
      <c r="D581" s="538">
        <v>2500899</v>
      </c>
      <c r="E581" s="538" t="s">
        <v>21</v>
      </c>
      <c r="F581" s="538" t="s">
        <v>55</v>
      </c>
      <c r="G581" s="857">
        <v>14</v>
      </c>
      <c r="H581" s="857"/>
      <c r="I581" s="857">
        <v>14.1</v>
      </c>
      <c r="J581" s="530"/>
      <c r="K581" s="830">
        <v>12.58</v>
      </c>
      <c r="L581" s="539">
        <f>(SSSE[[#This Row],[Protéine Brut (%) (+/-0,7)]]/(100-SSSE[[#This Row],[Humidité (%)]]))*100</f>
        <v>14.627906976744187</v>
      </c>
      <c r="M581" s="865">
        <v>1.34</v>
      </c>
      <c r="N581" s="865"/>
      <c r="O581" s="865">
        <v>7.92</v>
      </c>
      <c r="P581" s="865">
        <v>2.56</v>
      </c>
      <c r="Q581" s="863">
        <f>SUM(M581:P581)</f>
        <v>11.82</v>
      </c>
      <c r="R581" s="862">
        <v>13.68</v>
      </c>
      <c r="S581" s="862">
        <v>26.06</v>
      </c>
      <c r="T581" s="862">
        <v>17.82</v>
      </c>
      <c r="U581" s="863">
        <f>SUM(SSSE[[#This Row],[G 355µ]:[G 250µ]])</f>
        <v>57.559999999999995</v>
      </c>
      <c r="V581" s="862">
        <v>17.46</v>
      </c>
      <c r="W581" s="862">
        <v>6.94</v>
      </c>
      <c r="X581" s="862">
        <v>1.4</v>
      </c>
      <c r="Y581" s="883">
        <v>4.08</v>
      </c>
      <c r="Z581" s="863">
        <f>SUM(V581:Y581)</f>
        <v>29.880000000000003</v>
      </c>
      <c r="AA581" s="822"/>
      <c r="AB581" s="822"/>
      <c r="AC581" s="1116"/>
      <c r="AD581" s="531">
        <v>82.78</v>
      </c>
      <c r="AE581" s="531">
        <v>-1.47</v>
      </c>
      <c r="AF581" s="823">
        <v>21.68</v>
      </c>
      <c r="AG581" s="540">
        <v>4</v>
      </c>
      <c r="AH581" s="540">
        <v>90</v>
      </c>
      <c r="AI581" s="947"/>
      <c r="AJ581" s="437"/>
      <c r="AK581" s="437"/>
      <c r="AL581" s="437" t="s">
        <v>46</v>
      </c>
      <c r="AM581" s="437"/>
      <c r="AN581" s="534"/>
      <c r="AO581" s="437"/>
      <c r="AP581" s="437"/>
      <c r="AQ581" s="608"/>
      <c r="AR581" s="437" t="s">
        <v>2239</v>
      </c>
      <c r="AS581" s="437" t="s">
        <v>2834</v>
      </c>
      <c r="AT581" s="437"/>
      <c r="AU581" s="796" t="s">
        <v>2241</v>
      </c>
      <c r="AV581" s="437">
        <v>580</v>
      </c>
    </row>
    <row r="582" spans="1:48" ht="27">
      <c r="A582" s="535">
        <v>45686</v>
      </c>
      <c r="B582" s="536">
        <v>101</v>
      </c>
      <c r="C582" s="537">
        <v>0.4375</v>
      </c>
      <c r="D582" s="538">
        <v>2500919</v>
      </c>
      <c r="E582" s="538" t="s">
        <v>59</v>
      </c>
      <c r="F582" s="538" t="s">
        <v>55</v>
      </c>
      <c r="G582" s="857">
        <v>13.9</v>
      </c>
      <c r="H582" s="857"/>
      <c r="I582" s="857">
        <v>13.82</v>
      </c>
      <c r="J582" s="530"/>
      <c r="K582" s="830">
        <v>13.5</v>
      </c>
      <c r="L582" s="539">
        <f>(SSSE[[#This Row],[Protéine Brut (%) (+/-0,7)]]/(100-SSSE[[#This Row],[Humidité (%)]]))*100</f>
        <v>15.679442508710803</v>
      </c>
      <c r="M582" s="865">
        <v>1</v>
      </c>
      <c r="N582" s="865"/>
      <c r="O582" s="865">
        <v>7</v>
      </c>
      <c r="P582" s="865">
        <v>2.1</v>
      </c>
      <c r="Q582" s="863">
        <f>SUM(M582:P582)</f>
        <v>10.1</v>
      </c>
      <c r="R582" s="862">
        <v>12.4</v>
      </c>
      <c r="S582" s="862">
        <v>25</v>
      </c>
      <c r="T582" s="862">
        <v>18.399999999999999</v>
      </c>
      <c r="U582" s="863">
        <f>SUM(SSSE[[#This Row],[G 355µ]:[G 250µ]])</f>
        <v>55.8</v>
      </c>
      <c r="V582" s="862">
        <v>15.4</v>
      </c>
      <c r="W582" s="862">
        <v>8.6999999999999993</v>
      </c>
      <c r="X582" s="862">
        <v>1.3</v>
      </c>
      <c r="Y582" s="883">
        <v>6.7</v>
      </c>
      <c r="Z582" s="863">
        <f>SUM(V582:Y582)</f>
        <v>32.1</v>
      </c>
      <c r="AA582" s="822"/>
      <c r="AB582" s="822"/>
      <c r="AC582" s="1116"/>
      <c r="AD582" s="531">
        <v>83.32</v>
      </c>
      <c r="AE582" s="531">
        <v>-1.54</v>
      </c>
      <c r="AF582" s="823">
        <v>22.28</v>
      </c>
      <c r="AG582" s="540">
        <v>5</v>
      </c>
      <c r="AH582" s="540">
        <v>98</v>
      </c>
      <c r="AI582" s="947"/>
      <c r="AJ582" s="437"/>
      <c r="AK582" s="437"/>
      <c r="AL582" s="437" t="s">
        <v>46</v>
      </c>
      <c r="AM582" s="437" t="s">
        <v>55</v>
      </c>
      <c r="AN582" s="534" t="s">
        <v>55</v>
      </c>
      <c r="AO582" s="437" t="s">
        <v>55</v>
      </c>
      <c r="AP582" s="437" t="s">
        <v>55</v>
      </c>
      <c r="AQ582" s="608" t="s">
        <v>32</v>
      </c>
      <c r="AR582" s="437" t="s">
        <v>2239</v>
      </c>
      <c r="AS582" s="437" t="s">
        <v>2835</v>
      </c>
      <c r="AT582" s="437"/>
      <c r="AU582" s="796" t="s">
        <v>2241</v>
      </c>
      <c r="AV582" s="437">
        <v>581</v>
      </c>
    </row>
    <row r="583" spans="1:48" ht="27">
      <c r="A583" s="535">
        <v>45687</v>
      </c>
      <c r="B583" s="536">
        <v>101</v>
      </c>
      <c r="C583" s="537">
        <v>0.41666666666666669</v>
      </c>
      <c r="D583" s="538">
        <v>2500950</v>
      </c>
      <c r="E583" s="538" t="s">
        <v>59</v>
      </c>
      <c r="F583" s="538" t="s">
        <v>55</v>
      </c>
      <c r="G583" s="857">
        <v>13.8</v>
      </c>
      <c r="H583" s="857">
        <v>14.2</v>
      </c>
      <c r="I583" s="857">
        <v>14</v>
      </c>
      <c r="J583" s="530"/>
      <c r="K583" s="830">
        <v>13.49</v>
      </c>
      <c r="L583" s="539">
        <f>(SSSE[[#This Row],[Protéine Brut (%) (+/-0,7)]]/(100-SSSE[[#This Row],[Humidité (%)]]))*100</f>
        <v>15.649651972157772</v>
      </c>
      <c r="M583" s="865">
        <v>1.2</v>
      </c>
      <c r="N583" s="865"/>
      <c r="O583" s="865">
        <v>6.08</v>
      </c>
      <c r="P583" s="865">
        <v>2</v>
      </c>
      <c r="Q583" s="863">
        <f>SUM(M583:P583)</f>
        <v>9.2800000000000011</v>
      </c>
      <c r="R583" s="862">
        <v>12</v>
      </c>
      <c r="S583" s="862">
        <v>24</v>
      </c>
      <c r="T583" s="862">
        <v>17</v>
      </c>
      <c r="U583" s="863">
        <f>SUM(SSSE[[#This Row],[G 355µ]:[G 250µ]])</f>
        <v>53</v>
      </c>
      <c r="V583" s="862">
        <v>16.3</v>
      </c>
      <c r="W583" s="862">
        <v>8.8000000000000007</v>
      </c>
      <c r="X583" s="862">
        <v>3.4</v>
      </c>
      <c r="Y583" s="883">
        <v>7.68</v>
      </c>
      <c r="Z583" s="863">
        <f>SUM(V583:Y583)</f>
        <v>36.18</v>
      </c>
      <c r="AA583" s="822"/>
      <c r="AB583" s="822"/>
      <c r="AC583" s="1116"/>
      <c r="AD583" s="531">
        <v>82.47</v>
      </c>
      <c r="AE583" s="531">
        <v>-1.01</v>
      </c>
      <c r="AF583" s="823">
        <v>19.82</v>
      </c>
      <c r="AG583" s="540">
        <v>5</v>
      </c>
      <c r="AH583" s="540">
        <v>99</v>
      </c>
      <c r="AI583" s="947"/>
      <c r="AJ583" s="437"/>
      <c r="AK583" s="437"/>
      <c r="AL583" s="437" t="s">
        <v>46</v>
      </c>
      <c r="AM583" s="437" t="s">
        <v>55</v>
      </c>
      <c r="AN583" s="534" t="s">
        <v>55</v>
      </c>
      <c r="AO583" s="437" t="s">
        <v>55</v>
      </c>
      <c r="AP583" s="437" t="s">
        <v>55</v>
      </c>
      <c r="AQ583" s="608" t="s">
        <v>32</v>
      </c>
      <c r="AR583" s="437" t="s">
        <v>2239</v>
      </c>
      <c r="AS583" s="437" t="s">
        <v>2836</v>
      </c>
      <c r="AT583" s="437"/>
      <c r="AU583" s="796" t="s">
        <v>2241</v>
      </c>
      <c r="AV583" s="437">
        <v>582</v>
      </c>
    </row>
    <row r="584" spans="1:48" ht="27">
      <c r="A584" s="535">
        <v>45688</v>
      </c>
      <c r="B584" s="536">
        <v>101</v>
      </c>
      <c r="C584" s="537">
        <v>0.40625</v>
      </c>
      <c r="D584" s="538">
        <v>2500971</v>
      </c>
      <c r="E584" s="538" t="s">
        <v>59</v>
      </c>
      <c r="F584" s="538" t="s">
        <v>55</v>
      </c>
      <c r="G584" s="857">
        <v>13.9</v>
      </c>
      <c r="H584" s="857"/>
      <c r="I584" s="857">
        <v>14.1</v>
      </c>
      <c r="J584" s="530"/>
      <c r="K584" s="830">
        <v>13.56</v>
      </c>
      <c r="L584" s="539">
        <f>(SSSE[[#This Row],[Protéine Brut (%) (+/-0,7)]]/(100-SSSE[[#This Row],[Humidité (%)]]))*100</f>
        <v>15.749128919860627</v>
      </c>
      <c r="M584" s="865">
        <v>1.3</v>
      </c>
      <c r="N584" s="865"/>
      <c r="O584" s="865">
        <v>6.6</v>
      </c>
      <c r="P584" s="865">
        <v>2.2000000000000002</v>
      </c>
      <c r="Q584" s="863">
        <f>SUM(M584:P584)</f>
        <v>10.1</v>
      </c>
      <c r="R584" s="862">
        <v>11.2</v>
      </c>
      <c r="S584" s="862">
        <v>21.8</v>
      </c>
      <c r="T584" s="862">
        <v>17.3</v>
      </c>
      <c r="U584" s="863">
        <f>SUM(SSSE[[#This Row],[G 355µ]:[G 250µ]])</f>
        <v>50.3</v>
      </c>
      <c r="V584" s="862">
        <v>16.3</v>
      </c>
      <c r="W584" s="862">
        <v>10.7</v>
      </c>
      <c r="X584" s="862">
        <v>5.3</v>
      </c>
      <c r="Y584" s="883">
        <v>6.7</v>
      </c>
      <c r="Z584" s="863">
        <f>SUM(V584:Y584)</f>
        <v>39</v>
      </c>
      <c r="AA584" s="822"/>
      <c r="AB584" s="822"/>
      <c r="AC584" s="1116"/>
      <c r="AD584" s="531">
        <v>82.74</v>
      </c>
      <c r="AE584" s="531">
        <v>-1.3</v>
      </c>
      <c r="AF584" s="823">
        <v>20.27</v>
      </c>
      <c r="AG584" s="540">
        <v>7</v>
      </c>
      <c r="AH584" s="540">
        <v>92</v>
      </c>
      <c r="AI584" s="947"/>
      <c r="AJ584" s="437"/>
      <c r="AK584" s="437"/>
      <c r="AL584" s="437" t="s">
        <v>46</v>
      </c>
      <c r="AM584" s="437" t="s">
        <v>55</v>
      </c>
      <c r="AN584" s="534" t="s">
        <v>55</v>
      </c>
      <c r="AO584" s="437" t="s">
        <v>55</v>
      </c>
      <c r="AP584" s="437" t="s">
        <v>55</v>
      </c>
      <c r="AQ584" s="608" t="s">
        <v>32</v>
      </c>
      <c r="AR584" s="437" t="s">
        <v>2239</v>
      </c>
      <c r="AS584" s="437" t="s">
        <v>2837</v>
      </c>
      <c r="AT584" s="437"/>
      <c r="AU584" s="796" t="s">
        <v>2241</v>
      </c>
      <c r="AV584" s="437">
        <v>583</v>
      </c>
    </row>
    <row r="585" spans="1:48" ht="27">
      <c r="A585" s="535">
        <v>45689</v>
      </c>
      <c r="B585" s="536">
        <v>102</v>
      </c>
      <c r="C585" s="537">
        <v>0.44791666666666669</v>
      </c>
      <c r="D585" s="538">
        <v>2501012</v>
      </c>
      <c r="E585" s="538" t="s">
        <v>59</v>
      </c>
      <c r="F585" s="538" t="s">
        <v>55</v>
      </c>
      <c r="G585" s="857">
        <v>14.1</v>
      </c>
      <c r="H585" s="857"/>
      <c r="I585" s="857">
        <v>14.18</v>
      </c>
      <c r="J585" s="530"/>
      <c r="K585" s="830">
        <v>13.26</v>
      </c>
      <c r="L585" s="539">
        <f>(SSSE[[#This Row],[Protéine Brut (%) (+/-0,7)]]/(100-SSSE[[#This Row],[Humidité (%)]]))*100</f>
        <v>15.436554132712455</v>
      </c>
      <c r="M585" s="865">
        <v>1.2</v>
      </c>
      <c r="N585" s="865"/>
      <c r="O585" s="865">
        <v>6</v>
      </c>
      <c r="P585" s="865">
        <v>2</v>
      </c>
      <c r="Q585" s="863">
        <f>SUM(M585:P585)</f>
        <v>9.1999999999999993</v>
      </c>
      <c r="R585" s="862">
        <v>14</v>
      </c>
      <c r="S585" s="862">
        <v>25</v>
      </c>
      <c r="T585" s="862">
        <v>19</v>
      </c>
      <c r="U585" s="863">
        <f>SUM(SSSE[[#This Row],[G 355µ]:[G 250µ]])</f>
        <v>58</v>
      </c>
      <c r="V585" s="862">
        <v>14</v>
      </c>
      <c r="W585" s="862">
        <v>7</v>
      </c>
      <c r="X585" s="862">
        <v>3</v>
      </c>
      <c r="Y585" s="883">
        <v>7</v>
      </c>
      <c r="Z585" s="863">
        <f>SUM(V585:Y585)</f>
        <v>31</v>
      </c>
      <c r="AA585" s="822"/>
      <c r="AB585" s="822"/>
      <c r="AC585" s="1116"/>
      <c r="AD585" s="531">
        <v>83.64</v>
      </c>
      <c r="AE585" s="531">
        <v>-1.59</v>
      </c>
      <c r="AF585" s="823">
        <v>21.22</v>
      </c>
      <c r="AG585" s="540">
        <v>6</v>
      </c>
      <c r="AH585" s="540">
        <v>100</v>
      </c>
      <c r="AI585" s="947"/>
      <c r="AJ585" s="437"/>
      <c r="AK585" s="437"/>
      <c r="AL585" s="437" t="s">
        <v>46</v>
      </c>
      <c r="AM585" s="437" t="s">
        <v>55</v>
      </c>
      <c r="AN585" s="534" t="s">
        <v>55</v>
      </c>
      <c r="AO585" s="437" t="s">
        <v>55</v>
      </c>
      <c r="AP585" s="437" t="s">
        <v>55</v>
      </c>
      <c r="AQ585" s="608" t="s">
        <v>32</v>
      </c>
      <c r="AR585" s="437" t="s">
        <v>2239</v>
      </c>
      <c r="AS585" s="437" t="s">
        <v>2838</v>
      </c>
      <c r="AT585" s="437"/>
      <c r="AU585" s="796" t="s">
        <v>2241</v>
      </c>
      <c r="AV585" s="437">
        <v>584</v>
      </c>
    </row>
    <row r="586" spans="1:48" ht="27">
      <c r="A586" s="535">
        <v>45691</v>
      </c>
      <c r="B586" s="536">
        <v>102</v>
      </c>
      <c r="C586" s="537">
        <v>0.41666666666666669</v>
      </c>
      <c r="D586" s="538">
        <v>2501058</v>
      </c>
      <c r="E586" s="538" t="s">
        <v>59</v>
      </c>
      <c r="F586" s="538" t="s">
        <v>55</v>
      </c>
      <c r="G586" s="857">
        <v>13.88</v>
      </c>
      <c r="H586" s="857"/>
      <c r="I586" s="857">
        <v>14.19</v>
      </c>
      <c r="J586" s="530"/>
      <c r="K586" s="830">
        <v>13.55</v>
      </c>
      <c r="L586" s="539">
        <f>(SSSE[[#This Row],[Protéine Brut (%) (+/-0,7)]]/(100-SSSE[[#This Row],[Humidité (%)]]))*100</f>
        <v>15.733859730608454</v>
      </c>
      <c r="M586" s="865">
        <v>1.1200000000000001</v>
      </c>
      <c r="N586" s="865"/>
      <c r="O586" s="865">
        <v>7.8</v>
      </c>
      <c r="P586" s="865">
        <v>1.3</v>
      </c>
      <c r="Q586" s="863">
        <f>SUM(M586:P586)</f>
        <v>10.220000000000001</v>
      </c>
      <c r="R586" s="862">
        <v>12</v>
      </c>
      <c r="S586" s="862">
        <v>23.8</v>
      </c>
      <c r="T586" s="862">
        <v>18</v>
      </c>
      <c r="U586" s="863">
        <f>SUM(SSSE[[#This Row],[G 355µ]:[G 250µ]])</f>
        <v>53.8</v>
      </c>
      <c r="V586" s="862">
        <v>15</v>
      </c>
      <c r="W586" s="862">
        <v>8.6</v>
      </c>
      <c r="X586" s="862">
        <v>3.6</v>
      </c>
      <c r="Y586" s="883">
        <v>6</v>
      </c>
      <c r="Z586" s="863">
        <f>SUM(V586:Y586)</f>
        <v>33.200000000000003</v>
      </c>
      <c r="AA586" s="822"/>
      <c r="AB586" s="822"/>
      <c r="AC586" s="1116"/>
      <c r="AD586" s="531">
        <v>83.71</v>
      </c>
      <c r="AE586" s="531">
        <v>-1.1599999999999999</v>
      </c>
      <c r="AF586" s="823">
        <v>20.6</v>
      </c>
      <c r="AG586" s="540">
        <v>2</v>
      </c>
      <c r="AH586" s="540">
        <v>70</v>
      </c>
      <c r="AI586" s="947"/>
      <c r="AJ586" s="437"/>
      <c r="AK586" s="437"/>
      <c r="AL586" s="437" t="s">
        <v>46</v>
      </c>
      <c r="AM586" s="437" t="s">
        <v>55</v>
      </c>
      <c r="AN586" s="534" t="s">
        <v>55</v>
      </c>
      <c r="AO586" s="437" t="s">
        <v>55</v>
      </c>
      <c r="AP586" s="437" t="s">
        <v>55</v>
      </c>
      <c r="AQ586" s="608" t="s">
        <v>32</v>
      </c>
      <c r="AR586" s="437" t="s">
        <v>2239</v>
      </c>
      <c r="AS586" s="437" t="s">
        <v>2839</v>
      </c>
      <c r="AT586" s="437"/>
      <c r="AU586" s="796" t="s">
        <v>2241</v>
      </c>
      <c r="AV586" s="437">
        <v>585</v>
      </c>
    </row>
    <row r="587" spans="1:48" ht="27">
      <c r="A587" s="541">
        <v>45692</v>
      </c>
      <c r="B587" s="542">
        <v>102</v>
      </c>
      <c r="C587" s="543">
        <v>0.41666666666666669</v>
      </c>
      <c r="D587" s="544">
        <v>2501086</v>
      </c>
      <c r="E587" s="538" t="s">
        <v>59</v>
      </c>
      <c r="F587" s="544" t="s">
        <v>55</v>
      </c>
      <c r="G587" s="858">
        <v>14.21</v>
      </c>
      <c r="H587" s="858"/>
      <c r="I587" s="858">
        <v>14.4</v>
      </c>
      <c r="J587" s="545"/>
      <c r="K587" s="831">
        <v>13.32</v>
      </c>
      <c r="L587" s="546">
        <f>(SSSE[[#This Row],[Protéine Brut (%) (+/-0,7)]]/(100-SSSE[[#This Row],[Humidité (%)]]))*100</f>
        <v>15.526285114815247</v>
      </c>
      <c r="M587" s="866">
        <v>1</v>
      </c>
      <c r="N587" s="866"/>
      <c r="O587" s="866">
        <v>7</v>
      </c>
      <c r="P587" s="866">
        <v>1.7</v>
      </c>
      <c r="Q587" s="867">
        <f>SUM(M587:P587)</f>
        <v>9.6999999999999993</v>
      </c>
      <c r="R587" s="868">
        <v>13</v>
      </c>
      <c r="S587" s="868">
        <v>23.3</v>
      </c>
      <c r="T587" s="868">
        <v>20</v>
      </c>
      <c r="U587" s="863">
        <f>SUM(SSSE[[#This Row],[G 355µ]:[G 250µ]])</f>
        <v>56.3</v>
      </c>
      <c r="V587" s="868">
        <v>16</v>
      </c>
      <c r="W587" s="868">
        <v>8</v>
      </c>
      <c r="X587" s="868">
        <v>3</v>
      </c>
      <c r="Y587" s="884">
        <v>7</v>
      </c>
      <c r="Z587" s="863">
        <f>SUM(V587:Y587)</f>
        <v>34</v>
      </c>
      <c r="AA587" s="824"/>
      <c r="AB587" s="824"/>
      <c r="AC587" s="1012"/>
      <c r="AD587" s="547">
        <v>82.9</v>
      </c>
      <c r="AE587" s="547">
        <v>-1.31</v>
      </c>
      <c r="AF587" s="823">
        <v>20.91</v>
      </c>
      <c r="AG587" s="549">
        <v>4</v>
      </c>
      <c r="AH587" s="549">
        <v>77</v>
      </c>
      <c r="AI587" s="948"/>
      <c r="AJ587" s="550"/>
      <c r="AK587" s="550"/>
      <c r="AL587" s="437" t="s">
        <v>46</v>
      </c>
      <c r="AM587" s="550"/>
      <c r="AN587" s="551"/>
      <c r="AO587" s="550"/>
      <c r="AP587" s="550"/>
      <c r="AQ587" s="609"/>
      <c r="AR587" s="437" t="s">
        <v>2239</v>
      </c>
      <c r="AS587" s="437" t="s">
        <v>2840</v>
      </c>
      <c r="AT587" s="437"/>
      <c r="AU587" s="796" t="s">
        <v>2241</v>
      </c>
      <c r="AV587" s="437">
        <v>586</v>
      </c>
    </row>
    <row r="588" spans="1:48" ht="27">
      <c r="A588" s="535">
        <v>45693</v>
      </c>
      <c r="B588" s="542">
        <v>102</v>
      </c>
      <c r="C588" s="537">
        <v>0.35416666666666669</v>
      </c>
      <c r="D588" s="538">
        <v>2501109</v>
      </c>
      <c r="E588" s="538" t="s">
        <v>21</v>
      </c>
      <c r="F588" s="538" t="s">
        <v>55</v>
      </c>
      <c r="G588" s="857">
        <v>14.3</v>
      </c>
      <c r="H588" s="857"/>
      <c r="I588" s="857">
        <v>14.2</v>
      </c>
      <c r="J588" s="530"/>
      <c r="K588" s="830">
        <v>12.45</v>
      </c>
      <c r="L588" s="546">
        <f>(SSSE[[#This Row],[Protéine Brut (%) (+/-0,7)]]/(100-SSSE[[#This Row],[Humidité (%)]]))*100</f>
        <v>14.527421236872812</v>
      </c>
      <c r="M588" s="865">
        <v>1.5</v>
      </c>
      <c r="N588" s="865"/>
      <c r="O588" s="865">
        <v>6.4</v>
      </c>
      <c r="P588" s="865">
        <v>2.4</v>
      </c>
      <c r="Q588" s="867">
        <f>SUM(M588:P588)</f>
        <v>10.3</v>
      </c>
      <c r="R588" s="862">
        <v>14</v>
      </c>
      <c r="S588" s="862">
        <v>23</v>
      </c>
      <c r="T588" s="868">
        <v>17</v>
      </c>
      <c r="U588" s="863">
        <f>SUM(SSSE[[#This Row],[G 355µ]:[G 250µ]])</f>
        <v>54</v>
      </c>
      <c r="V588" s="862">
        <v>17</v>
      </c>
      <c r="W588" s="862">
        <v>8</v>
      </c>
      <c r="X588" s="862">
        <v>5</v>
      </c>
      <c r="Y588" s="883">
        <v>5</v>
      </c>
      <c r="Z588" s="863">
        <f>SUM(V588:Y588)</f>
        <v>35</v>
      </c>
      <c r="AA588" s="822"/>
      <c r="AB588" s="822"/>
      <c r="AC588" s="1116"/>
      <c r="AD588" s="531">
        <v>83.84</v>
      </c>
      <c r="AE588" s="531">
        <v>-1.47</v>
      </c>
      <c r="AF588" s="823">
        <v>20.239999999999998</v>
      </c>
      <c r="AG588" s="540">
        <v>7</v>
      </c>
      <c r="AH588" s="540">
        <v>99</v>
      </c>
      <c r="AI588" s="947"/>
      <c r="AJ588" s="437"/>
      <c r="AK588" s="437"/>
      <c r="AL588" s="437" t="s">
        <v>46</v>
      </c>
      <c r="AM588" s="437"/>
      <c r="AN588" s="534"/>
      <c r="AO588" s="437"/>
      <c r="AP588" s="437"/>
      <c r="AQ588" s="608"/>
      <c r="AR588" s="437" t="s">
        <v>2239</v>
      </c>
      <c r="AS588" s="437" t="s">
        <v>2841</v>
      </c>
      <c r="AT588" s="437"/>
      <c r="AU588" s="796" t="s">
        <v>2241</v>
      </c>
      <c r="AV588" s="437">
        <v>587</v>
      </c>
    </row>
    <row r="589" spans="1:48" ht="27">
      <c r="A589" s="541">
        <v>45693</v>
      </c>
      <c r="B589" s="542">
        <v>102</v>
      </c>
      <c r="C589" s="543">
        <v>0.41666666666666669</v>
      </c>
      <c r="D589" s="544">
        <v>2501114</v>
      </c>
      <c r="E589" s="538" t="s">
        <v>59</v>
      </c>
      <c r="F589" s="544" t="s">
        <v>55</v>
      </c>
      <c r="G589" s="858">
        <v>14.3</v>
      </c>
      <c r="H589" s="858"/>
      <c r="I589" s="858">
        <v>14.38</v>
      </c>
      <c r="J589" s="545"/>
      <c r="K589" s="831">
        <v>13.12</v>
      </c>
      <c r="L589" s="546">
        <f>(SSSE[[#This Row],[Protéine Brut (%) (+/-0,7)]]/(100-SSSE[[#This Row],[Humidité (%)]]))*100</f>
        <v>15.309218203033836</v>
      </c>
      <c r="M589" s="866"/>
      <c r="N589" s="866"/>
      <c r="O589" s="866"/>
      <c r="P589" s="866"/>
      <c r="Q589" s="867"/>
      <c r="R589" s="868"/>
      <c r="S589" s="868"/>
      <c r="T589" s="868"/>
      <c r="U589" s="867"/>
      <c r="V589" s="868"/>
      <c r="W589" s="868"/>
      <c r="X589" s="868"/>
      <c r="Y589" s="884"/>
      <c r="Z589" s="867"/>
      <c r="AA589" s="824"/>
      <c r="AB589" s="824"/>
      <c r="AC589" s="1012"/>
      <c r="AD589" s="547">
        <v>83.46</v>
      </c>
      <c r="AE589" s="547">
        <v>-1.24</v>
      </c>
      <c r="AF589" s="823">
        <v>20.420000000000002</v>
      </c>
      <c r="AG589" s="549">
        <v>5</v>
      </c>
      <c r="AH589" s="549">
        <v>88</v>
      </c>
      <c r="AI589" s="948"/>
      <c r="AJ589" s="550"/>
      <c r="AK589" s="550"/>
      <c r="AL589" s="437" t="s">
        <v>46</v>
      </c>
      <c r="AM589" s="550" t="s">
        <v>55</v>
      </c>
      <c r="AN589" s="551" t="s">
        <v>55</v>
      </c>
      <c r="AO589" s="550" t="s">
        <v>55</v>
      </c>
      <c r="AP589" s="550" t="s">
        <v>55</v>
      </c>
      <c r="AQ589" s="609" t="s">
        <v>32</v>
      </c>
      <c r="AR589" s="437" t="s">
        <v>2239</v>
      </c>
      <c r="AS589" s="437" t="s">
        <v>2842</v>
      </c>
      <c r="AT589" s="437"/>
      <c r="AU589" s="796" t="s">
        <v>2241</v>
      </c>
      <c r="AV589" s="437">
        <v>588</v>
      </c>
    </row>
    <row r="590" spans="1:48" ht="27">
      <c r="A590" s="541">
        <v>45694</v>
      </c>
      <c r="B590" s="542">
        <v>102</v>
      </c>
      <c r="C590" s="543">
        <v>0.48958333333333331</v>
      </c>
      <c r="D590" s="544">
        <v>2501145</v>
      </c>
      <c r="E590" s="538" t="s">
        <v>59</v>
      </c>
      <c r="F590" s="544" t="s">
        <v>55</v>
      </c>
      <c r="G590" s="858">
        <v>14.2</v>
      </c>
      <c r="H590" s="858"/>
      <c r="I590" s="858"/>
      <c r="J590" s="545"/>
      <c r="K590" s="831">
        <v>13.34</v>
      </c>
      <c r="L590" s="546">
        <f>(SSSE[[#This Row],[Protéine Brut (%) (+/-0,7)]]/(100-SSSE[[#This Row],[Humidité (%)]]))*100</f>
        <v>15.547785547785548</v>
      </c>
      <c r="M590" s="866"/>
      <c r="N590" s="866"/>
      <c r="O590" s="866"/>
      <c r="P590" s="866"/>
      <c r="Q590" s="867"/>
      <c r="R590" s="868"/>
      <c r="S590" s="868"/>
      <c r="T590" s="868"/>
      <c r="U590" s="867"/>
      <c r="V590" s="868"/>
      <c r="W590" s="868"/>
      <c r="X590" s="868"/>
      <c r="Y590" s="884"/>
      <c r="Z590" s="867"/>
      <c r="AA590" s="824"/>
      <c r="AB590" s="824"/>
      <c r="AC590" s="1012"/>
      <c r="AD590" s="547"/>
      <c r="AE590" s="547"/>
      <c r="AF590" s="823"/>
      <c r="AG590" s="549">
        <v>7</v>
      </c>
      <c r="AH590" s="549">
        <v>70</v>
      </c>
      <c r="AI590" s="948"/>
      <c r="AJ590" s="550"/>
      <c r="AK590" s="550"/>
      <c r="AL590" s="437" t="s">
        <v>105</v>
      </c>
      <c r="AM590" s="550" t="s">
        <v>55</v>
      </c>
      <c r="AN590" s="551" t="s">
        <v>55</v>
      </c>
      <c r="AO590" s="550" t="s">
        <v>55</v>
      </c>
      <c r="AP590" s="550" t="s">
        <v>55</v>
      </c>
      <c r="AQ590" s="609" t="s">
        <v>32</v>
      </c>
      <c r="AR590" s="437" t="s">
        <v>2239</v>
      </c>
      <c r="AS590" s="437" t="s">
        <v>2843</v>
      </c>
      <c r="AT590" s="437"/>
      <c r="AU590" s="796" t="s">
        <v>2241</v>
      </c>
      <c r="AV590" s="437">
        <v>589</v>
      </c>
    </row>
    <row r="591" spans="1:48" ht="27">
      <c r="A591" s="535">
        <v>45695</v>
      </c>
      <c r="B591" s="542">
        <v>102</v>
      </c>
      <c r="C591" s="537">
        <v>0.41666666666666669</v>
      </c>
      <c r="D591" s="538">
        <v>2501173</v>
      </c>
      <c r="E591" s="538" t="s">
        <v>59</v>
      </c>
      <c r="F591" s="538" t="s">
        <v>55</v>
      </c>
      <c r="G591" s="857">
        <v>14.28</v>
      </c>
      <c r="H591" s="857">
        <v>14.5</v>
      </c>
      <c r="I591" s="857">
        <v>14.24</v>
      </c>
      <c r="J591" s="530"/>
      <c r="K591" s="830">
        <v>13.07</v>
      </c>
      <c r="L591" s="546">
        <f>(SSSE[[#This Row],[Protéine Brut (%) (+/-0,7)]]/(100-SSSE[[#This Row],[Humidité (%)]]))*100</f>
        <v>15.247316845543631</v>
      </c>
      <c r="M591" s="865">
        <v>1.26</v>
      </c>
      <c r="N591" s="865"/>
      <c r="O591" s="865">
        <v>6.56</v>
      </c>
      <c r="P591" s="865">
        <v>1.6</v>
      </c>
      <c r="Q591" s="867">
        <f>SUM(M591:P591)</f>
        <v>9.42</v>
      </c>
      <c r="R591" s="862">
        <v>11.48</v>
      </c>
      <c r="S591" s="862">
        <v>23.32</v>
      </c>
      <c r="T591" s="868">
        <v>16.88</v>
      </c>
      <c r="U591" s="863">
        <f>SUM(SSSE[[#This Row],[G 355µ]:[G 250µ]])</f>
        <v>51.679999999999993</v>
      </c>
      <c r="V591" s="862">
        <v>17</v>
      </c>
      <c r="W591" s="862">
        <v>9.08</v>
      </c>
      <c r="X591" s="862">
        <v>3.2</v>
      </c>
      <c r="Y591" s="883">
        <v>7.3</v>
      </c>
      <c r="Z591" s="863">
        <f>SUM(V591:Y591)</f>
        <v>36.58</v>
      </c>
      <c r="AA591" s="822">
        <v>38.28</v>
      </c>
      <c r="AB591" s="822">
        <v>76.2</v>
      </c>
      <c r="AC591" s="1116">
        <v>13.4</v>
      </c>
      <c r="AD591" s="531">
        <v>84.11</v>
      </c>
      <c r="AE591" s="531">
        <v>-1.1100000000000001</v>
      </c>
      <c r="AF591" s="823">
        <v>20.51</v>
      </c>
      <c r="AG591" s="540">
        <v>5</v>
      </c>
      <c r="AH591" s="540">
        <v>80</v>
      </c>
      <c r="AI591" s="947">
        <v>0.92</v>
      </c>
      <c r="AJ591" s="437"/>
      <c r="AK591" s="437"/>
      <c r="AL591" s="437" t="s">
        <v>46</v>
      </c>
      <c r="AM591" s="550" t="s">
        <v>55</v>
      </c>
      <c r="AN591" s="551" t="s">
        <v>55</v>
      </c>
      <c r="AO591" s="550" t="s">
        <v>55</v>
      </c>
      <c r="AP591" s="550" t="s">
        <v>55</v>
      </c>
      <c r="AQ591" s="609" t="s">
        <v>32</v>
      </c>
      <c r="AR591" s="437" t="s">
        <v>2239</v>
      </c>
      <c r="AS591" s="437" t="s">
        <v>2844</v>
      </c>
      <c r="AT591" s="437"/>
      <c r="AU591" s="796" t="s">
        <v>2241</v>
      </c>
      <c r="AV591" s="437">
        <v>590</v>
      </c>
    </row>
    <row r="592" spans="1:48" ht="27">
      <c r="A592" s="541">
        <v>45696</v>
      </c>
      <c r="B592" s="542">
        <v>102</v>
      </c>
      <c r="C592" s="543">
        <v>0.42708333333333331</v>
      </c>
      <c r="D592" s="544">
        <v>2501196</v>
      </c>
      <c r="E592" s="538" t="s">
        <v>59</v>
      </c>
      <c r="F592" s="544" t="s">
        <v>55</v>
      </c>
      <c r="G592" s="858">
        <v>14.2</v>
      </c>
      <c r="H592" s="858"/>
      <c r="I592" s="858"/>
      <c r="J592" s="545"/>
      <c r="K592" s="831">
        <v>13.55</v>
      </c>
      <c r="L592" s="546">
        <f>(SSSE[[#This Row],[Protéine Brut (%) (+/-0,7)]]/(100-SSSE[[#This Row],[Humidité (%)]]))*100</f>
        <v>15.792540792540793</v>
      </c>
      <c r="M592" s="866"/>
      <c r="N592" s="866"/>
      <c r="O592" s="866"/>
      <c r="P592" s="866"/>
      <c r="Q592" s="867"/>
      <c r="R592" s="868"/>
      <c r="S592" s="868"/>
      <c r="T592" s="868"/>
      <c r="U592" s="867"/>
      <c r="V592" s="868"/>
      <c r="W592" s="868"/>
      <c r="X592" s="868"/>
      <c r="Y592" s="884"/>
      <c r="Z592" s="867"/>
      <c r="AA592" s="824"/>
      <c r="AB592" s="824"/>
      <c r="AC592" s="1012"/>
      <c r="AD592" s="547">
        <v>83.5</v>
      </c>
      <c r="AE592" s="547">
        <v>-1.1200000000000001</v>
      </c>
      <c r="AF592" s="823">
        <v>20.53</v>
      </c>
      <c r="AG592" s="549">
        <v>6</v>
      </c>
      <c r="AH592" s="549">
        <v>90</v>
      </c>
      <c r="AI592" s="948"/>
      <c r="AJ592" s="550"/>
      <c r="AK592" s="550"/>
      <c r="AL592" s="550" t="s">
        <v>46</v>
      </c>
      <c r="AM592" s="550" t="s">
        <v>55</v>
      </c>
      <c r="AN592" s="551" t="s">
        <v>55</v>
      </c>
      <c r="AO592" s="550" t="s">
        <v>55</v>
      </c>
      <c r="AP592" s="550" t="s">
        <v>55</v>
      </c>
      <c r="AQ592" s="609" t="s">
        <v>32</v>
      </c>
      <c r="AR592" s="437" t="s">
        <v>2239</v>
      </c>
      <c r="AS592" s="437" t="s">
        <v>2845</v>
      </c>
      <c r="AT592" s="437"/>
      <c r="AU592" s="796" t="s">
        <v>2241</v>
      </c>
      <c r="AV592" s="437">
        <v>591</v>
      </c>
    </row>
    <row r="593" spans="1:48" ht="27">
      <c r="A593" s="535">
        <v>45698</v>
      </c>
      <c r="B593" s="536">
        <v>102</v>
      </c>
      <c r="C593" s="537">
        <v>0.33333333333333331</v>
      </c>
      <c r="D593" s="538">
        <v>2501233</v>
      </c>
      <c r="E593" s="538" t="s">
        <v>59</v>
      </c>
      <c r="F593" s="538" t="s">
        <v>55</v>
      </c>
      <c r="G593" s="857">
        <v>14.2</v>
      </c>
      <c r="H593" s="857"/>
      <c r="I593" s="857">
        <v>14.2</v>
      </c>
      <c r="J593" s="530"/>
      <c r="K593" s="830">
        <v>12.97</v>
      </c>
      <c r="L593" s="546">
        <f>(SSSE[[#This Row],[Protéine Brut (%) (+/-0,7)]]/(100-SSSE[[#This Row],[Humidité (%)]]))*100</f>
        <v>15.116550116550117</v>
      </c>
      <c r="M593" s="865">
        <v>1.2</v>
      </c>
      <c r="N593" s="865"/>
      <c r="O593" s="865">
        <v>6.6</v>
      </c>
      <c r="P593" s="865">
        <v>1.9</v>
      </c>
      <c r="Q593" s="867">
        <f>SUM(M593:P593)</f>
        <v>9.6999999999999993</v>
      </c>
      <c r="R593" s="862">
        <v>10.8</v>
      </c>
      <c r="S593" s="862">
        <v>25.5</v>
      </c>
      <c r="T593" s="862">
        <v>17.5</v>
      </c>
      <c r="U593" s="863">
        <f>SUM(SSSE[[#This Row],[G 355µ]:[G 250µ]])</f>
        <v>53.8</v>
      </c>
      <c r="V593" s="862">
        <v>15.1</v>
      </c>
      <c r="W593" s="862">
        <v>9.1</v>
      </c>
      <c r="X593" s="862">
        <v>2.5</v>
      </c>
      <c r="Y593" s="883">
        <v>6.9</v>
      </c>
      <c r="Z593" s="863">
        <f>SUM(V593:Y593)</f>
        <v>33.6</v>
      </c>
      <c r="AA593" s="822"/>
      <c r="AB593" s="822"/>
      <c r="AC593" s="1116"/>
      <c r="AD593" s="531">
        <v>83.68</v>
      </c>
      <c r="AE593" s="531">
        <v>-1.1499999999999999</v>
      </c>
      <c r="AF593" s="531">
        <v>20.79</v>
      </c>
      <c r="AG593" s="540">
        <v>8</v>
      </c>
      <c r="AH593" s="540">
        <v>90</v>
      </c>
      <c r="AI593" s="947"/>
      <c r="AJ593" s="437"/>
      <c r="AK593" s="437" t="s">
        <v>2846</v>
      </c>
      <c r="AL593" s="550" t="s">
        <v>46</v>
      </c>
      <c r="AM593" s="437" t="s">
        <v>55</v>
      </c>
      <c r="AN593" s="534" t="s">
        <v>55</v>
      </c>
      <c r="AO593" s="437" t="s">
        <v>55</v>
      </c>
      <c r="AP593" s="437" t="s">
        <v>55</v>
      </c>
      <c r="AQ593" s="609" t="s">
        <v>32</v>
      </c>
      <c r="AR593" s="437" t="s">
        <v>2239</v>
      </c>
      <c r="AS593" s="437" t="s">
        <v>2847</v>
      </c>
      <c r="AT593" s="437"/>
      <c r="AU593" s="796" t="s">
        <v>2241</v>
      </c>
      <c r="AV593" s="437">
        <v>592</v>
      </c>
    </row>
    <row r="594" spans="1:48" ht="27">
      <c r="A594" s="541">
        <v>45698</v>
      </c>
      <c r="B594" s="542">
        <v>102</v>
      </c>
      <c r="C594" s="543">
        <v>0.33333333333333331</v>
      </c>
      <c r="D594" s="544">
        <v>2501234</v>
      </c>
      <c r="E594" s="538" t="s">
        <v>59</v>
      </c>
      <c r="F594" s="544" t="s">
        <v>55</v>
      </c>
      <c r="G594" s="858">
        <v>14.16</v>
      </c>
      <c r="H594" s="858"/>
      <c r="I594" s="858">
        <v>14.26</v>
      </c>
      <c r="J594" s="545"/>
      <c r="K594" s="831">
        <v>13.82</v>
      </c>
      <c r="L594" s="546">
        <f>(SSSE[[#This Row],[Protéine Brut (%) (+/-0,7)]]/(100-SSSE[[#This Row],[Humidité (%)]]))*100</f>
        <v>16.099720410065238</v>
      </c>
      <c r="M594" s="866">
        <v>1.3</v>
      </c>
      <c r="N594" s="866"/>
      <c r="O594" s="866">
        <v>6.9</v>
      </c>
      <c r="P594" s="866">
        <v>2.2000000000000002</v>
      </c>
      <c r="Q594" s="867">
        <f>SUM(M594:P594)</f>
        <v>10.400000000000002</v>
      </c>
      <c r="R594" s="868">
        <v>12.6</v>
      </c>
      <c r="S594" s="868">
        <v>24.7</v>
      </c>
      <c r="T594" s="868">
        <v>17.8</v>
      </c>
      <c r="U594" s="863">
        <f>SUM(SSSE[[#This Row],[G 355µ]:[G 250µ]])</f>
        <v>55.099999999999994</v>
      </c>
      <c r="V594" s="868">
        <v>15.3</v>
      </c>
      <c r="W594" s="868">
        <v>7.4</v>
      </c>
      <c r="X594" s="868">
        <v>2.9</v>
      </c>
      <c r="Y594" s="883">
        <v>5.7</v>
      </c>
      <c r="Z594" s="863">
        <f>SUM(V594:Y594)</f>
        <v>31.3</v>
      </c>
      <c r="AA594" s="824"/>
      <c r="AB594" s="824"/>
      <c r="AC594" s="1012"/>
      <c r="AD594" s="547">
        <v>83.55</v>
      </c>
      <c r="AE594" s="547">
        <v>-0.92</v>
      </c>
      <c r="AF594" s="547">
        <v>20.02</v>
      </c>
      <c r="AG594" s="549">
        <v>5</v>
      </c>
      <c r="AH594" s="549">
        <v>81</v>
      </c>
      <c r="AI594" s="948"/>
      <c r="AJ594" s="550"/>
      <c r="AK594" s="550" t="s">
        <v>2848</v>
      </c>
      <c r="AL594" s="550" t="s">
        <v>46</v>
      </c>
      <c r="AM594" s="550" t="s">
        <v>55</v>
      </c>
      <c r="AN594" s="551" t="s">
        <v>55</v>
      </c>
      <c r="AO594" s="550" t="s">
        <v>55</v>
      </c>
      <c r="AP594" s="550" t="s">
        <v>55</v>
      </c>
      <c r="AQ594" s="609" t="s">
        <v>32</v>
      </c>
      <c r="AR594" s="437" t="s">
        <v>2239</v>
      </c>
      <c r="AS594" s="437" t="s">
        <v>2849</v>
      </c>
      <c r="AT594" s="437"/>
      <c r="AU594" s="796" t="s">
        <v>2241</v>
      </c>
      <c r="AV594" s="437">
        <v>593</v>
      </c>
    </row>
    <row r="595" spans="1:48" ht="27">
      <c r="A595" s="541">
        <v>45698</v>
      </c>
      <c r="B595" s="542">
        <v>102</v>
      </c>
      <c r="C595" s="543">
        <v>0.6875</v>
      </c>
      <c r="D595" s="544">
        <v>2501258</v>
      </c>
      <c r="E595" s="544" t="s">
        <v>21</v>
      </c>
      <c r="F595" s="544" t="s">
        <v>55</v>
      </c>
      <c r="G595" s="858">
        <v>14.19</v>
      </c>
      <c r="H595" s="858"/>
      <c r="I595" s="858">
        <v>14.14</v>
      </c>
      <c r="J595" s="545"/>
      <c r="K595" s="831">
        <v>12.41</v>
      </c>
      <c r="L595" s="546">
        <f>(SSSE[[#This Row],[Protéine Brut (%) (+/-0,7)]]/(100-SSSE[[#This Row],[Humidité (%)]]))*100</f>
        <v>14.462183894650973</v>
      </c>
      <c r="M595" s="866"/>
      <c r="N595" s="866"/>
      <c r="O595" s="866"/>
      <c r="P595" s="866"/>
      <c r="Q595" s="867"/>
      <c r="R595" s="868"/>
      <c r="S595" s="868"/>
      <c r="T595" s="868"/>
      <c r="U595" s="867"/>
      <c r="V595" s="868"/>
      <c r="W595" s="868"/>
      <c r="X595" s="868"/>
      <c r="Y595" s="884"/>
      <c r="Z595" s="867"/>
      <c r="AA595" s="824"/>
      <c r="AB595" s="824"/>
      <c r="AC595" s="1012"/>
      <c r="AD595" s="547">
        <v>83.49</v>
      </c>
      <c r="AE595" s="547">
        <v>-1.1000000000000001</v>
      </c>
      <c r="AF595" s="547">
        <v>20.190000000000001</v>
      </c>
      <c r="AG595" s="549">
        <v>7</v>
      </c>
      <c r="AH595" s="549">
        <v>89</v>
      </c>
      <c r="AI595" s="948"/>
      <c r="AJ595" s="550"/>
      <c r="AK595" s="550"/>
      <c r="AL595" s="550" t="s">
        <v>46</v>
      </c>
      <c r="AM595" s="550"/>
      <c r="AN595" s="551"/>
      <c r="AO595" s="550"/>
      <c r="AP595" s="550"/>
      <c r="AQ595" s="609"/>
      <c r="AR595" s="437" t="s">
        <v>2239</v>
      </c>
      <c r="AS595" s="437" t="s">
        <v>2850</v>
      </c>
      <c r="AT595" s="437"/>
      <c r="AU595" s="796" t="s">
        <v>2241</v>
      </c>
      <c r="AV595" s="437">
        <v>594</v>
      </c>
    </row>
    <row r="596" spans="1:48" ht="27">
      <c r="A596" s="541">
        <v>45699</v>
      </c>
      <c r="B596" s="542">
        <v>102</v>
      </c>
      <c r="C596" s="543">
        <v>0.33333333333333331</v>
      </c>
      <c r="D596" s="544">
        <v>2501262</v>
      </c>
      <c r="E596" s="538" t="s">
        <v>59</v>
      </c>
      <c r="F596" s="544" t="s">
        <v>55</v>
      </c>
      <c r="G596" s="858">
        <v>14.23</v>
      </c>
      <c r="H596" s="858"/>
      <c r="I596" s="858">
        <v>14.12</v>
      </c>
      <c r="J596" s="545"/>
      <c r="K596" s="831">
        <v>12.99</v>
      </c>
      <c r="L596" s="546">
        <f>(SSSE[[#This Row],[Protéine Brut (%) (+/-0,7)]]/(100-SSSE[[#This Row],[Humidité (%)]]))*100</f>
        <v>15.145155648828263</v>
      </c>
      <c r="M596" s="866">
        <v>1.6</v>
      </c>
      <c r="N596" s="866"/>
      <c r="O596" s="866">
        <v>7</v>
      </c>
      <c r="P596" s="866">
        <v>2</v>
      </c>
      <c r="Q596" s="867">
        <f>SUM(M596:P596)</f>
        <v>10.6</v>
      </c>
      <c r="R596" s="868">
        <v>10.7</v>
      </c>
      <c r="S596" s="868">
        <v>23</v>
      </c>
      <c r="T596" s="868">
        <v>20.399999999999999</v>
      </c>
      <c r="U596" s="863">
        <f>SUM(SSSE[[#This Row],[G 355µ]:[G 250µ]])</f>
        <v>54.1</v>
      </c>
      <c r="V596" s="868">
        <v>16</v>
      </c>
      <c r="W596" s="868">
        <v>9</v>
      </c>
      <c r="X596" s="868">
        <v>4</v>
      </c>
      <c r="Y596" s="884">
        <v>5</v>
      </c>
      <c r="Z596" s="863">
        <f>SUM(V596:Y596)</f>
        <v>34</v>
      </c>
      <c r="AA596" s="824"/>
      <c r="AB596" s="824"/>
      <c r="AC596" s="1012"/>
      <c r="AD596" s="547">
        <v>83.71</v>
      </c>
      <c r="AE596" s="547">
        <v>-1.03</v>
      </c>
      <c r="AF596" s="547">
        <v>19.53</v>
      </c>
      <c r="AG596" s="549">
        <v>6</v>
      </c>
      <c r="AH596" s="549">
        <v>88</v>
      </c>
      <c r="AI596" s="948">
        <v>0.8</v>
      </c>
      <c r="AJ596" s="550"/>
      <c r="AK596" s="550"/>
      <c r="AL596" s="550" t="s">
        <v>46</v>
      </c>
      <c r="AM596" s="550" t="s">
        <v>55</v>
      </c>
      <c r="AN596" s="551" t="s">
        <v>55</v>
      </c>
      <c r="AO596" s="550" t="s">
        <v>55</v>
      </c>
      <c r="AP596" s="550" t="s">
        <v>55</v>
      </c>
      <c r="AQ596" s="609" t="s">
        <v>32</v>
      </c>
      <c r="AR596" s="437" t="s">
        <v>2239</v>
      </c>
      <c r="AS596" s="437" t="s">
        <v>2851</v>
      </c>
      <c r="AT596" s="437"/>
      <c r="AU596" s="796" t="s">
        <v>2241</v>
      </c>
      <c r="AV596" s="437">
        <v>595</v>
      </c>
    </row>
    <row r="597" spans="1:48" ht="27">
      <c r="A597" s="541">
        <v>45699</v>
      </c>
      <c r="B597" s="542">
        <v>102</v>
      </c>
      <c r="C597" s="543">
        <v>0.6875</v>
      </c>
      <c r="D597" s="544">
        <v>2501291</v>
      </c>
      <c r="E597" s="544" t="s">
        <v>21</v>
      </c>
      <c r="F597" s="544" t="s">
        <v>55</v>
      </c>
      <c r="G597" s="858">
        <v>13.7</v>
      </c>
      <c r="H597" s="858"/>
      <c r="I597" s="858">
        <v>14.53</v>
      </c>
      <c r="J597" s="545"/>
      <c r="K597" s="831">
        <v>12.39</v>
      </c>
      <c r="L597" s="546">
        <f>(SSSE[[#This Row],[Protéine Brut (%) (+/-0,7)]]/(100-SSSE[[#This Row],[Humidité (%)]]))*100</f>
        <v>14.356894553881808</v>
      </c>
      <c r="M597" s="866">
        <v>1.2</v>
      </c>
      <c r="N597" s="866"/>
      <c r="O597" s="866">
        <v>7</v>
      </c>
      <c r="P597" s="866">
        <v>1.8</v>
      </c>
      <c r="Q597" s="867">
        <f>SUM(M597:P597)</f>
        <v>10</v>
      </c>
      <c r="R597" s="868">
        <v>13</v>
      </c>
      <c r="S597" s="868">
        <v>25</v>
      </c>
      <c r="T597" s="868">
        <v>18</v>
      </c>
      <c r="U597" s="863">
        <f>SUM(SSSE[[#This Row],[G 355µ]:[G 250µ]])</f>
        <v>56</v>
      </c>
      <c r="V597" s="868">
        <v>17</v>
      </c>
      <c r="W597" s="868">
        <v>8</v>
      </c>
      <c r="X597" s="868">
        <v>4</v>
      </c>
      <c r="Y597" s="884">
        <v>3</v>
      </c>
      <c r="Z597" s="863">
        <f>SUM(V597:Y597)</f>
        <v>32</v>
      </c>
      <c r="AA597" s="824"/>
      <c r="AB597" s="824"/>
      <c r="AC597" s="1012"/>
      <c r="AD597" s="547">
        <v>84.43</v>
      </c>
      <c r="AE597" s="547">
        <v>-1.43</v>
      </c>
      <c r="AF597" s="547">
        <v>20.43</v>
      </c>
      <c r="AG597" s="549">
        <v>4</v>
      </c>
      <c r="AH597" s="549">
        <v>80</v>
      </c>
      <c r="AI597" s="948"/>
      <c r="AJ597" s="550"/>
      <c r="AK597" s="550"/>
      <c r="AL597" s="550" t="s">
        <v>62</v>
      </c>
      <c r="AM597" s="550" t="s">
        <v>55</v>
      </c>
      <c r="AN597" s="551" t="s">
        <v>55</v>
      </c>
      <c r="AO597" s="550" t="s">
        <v>55</v>
      </c>
      <c r="AP597" s="550" t="s">
        <v>55</v>
      </c>
      <c r="AQ597" s="609" t="s">
        <v>32</v>
      </c>
      <c r="AR597" s="437" t="s">
        <v>2239</v>
      </c>
      <c r="AS597" s="437" t="s">
        <v>2852</v>
      </c>
      <c r="AT597" s="437"/>
      <c r="AU597" s="796" t="s">
        <v>2241</v>
      </c>
      <c r="AV597" s="437">
        <v>596</v>
      </c>
    </row>
    <row r="598" spans="1:48" ht="27">
      <c r="A598" s="541">
        <v>45700</v>
      </c>
      <c r="B598" s="542">
        <v>102</v>
      </c>
      <c r="C598" s="543">
        <v>0.5</v>
      </c>
      <c r="D598" s="544">
        <v>2501317</v>
      </c>
      <c r="E598" s="538" t="s">
        <v>59</v>
      </c>
      <c r="F598" s="544" t="s">
        <v>55</v>
      </c>
      <c r="G598" s="858">
        <v>14.31</v>
      </c>
      <c r="H598" s="858"/>
      <c r="I598" s="858">
        <v>14.42</v>
      </c>
      <c r="J598" s="545"/>
      <c r="K598" s="831">
        <v>12.77</v>
      </c>
      <c r="L598" s="546">
        <f>(SSSE[[#This Row],[Protéine Brut (%) (+/-0,7)]]/(100-SSSE[[#This Row],[Humidité (%)]]))*100</f>
        <v>14.902555724121836</v>
      </c>
      <c r="M598" s="866"/>
      <c r="N598" s="866"/>
      <c r="O598" s="866"/>
      <c r="P598" s="866"/>
      <c r="Q598" s="867"/>
      <c r="R598" s="868"/>
      <c r="S598" s="868"/>
      <c r="T598" s="868"/>
      <c r="U598" s="863"/>
      <c r="V598" s="868"/>
      <c r="W598" s="868"/>
      <c r="X598" s="868"/>
      <c r="Y598" s="884"/>
      <c r="Z598" s="863"/>
      <c r="AA598" s="824"/>
      <c r="AB598" s="824"/>
      <c r="AC598" s="1012"/>
      <c r="AD598" s="547">
        <v>84.48</v>
      </c>
      <c r="AE598" s="547">
        <v>-1.49</v>
      </c>
      <c r="AF598" s="547">
        <v>19.93</v>
      </c>
      <c r="AG598" s="549">
        <v>5</v>
      </c>
      <c r="AH598" s="549">
        <v>94</v>
      </c>
      <c r="AI598" s="948"/>
      <c r="AJ598" s="550"/>
      <c r="AK598" s="550"/>
      <c r="AL598" s="550" t="s">
        <v>46</v>
      </c>
      <c r="AM598" s="550" t="s">
        <v>55</v>
      </c>
      <c r="AN598" s="551" t="s">
        <v>55</v>
      </c>
      <c r="AO598" s="550" t="s">
        <v>55</v>
      </c>
      <c r="AP598" s="550" t="s">
        <v>55</v>
      </c>
      <c r="AQ598" s="609" t="s">
        <v>32</v>
      </c>
      <c r="AR598" s="437" t="s">
        <v>2239</v>
      </c>
      <c r="AS598" s="437" t="s">
        <v>2853</v>
      </c>
      <c r="AT598" s="437"/>
      <c r="AU598" s="796" t="s">
        <v>2241</v>
      </c>
      <c r="AV598" s="437">
        <v>597</v>
      </c>
    </row>
    <row r="599" spans="1:48" ht="27">
      <c r="A599" s="541">
        <v>45701</v>
      </c>
      <c r="B599" s="542">
        <v>102</v>
      </c>
      <c r="C599" s="543">
        <v>0.45833333333333331</v>
      </c>
      <c r="D599" s="544">
        <v>2501329</v>
      </c>
      <c r="E599" s="538" t="s">
        <v>59</v>
      </c>
      <c r="F599" s="544" t="s">
        <v>55</v>
      </c>
      <c r="G599" s="858">
        <v>14.29</v>
      </c>
      <c r="H599" s="858"/>
      <c r="I599" s="858">
        <v>14.31</v>
      </c>
      <c r="J599" s="545"/>
      <c r="K599" s="831">
        <v>12.99</v>
      </c>
      <c r="L599" s="546">
        <f>(SSSE[[#This Row],[Protéine Brut (%) (+/-0,7)]]/(100-SSSE[[#This Row],[Humidité (%)]]))*100</f>
        <v>15.155757787889392</v>
      </c>
      <c r="M599" s="866"/>
      <c r="N599" s="866"/>
      <c r="O599" s="866"/>
      <c r="P599" s="866"/>
      <c r="Q599" s="867"/>
      <c r="R599" s="868"/>
      <c r="S599" s="868"/>
      <c r="T599" s="868"/>
      <c r="U599" s="863"/>
      <c r="V599" s="868"/>
      <c r="W599" s="868"/>
      <c r="X599" s="868"/>
      <c r="Y599" s="884"/>
      <c r="Z599" s="863"/>
      <c r="AA599" s="824"/>
      <c r="AB599" s="824"/>
      <c r="AC599" s="1012"/>
      <c r="AD599" s="547">
        <v>85.46</v>
      </c>
      <c r="AE599" s="547">
        <v>-1.48</v>
      </c>
      <c r="AF599" s="547">
        <v>20.43</v>
      </c>
      <c r="AG599" s="549">
        <v>4</v>
      </c>
      <c r="AH599" s="549">
        <v>80</v>
      </c>
      <c r="AI599" s="948"/>
      <c r="AJ599" s="550"/>
      <c r="AK599" s="550"/>
      <c r="AL599" s="437" t="s">
        <v>105</v>
      </c>
      <c r="AM599" s="550" t="s">
        <v>55</v>
      </c>
      <c r="AN599" s="551" t="s">
        <v>55</v>
      </c>
      <c r="AO599" s="550" t="s">
        <v>55</v>
      </c>
      <c r="AP599" s="550" t="s">
        <v>55</v>
      </c>
      <c r="AQ599" s="609" t="s">
        <v>32</v>
      </c>
      <c r="AR599" s="437" t="s">
        <v>2239</v>
      </c>
      <c r="AS599" s="437" t="s">
        <v>2854</v>
      </c>
      <c r="AT599" s="437"/>
      <c r="AU599" s="796" t="s">
        <v>2241</v>
      </c>
      <c r="AV599" s="437">
        <v>598</v>
      </c>
    </row>
    <row r="600" spans="1:48" ht="27">
      <c r="A600" s="541">
        <v>45702</v>
      </c>
      <c r="B600" s="542">
        <v>102</v>
      </c>
      <c r="C600" s="543">
        <v>0.375</v>
      </c>
      <c r="D600" s="544">
        <v>2501361</v>
      </c>
      <c r="E600" s="538" t="s">
        <v>59</v>
      </c>
      <c r="F600" s="544" t="s">
        <v>55</v>
      </c>
      <c r="G600" s="858">
        <v>14.25</v>
      </c>
      <c r="H600" s="858">
        <v>14.5</v>
      </c>
      <c r="I600" s="858">
        <v>14.45</v>
      </c>
      <c r="J600" s="545"/>
      <c r="K600" s="831">
        <v>13.53</v>
      </c>
      <c r="L600" s="546">
        <f>(SSSE[[#This Row],[Protéine Brut (%) (+/-0,7)]]/(100-SSSE[[#This Row],[Humidité (%)]]))*100</f>
        <v>15.778425655976674</v>
      </c>
      <c r="M600" s="866">
        <v>2</v>
      </c>
      <c r="N600" s="866"/>
      <c r="O600" s="866">
        <v>8</v>
      </c>
      <c r="P600" s="866">
        <v>1.8</v>
      </c>
      <c r="Q600" s="867">
        <f>SUM(M600:P600)</f>
        <v>11.8</v>
      </c>
      <c r="R600" s="868">
        <v>13.4</v>
      </c>
      <c r="S600" s="868">
        <v>19.899999999999999</v>
      </c>
      <c r="T600" s="868">
        <v>18.3</v>
      </c>
      <c r="U600" s="863">
        <f>SUM(SSSE[[#This Row],[G 355µ]:[G 250µ]])</f>
        <v>51.599999999999994</v>
      </c>
      <c r="V600" s="868">
        <v>13.2</v>
      </c>
      <c r="W600" s="868">
        <v>7.6</v>
      </c>
      <c r="X600" s="868">
        <v>5.2</v>
      </c>
      <c r="Y600" s="884">
        <v>6.4</v>
      </c>
      <c r="Z600" s="863">
        <f>SUM(V600:Y600)</f>
        <v>32.4</v>
      </c>
      <c r="AA600" s="824">
        <v>38.6</v>
      </c>
      <c r="AB600" s="824">
        <v>70</v>
      </c>
      <c r="AC600" s="1012">
        <v>13.45</v>
      </c>
      <c r="AD600" s="547">
        <v>84.74</v>
      </c>
      <c r="AE600" s="547">
        <v>-1.1499999999999999</v>
      </c>
      <c r="AF600" s="547">
        <v>20</v>
      </c>
      <c r="AG600" s="549">
        <v>6</v>
      </c>
      <c r="AH600" s="549">
        <v>99</v>
      </c>
      <c r="AI600" s="948"/>
      <c r="AJ600" s="550"/>
      <c r="AK600" s="550"/>
      <c r="AL600" s="437" t="s">
        <v>105</v>
      </c>
      <c r="AM600" s="550" t="s">
        <v>55</v>
      </c>
      <c r="AN600" s="551" t="s">
        <v>55</v>
      </c>
      <c r="AO600" s="550" t="s">
        <v>55</v>
      </c>
      <c r="AP600" s="550" t="s">
        <v>55</v>
      </c>
      <c r="AQ600" s="609" t="s">
        <v>32</v>
      </c>
      <c r="AR600" s="437" t="s">
        <v>2239</v>
      </c>
      <c r="AS600" s="437" t="s">
        <v>2855</v>
      </c>
      <c r="AT600" s="437"/>
      <c r="AU600" s="796" t="s">
        <v>2241</v>
      </c>
      <c r="AV600" s="437">
        <v>599</v>
      </c>
    </row>
    <row r="601" spans="1:48" ht="27">
      <c r="A601" s="541">
        <v>45703</v>
      </c>
      <c r="B601" s="542">
        <v>102</v>
      </c>
      <c r="C601" s="543">
        <v>0.47916666666666669</v>
      </c>
      <c r="D601" s="544">
        <v>2501399</v>
      </c>
      <c r="E601" s="538" t="s">
        <v>59</v>
      </c>
      <c r="F601" s="544" t="s">
        <v>55</v>
      </c>
      <c r="G601" s="858">
        <v>14.04</v>
      </c>
      <c r="H601" s="858"/>
      <c r="I601" s="858"/>
      <c r="J601" s="545"/>
      <c r="K601" s="831">
        <v>12.96</v>
      </c>
      <c r="L601" s="546">
        <f>(SSSE[[#This Row],[Protéine Brut (%) (+/-0,7)]]/(100-SSSE[[#This Row],[Humidité (%)]]))*100</f>
        <v>15.076779897626801</v>
      </c>
      <c r="M601" s="866"/>
      <c r="N601" s="866"/>
      <c r="O601" s="866"/>
      <c r="P601" s="866"/>
      <c r="Q601" s="867"/>
      <c r="R601" s="868"/>
      <c r="S601" s="868"/>
      <c r="T601" s="868"/>
      <c r="U601" s="863"/>
      <c r="V601" s="868"/>
      <c r="W601" s="868"/>
      <c r="X601" s="868"/>
      <c r="Y601" s="884"/>
      <c r="Z601" s="863"/>
      <c r="AA601" s="824"/>
      <c r="AB601" s="824"/>
      <c r="AC601" s="1012"/>
      <c r="AD601" s="547">
        <v>84.53</v>
      </c>
      <c r="AE601" s="547">
        <v>-1.1399999999999999</v>
      </c>
      <c r="AF601" s="547">
        <v>19.86</v>
      </c>
      <c r="AG601" s="549">
        <v>5</v>
      </c>
      <c r="AH601" s="549">
        <v>88</v>
      </c>
      <c r="AI601" s="948"/>
      <c r="AJ601" s="550"/>
      <c r="AK601" s="550"/>
      <c r="AL601" s="437" t="s">
        <v>105</v>
      </c>
      <c r="AM601" s="550" t="s">
        <v>55</v>
      </c>
      <c r="AN601" s="551" t="s">
        <v>55</v>
      </c>
      <c r="AO601" s="550" t="s">
        <v>55</v>
      </c>
      <c r="AP601" s="550" t="s">
        <v>55</v>
      </c>
      <c r="AQ601" s="609" t="s">
        <v>32</v>
      </c>
      <c r="AR601" s="437" t="s">
        <v>2239</v>
      </c>
      <c r="AS601" s="437" t="s">
        <v>2856</v>
      </c>
      <c r="AT601" s="437"/>
      <c r="AU601" s="796" t="s">
        <v>2241</v>
      </c>
      <c r="AV601" s="437">
        <v>600</v>
      </c>
    </row>
    <row r="602" spans="1:48" ht="27">
      <c r="A602" s="541">
        <v>45705</v>
      </c>
      <c r="B602" s="542">
        <v>102</v>
      </c>
      <c r="C602" s="543">
        <v>0.46875</v>
      </c>
      <c r="D602" s="544">
        <v>2501441</v>
      </c>
      <c r="E602" s="538" t="s">
        <v>59</v>
      </c>
      <c r="F602" s="544" t="s">
        <v>55</v>
      </c>
      <c r="G602" s="858">
        <v>14.04</v>
      </c>
      <c r="H602" s="858"/>
      <c r="I602" s="858">
        <v>13.9</v>
      </c>
      <c r="J602" s="545"/>
      <c r="K602" s="831">
        <v>13.15</v>
      </c>
      <c r="L602" s="546">
        <f>(SSSE[[#This Row],[Protéine Brut (%) (+/-0,7)]]/(100-SSSE[[#This Row],[Humidité (%)]]))*100</f>
        <v>15.297812936249416</v>
      </c>
      <c r="M602" s="866">
        <v>1.4</v>
      </c>
      <c r="N602" s="866"/>
      <c r="O602" s="866">
        <v>7.3</v>
      </c>
      <c r="P602" s="866">
        <v>2.2000000000000002</v>
      </c>
      <c r="Q602" s="867">
        <f>SUM(M602:P602)</f>
        <v>10.899999999999999</v>
      </c>
      <c r="R602" s="868">
        <v>13.4</v>
      </c>
      <c r="S602" s="868">
        <v>24</v>
      </c>
      <c r="T602" s="868">
        <v>18.8</v>
      </c>
      <c r="U602" s="863">
        <f>SUM(SSSE[[#This Row],[G 355µ]:[G 250µ]])</f>
        <v>56.2</v>
      </c>
      <c r="V602" s="868">
        <v>14</v>
      </c>
      <c r="W602" s="868">
        <v>8</v>
      </c>
      <c r="X602" s="868">
        <v>4</v>
      </c>
      <c r="Y602" s="884">
        <v>6</v>
      </c>
      <c r="Z602" s="863">
        <f>SUM(V602:Y602)</f>
        <v>32</v>
      </c>
      <c r="AA602" s="824"/>
      <c r="AB602" s="824"/>
      <c r="AC602" s="1012"/>
      <c r="AD602" s="547">
        <v>84.73</v>
      </c>
      <c r="AE602" s="547">
        <v>-1.51</v>
      </c>
      <c r="AF602" s="547">
        <v>20.13</v>
      </c>
      <c r="AG602" s="549">
        <v>6</v>
      </c>
      <c r="AH602" s="549">
        <v>90</v>
      </c>
      <c r="AI602" s="948"/>
      <c r="AJ602" s="550"/>
      <c r="AK602" s="550"/>
      <c r="AL602" s="437" t="s">
        <v>105</v>
      </c>
      <c r="AM602" s="550" t="s">
        <v>55</v>
      </c>
      <c r="AN602" s="551" t="s">
        <v>55</v>
      </c>
      <c r="AO602" s="550" t="s">
        <v>55</v>
      </c>
      <c r="AP602" s="550" t="s">
        <v>55</v>
      </c>
      <c r="AQ602" s="609" t="s">
        <v>32</v>
      </c>
      <c r="AR602" s="437" t="s">
        <v>2239</v>
      </c>
      <c r="AS602" s="437" t="s">
        <v>2857</v>
      </c>
      <c r="AT602" s="437"/>
      <c r="AU602" s="796" t="s">
        <v>2241</v>
      </c>
      <c r="AV602" s="437">
        <v>601</v>
      </c>
    </row>
    <row r="603" spans="1:48" ht="27">
      <c r="A603" s="541">
        <v>45706</v>
      </c>
      <c r="B603" s="542">
        <v>102</v>
      </c>
      <c r="C603" s="543">
        <v>0.39583333333333331</v>
      </c>
      <c r="D603" s="544">
        <v>2501479</v>
      </c>
      <c r="E603" s="538" t="s">
        <v>59</v>
      </c>
      <c r="F603" s="544" t="s">
        <v>55</v>
      </c>
      <c r="G603" s="858">
        <v>14.04</v>
      </c>
      <c r="H603" s="858"/>
      <c r="I603" s="858">
        <v>13.94</v>
      </c>
      <c r="J603" s="545"/>
      <c r="K603" s="831">
        <v>12.9</v>
      </c>
      <c r="L603" s="546">
        <f>(SSSE[[#This Row],[Protéine Brut (%) (+/-0,7)]]/(100-SSSE[[#This Row],[Humidité (%)]]))*100</f>
        <v>15.006979990693345</v>
      </c>
      <c r="M603" s="866"/>
      <c r="N603" s="866"/>
      <c r="O603" s="866"/>
      <c r="P603" s="866"/>
      <c r="Q603" s="867"/>
      <c r="R603" s="868"/>
      <c r="S603" s="868"/>
      <c r="T603" s="868"/>
      <c r="U603" s="867"/>
      <c r="V603" s="868"/>
      <c r="W603" s="868"/>
      <c r="X603" s="868"/>
      <c r="Y603" s="884"/>
      <c r="Z603" s="867"/>
      <c r="AA603" s="824"/>
      <c r="AB603" s="824"/>
      <c r="AC603" s="1012"/>
      <c r="AD603" s="547">
        <v>85.25</v>
      </c>
      <c r="AE603" s="547">
        <v>-1.19</v>
      </c>
      <c r="AF603" s="547">
        <v>19.37</v>
      </c>
      <c r="AG603" s="549">
        <v>4</v>
      </c>
      <c r="AH603" s="549">
        <v>100</v>
      </c>
      <c r="AI603" s="948"/>
      <c r="AJ603" s="550"/>
      <c r="AK603" s="550"/>
      <c r="AL603" s="437" t="s">
        <v>105</v>
      </c>
      <c r="AM603" s="550" t="s">
        <v>55</v>
      </c>
      <c r="AN603" s="551" t="s">
        <v>55</v>
      </c>
      <c r="AO603" s="550" t="s">
        <v>55</v>
      </c>
      <c r="AP603" s="550" t="s">
        <v>55</v>
      </c>
      <c r="AQ603" s="609" t="s">
        <v>32</v>
      </c>
      <c r="AR603" s="437" t="s">
        <v>2239</v>
      </c>
      <c r="AS603" s="437" t="s">
        <v>2858</v>
      </c>
      <c r="AT603" s="437"/>
      <c r="AU603" s="796" t="s">
        <v>2241</v>
      </c>
      <c r="AV603" s="437">
        <v>602</v>
      </c>
    </row>
    <row r="604" spans="1:48" ht="27">
      <c r="A604" s="541">
        <v>45707</v>
      </c>
      <c r="B604" s="542">
        <v>102</v>
      </c>
      <c r="C604" s="543">
        <v>0.41666666666666669</v>
      </c>
      <c r="D604" s="544">
        <v>2501499</v>
      </c>
      <c r="E604" s="538" t="s">
        <v>59</v>
      </c>
      <c r="F604" s="544" t="s">
        <v>55</v>
      </c>
      <c r="G604" s="858">
        <v>14.23</v>
      </c>
      <c r="H604" s="858"/>
      <c r="I604" s="858">
        <v>14.18</v>
      </c>
      <c r="J604" s="545"/>
      <c r="K604" s="831">
        <v>11.86</v>
      </c>
      <c r="L604" s="546">
        <f>(SSSE[[#This Row],[Protéine Brut (%) (+/-0,7)]]/(100-SSSE[[#This Row],[Humidité (%)]]))*100</f>
        <v>13.827678675527574</v>
      </c>
      <c r="M604" s="866">
        <v>1.2</v>
      </c>
      <c r="N604" s="866"/>
      <c r="O604" s="866">
        <v>5.0999999999999996</v>
      </c>
      <c r="P604" s="866">
        <v>1.6</v>
      </c>
      <c r="Q604" s="867">
        <f>SUM(M604:P604)</f>
        <v>7.9</v>
      </c>
      <c r="R604" s="868">
        <v>9.6</v>
      </c>
      <c r="S604" s="868">
        <v>23.2</v>
      </c>
      <c r="T604" s="868">
        <v>19.399999999999999</v>
      </c>
      <c r="U604" s="863">
        <f>SUM(SSSE[[#This Row],[G 355µ]:[G 250µ]])</f>
        <v>52.199999999999996</v>
      </c>
      <c r="V604" s="868">
        <v>19</v>
      </c>
      <c r="W604" s="868">
        <v>9.6</v>
      </c>
      <c r="X604" s="868">
        <v>4.4000000000000004</v>
      </c>
      <c r="Y604" s="884">
        <v>6</v>
      </c>
      <c r="Z604" s="863">
        <f>SUM(V604:Y604)</f>
        <v>39</v>
      </c>
      <c r="AA604" s="824"/>
      <c r="AB604" s="824"/>
      <c r="AC604" s="1012"/>
      <c r="AD604" s="547">
        <v>85.66</v>
      </c>
      <c r="AE604" s="547">
        <v>-1.63</v>
      </c>
      <c r="AF604" s="547">
        <v>19.61</v>
      </c>
      <c r="AG604" s="549">
        <v>5</v>
      </c>
      <c r="AH604" s="549">
        <v>98</v>
      </c>
      <c r="AI604" s="948">
        <v>0.92</v>
      </c>
      <c r="AJ604" s="550"/>
      <c r="AK604" s="550"/>
      <c r="AL604" s="437" t="s">
        <v>105</v>
      </c>
      <c r="AM604" s="550" t="s">
        <v>55</v>
      </c>
      <c r="AN604" s="551" t="s">
        <v>55</v>
      </c>
      <c r="AO604" s="550" t="s">
        <v>55</v>
      </c>
      <c r="AP604" s="550" t="s">
        <v>55</v>
      </c>
      <c r="AQ604" s="609" t="s">
        <v>32</v>
      </c>
      <c r="AR604" s="437" t="s">
        <v>2239</v>
      </c>
      <c r="AS604" s="437" t="s">
        <v>2859</v>
      </c>
      <c r="AT604" s="437"/>
      <c r="AU604" s="796" t="s">
        <v>2241</v>
      </c>
      <c r="AV604" s="437">
        <v>603</v>
      </c>
    </row>
    <row r="605" spans="1:48" ht="27">
      <c r="A605" s="541">
        <v>45708</v>
      </c>
      <c r="B605" s="542">
        <v>102</v>
      </c>
      <c r="C605" s="543">
        <v>0.39583333333333331</v>
      </c>
      <c r="D605" s="544">
        <v>2501533</v>
      </c>
      <c r="E605" s="538" t="s">
        <v>59</v>
      </c>
      <c r="F605" s="544" t="s">
        <v>55</v>
      </c>
      <c r="G605" s="858">
        <v>14.23</v>
      </c>
      <c r="H605" s="858"/>
      <c r="I605" s="858"/>
      <c r="J605" s="545"/>
      <c r="K605" s="831">
        <v>12.27</v>
      </c>
      <c r="L605" s="546">
        <f>(SSSE[[#This Row],[Protéine Brut (%) (+/-0,7)]]/(100-SSSE[[#This Row],[Humidité (%)]]))*100</f>
        <v>14.305701294158796</v>
      </c>
      <c r="M605" s="866">
        <v>1.5</v>
      </c>
      <c r="N605" s="866"/>
      <c r="O605" s="866">
        <v>7</v>
      </c>
      <c r="P605" s="866">
        <v>2.4</v>
      </c>
      <c r="Q605" s="867">
        <f>SUM(M605:P605)</f>
        <v>10.9</v>
      </c>
      <c r="R605" s="868">
        <v>15</v>
      </c>
      <c r="S605" s="868">
        <v>25</v>
      </c>
      <c r="T605" s="868">
        <v>16</v>
      </c>
      <c r="U605" s="863">
        <f>SUM(SSSE[[#This Row],[G 355µ]:[G 250µ]])</f>
        <v>56</v>
      </c>
      <c r="V605" s="868">
        <v>16</v>
      </c>
      <c r="W605" s="868">
        <v>7.4</v>
      </c>
      <c r="X605" s="868">
        <v>4</v>
      </c>
      <c r="Y605" s="884">
        <v>5</v>
      </c>
      <c r="Z605" s="863">
        <f>SUM(V605:Y605)</f>
        <v>32.4</v>
      </c>
      <c r="AA605" s="824">
        <v>27.68</v>
      </c>
      <c r="AB605" s="824">
        <v>82</v>
      </c>
      <c r="AC605" s="1012">
        <v>9.8699999999999992</v>
      </c>
      <c r="AD605" s="547">
        <v>86.13</v>
      </c>
      <c r="AE605" s="547">
        <v>-1.46</v>
      </c>
      <c r="AF605" s="547">
        <v>19.48</v>
      </c>
      <c r="AG605" s="549">
        <v>5</v>
      </c>
      <c r="AH605" s="549">
        <v>88</v>
      </c>
      <c r="AI605" s="948"/>
      <c r="AJ605" s="550"/>
      <c r="AK605" s="550"/>
      <c r="AL605" s="437" t="s">
        <v>105</v>
      </c>
      <c r="AM605" s="550" t="s">
        <v>55</v>
      </c>
      <c r="AN605" s="551" t="s">
        <v>55</v>
      </c>
      <c r="AO605" s="550" t="s">
        <v>55</v>
      </c>
      <c r="AP605" s="550" t="s">
        <v>55</v>
      </c>
      <c r="AQ605" s="609" t="s">
        <v>32</v>
      </c>
      <c r="AR605" s="437" t="s">
        <v>2239</v>
      </c>
      <c r="AS605" s="437" t="s">
        <v>2860</v>
      </c>
      <c r="AT605" s="437"/>
      <c r="AU605" s="796" t="s">
        <v>2241</v>
      </c>
      <c r="AV605" s="437">
        <v>604</v>
      </c>
    </row>
    <row r="606" spans="1:48" ht="27">
      <c r="A606" s="541">
        <v>45708</v>
      </c>
      <c r="B606" s="542">
        <v>102</v>
      </c>
      <c r="C606" s="543">
        <v>0.5</v>
      </c>
      <c r="D606" s="544">
        <v>2501543</v>
      </c>
      <c r="E606" s="544" t="s">
        <v>21</v>
      </c>
      <c r="F606" s="544" t="s">
        <v>55</v>
      </c>
      <c r="G606" s="858">
        <v>14.07</v>
      </c>
      <c r="H606" s="858">
        <v>14.2</v>
      </c>
      <c r="I606" s="858"/>
      <c r="J606" s="545"/>
      <c r="K606" s="831">
        <v>11.44</v>
      </c>
      <c r="L606" s="546">
        <f>(SSSE[[#This Row],[Protéine Brut (%) (+/-0,7)]]/(100-SSSE[[#This Row],[Humidité (%)]]))*100</f>
        <v>13.313161875945537</v>
      </c>
      <c r="M606" s="866"/>
      <c r="N606" s="866"/>
      <c r="O606" s="866"/>
      <c r="P606" s="866"/>
      <c r="Q606" s="867"/>
      <c r="R606" s="868"/>
      <c r="S606" s="868"/>
      <c r="T606" s="868"/>
      <c r="U606" s="867"/>
      <c r="V606" s="868"/>
      <c r="W606" s="868"/>
      <c r="X606" s="868"/>
      <c r="Y606" s="884"/>
      <c r="Z606" s="867"/>
      <c r="AA606" s="824"/>
      <c r="AB606" s="824"/>
      <c r="AC606" s="1012"/>
      <c r="AD606" s="547">
        <v>84.8</v>
      </c>
      <c r="AE606" s="547">
        <v>-1.22</v>
      </c>
      <c r="AF606" s="547">
        <v>19.72</v>
      </c>
      <c r="AG606" s="549">
        <v>7</v>
      </c>
      <c r="AH606" s="549">
        <v>110</v>
      </c>
      <c r="AI606" s="948"/>
      <c r="AJ606" s="550"/>
      <c r="AK606" s="550"/>
      <c r="AL606" s="550" t="s">
        <v>46</v>
      </c>
      <c r="AM606" s="550"/>
      <c r="AN606" s="551"/>
      <c r="AO606" s="550"/>
      <c r="AP606" s="550" t="s">
        <v>55</v>
      </c>
      <c r="AQ606" s="609" t="s">
        <v>32</v>
      </c>
      <c r="AR606" s="437" t="s">
        <v>2239</v>
      </c>
      <c r="AS606" s="437" t="s">
        <v>2861</v>
      </c>
      <c r="AT606" s="437"/>
      <c r="AU606" s="796" t="s">
        <v>2241</v>
      </c>
      <c r="AV606" s="437">
        <v>605</v>
      </c>
    </row>
    <row r="607" spans="1:48" ht="27">
      <c r="A607" s="541">
        <v>45709</v>
      </c>
      <c r="B607" s="542">
        <v>102</v>
      </c>
      <c r="C607" s="543">
        <v>0.45833333333333331</v>
      </c>
      <c r="D607" s="544">
        <v>2501569</v>
      </c>
      <c r="E607" s="538" t="s">
        <v>59</v>
      </c>
      <c r="F607" s="544" t="s">
        <v>55</v>
      </c>
      <c r="G607" s="858">
        <v>14.2</v>
      </c>
      <c r="H607" s="858"/>
      <c r="I607" s="858"/>
      <c r="J607" s="545"/>
      <c r="K607" s="831">
        <v>12.05</v>
      </c>
      <c r="L607" s="546">
        <f>(SSSE[[#This Row],[Protéine Brut (%) (+/-0,7)]]/(100-SSSE[[#This Row],[Humidité (%)]]))*100</f>
        <v>14.044289044289046</v>
      </c>
      <c r="M607" s="866">
        <v>1.3</v>
      </c>
      <c r="N607" s="866"/>
      <c r="O607" s="866">
        <v>6.5</v>
      </c>
      <c r="P607" s="866">
        <v>2.2200000000000002</v>
      </c>
      <c r="Q607" s="867">
        <f>SUM(M607:P607)</f>
        <v>10.02</v>
      </c>
      <c r="R607" s="868">
        <v>11.9</v>
      </c>
      <c r="S607" s="868">
        <v>24.5</v>
      </c>
      <c r="T607" s="868">
        <v>17</v>
      </c>
      <c r="U607" s="863">
        <f>SUM(SSSE[[#This Row],[G 355µ]:[G 250µ]])</f>
        <v>53.4</v>
      </c>
      <c r="V607" s="868">
        <v>19</v>
      </c>
      <c r="W607" s="868">
        <v>5</v>
      </c>
      <c r="X607" s="868">
        <v>4</v>
      </c>
      <c r="Y607" s="884">
        <v>6.4</v>
      </c>
      <c r="Z607" s="863">
        <f>SUM(V607:Y607)</f>
        <v>34.4</v>
      </c>
      <c r="AA607" s="824"/>
      <c r="AB607" s="824"/>
      <c r="AC607" s="1012"/>
      <c r="AD607" s="547">
        <v>85.62</v>
      </c>
      <c r="AE607" s="547">
        <v>-1.46</v>
      </c>
      <c r="AF607" s="547">
        <v>19.22</v>
      </c>
      <c r="AG607" s="549">
        <v>7</v>
      </c>
      <c r="AH607" s="549">
        <v>85</v>
      </c>
      <c r="AI607" s="948"/>
      <c r="AJ607" s="550"/>
      <c r="AK607" s="550"/>
      <c r="AL607" s="437" t="s">
        <v>105</v>
      </c>
      <c r="AM607" s="550" t="s">
        <v>55</v>
      </c>
      <c r="AN607" s="551" t="s">
        <v>55</v>
      </c>
      <c r="AO607" s="550" t="s">
        <v>55</v>
      </c>
      <c r="AP607" s="550" t="s">
        <v>55</v>
      </c>
      <c r="AQ607" s="609" t="s">
        <v>32</v>
      </c>
      <c r="AR607" s="437" t="s">
        <v>2239</v>
      </c>
      <c r="AS607" s="437" t="s">
        <v>2862</v>
      </c>
      <c r="AT607" s="437"/>
      <c r="AU607" s="796" t="s">
        <v>2241</v>
      </c>
      <c r="AV607" s="437">
        <v>606</v>
      </c>
    </row>
    <row r="608" spans="1:48" ht="27">
      <c r="A608" s="541">
        <v>45713</v>
      </c>
      <c r="B608" s="542">
        <v>102</v>
      </c>
      <c r="C608" s="543">
        <v>0.4375</v>
      </c>
      <c r="D608" s="544">
        <v>2501686</v>
      </c>
      <c r="E608" s="538" t="s">
        <v>59</v>
      </c>
      <c r="F608" s="544" t="s">
        <v>55</v>
      </c>
      <c r="G608" s="858">
        <v>14.1</v>
      </c>
      <c r="H608" s="858"/>
      <c r="I608" s="858">
        <v>14.2</v>
      </c>
      <c r="J608" s="545"/>
      <c r="K608" s="831">
        <v>11.87</v>
      </c>
      <c r="L608" s="546">
        <f>(SSSE[[#This Row],[Protéine Brut (%) (+/-0,7)]]/(100-SSSE[[#This Row],[Humidité (%)]]))*100</f>
        <v>13.818393480791617</v>
      </c>
      <c r="M608" s="866">
        <v>1</v>
      </c>
      <c r="N608" s="866"/>
      <c r="O608" s="866">
        <v>5.9</v>
      </c>
      <c r="P608" s="866">
        <v>1.8</v>
      </c>
      <c r="Q608" s="867">
        <f>SUM(M608:P608)</f>
        <v>8.7000000000000011</v>
      </c>
      <c r="R608" s="868">
        <v>10</v>
      </c>
      <c r="S608" s="868">
        <v>25.6</v>
      </c>
      <c r="T608" s="868">
        <v>17.399999999999999</v>
      </c>
      <c r="U608" s="863">
        <f>SUM(SSSE[[#This Row],[G 355µ]:[G 250µ]])</f>
        <v>53</v>
      </c>
      <c r="V608" s="868">
        <v>15.4</v>
      </c>
      <c r="W608" s="868">
        <v>11.5</v>
      </c>
      <c r="X608" s="868">
        <v>5</v>
      </c>
      <c r="Y608" s="884">
        <v>5</v>
      </c>
      <c r="Z608" s="863">
        <f>SUM(V608:Y608)</f>
        <v>36.9</v>
      </c>
      <c r="AA608" s="824">
        <v>29.91</v>
      </c>
      <c r="AB608" s="824">
        <v>89</v>
      </c>
      <c r="AC608" s="1012">
        <v>10.52</v>
      </c>
      <c r="AD608" s="547">
        <v>86.08</v>
      </c>
      <c r="AE608" s="547">
        <v>-1.45</v>
      </c>
      <c r="AF608" s="547">
        <v>19.010000000000002</v>
      </c>
      <c r="AG608" s="549">
        <v>8</v>
      </c>
      <c r="AH608" s="549">
        <v>97</v>
      </c>
      <c r="AI608" s="948"/>
      <c r="AJ608" s="550"/>
      <c r="AK608" s="550"/>
      <c r="AL608" s="437" t="s">
        <v>105</v>
      </c>
      <c r="AM608" s="550" t="s">
        <v>55</v>
      </c>
      <c r="AN608" s="551" t="s">
        <v>55</v>
      </c>
      <c r="AO608" s="550" t="s">
        <v>55</v>
      </c>
      <c r="AP608" s="550" t="s">
        <v>55</v>
      </c>
      <c r="AQ608" s="609" t="s">
        <v>32</v>
      </c>
      <c r="AR608" s="437" t="s">
        <v>2239</v>
      </c>
      <c r="AS608" s="437" t="s">
        <v>2863</v>
      </c>
      <c r="AT608" s="437"/>
      <c r="AU608" s="796" t="s">
        <v>2241</v>
      </c>
      <c r="AV608" s="437">
        <v>607</v>
      </c>
    </row>
    <row r="609" spans="1:48" ht="27">
      <c r="A609" s="541">
        <v>45714</v>
      </c>
      <c r="B609" s="542">
        <v>102</v>
      </c>
      <c r="C609" s="543">
        <v>0.45833333333333331</v>
      </c>
      <c r="D609" s="544">
        <v>2501710</v>
      </c>
      <c r="E609" s="538" t="s">
        <v>59</v>
      </c>
      <c r="F609" s="544" t="s">
        <v>55</v>
      </c>
      <c r="G609" s="858">
        <v>13.6</v>
      </c>
      <c r="H609" s="858"/>
      <c r="I609" s="858"/>
      <c r="J609" s="545"/>
      <c r="K609" s="831">
        <v>11.61</v>
      </c>
      <c r="L609" s="546">
        <f>(SSSE[[#This Row],[Protéine Brut (%) (+/-0,7)]]/(100-SSSE[[#This Row],[Humidité (%)]]))*100</f>
        <v>13.4375</v>
      </c>
      <c r="M609" s="866">
        <v>1.1000000000000001</v>
      </c>
      <c r="N609" s="866"/>
      <c r="O609" s="866">
        <v>7.8</v>
      </c>
      <c r="P609" s="866">
        <v>1.6</v>
      </c>
      <c r="Q609" s="867">
        <f>SUM(M609:P609)</f>
        <v>10.5</v>
      </c>
      <c r="R609" s="868">
        <v>12.6</v>
      </c>
      <c r="S609" s="868">
        <v>21.4</v>
      </c>
      <c r="T609" s="868">
        <v>16.8</v>
      </c>
      <c r="U609" s="863">
        <f>SUM(SSSE[[#This Row],[G 355µ]:[G 250µ]])</f>
        <v>50.8</v>
      </c>
      <c r="V609" s="868">
        <v>16.5</v>
      </c>
      <c r="W609" s="868">
        <v>10.5</v>
      </c>
      <c r="X609" s="868">
        <v>5.6</v>
      </c>
      <c r="Y609" s="884">
        <v>4.4000000000000004</v>
      </c>
      <c r="Z609" s="863">
        <f>SUM(V609:Y609)</f>
        <v>37</v>
      </c>
      <c r="AA609" s="824"/>
      <c r="AB609" s="824"/>
      <c r="AC609" s="1012"/>
      <c r="AD609" s="547">
        <v>85.9</v>
      </c>
      <c r="AE609" s="547">
        <v>-1.5</v>
      </c>
      <c r="AF609" s="547">
        <v>19.43</v>
      </c>
      <c r="AG609" s="549">
        <v>9</v>
      </c>
      <c r="AH609" s="549">
        <v>108</v>
      </c>
      <c r="AI609" s="948"/>
      <c r="AJ609" s="550"/>
      <c r="AK609" s="550"/>
      <c r="AL609" s="550" t="s">
        <v>27</v>
      </c>
      <c r="AM609" s="550" t="s">
        <v>55</v>
      </c>
      <c r="AN609" s="551" t="s">
        <v>55</v>
      </c>
      <c r="AO609" s="550" t="s">
        <v>55</v>
      </c>
      <c r="AP609" s="550" t="s">
        <v>55</v>
      </c>
      <c r="AQ609" s="609" t="s">
        <v>32</v>
      </c>
      <c r="AR609" s="437" t="s">
        <v>2239</v>
      </c>
      <c r="AS609" s="437" t="s">
        <v>2864</v>
      </c>
      <c r="AT609" s="437"/>
      <c r="AU609" s="796" t="s">
        <v>2241</v>
      </c>
      <c r="AV609" s="437">
        <v>608</v>
      </c>
    </row>
    <row r="610" spans="1:48" ht="27">
      <c r="A610" s="541">
        <v>45716</v>
      </c>
      <c r="B610" s="542">
        <v>102</v>
      </c>
      <c r="C610" s="543">
        <v>0.44791666666666669</v>
      </c>
      <c r="D610" s="544">
        <v>2501760</v>
      </c>
      <c r="E610" s="538" t="s">
        <v>59</v>
      </c>
      <c r="F610" s="544" t="s">
        <v>55</v>
      </c>
      <c r="G610" s="858">
        <v>13.8</v>
      </c>
      <c r="H610" s="858">
        <v>14.05</v>
      </c>
      <c r="I610" s="858"/>
      <c r="J610" s="545"/>
      <c r="K610" s="831">
        <v>11.95</v>
      </c>
      <c r="L610" s="546">
        <f>(SSSE[[#This Row],[Protéine Brut (%) (+/-0,7)]]/(100-SSSE[[#This Row],[Humidité (%)]]))*100</f>
        <v>13.863109048723896</v>
      </c>
      <c r="M610" s="866">
        <v>1</v>
      </c>
      <c r="N610" s="866"/>
      <c r="O610" s="866">
        <v>6.6</v>
      </c>
      <c r="P610" s="866">
        <v>2.2999999999999998</v>
      </c>
      <c r="Q610" s="867">
        <f>SUM(M610:P610)</f>
        <v>9.8999999999999986</v>
      </c>
      <c r="R610" s="868">
        <v>10.5</v>
      </c>
      <c r="S610" s="868">
        <v>22.6</v>
      </c>
      <c r="T610" s="868">
        <v>18.5</v>
      </c>
      <c r="U610" s="863">
        <f>SUM(SSSE[[#This Row],[G 355µ]:[G 250µ]])</f>
        <v>51.6</v>
      </c>
      <c r="V610" s="868">
        <v>13</v>
      </c>
      <c r="W610" s="868">
        <v>11</v>
      </c>
      <c r="X610" s="868">
        <v>7</v>
      </c>
      <c r="Y610" s="884">
        <v>6.6</v>
      </c>
      <c r="Z610" s="863">
        <f>SUM(V610:Y610)</f>
        <v>37.6</v>
      </c>
      <c r="AA610" s="824">
        <v>32.409999999999997</v>
      </c>
      <c r="AB610" s="824">
        <v>80.7</v>
      </c>
      <c r="AC610" s="1012">
        <v>11.8</v>
      </c>
      <c r="AD610" s="547">
        <v>86.12</v>
      </c>
      <c r="AE610" s="547">
        <v>-1.45</v>
      </c>
      <c r="AF610" s="547">
        <v>19.07</v>
      </c>
      <c r="AG610" s="549">
        <v>7</v>
      </c>
      <c r="AH610" s="549">
        <v>87</v>
      </c>
      <c r="AI610" s="948"/>
      <c r="AJ610" s="550"/>
      <c r="AK610" s="550"/>
      <c r="AL610" s="437" t="s">
        <v>105</v>
      </c>
      <c r="AM610" s="550" t="s">
        <v>55</v>
      </c>
      <c r="AN610" s="551" t="s">
        <v>55</v>
      </c>
      <c r="AO610" s="550" t="s">
        <v>55</v>
      </c>
      <c r="AP610" s="550" t="s">
        <v>55</v>
      </c>
      <c r="AQ610" s="609" t="s">
        <v>32</v>
      </c>
      <c r="AR610" s="437" t="s">
        <v>2239</v>
      </c>
      <c r="AS610" s="437" t="s">
        <v>2865</v>
      </c>
      <c r="AT610" s="437"/>
      <c r="AU610" s="796" t="s">
        <v>2241</v>
      </c>
      <c r="AV610" s="437">
        <v>609</v>
      </c>
    </row>
    <row r="611" spans="1:48" ht="27">
      <c r="A611" s="541">
        <v>45716</v>
      </c>
      <c r="B611" s="542">
        <v>102</v>
      </c>
      <c r="C611" s="543">
        <v>0.54166666666666663</v>
      </c>
      <c r="D611" s="544">
        <v>2501761</v>
      </c>
      <c r="E611" s="538" t="s">
        <v>59</v>
      </c>
      <c r="F611" s="544" t="s">
        <v>55</v>
      </c>
      <c r="G611" s="858">
        <v>13.75</v>
      </c>
      <c r="H611" s="858">
        <v>14.11</v>
      </c>
      <c r="I611" s="858"/>
      <c r="J611" s="545"/>
      <c r="K611" s="831">
        <v>11.87</v>
      </c>
      <c r="L611" s="546">
        <f>(SSSE[[#This Row],[Protéine Brut (%) (+/-0,7)]]/(100-SSSE[[#This Row],[Humidité (%)]]))*100</f>
        <v>13.762318840579709</v>
      </c>
      <c r="M611" s="866">
        <v>0.92</v>
      </c>
      <c r="N611" s="866"/>
      <c r="O611" s="866">
        <v>6.8</v>
      </c>
      <c r="P611" s="866">
        <v>1.2</v>
      </c>
      <c r="Q611" s="867">
        <f>SUM(M611:P611)</f>
        <v>8.92</v>
      </c>
      <c r="R611" s="868">
        <v>10.58</v>
      </c>
      <c r="S611" s="868">
        <v>22</v>
      </c>
      <c r="T611" s="868">
        <v>19.64</v>
      </c>
      <c r="U611" s="863">
        <f>SUM(SSSE[[#This Row],[G 355µ]:[G 250µ]])</f>
        <v>52.22</v>
      </c>
      <c r="V611" s="868">
        <v>16</v>
      </c>
      <c r="W611" s="868">
        <v>10.64</v>
      </c>
      <c r="X611" s="868">
        <v>6.28</v>
      </c>
      <c r="Y611" s="884">
        <v>4</v>
      </c>
      <c r="Z611" s="863">
        <f>SUM(V611:Y611)</f>
        <v>36.92</v>
      </c>
      <c r="AA611" s="824">
        <v>33.340000000000003</v>
      </c>
      <c r="AB611" s="824">
        <v>77.66</v>
      </c>
      <c r="AC611" s="1012">
        <v>12.14</v>
      </c>
      <c r="AD611" s="547">
        <v>85.83</v>
      </c>
      <c r="AE611" s="547">
        <v>-1.51</v>
      </c>
      <c r="AF611" s="547">
        <v>19.59</v>
      </c>
      <c r="AG611" s="549">
        <v>8</v>
      </c>
      <c r="AH611" s="549">
        <v>90</v>
      </c>
      <c r="AI611" s="948"/>
      <c r="AJ611" s="550"/>
      <c r="AK611" s="550"/>
      <c r="AL611" s="437" t="s">
        <v>105</v>
      </c>
      <c r="AM611" s="550" t="s">
        <v>55</v>
      </c>
      <c r="AN611" s="551" t="s">
        <v>55</v>
      </c>
      <c r="AO611" s="550" t="s">
        <v>55</v>
      </c>
      <c r="AP611" s="550" t="s">
        <v>55</v>
      </c>
      <c r="AQ611" s="609" t="s">
        <v>32</v>
      </c>
      <c r="AR611" s="437" t="s">
        <v>2239</v>
      </c>
      <c r="AS611" s="437" t="s">
        <v>2866</v>
      </c>
      <c r="AT611" s="437"/>
      <c r="AU611" s="796" t="s">
        <v>2241</v>
      </c>
      <c r="AV611" s="437">
        <v>610</v>
      </c>
    </row>
    <row r="612" spans="1:48" ht="27">
      <c r="A612" s="535">
        <v>45717</v>
      </c>
      <c r="B612" s="536">
        <v>103</v>
      </c>
      <c r="C612" s="537">
        <v>0.39583333333333331</v>
      </c>
      <c r="D612" s="538">
        <v>2501781</v>
      </c>
      <c r="E612" s="538" t="s">
        <v>59</v>
      </c>
      <c r="F612" s="538" t="s">
        <v>55</v>
      </c>
      <c r="G612" s="857">
        <v>13.9</v>
      </c>
      <c r="H612" s="857"/>
      <c r="I612" s="857"/>
      <c r="J612" s="530"/>
      <c r="K612" s="830">
        <v>12.15</v>
      </c>
      <c r="L612" s="539">
        <f>(SSSE[[#This Row],[Protéine Brut (%) (+/-0,7)]]/(100-SSSE[[#This Row],[Humidité (%)]]))*100</f>
        <v>14.111498257839722</v>
      </c>
      <c r="M612" s="865">
        <v>1</v>
      </c>
      <c r="N612" s="865"/>
      <c r="O612" s="865">
        <v>6.9</v>
      </c>
      <c r="P612" s="865">
        <v>2</v>
      </c>
      <c r="Q612" s="863">
        <f t="shared" ref="Q612:Q620" si="29">SUM(M612:P612)</f>
        <v>9.9</v>
      </c>
      <c r="R612" s="862">
        <v>12</v>
      </c>
      <c r="S612" s="862">
        <v>23</v>
      </c>
      <c r="T612" s="862">
        <v>17</v>
      </c>
      <c r="U612" s="863">
        <f>SUM(SSSE[[#This Row],[G 355µ]:[G 250µ]])</f>
        <v>52</v>
      </c>
      <c r="V612" s="862">
        <v>13</v>
      </c>
      <c r="W612" s="862">
        <v>12</v>
      </c>
      <c r="X612" s="862">
        <v>5</v>
      </c>
      <c r="Y612" s="883">
        <v>7</v>
      </c>
      <c r="Z612" s="863">
        <f t="shared" ref="Z612:Z620" si="30">SUM(V612:Y612)</f>
        <v>37</v>
      </c>
      <c r="AA612" s="822"/>
      <c r="AB612" s="822"/>
      <c r="AC612" s="1116"/>
      <c r="AD612" s="531">
        <v>85.24</v>
      </c>
      <c r="AE612" s="531">
        <v>-1.62</v>
      </c>
      <c r="AF612" s="531">
        <v>19.82</v>
      </c>
      <c r="AG612" s="540">
        <v>5</v>
      </c>
      <c r="AH612" s="540">
        <v>92</v>
      </c>
      <c r="AI612" s="947"/>
      <c r="AJ612" s="437"/>
      <c r="AK612" s="437"/>
      <c r="AL612" s="437" t="s">
        <v>105</v>
      </c>
      <c r="AM612" s="437" t="s">
        <v>55</v>
      </c>
      <c r="AN612" s="534" t="s">
        <v>55</v>
      </c>
      <c r="AO612" s="437" t="s">
        <v>55</v>
      </c>
      <c r="AP612" s="437" t="s">
        <v>55</v>
      </c>
      <c r="AQ612" s="608" t="s">
        <v>32</v>
      </c>
      <c r="AR612" s="437" t="s">
        <v>2239</v>
      </c>
      <c r="AS612" s="437" t="s">
        <v>2867</v>
      </c>
      <c r="AT612" s="437"/>
      <c r="AU612" s="796" t="s">
        <v>2241</v>
      </c>
      <c r="AV612" s="437">
        <v>611</v>
      </c>
    </row>
    <row r="613" spans="1:48" ht="27">
      <c r="A613" s="541">
        <v>45717</v>
      </c>
      <c r="B613" s="542">
        <v>103</v>
      </c>
      <c r="C613" s="543">
        <v>0.41666666666666669</v>
      </c>
      <c r="D613" s="544">
        <v>2501782</v>
      </c>
      <c r="E613" s="538" t="s">
        <v>59</v>
      </c>
      <c r="F613" s="544" t="s">
        <v>55</v>
      </c>
      <c r="G613" s="858">
        <v>13.87</v>
      </c>
      <c r="H613" s="858"/>
      <c r="I613" s="858"/>
      <c r="J613" s="545"/>
      <c r="K613" s="831">
        <v>12.22</v>
      </c>
      <c r="L613" s="546">
        <f>(SSSE[[#This Row],[Protéine Brut (%) (+/-0,7)]]/(100-SSSE[[#This Row],[Humidité (%)]]))*100</f>
        <v>14.187855567165913</v>
      </c>
      <c r="M613" s="866">
        <v>0.9</v>
      </c>
      <c r="N613" s="866"/>
      <c r="O613" s="866">
        <v>6.5</v>
      </c>
      <c r="P613" s="866">
        <v>2</v>
      </c>
      <c r="Q613" s="867">
        <f t="shared" si="29"/>
        <v>9.4</v>
      </c>
      <c r="R613" s="868">
        <v>12</v>
      </c>
      <c r="S613" s="868">
        <v>22</v>
      </c>
      <c r="T613" s="868">
        <v>20</v>
      </c>
      <c r="U613" s="863">
        <f>SUM(SSSE[[#This Row],[G 355µ]:[G 250µ]])</f>
        <v>54</v>
      </c>
      <c r="V613" s="868">
        <v>13</v>
      </c>
      <c r="W613" s="868">
        <v>11</v>
      </c>
      <c r="X613" s="868">
        <v>4</v>
      </c>
      <c r="Y613" s="884">
        <v>8</v>
      </c>
      <c r="Z613" s="867">
        <f t="shared" si="30"/>
        <v>36</v>
      </c>
      <c r="AA613" s="824"/>
      <c r="AB613" s="824"/>
      <c r="AC613" s="1012"/>
      <c r="AD613" s="547">
        <v>85.27</v>
      </c>
      <c r="AE613" s="547">
        <v>-1.56</v>
      </c>
      <c r="AF613" s="547">
        <v>19.72</v>
      </c>
      <c r="AG613" s="549">
        <v>6</v>
      </c>
      <c r="AH613" s="549">
        <v>85</v>
      </c>
      <c r="AI613" s="948"/>
      <c r="AJ613" s="550"/>
      <c r="AK613" s="550"/>
      <c r="AL613" s="437" t="s">
        <v>105</v>
      </c>
      <c r="AM613" s="550" t="s">
        <v>55</v>
      </c>
      <c r="AN613" s="551" t="s">
        <v>55</v>
      </c>
      <c r="AO613" s="550" t="s">
        <v>55</v>
      </c>
      <c r="AP613" s="550" t="s">
        <v>55</v>
      </c>
      <c r="AQ613" s="609" t="s">
        <v>32</v>
      </c>
      <c r="AR613" s="437" t="s">
        <v>2239</v>
      </c>
      <c r="AS613" s="437" t="s">
        <v>2868</v>
      </c>
      <c r="AT613" s="437"/>
      <c r="AU613" s="796" t="s">
        <v>2241</v>
      </c>
      <c r="AV613" s="437">
        <v>612</v>
      </c>
    </row>
    <row r="614" spans="1:48" ht="27">
      <c r="A614" s="535">
        <v>45719</v>
      </c>
      <c r="B614" s="536">
        <v>203</v>
      </c>
      <c r="C614" s="537">
        <v>0.4375</v>
      </c>
      <c r="D614" s="538">
        <v>2501816</v>
      </c>
      <c r="E614" s="538" t="s">
        <v>59</v>
      </c>
      <c r="F614" s="538" t="s">
        <v>55</v>
      </c>
      <c r="G614" s="857">
        <v>13.73</v>
      </c>
      <c r="H614" s="857"/>
      <c r="I614" s="857">
        <v>14</v>
      </c>
      <c r="J614" s="530"/>
      <c r="K614" s="830">
        <v>12.07</v>
      </c>
      <c r="L614" s="546">
        <f>(SSSE[[#This Row],[Protéine Brut (%) (+/-0,7)]]/(100-SSSE[[#This Row],[Humidité (%)]]))*100</f>
        <v>13.99095861829141</v>
      </c>
      <c r="M614" s="865">
        <v>1.26</v>
      </c>
      <c r="N614" s="865"/>
      <c r="O614" s="865">
        <v>8</v>
      </c>
      <c r="P614" s="865">
        <v>2.25</v>
      </c>
      <c r="Q614" s="867">
        <f t="shared" si="29"/>
        <v>11.51</v>
      </c>
      <c r="R614" s="862">
        <v>11.32</v>
      </c>
      <c r="S614" s="862">
        <v>23.4</v>
      </c>
      <c r="T614" s="862">
        <v>16.8</v>
      </c>
      <c r="U614" s="863">
        <f>SUM(SSSE[[#This Row],[G 355µ]:[G 250µ]])</f>
        <v>51.519999999999996</v>
      </c>
      <c r="V614" s="862">
        <v>17.7</v>
      </c>
      <c r="W614" s="862">
        <v>9.6199999999999992</v>
      </c>
      <c r="X614" s="862">
        <v>5.78</v>
      </c>
      <c r="Y614" s="883">
        <v>2.92</v>
      </c>
      <c r="Z614" s="867">
        <f t="shared" si="30"/>
        <v>36.020000000000003</v>
      </c>
      <c r="AA614" s="822">
        <v>27.53</v>
      </c>
      <c r="AB614" s="822">
        <v>89.04</v>
      </c>
      <c r="AC614" s="1116">
        <v>9.98</v>
      </c>
      <c r="AD614" s="531">
        <v>85.25</v>
      </c>
      <c r="AE614" s="531">
        <v>-1.46</v>
      </c>
      <c r="AF614" s="531">
        <v>19.21</v>
      </c>
      <c r="AG614" s="540">
        <v>8</v>
      </c>
      <c r="AH614" s="540">
        <v>120</v>
      </c>
      <c r="AI614" s="947"/>
      <c r="AJ614" s="437"/>
      <c r="AK614" s="437"/>
      <c r="AL614" s="550" t="s">
        <v>46</v>
      </c>
      <c r="AM614" s="550" t="s">
        <v>55</v>
      </c>
      <c r="AN614" s="551" t="s">
        <v>55</v>
      </c>
      <c r="AO614" s="550" t="s">
        <v>55</v>
      </c>
      <c r="AP614" s="550" t="s">
        <v>55</v>
      </c>
      <c r="AQ614" s="609" t="s">
        <v>32</v>
      </c>
      <c r="AR614" s="437" t="s">
        <v>2239</v>
      </c>
      <c r="AS614" s="437" t="s">
        <v>2869</v>
      </c>
      <c r="AT614" s="437"/>
      <c r="AU614" s="796" t="s">
        <v>2241</v>
      </c>
      <c r="AV614" s="437">
        <v>613</v>
      </c>
    </row>
    <row r="615" spans="1:48" ht="27">
      <c r="A615" s="541">
        <v>45719</v>
      </c>
      <c r="B615" s="542">
        <v>203</v>
      </c>
      <c r="C615" s="543">
        <v>0.5</v>
      </c>
      <c r="D615" s="544">
        <v>2501819</v>
      </c>
      <c r="E615" s="538" t="s">
        <v>59</v>
      </c>
      <c r="F615" s="538" t="s">
        <v>55</v>
      </c>
      <c r="G615" s="858">
        <v>13.85</v>
      </c>
      <c r="H615" s="858"/>
      <c r="I615" s="858"/>
      <c r="J615" s="545"/>
      <c r="K615" s="831">
        <v>11.97</v>
      </c>
      <c r="L615" s="546">
        <f>(SSSE[[#This Row],[Protéine Brut (%) (+/-0,7)]]/(100-SSSE[[#This Row],[Humidité (%)]]))*100</f>
        <v>13.894370284387698</v>
      </c>
      <c r="M615" s="866"/>
      <c r="N615" s="866"/>
      <c r="O615" s="866"/>
      <c r="P615" s="866"/>
      <c r="Q615" s="867"/>
      <c r="R615" s="868"/>
      <c r="S615" s="868"/>
      <c r="T615" s="868"/>
      <c r="U615" s="867"/>
      <c r="V615" s="868"/>
      <c r="W615" s="868"/>
      <c r="X615" s="868"/>
      <c r="Y615" s="884"/>
      <c r="Z615" s="867"/>
      <c r="AA615" s="824"/>
      <c r="AB615" s="824"/>
      <c r="AC615" s="1012"/>
      <c r="AD615" s="547">
        <v>85.21</v>
      </c>
      <c r="AE615" s="547">
        <v>-1.5</v>
      </c>
      <c r="AF615" s="547">
        <v>19.7</v>
      </c>
      <c r="AG615" s="540">
        <v>7</v>
      </c>
      <c r="AH615" s="540">
        <v>123</v>
      </c>
      <c r="AI615" s="948"/>
      <c r="AJ615" s="550"/>
      <c r="AK615" s="550"/>
      <c r="AL615" s="550" t="s">
        <v>46</v>
      </c>
      <c r="AM615" s="550" t="s">
        <v>55</v>
      </c>
      <c r="AN615" s="551" t="s">
        <v>55</v>
      </c>
      <c r="AO615" s="550" t="s">
        <v>55</v>
      </c>
      <c r="AP615" s="550" t="s">
        <v>55</v>
      </c>
      <c r="AQ615" s="609" t="s">
        <v>32</v>
      </c>
      <c r="AR615" s="437" t="s">
        <v>2239</v>
      </c>
      <c r="AS615" s="437" t="s">
        <v>2870</v>
      </c>
      <c r="AT615" s="437"/>
      <c r="AU615" s="796" t="s">
        <v>2241</v>
      </c>
      <c r="AV615" s="437">
        <v>614</v>
      </c>
    </row>
    <row r="616" spans="1:48" ht="27">
      <c r="A616" s="541">
        <v>45720</v>
      </c>
      <c r="B616" s="542">
        <v>203</v>
      </c>
      <c r="C616" s="543">
        <v>0.4375</v>
      </c>
      <c r="D616" s="544">
        <v>2501854</v>
      </c>
      <c r="E616" s="538" t="s">
        <v>59</v>
      </c>
      <c r="F616" s="538" t="s">
        <v>55</v>
      </c>
      <c r="G616" s="858">
        <v>13.82</v>
      </c>
      <c r="H616" s="858"/>
      <c r="I616" s="858"/>
      <c r="J616" s="545"/>
      <c r="K616" s="831">
        <v>11.94</v>
      </c>
      <c r="L616" s="546">
        <f>(SSSE[[#This Row],[Protéine Brut (%) (+/-0,7)]]/(100-SSSE[[#This Row],[Humidité (%)]]))*100</f>
        <v>13.854722673474123</v>
      </c>
      <c r="M616" s="866">
        <v>1.1000000000000001</v>
      </c>
      <c r="N616" s="866"/>
      <c r="O616" s="866">
        <v>6.6</v>
      </c>
      <c r="P616" s="866">
        <v>2.2000000000000002</v>
      </c>
      <c r="Q616" s="867">
        <f t="shared" si="29"/>
        <v>9.8999999999999986</v>
      </c>
      <c r="R616" s="868">
        <v>12.08</v>
      </c>
      <c r="S616" s="868">
        <v>23.6</v>
      </c>
      <c r="T616" s="868">
        <v>16.100000000000001</v>
      </c>
      <c r="U616" s="863">
        <f>SUM(SSSE[[#This Row],[G 355µ]:[G 250µ]])</f>
        <v>51.78</v>
      </c>
      <c r="V616" s="868">
        <v>15.8</v>
      </c>
      <c r="W616" s="868">
        <v>9.1999999999999993</v>
      </c>
      <c r="X616" s="868">
        <v>4.5999999999999996</v>
      </c>
      <c r="Y616" s="884">
        <v>5.2</v>
      </c>
      <c r="Z616" s="867">
        <f t="shared" si="30"/>
        <v>34.800000000000004</v>
      </c>
      <c r="AA616" s="824"/>
      <c r="AB616" s="824"/>
      <c r="AC616" s="1012"/>
      <c r="AD616" s="547">
        <v>85.6</v>
      </c>
      <c r="AE616" s="547">
        <v>-1.47</v>
      </c>
      <c r="AF616" s="547">
        <v>19.72</v>
      </c>
      <c r="AG616" s="540">
        <v>7</v>
      </c>
      <c r="AH616" s="540">
        <v>119</v>
      </c>
      <c r="AI616" s="948">
        <v>0.93</v>
      </c>
      <c r="AJ616" s="550"/>
      <c r="AK616" s="550"/>
      <c r="AL616" s="550" t="s">
        <v>46</v>
      </c>
      <c r="AM616" s="550" t="s">
        <v>55</v>
      </c>
      <c r="AN616" s="551" t="s">
        <v>55</v>
      </c>
      <c r="AO616" s="550" t="s">
        <v>55</v>
      </c>
      <c r="AP616" s="550" t="s">
        <v>55</v>
      </c>
      <c r="AQ616" s="609" t="s">
        <v>32</v>
      </c>
      <c r="AR616" s="437" t="s">
        <v>2239</v>
      </c>
      <c r="AS616" s="437" t="s">
        <v>2871</v>
      </c>
      <c r="AT616" s="437"/>
      <c r="AU616" s="796" t="s">
        <v>2241</v>
      </c>
      <c r="AV616" s="437">
        <v>615</v>
      </c>
    </row>
    <row r="617" spans="1:48" ht="27">
      <c r="A617" s="541">
        <v>45721</v>
      </c>
      <c r="B617" s="542">
        <v>203</v>
      </c>
      <c r="C617" s="543">
        <v>0.4375</v>
      </c>
      <c r="D617" s="544">
        <v>2501867</v>
      </c>
      <c r="E617" s="538" t="s">
        <v>59</v>
      </c>
      <c r="F617" s="538" t="s">
        <v>55</v>
      </c>
      <c r="G617" s="858">
        <v>13.83</v>
      </c>
      <c r="H617" s="858"/>
      <c r="I617" s="858"/>
      <c r="J617" s="545"/>
      <c r="K617" s="831">
        <v>12.06</v>
      </c>
      <c r="L617" s="546">
        <f>(SSSE[[#This Row],[Protéine Brut (%) (+/-0,7)]]/(100-SSSE[[#This Row],[Humidité (%)]]))*100</f>
        <v>13.995590112568179</v>
      </c>
      <c r="M617" s="866">
        <v>1.5</v>
      </c>
      <c r="N617" s="866"/>
      <c r="O617" s="866">
        <v>8</v>
      </c>
      <c r="P617" s="866">
        <v>2.2000000000000002</v>
      </c>
      <c r="Q617" s="867">
        <f t="shared" si="29"/>
        <v>11.7</v>
      </c>
      <c r="R617" s="868">
        <v>12.5</v>
      </c>
      <c r="S617" s="868">
        <v>25.5</v>
      </c>
      <c r="T617" s="868">
        <v>17.010000000000002</v>
      </c>
      <c r="U617" s="863">
        <f>SUM(SSSE[[#This Row],[G 355µ]:[G 250µ]])</f>
        <v>55.010000000000005</v>
      </c>
      <c r="V617" s="868">
        <v>16.100000000000001</v>
      </c>
      <c r="W617" s="868">
        <v>9.6</v>
      </c>
      <c r="X617" s="868">
        <v>5.6</v>
      </c>
      <c r="Y617" s="884">
        <v>3</v>
      </c>
      <c r="Z617" s="867">
        <f t="shared" si="30"/>
        <v>34.300000000000004</v>
      </c>
      <c r="AA617" s="824"/>
      <c r="AB617" s="824"/>
      <c r="AC617" s="1012"/>
      <c r="AD617" s="547">
        <v>84.53</v>
      </c>
      <c r="AE617" s="547">
        <v>-1.26</v>
      </c>
      <c r="AF617" s="547">
        <v>20</v>
      </c>
      <c r="AG617" s="540">
        <v>9</v>
      </c>
      <c r="AH617" s="540">
        <v>130</v>
      </c>
      <c r="AI617" s="948"/>
      <c r="AJ617" s="550"/>
      <c r="AK617" s="550"/>
      <c r="AL617" s="550" t="s">
        <v>27</v>
      </c>
      <c r="AM617" s="550" t="s">
        <v>55</v>
      </c>
      <c r="AN617" s="551" t="s">
        <v>55</v>
      </c>
      <c r="AO617" s="550" t="s">
        <v>55</v>
      </c>
      <c r="AP617" s="550" t="s">
        <v>55</v>
      </c>
      <c r="AQ617" s="609" t="s">
        <v>32</v>
      </c>
      <c r="AR617" s="437" t="s">
        <v>2239</v>
      </c>
      <c r="AS617" s="437" t="s">
        <v>2872</v>
      </c>
      <c r="AT617" s="437"/>
      <c r="AU617" s="796" t="s">
        <v>2241</v>
      </c>
      <c r="AV617" s="437">
        <v>616</v>
      </c>
    </row>
    <row r="618" spans="1:48" ht="27">
      <c r="A618" s="541">
        <v>45721</v>
      </c>
      <c r="B618" s="542">
        <v>203</v>
      </c>
      <c r="C618" s="543">
        <v>0.52083333333333337</v>
      </c>
      <c r="D618" s="544">
        <v>2501889</v>
      </c>
      <c r="E618" s="544" t="s">
        <v>21</v>
      </c>
      <c r="F618" s="544" t="s">
        <v>55</v>
      </c>
      <c r="G618" s="858">
        <v>13.97</v>
      </c>
      <c r="H618" s="858"/>
      <c r="I618" s="858"/>
      <c r="J618" s="545"/>
      <c r="K618" s="831">
        <v>11.62</v>
      </c>
      <c r="L618" s="546">
        <f>(SSSE[[#This Row],[Protéine Brut (%) (+/-0,7)]]/(100-SSSE[[#This Row],[Humidité (%)]]))*100</f>
        <v>13.506916192026036</v>
      </c>
      <c r="M618" s="866"/>
      <c r="N618" s="866"/>
      <c r="O618" s="866"/>
      <c r="P618" s="866"/>
      <c r="Q618" s="867"/>
      <c r="R618" s="868"/>
      <c r="S618" s="868"/>
      <c r="T618" s="868"/>
      <c r="U618" s="867"/>
      <c r="V618" s="868"/>
      <c r="W618" s="868"/>
      <c r="X618" s="868"/>
      <c r="Y618" s="884"/>
      <c r="Z618" s="863"/>
      <c r="AA618" s="824"/>
      <c r="AB618" s="824"/>
      <c r="AC618" s="1012"/>
      <c r="AD618" s="547">
        <v>84.73</v>
      </c>
      <c r="AE618" s="547">
        <v>-1.45</v>
      </c>
      <c r="AF618" s="547">
        <v>21.33</v>
      </c>
      <c r="AG618" s="549">
        <v>8</v>
      </c>
      <c r="AH618" s="549">
        <v>98</v>
      </c>
      <c r="AI618" s="948"/>
      <c r="AJ618" s="550"/>
      <c r="AK618" s="550"/>
      <c r="AL618" s="437" t="s">
        <v>105</v>
      </c>
      <c r="AM618" s="550" t="s">
        <v>55</v>
      </c>
      <c r="AN618" s="551" t="s">
        <v>55</v>
      </c>
      <c r="AO618" s="550" t="s">
        <v>55</v>
      </c>
      <c r="AP618" s="550" t="s">
        <v>55</v>
      </c>
      <c r="AQ618" s="609" t="s">
        <v>32</v>
      </c>
      <c r="AR618" s="437" t="s">
        <v>2239</v>
      </c>
      <c r="AS618" s="437" t="s">
        <v>2873</v>
      </c>
      <c r="AT618" s="437"/>
      <c r="AU618" s="796" t="s">
        <v>2241</v>
      </c>
      <c r="AV618" s="437">
        <v>617</v>
      </c>
    </row>
    <row r="619" spans="1:48" ht="27">
      <c r="A619" s="541">
        <v>45722</v>
      </c>
      <c r="B619" s="542">
        <v>203</v>
      </c>
      <c r="C619" s="543">
        <v>0.47916666666666669</v>
      </c>
      <c r="D619" s="544">
        <v>2501920</v>
      </c>
      <c r="E619" s="538" t="s">
        <v>59</v>
      </c>
      <c r="F619" s="538" t="s">
        <v>55</v>
      </c>
      <c r="G619" s="858">
        <v>13.98</v>
      </c>
      <c r="H619" s="858"/>
      <c r="I619" s="858">
        <v>14.1</v>
      </c>
      <c r="J619" s="545"/>
      <c r="K619" s="831">
        <v>12.02</v>
      </c>
      <c r="L619" s="546">
        <f>(SSSE[[#This Row],[Protéine Brut (%) (+/-0,7)]]/(100-SSSE[[#This Row],[Humidité (%)]]))*100</f>
        <v>13.973494536154382</v>
      </c>
      <c r="M619" s="866">
        <v>1.4</v>
      </c>
      <c r="N619" s="866"/>
      <c r="O619" s="866">
        <v>7</v>
      </c>
      <c r="P619" s="866">
        <v>2.2999999999999998</v>
      </c>
      <c r="Q619" s="867">
        <f t="shared" si="29"/>
        <v>10.7</v>
      </c>
      <c r="R619" s="868">
        <v>13</v>
      </c>
      <c r="S619" s="868">
        <v>26</v>
      </c>
      <c r="T619" s="868">
        <v>15</v>
      </c>
      <c r="U619" s="863">
        <f>SUM(SSSE[[#This Row],[G 355µ]:[G 250µ]])</f>
        <v>54</v>
      </c>
      <c r="V619" s="868">
        <v>13</v>
      </c>
      <c r="W619" s="868">
        <v>11</v>
      </c>
      <c r="X619" s="868">
        <v>5</v>
      </c>
      <c r="Y619" s="884">
        <v>6</v>
      </c>
      <c r="Z619" s="867">
        <f t="shared" si="30"/>
        <v>35</v>
      </c>
      <c r="AA619" s="824"/>
      <c r="AB619" s="824"/>
      <c r="AC619" s="1012"/>
      <c r="AD619" s="547">
        <v>85.1</v>
      </c>
      <c r="AE619" s="547">
        <v>-1.31</v>
      </c>
      <c r="AF619" s="547">
        <v>20.2</v>
      </c>
      <c r="AG619" s="549">
        <v>8</v>
      </c>
      <c r="AH619" s="549">
        <v>100</v>
      </c>
      <c r="AI619" s="948"/>
      <c r="AJ619" s="550"/>
      <c r="AK619" s="550"/>
      <c r="AL619" s="550" t="s">
        <v>27</v>
      </c>
      <c r="AM619" s="550" t="s">
        <v>55</v>
      </c>
      <c r="AN619" s="551" t="s">
        <v>55</v>
      </c>
      <c r="AO619" s="550" t="s">
        <v>55</v>
      </c>
      <c r="AP619" s="550" t="s">
        <v>55</v>
      </c>
      <c r="AQ619" s="609" t="s">
        <v>32</v>
      </c>
      <c r="AR619" s="437" t="s">
        <v>2239</v>
      </c>
      <c r="AS619" s="437" t="s">
        <v>2874</v>
      </c>
      <c r="AT619" s="437"/>
      <c r="AU619" s="796" t="s">
        <v>2241</v>
      </c>
      <c r="AV619" s="437">
        <v>618</v>
      </c>
    </row>
    <row r="620" spans="1:48" ht="27">
      <c r="A620" s="541">
        <v>45723</v>
      </c>
      <c r="B620" s="542">
        <v>303</v>
      </c>
      <c r="C620" s="543">
        <v>0.5</v>
      </c>
      <c r="D620" s="544">
        <v>2501948</v>
      </c>
      <c r="E620" s="538" t="s">
        <v>59</v>
      </c>
      <c r="F620" s="538" t="s">
        <v>55</v>
      </c>
      <c r="G620" s="858">
        <v>13.99</v>
      </c>
      <c r="H620" s="858"/>
      <c r="I620" s="858">
        <v>13.89</v>
      </c>
      <c r="J620" s="545"/>
      <c r="K620" s="831">
        <v>11.97</v>
      </c>
      <c r="L620" s="546">
        <f>(SSSE[[#This Row],[Protéine Brut (%) (+/-0,7)]]/(100-SSSE[[#This Row],[Humidité (%)]]))*100</f>
        <v>13.916986396930589</v>
      </c>
      <c r="M620" s="866">
        <v>1.4</v>
      </c>
      <c r="N620" s="866"/>
      <c r="O620" s="866">
        <v>7.12</v>
      </c>
      <c r="P620" s="866">
        <v>2.6</v>
      </c>
      <c r="Q620" s="867">
        <f t="shared" si="29"/>
        <v>11.12</v>
      </c>
      <c r="R620" s="868">
        <v>12</v>
      </c>
      <c r="S620" s="868">
        <v>22.84</v>
      </c>
      <c r="T620" s="868">
        <v>16.5</v>
      </c>
      <c r="U620" s="863">
        <f>SUM(SSSE[[#This Row],[G 355µ]:[G 250µ]])</f>
        <v>51.34</v>
      </c>
      <c r="V620" s="868">
        <v>14.88</v>
      </c>
      <c r="W620" s="868">
        <v>9</v>
      </c>
      <c r="X620" s="868">
        <v>3.4</v>
      </c>
      <c r="Y620" s="884">
        <v>6.06</v>
      </c>
      <c r="Z620" s="867">
        <f t="shared" si="30"/>
        <v>33.340000000000003</v>
      </c>
      <c r="AA620" s="824">
        <v>32.340000000000003</v>
      </c>
      <c r="AB620" s="824">
        <v>75.2</v>
      </c>
      <c r="AC620" s="1012">
        <v>11.98</v>
      </c>
      <c r="AD620" s="547">
        <v>84.93</v>
      </c>
      <c r="AE620" s="547">
        <v>-1.32</v>
      </c>
      <c r="AF620" s="547">
        <v>19.489999999999998</v>
      </c>
      <c r="AG620" s="549">
        <v>9</v>
      </c>
      <c r="AH620" s="549">
        <v>133</v>
      </c>
      <c r="AI620" s="948"/>
      <c r="AJ620" s="550"/>
      <c r="AK620" s="550"/>
      <c r="AL620" s="550" t="s">
        <v>46</v>
      </c>
      <c r="AM620" s="550" t="s">
        <v>55</v>
      </c>
      <c r="AN620" s="551" t="s">
        <v>55</v>
      </c>
      <c r="AO620" s="550" t="s">
        <v>55</v>
      </c>
      <c r="AP620" s="550" t="s">
        <v>55</v>
      </c>
      <c r="AQ620" s="609" t="s">
        <v>32</v>
      </c>
      <c r="AR620" s="437" t="s">
        <v>2239</v>
      </c>
      <c r="AS620" s="437" t="s">
        <v>2875</v>
      </c>
      <c r="AT620" s="437"/>
      <c r="AU620" s="796" t="s">
        <v>2241</v>
      </c>
      <c r="AV620" s="437">
        <v>619</v>
      </c>
    </row>
    <row r="621" spans="1:48" ht="27">
      <c r="A621" s="541">
        <v>45723</v>
      </c>
      <c r="B621" s="542">
        <v>303</v>
      </c>
      <c r="C621" s="543">
        <v>0.53125</v>
      </c>
      <c r="D621" s="544">
        <v>2501956</v>
      </c>
      <c r="E621" s="538" t="s">
        <v>59</v>
      </c>
      <c r="F621" s="538" t="s">
        <v>55</v>
      </c>
      <c r="G621" s="858">
        <v>13.99</v>
      </c>
      <c r="H621" s="858"/>
      <c r="I621" s="858"/>
      <c r="J621" s="545"/>
      <c r="K621" s="831">
        <v>12.11</v>
      </c>
      <c r="L621" s="546">
        <f>(SSSE[[#This Row],[Protéine Brut (%) (+/-0,7)]]/(100-SSSE[[#This Row],[Humidité (%)]]))*100</f>
        <v>14.079758167654921</v>
      </c>
      <c r="M621" s="866"/>
      <c r="N621" s="866"/>
      <c r="O621" s="866"/>
      <c r="P621" s="866"/>
      <c r="Q621" s="867"/>
      <c r="R621" s="868"/>
      <c r="S621" s="868"/>
      <c r="T621" s="868"/>
      <c r="U621" s="867"/>
      <c r="V621" s="868"/>
      <c r="W621" s="868"/>
      <c r="X621" s="868"/>
      <c r="Y621" s="884"/>
      <c r="Z621" s="867"/>
      <c r="AA621" s="824"/>
      <c r="AB621" s="824"/>
      <c r="AC621" s="1012"/>
      <c r="AD621" s="547">
        <v>85</v>
      </c>
      <c r="AE621" s="547">
        <v>-1.3</v>
      </c>
      <c r="AF621" s="547">
        <v>20</v>
      </c>
      <c r="AG621" s="549">
        <v>8</v>
      </c>
      <c r="AH621" s="549">
        <v>130</v>
      </c>
      <c r="AI621" s="948"/>
      <c r="AJ621" s="550"/>
      <c r="AK621" s="550"/>
      <c r="AL621" s="550" t="s">
        <v>27</v>
      </c>
      <c r="AM621" s="550" t="s">
        <v>55</v>
      </c>
      <c r="AN621" s="551" t="s">
        <v>55</v>
      </c>
      <c r="AO621" s="550" t="s">
        <v>55</v>
      </c>
      <c r="AP621" s="550" t="s">
        <v>55</v>
      </c>
      <c r="AQ621" s="609" t="s">
        <v>32</v>
      </c>
      <c r="AR621" s="437" t="s">
        <v>2239</v>
      </c>
      <c r="AS621" s="437" t="s">
        <v>2876</v>
      </c>
      <c r="AT621" s="437"/>
      <c r="AU621" s="796" t="s">
        <v>2241</v>
      </c>
      <c r="AV621" s="437">
        <v>620</v>
      </c>
    </row>
    <row r="622" spans="1:48" ht="27">
      <c r="A622" s="541">
        <v>45725</v>
      </c>
      <c r="B622" s="542">
        <v>303</v>
      </c>
      <c r="C622" s="543">
        <v>0.52083333333333337</v>
      </c>
      <c r="D622" s="544">
        <v>2502024</v>
      </c>
      <c r="E622" s="544" t="s">
        <v>21</v>
      </c>
      <c r="F622" s="544" t="s">
        <v>55</v>
      </c>
      <c r="G622" s="858">
        <v>14.14</v>
      </c>
      <c r="H622" s="858"/>
      <c r="I622" s="858"/>
      <c r="J622" s="545"/>
      <c r="K622" s="831">
        <v>11.59</v>
      </c>
      <c r="L622" s="546">
        <f>(SSSE[[#This Row],[Protéine Brut (%) (+/-0,7)]]/(100-SSSE[[#This Row],[Humidité (%)]]))*100</f>
        <v>13.498718844630794</v>
      </c>
      <c r="M622" s="866"/>
      <c r="N622" s="866"/>
      <c r="O622" s="866"/>
      <c r="P622" s="866"/>
      <c r="Q622" s="867"/>
      <c r="R622" s="868"/>
      <c r="S622" s="868"/>
      <c r="T622" s="868"/>
      <c r="U622" s="867"/>
      <c r="V622" s="868"/>
      <c r="W622" s="868"/>
      <c r="X622" s="868"/>
      <c r="Y622" s="884"/>
      <c r="Z622" s="867"/>
      <c r="AA622" s="824">
        <v>30.3</v>
      </c>
      <c r="AB622" s="824">
        <v>80.66</v>
      </c>
      <c r="AC622" s="1012">
        <v>11.34</v>
      </c>
      <c r="AD622" s="547">
        <v>85.34</v>
      </c>
      <c r="AE622" s="547">
        <v>-1.29</v>
      </c>
      <c r="AF622" s="547">
        <v>20.07</v>
      </c>
      <c r="AG622" s="549">
        <v>12</v>
      </c>
      <c r="AH622" s="549">
        <v>140</v>
      </c>
      <c r="AI622" s="948"/>
      <c r="AJ622" s="550"/>
      <c r="AK622" s="550"/>
      <c r="AL622" s="550" t="s">
        <v>27</v>
      </c>
      <c r="AM622" s="550" t="s">
        <v>55</v>
      </c>
      <c r="AN622" s="551" t="s">
        <v>55</v>
      </c>
      <c r="AO622" s="550" t="s">
        <v>55</v>
      </c>
      <c r="AP622" s="550" t="s">
        <v>55</v>
      </c>
      <c r="AQ622" s="609" t="s">
        <v>32</v>
      </c>
      <c r="AR622" s="437" t="s">
        <v>2239</v>
      </c>
      <c r="AS622" s="437" t="s">
        <v>2877</v>
      </c>
      <c r="AT622" s="437"/>
      <c r="AU622" s="796" t="s">
        <v>2241</v>
      </c>
      <c r="AV622" s="437">
        <v>621</v>
      </c>
    </row>
    <row r="623" spans="1:48" ht="27">
      <c r="A623" s="541">
        <v>45726</v>
      </c>
      <c r="B623" s="542">
        <v>303</v>
      </c>
      <c r="C623" s="543">
        <v>0.39583333333333331</v>
      </c>
      <c r="D623" s="544">
        <v>2502046</v>
      </c>
      <c r="E623" s="538" t="s">
        <v>59</v>
      </c>
      <c r="F623" s="538" t="s">
        <v>55</v>
      </c>
      <c r="G623" s="858">
        <v>14.03</v>
      </c>
      <c r="H623" s="858"/>
      <c r="I623" s="858">
        <v>14.05</v>
      </c>
      <c r="J623" s="545">
        <v>0.61399999999999999</v>
      </c>
      <c r="K623" s="831">
        <v>11.7</v>
      </c>
      <c r="L623" s="546">
        <f>(SSSE[[#This Row],[Protéine Brut (%) (+/-0,7)]]/(100-SSSE[[#This Row],[Humidité (%)]]))*100</f>
        <v>13.60939862742817</v>
      </c>
      <c r="M623" s="866">
        <v>1.6</v>
      </c>
      <c r="N623" s="866"/>
      <c r="O623" s="866">
        <v>8.4</v>
      </c>
      <c r="P623" s="866">
        <v>2.6</v>
      </c>
      <c r="Q623" s="867">
        <f t="shared" ref="Q623:Q627" si="31">SUM(M623:P623)</f>
        <v>12.6</v>
      </c>
      <c r="R623" s="868">
        <v>12.4</v>
      </c>
      <c r="S623" s="868">
        <v>23</v>
      </c>
      <c r="T623" s="868">
        <v>17</v>
      </c>
      <c r="U623" s="863">
        <f>SUM(SSSE[[#This Row],[G 355µ]:[G 250µ]])</f>
        <v>52.4</v>
      </c>
      <c r="V623" s="868">
        <v>15</v>
      </c>
      <c r="W623" s="868">
        <v>8.4</v>
      </c>
      <c r="X623" s="868">
        <v>4.34</v>
      </c>
      <c r="Y623" s="884">
        <v>6</v>
      </c>
      <c r="Z623" s="867">
        <f t="shared" ref="Z623:Z627" si="32">SUM(V623:Y623)</f>
        <v>33.739999999999995</v>
      </c>
      <c r="AA623" s="824">
        <v>30.98</v>
      </c>
      <c r="AB623" s="824">
        <v>76.92</v>
      </c>
      <c r="AC623" s="1012">
        <v>11.08</v>
      </c>
      <c r="AD623" s="547">
        <v>85.24</v>
      </c>
      <c r="AE623" s="547">
        <v>-1.08</v>
      </c>
      <c r="AF623" s="547">
        <v>19.48</v>
      </c>
      <c r="AG623" s="549">
        <v>12</v>
      </c>
      <c r="AH623" s="549">
        <v>150</v>
      </c>
      <c r="AI623" s="948">
        <v>1</v>
      </c>
      <c r="AJ623" s="550"/>
      <c r="AK623" s="550"/>
      <c r="AL623" s="550" t="s">
        <v>27</v>
      </c>
      <c r="AM623" s="550" t="s">
        <v>55</v>
      </c>
      <c r="AN623" s="551" t="s">
        <v>55</v>
      </c>
      <c r="AO623" s="550" t="s">
        <v>55</v>
      </c>
      <c r="AP623" s="550" t="s">
        <v>55</v>
      </c>
      <c r="AQ623" s="609" t="s">
        <v>32</v>
      </c>
      <c r="AR623" s="437" t="s">
        <v>2239</v>
      </c>
      <c r="AS623" s="437" t="s">
        <v>2878</v>
      </c>
      <c r="AT623" s="437"/>
      <c r="AU623" s="796" t="s">
        <v>2241</v>
      </c>
      <c r="AV623" s="437">
        <v>622</v>
      </c>
    </row>
    <row r="624" spans="1:48" ht="27">
      <c r="A624" s="541">
        <v>45727</v>
      </c>
      <c r="B624" s="542">
        <v>303</v>
      </c>
      <c r="C624" s="543">
        <v>0.33333333333333331</v>
      </c>
      <c r="D624" s="544">
        <v>2502059</v>
      </c>
      <c r="E624" s="538" t="s">
        <v>21</v>
      </c>
      <c r="F624" s="538" t="s">
        <v>55</v>
      </c>
      <c r="G624" s="858">
        <v>13.91</v>
      </c>
      <c r="H624" s="858"/>
      <c r="I624" s="858">
        <v>13.87</v>
      </c>
      <c r="J624" s="545">
        <v>0.60499999999999998</v>
      </c>
      <c r="K624" s="831">
        <v>11.47</v>
      </c>
      <c r="L624" s="546">
        <f>(SSSE[[#This Row],[Protéine Brut (%) (+/-0,7)]]/(100-SSSE[[#This Row],[Humidité (%)]]))*100</f>
        <v>13.323266349169474</v>
      </c>
      <c r="M624" s="866">
        <v>1</v>
      </c>
      <c r="N624" s="866"/>
      <c r="O624" s="866">
        <v>6.22</v>
      </c>
      <c r="P624" s="866">
        <v>1</v>
      </c>
      <c r="Q624" s="867">
        <f t="shared" si="31"/>
        <v>8.2199999999999989</v>
      </c>
      <c r="R624" s="868">
        <v>11.48</v>
      </c>
      <c r="S624" s="868">
        <v>24.26</v>
      </c>
      <c r="T624" s="868">
        <v>19.940000000000001</v>
      </c>
      <c r="U624" s="863">
        <f>SUM(SSSE[[#This Row],[G 355µ]:[G 250µ]])</f>
        <v>55.680000000000007</v>
      </c>
      <c r="V624" s="868">
        <v>17.7</v>
      </c>
      <c r="W624" s="868">
        <v>9.1999999999999993</v>
      </c>
      <c r="X624" s="868">
        <v>0.88</v>
      </c>
      <c r="Y624" s="884">
        <v>1.84</v>
      </c>
      <c r="Z624" s="867">
        <f t="shared" si="32"/>
        <v>29.619999999999997</v>
      </c>
      <c r="AA624" s="824">
        <v>32.119999999999997</v>
      </c>
      <c r="AB624" s="824">
        <v>78.88</v>
      </c>
      <c r="AC624" s="1012">
        <v>12</v>
      </c>
      <c r="AD624" s="547">
        <v>85.62</v>
      </c>
      <c r="AE624" s="547">
        <v>-1.38</v>
      </c>
      <c r="AF624" s="547">
        <v>19.440000000000001</v>
      </c>
      <c r="AG624" s="549">
        <v>9</v>
      </c>
      <c r="AH624" s="549">
        <v>112</v>
      </c>
      <c r="AI624" s="948"/>
      <c r="AJ624" s="550"/>
      <c r="AK624" s="550"/>
      <c r="AL624" s="550" t="s">
        <v>27</v>
      </c>
      <c r="AM624" s="550" t="s">
        <v>55</v>
      </c>
      <c r="AN624" s="551" t="s">
        <v>55</v>
      </c>
      <c r="AO624" s="550" t="s">
        <v>55</v>
      </c>
      <c r="AP624" s="550" t="s">
        <v>55</v>
      </c>
      <c r="AQ624" s="609" t="s">
        <v>32</v>
      </c>
      <c r="AR624" s="437" t="s">
        <v>2239</v>
      </c>
      <c r="AS624" s="437" t="s">
        <v>2879</v>
      </c>
      <c r="AT624" s="437"/>
      <c r="AU624" s="796" t="s">
        <v>2241</v>
      </c>
      <c r="AV624" s="437">
        <v>623</v>
      </c>
    </row>
    <row r="625" spans="1:48" ht="27">
      <c r="A625" s="541">
        <v>45727</v>
      </c>
      <c r="B625" s="542">
        <v>303</v>
      </c>
      <c r="C625" s="543">
        <v>0.35416666666666669</v>
      </c>
      <c r="D625" s="544">
        <v>2502061</v>
      </c>
      <c r="E625" s="538" t="s">
        <v>59</v>
      </c>
      <c r="F625" s="538" t="s">
        <v>55</v>
      </c>
      <c r="G625" s="858">
        <v>13.98</v>
      </c>
      <c r="H625" s="858"/>
      <c r="I625" s="858">
        <v>14.08</v>
      </c>
      <c r="J625" s="545">
        <v>0.65200000000000002</v>
      </c>
      <c r="K625" s="831">
        <v>11.95</v>
      </c>
      <c r="L625" s="546">
        <f>(SSSE[[#This Row],[Protéine Brut (%) (+/-0,7)]]/(100-SSSE[[#This Row],[Humidité (%)]]))*100</f>
        <v>13.892118112066962</v>
      </c>
      <c r="M625" s="866">
        <v>1.46</v>
      </c>
      <c r="N625" s="866"/>
      <c r="O625" s="866">
        <v>7.76</v>
      </c>
      <c r="P625" s="866">
        <v>1.46</v>
      </c>
      <c r="Q625" s="867">
        <f t="shared" si="31"/>
        <v>10.68</v>
      </c>
      <c r="R625" s="868">
        <v>11.6</v>
      </c>
      <c r="S625" s="868">
        <v>21.6</v>
      </c>
      <c r="T625" s="868">
        <v>15.6</v>
      </c>
      <c r="U625" s="863">
        <f>SUM(SSSE[[#This Row],[G 355µ]:[G 250µ]])</f>
        <v>48.800000000000004</v>
      </c>
      <c r="V625" s="868">
        <v>17.14</v>
      </c>
      <c r="W625" s="868">
        <v>8.8800000000000008</v>
      </c>
      <c r="X625" s="868">
        <v>3.6</v>
      </c>
      <c r="Y625" s="884">
        <v>6.28</v>
      </c>
      <c r="Z625" s="867">
        <f t="shared" si="32"/>
        <v>35.900000000000006</v>
      </c>
      <c r="AA625" s="824">
        <v>35.15</v>
      </c>
      <c r="AB625" s="824">
        <v>78.97</v>
      </c>
      <c r="AC625" s="1012">
        <v>13</v>
      </c>
      <c r="AD625" s="547">
        <v>84.78</v>
      </c>
      <c r="AE625" s="547">
        <v>-0.89</v>
      </c>
      <c r="AF625" s="547">
        <v>18.62</v>
      </c>
      <c r="AG625" s="549">
        <v>13</v>
      </c>
      <c r="AH625" s="549">
        <v>155</v>
      </c>
      <c r="AI625" s="948"/>
      <c r="AJ625" s="550"/>
      <c r="AK625" s="550"/>
      <c r="AL625" s="550" t="s">
        <v>27</v>
      </c>
      <c r="AM625" s="550" t="s">
        <v>55</v>
      </c>
      <c r="AN625" s="551" t="s">
        <v>55</v>
      </c>
      <c r="AO625" s="550" t="s">
        <v>55</v>
      </c>
      <c r="AP625" s="550" t="s">
        <v>55</v>
      </c>
      <c r="AQ625" s="609" t="s">
        <v>32</v>
      </c>
      <c r="AR625" s="437" t="s">
        <v>2239</v>
      </c>
      <c r="AS625" s="437" t="s">
        <v>2880</v>
      </c>
      <c r="AT625" s="437"/>
      <c r="AU625" s="796" t="s">
        <v>2241</v>
      </c>
      <c r="AV625" s="437">
        <v>624</v>
      </c>
    </row>
    <row r="626" spans="1:48" ht="27">
      <c r="A626" s="541">
        <v>45727</v>
      </c>
      <c r="B626" s="542">
        <v>303</v>
      </c>
      <c r="C626" s="543">
        <v>0.4375</v>
      </c>
      <c r="D626" s="544">
        <v>2502090</v>
      </c>
      <c r="E626" s="538" t="s">
        <v>21</v>
      </c>
      <c r="F626" s="538" t="s">
        <v>55</v>
      </c>
      <c r="G626" s="858">
        <v>13.9</v>
      </c>
      <c r="H626" s="858"/>
      <c r="I626" s="858"/>
      <c r="J626" s="545"/>
      <c r="K626" s="831">
        <v>11.57</v>
      </c>
      <c r="L626" s="546">
        <f>(SSSE[[#This Row],[Protéine Brut (%) (+/-0,7)]]/(100-SSSE[[#This Row],[Humidité (%)]]))*100</f>
        <v>13.437862950058074</v>
      </c>
      <c r="M626" s="866"/>
      <c r="N626" s="866"/>
      <c r="O626" s="866"/>
      <c r="P626" s="866"/>
      <c r="Q626" s="867"/>
      <c r="R626" s="868"/>
      <c r="S626" s="868"/>
      <c r="T626" s="868"/>
      <c r="U626" s="868"/>
      <c r="V626" s="868"/>
      <c r="W626" s="868"/>
      <c r="X626" s="868"/>
      <c r="Y626" s="884"/>
      <c r="Z626" s="868"/>
      <c r="AA626" s="824"/>
      <c r="AB626" s="824"/>
      <c r="AC626" s="1012"/>
      <c r="AD626" s="547">
        <v>84.97</v>
      </c>
      <c r="AE626" s="547">
        <v>-1.34</v>
      </c>
      <c r="AF626" s="547">
        <v>19.8</v>
      </c>
      <c r="AG626" s="549">
        <v>14</v>
      </c>
      <c r="AH626" s="549">
        <v>102</v>
      </c>
      <c r="AI626" s="948"/>
      <c r="AJ626" s="550"/>
      <c r="AK626" s="550"/>
      <c r="AL626" s="550" t="s">
        <v>27</v>
      </c>
      <c r="AM626" s="550" t="s">
        <v>55</v>
      </c>
      <c r="AN626" s="551" t="s">
        <v>55</v>
      </c>
      <c r="AO626" s="550" t="s">
        <v>55</v>
      </c>
      <c r="AP626" s="550" t="s">
        <v>55</v>
      </c>
      <c r="AQ626" s="609" t="s">
        <v>32</v>
      </c>
      <c r="AR626" s="437" t="s">
        <v>2239</v>
      </c>
      <c r="AS626" s="437" t="s">
        <v>2881</v>
      </c>
      <c r="AT626" s="437"/>
      <c r="AU626" s="796" t="s">
        <v>2241</v>
      </c>
      <c r="AV626" s="437">
        <v>625</v>
      </c>
    </row>
    <row r="627" spans="1:48" ht="27">
      <c r="A627" s="535">
        <v>45727</v>
      </c>
      <c r="B627" s="536">
        <v>303</v>
      </c>
      <c r="C627" s="537">
        <v>0.5</v>
      </c>
      <c r="D627" s="538">
        <v>2502092</v>
      </c>
      <c r="E627" s="538" t="s">
        <v>21</v>
      </c>
      <c r="F627" s="538" t="s">
        <v>55</v>
      </c>
      <c r="G627" s="857">
        <v>13.98</v>
      </c>
      <c r="H627" s="857"/>
      <c r="I627" s="857">
        <v>13.8</v>
      </c>
      <c r="J627" s="530"/>
      <c r="K627" s="830">
        <v>11.36</v>
      </c>
      <c r="L627" s="546">
        <f>(SSSE[[#This Row],[Protéine Brut (%) (+/-0,7)]]/(100-SSSE[[#This Row],[Humidité (%)]]))*100</f>
        <v>13.206231109044408</v>
      </c>
      <c r="M627" s="865">
        <v>1.2</v>
      </c>
      <c r="N627" s="865"/>
      <c r="O627" s="865">
        <v>7.8</v>
      </c>
      <c r="P627" s="865">
        <v>1.4</v>
      </c>
      <c r="Q627" s="867">
        <f t="shared" si="31"/>
        <v>10.4</v>
      </c>
      <c r="R627" s="862">
        <v>12</v>
      </c>
      <c r="S627" s="862">
        <v>24.18</v>
      </c>
      <c r="T627" s="862">
        <v>24.48</v>
      </c>
      <c r="U627" s="863">
        <f>SUM(SSSE[[#This Row],[G 355µ]:[G 250µ]])</f>
        <v>60.66</v>
      </c>
      <c r="V627" s="862">
        <v>13</v>
      </c>
      <c r="W627" s="862">
        <v>8.6</v>
      </c>
      <c r="X627" s="862">
        <v>2</v>
      </c>
      <c r="Y627" s="883">
        <v>3.4</v>
      </c>
      <c r="Z627" s="867">
        <f t="shared" si="32"/>
        <v>27</v>
      </c>
      <c r="AA627" s="822">
        <v>34.24</v>
      </c>
      <c r="AB627" s="822">
        <v>78</v>
      </c>
      <c r="AC627" s="1116">
        <v>13.3</v>
      </c>
      <c r="AD627" s="531">
        <v>85.25</v>
      </c>
      <c r="AE627" s="531">
        <v>-1.45</v>
      </c>
      <c r="AF627" s="531">
        <v>19.899999999999999</v>
      </c>
      <c r="AG627" s="549">
        <v>5</v>
      </c>
      <c r="AH627" s="549">
        <v>90</v>
      </c>
      <c r="AI627" s="947"/>
      <c r="AJ627" s="437"/>
      <c r="AK627" s="437"/>
      <c r="AL627" s="437" t="s">
        <v>105</v>
      </c>
      <c r="AM627" s="550" t="s">
        <v>55</v>
      </c>
      <c r="AN627" s="551" t="s">
        <v>55</v>
      </c>
      <c r="AO627" s="550" t="s">
        <v>55</v>
      </c>
      <c r="AP627" s="550" t="s">
        <v>55</v>
      </c>
      <c r="AQ627" s="609" t="s">
        <v>32</v>
      </c>
      <c r="AR627" s="437" t="s">
        <v>2239</v>
      </c>
      <c r="AS627" s="437" t="s">
        <v>2882</v>
      </c>
      <c r="AT627" s="437"/>
      <c r="AU627" s="796" t="s">
        <v>2241</v>
      </c>
      <c r="AV627" s="437">
        <v>626</v>
      </c>
    </row>
    <row r="628" spans="1:48" ht="27">
      <c r="A628" s="535">
        <v>45728</v>
      </c>
      <c r="B628" s="536">
        <v>303</v>
      </c>
      <c r="C628" s="537">
        <v>0.75</v>
      </c>
      <c r="D628" s="538">
        <v>2502098</v>
      </c>
      <c r="E628" s="538" t="s">
        <v>21</v>
      </c>
      <c r="F628" s="538" t="s">
        <v>55</v>
      </c>
      <c r="G628" s="857">
        <v>13.82</v>
      </c>
      <c r="H628" s="857"/>
      <c r="I628" s="857"/>
      <c r="J628" s="530"/>
      <c r="K628" s="830">
        <v>11.74</v>
      </c>
      <c r="L628" s="546">
        <f>(SSSE[[#This Row],[Protéine Brut (%) (+/-0,7)]]/(100-SSSE[[#This Row],[Humidité (%)]]))*100</f>
        <v>13.622650266883266</v>
      </c>
      <c r="M628" s="865"/>
      <c r="N628" s="865"/>
      <c r="O628" s="865"/>
      <c r="P628" s="865"/>
      <c r="Q628" s="867"/>
      <c r="R628" s="862"/>
      <c r="S628" s="862"/>
      <c r="T628" s="862"/>
      <c r="U628" s="868"/>
      <c r="V628" s="862"/>
      <c r="W628" s="862"/>
      <c r="X628" s="862"/>
      <c r="Y628" s="883"/>
      <c r="Z628" s="867"/>
      <c r="AA628" s="822"/>
      <c r="AB628" s="822"/>
      <c r="AC628" s="1116"/>
      <c r="AD628" s="531">
        <v>86.2</v>
      </c>
      <c r="AE628" s="531">
        <v>-1.46</v>
      </c>
      <c r="AF628" s="531">
        <v>20.59</v>
      </c>
      <c r="AG628" s="549">
        <v>5</v>
      </c>
      <c r="AH628" s="549">
        <v>95</v>
      </c>
      <c r="AI628" s="947"/>
      <c r="AJ628" s="437"/>
      <c r="AK628" s="437"/>
      <c r="AL628" s="437" t="s">
        <v>105</v>
      </c>
      <c r="AM628" s="550" t="s">
        <v>55</v>
      </c>
      <c r="AN628" s="551" t="s">
        <v>55</v>
      </c>
      <c r="AO628" s="550" t="s">
        <v>55</v>
      </c>
      <c r="AP628" s="550" t="s">
        <v>55</v>
      </c>
      <c r="AQ628" s="609" t="s">
        <v>32</v>
      </c>
      <c r="AR628" s="437" t="s">
        <v>2239</v>
      </c>
      <c r="AS628" s="437" t="s">
        <v>2883</v>
      </c>
      <c r="AT628" s="437"/>
      <c r="AU628" s="796" t="s">
        <v>2241</v>
      </c>
      <c r="AV628" s="437">
        <v>627</v>
      </c>
    </row>
    <row r="629" spans="1:48" ht="27">
      <c r="A629" s="535">
        <v>45728</v>
      </c>
      <c r="B629" s="536">
        <v>303</v>
      </c>
      <c r="C629" s="537">
        <v>0.95833333333333337</v>
      </c>
      <c r="D629" s="538">
        <v>2502099</v>
      </c>
      <c r="E629" s="538" t="s">
        <v>21</v>
      </c>
      <c r="F629" s="538" t="s">
        <v>55</v>
      </c>
      <c r="G629" s="857">
        <v>14.03</v>
      </c>
      <c r="H629" s="857"/>
      <c r="I629" s="857"/>
      <c r="J629" s="530"/>
      <c r="K629" s="830">
        <v>11.85</v>
      </c>
      <c r="L629" s="546">
        <f>(SSSE[[#This Row],[Protéine Brut (%) (+/-0,7)]]/(100-SSSE[[#This Row],[Humidité (%)]]))*100</f>
        <v>13.783878097010586</v>
      </c>
      <c r="M629" s="865"/>
      <c r="N629" s="865"/>
      <c r="O629" s="865"/>
      <c r="P629" s="865"/>
      <c r="Q629" s="867"/>
      <c r="R629" s="862"/>
      <c r="S629" s="862"/>
      <c r="T629" s="862"/>
      <c r="U629" s="868"/>
      <c r="V629" s="862"/>
      <c r="W629" s="862"/>
      <c r="X629" s="862"/>
      <c r="Y629" s="883"/>
      <c r="Z629" s="867"/>
      <c r="AA629" s="822"/>
      <c r="AB629" s="822"/>
      <c r="AC629" s="1116"/>
      <c r="AD629" s="531">
        <v>85.96</v>
      </c>
      <c r="AE629" s="531">
        <v>-1.45</v>
      </c>
      <c r="AF629" s="531">
        <v>20.77</v>
      </c>
      <c r="AG629" s="549">
        <v>15</v>
      </c>
      <c r="AH629" s="549">
        <v>125</v>
      </c>
      <c r="AI629" s="947"/>
      <c r="AJ629" s="437"/>
      <c r="AK629" s="437"/>
      <c r="AL629" s="550" t="s">
        <v>27</v>
      </c>
      <c r="AM629" s="550" t="s">
        <v>55</v>
      </c>
      <c r="AN629" s="551" t="s">
        <v>55</v>
      </c>
      <c r="AO629" s="550" t="s">
        <v>55</v>
      </c>
      <c r="AP629" s="550" t="s">
        <v>55</v>
      </c>
      <c r="AQ629" s="609" t="s">
        <v>32</v>
      </c>
      <c r="AR629" s="437" t="s">
        <v>2239</v>
      </c>
      <c r="AS629" s="437" t="s">
        <v>2884</v>
      </c>
      <c r="AT629" s="437"/>
      <c r="AU629" s="796" t="s">
        <v>2241</v>
      </c>
      <c r="AV629" s="437">
        <v>628</v>
      </c>
    </row>
    <row r="630" spans="1:48" ht="27">
      <c r="A630" s="535">
        <v>45728</v>
      </c>
      <c r="B630" s="536">
        <v>303</v>
      </c>
      <c r="C630" s="537">
        <v>0.38541666666666669</v>
      </c>
      <c r="D630" s="538">
        <v>2502115</v>
      </c>
      <c r="E630" s="538" t="s">
        <v>59</v>
      </c>
      <c r="F630" s="538" t="s">
        <v>55</v>
      </c>
      <c r="G630" s="857">
        <v>13.7</v>
      </c>
      <c r="H630" s="857"/>
      <c r="I630" s="857"/>
      <c r="J630" s="530"/>
      <c r="K630" s="830">
        <v>11.56</v>
      </c>
      <c r="L630" s="546">
        <f>(SSSE[[#This Row],[Protéine Brut (%) (+/-0,7)]]/(100-SSSE[[#This Row],[Humidité (%)]]))*100</f>
        <v>13.39513325608343</v>
      </c>
      <c r="M630" s="865">
        <v>1.2</v>
      </c>
      <c r="N630" s="865"/>
      <c r="O630" s="865">
        <v>6.6</v>
      </c>
      <c r="P630" s="865">
        <v>1.8</v>
      </c>
      <c r="Q630" s="867">
        <f t="shared" ref="Q630:Q631" si="33">SUM(M630:P630)</f>
        <v>9.6</v>
      </c>
      <c r="R630" s="862">
        <v>9</v>
      </c>
      <c r="S630" s="862">
        <v>20</v>
      </c>
      <c r="T630" s="862">
        <v>19</v>
      </c>
      <c r="U630" s="863">
        <f>SUM(SSSE[[#This Row],[G 355µ]:[G 250µ]])</f>
        <v>48</v>
      </c>
      <c r="V630" s="862">
        <v>20</v>
      </c>
      <c r="W630" s="862">
        <v>11.2</v>
      </c>
      <c r="X630" s="862">
        <v>7.6</v>
      </c>
      <c r="Y630" s="883">
        <v>3.2</v>
      </c>
      <c r="Z630" s="867">
        <f t="shared" ref="Z630:Z631" si="34">SUM(V630:Y630)</f>
        <v>42</v>
      </c>
      <c r="AA630" s="822"/>
      <c r="AB630" s="822"/>
      <c r="AC630" s="1116"/>
      <c r="AD630" s="531">
        <v>86.43</v>
      </c>
      <c r="AE630" s="531">
        <v>-1.39</v>
      </c>
      <c r="AF630" s="531">
        <v>19.809999999999999</v>
      </c>
      <c r="AG630" s="549">
        <v>5</v>
      </c>
      <c r="AH630" s="549">
        <v>112</v>
      </c>
      <c r="AI630" s="947"/>
      <c r="AJ630" s="437"/>
      <c r="AK630" s="437"/>
      <c r="AL630" s="550" t="s">
        <v>27</v>
      </c>
      <c r="AM630" s="550" t="s">
        <v>55</v>
      </c>
      <c r="AN630" s="551" t="s">
        <v>55</v>
      </c>
      <c r="AO630" s="550" t="s">
        <v>55</v>
      </c>
      <c r="AP630" s="550" t="s">
        <v>55</v>
      </c>
      <c r="AQ630" s="609" t="s">
        <v>32</v>
      </c>
      <c r="AR630" s="437" t="s">
        <v>2239</v>
      </c>
      <c r="AS630" s="437" t="s">
        <v>2885</v>
      </c>
      <c r="AT630" s="437"/>
      <c r="AU630" s="796" t="s">
        <v>2241</v>
      </c>
      <c r="AV630" s="437">
        <v>629</v>
      </c>
    </row>
    <row r="631" spans="1:48" ht="27">
      <c r="A631" s="535">
        <v>45729</v>
      </c>
      <c r="B631" s="536">
        <v>303</v>
      </c>
      <c r="C631" s="537">
        <v>0.625</v>
      </c>
      <c r="D631" s="538">
        <v>2502147</v>
      </c>
      <c r="E631" s="538" t="s">
        <v>21</v>
      </c>
      <c r="F631" s="538" t="s">
        <v>55</v>
      </c>
      <c r="G631" s="857">
        <v>14.03</v>
      </c>
      <c r="H631" s="857"/>
      <c r="I631" s="857">
        <v>13.97</v>
      </c>
      <c r="J631" s="530">
        <v>0.62</v>
      </c>
      <c r="K631" s="830">
        <v>11.79</v>
      </c>
      <c r="L631" s="546">
        <f>(SSSE[[#This Row],[Protéine Brut (%) (+/-0,7)]]/(100-SSSE[[#This Row],[Humidité (%)]]))*100</f>
        <v>13.71408630917762</v>
      </c>
      <c r="M631" s="865">
        <v>1.1000000000000001</v>
      </c>
      <c r="N631" s="865"/>
      <c r="O631" s="865">
        <v>7.8</v>
      </c>
      <c r="P631" s="865">
        <v>2.42</v>
      </c>
      <c r="Q631" s="867">
        <f t="shared" si="33"/>
        <v>11.32</v>
      </c>
      <c r="R631" s="862">
        <v>10.8</v>
      </c>
      <c r="S631" s="862">
        <v>24</v>
      </c>
      <c r="T631" s="862">
        <v>23.7</v>
      </c>
      <c r="U631" s="863">
        <f>SUM(SSSE[[#This Row],[G 355µ]:[G 250µ]])</f>
        <v>58.5</v>
      </c>
      <c r="V631" s="862">
        <v>17.12</v>
      </c>
      <c r="W631" s="862">
        <v>8.32</v>
      </c>
      <c r="X631" s="862">
        <v>4</v>
      </c>
      <c r="Y631" s="883">
        <v>1.28</v>
      </c>
      <c r="Z631" s="867">
        <f t="shared" si="34"/>
        <v>30.720000000000002</v>
      </c>
      <c r="AA631" s="822">
        <v>32.880000000000003</v>
      </c>
      <c r="AB631" s="822">
        <v>77.349999999999994</v>
      </c>
      <c r="AC631" s="1116">
        <v>11.4</v>
      </c>
      <c r="AD631" s="531">
        <v>86.01</v>
      </c>
      <c r="AE631" s="531">
        <v>-1.29</v>
      </c>
      <c r="AF631" s="531">
        <v>20.149999999999999</v>
      </c>
      <c r="AG631" s="549">
        <v>13</v>
      </c>
      <c r="AH631" s="549">
        <v>150</v>
      </c>
      <c r="AI631" s="947"/>
      <c r="AJ631" s="437"/>
      <c r="AK631" s="437"/>
      <c r="AL631" s="550" t="s">
        <v>27</v>
      </c>
      <c r="AM631" s="550" t="s">
        <v>55</v>
      </c>
      <c r="AN631" s="551" t="s">
        <v>55</v>
      </c>
      <c r="AO631" s="550" t="s">
        <v>55</v>
      </c>
      <c r="AP631" s="550" t="s">
        <v>55</v>
      </c>
      <c r="AQ631" s="609" t="s">
        <v>32</v>
      </c>
      <c r="AR631" s="437" t="s">
        <v>2239</v>
      </c>
      <c r="AS631" s="437" t="s">
        <v>2886</v>
      </c>
      <c r="AT631" s="437"/>
      <c r="AU631" s="796" t="s">
        <v>2241</v>
      </c>
      <c r="AV631" s="437">
        <v>630</v>
      </c>
    </row>
    <row r="632" spans="1:48" ht="27">
      <c r="A632" s="535">
        <v>45729</v>
      </c>
      <c r="B632" s="536">
        <v>303</v>
      </c>
      <c r="C632" s="537">
        <v>0.83333333333333337</v>
      </c>
      <c r="D632" s="538">
        <v>2502146</v>
      </c>
      <c r="E632" s="538" t="s">
        <v>21</v>
      </c>
      <c r="F632" s="538" t="s">
        <v>55</v>
      </c>
      <c r="G632" s="857">
        <v>14.05</v>
      </c>
      <c r="H632" s="857"/>
      <c r="I632" s="857">
        <v>14.06</v>
      </c>
      <c r="J632" s="530">
        <v>0.63200000000000001</v>
      </c>
      <c r="K632" s="830">
        <v>11.89</v>
      </c>
      <c r="L632" s="546">
        <f>(SSSE[[#This Row],[Protéine Brut (%) (+/-0,7)]]/(100-SSSE[[#This Row],[Humidité (%)]]))*100</f>
        <v>13.833624200116345</v>
      </c>
      <c r="M632" s="865"/>
      <c r="N632" s="865"/>
      <c r="O632" s="865"/>
      <c r="P632" s="865"/>
      <c r="Q632" s="867"/>
      <c r="R632" s="862"/>
      <c r="S632" s="862"/>
      <c r="T632" s="862"/>
      <c r="U632" s="868"/>
      <c r="V632" s="862"/>
      <c r="W632" s="862"/>
      <c r="X632" s="862"/>
      <c r="Y632" s="883"/>
      <c r="Z632" s="867"/>
      <c r="AA632" s="822"/>
      <c r="AB632" s="822"/>
      <c r="AC632" s="1116"/>
      <c r="AD632" s="531">
        <v>86.01</v>
      </c>
      <c r="AE632" s="531">
        <v>-1.29</v>
      </c>
      <c r="AF632" s="531">
        <v>20.149999999999999</v>
      </c>
      <c r="AG632" s="549">
        <v>18</v>
      </c>
      <c r="AH632" s="549">
        <v>120</v>
      </c>
      <c r="AI632" s="947">
        <v>0.85</v>
      </c>
      <c r="AJ632" s="437"/>
      <c r="AK632" s="437"/>
      <c r="AL632" s="550" t="s">
        <v>27</v>
      </c>
      <c r="AM632" s="550" t="s">
        <v>55</v>
      </c>
      <c r="AN632" s="551" t="s">
        <v>55</v>
      </c>
      <c r="AO632" s="550" t="s">
        <v>55</v>
      </c>
      <c r="AP632" s="550" t="s">
        <v>55</v>
      </c>
      <c r="AQ632" s="609" t="s">
        <v>32</v>
      </c>
      <c r="AR632" s="437" t="s">
        <v>2239</v>
      </c>
      <c r="AS632" s="437" t="s">
        <v>2887</v>
      </c>
      <c r="AT632" s="437"/>
      <c r="AU632" s="796" t="s">
        <v>2241</v>
      </c>
      <c r="AV632" s="437">
        <v>631</v>
      </c>
    </row>
    <row r="633" spans="1:48" ht="27">
      <c r="A633" s="535">
        <v>45729</v>
      </c>
      <c r="B633" s="536">
        <v>303</v>
      </c>
      <c r="C633" s="537">
        <v>0.375</v>
      </c>
      <c r="D633" s="538">
        <v>2502148</v>
      </c>
      <c r="E633" s="538" t="s">
        <v>59</v>
      </c>
      <c r="F633" s="538" t="s">
        <v>55</v>
      </c>
      <c r="G633" s="857">
        <v>13.63</v>
      </c>
      <c r="H633" s="857"/>
      <c r="I633" s="857">
        <v>13.7</v>
      </c>
      <c r="J633" s="530">
        <v>0.62</v>
      </c>
      <c r="K633" s="830">
        <v>11.87</v>
      </c>
      <c r="L633" s="546">
        <f>(SSSE[[#This Row],[Protéine Brut (%) (+/-0,7)]]/(100-SSSE[[#This Row],[Humidité (%)]]))*100</f>
        <v>13.743197869630658</v>
      </c>
      <c r="M633" s="865">
        <v>1.28</v>
      </c>
      <c r="N633" s="865"/>
      <c r="O633" s="865">
        <v>8.6</v>
      </c>
      <c r="P633" s="865">
        <v>1.74</v>
      </c>
      <c r="Q633" s="867">
        <f t="shared" ref="Q633:Q635" si="35">SUM(M633:P633)</f>
        <v>11.62</v>
      </c>
      <c r="R633" s="862">
        <v>10</v>
      </c>
      <c r="S633" s="862">
        <v>22</v>
      </c>
      <c r="T633" s="862">
        <v>17.8</v>
      </c>
      <c r="U633" s="863">
        <f>SUM(SSSE[[#This Row],[G 355µ]:[G 250µ]])</f>
        <v>49.8</v>
      </c>
      <c r="V633" s="862">
        <v>16.739999999999998</v>
      </c>
      <c r="W633" s="862">
        <v>12</v>
      </c>
      <c r="X633" s="862">
        <v>5.4</v>
      </c>
      <c r="Y633" s="883">
        <v>4</v>
      </c>
      <c r="Z633" s="867">
        <f t="shared" ref="Z633:Z641" si="36">SUM(V633:Y633)</f>
        <v>38.14</v>
      </c>
      <c r="AA633" s="822">
        <v>32.9</v>
      </c>
      <c r="AB633" s="822">
        <v>84.79</v>
      </c>
      <c r="AC633" s="1116">
        <v>11.21</v>
      </c>
      <c r="AD633" s="531">
        <v>86.33</v>
      </c>
      <c r="AE633" s="531">
        <v>-1.38</v>
      </c>
      <c r="AF633" s="531">
        <v>19.84</v>
      </c>
      <c r="AG633" s="549">
        <v>11</v>
      </c>
      <c r="AH633" s="549">
        <v>120</v>
      </c>
      <c r="AI633" s="947">
        <v>0.88</v>
      </c>
      <c r="AJ633" s="437"/>
      <c r="AK633" s="437"/>
      <c r="AL633" s="550" t="s">
        <v>27</v>
      </c>
      <c r="AM633" s="550" t="s">
        <v>55</v>
      </c>
      <c r="AN633" s="551" t="s">
        <v>55</v>
      </c>
      <c r="AO633" s="550" t="s">
        <v>55</v>
      </c>
      <c r="AP633" s="550" t="s">
        <v>55</v>
      </c>
      <c r="AQ633" s="609" t="s">
        <v>32</v>
      </c>
      <c r="AR633" s="437" t="s">
        <v>2239</v>
      </c>
      <c r="AS633" s="437" t="s">
        <v>2888</v>
      </c>
      <c r="AT633" s="437"/>
      <c r="AU633" s="796" t="s">
        <v>2241</v>
      </c>
      <c r="AV633" s="437">
        <v>632</v>
      </c>
    </row>
    <row r="634" spans="1:48" ht="27">
      <c r="A634" s="535">
        <v>45730</v>
      </c>
      <c r="B634" s="536">
        <v>303</v>
      </c>
      <c r="C634" s="537">
        <v>0.375</v>
      </c>
      <c r="D634" s="538">
        <v>2502159</v>
      </c>
      <c r="E634" s="538" t="s">
        <v>21</v>
      </c>
      <c r="F634" s="538" t="s">
        <v>55</v>
      </c>
      <c r="G634" s="857">
        <v>14.09</v>
      </c>
      <c r="H634" s="857"/>
      <c r="I634" s="857"/>
      <c r="J634" s="530"/>
      <c r="K634" s="830">
        <v>12.09</v>
      </c>
      <c r="L634" s="546">
        <f>(SSSE[[#This Row],[Protéine Brut (%) (+/-0,7)]]/(100-SSSE[[#This Row],[Humidité (%)]]))*100</f>
        <v>14.072866953788848</v>
      </c>
      <c r="M634" s="865">
        <v>1.36</v>
      </c>
      <c r="N634" s="865"/>
      <c r="O634" s="865">
        <v>9.26</v>
      </c>
      <c r="P634" s="865">
        <v>3.24</v>
      </c>
      <c r="Q634" s="867">
        <f t="shared" si="35"/>
        <v>13.86</v>
      </c>
      <c r="R634" s="862">
        <v>12</v>
      </c>
      <c r="S634" s="862">
        <v>24</v>
      </c>
      <c r="T634" s="862">
        <v>20.059999999999999</v>
      </c>
      <c r="U634" s="863">
        <f>SUM(SSSE[[#This Row],[G 355µ]:[G 250µ]])</f>
        <v>56.06</v>
      </c>
      <c r="V634" s="862">
        <v>17</v>
      </c>
      <c r="W634" s="862">
        <v>7.28</v>
      </c>
      <c r="X634" s="862">
        <v>2.2999999999999998</v>
      </c>
      <c r="Y634" s="883">
        <v>1.8</v>
      </c>
      <c r="Z634" s="867">
        <f t="shared" si="36"/>
        <v>28.380000000000003</v>
      </c>
      <c r="AA634" s="822"/>
      <c r="AB634" s="822"/>
      <c r="AC634" s="1116"/>
      <c r="AD634" s="531">
        <v>84.12</v>
      </c>
      <c r="AE634" s="531">
        <v>-1.5</v>
      </c>
      <c r="AF634" s="531">
        <v>21.97</v>
      </c>
      <c r="AG634" s="549">
        <v>7</v>
      </c>
      <c r="AH634" s="549">
        <v>125</v>
      </c>
      <c r="AI634" s="947"/>
      <c r="AJ634" s="437"/>
      <c r="AK634" s="437"/>
      <c r="AL634" s="550" t="s">
        <v>46</v>
      </c>
      <c r="AM634" s="550" t="s">
        <v>55</v>
      </c>
      <c r="AN634" s="551" t="s">
        <v>55</v>
      </c>
      <c r="AO634" s="550" t="s">
        <v>55</v>
      </c>
      <c r="AP634" s="550" t="s">
        <v>55</v>
      </c>
      <c r="AQ634" s="609" t="s">
        <v>32</v>
      </c>
      <c r="AR634" s="437" t="s">
        <v>2239</v>
      </c>
      <c r="AS634" s="437" t="s">
        <v>2889</v>
      </c>
      <c r="AT634" s="437"/>
      <c r="AU634" s="796" t="s">
        <v>2241</v>
      </c>
      <c r="AV634" s="437">
        <v>633</v>
      </c>
    </row>
    <row r="635" spans="1:48" ht="27">
      <c r="A635" s="535">
        <v>45730</v>
      </c>
      <c r="B635" s="536">
        <v>303</v>
      </c>
      <c r="C635" s="537">
        <v>0.4375</v>
      </c>
      <c r="D635" s="538">
        <v>2502183</v>
      </c>
      <c r="E635" s="538" t="s">
        <v>59</v>
      </c>
      <c r="F635" s="538" t="s">
        <v>55</v>
      </c>
      <c r="G635" s="857">
        <v>13.9</v>
      </c>
      <c r="H635" s="857"/>
      <c r="I635" s="857"/>
      <c r="J635" s="530">
        <v>0.63700000000000001</v>
      </c>
      <c r="K635" s="830">
        <v>11.87</v>
      </c>
      <c r="L635" s="546">
        <f>(SSSE[[#This Row],[Protéine Brut (%) (+/-0,7)]]/(100-SSSE[[#This Row],[Humidité (%)]]))*100</f>
        <v>13.786295005807201</v>
      </c>
      <c r="M635" s="865">
        <v>1.2</v>
      </c>
      <c r="N635" s="865"/>
      <c r="O635" s="865">
        <v>7.4</v>
      </c>
      <c r="P635" s="865">
        <v>1.9</v>
      </c>
      <c r="Q635" s="867">
        <f t="shared" si="35"/>
        <v>10.5</v>
      </c>
      <c r="R635" s="862">
        <v>10</v>
      </c>
      <c r="S635" s="862">
        <v>20</v>
      </c>
      <c r="T635" s="862">
        <v>20</v>
      </c>
      <c r="U635" s="863">
        <f>SUM(SSSE[[#This Row],[G 355µ]:[G 250µ]])</f>
        <v>50</v>
      </c>
      <c r="V635" s="862">
        <v>16</v>
      </c>
      <c r="W635" s="862">
        <v>10.6</v>
      </c>
      <c r="X635" s="862">
        <v>4</v>
      </c>
      <c r="Y635" s="883">
        <v>7.2</v>
      </c>
      <c r="Z635" s="867">
        <f t="shared" si="36"/>
        <v>37.800000000000004</v>
      </c>
      <c r="AA635" s="822">
        <v>32.799999999999997</v>
      </c>
      <c r="AB635" s="822">
        <v>87.54</v>
      </c>
      <c r="AC635" s="1116">
        <v>12.23</v>
      </c>
      <c r="AD635" s="531">
        <v>84.56</v>
      </c>
      <c r="AE635" s="531">
        <v>-0.93</v>
      </c>
      <c r="AF635" s="531">
        <v>19.3</v>
      </c>
      <c r="AG635" s="549">
        <v>6</v>
      </c>
      <c r="AH635" s="549">
        <v>110</v>
      </c>
      <c r="AI635" s="947"/>
      <c r="AJ635" s="437"/>
      <c r="AK635" s="437"/>
      <c r="AL635" s="550" t="s">
        <v>46</v>
      </c>
      <c r="AM635" s="550" t="s">
        <v>55</v>
      </c>
      <c r="AN635" s="551" t="s">
        <v>55</v>
      </c>
      <c r="AO635" s="550" t="s">
        <v>55</v>
      </c>
      <c r="AP635" s="550" t="s">
        <v>55</v>
      </c>
      <c r="AQ635" s="609" t="s">
        <v>32</v>
      </c>
      <c r="AR635" s="437" t="s">
        <v>2239</v>
      </c>
      <c r="AS635" s="437" t="s">
        <v>2890</v>
      </c>
      <c r="AT635" s="437"/>
      <c r="AU635" s="796" t="s">
        <v>2241</v>
      </c>
      <c r="AV635" s="437">
        <v>634</v>
      </c>
    </row>
    <row r="636" spans="1:48" ht="27">
      <c r="A636" s="535">
        <v>45730</v>
      </c>
      <c r="B636" s="536">
        <v>303</v>
      </c>
      <c r="C636" s="537">
        <v>0.47916666666666669</v>
      </c>
      <c r="D636" s="538">
        <v>2502187</v>
      </c>
      <c r="E636" s="538" t="s">
        <v>59</v>
      </c>
      <c r="F636" s="538" t="s">
        <v>55</v>
      </c>
      <c r="G636" s="857">
        <v>14.01</v>
      </c>
      <c r="H636" s="857"/>
      <c r="I636" s="857"/>
      <c r="J636" s="530">
        <v>0.64</v>
      </c>
      <c r="K636" s="830">
        <v>11.95</v>
      </c>
      <c r="L636" s="546">
        <f>(SSSE[[#This Row],[Protéine Brut (%) (+/-0,7)]]/(100-SSSE[[#This Row],[Humidité (%)]]))*100</f>
        <v>13.896964763344574</v>
      </c>
      <c r="M636" s="865"/>
      <c r="N636" s="865"/>
      <c r="O636" s="865"/>
      <c r="P636" s="865"/>
      <c r="Q636" s="867"/>
      <c r="R636" s="862"/>
      <c r="S636" s="862"/>
      <c r="T636" s="862"/>
      <c r="U636" s="868"/>
      <c r="V636" s="862"/>
      <c r="W636" s="862"/>
      <c r="X636" s="862"/>
      <c r="Y636" s="883"/>
      <c r="Z636" s="867"/>
      <c r="AA636" s="822"/>
      <c r="AB636" s="822"/>
      <c r="AC636" s="1116"/>
      <c r="AD636" s="531">
        <v>84.56</v>
      </c>
      <c r="AE636" s="531">
        <v>-0.93</v>
      </c>
      <c r="AF636" s="531">
        <v>19.3</v>
      </c>
      <c r="AG636" s="549">
        <v>5</v>
      </c>
      <c r="AH636" s="549">
        <v>100</v>
      </c>
      <c r="AI636" s="947"/>
      <c r="AJ636" s="437"/>
      <c r="AK636" s="437"/>
      <c r="AL636" s="437" t="s">
        <v>105</v>
      </c>
      <c r="AM636" s="550" t="s">
        <v>55</v>
      </c>
      <c r="AN636" s="551" t="s">
        <v>55</v>
      </c>
      <c r="AO636" s="550" t="s">
        <v>55</v>
      </c>
      <c r="AP636" s="550" t="s">
        <v>55</v>
      </c>
      <c r="AQ636" s="609" t="s">
        <v>32</v>
      </c>
      <c r="AR636" s="437" t="s">
        <v>2239</v>
      </c>
      <c r="AS636" s="437" t="s">
        <v>2891</v>
      </c>
      <c r="AT636" s="437"/>
      <c r="AU636" s="796" t="s">
        <v>2241</v>
      </c>
      <c r="AV636" s="437">
        <v>635</v>
      </c>
    </row>
    <row r="637" spans="1:48" ht="27">
      <c r="A637" s="535">
        <v>45730</v>
      </c>
      <c r="B637" s="536">
        <v>303</v>
      </c>
      <c r="C637" s="537">
        <v>0.58333333333333337</v>
      </c>
      <c r="D637" s="538">
        <v>2502192</v>
      </c>
      <c r="E637" s="538" t="s">
        <v>59</v>
      </c>
      <c r="F637" s="538" t="s">
        <v>55</v>
      </c>
      <c r="G637" s="857">
        <v>13.94</v>
      </c>
      <c r="H637" s="857"/>
      <c r="I637" s="857">
        <v>14.11</v>
      </c>
      <c r="J637" s="530">
        <v>0.66</v>
      </c>
      <c r="K637" s="830">
        <v>12.08</v>
      </c>
      <c r="L637" s="546">
        <f>(SSSE[[#This Row],[Protéine Brut (%) (+/-0,7)]]/(100-SSSE[[#This Row],[Humidité (%)]]))*100</f>
        <v>14.036718568440623</v>
      </c>
      <c r="M637" s="865"/>
      <c r="N637" s="865"/>
      <c r="O637" s="865"/>
      <c r="P637" s="865"/>
      <c r="Q637" s="867"/>
      <c r="R637" s="862"/>
      <c r="S637" s="862"/>
      <c r="T637" s="862"/>
      <c r="U637" s="868"/>
      <c r="V637" s="862"/>
      <c r="W637" s="862"/>
      <c r="X637" s="862"/>
      <c r="Y637" s="883"/>
      <c r="Z637" s="867"/>
      <c r="AA637" s="822"/>
      <c r="AB637" s="822"/>
      <c r="AC637" s="1116"/>
      <c r="AD637" s="531">
        <v>84.56</v>
      </c>
      <c r="AE637" s="531">
        <v>-0.93</v>
      </c>
      <c r="AF637" s="531">
        <v>19.3</v>
      </c>
      <c r="AG637" s="549">
        <v>6</v>
      </c>
      <c r="AH637" s="549">
        <v>114</v>
      </c>
      <c r="AI637" s="947"/>
      <c r="AJ637" s="437"/>
      <c r="AK637" s="437"/>
      <c r="AL637" s="550" t="s">
        <v>46</v>
      </c>
      <c r="AM637" s="550" t="s">
        <v>55</v>
      </c>
      <c r="AN637" s="551" t="s">
        <v>55</v>
      </c>
      <c r="AO637" s="550" t="s">
        <v>55</v>
      </c>
      <c r="AP637" s="550" t="s">
        <v>55</v>
      </c>
      <c r="AQ637" s="609" t="s">
        <v>32</v>
      </c>
      <c r="AR637" s="437" t="s">
        <v>2239</v>
      </c>
      <c r="AS637" s="437" t="s">
        <v>2892</v>
      </c>
      <c r="AT637" s="437"/>
      <c r="AU637" s="796" t="s">
        <v>2241</v>
      </c>
      <c r="AV637" s="437">
        <v>636</v>
      </c>
    </row>
    <row r="638" spans="1:48" ht="27">
      <c r="A638" s="535">
        <v>45731</v>
      </c>
      <c r="B638" s="536">
        <v>303</v>
      </c>
      <c r="C638" s="537">
        <v>0.54166666666666663</v>
      </c>
      <c r="D638" s="538">
        <v>2502219</v>
      </c>
      <c r="E638" s="538" t="s">
        <v>59</v>
      </c>
      <c r="F638" s="538" t="s">
        <v>55</v>
      </c>
      <c r="G638" s="857">
        <v>14</v>
      </c>
      <c r="H638" s="857"/>
      <c r="I638" s="857"/>
      <c r="J638" s="530"/>
      <c r="K638" s="830">
        <v>11.88</v>
      </c>
      <c r="L638" s="546">
        <f>(SSSE[[#This Row],[Protéine Brut (%) (+/-0,7)]]/(100-SSSE[[#This Row],[Humidité (%)]]))*100</f>
        <v>13.813953488372094</v>
      </c>
      <c r="M638" s="865"/>
      <c r="N638" s="865"/>
      <c r="O638" s="865"/>
      <c r="P638" s="865"/>
      <c r="Q638" s="867"/>
      <c r="R638" s="862"/>
      <c r="S638" s="862"/>
      <c r="T638" s="862"/>
      <c r="U638" s="868"/>
      <c r="V638" s="862"/>
      <c r="W638" s="862"/>
      <c r="X638" s="862"/>
      <c r="Y638" s="883"/>
      <c r="Z638" s="867"/>
      <c r="AA638" s="822"/>
      <c r="AB638" s="822"/>
      <c r="AC638" s="1116"/>
      <c r="AD638" s="531">
        <v>84.04</v>
      </c>
      <c r="AE638" s="531">
        <v>-0.56999999999999995</v>
      </c>
      <c r="AF638" s="531">
        <v>19.059999999999999</v>
      </c>
      <c r="AG638" s="549">
        <v>10</v>
      </c>
      <c r="AH638" s="549">
        <v>120</v>
      </c>
      <c r="AI638" s="947"/>
      <c r="AJ638" s="437"/>
      <c r="AK638" s="437"/>
      <c r="AL638" s="550" t="s">
        <v>27</v>
      </c>
      <c r="AM638" s="550" t="s">
        <v>55</v>
      </c>
      <c r="AN638" s="551" t="s">
        <v>55</v>
      </c>
      <c r="AO638" s="550" t="s">
        <v>55</v>
      </c>
      <c r="AP638" s="550" t="s">
        <v>55</v>
      </c>
      <c r="AQ638" s="609" t="s">
        <v>32</v>
      </c>
      <c r="AR638" s="437" t="s">
        <v>2239</v>
      </c>
      <c r="AS638" s="437" t="s">
        <v>2893</v>
      </c>
      <c r="AT638" s="437"/>
      <c r="AU638" s="796" t="s">
        <v>2241</v>
      </c>
      <c r="AV638" s="437">
        <v>637</v>
      </c>
    </row>
    <row r="639" spans="1:48" ht="27">
      <c r="A639" s="535">
        <v>45733</v>
      </c>
      <c r="B639" s="536">
        <v>303</v>
      </c>
      <c r="C639" s="537">
        <v>0.52083333333333337</v>
      </c>
      <c r="D639" s="538">
        <v>2502299</v>
      </c>
      <c r="E639" s="538" t="s">
        <v>59</v>
      </c>
      <c r="F639" s="538" t="s">
        <v>55</v>
      </c>
      <c r="G639" s="857">
        <v>13.75</v>
      </c>
      <c r="H639" s="857"/>
      <c r="I639" s="857">
        <v>13.9</v>
      </c>
      <c r="J639" s="530">
        <v>0.65200000000000002</v>
      </c>
      <c r="K639" s="830">
        <v>12.54</v>
      </c>
      <c r="L639" s="546">
        <f>(SSSE[[#This Row],[Protéine Brut (%) (+/-0,7)]]/(100-SSSE[[#This Row],[Humidité (%)]]))*100</f>
        <v>14.539130434782606</v>
      </c>
      <c r="M639" s="865">
        <v>1</v>
      </c>
      <c r="N639" s="865"/>
      <c r="O639" s="865">
        <v>8</v>
      </c>
      <c r="P639" s="865">
        <v>2</v>
      </c>
      <c r="Q639" s="867">
        <f t="shared" ref="Q639:Q641" si="37">SUM(M639:P639)</f>
        <v>11</v>
      </c>
      <c r="R639" s="862">
        <v>18</v>
      </c>
      <c r="S639" s="862">
        <v>21</v>
      </c>
      <c r="T639" s="862">
        <v>19</v>
      </c>
      <c r="U639" s="863">
        <f>SUM(SSSE[[#This Row],[G 355µ]:[G 250µ]])</f>
        <v>58</v>
      </c>
      <c r="V639" s="862">
        <v>10</v>
      </c>
      <c r="W639" s="862">
        <v>10.6</v>
      </c>
      <c r="X639" s="862">
        <v>4</v>
      </c>
      <c r="Y639" s="883">
        <v>5</v>
      </c>
      <c r="Z639" s="867">
        <f t="shared" si="36"/>
        <v>29.6</v>
      </c>
      <c r="AA639" s="822"/>
      <c r="AB639" s="822"/>
      <c r="AC639" s="1116"/>
      <c r="AD639" s="531">
        <v>84.39</v>
      </c>
      <c r="AE639" s="531">
        <v>-1.53</v>
      </c>
      <c r="AF639" s="531">
        <v>21.4</v>
      </c>
      <c r="AG639" s="549">
        <v>6</v>
      </c>
      <c r="AH639" s="549">
        <v>105</v>
      </c>
      <c r="AI639" s="947"/>
      <c r="AJ639" s="437"/>
      <c r="AK639" s="437"/>
      <c r="AL639" s="550" t="s">
        <v>46</v>
      </c>
      <c r="AM639" s="550" t="s">
        <v>55</v>
      </c>
      <c r="AN639" s="551" t="s">
        <v>55</v>
      </c>
      <c r="AO639" s="550" t="s">
        <v>55</v>
      </c>
      <c r="AP639" s="550" t="s">
        <v>55</v>
      </c>
      <c r="AQ639" s="609" t="s">
        <v>32</v>
      </c>
      <c r="AR639" s="437" t="s">
        <v>2239</v>
      </c>
      <c r="AS639" s="437" t="s">
        <v>2894</v>
      </c>
      <c r="AT639" s="437"/>
      <c r="AU639" s="796" t="s">
        <v>2241</v>
      </c>
      <c r="AV639" s="437">
        <v>638</v>
      </c>
    </row>
    <row r="640" spans="1:48" ht="27">
      <c r="A640" s="535">
        <v>45734</v>
      </c>
      <c r="B640" s="536">
        <v>303</v>
      </c>
      <c r="C640" s="537">
        <v>0.39583333333333331</v>
      </c>
      <c r="D640" s="538">
        <v>2502326</v>
      </c>
      <c r="E640" s="538" t="s">
        <v>59</v>
      </c>
      <c r="F640" s="538" t="s">
        <v>55</v>
      </c>
      <c r="G640" s="857">
        <v>14.13</v>
      </c>
      <c r="H640" s="857"/>
      <c r="I640" s="857">
        <v>14</v>
      </c>
      <c r="J640" s="530">
        <v>0.6</v>
      </c>
      <c r="K640" s="830">
        <v>12.54</v>
      </c>
      <c r="L640" s="546">
        <f>(SSSE[[#This Row],[Protéine Brut (%) (+/-0,7)]]/(100-SSSE[[#This Row],[Humidité (%)]]))*100</f>
        <v>14.603470362175381</v>
      </c>
      <c r="M640" s="865">
        <v>2</v>
      </c>
      <c r="N640" s="865"/>
      <c r="O640" s="865">
        <v>10.4</v>
      </c>
      <c r="P640" s="865">
        <v>2.3199999999999998</v>
      </c>
      <c r="Q640" s="867">
        <f t="shared" si="37"/>
        <v>14.72</v>
      </c>
      <c r="R640" s="862">
        <v>10.28</v>
      </c>
      <c r="S640" s="862">
        <v>19.52</v>
      </c>
      <c r="T640" s="862">
        <v>14.9</v>
      </c>
      <c r="U640" s="863">
        <f>SUM(SSSE[[#This Row],[G 355µ]:[G 250µ]])</f>
        <v>44.699999999999996</v>
      </c>
      <c r="V640" s="862">
        <v>19.399999999999999</v>
      </c>
      <c r="W640" s="862">
        <v>9.4600000000000009</v>
      </c>
      <c r="X640" s="862">
        <v>6.72</v>
      </c>
      <c r="Y640" s="883">
        <v>2.9</v>
      </c>
      <c r="Z640" s="867">
        <f t="shared" si="36"/>
        <v>38.479999999999997</v>
      </c>
      <c r="AA640" s="822">
        <v>37.54</v>
      </c>
      <c r="AB640" s="822">
        <v>83.16</v>
      </c>
      <c r="AC640" s="1116">
        <v>12</v>
      </c>
      <c r="AD640" s="531">
        <v>84.8</v>
      </c>
      <c r="AE640" s="531">
        <v>-1.67</v>
      </c>
      <c r="AF640" s="531">
        <v>20.9</v>
      </c>
      <c r="AG640" s="549">
        <v>7</v>
      </c>
      <c r="AH640" s="549">
        <v>120</v>
      </c>
      <c r="AI640" s="947"/>
      <c r="AJ640" s="437"/>
      <c r="AK640" s="437"/>
      <c r="AL640" s="550" t="s">
        <v>46</v>
      </c>
      <c r="AM640" s="550" t="s">
        <v>55</v>
      </c>
      <c r="AN640" s="551" t="s">
        <v>55</v>
      </c>
      <c r="AO640" s="550" t="s">
        <v>55</v>
      </c>
      <c r="AP640" s="550" t="s">
        <v>55</v>
      </c>
      <c r="AQ640" s="609" t="s">
        <v>32</v>
      </c>
      <c r="AR640" s="437" t="s">
        <v>2239</v>
      </c>
      <c r="AS640" s="437" t="s">
        <v>2895</v>
      </c>
      <c r="AT640" s="437"/>
      <c r="AU640" s="796" t="s">
        <v>2241</v>
      </c>
      <c r="AV640" s="437">
        <v>639</v>
      </c>
    </row>
    <row r="641" spans="1:48" ht="27">
      <c r="A641" s="541">
        <v>45734</v>
      </c>
      <c r="B641" s="542">
        <v>303</v>
      </c>
      <c r="C641" s="543">
        <v>0.39583333333333331</v>
      </c>
      <c r="D641" s="544">
        <v>2502325</v>
      </c>
      <c r="E641" s="538" t="s">
        <v>59</v>
      </c>
      <c r="F641" s="544" t="s">
        <v>55</v>
      </c>
      <c r="G641" s="858">
        <v>14.17</v>
      </c>
      <c r="H641" s="858"/>
      <c r="I641" s="858">
        <v>14.25</v>
      </c>
      <c r="J641" s="545">
        <v>0.64100000000000001</v>
      </c>
      <c r="K641" s="831">
        <v>12.71</v>
      </c>
      <c r="L641" s="546">
        <f>(SSSE[[#This Row],[Protéine Brut (%) (+/-0,7)]]/(100-SSSE[[#This Row],[Humidité (%)]]))*100</f>
        <v>14.808342071536758</v>
      </c>
      <c r="M641" s="866">
        <v>1.86</v>
      </c>
      <c r="N641" s="866"/>
      <c r="O641" s="866">
        <v>8.8000000000000007</v>
      </c>
      <c r="P641" s="866">
        <v>1.8</v>
      </c>
      <c r="Q641" s="867">
        <f t="shared" si="37"/>
        <v>12.46</v>
      </c>
      <c r="R641" s="868">
        <v>1.8</v>
      </c>
      <c r="S641" s="868">
        <v>18.8</v>
      </c>
      <c r="T641" s="868">
        <v>16</v>
      </c>
      <c r="U641" s="863">
        <f>SUM(SSSE[[#This Row],[G 355µ]:[G 250µ]])</f>
        <v>36.6</v>
      </c>
      <c r="V641" s="868">
        <v>17.600000000000001</v>
      </c>
      <c r="W641" s="868">
        <v>10</v>
      </c>
      <c r="X641" s="868">
        <v>5.2</v>
      </c>
      <c r="Y641" s="884">
        <v>7.4</v>
      </c>
      <c r="Z641" s="867">
        <f t="shared" si="36"/>
        <v>40.200000000000003</v>
      </c>
      <c r="AA641" s="822">
        <v>33.74</v>
      </c>
      <c r="AB641" s="822">
        <v>81</v>
      </c>
      <c r="AC641" s="1116">
        <v>10</v>
      </c>
      <c r="AD641" s="547">
        <v>85.13</v>
      </c>
      <c r="AE641" s="547">
        <v>-1.62</v>
      </c>
      <c r="AF641" s="547">
        <v>20.47</v>
      </c>
      <c r="AG641" s="549">
        <v>8</v>
      </c>
      <c r="AH641" s="549">
        <v>118</v>
      </c>
      <c r="AI641" s="948"/>
      <c r="AJ641" s="550"/>
      <c r="AK641" s="550"/>
      <c r="AL641" s="437" t="s">
        <v>27</v>
      </c>
      <c r="AM641" s="550" t="s">
        <v>55</v>
      </c>
      <c r="AN641" s="551" t="s">
        <v>55</v>
      </c>
      <c r="AO641" s="550" t="s">
        <v>55</v>
      </c>
      <c r="AP641" s="550" t="s">
        <v>55</v>
      </c>
      <c r="AQ641" s="609" t="s">
        <v>32</v>
      </c>
      <c r="AR641" s="437" t="s">
        <v>2239</v>
      </c>
      <c r="AS641" s="437" t="s">
        <v>2896</v>
      </c>
      <c r="AT641" s="437"/>
      <c r="AU641" s="796" t="s">
        <v>2241</v>
      </c>
      <c r="AV641" s="437">
        <v>640</v>
      </c>
    </row>
    <row r="642" spans="1:48" ht="27">
      <c r="A642" s="535">
        <v>45734</v>
      </c>
      <c r="B642" s="536">
        <v>303</v>
      </c>
      <c r="C642" s="537">
        <v>0.5</v>
      </c>
      <c r="D642" s="538">
        <v>2502341</v>
      </c>
      <c r="E642" s="538" t="s">
        <v>21</v>
      </c>
      <c r="F642" s="538" t="s">
        <v>55</v>
      </c>
      <c r="G642" s="857">
        <v>13.8</v>
      </c>
      <c r="H642" s="857"/>
      <c r="I642" s="857">
        <v>14.63</v>
      </c>
      <c r="J642" s="530"/>
      <c r="K642" s="830">
        <v>11.93</v>
      </c>
      <c r="L642" s="546">
        <f>(SSSE[[#This Row],[Protéine Brut (%) (+/-0,7)]]/(100-SSSE[[#This Row],[Humidité (%)]]))*100</f>
        <v>13.839907192575405</v>
      </c>
      <c r="M642" s="865">
        <v>1.52</v>
      </c>
      <c r="N642" s="865"/>
      <c r="O642" s="865">
        <v>8.4600000000000009</v>
      </c>
      <c r="P642" s="865">
        <v>2</v>
      </c>
      <c r="Q642" s="867">
        <f>SUM(M642:P642)</f>
        <v>11.98</v>
      </c>
      <c r="R642" s="862">
        <v>17.3</v>
      </c>
      <c r="S642" s="862">
        <v>17.899999999999999</v>
      </c>
      <c r="T642" s="862">
        <v>19.72</v>
      </c>
      <c r="U642" s="863">
        <f>SUM(SSSE[[#This Row],[G 355µ]:[G 250µ]])</f>
        <v>54.92</v>
      </c>
      <c r="V642" s="862">
        <v>19.100000000000001</v>
      </c>
      <c r="W642" s="862">
        <v>9.56</v>
      </c>
      <c r="X642" s="862">
        <v>3.04</v>
      </c>
      <c r="Y642" s="883">
        <v>0.8</v>
      </c>
      <c r="Z642" s="867">
        <f>SUM(V642:Y642)</f>
        <v>32.5</v>
      </c>
      <c r="AA642" s="822"/>
      <c r="AB642" s="822"/>
      <c r="AC642" s="1116"/>
      <c r="AD642" s="531">
        <v>85.18</v>
      </c>
      <c r="AE642" s="531">
        <v>-1.97</v>
      </c>
      <c r="AF642" s="531">
        <v>22.66</v>
      </c>
      <c r="AG642" s="549">
        <v>5</v>
      </c>
      <c r="AH642" s="549">
        <v>88</v>
      </c>
      <c r="AI642" s="947"/>
      <c r="AJ642" s="437"/>
      <c r="AK642" s="437"/>
      <c r="AL642" s="437" t="s">
        <v>105</v>
      </c>
      <c r="AM642" s="550" t="s">
        <v>55</v>
      </c>
      <c r="AN642" s="551" t="s">
        <v>55</v>
      </c>
      <c r="AO642" s="550" t="s">
        <v>55</v>
      </c>
      <c r="AP642" s="550" t="s">
        <v>55</v>
      </c>
      <c r="AQ642" s="609" t="s">
        <v>32</v>
      </c>
      <c r="AR642" s="437" t="s">
        <v>2239</v>
      </c>
      <c r="AS642" s="437" t="s">
        <v>2897</v>
      </c>
      <c r="AT642" s="437"/>
      <c r="AU642" s="796" t="s">
        <v>2241</v>
      </c>
      <c r="AV642" s="437">
        <v>641</v>
      </c>
    </row>
    <row r="643" spans="1:48" ht="27">
      <c r="A643" s="541">
        <v>45735</v>
      </c>
      <c r="B643" s="542">
        <v>303</v>
      </c>
      <c r="C643" s="543">
        <v>0.58333333333333337</v>
      </c>
      <c r="D643" s="544">
        <v>2502382</v>
      </c>
      <c r="E643" s="538" t="s">
        <v>59</v>
      </c>
      <c r="F643" s="538" t="s">
        <v>55</v>
      </c>
      <c r="G643" s="858">
        <v>14.41</v>
      </c>
      <c r="H643" s="858"/>
      <c r="I643" s="858"/>
      <c r="J643" s="545"/>
      <c r="K643" s="831">
        <v>12.41</v>
      </c>
      <c r="L643" s="546">
        <f>(SSSE[[#This Row],[Protéine Brut (%) (+/-0,7)]]/(100-SSSE[[#This Row],[Humidité (%)]]))*100</f>
        <v>14.499357401565602</v>
      </c>
      <c r="M643" s="866"/>
      <c r="N643" s="866"/>
      <c r="O643" s="866"/>
      <c r="P643" s="866"/>
      <c r="Q643" s="867"/>
      <c r="R643" s="868"/>
      <c r="S643" s="868"/>
      <c r="T643" s="868"/>
      <c r="U643" s="867"/>
      <c r="V643" s="868"/>
      <c r="W643" s="868"/>
      <c r="X643" s="868"/>
      <c r="Y643" s="884"/>
      <c r="Z643" s="867"/>
      <c r="AA643" s="824"/>
      <c r="AB643" s="824"/>
      <c r="AC643" s="1012"/>
      <c r="AD643" s="547">
        <v>85.4</v>
      </c>
      <c r="AE643" s="547">
        <v>-1.51</v>
      </c>
      <c r="AF643" s="547">
        <v>20.73</v>
      </c>
      <c r="AG643" s="549">
        <v>8</v>
      </c>
      <c r="AH643" s="549">
        <v>121</v>
      </c>
      <c r="AI643" s="948"/>
      <c r="AJ643" s="550"/>
      <c r="AK643" s="550"/>
      <c r="AL643" s="550" t="s">
        <v>46</v>
      </c>
      <c r="AM643" s="550" t="s">
        <v>55</v>
      </c>
      <c r="AN643" s="551" t="s">
        <v>55</v>
      </c>
      <c r="AO643" s="550" t="s">
        <v>55</v>
      </c>
      <c r="AP643" s="550" t="s">
        <v>55</v>
      </c>
      <c r="AQ643" s="609" t="s">
        <v>32</v>
      </c>
      <c r="AR643" s="437" t="s">
        <v>2239</v>
      </c>
      <c r="AS643" s="437" t="s">
        <v>2898</v>
      </c>
      <c r="AT643" s="437"/>
      <c r="AU643" s="796" t="s">
        <v>2241</v>
      </c>
      <c r="AV643" s="437">
        <v>642</v>
      </c>
    </row>
    <row r="644" spans="1:48" ht="27">
      <c r="A644" s="541">
        <v>45736</v>
      </c>
      <c r="B644" s="542">
        <v>303</v>
      </c>
      <c r="C644" s="543">
        <v>0.4375</v>
      </c>
      <c r="D644" s="544">
        <v>2502398</v>
      </c>
      <c r="E644" s="538" t="s">
        <v>59</v>
      </c>
      <c r="F644" s="538" t="s">
        <v>55</v>
      </c>
      <c r="G644" s="858">
        <v>14.21</v>
      </c>
      <c r="H644" s="858"/>
      <c r="I644" s="858"/>
      <c r="J644" s="545"/>
      <c r="K644" s="831">
        <v>13.02</v>
      </c>
      <c r="L644" s="546">
        <f>(SSSE[[#This Row],[Protéine Brut (%) (+/-0,7)]]/(100-SSSE[[#This Row],[Humidité (%)]]))*100</f>
        <v>15.176594008625715</v>
      </c>
      <c r="M644" s="866">
        <v>1.48</v>
      </c>
      <c r="N644" s="866"/>
      <c r="O644" s="866">
        <v>8.6999999999999993</v>
      </c>
      <c r="P644" s="866">
        <v>1.8</v>
      </c>
      <c r="Q644" s="867">
        <f>SUM(M644:P644)</f>
        <v>11.98</v>
      </c>
      <c r="R644" s="868">
        <v>11</v>
      </c>
      <c r="S644" s="868">
        <v>19.2</v>
      </c>
      <c r="T644" s="868">
        <v>16</v>
      </c>
      <c r="U644" s="863">
        <f>SUM(SSSE[[#This Row],[G 355µ]:[G 250µ]])</f>
        <v>46.2</v>
      </c>
      <c r="V644" s="868">
        <v>19</v>
      </c>
      <c r="W644" s="868">
        <v>10.4</v>
      </c>
      <c r="X644" s="868">
        <v>5</v>
      </c>
      <c r="Y644" s="884">
        <v>6</v>
      </c>
      <c r="Z644" s="867">
        <f>SUM(V644:Y644)</f>
        <v>40.4</v>
      </c>
      <c r="AA644" s="824"/>
      <c r="AB644" s="824"/>
      <c r="AC644" s="1012"/>
      <c r="AD644" s="547">
        <v>85.18</v>
      </c>
      <c r="AE644" s="547">
        <v>-1.54</v>
      </c>
      <c r="AF644" s="547">
        <v>21.1</v>
      </c>
      <c r="AG644" s="549">
        <v>7</v>
      </c>
      <c r="AH644" s="549">
        <v>117</v>
      </c>
      <c r="AI644" s="948">
        <v>0.9</v>
      </c>
      <c r="AJ644" s="550"/>
      <c r="AK644" s="550"/>
      <c r="AL644" s="437" t="s">
        <v>105</v>
      </c>
      <c r="AM644" s="550" t="s">
        <v>55</v>
      </c>
      <c r="AN644" s="551" t="s">
        <v>55</v>
      </c>
      <c r="AO644" s="550" t="s">
        <v>55</v>
      </c>
      <c r="AP644" s="550" t="s">
        <v>55</v>
      </c>
      <c r="AQ644" s="609" t="s">
        <v>32</v>
      </c>
      <c r="AR644" s="437" t="s">
        <v>2239</v>
      </c>
      <c r="AS644" s="437" t="s">
        <v>2899</v>
      </c>
      <c r="AT644" s="437"/>
      <c r="AU644" s="796" t="s">
        <v>2241</v>
      </c>
      <c r="AV644" s="437">
        <v>643</v>
      </c>
    </row>
    <row r="645" spans="1:48" ht="27">
      <c r="A645" s="535">
        <v>45739</v>
      </c>
      <c r="B645" s="536">
        <v>303</v>
      </c>
      <c r="C645" s="537">
        <v>0.5</v>
      </c>
      <c r="D645" s="538">
        <v>2502481</v>
      </c>
      <c r="E645" s="538" t="s">
        <v>21</v>
      </c>
      <c r="F645" s="538" t="s">
        <v>55</v>
      </c>
      <c r="G645" s="857">
        <v>13.62</v>
      </c>
      <c r="H645" s="857"/>
      <c r="I645" s="857">
        <v>13.44</v>
      </c>
      <c r="J645" s="530">
        <v>0.60199999999999998</v>
      </c>
      <c r="K645" s="830">
        <v>11.71</v>
      </c>
      <c r="L645" s="546">
        <f>(SSSE[[#This Row],[Protéine Brut (%) (+/-0,7)]]/(100-SSSE[[#This Row],[Humidité (%)]]))*100</f>
        <v>13.556378791386898</v>
      </c>
      <c r="M645" s="865">
        <v>0.86</v>
      </c>
      <c r="N645" s="865"/>
      <c r="O645" s="865">
        <v>7.14</v>
      </c>
      <c r="P645" s="865">
        <v>1.64</v>
      </c>
      <c r="Q645" s="867">
        <f>SUM(M645:P645)</f>
        <v>9.64</v>
      </c>
      <c r="R645" s="868">
        <v>9.52</v>
      </c>
      <c r="S645" s="868">
        <v>19.78</v>
      </c>
      <c r="T645" s="868">
        <v>20.66</v>
      </c>
      <c r="U645" s="863">
        <f>SUM(SSSE[[#This Row],[G 355µ]:[G 250µ]])</f>
        <v>49.96</v>
      </c>
      <c r="V645" s="868">
        <v>19.66</v>
      </c>
      <c r="W645" s="868">
        <v>11</v>
      </c>
      <c r="X645" s="868">
        <v>1.4</v>
      </c>
      <c r="Y645" s="884">
        <v>6.4</v>
      </c>
      <c r="Z645" s="867">
        <f>SUM(V645:Y645)</f>
        <v>38.46</v>
      </c>
      <c r="AA645" s="822"/>
      <c r="AB645" s="822"/>
      <c r="AC645" s="1116"/>
      <c r="AD645" s="531">
        <v>85.48</v>
      </c>
      <c r="AE645" s="531">
        <v>-1.18</v>
      </c>
      <c r="AF645" s="531">
        <v>20.100000000000001</v>
      </c>
      <c r="AG645" s="549">
        <v>9</v>
      </c>
      <c r="AH645" s="549">
        <v>130</v>
      </c>
      <c r="AI645" s="947">
        <v>0.86</v>
      </c>
      <c r="AJ645" s="437"/>
      <c r="AK645" s="437"/>
      <c r="AL645" s="437" t="s">
        <v>46</v>
      </c>
      <c r="AM645" s="550" t="s">
        <v>55</v>
      </c>
      <c r="AN645" s="551" t="s">
        <v>55</v>
      </c>
      <c r="AO645" s="550" t="s">
        <v>55</v>
      </c>
      <c r="AP645" s="550" t="s">
        <v>55</v>
      </c>
      <c r="AQ645" s="609" t="s">
        <v>32</v>
      </c>
      <c r="AR645" s="437" t="s">
        <v>2239</v>
      </c>
      <c r="AS645" s="437" t="s">
        <v>2900</v>
      </c>
      <c r="AT645" s="437"/>
      <c r="AU645" s="796" t="s">
        <v>2241</v>
      </c>
      <c r="AV645" s="437">
        <v>644</v>
      </c>
    </row>
    <row r="646" spans="1:48" ht="27">
      <c r="A646" s="541">
        <v>45740</v>
      </c>
      <c r="B646" s="542">
        <v>303</v>
      </c>
      <c r="C646" s="543">
        <v>0.45833333333333331</v>
      </c>
      <c r="D646" s="544">
        <v>2502500</v>
      </c>
      <c r="E646" s="538" t="s">
        <v>59</v>
      </c>
      <c r="F646" s="538" t="s">
        <v>55</v>
      </c>
      <c r="G646" s="858">
        <v>13.68</v>
      </c>
      <c r="H646" s="858"/>
      <c r="I646" s="858">
        <v>13.44</v>
      </c>
      <c r="J646" s="545"/>
      <c r="K646" s="831">
        <v>12.53</v>
      </c>
      <c r="L646" s="546">
        <f>(SSSE[[#This Row],[Protéine Brut (%) (+/-0,7)]]/(100-SSSE[[#This Row],[Humidité (%)]]))*100</f>
        <v>14.515755329008343</v>
      </c>
      <c r="M646" s="866">
        <v>1.6</v>
      </c>
      <c r="N646" s="866"/>
      <c r="O646" s="866">
        <v>8.4</v>
      </c>
      <c r="P646" s="866">
        <v>2.2200000000000002</v>
      </c>
      <c r="Q646" s="867">
        <f>SUM(M646:P646)</f>
        <v>12.22</v>
      </c>
      <c r="R646" s="868">
        <v>10.4</v>
      </c>
      <c r="S646" s="868">
        <v>19.940000000000001</v>
      </c>
      <c r="T646" s="868">
        <v>17.600000000000001</v>
      </c>
      <c r="U646" s="863">
        <f>SUM(SSSE[[#This Row],[G 355µ]:[G 250µ]])</f>
        <v>47.940000000000005</v>
      </c>
      <c r="V646" s="868">
        <v>18.52</v>
      </c>
      <c r="W646" s="868">
        <v>11.2</v>
      </c>
      <c r="X646" s="868">
        <v>5.3</v>
      </c>
      <c r="Y646" s="884">
        <v>5.16</v>
      </c>
      <c r="Z646" s="867">
        <f>SUM(V646:Y646)</f>
        <v>40.179999999999993</v>
      </c>
      <c r="AA646" s="822">
        <v>29.78</v>
      </c>
      <c r="AB646" s="822">
        <v>81.37</v>
      </c>
      <c r="AC646" s="1116">
        <v>10.6</v>
      </c>
      <c r="AD646" s="547">
        <v>84.58</v>
      </c>
      <c r="AE646" s="547">
        <v>-1.1100000000000001</v>
      </c>
      <c r="AF646" s="547">
        <v>20.38</v>
      </c>
      <c r="AG646" s="549">
        <v>5</v>
      </c>
      <c r="AH646" s="549">
        <v>120</v>
      </c>
      <c r="AI646" s="948"/>
      <c r="AJ646" s="550"/>
      <c r="AK646" s="550"/>
      <c r="AL646" s="550" t="s">
        <v>46</v>
      </c>
      <c r="AM646" s="550" t="s">
        <v>55</v>
      </c>
      <c r="AN646" s="551" t="s">
        <v>55</v>
      </c>
      <c r="AO646" s="550" t="s">
        <v>55</v>
      </c>
      <c r="AP646" s="550" t="s">
        <v>55</v>
      </c>
      <c r="AQ646" s="609" t="s">
        <v>32</v>
      </c>
      <c r="AR646" s="437" t="s">
        <v>2239</v>
      </c>
      <c r="AS646" s="437" t="s">
        <v>2901</v>
      </c>
      <c r="AT646" s="437"/>
      <c r="AU646" s="796" t="s">
        <v>2241</v>
      </c>
      <c r="AV646" s="437">
        <v>645</v>
      </c>
    </row>
    <row r="647" spans="1:48" ht="27">
      <c r="A647" s="541">
        <v>45741</v>
      </c>
      <c r="B647" s="542">
        <v>303</v>
      </c>
      <c r="C647" s="543">
        <v>0.41666666666666669</v>
      </c>
      <c r="D647" s="544">
        <v>2502530</v>
      </c>
      <c r="E647" s="538" t="s">
        <v>59</v>
      </c>
      <c r="F647" s="538" t="s">
        <v>55</v>
      </c>
      <c r="G647" s="858">
        <v>13.63</v>
      </c>
      <c r="H647" s="858"/>
      <c r="I647" s="858"/>
      <c r="J647" s="545"/>
      <c r="K647" s="831">
        <v>13.04</v>
      </c>
      <c r="L647" s="546">
        <f>(SSSE[[#This Row],[Protéine Brut (%) (+/-0,7)]]/(100-SSSE[[#This Row],[Humidité (%)]]))*100</f>
        <v>15.097834896376055</v>
      </c>
      <c r="M647" s="866">
        <v>1.2</v>
      </c>
      <c r="N647" s="866"/>
      <c r="O647" s="866">
        <v>8</v>
      </c>
      <c r="P647" s="866">
        <v>1.4</v>
      </c>
      <c r="Q647" s="867">
        <f>SUM(M647:P647)</f>
        <v>10.6</v>
      </c>
      <c r="R647" s="868">
        <v>12</v>
      </c>
      <c r="S647" s="868">
        <v>19</v>
      </c>
      <c r="T647" s="868">
        <v>17.600000000000001</v>
      </c>
      <c r="U647" s="863">
        <f>SUM(SSSE[[#This Row],[G 355µ]:[G 250µ]])</f>
        <v>48.6</v>
      </c>
      <c r="V647" s="868">
        <v>19</v>
      </c>
      <c r="W647" s="868">
        <v>10</v>
      </c>
      <c r="X647" s="868">
        <v>4</v>
      </c>
      <c r="Y647" s="884">
        <v>6</v>
      </c>
      <c r="Z647" s="867">
        <f>SUM(V647:Y647)</f>
        <v>39</v>
      </c>
      <c r="AA647" s="824"/>
      <c r="AB647" s="824"/>
      <c r="AC647" s="1012"/>
      <c r="AD647" s="547">
        <v>86.68</v>
      </c>
      <c r="AE647" s="547">
        <v>-1.48</v>
      </c>
      <c r="AF647" s="547">
        <v>20.68</v>
      </c>
      <c r="AG647" s="549">
        <v>6</v>
      </c>
      <c r="AH647" s="549">
        <v>110</v>
      </c>
      <c r="AI647" s="948"/>
      <c r="AJ647" s="550"/>
      <c r="AK647" s="550"/>
      <c r="AL647" s="437" t="s">
        <v>105</v>
      </c>
      <c r="AM647" s="550" t="s">
        <v>55</v>
      </c>
      <c r="AN647" s="551" t="s">
        <v>55</v>
      </c>
      <c r="AO647" s="550" t="s">
        <v>55</v>
      </c>
      <c r="AP647" s="550" t="s">
        <v>55</v>
      </c>
      <c r="AQ647" s="609" t="s">
        <v>32</v>
      </c>
      <c r="AR647" s="437" t="s">
        <v>2239</v>
      </c>
      <c r="AS647" s="437" t="s">
        <v>2902</v>
      </c>
      <c r="AT647" s="437"/>
      <c r="AU647" s="796" t="s">
        <v>2241</v>
      </c>
      <c r="AV647" s="437">
        <v>646</v>
      </c>
    </row>
    <row r="648" spans="1:48" ht="27">
      <c r="A648" s="541">
        <v>45742</v>
      </c>
      <c r="B648" s="542">
        <v>303</v>
      </c>
      <c r="C648" s="543">
        <v>0.52083333333333337</v>
      </c>
      <c r="D648" s="544">
        <v>2502569</v>
      </c>
      <c r="E648" s="538" t="s">
        <v>59</v>
      </c>
      <c r="F648" s="538" t="s">
        <v>55</v>
      </c>
      <c r="G648" s="858">
        <v>13.75</v>
      </c>
      <c r="H648" s="858"/>
      <c r="I648" s="858"/>
      <c r="J648" s="545"/>
      <c r="K648" s="831">
        <v>12.48</v>
      </c>
      <c r="L648" s="546">
        <f>(SSSE[[#This Row],[Protéine Brut (%) (+/-0,7)]]/(100-SSSE[[#This Row],[Humidité (%)]]))*100</f>
        <v>14.469565217391306</v>
      </c>
      <c r="M648" s="866"/>
      <c r="N648" s="866"/>
      <c r="O648" s="866"/>
      <c r="P648" s="866"/>
      <c r="Q648" s="867"/>
      <c r="R648" s="868"/>
      <c r="S648" s="868"/>
      <c r="T648" s="868"/>
      <c r="U648" s="863"/>
      <c r="V648" s="868"/>
      <c r="W648" s="868"/>
      <c r="X648" s="868"/>
      <c r="Y648" s="884"/>
      <c r="Z648" s="867"/>
      <c r="AA648" s="824"/>
      <c r="AB648" s="824"/>
      <c r="AC648" s="1012"/>
      <c r="AD648" s="547">
        <v>84.6</v>
      </c>
      <c r="AE648" s="547">
        <v>-0.86</v>
      </c>
      <c r="AF648" s="547">
        <v>18.7</v>
      </c>
      <c r="AG648" s="549">
        <v>13</v>
      </c>
      <c r="AH648" s="549">
        <v>124</v>
      </c>
      <c r="AI648" s="948"/>
      <c r="AJ648" s="550"/>
      <c r="AK648" s="550"/>
      <c r="AL648" s="437" t="s">
        <v>27</v>
      </c>
      <c r="AM648" s="550" t="s">
        <v>55</v>
      </c>
      <c r="AN648" s="551" t="s">
        <v>55</v>
      </c>
      <c r="AO648" s="550" t="s">
        <v>55</v>
      </c>
      <c r="AP648" s="550" t="s">
        <v>55</v>
      </c>
      <c r="AQ648" s="609" t="s">
        <v>32</v>
      </c>
      <c r="AR648" s="437" t="s">
        <v>2239</v>
      </c>
      <c r="AS648" s="437" t="s">
        <v>2903</v>
      </c>
      <c r="AT648" s="437"/>
      <c r="AU648" s="796" t="s">
        <v>2241</v>
      </c>
      <c r="AV648" s="437">
        <v>647</v>
      </c>
    </row>
    <row r="649" spans="1:48" ht="27">
      <c r="A649" s="541">
        <v>45750</v>
      </c>
      <c r="B649" s="542">
        <v>104</v>
      </c>
      <c r="C649" s="543">
        <v>0.45833333333333331</v>
      </c>
      <c r="D649" s="544">
        <v>2502720</v>
      </c>
      <c r="E649" s="544" t="s">
        <v>21</v>
      </c>
      <c r="F649" s="544" t="s">
        <v>55</v>
      </c>
      <c r="G649" s="858">
        <v>14.03</v>
      </c>
      <c r="H649" s="858"/>
      <c r="I649" s="858">
        <v>14.26</v>
      </c>
      <c r="J649" s="545"/>
      <c r="K649" s="831">
        <v>11.84</v>
      </c>
      <c r="L649" s="546">
        <f>(SSSE[[#This Row],[Protéine Brut (%) (+/-0,7)]]/(100-SSSE[[#This Row],[Humidité (%)]]))*100</f>
        <v>13.772246132371757</v>
      </c>
      <c r="M649" s="866">
        <v>0.6</v>
      </c>
      <c r="N649" s="866"/>
      <c r="O649" s="866">
        <v>7.26</v>
      </c>
      <c r="P649" s="866">
        <v>2.36</v>
      </c>
      <c r="Q649" s="867">
        <f t="shared" ref="Q648:Q654" si="38">SUM(M649:P649)</f>
        <v>10.219999999999999</v>
      </c>
      <c r="R649" s="868">
        <v>10.44</v>
      </c>
      <c r="S649" s="868">
        <v>21.36</v>
      </c>
      <c r="T649" s="868">
        <v>18.600000000000001</v>
      </c>
      <c r="U649" s="863">
        <f>SUM(SSSE[[#This Row],[G 355µ]:[G 250µ]])</f>
        <v>50.4</v>
      </c>
      <c r="V649" s="868">
        <v>20</v>
      </c>
      <c r="W649" s="868">
        <v>9.3800000000000008</v>
      </c>
      <c r="X649" s="868">
        <v>2.88</v>
      </c>
      <c r="Y649" s="884">
        <v>4.32</v>
      </c>
      <c r="Z649" s="867">
        <f t="shared" ref="Z648:Z654" si="39">SUM(V649:Y649)</f>
        <v>36.580000000000005</v>
      </c>
      <c r="AA649" s="824"/>
      <c r="AB649" s="824"/>
      <c r="AC649" s="1012"/>
      <c r="AD649" s="547">
        <v>85.5</v>
      </c>
      <c r="AE649" s="547">
        <v>-1.7</v>
      </c>
      <c r="AF649" s="547">
        <v>20.6</v>
      </c>
      <c r="AG649" s="549"/>
      <c r="AH649" s="549"/>
      <c r="AI649" s="948"/>
      <c r="AJ649" s="550"/>
      <c r="AK649" s="550"/>
      <c r="AL649" s="550" t="s">
        <v>105</v>
      </c>
      <c r="AM649" s="550" t="s">
        <v>55</v>
      </c>
      <c r="AN649" s="551" t="s">
        <v>55</v>
      </c>
      <c r="AO649" s="550" t="s">
        <v>55</v>
      </c>
      <c r="AP649" s="550" t="s">
        <v>55</v>
      </c>
      <c r="AQ649" s="609" t="s">
        <v>32</v>
      </c>
      <c r="AR649" s="437" t="s">
        <v>2239</v>
      </c>
      <c r="AS649" s="437" t="s">
        <v>2904</v>
      </c>
      <c r="AT649" s="437"/>
      <c r="AU649" s="796" t="s">
        <v>2241</v>
      </c>
      <c r="AV649" s="437">
        <v>648</v>
      </c>
    </row>
    <row r="650" spans="1:48" ht="27">
      <c r="A650" s="541">
        <v>45750</v>
      </c>
      <c r="B650" s="542">
        <v>104</v>
      </c>
      <c r="C650" s="543">
        <v>0.45833333333333331</v>
      </c>
      <c r="D650" s="544">
        <v>2502709</v>
      </c>
      <c r="E650" s="538" t="s">
        <v>59</v>
      </c>
      <c r="F650" s="544" t="s">
        <v>55</v>
      </c>
      <c r="G650" s="858">
        <v>13.95</v>
      </c>
      <c r="H650" s="858"/>
      <c r="I650" s="858"/>
      <c r="J650" s="545"/>
      <c r="K650" s="831">
        <v>12.79</v>
      </c>
      <c r="L650" s="546">
        <f>(SSSE[[#This Row],[Protéine Brut (%) (+/-0,7)]]/(100-SSSE[[#This Row],[Humidité (%)]]))*100</f>
        <v>14.863451481696687</v>
      </c>
      <c r="M650" s="866"/>
      <c r="N650" s="866"/>
      <c r="O650" s="866"/>
      <c r="P650" s="866"/>
      <c r="Q650" s="867"/>
      <c r="R650" s="868"/>
      <c r="S650" s="868"/>
      <c r="T650" s="868"/>
      <c r="U650" s="867"/>
      <c r="V650" s="868"/>
      <c r="W650" s="868"/>
      <c r="X650" s="868"/>
      <c r="Y650" s="884"/>
      <c r="Z650" s="867"/>
      <c r="AA650" s="824"/>
      <c r="AB650" s="824"/>
      <c r="AC650" s="1012"/>
      <c r="AD650" s="547">
        <v>84.27</v>
      </c>
      <c r="AE650" s="547">
        <v>-0.82</v>
      </c>
      <c r="AF650" s="547">
        <v>17.95</v>
      </c>
      <c r="AG650" s="549"/>
      <c r="AH650" s="549"/>
      <c r="AI650" s="948"/>
      <c r="AJ650" s="550"/>
      <c r="AK650" s="550"/>
      <c r="AL650" s="550" t="s">
        <v>105</v>
      </c>
      <c r="AM650" s="550" t="s">
        <v>55</v>
      </c>
      <c r="AN650" s="551" t="s">
        <v>55</v>
      </c>
      <c r="AO650" s="550" t="s">
        <v>55</v>
      </c>
      <c r="AP650" s="550" t="s">
        <v>55</v>
      </c>
      <c r="AQ650" s="609" t="s">
        <v>32</v>
      </c>
      <c r="AR650" s="437" t="s">
        <v>2239</v>
      </c>
      <c r="AS650" s="437" t="s">
        <v>2905</v>
      </c>
      <c r="AT650" s="437"/>
      <c r="AU650" s="796" t="s">
        <v>2241</v>
      </c>
      <c r="AV650" s="437">
        <v>649</v>
      </c>
    </row>
    <row r="651" spans="1:48" ht="27">
      <c r="A651" s="535">
        <v>45751</v>
      </c>
      <c r="B651" s="536">
        <v>104</v>
      </c>
      <c r="C651" s="537">
        <v>0.35416666666666669</v>
      </c>
      <c r="D651" s="538">
        <v>2502750</v>
      </c>
      <c r="E651" s="538" t="s">
        <v>59</v>
      </c>
      <c r="F651" s="538" t="s">
        <v>55</v>
      </c>
      <c r="G651" s="857">
        <v>13.96</v>
      </c>
      <c r="H651" s="857"/>
      <c r="I651" s="857">
        <v>13.99</v>
      </c>
      <c r="J651" s="530">
        <v>0.63400000000000001</v>
      </c>
      <c r="K651" s="830">
        <v>11.94</v>
      </c>
      <c r="L651" s="539">
        <f>(SSSE[[#This Row],[Protéine Brut (%) (+/-0,7)]]/(100-SSSE[[#This Row],[Humidité (%)]]))*100</f>
        <v>13.877266387726639</v>
      </c>
      <c r="M651" s="865">
        <v>0.6</v>
      </c>
      <c r="N651" s="865"/>
      <c r="O651" s="865">
        <v>6.38</v>
      </c>
      <c r="P651" s="865">
        <v>1.8</v>
      </c>
      <c r="Q651" s="867">
        <f t="shared" si="38"/>
        <v>8.7799999999999994</v>
      </c>
      <c r="R651" s="862">
        <v>10</v>
      </c>
      <c r="S651" s="862">
        <v>20.48</v>
      </c>
      <c r="T651" s="862">
        <v>16.72</v>
      </c>
      <c r="U651" s="863">
        <f>SUM(SSSE[[#This Row],[G 355µ]:[G 250µ]])</f>
        <v>47.2</v>
      </c>
      <c r="V651" s="862">
        <v>20.6</v>
      </c>
      <c r="W651" s="862">
        <v>9.8000000000000007</v>
      </c>
      <c r="X651" s="862">
        <v>4.54</v>
      </c>
      <c r="Y651" s="883">
        <v>6.96</v>
      </c>
      <c r="Z651" s="867">
        <f t="shared" si="39"/>
        <v>41.900000000000006</v>
      </c>
      <c r="AA651" s="822"/>
      <c r="AB651" s="822"/>
      <c r="AC651" s="1116"/>
      <c r="AD651" s="531">
        <v>85.49</v>
      </c>
      <c r="AE651" s="531">
        <v>-1.44</v>
      </c>
      <c r="AF651" s="531">
        <v>19.239999999999998</v>
      </c>
      <c r="AG651" s="540">
        <v>12</v>
      </c>
      <c r="AH651" s="540">
        <v>144</v>
      </c>
      <c r="AI651" s="947"/>
      <c r="AJ651" s="437"/>
      <c r="AK651" s="437" t="s">
        <v>2906</v>
      </c>
      <c r="AL651" s="437" t="s">
        <v>27</v>
      </c>
      <c r="AM651" s="437" t="s">
        <v>55</v>
      </c>
      <c r="AN651" s="534" t="s">
        <v>55</v>
      </c>
      <c r="AO651" s="437" t="s">
        <v>55</v>
      </c>
      <c r="AP651" s="437" t="s">
        <v>55</v>
      </c>
      <c r="AQ651" s="609" t="s">
        <v>32</v>
      </c>
      <c r="AR651" s="437" t="s">
        <v>2239</v>
      </c>
      <c r="AS651" s="437" t="s">
        <v>2907</v>
      </c>
      <c r="AT651" s="437"/>
      <c r="AU651" s="796" t="s">
        <v>2241</v>
      </c>
      <c r="AV651" s="437">
        <v>650</v>
      </c>
    </row>
    <row r="652" spans="1:48" ht="27">
      <c r="A652" s="541">
        <v>45751</v>
      </c>
      <c r="B652" s="542">
        <v>104</v>
      </c>
      <c r="C652" s="543">
        <v>0.45833333333333331</v>
      </c>
      <c r="D652" s="544">
        <v>2502748</v>
      </c>
      <c r="E652" s="538" t="s">
        <v>59</v>
      </c>
      <c r="F652" s="544" t="s">
        <v>55</v>
      </c>
      <c r="G652" s="858">
        <v>13.89</v>
      </c>
      <c r="H652" s="858"/>
      <c r="I652" s="858">
        <v>13.95</v>
      </c>
      <c r="J652" s="545"/>
      <c r="K652" s="831">
        <v>12.67</v>
      </c>
      <c r="L652" s="546">
        <f>(SSSE[[#This Row],[Protéine Brut (%) (+/-0,7)]]/(100-SSSE[[#This Row],[Humidité (%)]]))*100</f>
        <v>14.713738241783764</v>
      </c>
      <c r="M652" s="866">
        <v>0.46</v>
      </c>
      <c r="N652" s="866"/>
      <c r="O652" s="866">
        <v>6.06</v>
      </c>
      <c r="P652" s="866">
        <v>2</v>
      </c>
      <c r="Q652" s="867">
        <f t="shared" si="38"/>
        <v>8.52</v>
      </c>
      <c r="R652" s="868">
        <v>9.5</v>
      </c>
      <c r="S652" s="868">
        <v>18.88</v>
      </c>
      <c r="T652" s="868">
        <v>16.440000000000001</v>
      </c>
      <c r="U652" s="863">
        <f>SUM(SSSE[[#This Row],[G 355µ]:[G 250µ]])</f>
        <v>44.82</v>
      </c>
      <c r="V652" s="868">
        <v>20.66</v>
      </c>
      <c r="W652" s="868">
        <v>9.1999999999999993</v>
      </c>
      <c r="X652" s="868">
        <v>5</v>
      </c>
      <c r="Y652" s="884">
        <v>8.2200000000000006</v>
      </c>
      <c r="Z652" s="867">
        <f t="shared" si="39"/>
        <v>43.08</v>
      </c>
      <c r="AA652" s="824"/>
      <c r="AB652" s="824"/>
      <c r="AC652" s="1012"/>
      <c r="AD652" s="547">
        <v>84.75</v>
      </c>
      <c r="AE652" s="547">
        <v>-1.37</v>
      </c>
      <c r="AF652" s="547">
        <v>20.010000000000002</v>
      </c>
      <c r="AG652" s="549">
        <v>10</v>
      </c>
      <c r="AH652" s="549">
        <v>157</v>
      </c>
      <c r="AI652" s="948"/>
      <c r="AJ652" s="550"/>
      <c r="AK652" s="550"/>
      <c r="AL652" s="550" t="s">
        <v>105</v>
      </c>
      <c r="AM652" s="550" t="s">
        <v>55</v>
      </c>
      <c r="AN652" s="551" t="s">
        <v>55</v>
      </c>
      <c r="AO652" s="550" t="s">
        <v>55</v>
      </c>
      <c r="AP652" s="550" t="s">
        <v>55</v>
      </c>
      <c r="AQ652" s="609" t="s">
        <v>32</v>
      </c>
      <c r="AR652" s="437" t="s">
        <v>2239</v>
      </c>
      <c r="AS652" s="437" t="s">
        <v>2908</v>
      </c>
      <c r="AT652" s="437"/>
      <c r="AU652" s="796" t="s">
        <v>2241</v>
      </c>
      <c r="AV652" s="437">
        <v>651</v>
      </c>
    </row>
    <row r="653" spans="1:48" ht="27">
      <c r="A653" s="541">
        <v>45751</v>
      </c>
      <c r="B653" s="542">
        <v>104</v>
      </c>
      <c r="C653" s="543">
        <v>0.70833333333333337</v>
      </c>
      <c r="D653" s="544">
        <v>2502778</v>
      </c>
      <c r="E653" s="544" t="s">
        <v>2650</v>
      </c>
      <c r="F653" s="544" t="s">
        <v>55</v>
      </c>
      <c r="G653" s="858">
        <v>13.83</v>
      </c>
      <c r="H653" s="858"/>
      <c r="I653" s="858"/>
      <c r="J653" s="545"/>
      <c r="K653" s="831">
        <v>11.93</v>
      </c>
      <c r="L653" s="546">
        <f>(SSSE[[#This Row],[Protéine Brut (%) (+/-0,7)]]/(100-SSSE[[#This Row],[Humidité (%)]]))*100</f>
        <v>13.844725542532203</v>
      </c>
      <c r="M653" s="866">
        <v>0.8</v>
      </c>
      <c r="N653" s="866"/>
      <c r="O653" s="866">
        <v>8</v>
      </c>
      <c r="P653" s="866">
        <v>2.8</v>
      </c>
      <c r="Q653" s="867">
        <f t="shared" si="38"/>
        <v>11.600000000000001</v>
      </c>
      <c r="R653" s="868">
        <v>13</v>
      </c>
      <c r="S653" s="868">
        <v>22.66</v>
      </c>
      <c r="T653" s="868">
        <v>17.2</v>
      </c>
      <c r="U653" s="863">
        <f>SUM(SSSE[[#This Row],[G 355µ]:[G 250µ]])</f>
        <v>52.86</v>
      </c>
      <c r="V653" s="868">
        <v>17.04</v>
      </c>
      <c r="W653" s="868">
        <v>8.8000000000000007</v>
      </c>
      <c r="X653" s="868">
        <v>3.4</v>
      </c>
      <c r="Y653" s="884">
        <v>2</v>
      </c>
      <c r="Z653" s="867">
        <f t="shared" si="39"/>
        <v>31.24</v>
      </c>
      <c r="AA653" s="822"/>
      <c r="AB653" s="822"/>
      <c r="AC653" s="1116"/>
      <c r="AD653" s="547">
        <v>85.49</v>
      </c>
      <c r="AE653" s="547">
        <v>-1.65</v>
      </c>
      <c r="AF653" s="547">
        <v>20.309999999999999</v>
      </c>
      <c r="AG653" s="549">
        <v>8</v>
      </c>
      <c r="AH653" s="549">
        <v>102</v>
      </c>
      <c r="AI653" s="948"/>
      <c r="AJ653" s="550"/>
      <c r="AK653" s="550"/>
      <c r="AL653" s="437" t="s">
        <v>27</v>
      </c>
      <c r="AM653" s="550" t="s">
        <v>55</v>
      </c>
      <c r="AN653" s="551" t="s">
        <v>55</v>
      </c>
      <c r="AO653" s="550" t="s">
        <v>55</v>
      </c>
      <c r="AP653" s="550" t="s">
        <v>55</v>
      </c>
      <c r="AQ653" s="609" t="s">
        <v>32</v>
      </c>
      <c r="AR653" s="437" t="s">
        <v>2239</v>
      </c>
      <c r="AS653" s="437" t="s">
        <v>2909</v>
      </c>
      <c r="AT653" s="437"/>
      <c r="AU653" s="796" t="s">
        <v>2241</v>
      </c>
      <c r="AV653" s="437">
        <v>652</v>
      </c>
    </row>
    <row r="654" spans="1:48" ht="27">
      <c r="A654" s="541">
        <v>45752</v>
      </c>
      <c r="B654" s="542">
        <v>104</v>
      </c>
      <c r="C654" s="543">
        <v>0.45833333333333331</v>
      </c>
      <c r="D654" s="544">
        <v>2502799</v>
      </c>
      <c r="E654" s="538" t="s">
        <v>59</v>
      </c>
      <c r="F654" s="544" t="s">
        <v>55</v>
      </c>
      <c r="G654" s="858">
        <v>13.88</v>
      </c>
      <c r="H654" s="858"/>
      <c r="I654" s="858"/>
      <c r="J654" s="545"/>
      <c r="K654" s="831">
        <v>12.43</v>
      </c>
      <c r="L654" s="546">
        <f>(SSSE[[#This Row],[Protéine Brut (%) (+/-0,7)]]/(100-SSSE[[#This Row],[Humidité (%)]]))*100</f>
        <v>14.433348815606131</v>
      </c>
      <c r="M654" s="866">
        <v>0.74</v>
      </c>
      <c r="N654" s="866"/>
      <c r="O654" s="866">
        <v>7.1</v>
      </c>
      <c r="P654" s="866">
        <v>2.6</v>
      </c>
      <c r="Q654" s="867">
        <f t="shared" si="38"/>
        <v>10.44</v>
      </c>
      <c r="R654" s="868">
        <v>12</v>
      </c>
      <c r="S654" s="868">
        <v>21</v>
      </c>
      <c r="T654" s="868">
        <v>15.5</v>
      </c>
      <c r="U654" s="863">
        <f>SUM(SSSE[[#This Row],[G 355µ]:[G 250µ]])</f>
        <v>48.5</v>
      </c>
      <c r="V654" s="868">
        <v>16.7</v>
      </c>
      <c r="W654" s="868">
        <v>10</v>
      </c>
      <c r="X654" s="868">
        <v>2.6</v>
      </c>
      <c r="Y654" s="884">
        <v>9.5</v>
      </c>
      <c r="Z654" s="867">
        <f t="shared" si="39"/>
        <v>38.799999999999997</v>
      </c>
      <c r="AA654" s="824"/>
      <c r="AB654" s="824"/>
      <c r="AC654" s="1012"/>
      <c r="AD654" s="547">
        <v>80.39</v>
      </c>
      <c r="AE654" s="547">
        <v>-1.4</v>
      </c>
      <c r="AF654" s="547">
        <v>19.760000000000002</v>
      </c>
      <c r="AG654" s="549">
        <v>9</v>
      </c>
      <c r="AH654" s="549">
        <v>102</v>
      </c>
      <c r="AI654" s="948"/>
      <c r="AJ654" s="550"/>
      <c r="AK654" s="550"/>
      <c r="AL654" s="437" t="s">
        <v>27</v>
      </c>
      <c r="AM654" s="550" t="s">
        <v>55</v>
      </c>
      <c r="AN654" s="551" t="s">
        <v>55</v>
      </c>
      <c r="AO654" s="550" t="s">
        <v>55</v>
      </c>
      <c r="AP654" s="550" t="s">
        <v>55</v>
      </c>
      <c r="AQ654" s="609" t="s">
        <v>32</v>
      </c>
      <c r="AR654" s="437" t="s">
        <v>2239</v>
      </c>
      <c r="AS654" s="437" t="s">
        <v>2910</v>
      </c>
      <c r="AT654" s="437"/>
      <c r="AU654" s="796" t="s">
        <v>2241</v>
      </c>
      <c r="AV654" s="437">
        <v>653</v>
      </c>
    </row>
    <row r="655" spans="1:48" ht="27">
      <c r="A655" s="541">
        <v>45754</v>
      </c>
      <c r="B655" s="542">
        <v>104</v>
      </c>
      <c r="C655" s="543">
        <v>0.58680555555555558</v>
      </c>
      <c r="D655" s="544">
        <v>2502856</v>
      </c>
      <c r="E655" s="538" t="s">
        <v>59</v>
      </c>
      <c r="F655" s="544" t="s">
        <v>55</v>
      </c>
      <c r="G655" s="858">
        <v>14.42</v>
      </c>
      <c r="H655" s="858"/>
      <c r="I655" s="858">
        <v>14.4</v>
      </c>
      <c r="J655" s="545">
        <v>0.68500000000000005</v>
      </c>
      <c r="K655" s="831">
        <v>12.85</v>
      </c>
      <c r="L655" s="546">
        <f>(SSSE[[#This Row],[Protéine Brut (%) (+/-0,7)]]/(100-SSSE[[#This Row],[Humidité (%)]]))*100</f>
        <v>15.015190465061931</v>
      </c>
      <c r="M655" s="866">
        <v>0</v>
      </c>
      <c r="N655" s="866"/>
      <c r="O655" s="866">
        <v>5.6</v>
      </c>
      <c r="P655" s="866">
        <v>2.2200000000000002</v>
      </c>
      <c r="Q655" s="867">
        <f t="shared" ref="Q655" si="40">SUM(M655:P655)</f>
        <v>7.82</v>
      </c>
      <c r="R655" s="868">
        <v>10.199999999999999</v>
      </c>
      <c r="S655" s="868">
        <v>21</v>
      </c>
      <c r="T655" s="868">
        <v>16.8</v>
      </c>
      <c r="U655" s="867">
        <f>SUM(SSSE[[#This Row],[G 355µ]:[G 250µ]])</f>
        <v>48</v>
      </c>
      <c r="V655" s="868">
        <v>16.8</v>
      </c>
      <c r="W655" s="868">
        <v>12.4</v>
      </c>
      <c r="X655" s="868">
        <v>6.2</v>
      </c>
      <c r="Y655" s="884">
        <v>7.4</v>
      </c>
      <c r="Z655" s="867">
        <f t="shared" ref="Z655" si="41">SUM(V655:Y655)</f>
        <v>42.800000000000004</v>
      </c>
      <c r="AA655" s="824">
        <v>32.64</v>
      </c>
      <c r="AB655" s="824">
        <v>72.34</v>
      </c>
      <c r="AC655" s="1012">
        <v>11.56</v>
      </c>
      <c r="AD655" s="547">
        <v>85.38</v>
      </c>
      <c r="AE655" s="547">
        <v>-1.54</v>
      </c>
      <c r="AF655" s="547">
        <v>20.67</v>
      </c>
      <c r="AG655" s="549">
        <v>5</v>
      </c>
      <c r="AH655" s="549">
        <v>88</v>
      </c>
      <c r="AI655" s="948"/>
      <c r="AJ655" s="550"/>
      <c r="AK655" s="550"/>
      <c r="AL655" s="550" t="s">
        <v>46</v>
      </c>
      <c r="AM655" s="550" t="s">
        <v>55</v>
      </c>
      <c r="AN655" s="551" t="s">
        <v>55</v>
      </c>
      <c r="AO655" s="550" t="s">
        <v>55</v>
      </c>
      <c r="AP655" s="550" t="s">
        <v>55</v>
      </c>
      <c r="AQ655" s="609" t="s">
        <v>32</v>
      </c>
      <c r="AR655" s="437" t="s">
        <v>2239</v>
      </c>
      <c r="AS655" s="437" t="s">
        <v>2911</v>
      </c>
      <c r="AT655" s="437"/>
      <c r="AU655" s="796" t="s">
        <v>2241</v>
      </c>
      <c r="AV655" s="437">
        <v>654</v>
      </c>
    </row>
    <row r="656" spans="1:48" ht="27">
      <c r="A656" s="541">
        <v>45754</v>
      </c>
      <c r="B656" s="542">
        <v>104</v>
      </c>
      <c r="C656" s="543">
        <v>0.60416666666666663</v>
      </c>
      <c r="D656" s="544">
        <v>2502859</v>
      </c>
      <c r="E656" s="544" t="s">
        <v>21</v>
      </c>
      <c r="F656" s="544" t="s">
        <v>55</v>
      </c>
      <c r="G656" s="858">
        <v>13.6</v>
      </c>
      <c r="H656" s="858"/>
      <c r="I656" s="858">
        <v>14.9</v>
      </c>
      <c r="J656" s="545">
        <v>0.69399999999999995</v>
      </c>
      <c r="K656" s="831">
        <v>12.9</v>
      </c>
      <c r="L656" s="546">
        <f>(SSSE[[#This Row],[Protéine Brut (%) (+/-0,7)]]/(100-SSSE[[#This Row],[Humidité (%)]]))*100</f>
        <v>14.930555555555555</v>
      </c>
      <c r="M656" s="866">
        <v>0.4</v>
      </c>
      <c r="N656" s="866"/>
      <c r="O656" s="866">
        <v>4.78</v>
      </c>
      <c r="P656" s="866">
        <v>2.2200000000000002</v>
      </c>
      <c r="Q656" s="867">
        <f t="shared" ref="Q656:Q660" si="42">SUM(M656:P656)</f>
        <v>7.4</v>
      </c>
      <c r="R656" s="868">
        <v>12.16</v>
      </c>
      <c r="S656" s="868">
        <v>23.4</v>
      </c>
      <c r="T656" s="868">
        <v>17.66</v>
      </c>
      <c r="U656" s="867">
        <f>SUM(SSSE[[#This Row],[G 355µ]:[G 250µ]])</f>
        <v>53.22</v>
      </c>
      <c r="V656" s="868">
        <v>19.54</v>
      </c>
      <c r="W656" s="868">
        <v>8.44</v>
      </c>
      <c r="X656" s="868">
        <v>3.68</v>
      </c>
      <c r="Y656" s="884">
        <v>5.0999999999999996</v>
      </c>
      <c r="Z656" s="867">
        <f t="shared" ref="Z656:Z660" si="43">SUM(V656:Y656)</f>
        <v>36.76</v>
      </c>
      <c r="AA656" s="824"/>
      <c r="AB656" s="824"/>
      <c r="AC656" s="1012"/>
      <c r="AD656" s="547">
        <v>84.79</v>
      </c>
      <c r="AE656" s="547">
        <v>-2.0699999999999998</v>
      </c>
      <c r="AF656" s="547">
        <v>22.62</v>
      </c>
      <c r="AG656" s="549">
        <v>6</v>
      </c>
      <c r="AH656" s="549">
        <v>132</v>
      </c>
      <c r="AI656" s="948"/>
      <c r="AJ656" s="550"/>
      <c r="AK656" s="550"/>
      <c r="AL656" s="550" t="s">
        <v>62</v>
      </c>
      <c r="AM656" s="550" t="s">
        <v>55</v>
      </c>
      <c r="AN656" s="551" t="s">
        <v>55</v>
      </c>
      <c r="AO656" s="550" t="s">
        <v>55</v>
      </c>
      <c r="AP656" s="550" t="s">
        <v>55</v>
      </c>
      <c r="AQ656" s="609" t="s">
        <v>32</v>
      </c>
      <c r="AR656" s="437" t="s">
        <v>2239</v>
      </c>
      <c r="AS656" s="437" t="s">
        <v>2912</v>
      </c>
      <c r="AT656" s="437"/>
      <c r="AU656" s="796" t="s">
        <v>2241</v>
      </c>
      <c r="AV656" s="437">
        <v>655</v>
      </c>
    </row>
    <row r="657" spans="1:48" ht="27">
      <c r="A657" s="541">
        <v>45754</v>
      </c>
      <c r="B657" s="542">
        <v>104</v>
      </c>
      <c r="C657" s="543">
        <v>0.65277777777777779</v>
      </c>
      <c r="D657" s="544">
        <v>2502860</v>
      </c>
      <c r="E657" s="538" t="s">
        <v>59</v>
      </c>
      <c r="F657" s="544" t="s">
        <v>55</v>
      </c>
      <c r="G657" s="857">
        <v>14.45</v>
      </c>
      <c r="H657" s="858"/>
      <c r="I657" s="858">
        <v>14.6</v>
      </c>
      <c r="J657" s="545">
        <v>0.68799999999999994</v>
      </c>
      <c r="K657" s="831">
        <v>12.84</v>
      </c>
      <c r="L657" s="546">
        <f>(SSSE[[#This Row],[Protéine Brut (%) (+/-0,7)]]/(100-SSSE[[#This Row],[Humidité (%)]]))*100</f>
        <v>15.008766803039158</v>
      </c>
      <c r="M657" s="866"/>
      <c r="N657" s="866"/>
      <c r="O657" s="866"/>
      <c r="P657" s="866"/>
      <c r="Q657" s="867"/>
      <c r="R657" s="868"/>
      <c r="S657" s="868"/>
      <c r="T657" s="868"/>
      <c r="U657" s="867"/>
      <c r="V657" s="867"/>
      <c r="W657" s="868"/>
      <c r="X657" s="868"/>
      <c r="Y657" s="884"/>
      <c r="Z657" s="867"/>
      <c r="AA657" s="824"/>
      <c r="AB657" s="824"/>
      <c r="AC657" s="1012"/>
      <c r="AD657" s="547">
        <v>85.05</v>
      </c>
      <c r="AE657" s="547">
        <v>-1.46</v>
      </c>
      <c r="AF657" s="547">
        <v>20.66</v>
      </c>
      <c r="AG657" s="549">
        <v>6</v>
      </c>
      <c r="AH657" s="549">
        <v>90</v>
      </c>
      <c r="AI657" s="948"/>
      <c r="AJ657" s="550"/>
      <c r="AK657" s="550"/>
      <c r="AL657" s="550" t="s">
        <v>46</v>
      </c>
      <c r="AM657" s="550" t="s">
        <v>55</v>
      </c>
      <c r="AN657" s="551" t="s">
        <v>55</v>
      </c>
      <c r="AO657" s="550" t="s">
        <v>55</v>
      </c>
      <c r="AP657" s="550" t="s">
        <v>55</v>
      </c>
      <c r="AQ657" s="609" t="s">
        <v>32</v>
      </c>
      <c r="AR657" s="437" t="s">
        <v>2239</v>
      </c>
      <c r="AS657" s="1268" t="s">
        <v>2913</v>
      </c>
      <c r="AT657" s="437"/>
      <c r="AU657" s="796" t="s">
        <v>2241</v>
      </c>
      <c r="AV657" s="437">
        <v>656</v>
      </c>
    </row>
    <row r="658" spans="1:48" ht="27">
      <c r="A658" s="541">
        <v>45755</v>
      </c>
      <c r="B658" s="542">
        <v>104</v>
      </c>
      <c r="C658" s="543">
        <v>0.41666666666666669</v>
      </c>
      <c r="D658" s="544">
        <v>2502868</v>
      </c>
      <c r="E658" s="544" t="s">
        <v>21</v>
      </c>
      <c r="F658" s="544" t="s">
        <v>55</v>
      </c>
      <c r="G658" s="857">
        <v>14.49</v>
      </c>
      <c r="H658" s="858">
        <v>14.5</v>
      </c>
      <c r="I658" s="858">
        <v>14.4</v>
      </c>
      <c r="J658" s="545">
        <v>0.63400000000000001</v>
      </c>
      <c r="K658" s="831">
        <v>13.27</v>
      </c>
      <c r="L658" s="546">
        <f>(SSSE[[#This Row],[Protéine Brut (%) (+/-0,7)]]/(100-SSSE[[#This Row],[Humidité (%)]]))*100</f>
        <v>15.518652789147467</v>
      </c>
      <c r="M658" s="866"/>
      <c r="N658" s="866"/>
      <c r="O658" s="866"/>
      <c r="P658" s="866"/>
      <c r="Q658" s="867"/>
      <c r="R658" s="868"/>
      <c r="S658" s="868"/>
      <c r="T658" s="868"/>
      <c r="U658" s="867"/>
      <c r="V658" s="868"/>
      <c r="W658" s="868"/>
      <c r="X658" s="868"/>
      <c r="Y658" s="884"/>
      <c r="Z658" s="867"/>
      <c r="AA658" s="822">
        <v>33.26</v>
      </c>
      <c r="AB658" s="822">
        <v>70</v>
      </c>
      <c r="AC658" s="1116">
        <v>12.29</v>
      </c>
      <c r="AD658" s="547">
        <v>83.03</v>
      </c>
      <c r="AE658" s="547">
        <v>-2.11</v>
      </c>
      <c r="AF658" s="547">
        <v>25.42</v>
      </c>
      <c r="AG658" s="549">
        <v>4</v>
      </c>
      <c r="AH658" s="549">
        <v>66</v>
      </c>
      <c r="AI658" s="948">
        <v>0.86</v>
      </c>
      <c r="AJ658" s="550"/>
      <c r="AK658" s="550"/>
      <c r="AL658" s="550" t="s">
        <v>105</v>
      </c>
      <c r="AM658" s="550" t="s">
        <v>55</v>
      </c>
      <c r="AN658" s="551" t="s">
        <v>55</v>
      </c>
      <c r="AO658" s="550" t="s">
        <v>55</v>
      </c>
      <c r="AP658" s="550" t="s">
        <v>55</v>
      </c>
      <c r="AQ658" s="609" t="s">
        <v>32</v>
      </c>
      <c r="AR658" s="437" t="s">
        <v>2239</v>
      </c>
      <c r="AS658" s="437" t="s">
        <v>2914</v>
      </c>
      <c r="AT658" s="437"/>
      <c r="AU658" s="796" t="s">
        <v>2241</v>
      </c>
      <c r="AV658" s="437">
        <v>657</v>
      </c>
    </row>
    <row r="659" spans="1:48" ht="27">
      <c r="A659" s="541">
        <v>45755</v>
      </c>
      <c r="B659" s="542">
        <v>104</v>
      </c>
      <c r="C659" s="543">
        <v>0.59722222222222221</v>
      </c>
      <c r="D659" s="544">
        <v>2502885</v>
      </c>
      <c r="E659" s="538" t="s">
        <v>59</v>
      </c>
      <c r="F659" s="544" t="s">
        <v>55</v>
      </c>
      <c r="G659" s="857">
        <v>14.37</v>
      </c>
      <c r="H659" s="858"/>
      <c r="I659" s="858">
        <v>14.26</v>
      </c>
      <c r="J659" s="545"/>
      <c r="K659" s="831">
        <v>12.83</v>
      </c>
      <c r="L659" s="546">
        <f>(SSSE[[#This Row],[Protéine Brut (%) (+/-0,7)]]/(100-SSSE[[#This Row],[Humidité (%)]]))*100</f>
        <v>14.983066682237533</v>
      </c>
      <c r="M659" s="866">
        <v>0.44</v>
      </c>
      <c r="N659" s="866"/>
      <c r="O659" s="866">
        <v>5.92</v>
      </c>
      <c r="P659" s="866">
        <v>2.38</v>
      </c>
      <c r="Q659" s="867">
        <f t="shared" si="42"/>
        <v>8.74</v>
      </c>
      <c r="R659" s="868">
        <v>10.199999999999999</v>
      </c>
      <c r="S659" s="868">
        <v>20.72</v>
      </c>
      <c r="T659" s="868">
        <v>16.420000000000002</v>
      </c>
      <c r="U659" s="867">
        <f>SUM(SSSE[[#This Row],[G 355µ]:[G 250µ]])</f>
        <v>47.34</v>
      </c>
      <c r="V659" s="868">
        <v>19.2</v>
      </c>
      <c r="W659" s="868">
        <v>10.26</v>
      </c>
      <c r="X659" s="868">
        <v>6.6</v>
      </c>
      <c r="Y659" s="884">
        <v>5.82</v>
      </c>
      <c r="Z659" s="867">
        <f t="shared" si="43"/>
        <v>41.88</v>
      </c>
      <c r="AA659" s="824"/>
      <c r="AB659" s="824"/>
      <c r="AC659" s="1012"/>
      <c r="AD659" s="547">
        <v>85.64</v>
      </c>
      <c r="AE659" s="547">
        <v>-1.84</v>
      </c>
      <c r="AF659" s="547">
        <v>21.2</v>
      </c>
      <c r="AG659" s="549">
        <v>6</v>
      </c>
      <c r="AH659" s="549">
        <v>95</v>
      </c>
      <c r="AI659" s="948"/>
      <c r="AJ659" s="550"/>
      <c r="AK659" s="550"/>
      <c r="AL659" s="550" t="s">
        <v>46</v>
      </c>
      <c r="AM659" s="550" t="s">
        <v>55</v>
      </c>
      <c r="AN659" s="551" t="s">
        <v>55</v>
      </c>
      <c r="AO659" s="550" t="s">
        <v>55</v>
      </c>
      <c r="AP659" s="550" t="s">
        <v>55</v>
      </c>
      <c r="AQ659" s="609" t="s">
        <v>32</v>
      </c>
      <c r="AR659" s="437" t="s">
        <v>2239</v>
      </c>
      <c r="AS659" s="437" t="s">
        <v>2915</v>
      </c>
      <c r="AT659" s="437"/>
      <c r="AU659" s="796" t="s">
        <v>2241</v>
      </c>
      <c r="AV659" s="437">
        <v>658</v>
      </c>
    </row>
    <row r="660" spans="1:48" ht="27">
      <c r="A660" s="541">
        <v>45756</v>
      </c>
      <c r="B660" s="542">
        <v>104</v>
      </c>
      <c r="C660" s="543">
        <v>0.41666666666666669</v>
      </c>
      <c r="D660" s="544">
        <v>2502930</v>
      </c>
      <c r="E660" s="538" t="s">
        <v>59</v>
      </c>
      <c r="F660" s="544" t="s">
        <v>55</v>
      </c>
      <c r="G660" s="857">
        <v>13.78</v>
      </c>
      <c r="H660" s="858"/>
      <c r="I660" s="858">
        <v>14</v>
      </c>
      <c r="J660" s="545">
        <v>0.65</v>
      </c>
      <c r="K660" s="831">
        <v>13.03</v>
      </c>
      <c r="L660" s="546">
        <f>(SSSE[[#This Row],[Protéine Brut (%) (+/-0,7)]]/(100-SSSE[[#This Row],[Humidité (%)]]))*100</f>
        <v>15.112502899559265</v>
      </c>
      <c r="M660" s="866">
        <v>0.6</v>
      </c>
      <c r="N660" s="866"/>
      <c r="O660" s="866">
        <v>6.88</v>
      </c>
      <c r="P660" s="866">
        <v>2.96</v>
      </c>
      <c r="Q660" s="867">
        <f t="shared" si="42"/>
        <v>10.44</v>
      </c>
      <c r="R660" s="868">
        <v>11.48</v>
      </c>
      <c r="S660" s="868">
        <v>20.9</v>
      </c>
      <c r="T660" s="868">
        <v>16.8</v>
      </c>
      <c r="U660" s="867">
        <f>SUM(SSSE[[#This Row],[G 355µ]:[G 250µ]])</f>
        <v>49.179999999999993</v>
      </c>
      <c r="V660" s="868">
        <v>17.3</v>
      </c>
      <c r="W660" s="868">
        <v>11.2</v>
      </c>
      <c r="X660" s="868">
        <v>5.64</v>
      </c>
      <c r="Y660" s="884">
        <v>4.26</v>
      </c>
      <c r="Z660" s="867">
        <f t="shared" si="43"/>
        <v>38.4</v>
      </c>
      <c r="AA660" s="824"/>
      <c r="AB660" s="824"/>
      <c r="AC660" s="1012"/>
      <c r="AD660" s="547">
        <v>84.92</v>
      </c>
      <c r="AE660" s="547">
        <v>-1.79</v>
      </c>
      <c r="AF660" s="547">
        <v>21.62</v>
      </c>
      <c r="AG660" s="549">
        <v>6</v>
      </c>
      <c r="AH660" s="549">
        <v>98</v>
      </c>
      <c r="AI660" s="948"/>
      <c r="AJ660" s="550"/>
      <c r="AK660" s="550"/>
      <c r="AL660" s="550" t="s">
        <v>105</v>
      </c>
      <c r="AM660" s="550" t="s">
        <v>55</v>
      </c>
      <c r="AN660" s="551" t="s">
        <v>55</v>
      </c>
      <c r="AO660" s="550" t="s">
        <v>55</v>
      </c>
      <c r="AP660" s="550" t="s">
        <v>55</v>
      </c>
      <c r="AQ660" s="609" t="s">
        <v>32</v>
      </c>
      <c r="AR660" s="437" t="s">
        <v>2239</v>
      </c>
      <c r="AS660" s="437" t="s">
        <v>2916</v>
      </c>
      <c r="AT660" s="437"/>
      <c r="AU660" s="796" t="s">
        <v>2241</v>
      </c>
      <c r="AV660" s="437">
        <v>659</v>
      </c>
    </row>
    <row r="661" spans="1:48" ht="27">
      <c r="A661" s="541">
        <v>45756</v>
      </c>
      <c r="B661" s="542">
        <v>104</v>
      </c>
      <c r="C661" s="543">
        <v>0.625</v>
      </c>
      <c r="D661" s="544">
        <v>2502949</v>
      </c>
      <c r="E661" s="538" t="s">
        <v>59</v>
      </c>
      <c r="F661" s="544" t="s">
        <v>55</v>
      </c>
      <c r="G661" s="858">
        <v>13.96</v>
      </c>
      <c r="H661" s="858"/>
      <c r="I661" s="858"/>
      <c r="J661" s="545"/>
      <c r="K661" s="831">
        <v>13.79</v>
      </c>
      <c r="L661" s="546">
        <f>(SSSE[[#This Row],[Protéine Brut (%) (+/-0,7)]]/(100-SSSE[[#This Row],[Humidité (%)]]))*100</f>
        <v>16.027429102742911</v>
      </c>
      <c r="M661" s="866">
        <v>0.4</v>
      </c>
      <c r="N661" s="866"/>
      <c r="O661" s="866">
        <v>5.84</v>
      </c>
      <c r="P661" s="866">
        <v>2.48</v>
      </c>
      <c r="Q661" s="867">
        <f t="shared" ref="Q661:Q676" si="44">SUM(M661:P661)</f>
        <v>8.7200000000000006</v>
      </c>
      <c r="R661" s="868">
        <v>10.7</v>
      </c>
      <c r="S661" s="868">
        <v>19.28</v>
      </c>
      <c r="T661" s="868">
        <v>15.28</v>
      </c>
      <c r="U661" s="867">
        <f>SUM(SSSE[[#This Row],[G 355µ]:[G 250µ]])</f>
        <v>45.26</v>
      </c>
      <c r="V661" s="868">
        <v>17.559999999999999</v>
      </c>
      <c r="W661" s="868">
        <v>11.2</v>
      </c>
      <c r="X661" s="868">
        <v>6.02</v>
      </c>
      <c r="Y661" s="884">
        <v>8.56</v>
      </c>
      <c r="Z661" s="867">
        <f t="shared" ref="Z661:Z676" si="45">SUM(V661:Y661)</f>
        <v>43.34</v>
      </c>
      <c r="AA661" s="824"/>
      <c r="AB661" s="824"/>
      <c r="AC661" s="1012"/>
      <c r="AD661" s="547">
        <v>84.88</v>
      </c>
      <c r="AE661" s="547">
        <v>-1.5</v>
      </c>
      <c r="AF661" s="547">
        <v>20.61</v>
      </c>
      <c r="AG661" s="549">
        <v>5</v>
      </c>
      <c r="AH661" s="549">
        <v>90</v>
      </c>
      <c r="AI661" s="948"/>
      <c r="AJ661" s="550"/>
      <c r="AK661" s="550"/>
      <c r="AL661" s="550" t="s">
        <v>46</v>
      </c>
      <c r="AM661" s="550" t="s">
        <v>55</v>
      </c>
      <c r="AN661" s="551" t="s">
        <v>55</v>
      </c>
      <c r="AO661" s="550" t="s">
        <v>55</v>
      </c>
      <c r="AP661" s="550" t="s">
        <v>55</v>
      </c>
      <c r="AQ661" s="609" t="s">
        <v>32</v>
      </c>
      <c r="AR661" s="437" t="s">
        <v>2239</v>
      </c>
      <c r="AS661" s="437" t="s">
        <v>2917</v>
      </c>
      <c r="AT661" s="437"/>
      <c r="AU661" s="796" t="s">
        <v>2241</v>
      </c>
      <c r="AV661" s="437">
        <v>660</v>
      </c>
    </row>
    <row r="662" spans="1:48" ht="27">
      <c r="A662" s="541">
        <v>45757</v>
      </c>
      <c r="B662" s="542">
        <v>104</v>
      </c>
      <c r="C662" s="543">
        <v>0.4375</v>
      </c>
      <c r="D662" s="544">
        <v>2502973</v>
      </c>
      <c r="E662" s="538" t="s">
        <v>59</v>
      </c>
      <c r="F662" s="544" t="s">
        <v>55</v>
      </c>
      <c r="G662" s="858">
        <v>13.78</v>
      </c>
      <c r="H662" s="858"/>
      <c r="I662" s="858">
        <v>13.67</v>
      </c>
      <c r="J662" s="545"/>
      <c r="K662" s="831">
        <v>13.64</v>
      </c>
      <c r="L662" s="546">
        <f>(SSSE[[#This Row],[Protéine Brut (%) (+/-0,7)]]/(100-SSSE[[#This Row],[Humidité (%)]]))*100</f>
        <v>15.819995360705175</v>
      </c>
      <c r="M662" s="866">
        <v>0.4</v>
      </c>
      <c r="N662" s="866"/>
      <c r="O662" s="866">
        <v>5.5</v>
      </c>
      <c r="P662" s="866">
        <v>2.6</v>
      </c>
      <c r="Q662" s="867">
        <f t="shared" si="44"/>
        <v>8.5</v>
      </c>
      <c r="R662" s="868">
        <v>11.16</v>
      </c>
      <c r="S662" s="868">
        <v>20.420000000000002</v>
      </c>
      <c r="T662" s="868">
        <v>16.399999999999999</v>
      </c>
      <c r="U662" s="867">
        <f>SUM(SSSE[[#This Row],[G 355µ]:[G 250µ]])</f>
        <v>47.980000000000004</v>
      </c>
      <c r="V662" s="868">
        <v>17.66</v>
      </c>
      <c r="W662" s="868">
        <v>13.54</v>
      </c>
      <c r="X662" s="868">
        <v>7</v>
      </c>
      <c r="Y662" s="884">
        <v>4</v>
      </c>
      <c r="Z662" s="867">
        <f t="shared" si="45"/>
        <v>42.2</v>
      </c>
      <c r="AA662" s="824"/>
      <c r="AB662" s="824"/>
      <c r="AC662" s="1012"/>
      <c r="AD662" s="547">
        <v>84.61</v>
      </c>
      <c r="AE662" s="547">
        <v>-1.52</v>
      </c>
      <c r="AF662" s="547">
        <v>21.25</v>
      </c>
      <c r="AG662" s="549">
        <v>5</v>
      </c>
      <c r="AH662" s="549">
        <v>89</v>
      </c>
      <c r="AI662" s="948"/>
      <c r="AJ662" s="550"/>
      <c r="AK662" s="550"/>
      <c r="AL662" s="550" t="s">
        <v>46</v>
      </c>
      <c r="AM662" s="550" t="s">
        <v>55</v>
      </c>
      <c r="AN662" s="551" t="s">
        <v>55</v>
      </c>
      <c r="AO662" s="550" t="s">
        <v>55</v>
      </c>
      <c r="AP662" s="550" t="s">
        <v>55</v>
      </c>
      <c r="AQ662" s="609" t="s">
        <v>32</v>
      </c>
      <c r="AR662" s="437" t="s">
        <v>2239</v>
      </c>
      <c r="AS662" s="437" t="s">
        <v>2918</v>
      </c>
      <c r="AT662" s="437"/>
      <c r="AU662" s="796" t="s">
        <v>2241</v>
      </c>
      <c r="AV662" s="437">
        <v>661</v>
      </c>
    </row>
    <row r="663" spans="1:48" ht="27">
      <c r="A663" s="541">
        <v>45758</v>
      </c>
      <c r="B663" s="542">
        <v>104</v>
      </c>
      <c r="C663" s="543">
        <v>0.4375</v>
      </c>
      <c r="D663" s="544">
        <v>2503007</v>
      </c>
      <c r="E663" s="538" t="s">
        <v>59</v>
      </c>
      <c r="F663" s="544" t="s">
        <v>55</v>
      </c>
      <c r="G663" s="858">
        <v>13.88</v>
      </c>
      <c r="H663" s="858"/>
      <c r="I663" s="858"/>
      <c r="J663" s="545"/>
      <c r="K663" s="831">
        <v>13.85</v>
      </c>
      <c r="L663" s="546">
        <f>(SSSE[[#This Row],[Protéine Brut (%) (+/-0,7)]]/(100-SSSE[[#This Row],[Humidité (%)]]))*100</f>
        <v>16.082210868555503</v>
      </c>
      <c r="M663" s="866"/>
      <c r="N663" s="866"/>
      <c r="O663" s="866"/>
      <c r="P663" s="866"/>
      <c r="Q663" s="867"/>
      <c r="R663" s="868"/>
      <c r="S663" s="868"/>
      <c r="T663" s="868"/>
      <c r="U663" s="867"/>
      <c r="V663" s="868"/>
      <c r="W663" s="868"/>
      <c r="X663" s="868"/>
      <c r="Y663" s="884"/>
      <c r="Z663" s="867"/>
      <c r="AA663" s="824"/>
      <c r="AB663" s="824"/>
      <c r="AC663" s="1012"/>
      <c r="AD663" s="547">
        <v>84.5</v>
      </c>
      <c r="AE663" s="547">
        <v>-1.52</v>
      </c>
      <c r="AF663" s="547">
        <v>20.93</v>
      </c>
      <c r="AG663" s="549">
        <v>8</v>
      </c>
      <c r="AH663" s="549">
        <v>111</v>
      </c>
      <c r="AI663" s="948"/>
      <c r="AJ663" s="550"/>
      <c r="AK663" s="550"/>
      <c r="AL663" s="550" t="s">
        <v>46</v>
      </c>
      <c r="AM663" s="550" t="s">
        <v>55</v>
      </c>
      <c r="AN663" s="551" t="s">
        <v>55</v>
      </c>
      <c r="AO663" s="550" t="s">
        <v>55</v>
      </c>
      <c r="AP663" s="550" t="s">
        <v>55</v>
      </c>
      <c r="AQ663" s="609" t="s">
        <v>32</v>
      </c>
      <c r="AR663" s="437" t="s">
        <v>2239</v>
      </c>
      <c r="AS663" s="437" t="s">
        <v>2919</v>
      </c>
      <c r="AT663" s="437"/>
      <c r="AU663" s="796" t="s">
        <v>2241</v>
      </c>
      <c r="AV663" s="437">
        <v>662</v>
      </c>
    </row>
    <row r="664" spans="1:48" ht="27">
      <c r="A664" s="535">
        <v>45758</v>
      </c>
      <c r="B664" s="536">
        <v>104</v>
      </c>
      <c r="C664" s="537">
        <v>0.4375</v>
      </c>
      <c r="D664" s="538">
        <v>2503012</v>
      </c>
      <c r="E664" s="538" t="s">
        <v>40</v>
      </c>
      <c r="F664" s="538" t="s">
        <v>55</v>
      </c>
      <c r="G664" s="857">
        <v>13.56</v>
      </c>
      <c r="H664" s="857"/>
      <c r="I664" s="857">
        <v>14.4</v>
      </c>
      <c r="J664" s="530"/>
      <c r="K664" s="830">
        <v>13.06</v>
      </c>
      <c r="L664" s="546">
        <f>(SSSE[[#This Row],[Protéine Brut (%) (+/-0,7)]]/(100-SSSE[[#This Row],[Humidité (%)]]))*100</f>
        <v>15.108745950948634</v>
      </c>
      <c r="M664" s="865"/>
      <c r="N664" s="865"/>
      <c r="O664" s="865"/>
      <c r="P664" s="865"/>
      <c r="Q664" s="867"/>
      <c r="R664" s="862"/>
      <c r="S664" s="862"/>
      <c r="T664" s="862"/>
      <c r="U664" s="867"/>
      <c r="V664" s="862"/>
      <c r="W664" s="862"/>
      <c r="X664" s="862"/>
      <c r="Y664" s="883"/>
      <c r="Z664" s="867"/>
      <c r="AA664" s="824"/>
      <c r="AB664" s="824"/>
      <c r="AC664" s="1012"/>
      <c r="AD664" s="531">
        <v>84.55</v>
      </c>
      <c r="AE664" s="531">
        <v>-1.72</v>
      </c>
      <c r="AF664" s="531">
        <v>21.74</v>
      </c>
      <c r="AG664" s="540">
        <v>7</v>
      </c>
      <c r="AH664" s="540">
        <v>112</v>
      </c>
      <c r="AI664" s="947"/>
      <c r="AJ664" s="437"/>
      <c r="AK664" s="437" t="s">
        <v>2673</v>
      </c>
      <c r="AL664" s="550" t="s">
        <v>46</v>
      </c>
      <c r="AM664" s="550" t="s">
        <v>55</v>
      </c>
      <c r="AN664" s="551" t="s">
        <v>55</v>
      </c>
      <c r="AO664" s="550" t="s">
        <v>55</v>
      </c>
      <c r="AP664" s="550" t="s">
        <v>55</v>
      </c>
      <c r="AQ664" s="609" t="s">
        <v>32</v>
      </c>
      <c r="AR664" s="437" t="s">
        <v>2239</v>
      </c>
      <c r="AS664" s="437" t="s">
        <v>2920</v>
      </c>
      <c r="AT664" s="437"/>
      <c r="AU664" s="796" t="s">
        <v>2241</v>
      </c>
      <c r="AV664" s="437">
        <v>663</v>
      </c>
    </row>
    <row r="665" spans="1:48" ht="27">
      <c r="A665" s="535">
        <v>45758</v>
      </c>
      <c r="B665" s="536">
        <v>104</v>
      </c>
      <c r="C665" s="537">
        <v>0.45833333333333331</v>
      </c>
      <c r="D665" s="538">
        <v>2503014</v>
      </c>
      <c r="E665" s="538" t="s">
        <v>21</v>
      </c>
      <c r="F665" s="538" t="s">
        <v>55</v>
      </c>
      <c r="G665" s="857">
        <v>14.5</v>
      </c>
      <c r="H665" s="857"/>
      <c r="I665" s="857"/>
      <c r="J665" s="530"/>
      <c r="K665" s="830">
        <v>13.04</v>
      </c>
      <c r="L665" s="546">
        <f>(SSSE[[#This Row],[Protéine Brut (%) (+/-0,7)]]/(100-SSSE[[#This Row],[Humidité (%)]]))*100</f>
        <v>15.251461988304094</v>
      </c>
      <c r="M665" s="865"/>
      <c r="N665" s="865"/>
      <c r="O665" s="865"/>
      <c r="P665" s="865"/>
      <c r="Q665" s="867"/>
      <c r="R665" s="862"/>
      <c r="S665" s="862"/>
      <c r="T665" s="862"/>
      <c r="U665" s="867"/>
      <c r="V665" s="862"/>
      <c r="W665" s="862"/>
      <c r="X665" s="862"/>
      <c r="Y665" s="883"/>
      <c r="Z665" s="867"/>
      <c r="AA665" s="824"/>
      <c r="AB665" s="824"/>
      <c r="AC665" s="1012"/>
      <c r="AD665" s="531">
        <v>84.7</v>
      </c>
      <c r="AE665" s="531">
        <v>-1.61</v>
      </c>
      <c r="AF665" s="531">
        <v>21.42</v>
      </c>
      <c r="AG665" s="540">
        <v>7</v>
      </c>
      <c r="AH665" s="540">
        <v>110</v>
      </c>
      <c r="AI665" s="947"/>
      <c r="AJ665" s="437"/>
      <c r="AK665" s="437"/>
      <c r="AL665" s="550" t="s">
        <v>46</v>
      </c>
      <c r="AM665" s="550" t="s">
        <v>55</v>
      </c>
      <c r="AN665" s="551" t="s">
        <v>55</v>
      </c>
      <c r="AO665" s="550" t="s">
        <v>55</v>
      </c>
      <c r="AP665" s="550" t="s">
        <v>55</v>
      </c>
      <c r="AQ665" s="609" t="s">
        <v>32</v>
      </c>
      <c r="AR665" s="437" t="s">
        <v>2239</v>
      </c>
      <c r="AS665" s="437" t="s">
        <v>2921</v>
      </c>
      <c r="AT665" s="437"/>
      <c r="AU665" s="796" t="s">
        <v>2241</v>
      </c>
      <c r="AV665" s="437">
        <v>664</v>
      </c>
    </row>
    <row r="666" spans="1:48" ht="27">
      <c r="A666" s="541">
        <v>45759</v>
      </c>
      <c r="B666" s="542">
        <v>104</v>
      </c>
      <c r="C666" s="543">
        <v>0.45833333333333331</v>
      </c>
      <c r="D666" s="544">
        <v>2503078</v>
      </c>
      <c r="E666" s="538" t="s">
        <v>59</v>
      </c>
      <c r="F666" s="538" t="s">
        <v>55</v>
      </c>
      <c r="G666" s="858">
        <v>14.44</v>
      </c>
      <c r="H666" s="858"/>
      <c r="I666" s="858"/>
      <c r="J666" s="545">
        <v>0.68</v>
      </c>
      <c r="K666" s="831">
        <v>13.14</v>
      </c>
      <c r="L666" s="546">
        <f>(SSSE[[#This Row],[Protéine Brut (%) (+/-0,7)]]/(100-SSSE[[#This Row],[Humidité (%)]]))*100</f>
        <v>15.357643758765779</v>
      </c>
      <c r="M666" s="866">
        <v>0.84</v>
      </c>
      <c r="N666" s="866"/>
      <c r="O666" s="866">
        <v>7.4</v>
      </c>
      <c r="P666" s="866">
        <v>2.66</v>
      </c>
      <c r="Q666" s="867">
        <f t="shared" si="44"/>
        <v>10.9</v>
      </c>
      <c r="R666" s="868">
        <v>12.66</v>
      </c>
      <c r="S666" s="868">
        <v>21.24</v>
      </c>
      <c r="T666" s="868">
        <v>15.36</v>
      </c>
      <c r="U666" s="867">
        <f>SUM(SSSE[[#This Row],[G 355µ]:[G 250µ]])</f>
        <v>49.26</v>
      </c>
      <c r="V666" s="868">
        <v>19.03</v>
      </c>
      <c r="W666" s="868">
        <v>9.08</v>
      </c>
      <c r="X666" s="868">
        <v>4.3600000000000003</v>
      </c>
      <c r="Y666" s="884">
        <v>3.78</v>
      </c>
      <c r="Z666" s="867">
        <f t="shared" si="45"/>
        <v>36.25</v>
      </c>
      <c r="AA666" s="824"/>
      <c r="AB666" s="824"/>
      <c r="AC666" s="1012"/>
      <c r="AD666" s="547">
        <v>83.34</v>
      </c>
      <c r="AE666" s="547">
        <v>-1.27</v>
      </c>
      <c r="AF666" s="547">
        <v>20.69</v>
      </c>
      <c r="AG666" s="549">
        <v>5</v>
      </c>
      <c r="AH666" s="549">
        <v>140</v>
      </c>
      <c r="AI666" s="948"/>
      <c r="AJ666" s="550"/>
      <c r="AK666" s="550"/>
      <c r="AL666" s="550" t="s">
        <v>46</v>
      </c>
      <c r="AM666" s="550" t="s">
        <v>55</v>
      </c>
      <c r="AN666" s="551" t="s">
        <v>55</v>
      </c>
      <c r="AO666" s="550" t="s">
        <v>55</v>
      </c>
      <c r="AP666" s="550" t="s">
        <v>55</v>
      </c>
      <c r="AQ666" s="609" t="s">
        <v>32</v>
      </c>
      <c r="AR666" s="437" t="s">
        <v>2239</v>
      </c>
      <c r="AS666" s="437" t="s">
        <v>2922</v>
      </c>
      <c r="AT666" s="437"/>
      <c r="AU666" s="796" t="s">
        <v>2241</v>
      </c>
      <c r="AV666" s="437">
        <v>665</v>
      </c>
    </row>
    <row r="667" spans="1:48" ht="27">
      <c r="A667" s="541">
        <v>45761</v>
      </c>
      <c r="B667" s="542">
        <v>104</v>
      </c>
      <c r="C667" s="543">
        <v>0.35416666666666669</v>
      </c>
      <c r="D667" s="544">
        <v>2503071</v>
      </c>
      <c r="E667" s="538" t="s">
        <v>59</v>
      </c>
      <c r="F667" s="538" t="s">
        <v>55</v>
      </c>
      <c r="G667" s="857">
        <v>14.12</v>
      </c>
      <c r="H667" s="858"/>
      <c r="I667" s="858">
        <v>14.09</v>
      </c>
      <c r="J667" s="545"/>
      <c r="K667" s="831">
        <v>13.4</v>
      </c>
      <c r="L667" s="546">
        <f>(SSSE[[#This Row],[Protéine Brut (%) (+/-0,7)]]/(100-SSSE[[#This Row],[Humidité (%)]]))*100</f>
        <v>15.603167210060551</v>
      </c>
      <c r="M667" s="866"/>
      <c r="N667" s="866"/>
      <c r="O667" s="866"/>
      <c r="P667" s="866"/>
      <c r="Q667" s="867"/>
      <c r="R667" s="868"/>
      <c r="S667" s="868"/>
      <c r="T667" s="868"/>
      <c r="U667" s="867"/>
      <c r="V667" s="868"/>
      <c r="W667" s="868"/>
      <c r="X667" s="868"/>
      <c r="Y667" s="884"/>
      <c r="Z667" s="867"/>
      <c r="AA667" s="824"/>
      <c r="AB667" s="824"/>
      <c r="AC667" s="1012"/>
      <c r="AD667" s="547">
        <v>84.26</v>
      </c>
      <c r="AE667" s="547">
        <v>-1.45</v>
      </c>
      <c r="AF667" s="547">
        <v>20.79</v>
      </c>
      <c r="AG667" s="549">
        <v>6</v>
      </c>
      <c r="AH667" s="549">
        <v>120</v>
      </c>
      <c r="AI667" s="948"/>
      <c r="AJ667" s="550"/>
      <c r="AK667" s="550"/>
      <c r="AL667" s="550" t="s">
        <v>46</v>
      </c>
      <c r="AM667" s="550" t="s">
        <v>55</v>
      </c>
      <c r="AN667" s="551" t="s">
        <v>55</v>
      </c>
      <c r="AO667" s="550" t="s">
        <v>55</v>
      </c>
      <c r="AP667" s="550" t="s">
        <v>55</v>
      </c>
      <c r="AQ667" s="609" t="s">
        <v>32</v>
      </c>
      <c r="AR667" s="437" t="s">
        <v>2239</v>
      </c>
      <c r="AS667" s="437" t="s">
        <v>2923</v>
      </c>
      <c r="AT667" s="437"/>
      <c r="AU667" s="796" t="s">
        <v>2241</v>
      </c>
      <c r="AV667" s="437">
        <v>666</v>
      </c>
    </row>
    <row r="668" spans="1:48" ht="27">
      <c r="A668" s="535">
        <v>45761</v>
      </c>
      <c r="B668" s="536">
        <v>104</v>
      </c>
      <c r="C668" s="537">
        <v>0.39583333333333331</v>
      </c>
      <c r="D668" s="538">
        <v>2503072</v>
      </c>
      <c r="E668" s="538" t="s">
        <v>59</v>
      </c>
      <c r="F668" s="538" t="s">
        <v>55</v>
      </c>
      <c r="G668" s="857">
        <v>14.49</v>
      </c>
      <c r="H668" s="857"/>
      <c r="I668" s="857">
        <v>14.5</v>
      </c>
      <c r="J668" s="530">
        <v>0.67200000000000004</v>
      </c>
      <c r="K668" s="830">
        <v>12.98</v>
      </c>
      <c r="L668" s="546">
        <f>(SSSE[[#This Row],[Protéine Brut (%) (+/-0,7)]]/(100-SSSE[[#This Row],[Humidité (%)]]))*100</f>
        <v>15.17951116828441</v>
      </c>
      <c r="M668" s="865"/>
      <c r="N668" s="865"/>
      <c r="O668" s="865"/>
      <c r="P668" s="865"/>
      <c r="Q668" s="867"/>
      <c r="R668" s="862"/>
      <c r="S668" s="862"/>
      <c r="T668" s="862"/>
      <c r="U668" s="867"/>
      <c r="V668" s="862"/>
      <c r="W668" s="862"/>
      <c r="X668" s="862"/>
      <c r="Y668" s="883"/>
      <c r="Z668" s="867"/>
      <c r="AA668" s="822">
        <v>42.89</v>
      </c>
      <c r="AB668" s="822">
        <v>70</v>
      </c>
      <c r="AC668" s="1116">
        <v>14.24</v>
      </c>
      <c r="AD668" s="531">
        <v>83.65</v>
      </c>
      <c r="AE668" s="531">
        <v>-1.33</v>
      </c>
      <c r="AF668" s="531">
        <v>20.53</v>
      </c>
      <c r="AG668" s="540">
        <v>4</v>
      </c>
      <c r="AH668" s="540">
        <v>135</v>
      </c>
      <c r="AI668" s="947"/>
      <c r="AJ668" s="437"/>
      <c r="AK668" s="437"/>
      <c r="AL668" s="550" t="s">
        <v>46</v>
      </c>
      <c r="AM668" s="550" t="s">
        <v>55</v>
      </c>
      <c r="AN668" s="551" t="s">
        <v>55</v>
      </c>
      <c r="AO668" s="550" t="s">
        <v>55</v>
      </c>
      <c r="AP668" s="550" t="s">
        <v>55</v>
      </c>
      <c r="AQ668" s="609" t="s">
        <v>32</v>
      </c>
      <c r="AR668" s="437" t="s">
        <v>2239</v>
      </c>
      <c r="AS668" s="437" t="s">
        <v>2924</v>
      </c>
      <c r="AT668" s="437"/>
      <c r="AU668" s="796" t="s">
        <v>2241</v>
      </c>
      <c r="AV668" s="437">
        <v>667</v>
      </c>
    </row>
    <row r="669" spans="1:48" ht="27">
      <c r="A669" s="535">
        <v>45761</v>
      </c>
      <c r="B669" s="536">
        <v>104</v>
      </c>
      <c r="C669" s="537">
        <v>0.41666666666666669</v>
      </c>
      <c r="D669" s="538">
        <v>2503073</v>
      </c>
      <c r="E669" s="538" t="s">
        <v>21</v>
      </c>
      <c r="F669" s="538" t="s">
        <v>55</v>
      </c>
      <c r="G669" s="857">
        <v>14.18</v>
      </c>
      <c r="H669" s="857"/>
      <c r="I669" s="857">
        <v>14.3</v>
      </c>
      <c r="J669" s="530"/>
      <c r="K669" s="830">
        <v>13.19</v>
      </c>
      <c r="L669" s="546">
        <f>(SSSE[[#This Row],[Protéine Brut (%) (+/-0,7)]]/(100-SSSE[[#This Row],[Humidité (%)]]))*100</f>
        <v>15.369377767420184</v>
      </c>
      <c r="M669" s="865">
        <v>0.8</v>
      </c>
      <c r="N669" s="865"/>
      <c r="O669" s="865">
        <v>8</v>
      </c>
      <c r="P669" s="865">
        <v>3.06</v>
      </c>
      <c r="Q669" s="867">
        <f t="shared" si="44"/>
        <v>11.860000000000001</v>
      </c>
      <c r="R669" s="862">
        <v>13.3</v>
      </c>
      <c r="S669" s="862">
        <v>22.4</v>
      </c>
      <c r="T669" s="862">
        <v>16.12</v>
      </c>
      <c r="U669" s="867">
        <f>SUM(SSSE[[#This Row],[G 355µ]:[G 250µ]])</f>
        <v>51.820000000000007</v>
      </c>
      <c r="V669" s="862">
        <v>23.1</v>
      </c>
      <c r="W669" s="862">
        <v>6.14</v>
      </c>
      <c r="X669" s="862">
        <v>3.32</v>
      </c>
      <c r="Y669" s="883">
        <v>2.02</v>
      </c>
      <c r="Z669" s="867">
        <f t="shared" si="45"/>
        <v>34.580000000000005</v>
      </c>
      <c r="AA669" s="822">
        <v>38.22</v>
      </c>
      <c r="AB669" s="822">
        <v>65</v>
      </c>
      <c r="AC669" s="1116">
        <v>12.6</v>
      </c>
      <c r="AD669" s="531">
        <v>83.48</v>
      </c>
      <c r="AE669" s="531">
        <v>-1.42</v>
      </c>
      <c r="AF669" s="531">
        <v>20.87</v>
      </c>
      <c r="AG669" s="540">
        <v>8</v>
      </c>
      <c r="AH669" s="540">
        <v>160</v>
      </c>
      <c r="AI669" s="947"/>
      <c r="AJ669" s="437"/>
      <c r="AK669" s="437"/>
      <c r="AL669" s="550" t="s">
        <v>27</v>
      </c>
      <c r="AM669" s="550" t="s">
        <v>55</v>
      </c>
      <c r="AN669" s="551" t="s">
        <v>55</v>
      </c>
      <c r="AO669" s="550" t="s">
        <v>55</v>
      </c>
      <c r="AP669" s="550" t="s">
        <v>55</v>
      </c>
      <c r="AQ669" s="609" t="s">
        <v>32</v>
      </c>
      <c r="AR669" s="437" t="s">
        <v>2239</v>
      </c>
      <c r="AS669" s="437" t="s">
        <v>2925</v>
      </c>
      <c r="AT669" s="437"/>
      <c r="AU669" s="796" t="s">
        <v>2241</v>
      </c>
      <c r="AV669" s="437">
        <v>668</v>
      </c>
    </row>
    <row r="670" spans="1:48" ht="27">
      <c r="A670" s="541">
        <v>45761</v>
      </c>
      <c r="B670" s="542">
        <v>104</v>
      </c>
      <c r="C670" s="543">
        <v>0.35416666666666669</v>
      </c>
      <c r="D670" s="544">
        <v>2503074</v>
      </c>
      <c r="E670" s="802" t="s">
        <v>40</v>
      </c>
      <c r="F670" s="538" t="s">
        <v>55</v>
      </c>
      <c r="G670" s="857">
        <v>14.19</v>
      </c>
      <c r="H670" s="858"/>
      <c r="I670" s="858">
        <v>14</v>
      </c>
      <c r="J670" s="545">
        <v>0.60399999999999998</v>
      </c>
      <c r="K670" s="831">
        <v>13.4</v>
      </c>
      <c r="L670" s="546">
        <f>(SSSE[[#This Row],[Protéine Brut (%) (+/-0,7)]]/(100-SSSE[[#This Row],[Humidité (%)]]))*100</f>
        <v>15.615895583265354</v>
      </c>
      <c r="M670" s="866"/>
      <c r="N670" s="866"/>
      <c r="O670" s="866"/>
      <c r="P670" s="866"/>
      <c r="Q670" s="867"/>
      <c r="R670" s="862"/>
      <c r="S670" s="862"/>
      <c r="T670" s="862"/>
      <c r="U670" s="867"/>
      <c r="V670" s="862"/>
      <c r="W670" s="862"/>
      <c r="X670" s="862"/>
      <c r="Y670" s="883"/>
      <c r="Z670" s="867"/>
      <c r="AA670" s="824"/>
      <c r="AB670" s="824"/>
      <c r="AC670" s="1012"/>
      <c r="AD670" s="547">
        <v>84.26</v>
      </c>
      <c r="AE670" s="547">
        <v>-1.45</v>
      </c>
      <c r="AF670" s="547">
        <v>20.79</v>
      </c>
      <c r="AG670" s="549">
        <v>6</v>
      </c>
      <c r="AH670" s="549">
        <v>150</v>
      </c>
      <c r="AI670" s="948"/>
      <c r="AJ670" s="550"/>
      <c r="AK670" s="550" t="s">
        <v>2926</v>
      </c>
      <c r="AL670" s="550" t="s">
        <v>46</v>
      </c>
      <c r="AM670" s="550" t="s">
        <v>55</v>
      </c>
      <c r="AN670" s="551" t="s">
        <v>55</v>
      </c>
      <c r="AO670" s="550" t="s">
        <v>55</v>
      </c>
      <c r="AP670" s="550" t="s">
        <v>55</v>
      </c>
      <c r="AQ670" s="609" t="s">
        <v>32</v>
      </c>
      <c r="AR670" s="437" t="s">
        <v>2239</v>
      </c>
      <c r="AS670" s="437" t="s">
        <v>2927</v>
      </c>
      <c r="AT670" s="437"/>
      <c r="AU670" s="796" t="s">
        <v>2241</v>
      </c>
      <c r="AV670" s="437">
        <v>669</v>
      </c>
    </row>
    <row r="671" spans="1:48" ht="27">
      <c r="A671" s="535">
        <v>45761</v>
      </c>
      <c r="B671" s="536">
        <v>104</v>
      </c>
      <c r="C671" s="537">
        <v>0.41666666666666669</v>
      </c>
      <c r="D671" s="538">
        <v>2503079</v>
      </c>
      <c r="E671" s="802" t="s">
        <v>40</v>
      </c>
      <c r="F671" s="538" t="s">
        <v>55</v>
      </c>
      <c r="G671" s="857">
        <v>14.32</v>
      </c>
      <c r="H671" s="857"/>
      <c r="I671" s="857">
        <v>14.2</v>
      </c>
      <c r="J671" s="530">
        <v>0.62</v>
      </c>
      <c r="K671" s="830">
        <v>13.8</v>
      </c>
      <c r="L671" s="546">
        <f>(SSSE[[#This Row],[Protéine Brut (%) (+/-0,7)]]/(100-SSSE[[#This Row],[Humidité (%)]]))*100</f>
        <v>16.106442577030812</v>
      </c>
      <c r="M671" s="865">
        <v>0.6</v>
      </c>
      <c r="N671" s="865"/>
      <c r="O671" s="865">
        <v>7.4</v>
      </c>
      <c r="P671" s="865">
        <v>3.44</v>
      </c>
      <c r="Q671" s="867">
        <f>SUM(M671:P671)</f>
        <v>11.44</v>
      </c>
      <c r="R671" s="862">
        <v>13.28</v>
      </c>
      <c r="S671" s="862">
        <v>23.76</v>
      </c>
      <c r="T671" s="862">
        <v>16.600000000000001</v>
      </c>
      <c r="U671" s="867">
        <f>SUM(SSSE[[#This Row],[G 355µ]:[G 250µ]])</f>
        <v>53.64</v>
      </c>
      <c r="V671" s="862">
        <v>16.059999999999999</v>
      </c>
      <c r="W671" s="862">
        <v>10.199999999999999</v>
      </c>
      <c r="X671" s="862">
        <v>4.8</v>
      </c>
      <c r="Y671" s="883">
        <v>2.7</v>
      </c>
      <c r="Z671" s="867">
        <f t="shared" si="45"/>
        <v>33.76</v>
      </c>
      <c r="AA671" s="822">
        <v>31.45</v>
      </c>
      <c r="AB671" s="822">
        <v>77.7</v>
      </c>
      <c r="AC671" s="1116">
        <v>11.3</v>
      </c>
      <c r="AD671" s="531">
        <v>83.21</v>
      </c>
      <c r="AE671" s="531">
        <v>-1.3</v>
      </c>
      <c r="AF671" s="531">
        <v>20.53</v>
      </c>
      <c r="AG671" s="540">
        <v>4</v>
      </c>
      <c r="AH671" s="540">
        <v>142</v>
      </c>
      <c r="AI671" s="947"/>
      <c r="AJ671" s="437"/>
      <c r="AK671" s="437" t="s">
        <v>2928</v>
      </c>
      <c r="AL671" s="550" t="s">
        <v>46</v>
      </c>
      <c r="AM671" s="550" t="s">
        <v>55</v>
      </c>
      <c r="AN671" s="551" t="s">
        <v>55</v>
      </c>
      <c r="AO671" s="550" t="s">
        <v>55</v>
      </c>
      <c r="AP671" s="550" t="s">
        <v>55</v>
      </c>
      <c r="AQ671" s="609" t="s">
        <v>32</v>
      </c>
      <c r="AR671" s="437" t="s">
        <v>2239</v>
      </c>
      <c r="AS671" s="437" t="s">
        <v>2929</v>
      </c>
      <c r="AT671" s="437"/>
      <c r="AU671" s="796" t="s">
        <v>2241</v>
      </c>
      <c r="AV671" s="437">
        <v>670</v>
      </c>
    </row>
    <row r="672" spans="1:48" ht="27">
      <c r="A672" s="541">
        <v>45761</v>
      </c>
      <c r="B672" s="542">
        <v>104</v>
      </c>
      <c r="C672" s="543">
        <v>0.41666666666666669</v>
      </c>
      <c r="D672" s="544">
        <v>2503080</v>
      </c>
      <c r="E672" s="803" t="s">
        <v>59</v>
      </c>
      <c r="F672" s="544" t="s">
        <v>55</v>
      </c>
      <c r="G672" s="857">
        <v>14.28</v>
      </c>
      <c r="H672" s="858"/>
      <c r="I672" s="858"/>
      <c r="J672" s="545"/>
      <c r="K672" s="831">
        <v>13.5</v>
      </c>
      <c r="L672" s="546">
        <f>(SSSE[[#This Row],[Protéine Brut (%) (+/-0,7)]]/(100-SSSE[[#This Row],[Humidité (%)]]))*100</f>
        <v>15.748950069995335</v>
      </c>
      <c r="M672" s="866">
        <v>0.7</v>
      </c>
      <c r="N672" s="866"/>
      <c r="O672" s="866">
        <v>8.5</v>
      </c>
      <c r="P672" s="866">
        <v>3.68</v>
      </c>
      <c r="Q672" s="867">
        <f t="shared" si="44"/>
        <v>12.879999999999999</v>
      </c>
      <c r="R672" s="868">
        <v>13.42</v>
      </c>
      <c r="S672" s="868">
        <v>23.5</v>
      </c>
      <c r="T672" s="868">
        <v>15.4</v>
      </c>
      <c r="U672" s="867">
        <f>SUM(SSSE[[#This Row],[G 355µ]:[G 250µ]])</f>
        <v>52.32</v>
      </c>
      <c r="V672" s="868">
        <v>15.64</v>
      </c>
      <c r="W672" s="868">
        <v>9.8000000000000007</v>
      </c>
      <c r="X672" s="868">
        <v>5.9</v>
      </c>
      <c r="Y672" s="884">
        <v>2.78</v>
      </c>
      <c r="Z672" s="867">
        <f t="shared" si="45"/>
        <v>34.120000000000005</v>
      </c>
      <c r="AA672" s="824"/>
      <c r="AB672" s="824"/>
      <c r="AC672" s="1012"/>
      <c r="AD672" s="547">
        <v>83.21</v>
      </c>
      <c r="AE672" s="547">
        <v>-1.3</v>
      </c>
      <c r="AF672" s="547">
        <v>20.53</v>
      </c>
      <c r="AG672" s="549">
        <v>3</v>
      </c>
      <c r="AH672" s="549">
        <v>130</v>
      </c>
      <c r="AI672" s="948"/>
      <c r="AJ672" s="550"/>
      <c r="AK672" s="550" t="s">
        <v>2930</v>
      </c>
      <c r="AL672" s="550" t="s">
        <v>105</v>
      </c>
      <c r="AM672" s="550" t="s">
        <v>55</v>
      </c>
      <c r="AN672" s="551" t="s">
        <v>55</v>
      </c>
      <c r="AO672" s="550" t="s">
        <v>55</v>
      </c>
      <c r="AP672" s="550" t="s">
        <v>55</v>
      </c>
      <c r="AQ672" s="609" t="s">
        <v>32</v>
      </c>
      <c r="AR672" s="437" t="s">
        <v>2239</v>
      </c>
      <c r="AS672" s="437" t="s">
        <v>2931</v>
      </c>
      <c r="AT672" s="437"/>
      <c r="AU672" s="796" t="s">
        <v>2241</v>
      </c>
      <c r="AV672" s="437">
        <v>671</v>
      </c>
    </row>
    <row r="673" spans="1:48" ht="27">
      <c r="A673" s="541">
        <v>45761</v>
      </c>
      <c r="B673" s="542">
        <v>104</v>
      </c>
      <c r="C673" s="543">
        <v>0.58333333333333337</v>
      </c>
      <c r="D673" s="544">
        <v>2503088</v>
      </c>
      <c r="E673" s="538" t="s">
        <v>59</v>
      </c>
      <c r="F673" s="544" t="s">
        <v>55</v>
      </c>
      <c r="G673" s="858">
        <v>14.03</v>
      </c>
      <c r="H673" s="858"/>
      <c r="I673" s="858"/>
      <c r="J673" s="545"/>
      <c r="K673" s="831">
        <v>13.03</v>
      </c>
      <c r="L673" s="546">
        <f>(SSSE[[#This Row],[Protéine Brut (%) (+/-0,7)]]/(100-SSSE[[#This Row],[Humidité (%)]]))*100</f>
        <v>15.156449924392229</v>
      </c>
      <c r="M673" s="866"/>
      <c r="N673" s="866"/>
      <c r="O673" s="866"/>
      <c r="P673" s="866"/>
      <c r="Q673" s="867"/>
      <c r="R673" s="868"/>
      <c r="S673" s="868"/>
      <c r="T673" s="868"/>
      <c r="U673" s="867"/>
      <c r="V673" s="868"/>
      <c r="W673" s="868"/>
      <c r="X673" s="868"/>
      <c r="Y673" s="884"/>
      <c r="Z673" s="867"/>
      <c r="AA673" s="824"/>
      <c r="AB673" s="824"/>
      <c r="AC673" s="1012"/>
      <c r="AD673" s="547"/>
      <c r="AE673" s="547"/>
      <c r="AF673" s="547"/>
      <c r="AG673" s="549"/>
      <c r="AH673" s="549"/>
      <c r="AI673" s="948"/>
      <c r="AJ673" s="550"/>
      <c r="AK673" s="550"/>
      <c r="AL673" s="550" t="s">
        <v>46</v>
      </c>
      <c r="AM673" s="550" t="s">
        <v>55</v>
      </c>
      <c r="AN673" s="551" t="s">
        <v>55</v>
      </c>
      <c r="AO673" s="550" t="s">
        <v>55</v>
      </c>
      <c r="AP673" s="550" t="s">
        <v>55</v>
      </c>
      <c r="AQ673" s="609" t="s">
        <v>32</v>
      </c>
      <c r="AR673" s="437" t="s">
        <v>2239</v>
      </c>
      <c r="AS673" s="437" t="s">
        <v>2932</v>
      </c>
      <c r="AT673" s="437"/>
      <c r="AU673" s="796" t="s">
        <v>2241</v>
      </c>
      <c r="AV673" s="437">
        <v>672</v>
      </c>
    </row>
    <row r="674" spans="1:48" ht="27">
      <c r="A674" s="541">
        <v>45762</v>
      </c>
      <c r="B674" s="542">
        <v>104</v>
      </c>
      <c r="C674" s="543">
        <v>0.39583333333333331</v>
      </c>
      <c r="D674" s="544">
        <v>2503096</v>
      </c>
      <c r="E674" s="538" t="s">
        <v>59</v>
      </c>
      <c r="F674" s="544" t="s">
        <v>55</v>
      </c>
      <c r="G674" s="858">
        <v>14.44</v>
      </c>
      <c r="H674" s="858">
        <v>14.23</v>
      </c>
      <c r="I674" s="858">
        <v>14.5</v>
      </c>
      <c r="J674" s="545"/>
      <c r="K674" s="831">
        <v>13.27</v>
      </c>
      <c r="L674" s="546">
        <f>(SSSE[[#This Row],[Protéine Brut (%) (+/-0,7)]]/(100-SSSE[[#This Row],[Humidité (%)]]))*100</f>
        <v>15.509583917718558</v>
      </c>
      <c r="M674" s="866">
        <v>0.64</v>
      </c>
      <c r="N674" s="866"/>
      <c r="O674" s="866">
        <v>7.68</v>
      </c>
      <c r="P674" s="866">
        <v>2.42</v>
      </c>
      <c r="Q674" s="867">
        <f t="shared" si="44"/>
        <v>10.74</v>
      </c>
      <c r="R674" s="868">
        <v>12.2</v>
      </c>
      <c r="S674" s="868">
        <v>20.88</v>
      </c>
      <c r="T674" s="868">
        <v>15.46</v>
      </c>
      <c r="U674" s="867">
        <f>SUM(SSSE[[#This Row],[G 355µ]:[G 250µ]])</f>
        <v>48.54</v>
      </c>
      <c r="V674" s="868">
        <v>18.579999999999998</v>
      </c>
      <c r="W674" s="868">
        <v>12.4</v>
      </c>
      <c r="X674" s="868">
        <v>5.8</v>
      </c>
      <c r="Y674" s="884">
        <v>1.8</v>
      </c>
      <c r="Z674" s="867">
        <f t="shared" si="45"/>
        <v>38.579999999999991</v>
      </c>
      <c r="AA674" s="824"/>
      <c r="AB674" s="824"/>
      <c r="AC674" s="1012"/>
      <c r="AD674" s="547">
        <v>83.37</v>
      </c>
      <c r="AE674" s="547">
        <v>-1.1299999999999999</v>
      </c>
      <c r="AF674" s="547">
        <v>20.3</v>
      </c>
      <c r="AG674" s="549">
        <v>3</v>
      </c>
      <c r="AH674" s="549">
        <v>92</v>
      </c>
      <c r="AI674" s="948"/>
      <c r="AJ674" s="550"/>
      <c r="AK674" s="550"/>
      <c r="AL674" s="550" t="s">
        <v>105</v>
      </c>
      <c r="AM674" s="550" t="s">
        <v>55</v>
      </c>
      <c r="AN674" s="551" t="s">
        <v>55</v>
      </c>
      <c r="AO674" s="550" t="s">
        <v>55</v>
      </c>
      <c r="AP674" s="550" t="s">
        <v>55</v>
      </c>
      <c r="AQ674" s="609" t="s">
        <v>32</v>
      </c>
      <c r="AR674" s="437" t="s">
        <v>2239</v>
      </c>
      <c r="AS674" s="437" t="s">
        <v>2933</v>
      </c>
      <c r="AT674" s="437"/>
      <c r="AU674" s="796" t="s">
        <v>2241</v>
      </c>
      <c r="AV674" s="437">
        <v>673</v>
      </c>
    </row>
    <row r="675" spans="1:48" ht="27">
      <c r="A675" s="541">
        <v>45762</v>
      </c>
      <c r="B675" s="542">
        <v>104</v>
      </c>
      <c r="C675" s="543">
        <v>0.39583333333333331</v>
      </c>
      <c r="D675" s="544">
        <v>2503097</v>
      </c>
      <c r="E675" s="803" t="s">
        <v>40</v>
      </c>
      <c r="F675" s="544" t="s">
        <v>55</v>
      </c>
      <c r="G675" s="858">
        <v>14.04</v>
      </c>
      <c r="H675" s="858">
        <v>13.6</v>
      </c>
      <c r="I675" s="858">
        <v>13.9</v>
      </c>
      <c r="J675" s="545">
        <v>0.66</v>
      </c>
      <c r="K675" s="831">
        <v>13.63</v>
      </c>
      <c r="L675" s="546">
        <f>(SSSE[[#This Row],[Protéine Brut (%) (+/-0,7)]]/(100-SSSE[[#This Row],[Humidité (%)]]))*100</f>
        <v>15.856212191717079</v>
      </c>
      <c r="M675" s="866">
        <v>0.46</v>
      </c>
      <c r="N675" s="866"/>
      <c r="O675" s="866">
        <v>4.66</v>
      </c>
      <c r="P675" s="866">
        <v>2.2999999999999998</v>
      </c>
      <c r="Q675" s="867">
        <f t="shared" si="44"/>
        <v>7.42</v>
      </c>
      <c r="R675" s="868">
        <v>9.1999999999999993</v>
      </c>
      <c r="S675" s="868">
        <v>20.5</v>
      </c>
      <c r="T675" s="868">
        <v>17.2</v>
      </c>
      <c r="U675" s="867">
        <f>SUM(SSSE[[#This Row],[G 355µ]:[G 250µ]])</f>
        <v>46.9</v>
      </c>
      <c r="V675" s="868">
        <v>20.399999999999999</v>
      </c>
      <c r="W675" s="868">
        <v>15.46</v>
      </c>
      <c r="X675" s="868">
        <v>8.1999999999999993</v>
      </c>
      <c r="Y675" s="884">
        <v>2.04</v>
      </c>
      <c r="Z675" s="867">
        <f t="shared" si="45"/>
        <v>46.1</v>
      </c>
      <c r="AA675" s="824"/>
      <c r="AB675" s="824"/>
      <c r="AC675" s="1012"/>
      <c r="AD675" s="547">
        <v>84.1</v>
      </c>
      <c r="AE675" s="547">
        <v>-1.54</v>
      </c>
      <c r="AF675" s="547">
        <v>21.58</v>
      </c>
      <c r="AG675" s="549">
        <v>4</v>
      </c>
      <c r="AH675" s="549">
        <v>88</v>
      </c>
      <c r="AI675" s="948"/>
      <c r="AJ675" s="550"/>
      <c r="AK675" s="437"/>
      <c r="AL675" s="550" t="s">
        <v>105</v>
      </c>
      <c r="AM675" s="550" t="s">
        <v>55</v>
      </c>
      <c r="AN675" s="551" t="s">
        <v>55</v>
      </c>
      <c r="AO675" s="550" t="s">
        <v>55</v>
      </c>
      <c r="AP675" s="550" t="s">
        <v>55</v>
      </c>
      <c r="AQ675" s="609" t="s">
        <v>32</v>
      </c>
      <c r="AR675" s="437" t="s">
        <v>2239</v>
      </c>
      <c r="AS675" s="437" t="s">
        <v>2934</v>
      </c>
      <c r="AT675" s="437"/>
      <c r="AU675" s="796" t="s">
        <v>2241</v>
      </c>
      <c r="AV675" s="437">
        <v>674</v>
      </c>
    </row>
    <row r="676" spans="1:48" ht="27">
      <c r="A676" s="541">
        <v>45762</v>
      </c>
      <c r="B676" s="542">
        <v>104</v>
      </c>
      <c r="C676" s="543">
        <v>0.58333333333333337</v>
      </c>
      <c r="D676" s="544">
        <v>2503115</v>
      </c>
      <c r="E676" s="544" t="s">
        <v>21</v>
      </c>
      <c r="F676" s="544" t="s">
        <v>55</v>
      </c>
      <c r="G676" s="858">
        <v>13.96</v>
      </c>
      <c r="H676" s="858"/>
      <c r="I676" s="858"/>
      <c r="J676" s="545"/>
      <c r="K676" s="831">
        <v>13.05</v>
      </c>
      <c r="L676" s="546">
        <f>(SSSE[[#This Row],[Protéine Brut (%) (+/-0,7)]]/(100-SSSE[[#This Row],[Humidité (%)]]))*100</f>
        <v>15.167364016736403</v>
      </c>
      <c r="M676" s="866">
        <v>0.84</v>
      </c>
      <c r="N676" s="866"/>
      <c r="O676" s="866">
        <v>9</v>
      </c>
      <c r="P676" s="866">
        <v>4</v>
      </c>
      <c r="Q676" s="867">
        <f t="shared" si="44"/>
        <v>13.84</v>
      </c>
      <c r="R676" s="868">
        <v>13.7</v>
      </c>
      <c r="S676" s="868">
        <v>23.7</v>
      </c>
      <c r="T676" s="868">
        <v>21.12</v>
      </c>
      <c r="U676" s="867">
        <f>SUM(SSSE[[#This Row],[G 355µ]:[G 250µ]])</f>
        <v>58.519999999999996</v>
      </c>
      <c r="V676" s="868">
        <v>15.26</v>
      </c>
      <c r="W676" s="868">
        <v>9.76</v>
      </c>
      <c r="X676" s="868">
        <v>3.64</v>
      </c>
      <c r="Y676" s="884">
        <v>0.54</v>
      </c>
      <c r="Z676" s="867">
        <f t="shared" si="45"/>
        <v>29.2</v>
      </c>
      <c r="AA676" s="824"/>
      <c r="AB676" s="824"/>
      <c r="AC676" s="1012"/>
      <c r="AD676" s="547">
        <v>84</v>
      </c>
      <c r="AE676" s="547">
        <v>-1.45</v>
      </c>
      <c r="AF676" s="547">
        <v>20.99</v>
      </c>
      <c r="AG676" s="549">
        <v>4</v>
      </c>
      <c r="AH676" s="549">
        <v>165</v>
      </c>
      <c r="AI676" s="948"/>
      <c r="AJ676" s="550"/>
      <c r="AK676" s="437"/>
      <c r="AL676" s="550" t="s">
        <v>46</v>
      </c>
      <c r="AM676" s="550" t="s">
        <v>55</v>
      </c>
      <c r="AN676" s="551" t="s">
        <v>55</v>
      </c>
      <c r="AO676" s="550" t="s">
        <v>55</v>
      </c>
      <c r="AP676" s="550" t="s">
        <v>55</v>
      </c>
      <c r="AQ676" s="609" t="s">
        <v>32</v>
      </c>
      <c r="AR676" s="437" t="s">
        <v>2239</v>
      </c>
      <c r="AS676" s="437" t="s">
        <v>2935</v>
      </c>
      <c r="AT676" s="437"/>
      <c r="AU676" s="796" t="s">
        <v>2241</v>
      </c>
      <c r="AV676" s="437">
        <v>675</v>
      </c>
    </row>
    <row r="677" spans="1:48" ht="27">
      <c r="A677" s="541">
        <v>45762</v>
      </c>
      <c r="B677" s="542">
        <v>104</v>
      </c>
      <c r="C677" s="543">
        <v>0.72916666666666663</v>
      </c>
      <c r="D677" s="544">
        <v>2503124</v>
      </c>
      <c r="E677" s="544" t="s">
        <v>21</v>
      </c>
      <c r="F677" s="544" t="s">
        <v>55</v>
      </c>
      <c r="G677" s="858">
        <v>14.13</v>
      </c>
      <c r="H677" s="858"/>
      <c r="I677" s="858"/>
      <c r="J677" s="545"/>
      <c r="K677" s="831">
        <v>12.97</v>
      </c>
      <c r="L677" s="546">
        <f>(SSSE[[#This Row],[Protéine Brut (%) (+/-0,7)]]/(100-SSSE[[#This Row],[Humidité (%)]]))*100</f>
        <v>15.104227320367999</v>
      </c>
      <c r="M677" s="866">
        <v>1.2</v>
      </c>
      <c r="N677" s="866"/>
      <c r="O677" s="866">
        <v>10</v>
      </c>
      <c r="P677" s="866">
        <v>3.4</v>
      </c>
      <c r="Q677" s="867">
        <f>SUM(M677:P677)</f>
        <v>14.6</v>
      </c>
      <c r="R677" s="868">
        <v>17.2</v>
      </c>
      <c r="S677" s="868">
        <v>25.2</v>
      </c>
      <c r="T677" s="868">
        <v>16.8</v>
      </c>
      <c r="U677" s="867">
        <f>SUM(SSSE[[#This Row],[G 355µ]:[G 250µ]])</f>
        <v>59.2</v>
      </c>
      <c r="V677" s="868">
        <v>14.07</v>
      </c>
      <c r="W677" s="868">
        <v>6.1</v>
      </c>
      <c r="X677" s="868">
        <v>1.2</v>
      </c>
      <c r="Y677" s="884">
        <v>4.2</v>
      </c>
      <c r="Z677" s="867">
        <f>SUM(V677:Y677)</f>
        <v>25.57</v>
      </c>
      <c r="AA677" s="824"/>
      <c r="AB677" s="824"/>
      <c r="AC677" s="1012"/>
      <c r="AD677" s="547">
        <v>84.16</v>
      </c>
      <c r="AE677" s="547">
        <v>-1.53</v>
      </c>
      <c r="AF677" s="547">
        <v>21.66</v>
      </c>
      <c r="AG677" s="549">
        <v>4</v>
      </c>
      <c r="AH677" s="549">
        <v>138</v>
      </c>
      <c r="AI677" s="948"/>
      <c r="AJ677" s="550"/>
      <c r="AK677" s="550"/>
      <c r="AL677" s="550" t="s">
        <v>46</v>
      </c>
      <c r="AM677" s="550" t="s">
        <v>55</v>
      </c>
      <c r="AN677" s="551" t="s">
        <v>55</v>
      </c>
      <c r="AO677" s="550" t="s">
        <v>55</v>
      </c>
      <c r="AP677" s="550" t="s">
        <v>55</v>
      </c>
      <c r="AQ677" s="609" t="s">
        <v>32</v>
      </c>
      <c r="AR677" s="437" t="s">
        <v>2239</v>
      </c>
      <c r="AS677" s="437" t="s">
        <v>2936</v>
      </c>
      <c r="AT677" s="437"/>
      <c r="AU677" s="796" t="s">
        <v>2241</v>
      </c>
      <c r="AV677" s="437">
        <v>676</v>
      </c>
    </row>
    <row r="678" spans="1:48" ht="27">
      <c r="A678" s="541">
        <v>45762</v>
      </c>
      <c r="B678" s="542">
        <v>104</v>
      </c>
      <c r="C678" s="543">
        <v>0.95833333333333337</v>
      </c>
      <c r="D678" s="544">
        <v>2503125</v>
      </c>
      <c r="E678" s="544" t="s">
        <v>21</v>
      </c>
      <c r="F678" s="544" t="s">
        <v>55</v>
      </c>
      <c r="G678" s="858">
        <v>14.07</v>
      </c>
      <c r="H678" s="858"/>
      <c r="I678" s="858">
        <v>13.9</v>
      </c>
      <c r="J678" s="545"/>
      <c r="K678" s="831">
        <v>12.88</v>
      </c>
      <c r="L678" s="546">
        <f>(SSSE[[#This Row],[Protéine Brut (%) (+/-0,7)]]/(100-SSSE[[#This Row],[Humidité (%)]]))*100</f>
        <v>14.98894448970092</v>
      </c>
      <c r="M678" s="866">
        <v>0.9</v>
      </c>
      <c r="N678" s="866"/>
      <c r="O678" s="866">
        <v>9.1999999999999993</v>
      </c>
      <c r="P678" s="866">
        <v>3.4</v>
      </c>
      <c r="Q678" s="867">
        <f>SUM(M678:P678)</f>
        <v>13.5</v>
      </c>
      <c r="R678" s="868">
        <v>14.8</v>
      </c>
      <c r="S678" s="868">
        <v>23.4</v>
      </c>
      <c r="T678" s="868">
        <v>16.5</v>
      </c>
      <c r="U678" s="867">
        <f>SUM(SSSE[[#This Row],[G 355µ]:[G 250µ]])</f>
        <v>54.7</v>
      </c>
      <c r="V678" s="868">
        <v>15.8</v>
      </c>
      <c r="W678" s="868">
        <v>8.6</v>
      </c>
      <c r="X678" s="868">
        <v>2.2000000000000002</v>
      </c>
      <c r="Y678" s="884">
        <v>3.68</v>
      </c>
      <c r="Z678" s="867">
        <f>SUM(V678:Y678)</f>
        <v>30.279999999999998</v>
      </c>
      <c r="AA678" s="824"/>
      <c r="AB678" s="824"/>
      <c r="AC678" s="1012"/>
      <c r="AD678" s="547">
        <v>84</v>
      </c>
      <c r="AE678" s="547">
        <v>-1.5</v>
      </c>
      <c r="AF678" s="547">
        <v>21.77</v>
      </c>
      <c r="AG678" s="549">
        <v>3</v>
      </c>
      <c r="AH678" s="549">
        <v>120</v>
      </c>
      <c r="AI678" s="948"/>
      <c r="AJ678" s="550"/>
      <c r="AK678" s="550"/>
      <c r="AL678" s="550" t="s">
        <v>46</v>
      </c>
      <c r="AM678" s="550" t="s">
        <v>55</v>
      </c>
      <c r="AN678" s="551" t="s">
        <v>55</v>
      </c>
      <c r="AO678" s="550" t="s">
        <v>55</v>
      </c>
      <c r="AP678" s="550" t="s">
        <v>55</v>
      </c>
      <c r="AQ678" s="609" t="s">
        <v>32</v>
      </c>
      <c r="AR678" s="437" t="s">
        <v>2239</v>
      </c>
      <c r="AS678" s="437" t="s">
        <v>2937</v>
      </c>
      <c r="AT678" s="437"/>
      <c r="AU678" s="796" t="s">
        <v>2241</v>
      </c>
      <c r="AV678" s="437">
        <v>677</v>
      </c>
    </row>
    <row r="679" spans="1:48" ht="27">
      <c r="A679" s="541">
        <v>45763</v>
      </c>
      <c r="B679" s="542">
        <v>104</v>
      </c>
      <c r="C679" s="543">
        <v>0.41666666666666669</v>
      </c>
      <c r="D679" s="544">
        <v>2503147</v>
      </c>
      <c r="E679" s="544" t="s">
        <v>21</v>
      </c>
      <c r="F679" s="544" t="s">
        <v>55</v>
      </c>
      <c r="G679" s="858">
        <v>14.25</v>
      </c>
      <c r="H679" s="858"/>
      <c r="I679" s="858"/>
      <c r="J679" s="545"/>
      <c r="K679" s="831">
        <v>13.19</v>
      </c>
      <c r="L679" s="546">
        <f>(SSSE[[#This Row],[Protéine Brut (%) (+/-0,7)]]/(100-SSSE[[#This Row],[Humidité (%)]]))*100</f>
        <v>15.381924198250729</v>
      </c>
      <c r="M679" s="866">
        <v>0.2</v>
      </c>
      <c r="N679" s="866"/>
      <c r="O679" s="866">
        <v>0.84</v>
      </c>
      <c r="P679" s="866">
        <v>1.4</v>
      </c>
      <c r="Q679" s="867">
        <f>SUM(M679:P679)</f>
        <v>2.44</v>
      </c>
      <c r="R679" s="868">
        <v>15</v>
      </c>
      <c r="S679" s="868">
        <v>28.6</v>
      </c>
      <c r="T679" s="868">
        <v>19</v>
      </c>
      <c r="U679" s="867">
        <f>SUM(SSSE[[#This Row],[G 355µ]:[G 250µ]])</f>
        <v>62.6</v>
      </c>
      <c r="V679" s="868">
        <v>18.7</v>
      </c>
      <c r="W679" s="868">
        <v>8.8000000000000007</v>
      </c>
      <c r="X679" s="868">
        <v>2.7</v>
      </c>
      <c r="Y679" s="884">
        <v>3.7</v>
      </c>
      <c r="Z679" s="867">
        <f>SUM(V679:Y679)</f>
        <v>33.9</v>
      </c>
      <c r="AA679" s="824">
        <v>33.33</v>
      </c>
      <c r="AB679" s="824">
        <v>78.2</v>
      </c>
      <c r="AC679" s="1012">
        <v>10.87</v>
      </c>
      <c r="AD679" s="547">
        <v>84.46</v>
      </c>
      <c r="AE679" s="547">
        <v>-1.71</v>
      </c>
      <c r="AF679" s="547">
        <v>21.61</v>
      </c>
      <c r="AG679" s="549">
        <v>3</v>
      </c>
      <c r="AH679" s="549">
        <v>66</v>
      </c>
      <c r="AI679" s="948"/>
      <c r="AJ679" s="550"/>
      <c r="AK679" s="550"/>
      <c r="AL679" s="550" t="s">
        <v>105</v>
      </c>
      <c r="AM679" s="550" t="s">
        <v>55</v>
      </c>
      <c r="AN679" s="551" t="s">
        <v>55</v>
      </c>
      <c r="AO679" s="550" t="s">
        <v>55</v>
      </c>
      <c r="AP679" s="550" t="s">
        <v>55</v>
      </c>
      <c r="AQ679" s="609" t="s">
        <v>32</v>
      </c>
      <c r="AR679" s="437" t="s">
        <v>2239</v>
      </c>
      <c r="AS679" s="437" t="s">
        <v>2938</v>
      </c>
      <c r="AT679" s="437"/>
      <c r="AU679" s="796" t="s">
        <v>2241</v>
      </c>
      <c r="AV679" s="437">
        <v>678</v>
      </c>
    </row>
    <row r="680" spans="1:48" ht="29.25" customHeight="1">
      <c r="A680" s="541">
        <v>45763</v>
      </c>
      <c r="B680" s="542">
        <v>104</v>
      </c>
      <c r="C680" s="543">
        <v>0.375</v>
      </c>
      <c r="D680" s="544">
        <v>2503128</v>
      </c>
      <c r="E680" s="803" t="s">
        <v>40</v>
      </c>
      <c r="F680" s="544" t="s">
        <v>55</v>
      </c>
      <c r="G680" s="857">
        <v>14.05</v>
      </c>
      <c r="H680" s="857"/>
      <c r="I680" s="857"/>
      <c r="J680" s="530"/>
      <c r="K680" s="830">
        <v>12.89</v>
      </c>
      <c r="L680" s="546">
        <f>(SSSE[[#This Row],[Protéine Brut (%) (+/-0,7)]]/(100-SSSE[[#This Row],[Humidité (%)]]))*100</f>
        <v>14.997091332169866</v>
      </c>
      <c r="M680" s="865"/>
      <c r="N680" s="865"/>
      <c r="O680" s="865"/>
      <c r="P680" s="865"/>
      <c r="Q680" s="863"/>
      <c r="R680" s="862"/>
      <c r="S680" s="862"/>
      <c r="T680" s="862"/>
      <c r="U680" s="867"/>
      <c r="V680" s="862"/>
      <c r="W680" s="862"/>
      <c r="X680" s="862"/>
      <c r="Y680" s="883"/>
      <c r="Z680" s="863"/>
      <c r="AA680" s="822"/>
      <c r="AB680" s="822"/>
      <c r="AC680" s="1116"/>
      <c r="AD680" s="531">
        <v>82.04</v>
      </c>
      <c r="AE680" s="531">
        <v>-0.92</v>
      </c>
      <c r="AF680" s="531">
        <v>20.350000000000001</v>
      </c>
      <c r="AG680" s="540"/>
      <c r="AH680" s="540"/>
      <c r="AI680" s="947"/>
      <c r="AJ680" s="437"/>
      <c r="AK680" s="437"/>
      <c r="AL680" s="551" t="s">
        <v>96</v>
      </c>
      <c r="AM680" s="437"/>
      <c r="AN680" s="534"/>
      <c r="AO680" s="437"/>
      <c r="AP680" s="437"/>
      <c r="AQ680" s="609"/>
      <c r="AR680" s="437" t="s">
        <v>2239</v>
      </c>
      <c r="AS680" s="437" t="s">
        <v>2939</v>
      </c>
      <c r="AT680" s="437"/>
      <c r="AU680" s="796" t="s">
        <v>2241</v>
      </c>
      <c r="AV680" s="437">
        <v>679</v>
      </c>
    </row>
    <row r="681" spans="1:48" ht="27">
      <c r="A681" s="535">
        <v>45763</v>
      </c>
      <c r="B681" s="536">
        <v>104</v>
      </c>
      <c r="C681" s="537">
        <v>0.41666666666666669</v>
      </c>
      <c r="D681" s="538">
        <v>2503148</v>
      </c>
      <c r="E681" s="538" t="s">
        <v>59</v>
      </c>
      <c r="F681" s="538" t="s">
        <v>55</v>
      </c>
      <c r="G681" s="857">
        <v>14.08</v>
      </c>
      <c r="H681" s="857"/>
      <c r="I681" s="857"/>
      <c r="J681" s="530"/>
      <c r="K681" s="830">
        <v>13.43</v>
      </c>
      <c r="L681" s="539">
        <f>(SSSE[[#This Row],[Protéine Brut (%) (+/-0,7)]]/(100-SSSE[[#This Row],[Humidité (%)]]))*100</f>
        <v>15.630819366852885</v>
      </c>
      <c r="M681" s="865">
        <v>0.4</v>
      </c>
      <c r="N681" s="865"/>
      <c r="O681" s="865">
        <v>5.48</v>
      </c>
      <c r="P681" s="865">
        <v>2.4</v>
      </c>
      <c r="Q681" s="863">
        <f t="shared" ref="Q681:Q683" si="46">SUM(M681:P681)</f>
        <v>8.2800000000000011</v>
      </c>
      <c r="R681" s="862">
        <v>11.1</v>
      </c>
      <c r="S681" s="862">
        <v>20</v>
      </c>
      <c r="T681" s="862">
        <v>15</v>
      </c>
      <c r="U681" s="863">
        <f>SUM(SSSE[[#This Row],[G 355µ]:[G 250µ]])</f>
        <v>46.1</v>
      </c>
      <c r="V681" s="862">
        <v>17.399999999999999</v>
      </c>
      <c r="W681" s="862">
        <v>11</v>
      </c>
      <c r="X681" s="862">
        <v>8.4</v>
      </c>
      <c r="Y681" s="883">
        <v>6</v>
      </c>
      <c r="Z681" s="863">
        <f t="shared" ref="Z681:Z682" si="47">SUM(V681:Y681)</f>
        <v>42.8</v>
      </c>
      <c r="AA681" s="822">
        <v>32.613</v>
      </c>
      <c r="AB681" s="822">
        <v>69.650000000000006</v>
      </c>
      <c r="AC681" s="1116">
        <v>10.82</v>
      </c>
      <c r="AD681" s="531">
        <v>84.61</v>
      </c>
      <c r="AE681" s="531">
        <v>-1.48</v>
      </c>
      <c r="AF681" s="531">
        <v>19.899999999999999</v>
      </c>
      <c r="AG681" s="540">
        <v>4</v>
      </c>
      <c r="AH681" s="540">
        <v>83</v>
      </c>
      <c r="AI681" s="947"/>
      <c r="AJ681" s="437"/>
      <c r="AK681" s="437"/>
      <c r="AL681" s="550" t="s">
        <v>46</v>
      </c>
      <c r="AM681" s="437" t="s">
        <v>55</v>
      </c>
      <c r="AN681" s="534" t="s">
        <v>55</v>
      </c>
      <c r="AO681" s="437" t="s">
        <v>55</v>
      </c>
      <c r="AP681" s="437" t="s">
        <v>55</v>
      </c>
      <c r="AQ681" s="609" t="s">
        <v>32</v>
      </c>
      <c r="AR681" s="437" t="s">
        <v>2239</v>
      </c>
      <c r="AS681" s="437" t="s">
        <v>2940</v>
      </c>
      <c r="AT681" s="437"/>
      <c r="AU681" s="796" t="s">
        <v>2241</v>
      </c>
      <c r="AV681" s="437">
        <v>680</v>
      </c>
    </row>
    <row r="682" spans="1:48" ht="27">
      <c r="A682" s="541">
        <v>45763</v>
      </c>
      <c r="B682" s="542">
        <v>104</v>
      </c>
      <c r="C682" s="543">
        <v>0.41666666666666669</v>
      </c>
      <c r="D682" s="544">
        <v>2503149</v>
      </c>
      <c r="E682" s="803" t="s">
        <v>59</v>
      </c>
      <c r="F682" s="544" t="s">
        <v>55</v>
      </c>
      <c r="G682" s="858">
        <v>14.1</v>
      </c>
      <c r="H682" s="858"/>
      <c r="I682" s="858"/>
      <c r="J682" s="545"/>
      <c r="K682" s="831">
        <v>13.51</v>
      </c>
      <c r="L682" s="546">
        <f>(SSSE[[#This Row],[Protéine Brut (%) (+/-0,7)]]/(100-SSSE[[#This Row],[Humidité (%)]]))*100</f>
        <v>15.727590221187427</v>
      </c>
      <c r="M682" s="866">
        <v>0.5</v>
      </c>
      <c r="N682" s="866"/>
      <c r="O682" s="866">
        <v>7.2</v>
      </c>
      <c r="P682" s="866">
        <v>2.66</v>
      </c>
      <c r="Q682" s="867">
        <f t="shared" si="46"/>
        <v>10.36</v>
      </c>
      <c r="R682" s="868">
        <v>12.3</v>
      </c>
      <c r="S682" s="868">
        <v>21.14</v>
      </c>
      <c r="T682" s="868">
        <v>15.6</v>
      </c>
      <c r="U682" s="867">
        <f>SUM(SSSE[[#This Row],[G 355µ]:[G 250µ]])</f>
        <v>49.04</v>
      </c>
      <c r="V682" s="868">
        <v>16.78</v>
      </c>
      <c r="W682" s="868">
        <v>11.22</v>
      </c>
      <c r="X682" s="868">
        <v>5.86</v>
      </c>
      <c r="Y682" s="884">
        <v>5.18</v>
      </c>
      <c r="Z682" s="867">
        <f t="shared" si="47"/>
        <v>39.04</v>
      </c>
      <c r="AA682" s="824"/>
      <c r="AB682" s="824"/>
      <c r="AC682" s="1012"/>
      <c r="AD682" s="547">
        <v>84</v>
      </c>
      <c r="AE682" s="547">
        <v>-1.39</v>
      </c>
      <c r="AF682" s="547">
        <v>20.84</v>
      </c>
      <c r="AG682" s="549">
        <v>3</v>
      </c>
      <c r="AH682" s="549">
        <v>90</v>
      </c>
      <c r="AI682" s="948"/>
      <c r="AJ682" s="550"/>
      <c r="AK682" s="550" t="s">
        <v>2941</v>
      </c>
      <c r="AL682" s="550" t="s">
        <v>105</v>
      </c>
      <c r="AM682" s="550" t="s">
        <v>55</v>
      </c>
      <c r="AN682" s="551" t="s">
        <v>55</v>
      </c>
      <c r="AO682" s="550" t="s">
        <v>55</v>
      </c>
      <c r="AP682" s="550" t="s">
        <v>55</v>
      </c>
      <c r="AQ682" s="609" t="s">
        <v>32</v>
      </c>
      <c r="AR682" s="437" t="s">
        <v>2239</v>
      </c>
      <c r="AS682" s="437" t="s">
        <v>2942</v>
      </c>
      <c r="AT682" s="437"/>
      <c r="AU682" s="796" t="s">
        <v>2241</v>
      </c>
      <c r="AV682" s="437">
        <v>681</v>
      </c>
    </row>
    <row r="683" spans="1:48" ht="27">
      <c r="A683" s="541">
        <v>45763</v>
      </c>
      <c r="B683" s="542">
        <v>104</v>
      </c>
      <c r="C683" s="543">
        <v>0.5625</v>
      </c>
      <c r="D683" s="544">
        <v>2503154</v>
      </c>
      <c r="E683" s="803" t="s">
        <v>59</v>
      </c>
      <c r="F683" s="544" t="s">
        <v>55</v>
      </c>
      <c r="G683" s="858">
        <v>14.06</v>
      </c>
      <c r="H683" s="858"/>
      <c r="I683" s="858"/>
      <c r="J683" s="545"/>
      <c r="K683" s="831">
        <v>13.35</v>
      </c>
      <c r="L683" s="546">
        <f>(SSSE[[#This Row],[Protéine Brut (%) (+/-0,7)]]/(100-SSSE[[#This Row],[Humidité (%)]]))*100</f>
        <v>15.534093553642075</v>
      </c>
      <c r="M683" s="866">
        <v>0.66</v>
      </c>
      <c r="N683" s="866"/>
      <c r="O683" s="866">
        <v>7.1</v>
      </c>
      <c r="P683" s="866">
        <v>3.08</v>
      </c>
      <c r="Q683" s="867">
        <f t="shared" si="46"/>
        <v>10.84</v>
      </c>
      <c r="R683" s="868">
        <v>12.3</v>
      </c>
      <c r="S683" s="868">
        <v>21.3</v>
      </c>
      <c r="T683" s="868">
        <v>15.68</v>
      </c>
      <c r="U683" s="867">
        <f>SUM(SSSE[[#This Row],[G 355µ]:[G 250µ]])</f>
        <v>49.28</v>
      </c>
      <c r="V683" s="868">
        <v>19.899999999999999</v>
      </c>
      <c r="W683" s="868">
        <v>10.14</v>
      </c>
      <c r="X683" s="868">
        <v>6.3</v>
      </c>
      <c r="Y683" s="884">
        <v>3</v>
      </c>
      <c r="Z683" s="867">
        <f t="shared" ref="Z683" si="48">SUM(V683:Y683)</f>
        <v>39.339999999999996</v>
      </c>
      <c r="AA683" s="824"/>
      <c r="AB683" s="824"/>
      <c r="AC683" s="1012"/>
      <c r="AD683" s="547">
        <v>84</v>
      </c>
      <c r="AE683" s="547">
        <v>-1.39</v>
      </c>
      <c r="AF683" s="547">
        <v>20.84</v>
      </c>
      <c r="AG683" s="549">
        <v>3</v>
      </c>
      <c r="AH683" s="549">
        <v>90</v>
      </c>
      <c r="AI683" s="948"/>
      <c r="AJ683" s="550"/>
      <c r="AK683" s="550"/>
      <c r="AL683" s="550" t="s">
        <v>105</v>
      </c>
      <c r="AM683" s="550" t="s">
        <v>55</v>
      </c>
      <c r="AN683" s="551" t="s">
        <v>55</v>
      </c>
      <c r="AO683" s="550" t="s">
        <v>55</v>
      </c>
      <c r="AP683" s="550" t="s">
        <v>55</v>
      </c>
      <c r="AQ683" s="609" t="s">
        <v>32</v>
      </c>
      <c r="AR683" s="437" t="s">
        <v>2239</v>
      </c>
      <c r="AS683" s="437" t="s">
        <v>2943</v>
      </c>
      <c r="AT683" s="437"/>
      <c r="AU683" s="796" t="s">
        <v>2241</v>
      </c>
      <c r="AV683" s="437">
        <v>682</v>
      </c>
    </row>
    <row r="684" spans="1:48" ht="27">
      <c r="A684" s="541">
        <v>45763</v>
      </c>
      <c r="B684" s="542">
        <v>104</v>
      </c>
      <c r="C684" s="543">
        <v>0.64583333333333337</v>
      </c>
      <c r="D684" s="544">
        <v>2503166</v>
      </c>
      <c r="E684" s="803" t="s">
        <v>21</v>
      </c>
      <c r="F684" s="544" t="s">
        <v>55</v>
      </c>
      <c r="G684" s="858">
        <v>14.3</v>
      </c>
      <c r="H684" s="858"/>
      <c r="I684" s="858"/>
      <c r="J684" s="545"/>
      <c r="K684" s="831">
        <v>13.05</v>
      </c>
      <c r="L684" s="546">
        <f>(SSSE[[#This Row],[Protéine Brut (%) (+/-0,7)]]/(100-SSSE[[#This Row],[Humidité (%)]]))*100</f>
        <v>15.227537922987164</v>
      </c>
      <c r="M684" s="866">
        <v>0</v>
      </c>
      <c r="N684" s="866"/>
      <c r="O684" s="866">
        <v>1.06</v>
      </c>
      <c r="P684" s="866">
        <v>2.37</v>
      </c>
      <c r="Q684" s="867">
        <f t="shared" ref="Q684" si="49">SUM(M684:P684)</f>
        <v>3.43</v>
      </c>
      <c r="R684" s="868">
        <v>17.600000000000001</v>
      </c>
      <c r="S684" s="868">
        <v>27.6</v>
      </c>
      <c r="T684" s="868">
        <v>21.6</v>
      </c>
      <c r="U684" s="867">
        <f>SUM(SSSE[[#This Row],[G 355µ]:[G 250µ]])</f>
        <v>66.800000000000011</v>
      </c>
      <c r="V684" s="868">
        <v>17.399999999999999</v>
      </c>
      <c r="W684" s="868">
        <v>7.8</v>
      </c>
      <c r="X684" s="868">
        <v>3.6</v>
      </c>
      <c r="Y684" s="884">
        <v>1.5</v>
      </c>
      <c r="Z684" s="867">
        <f t="shared" ref="Z684" si="50">SUM(V684:Y684)</f>
        <v>30.3</v>
      </c>
      <c r="AA684" s="824"/>
      <c r="AB684" s="824"/>
      <c r="AC684" s="1012"/>
      <c r="AD684" s="547">
        <v>84.59</v>
      </c>
      <c r="AE684" s="547">
        <v>-1.68</v>
      </c>
      <c r="AF684" s="547">
        <v>21.28</v>
      </c>
      <c r="AG684" s="549">
        <v>5</v>
      </c>
      <c r="AH684" s="549">
        <v>101</v>
      </c>
      <c r="AI684" s="948"/>
      <c r="AJ684" s="550"/>
      <c r="AK684" s="550"/>
      <c r="AL684" s="550" t="s">
        <v>105</v>
      </c>
      <c r="AM684" s="550" t="s">
        <v>55</v>
      </c>
      <c r="AN684" s="551" t="s">
        <v>55</v>
      </c>
      <c r="AO684" s="550" t="s">
        <v>55</v>
      </c>
      <c r="AP684" s="550" t="s">
        <v>55</v>
      </c>
      <c r="AQ684" s="609" t="s">
        <v>32</v>
      </c>
      <c r="AR684" s="437" t="s">
        <v>2239</v>
      </c>
      <c r="AS684" s="437" t="s">
        <v>2944</v>
      </c>
      <c r="AT684" s="437"/>
      <c r="AU684" s="796" t="s">
        <v>2241</v>
      </c>
      <c r="AV684" s="437">
        <v>683</v>
      </c>
    </row>
    <row r="685" spans="1:48" ht="27">
      <c r="A685" s="541">
        <v>45764</v>
      </c>
      <c r="B685" s="542">
        <v>104</v>
      </c>
      <c r="C685" s="543">
        <v>0.35416666666666669</v>
      </c>
      <c r="D685" s="544">
        <v>2503176</v>
      </c>
      <c r="E685" s="803" t="s">
        <v>21</v>
      </c>
      <c r="F685" s="544" t="s">
        <v>55</v>
      </c>
      <c r="G685" s="858">
        <v>13.76</v>
      </c>
      <c r="H685" s="858"/>
      <c r="I685" s="858">
        <v>13.68</v>
      </c>
      <c r="J685" s="545">
        <v>0.59699999999999998</v>
      </c>
      <c r="K685" s="831">
        <v>13.51</v>
      </c>
      <c r="L685" s="546">
        <f>(SSSE[[#This Row],[Protéine Brut (%) (+/-0,7)]]/(100-SSSE[[#This Row],[Humidité (%)]]))*100</f>
        <v>15.665584415584416</v>
      </c>
      <c r="M685" s="866">
        <v>0.2</v>
      </c>
      <c r="N685" s="866"/>
      <c r="O685" s="866">
        <v>1</v>
      </c>
      <c r="P685" s="866">
        <v>1.54</v>
      </c>
      <c r="Q685" s="867">
        <f t="shared" ref="Q685" si="51">SUM(M685:P685)</f>
        <v>2.74</v>
      </c>
      <c r="R685" s="868">
        <v>16.88</v>
      </c>
      <c r="S685" s="868">
        <v>30.14</v>
      </c>
      <c r="T685" s="868">
        <v>18.66</v>
      </c>
      <c r="U685" s="867">
        <f>SUM(SSSE[[#This Row],[G 355µ]:[G 250µ]])</f>
        <v>65.679999999999993</v>
      </c>
      <c r="V685" s="868">
        <v>16.170000000000002</v>
      </c>
      <c r="W685" s="868">
        <v>8.1199999999999992</v>
      </c>
      <c r="X685" s="868">
        <v>2.2999999999999998</v>
      </c>
      <c r="Y685" s="884">
        <v>4.12</v>
      </c>
      <c r="Z685" s="867">
        <f t="shared" ref="Z685" si="52">SUM(V685:Y685)</f>
        <v>30.71</v>
      </c>
      <c r="AA685" s="824">
        <v>33.82</v>
      </c>
      <c r="AB685" s="824">
        <v>70.27</v>
      </c>
      <c r="AC685" s="1012">
        <v>11.5</v>
      </c>
      <c r="AD685" s="547">
        <v>85.38</v>
      </c>
      <c r="AE685" s="547">
        <v>-1.63</v>
      </c>
      <c r="AF685" s="547">
        <v>21.44</v>
      </c>
      <c r="AG685" s="549">
        <v>6</v>
      </c>
      <c r="AH685" s="549">
        <v>98</v>
      </c>
      <c r="AI685" s="948">
        <v>0.7</v>
      </c>
      <c r="AJ685" s="550"/>
      <c r="AK685" s="550"/>
      <c r="AL685" s="550" t="s">
        <v>46</v>
      </c>
      <c r="AM685" s="550" t="s">
        <v>55</v>
      </c>
      <c r="AN685" s="551" t="s">
        <v>55</v>
      </c>
      <c r="AO685" s="550" t="s">
        <v>55</v>
      </c>
      <c r="AP685" s="550" t="s">
        <v>55</v>
      </c>
      <c r="AQ685" s="609" t="s">
        <v>32</v>
      </c>
      <c r="AR685" s="437" t="s">
        <v>2239</v>
      </c>
      <c r="AS685" s="1268" t="s">
        <v>2945</v>
      </c>
      <c r="AT685" s="437"/>
      <c r="AU685" s="796" t="s">
        <v>2241</v>
      </c>
      <c r="AV685" s="437">
        <v>684</v>
      </c>
    </row>
    <row r="686" spans="1:48" ht="27">
      <c r="A686" s="541">
        <v>45764</v>
      </c>
      <c r="B686" s="542">
        <v>104</v>
      </c>
      <c r="C686" s="543">
        <v>0.35416666666666669</v>
      </c>
      <c r="D686" s="544">
        <v>2503177</v>
      </c>
      <c r="E686" s="803" t="s">
        <v>59</v>
      </c>
      <c r="F686" s="544" t="s">
        <v>55</v>
      </c>
      <c r="G686" s="858">
        <v>13.87</v>
      </c>
      <c r="H686" s="858"/>
      <c r="I686" s="858">
        <v>13.8</v>
      </c>
      <c r="J686" s="545">
        <v>0.64400000000000002</v>
      </c>
      <c r="K686" s="831">
        <v>14</v>
      </c>
      <c r="L686" s="546">
        <f>(SSSE[[#This Row],[Protéine Brut (%) (+/-0,7)]]/(100-SSSE[[#This Row],[Humidité (%)]]))*100</f>
        <v>16.254499013119702</v>
      </c>
      <c r="M686" s="866">
        <v>0.48</v>
      </c>
      <c r="N686" s="866"/>
      <c r="O686" s="866">
        <v>4.8</v>
      </c>
      <c r="P686" s="866">
        <v>1.86</v>
      </c>
      <c r="Q686" s="867">
        <f t="shared" ref="Q686:Q687" si="53">SUM(M686:P686)</f>
        <v>7.14</v>
      </c>
      <c r="R686" s="868">
        <v>12.06</v>
      </c>
      <c r="S686" s="868">
        <v>22.48</v>
      </c>
      <c r="T686" s="868">
        <v>16.14</v>
      </c>
      <c r="U686" s="867">
        <f>SUM(SSSE[[#This Row],[G 355µ]:[G 250µ]])</f>
        <v>50.68</v>
      </c>
      <c r="V686" s="868">
        <v>18.079999999999998</v>
      </c>
      <c r="W686" s="868">
        <v>10.3</v>
      </c>
      <c r="X686" s="868">
        <v>5.78</v>
      </c>
      <c r="Y686" s="884">
        <v>5.6</v>
      </c>
      <c r="Z686" s="867">
        <f t="shared" ref="Z686:Z687" si="54">SUM(V686:Y686)</f>
        <v>39.76</v>
      </c>
      <c r="AA686" s="824">
        <v>30.22</v>
      </c>
      <c r="AB686" s="824">
        <v>81.8</v>
      </c>
      <c r="AC686" s="1012">
        <v>10.46</v>
      </c>
      <c r="AD686" s="547">
        <v>85.14</v>
      </c>
      <c r="AE686" s="547">
        <v>-1.53</v>
      </c>
      <c r="AF686" s="547">
        <v>21.01</v>
      </c>
      <c r="AG686" s="549">
        <v>3</v>
      </c>
      <c r="AH686" s="549">
        <v>100</v>
      </c>
      <c r="AI686" s="948"/>
      <c r="AJ686" s="550"/>
      <c r="AK686" s="550"/>
      <c r="AL686" s="550" t="s">
        <v>46</v>
      </c>
      <c r="AM686" s="550" t="s">
        <v>55</v>
      </c>
      <c r="AN686" s="551" t="s">
        <v>55</v>
      </c>
      <c r="AO686" s="550" t="s">
        <v>55</v>
      </c>
      <c r="AP686" s="550" t="s">
        <v>55</v>
      </c>
      <c r="AQ686" s="609" t="s">
        <v>32</v>
      </c>
      <c r="AR686" s="437" t="s">
        <v>2239</v>
      </c>
      <c r="AS686" s="437" t="s">
        <v>2946</v>
      </c>
      <c r="AT686" s="437"/>
      <c r="AU686" s="796" t="s">
        <v>2241</v>
      </c>
      <c r="AV686" s="437">
        <v>685</v>
      </c>
    </row>
    <row r="687" spans="1:48" ht="27">
      <c r="A687" s="541">
        <v>45764</v>
      </c>
      <c r="B687" s="542">
        <v>104</v>
      </c>
      <c r="C687" s="543">
        <v>0.3659722222222222</v>
      </c>
      <c r="D687" s="544">
        <v>2503181</v>
      </c>
      <c r="E687" s="803" t="s">
        <v>40</v>
      </c>
      <c r="F687" s="544" t="s">
        <v>55</v>
      </c>
      <c r="G687" s="858">
        <v>13.81</v>
      </c>
      <c r="H687" s="858"/>
      <c r="I687" s="858">
        <v>13.5</v>
      </c>
      <c r="J687" s="545">
        <v>0.61899999999999999</v>
      </c>
      <c r="K687" s="831">
        <v>13.76</v>
      </c>
      <c r="L687" s="546">
        <f>(SSSE[[#This Row],[Protéine Brut (%) (+/-0,7)]]/(100-SSSE[[#This Row],[Humidité (%)]]))*100</f>
        <v>15.964729086901034</v>
      </c>
      <c r="M687" s="866">
        <v>24.04</v>
      </c>
      <c r="N687" s="866"/>
      <c r="O687" s="866">
        <v>3.58</v>
      </c>
      <c r="P687" s="866">
        <v>1.1000000000000001</v>
      </c>
      <c r="Q687" s="867">
        <f t="shared" si="53"/>
        <v>28.72</v>
      </c>
      <c r="R687" s="868">
        <v>4.3</v>
      </c>
      <c r="S687" s="868">
        <v>10.72</v>
      </c>
      <c r="T687" s="868">
        <v>11.16</v>
      </c>
      <c r="U687" s="867">
        <f>SUM(SSSE[[#This Row],[G 355µ]:[G 250µ]])</f>
        <v>26.18</v>
      </c>
      <c r="V687" s="868">
        <v>15.42</v>
      </c>
      <c r="W687" s="868">
        <v>13.2</v>
      </c>
      <c r="X687" s="868">
        <v>6.4</v>
      </c>
      <c r="Y687" s="884">
        <v>7</v>
      </c>
      <c r="Z687" s="867">
        <f t="shared" si="54"/>
        <v>42.019999999999996</v>
      </c>
      <c r="AA687" s="824"/>
      <c r="AB687" s="824"/>
      <c r="AC687" s="1012"/>
      <c r="AD687" s="547">
        <v>84.78</v>
      </c>
      <c r="AE687" s="547">
        <v>-1.28</v>
      </c>
      <c r="AF687" s="547">
        <v>19.920000000000002</v>
      </c>
      <c r="AG687" s="549"/>
      <c r="AH687" s="549"/>
      <c r="AI687" s="948"/>
      <c r="AJ687" s="550"/>
      <c r="AK687" s="550"/>
      <c r="AL687" s="550" t="s">
        <v>96</v>
      </c>
      <c r="AM687" s="550" t="s">
        <v>55</v>
      </c>
      <c r="AN687" s="551" t="s">
        <v>55</v>
      </c>
      <c r="AO687" s="550" t="s">
        <v>55</v>
      </c>
      <c r="AP687" s="550" t="s">
        <v>55</v>
      </c>
      <c r="AQ687" s="609" t="s">
        <v>32</v>
      </c>
      <c r="AR687" s="437" t="s">
        <v>2239</v>
      </c>
      <c r="AS687" s="437" t="s">
        <v>2947</v>
      </c>
      <c r="AT687" s="437"/>
      <c r="AU687" s="796" t="s">
        <v>2241</v>
      </c>
      <c r="AV687" s="437">
        <v>686</v>
      </c>
    </row>
    <row r="688" spans="1:48" ht="27">
      <c r="A688" s="541">
        <v>45765</v>
      </c>
      <c r="B688" s="542">
        <v>104</v>
      </c>
      <c r="C688" s="543">
        <v>0.35416666666666669</v>
      </c>
      <c r="D688" s="544">
        <v>2503177</v>
      </c>
      <c r="E688" s="803" t="s">
        <v>59</v>
      </c>
      <c r="F688" s="544" t="s">
        <v>55</v>
      </c>
      <c r="G688" s="858">
        <v>13.56</v>
      </c>
      <c r="H688" s="858"/>
      <c r="I688" s="858">
        <v>13.5</v>
      </c>
      <c r="J688" s="545">
        <v>0.65</v>
      </c>
      <c r="K688" s="831">
        <v>14.01</v>
      </c>
      <c r="L688" s="546">
        <f>(SSSE[[#This Row],[Protéine Brut (%) (+/-0,7)]]/(100-SSSE[[#This Row],[Humidité (%)]]))*100</f>
        <v>16.207774178621008</v>
      </c>
      <c r="M688" s="866">
        <v>0</v>
      </c>
      <c r="N688" s="866"/>
      <c r="O688" s="866">
        <v>1</v>
      </c>
      <c r="P688" s="866">
        <v>1.4</v>
      </c>
      <c r="Q688" s="867">
        <f t="shared" ref="Q688:Q689" si="55">SUM(M688:P688)</f>
        <v>2.4</v>
      </c>
      <c r="R688" s="868">
        <v>14.26</v>
      </c>
      <c r="S688" s="868">
        <v>25.96</v>
      </c>
      <c r="T688" s="868">
        <v>17.22</v>
      </c>
      <c r="U688" s="867">
        <f>SUM(SSSE[[#This Row],[G 355µ]:[G 250µ]])</f>
        <v>57.44</v>
      </c>
      <c r="V688" s="868">
        <v>17.96</v>
      </c>
      <c r="W688" s="868">
        <v>9.68</v>
      </c>
      <c r="X688" s="868">
        <v>6.32</v>
      </c>
      <c r="Y688" s="884">
        <v>4.4400000000000004</v>
      </c>
      <c r="Z688" s="867">
        <f t="shared" ref="Z688:Z689" si="56">SUM(V688:Y688)</f>
        <v>38.4</v>
      </c>
      <c r="AA688" s="824"/>
      <c r="AB688" s="824"/>
      <c r="AC688" s="1012"/>
      <c r="AD688" s="547">
        <v>85.01</v>
      </c>
      <c r="AE688" s="547">
        <v>-1.57</v>
      </c>
      <c r="AF688" s="547">
        <v>20.7</v>
      </c>
      <c r="AG688" s="549">
        <v>3</v>
      </c>
      <c r="AH688" s="549">
        <v>88</v>
      </c>
      <c r="AI688" s="948"/>
      <c r="AJ688" s="550"/>
      <c r="AK688" s="550"/>
      <c r="AL688" s="550" t="s">
        <v>105</v>
      </c>
      <c r="AM688" s="550" t="s">
        <v>55</v>
      </c>
      <c r="AN688" s="551" t="s">
        <v>55</v>
      </c>
      <c r="AO688" s="550" t="s">
        <v>55</v>
      </c>
      <c r="AP688" s="550" t="s">
        <v>55</v>
      </c>
      <c r="AQ688" s="609" t="s">
        <v>32</v>
      </c>
      <c r="AR688" s="437" t="s">
        <v>2239</v>
      </c>
      <c r="AS688" s="437" t="s">
        <v>2948</v>
      </c>
      <c r="AT688" s="437"/>
      <c r="AU688" s="796" t="s">
        <v>2241</v>
      </c>
      <c r="AV688" s="437">
        <v>687</v>
      </c>
    </row>
    <row r="689" spans="1:48" ht="27">
      <c r="A689" s="541">
        <v>45765</v>
      </c>
      <c r="B689" s="542">
        <v>104</v>
      </c>
      <c r="C689" s="543">
        <v>0.37291666666666667</v>
      </c>
      <c r="D689" s="544">
        <v>2503181</v>
      </c>
      <c r="E689" s="803" t="s">
        <v>40</v>
      </c>
      <c r="F689" s="544" t="s">
        <v>55</v>
      </c>
      <c r="G689" s="858">
        <v>13.6</v>
      </c>
      <c r="H689" s="858"/>
      <c r="I689" s="858">
        <v>13.3</v>
      </c>
      <c r="J689" s="545">
        <v>0.6</v>
      </c>
      <c r="K689" s="831">
        <v>14.27</v>
      </c>
      <c r="L689" s="546">
        <f>(SSSE[[#This Row],[Protéine Brut (%) (+/-0,7)]]/(100-SSSE[[#This Row],[Humidité (%)]]))*100</f>
        <v>16.516203703703702</v>
      </c>
      <c r="M689" s="866">
        <v>22.97</v>
      </c>
      <c r="N689" s="866"/>
      <c r="O689" s="866">
        <v>4.88</v>
      </c>
      <c r="P689" s="866">
        <v>1.1200000000000001</v>
      </c>
      <c r="Q689" s="867">
        <f t="shared" ref="Q689" si="57">SUM(M689:P689)</f>
        <v>28.97</v>
      </c>
      <c r="R689" s="868">
        <v>3.5</v>
      </c>
      <c r="S689" s="868">
        <v>7.8</v>
      </c>
      <c r="T689" s="868">
        <v>7.52</v>
      </c>
      <c r="U689" s="867">
        <f>SUM(SSSE[[#This Row],[G 355µ]:[G 250µ]])</f>
        <v>18.82</v>
      </c>
      <c r="V689" s="868">
        <v>15.96</v>
      </c>
      <c r="W689" s="868">
        <v>12.23</v>
      </c>
      <c r="X689" s="868">
        <v>13.84</v>
      </c>
      <c r="Y689" s="884">
        <v>6.63</v>
      </c>
      <c r="Z689" s="867">
        <f t="shared" ref="Z689" si="58">SUM(V689:Y689)</f>
        <v>48.660000000000004</v>
      </c>
      <c r="AA689" s="824"/>
      <c r="AB689" s="824"/>
      <c r="AC689" s="1012"/>
      <c r="AD689" s="547">
        <v>85.71</v>
      </c>
      <c r="AE689" s="547">
        <v>-1.0900000000000001</v>
      </c>
      <c r="AF689" s="547">
        <v>17.63</v>
      </c>
      <c r="AG689" s="549"/>
      <c r="AH689" s="549"/>
      <c r="AI689" s="948"/>
      <c r="AJ689" s="550"/>
      <c r="AK689" s="550"/>
      <c r="AL689" s="550" t="s">
        <v>96</v>
      </c>
      <c r="AM689" s="550" t="s">
        <v>55</v>
      </c>
      <c r="AN689" s="551" t="s">
        <v>55</v>
      </c>
      <c r="AO689" s="550" t="s">
        <v>55</v>
      </c>
      <c r="AP689" s="550" t="s">
        <v>55</v>
      </c>
      <c r="AQ689" s="609" t="s">
        <v>32</v>
      </c>
      <c r="AR689" s="437" t="s">
        <v>2239</v>
      </c>
      <c r="AS689" s="437" t="s">
        <v>2949</v>
      </c>
      <c r="AT689" s="437"/>
      <c r="AU689" s="796" t="s">
        <v>2241</v>
      </c>
      <c r="AV689" s="437">
        <v>688</v>
      </c>
    </row>
    <row r="690" spans="1:48" ht="27">
      <c r="A690" s="541">
        <v>45765</v>
      </c>
      <c r="B690" s="542">
        <v>104</v>
      </c>
      <c r="C690" s="543">
        <v>0.95833333333333337</v>
      </c>
      <c r="D690" s="544">
        <v>2503220</v>
      </c>
      <c r="E690" s="803" t="s">
        <v>21</v>
      </c>
      <c r="F690" s="544" t="s">
        <v>55</v>
      </c>
      <c r="G690" s="858">
        <v>13.58</v>
      </c>
      <c r="H690" s="858"/>
      <c r="I690" s="858"/>
      <c r="J690" s="545"/>
      <c r="K690" s="831">
        <v>13.19</v>
      </c>
      <c r="L690" s="546">
        <f>(SSSE[[#This Row],[Protéine Brut (%) (+/-0,7)]]/(100-SSSE[[#This Row],[Humidité (%)]]))*100</f>
        <v>15.262670678083776</v>
      </c>
      <c r="M690" s="866">
        <v>0</v>
      </c>
      <c r="N690" s="866"/>
      <c r="O690" s="866">
        <v>0.8</v>
      </c>
      <c r="P690" s="866">
        <v>1.56</v>
      </c>
      <c r="Q690" s="867">
        <f t="shared" ref="Q690" si="59">SUM(M690:P690)</f>
        <v>2.3600000000000003</v>
      </c>
      <c r="R690" s="868">
        <v>14.76</v>
      </c>
      <c r="S690" s="868">
        <v>30.74</v>
      </c>
      <c r="T690" s="868">
        <v>20.76</v>
      </c>
      <c r="U690" s="867">
        <f>SUM(SSSE[[#This Row],[G 355µ]:[G 250µ]])</f>
        <v>66.260000000000005</v>
      </c>
      <c r="V690" s="868">
        <v>16.28</v>
      </c>
      <c r="W690" s="868">
        <v>7.4</v>
      </c>
      <c r="X690" s="868">
        <v>2.5</v>
      </c>
      <c r="Y690" s="884">
        <v>3.8</v>
      </c>
      <c r="Z690" s="867">
        <f t="shared" ref="Z690" si="60">SUM(V690:Y690)</f>
        <v>29.98</v>
      </c>
      <c r="AA690" s="824"/>
      <c r="AB690" s="824"/>
      <c r="AC690" s="1012"/>
      <c r="AD690" s="547">
        <v>85.32</v>
      </c>
      <c r="AE690" s="547">
        <v>-1.92</v>
      </c>
      <c r="AF690" s="547">
        <v>22.13</v>
      </c>
      <c r="AG690" s="549">
        <v>3</v>
      </c>
      <c r="AH690" s="549">
        <v>118</v>
      </c>
      <c r="AI690" s="948"/>
      <c r="AJ690" s="550"/>
      <c r="AK690" s="550"/>
      <c r="AL690" s="550" t="s">
        <v>46</v>
      </c>
      <c r="AM690" s="550" t="s">
        <v>55</v>
      </c>
      <c r="AN690" s="551" t="s">
        <v>55</v>
      </c>
      <c r="AO690" s="550" t="s">
        <v>55</v>
      </c>
      <c r="AP690" s="550" t="s">
        <v>55</v>
      </c>
      <c r="AQ690" s="609" t="s">
        <v>32</v>
      </c>
      <c r="AR690" s="437" t="s">
        <v>2239</v>
      </c>
      <c r="AS690" s="437" t="s">
        <v>2950</v>
      </c>
      <c r="AT690" s="437"/>
      <c r="AU690" s="796" t="s">
        <v>2241</v>
      </c>
      <c r="AV690" s="437">
        <v>689</v>
      </c>
    </row>
    <row r="691" spans="1:48" ht="27">
      <c r="A691" s="541">
        <v>45765</v>
      </c>
      <c r="B691" s="542">
        <v>104</v>
      </c>
      <c r="C691" s="543">
        <v>0.83333333333333337</v>
      </c>
      <c r="D691" s="544">
        <v>2503221</v>
      </c>
      <c r="E691" s="803" t="s">
        <v>21</v>
      </c>
      <c r="F691" s="544" t="s">
        <v>55</v>
      </c>
      <c r="G691" s="858">
        <v>13.7</v>
      </c>
      <c r="H691" s="858"/>
      <c r="I691" s="858"/>
      <c r="J691" s="545"/>
      <c r="K691" s="831">
        <v>13.18</v>
      </c>
      <c r="L691" s="546">
        <f>(SSSE[[#This Row],[Protéine Brut (%) (+/-0,7)]]/(100-SSSE[[#This Row],[Humidité (%)]]))*100</f>
        <v>15.272305909617614</v>
      </c>
      <c r="M691" s="866">
        <v>0</v>
      </c>
      <c r="N691" s="866"/>
      <c r="O691" s="866">
        <v>0.66</v>
      </c>
      <c r="P691" s="866">
        <v>2</v>
      </c>
      <c r="Q691" s="867">
        <f t="shared" ref="Q691" si="61">SUM(M691:P691)</f>
        <v>2.66</v>
      </c>
      <c r="R691" s="868">
        <v>17.8</v>
      </c>
      <c r="S691" s="868">
        <v>30.6</v>
      </c>
      <c r="T691" s="868">
        <v>18.399999999999999</v>
      </c>
      <c r="U691" s="867">
        <f>SUM(SSSE[[#This Row],[G 355µ]:[G 250µ]])</f>
        <v>66.800000000000011</v>
      </c>
      <c r="V691" s="868">
        <v>17.399999999999999</v>
      </c>
      <c r="W691" s="868">
        <v>7.2</v>
      </c>
      <c r="X691" s="868">
        <v>1.6</v>
      </c>
      <c r="Y691" s="884">
        <v>2.8</v>
      </c>
      <c r="Z691" s="867">
        <f t="shared" ref="Z691" si="62">SUM(V691:Y691)</f>
        <v>29</v>
      </c>
      <c r="AA691" s="824"/>
      <c r="AB691" s="824"/>
      <c r="AC691" s="1012"/>
      <c r="AD691" s="547">
        <v>84.43</v>
      </c>
      <c r="AE691" s="547">
        <v>-1.74</v>
      </c>
      <c r="AF691" s="547">
        <v>22.15</v>
      </c>
      <c r="AG691" s="549">
        <v>4</v>
      </c>
      <c r="AH691" s="549">
        <v>122</v>
      </c>
      <c r="AI691" s="948"/>
      <c r="AJ691" s="550"/>
      <c r="AK691" s="550"/>
      <c r="AL691" s="550" t="s">
        <v>46</v>
      </c>
      <c r="AM691" s="550" t="s">
        <v>55</v>
      </c>
      <c r="AN691" s="551" t="s">
        <v>55</v>
      </c>
      <c r="AO691" s="550" t="s">
        <v>55</v>
      </c>
      <c r="AP691" s="550" t="s">
        <v>55</v>
      </c>
      <c r="AQ691" s="609" t="s">
        <v>32</v>
      </c>
      <c r="AR691" s="437" t="s">
        <v>2239</v>
      </c>
      <c r="AS691" s="437" t="s">
        <v>2951</v>
      </c>
      <c r="AT691" s="437"/>
      <c r="AU691" s="796" t="s">
        <v>2241</v>
      </c>
      <c r="AV691" s="437">
        <v>690</v>
      </c>
    </row>
    <row r="692" spans="1:48" ht="27">
      <c r="A692" s="541">
        <v>45765</v>
      </c>
      <c r="B692" s="542">
        <v>104</v>
      </c>
      <c r="C692" s="543">
        <v>0.67708333333333337</v>
      </c>
      <c r="D692" s="544">
        <v>2503219</v>
      </c>
      <c r="E692" s="544" t="s">
        <v>21</v>
      </c>
      <c r="F692" s="544" t="s">
        <v>55</v>
      </c>
      <c r="G692" s="858">
        <v>13.69</v>
      </c>
      <c r="H692" s="858"/>
      <c r="I692" s="858"/>
      <c r="J692" s="545"/>
      <c r="K692" s="831">
        <v>12.27</v>
      </c>
      <c r="L692" s="546">
        <f>(SSSE[[#This Row],[Protéine Brut (%) (+/-0,7)]]/(100-SSSE[[#This Row],[Humidité (%)]]))*100</f>
        <v>14.21619742787626</v>
      </c>
      <c r="M692" s="866">
        <v>0</v>
      </c>
      <c r="N692" s="866"/>
      <c r="O692" s="866">
        <v>0.6</v>
      </c>
      <c r="P692" s="866">
        <v>1.44</v>
      </c>
      <c r="Q692" s="867">
        <f t="shared" ref="Q692:Q695" si="63">SUM(M692:P692)</f>
        <v>2.04</v>
      </c>
      <c r="R692" s="868">
        <v>14.84</v>
      </c>
      <c r="S692" s="868">
        <v>30.8</v>
      </c>
      <c r="T692" s="868">
        <v>19.600000000000001</v>
      </c>
      <c r="U692" s="867">
        <f>SUM(SSSE[[#This Row],[G 355µ]:[G 250µ]])</f>
        <v>65.240000000000009</v>
      </c>
      <c r="V692" s="868">
        <v>16.22</v>
      </c>
      <c r="W692" s="868">
        <v>8.18</v>
      </c>
      <c r="X692" s="868">
        <v>1.6</v>
      </c>
      <c r="Y692" s="884">
        <v>4.04</v>
      </c>
      <c r="Z692" s="867">
        <f t="shared" ref="Z692:Z695" si="64">SUM(V692:Y692)</f>
        <v>30.04</v>
      </c>
      <c r="AA692" s="824"/>
      <c r="AB692" s="824"/>
      <c r="AC692" s="1012"/>
      <c r="AD692" s="547">
        <v>84.97</v>
      </c>
      <c r="AE692" s="547">
        <v>-1.66</v>
      </c>
      <c r="AF692" s="547">
        <v>21.54</v>
      </c>
      <c r="AG692" s="549"/>
      <c r="AH692" s="549"/>
      <c r="AI692" s="948"/>
      <c r="AJ692" s="550"/>
      <c r="AK692" s="550"/>
      <c r="AL692" s="550" t="s">
        <v>105</v>
      </c>
      <c r="AM692" s="550" t="s">
        <v>55</v>
      </c>
      <c r="AN692" s="551" t="s">
        <v>55</v>
      </c>
      <c r="AO692" s="550" t="s">
        <v>55</v>
      </c>
      <c r="AP692" s="550" t="s">
        <v>55</v>
      </c>
      <c r="AQ692" s="609" t="s">
        <v>32</v>
      </c>
      <c r="AR692" s="437" t="s">
        <v>2239</v>
      </c>
      <c r="AS692" s="437" t="s">
        <v>2952</v>
      </c>
      <c r="AT692" s="437"/>
      <c r="AU692" s="796" t="s">
        <v>2241</v>
      </c>
      <c r="AV692" s="437">
        <v>691</v>
      </c>
    </row>
    <row r="693" spans="1:48" ht="27">
      <c r="A693" s="541">
        <v>45768</v>
      </c>
      <c r="B693" s="542">
        <v>104</v>
      </c>
      <c r="C693" s="543">
        <v>0.35416666666666669</v>
      </c>
      <c r="D693" s="544">
        <v>2503276</v>
      </c>
      <c r="E693" s="544" t="s">
        <v>59</v>
      </c>
      <c r="F693" s="544" t="s">
        <v>55</v>
      </c>
      <c r="G693" s="858">
        <v>13.8</v>
      </c>
      <c r="H693" s="858"/>
      <c r="I693" s="858">
        <v>13.47</v>
      </c>
      <c r="J693" s="545"/>
      <c r="K693" s="831">
        <v>12.82</v>
      </c>
      <c r="L693" s="546">
        <f>(SSSE[[#This Row],[Protéine Brut (%) (+/-0,7)]]/(100-SSSE[[#This Row],[Humidité (%)]]))*100</f>
        <v>14.872389791183293</v>
      </c>
      <c r="M693" s="866">
        <v>0.04</v>
      </c>
      <c r="N693" s="866"/>
      <c r="O693" s="866">
        <v>0.44</v>
      </c>
      <c r="P693" s="866">
        <v>0.86</v>
      </c>
      <c r="Q693" s="867">
        <f t="shared" si="63"/>
        <v>1.3399999999999999</v>
      </c>
      <c r="R693" s="868">
        <v>10.4</v>
      </c>
      <c r="S693" s="868">
        <v>26</v>
      </c>
      <c r="T693" s="868">
        <v>18.600000000000001</v>
      </c>
      <c r="U693" s="867">
        <f>SUM(SSSE[[#This Row],[G 355µ]:[G 250µ]])</f>
        <v>55</v>
      </c>
      <c r="V693" s="868">
        <v>19.96</v>
      </c>
      <c r="W693" s="868">
        <v>12.2</v>
      </c>
      <c r="X693" s="868">
        <v>4.2</v>
      </c>
      <c r="Y693" s="884">
        <v>6</v>
      </c>
      <c r="Z693" s="867">
        <f t="shared" si="64"/>
        <v>42.36</v>
      </c>
      <c r="AA693" s="824">
        <v>33.270000000000003</v>
      </c>
      <c r="AB693" s="824">
        <v>73</v>
      </c>
      <c r="AC693" s="1012">
        <v>11.78</v>
      </c>
      <c r="AD693" s="547">
        <v>84.82</v>
      </c>
      <c r="AE693" s="547">
        <v>-1.54</v>
      </c>
      <c r="AF693" s="547">
        <v>20.59</v>
      </c>
      <c r="AG693" s="549">
        <v>4</v>
      </c>
      <c r="AH693" s="549">
        <v>108</v>
      </c>
      <c r="AI693" s="948"/>
      <c r="AJ693" s="550"/>
      <c r="AK693" s="550"/>
      <c r="AL693" s="550" t="s">
        <v>46</v>
      </c>
      <c r="AM693" s="550" t="s">
        <v>55</v>
      </c>
      <c r="AN693" s="551" t="s">
        <v>55</v>
      </c>
      <c r="AO693" s="550" t="s">
        <v>55</v>
      </c>
      <c r="AP693" s="550" t="s">
        <v>55</v>
      </c>
      <c r="AQ693" s="609" t="s">
        <v>32</v>
      </c>
      <c r="AR693" s="437" t="s">
        <v>2239</v>
      </c>
      <c r="AS693" s="437" t="s">
        <v>2953</v>
      </c>
      <c r="AT693" s="437"/>
      <c r="AU693" s="796" t="s">
        <v>2241</v>
      </c>
      <c r="AV693" s="437">
        <v>692</v>
      </c>
    </row>
    <row r="694" spans="1:48" ht="27">
      <c r="A694" s="541">
        <v>45769</v>
      </c>
      <c r="B694" s="542">
        <v>104</v>
      </c>
      <c r="C694" s="543">
        <v>0.45833333333333331</v>
      </c>
      <c r="D694" s="544">
        <v>2503323</v>
      </c>
      <c r="E694" s="544" t="s">
        <v>59</v>
      </c>
      <c r="F694" s="544" t="s">
        <v>55</v>
      </c>
      <c r="G694" s="858">
        <v>13.89</v>
      </c>
      <c r="H694" s="858"/>
      <c r="I694" s="858"/>
      <c r="J694" s="545"/>
      <c r="K694" s="831">
        <v>11.55</v>
      </c>
      <c r="L694" s="546">
        <f>(SSSE[[#This Row],[Protéine Brut (%) (+/-0,7)]]/(100-SSSE[[#This Row],[Humidité (%)]]))*100</f>
        <v>13.41307629775868</v>
      </c>
      <c r="M694" s="866">
        <v>0.05</v>
      </c>
      <c r="N694" s="866"/>
      <c r="O694" s="866">
        <v>0.6</v>
      </c>
      <c r="P694" s="866">
        <v>1</v>
      </c>
      <c r="Q694" s="867">
        <f t="shared" si="63"/>
        <v>1.65</v>
      </c>
      <c r="R694" s="868">
        <v>12</v>
      </c>
      <c r="S694" s="868">
        <v>30</v>
      </c>
      <c r="T694" s="868">
        <v>18</v>
      </c>
      <c r="U694" s="867">
        <f>SUM(SSSE[[#This Row],[G 355µ]:[G 250µ]])</f>
        <v>60</v>
      </c>
      <c r="V694" s="868">
        <v>20</v>
      </c>
      <c r="W694" s="868">
        <v>9</v>
      </c>
      <c r="X694" s="868">
        <v>3</v>
      </c>
      <c r="Y694" s="884">
        <v>4.5</v>
      </c>
      <c r="Z694" s="867">
        <f t="shared" si="64"/>
        <v>36.5</v>
      </c>
      <c r="AA694" s="824"/>
      <c r="AB694" s="824"/>
      <c r="AC694" s="1012"/>
      <c r="AD694" s="547">
        <v>84.8</v>
      </c>
      <c r="AE694" s="547">
        <v>-1.4</v>
      </c>
      <c r="AF694" s="547">
        <v>21</v>
      </c>
      <c r="AG694" s="549">
        <v>3</v>
      </c>
      <c r="AH694" s="549">
        <v>99</v>
      </c>
      <c r="AI694" s="948">
        <v>0.72</v>
      </c>
      <c r="AJ694" s="550"/>
      <c r="AK694" s="550"/>
      <c r="AL694" s="550" t="s">
        <v>46</v>
      </c>
      <c r="AM694" s="550" t="s">
        <v>55</v>
      </c>
      <c r="AN694" s="551" t="s">
        <v>55</v>
      </c>
      <c r="AO694" s="550" t="s">
        <v>55</v>
      </c>
      <c r="AP694" s="550" t="s">
        <v>55</v>
      </c>
      <c r="AQ694" s="609" t="s">
        <v>32</v>
      </c>
      <c r="AR694" s="437" t="s">
        <v>2239</v>
      </c>
      <c r="AS694" s="437" t="s">
        <v>2954</v>
      </c>
      <c r="AT694" s="437"/>
      <c r="AU694" s="796" t="s">
        <v>2241</v>
      </c>
      <c r="AV694" s="437">
        <v>693</v>
      </c>
    </row>
    <row r="695" spans="1:48" ht="27">
      <c r="A695" s="541">
        <v>45772</v>
      </c>
      <c r="B695" s="542">
        <v>104</v>
      </c>
      <c r="C695" s="543">
        <v>0.45833333333333331</v>
      </c>
      <c r="D695" s="544">
        <v>2503368</v>
      </c>
      <c r="E695" s="544" t="s">
        <v>40</v>
      </c>
      <c r="F695" s="544" t="s">
        <v>55</v>
      </c>
      <c r="G695" s="858">
        <v>13.76</v>
      </c>
      <c r="H695" s="858"/>
      <c r="I695" s="858">
        <v>13.53</v>
      </c>
      <c r="J695" s="545"/>
      <c r="K695" s="831">
        <v>13.98</v>
      </c>
      <c r="L695" s="546">
        <f>(SSSE[[#This Row],[Protéine Brut (%) (+/-0,7)]]/(100-SSSE[[#This Row],[Humidité (%)]]))*100</f>
        <v>16.21057513914657</v>
      </c>
      <c r="M695" s="866">
        <v>0.1</v>
      </c>
      <c r="N695" s="866"/>
      <c r="O695" s="866">
        <v>0.4</v>
      </c>
      <c r="P695" s="866">
        <v>1.2</v>
      </c>
      <c r="Q695" s="867">
        <f t="shared" si="63"/>
        <v>1.7</v>
      </c>
      <c r="R695" s="868">
        <v>11.8</v>
      </c>
      <c r="S695" s="868">
        <v>27.6</v>
      </c>
      <c r="T695" s="868">
        <v>18.100000000000001</v>
      </c>
      <c r="U695" s="867">
        <f>SUM(SSSE[[#This Row],[G 355µ]:[G 250µ]])</f>
        <v>57.500000000000007</v>
      </c>
      <c r="V695" s="868">
        <v>16.5</v>
      </c>
      <c r="W695" s="868">
        <v>10.6</v>
      </c>
      <c r="X695" s="868">
        <v>8</v>
      </c>
      <c r="Y695" s="884">
        <v>5</v>
      </c>
      <c r="Z695" s="867">
        <f t="shared" si="64"/>
        <v>40.1</v>
      </c>
      <c r="AA695" s="824">
        <v>35.42</v>
      </c>
      <c r="AB695" s="824">
        <v>74.150000000000006</v>
      </c>
      <c r="AC695" s="1012">
        <v>12.3</v>
      </c>
      <c r="AD695" s="547">
        <v>84.94</v>
      </c>
      <c r="AE695" s="547">
        <v>-1.63</v>
      </c>
      <c r="AF695" s="547">
        <v>21.37</v>
      </c>
      <c r="AG695" s="549">
        <v>4</v>
      </c>
      <c r="AH695" s="549">
        <v>80</v>
      </c>
      <c r="AI695" s="948"/>
      <c r="AJ695" s="550"/>
      <c r="AK695" s="550"/>
      <c r="AL695" s="550" t="s">
        <v>46</v>
      </c>
      <c r="AM695" s="550" t="s">
        <v>55</v>
      </c>
      <c r="AN695" s="551" t="s">
        <v>55</v>
      </c>
      <c r="AO695" s="550" t="s">
        <v>55</v>
      </c>
      <c r="AP695" s="550" t="s">
        <v>55</v>
      </c>
      <c r="AQ695" s="609" t="s">
        <v>32</v>
      </c>
      <c r="AR695" s="437" t="s">
        <v>2239</v>
      </c>
      <c r="AS695" s="437" t="s">
        <v>2955</v>
      </c>
      <c r="AT695" s="437"/>
      <c r="AU695" s="796" t="s">
        <v>2241</v>
      </c>
      <c r="AV695" s="437">
        <v>694</v>
      </c>
    </row>
    <row r="696" spans="1:48" ht="27">
      <c r="A696" s="541">
        <v>45772</v>
      </c>
      <c r="B696" s="542">
        <v>104</v>
      </c>
      <c r="C696" s="543">
        <v>0.45833333333333331</v>
      </c>
      <c r="D696" s="544">
        <v>2503369</v>
      </c>
      <c r="E696" s="544" t="s">
        <v>59</v>
      </c>
      <c r="F696" s="544" t="s">
        <v>55</v>
      </c>
      <c r="G696" s="858">
        <v>13.7</v>
      </c>
      <c r="H696" s="858"/>
      <c r="I696" s="858"/>
      <c r="J696" s="545"/>
      <c r="K696" s="831">
        <v>13.41</v>
      </c>
      <c r="L696" s="546">
        <f>(SSSE[[#This Row],[Protéine Brut (%) (+/-0,7)]]/(100-SSSE[[#This Row],[Humidité (%)]]))*100</f>
        <v>15.538818076477407</v>
      </c>
      <c r="M696" s="866">
        <v>0</v>
      </c>
      <c r="N696" s="866"/>
      <c r="O696" s="866">
        <v>1</v>
      </c>
      <c r="P696" s="866">
        <v>1.34</v>
      </c>
      <c r="Q696" s="867">
        <f t="shared" ref="Q696" si="65">SUM(M696:P696)</f>
        <v>2.34</v>
      </c>
      <c r="R696" s="868">
        <v>10.98</v>
      </c>
      <c r="S696" s="868">
        <v>23.92</v>
      </c>
      <c r="T696" s="868">
        <v>16.96</v>
      </c>
      <c r="U696" s="867">
        <f>SUM(SSSE[[#This Row],[G 355µ]:[G 250µ]])</f>
        <v>51.860000000000007</v>
      </c>
      <c r="V696" s="868">
        <v>17.059999999999999</v>
      </c>
      <c r="W696" s="868">
        <v>11.18</v>
      </c>
      <c r="X696" s="868">
        <v>8.42</v>
      </c>
      <c r="Y696" s="884">
        <v>7.9</v>
      </c>
      <c r="Z696" s="867">
        <f t="shared" ref="Z696" si="66">SUM(V696:Y696)</f>
        <v>44.559999999999995</v>
      </c>
      <c r="AA696" s="824"/>
      <c r="AB696" s="824"/>
      <c r="AC696" s="1012"/>
      <c r="AD696" s="547">
        <v>84.79</v>
      </c>
      <c r="AE696" s="547">
        <v>-1.21</v>
      </c>
      <c r="AF696" s="547">
        <v>20.02</v>
      </c>
      <c r="AG696" s="549">
        <v>10</v>
      </c>
      <c r="AH696" s="549">
        <v>130</v>
      </c>
      <c r="AI696" s="948"/>
      <c r="AJ696" s="550"/>
      <c r="AK696" s="550"/>
      <c r="AL696" s="550" t="s">
        <v>27</v>
      </c>
      <c r="AM696" s="550" t="s">
        <v>55</v>
      </c>
      <c r="AN696" s="551" t="s">
        <v>55</v>
      </c>
      <c r="AO696" s="550" t="s">
        <v>55</v>
      </c>
      <c r="AP696" s="550" t="s">
        <v>55</v>
      </c>
      <c r="AQ696" s="609" t="s">
        <v>32</v>
      </c>
      <c r="AR696" s="437" t="s">
        <v>2239</v>
      </c>
      <c r="AS696" s="437" t="s">
        <v>2956</v>
      </c>
      <c r="AT696" s="437"/>
      <c r="AU696" s="796" t="s">
        <v>2241</v>
      </c>
      <c r="AV696" s="437">
        <v>695</v>
      </c>
    </row>
    <row r="697" spans="1:48" ht="27">
      <c r="A697" s="541">
        <v>45774</v>
      </c>
      <c r="B697" s="542">
        <v>104</v>
      </c>
      <c r="C697" s="543">
        <v>0.58333333333333337</v>
      </c>
      <c r="D697" s="544">
        <v>2503455</v>
      </c>
      <c r="E697" s="544" t="s">
        <v>59</v>
      </c>
      <c r="F697" s="544" t="s">
        <v>55</v>
      </c>
      <c r="G697" s="858">
        <v>14.17</v>
      </c>
      <c r="H697" s="858"/>
      <c r="I697" s="858">
        <v>13.9</v>
      </c>
      <c r="J697" s="545"/>
      <c r="K697" s="831">
        <v>12.91</v>
      </c>
      <c r="L697" s="546">
        <f>(SSSE[[#This Row],[Protéine Brut (%) (+/-0,7)]]/(100-SSSE[[#This Row],[Humidité (%)]]))*100</f>
        <v>15.041360829546779</v>
      </c>
      <c r="M697" s="866">
        <v>0.06</v>
      </c>
      <c r="N697" s="866"/>
      <c r="O697" s="866">
        <v>0.46</v>
      </c>
      <c r="P697" s="866">
        <v>1.22</v>
      </c>
      <c r="Q697" s="867">
        <f t="shared" ref="Q697:Q698" si="67">SUM(M697:P697)</f>
        <v>1.74</v>
      </c>
      <c r="R697" s="868">
        <v>11.3</v>
      </c>
      <c r="S697" s="868">
        <v>26</v>
      </c>
      <c r="T697" s="868">
        <v>18</v>
      </c>
      <c r="U697" s="867">
        <f>SUM(SSSE[[#This Row],[G 355µ]:[G 250µ]])</f>
        <v>55.3</v>
      </c>
      <c r="V697" s="868">
        <v>18.399999999999999</v>
      </c>
      <c r="W697" s="868">
        <v>10.8</v>
      </c>
      <c r="X697" s="868">
        <v>7</v>
      </c>
      <c r="Y697" s="884">
        <v>6.8</v>
      </c>
      <c r="Z697" s="867">
        <f t="shared" ref="Z697:Z698" si="68">SUM(V697:Y697)</f>
        <v>43</v>
      </c>
      <c r="AA697" s="824"/>
      <c r="AB697" s="824"/>
      <c r="AC697" s="1012"/>
      <c r="AD697" s="547">
        <v>85.8</v>
      </c>
      <c r="AE697" s="547">
        <v>-1.78</v>
      </c>
      <c r="AF697" s="547">
        <v>20.67</v>
      </c>
      <c r="AG697" s="549">
        <v>9</v>
      </c>
      <c r="AH697" s="549">
        <v>122</v>
      </c>
      <c r="AI697" s="948"/>
      <c r="AJ697" s="550"/>
      <c r="AK697" s="550"/>
      <c r="AL697" s="550" t="s">
        <v>27</v>
      </c>
      <c r="AM697" s="550" t="s">
        <v>55</v>
      </c>
      <c r="AN697" s="551" t="s">
        <v>55</v>
      </c>
      <c r="AO697" s="550" t="s">
        <v>55</v>
      </c>
      <c r="AP697" s="550" t="s">
        <v>55</v>
      </c>
      <c r="AQ697" s="609" t="s">
        <v>32</v>
      </c>
      <c r="AR697" s="437" t="s">
        <v>2239</v>
      </c>
      <c r="AS697" s="437" t="s">
        <v>2957</v>
      </c>
      <c r="AT697" s="437"/>
      <c r="AU697" s="796" t="s">
        <v>2241</v>
      </c>
      <c r="AV697" s="437">
        <v>696</v>
      </c>
    </row>
    <row r="698" spans="1:48" ht="27">
      <c r="A698" s="535">
        <v>45775</v>
      </c>
      <c r="B698" s="536">
        <v>104</v>
      </c>
      <c r="C698" s="537">
        <v>0.35416666666666669</v>
      </c>
      <c r="D698" s="538">
        <v>2503479</v>
      </c>
      <c r="E698" s="538" t="s">
        <v>59</v>
      </c>
      <c r="F698" s="538" t="s">
        <v>55</v>
      </c>
      <c r="G698" s="857">
        <v>14.1</v>
      </c>
      <c r="H698" s="857"/>
      <c r="I698" s="857">
        <v>13.9</v>
      </c>
      <c r="J698" s="530"/>
      <c r="K698" s="830">
        <v>12.91</v>
      </c>
      <c r="L698" s="539">
        <f>(SSSE[[#This Row],[Protéine Brut (%) (+/-0,7)]]/(100-SSSE[[#This Row],[Humidité (%)]]))*100</f>
        <v>15.029103608847496</v>
      </c>
      <c r="M698" s="866">
        <v>0.04</v>
      </c>
      <c r="N698" s="866"/>
      <c r="O698" s="866">
        <v>1</v>
      </c>
      <c r="P698" s="866">
        <v>1.3</v>
      </c>
      <c r="Q698" s="867">
        <f t="shared" si="67"/>
        <v>2.34</v>
      </c>
      <c r="R698" s="868">
        <v>10.8</v>
      </c>
      <c r="S698" s="868">
        <v>24</v>
      </c>
      <c r="T698" s="868">
        <v>19</v>
      </c>
      <c r="U698" s="867">
        <f>SUM(SSSE[[#This Row],[G 355µ]:[G 250µ]])</f>
        <v>53.8</v>
      </c>
      <c r="V698" s="868">
        <v>19</v>
      </c>
      <c r="W698" s="868">
        <v>12</v>
      </c>
      <c r="X698" s="868">
        <v>6</v>
      </c>
      <c r="Y698" s="884">
        <v>6.5</v>
      </c>
      <c r="Z698" s="867">
        <f t="shared" si="68"/>
        <v>43.5</v>
      </c>
      <c r="AA698" s="822"/>
      <c r="AB698" s="822"/>
      <c r="AC698" s="1116"/>
      <c r="AD698" s="531">
        <v>84.79</v>
      </c>
      <c r="AE698" s="531">
        <v>-1.21</v>
      </c>
      <c r="AF698" s="531">
        <v>21</v>
      </c>
      <c r="AG698" s="540">
        <v>8</v>
      </c>
      <c r="AH698" s="540">
        <v>150</v>
      </c>
      <c r="AI698" s="947"/>
      <c r="AJ698" s="437"/>
      <c r="AK698" s="437"/>
      <c r="AL698" s="550" t="s">
        <v>46</v>
      </c>
      <c r="AM698" s="437" t="s">
        <v>55</v>
      </c>
      <c r="AN698" s="534" t="s">
        <v>55</v>
      </c>
      <c r="AO698" s="437" t="s">
        <v>55</v>
      </c>
      <c r="AP698" s="437" t="s">
        <v>55</v>
      </c>
      <c r="AQ698" s="609" t="s">
        <v>32</v>
      </c>
      <c r="AR698" s="437" t="s">
        <v>2239</v>
      </c>
      <c r="AS698" s="437" t="s">
        <v>2958</v>
      </c>
      <c r="AT698" s="437"/>
      <c r="AU698" s="796" t="s">
        <v>2241</v>
      </c>
      <c r="AV698" s="437">
        <v>697</v>
      </c>
    </row>
    <row r="699" spans="1:48" ht="27">
      <c r="A699" s="541">
        <v>45776</v>
      </c>
      <c r="B699" s="542">
        <v>104</v>
      </c>
      <c r="C699" s="543">
        <v>0.35416666666666669</v>
      </c>
      <c r="D699" s="544">
        <v>2503480</v>
      </c>
      <c r="E699" s="544" t="s">
        <v>59</v>
      </c>
      <c r="F699" s="544" t="s">
        <v>55</v>
      </c>
      <c r="G699" s="858">
        <v>14.19</v>
      </c>
      <c r="H699" s="858"/>
      <c r="I699" s="858">
        <v>13.9</v>
      </c>
      <c r="J699" s="545"/>
      <c r="K699" s="831">
        <v>13.21</v>
      </c>
      <c r="L699" s="546">
        <f>(SSSE[[#This Row],[Protéine Brut (%) (+/-0,7)]]/(100-SSSE[[#This Row],[Humidité (%)]]))*100</f>
        <v>15.394476168278755</v>
      </c>
      <c r="M699" s="866"/>
      <c r="N699" s="866"/>
      <c r="O699" s="866"/>
      <c r="P699" s="866"/>
      <c r="Q699" s="867"/>
      <c r="R699" s="868"/>
      <c r="S699" s="868"/>
      <c r="T699" s="868"/>
      <c r="U699" s="867"/>
      <c r="V699" s="868"/>
      <c r="W699" s="868"/>
      <c r="X699" s="868"/>
      <c r="Y699" s="884"/>
      <c r="Z699" s="867"/>
      <c r="AA699" s="824"/>
      <c r="AB699" s="824"/>
      <c r="AC699" s="1012"/>
      <c r="AD699" s="547"/>
      <c r="AE699" s="547"/>
      <c r="AF699" s="547"/>
      <c r="AG699" s="549"/>
      <c r="AH699" s="549"/>
      <c r="AI699" s="948"/>
      <c r="AJ699" s="550"/>
      <c r="AK699" s="550"/>
      <c r="AL699" s="550" t="s">
        <v>105</v>
      </c>
      <c r="AM699" s="550" t="s">
        <v>55</v>
      </c>
      <c r="AN699" s="551" t="s">
        <v>55</v>
      </c>
      <c r="AO699" s="550" t="s">
        <v>55</v>
      </c>
      <c r="AP699" s="550" t="s">
        <v>55</v>
      </c>
      <c r="AQ699" s="609" t="s">
        <v>32</v>
      </c>
      <c r="AR699" s="437" t="s">
        <v>2239</v>
      </c>
      <c r="AS699" s="437" t="s">
        <v>2959</v>
      </c>
      <c r="AT699" s="437"/>
      <c r="AU699" s="796" t="s">
        <v>2241</v>
      </c>
      <c r="AV699" s="437">
        <v>698</v>
      </c>
    </row>
    <row r="700" spans="1:48" ht="27">
      <c r="A700" s="541">
        <v>45776</v>
      </c>
      <c r="B700" s="542">
        <v>104</v>
      </c>
      <c r="C700" s="543">
        <v>0.54166666666666663</v>
      </c>
      <c r="D700" s="544">
        <v>2503484</v>
      </c>
      <c r="E700" s="544" t="s">
        <v>59</v>
      </c>
      <c r="F700" s="544" t="s">
        <v>55</v>
      </c>
      <c r="G700" s="858">
        <v>14.19</v>
      </c>
      <c r="H700" s="858"/>
      <c r="I700" s="858">
        <v>13.8</v>
      </c>
      <c r="J700" s="545"/>
      <c r="K700" s="831">
        <v>13.21</v>
      </c>
      <c r="L700" s="546">
        <f>(SSSE[[#This Row],[Protéine Brut (%) (+/-0,7)]]/(100-SSSE[[#This Row],[Humidité (%)]]))*100</f>
        <v>15.394476168278755</v>
      </c>
      <c r="M700" s="866">
        <v>0</v>
      </c>
      <c r="N700" s="866"/>
      <c r="O700" s="866">
        <v>0.2</v>
      </c>
      <c r="P700" s="866">
        <v>0.8</v>
      </c>
      <c r="Q700" s="867">
        <f t="shared" ref="Q700" si="69">SUM(M700:P700)</f>
        <v>1</v>
      </c>
      <c r="R700" s="868">
        <v>9.6</v>
      </c>
      <c r="S700" s="868">
        <v>24.44</v>
      </c>
      <c r="T700" s="868">
        <v>17.2</v>
      </c>
      <c r="U700" s="867">
        <f>SUM(SSSE[[#This Row],[G 355µ]:[G 250µ]])</f>
        <v>51.239999999999995</v>
      </c>
      <c r="V700" s="868">
        <v>17.600000000000001</v>
      </c>
      <c r="W700" s="868">
        <v>12.16</v>
      </c>
      <c r="X700" s="868">
        <v>8.8000000000000007</v>
      </c>
      <c r="Y700" s="884">
        <v>6.3</v>
      </c>
      <c r="Z700" s="867">
        <f t="shared" ref="Z700" si="70">SUM(V700:Y700)</f>
        <v>44.86</v>
      </c>
      <c r="AA700" s="824"/>
      <c r="AB700" s="824"/>
      <c r="AC700" s="1012"/>
      <c r="AD700" s="547"/>
      <c r="AE700" s="547"/>
      <c r="AF700" s="547"/>
      <c r="AG700" s="549"/>
      <c r="AH700" s="549"/>
      <c r="AI700" s="948"/>
      <c r="AJ700" s="550"/>
      <c r="AK700" s="550"/>
      <c r="AL700" s="550" t="s">
        <v>105</v>
      </c>
      <c r="AM700" s="550" t="s">
        <v>55</v>
      </c>
      <c r="AN700" s="551" t="s">
        <v>55</v>
      </c>
      <c r="AO700" s="550" t="s">
        <v>55</v>
      </c>
      <c r="AP700" s="550" t="s">
        <v>55</v>
      </c>
      <c r="AQ700" s="609" t="s">
        <v>32</v>
      </c>
      <c r="AR700" s="437" t="s">
        <v>2239</v>
      </c>
      <c r="AS700" s="437" t="s">
        <v>2960</v>
      </c>
      <c r="AT700" s="437"/>
      <c r="AU700" s="796" t="s">
        <v>2241</v>
      </c>
      <c r="AV700" s="437">
        <v>699</v>
      </c>
    </row>
    <row r="701" spans="1:48" ht="27">
      <c r="A701" s="541">
        <v>45777</v>
      </c>
      <c r="B701" s="542">
        <v>104</v>
      </c>
      <c r="C701" s="543">
        <v>0.41666666666666669</v>
      </c>
      <c r="D701" s="544">
        <v>2503499</v>
      </c>
      <c r="E701" s="544" t="s">
        <v>59</v>
      </c>
      <c r="F701" s="544" t="s">
        <v>55</v>
      </c>
      <c r="G701" s="858">
        <v>14.1</v>
      </c>
      <c r="H701" s="858"/>
      <c r="I701" s="858">
        <v>13.94</v>
      </c>
      <c r="J701" s="545"/>
      <c r="K701" s="831">
        <v>13.55</v>
      </c>
      <c r="L701" s="546">
        <f>(SSSE[[#This Row],[Protéine Brut (%) (+/-0,7)]]/(100-SSSE[[#This Row],[Humidité (%)]]))*100</f>
        <v>15.774155995343422</v>
      </c>
      <c r="M701" s="866">
        <v>0</v>
      </c>
      <c r="N701" s="866"/>
      <c r="O701" s="866">
        <v>0.3</v>
      </c>
      <c r="P701" s="866">
        <v>0.76</v>
      </c>
      <c r="Q701" s="867">
        <f t="shared" ref="Q701" si="71">SUM(M701:P701)</f>
        <v>1.06</v>
      </c>
      <c r="R701" s="868">
        <v>9.8000000000000007</v>
      </c>
      <c r="S701" s="868">
        <v>24.44</v>
      </c>
      <c r="T701" s="868">
        <v>16.8</v>
      </c>
      <c r="U701" s="867">
        <f>SUM(SSSE[[#This Row],[G 355µ]:[G 250µ]])</f>
        <v>51.040000000000006</v>
      </c>
      <c r="V701" s="868">
        <v>17.2</v>
      </c>
      <c r="W701" s="868">
        <v>13</v>
      </c>
      <c r="X701" s="868">
        <v>9</v>
      </c>
      <c r="Y701" s="884">
        <v>5.8</v>
      </c>
      <c r="Z701" s="867">
        <f t="shared" ref="Z701" si="72">SUM(V701:Y701)</f>
        <v>45</v>
      </c>
      <c r="AA701" s="824">
        <v>32.78</v>
      </c>
      <c r="AB701" s="824">
        <v>88.22</v>
      </c>
      <c r="AC701" s="1012">
        <v>13</v>
      </c>
      <c r="AD701" s="547">
        <v>85.75</v>
      </c>
      <c r="AE701" s="547">
        <v>-1.71</v>
      </c>
      <c r="AF701" s="547">
        <v>20.54</v>
      </c>
      <c r="AG701" s="549">
        <v>5</v>
      </c>
      <c r="AH701" s="549">
        <v>96</v>
      </c>
      <c r="AI701" s="948"/>
      <c r="AJ701" s="550"/>
      <c r="AK701" s="550"/>
      <c r="AL701" s="550" t="s">
        <v>46</v>
      </c>
      <c r="AM701" s="550" t="s">
        <v>55</v>
      </c>
      <c r="AN701" s="551" t="s">
        <v>55</v>
      </c>
      <c r="AO701" s="550" t="s">
        <v>55</v>
      </c>
      <c r="AP701" s="550" t="s">
        <v>55</v>
      </c>
      <c r="AQ701" s="609" t="s">
        <v>32</v>
      </c>
      <c r="AR701" s="437" t="s">
        <v>2239</v>
      </c>
      <c r="AS701" s="437" t="s">
        <v>2961</v>
      </c>
      <c r="AT701" s="437"/>
      <c r="AU701" s="796" t="s">
        <v>2241</v>
      </c>
      <c r="AV701" s="437">
        <v>700</v>
      </c>
    </row>
    <row r="702" spans="1:48" ht="27">
      <c r="A702" s="541">
        <v>45777</v>
      </c>
      <c r="B702" s="542">
        <v>104</v>
      </c>
      <c r="C702" s="543">
        <v>0.64583333333333337</v>
      </c>
      <c r="D702" s="544">
        <v>2503525</v>
      </c>
      <c r="E702" s="544" t="s">
        <v>21</v>
      </c>
      <c r="F702" s="544" t="s">
        <v>55</v>
      </c>
      <c r="G702" s="858">
        <v>14.28</v>
      </c>
      <c r="H702" s="858"/>
      <c r="I702" s="858"/>
      <c r="J702" s="545"/>
      <c r="K702" s="831">
        <v>13.07</v>
      </c>
      <c r="L702" s="546">
        <f>(SSSE[[#This Row],[Protéine Brut (%) (+/-0,7)]]/(100-SSSE[[#This Row],[Humidité (%)]]))*100</f>
        <v>15.247316845543631</v>
      </c>
      <c r="M702" s="866"/>
      <c r="N702" s="866"/>
      <c r="O702" s="866"/>
      <c r="P702" s="866"/>
      <c r="Q702" s="867"/>
      <c r="R702" s="868"/>
      <c r="S702" s="868"/>
      <c r="T702" s="868"/>
      <c r="U702" s="867"/>
      <c r="V702" s="868"/>
      <c r="W702" s="868"/>
      <c r="X702" s="868"/>
      <c r="Y702" s="884"/>
      <c r="Z702" s="867"/>
      <c r="AA702" s="824"/>
      <c r="AB702" s="824"/>
      <c r="AC702" s="1012"/>
      <c r="AD702" s="547">
        <v>85.48</v>
      </c>
      <c r="AE702" s="547">
        <v>-2.39</v>
      </c>
      <c r="AF702" s="547">
        <v>23.17</v>
      </c>
      <c r="AG702" s="549">
        <v>5</v>
      </c>
      <c r="AH702" s="549">
        <v>97</v>
      </c>
      <c r="AI702" s="948"/>
      <c r="AJ702" s="550"/>
      <c r="AK702" s="550" t="s">
        <v>2962</v>
      </c>
      <c r="AL702" s="550" t="s">
        <v>46</v>
      </c>
      <c r="AM702" s="550" t="s">
        <v>55</v>
      </c>
      <c r="AN702" s="551" t="s">
        <v>55</v>
      </c>
      <c r="AO702" s="550" t="s">
        <v>55</v>
      </c>
      <c r="AP702" s="550" t="s">
        <v>55</v>
      </c>
      <c r="AQ702" s="609" t="s">
        <v>32</v>
      </c>
      <c r="AR702" s="437" t="s">
        <v>2239</v>
      </c>
      <c r="AS702" s="437" t="s">
        <v>2963</v>
      </c>
      <c r="AT702" s="437"/>
      <c r="AU702" s="796" t="s">
        <v>2241</v>
      </c>
      <c r="AV702" s="437">
        <v>701</v>
      </c>
    </row>
    <row r="703" spans="1:48" ht="27">
      <c r="A703" s="541">
        <v>45777</v>
      </c>
      <c r="B703" s="542">
        <v>104</v>
      </c>
      <c r="C703" s="543">
        <v>0.64583333333333337</v>
      </c>
      <c r="D703" s="544">
        <v>2503524</v>
      </c>
      <c r="E703" s="544" t="s">
        <v>21</v>
      </c>
      <c r="F703" s="544" t="s">
        <v>55</v>
      </c>
      <c r="G703" s="858">
        <v>14.29</v>
      </c>
      <c r="H703" s="858"/>
      <c r="I703" s="858">
        <v>13.94</v>
      </c>
      <c r="J703" s="545"/>
      <c r="K703" s="831">
        <v>12.92</v>
      </c>
      <c r="L703" s="546">
        <f>(SSSE[[#This Row],[Protéine Brut (%) (+/-0,7)]]/(100-SSSE[[#This Row],[Humidité (%)]]))*100</f>
        <v>15.074087037685215</v>
      </c>
      <c r="M703" s="866"/>
      <c r="N703" s="866"/>
      <c r="O703" s="866"/>
      <c r="P703" s="866"/>
      <c r="Q703" s="867"/>
      <c r="R703" s="868"/>
      <c r="S703" s="868"/>
      <c r="T703" s="868"/>
      <c r="U703" s="867"/>
      <c r="V703" s="868"/>
      <c r="W703" s="868"/>
      <c r="X703" s="868"/>
      <c r="Y703" s="884"/>
      <c r="Z703" s="867"/>
      <c r="AA703" s="824"/>
      <c r="AB703" s="824"/>
      <c r="AC703" s="1012"/>
      <c r="AD703" s="547">
        <v>85.01</v>
      </c>
      <c r="AE703" s="547">
        <v>-2.0499999999999998</v>
      </c>
      <c r="AF703" s="547">
        <v>21.7</v>
      </c>
      <c r="AG703" s="549">
        <v>8</v>
      </c>
      <c r="AH703" s="549">
        <v>110</v>
      </c>
      <c r="AI703" s="948"/>
      <c r="AJ703" s="550"/>
      <c r="AK703" s="550" t="s">
        <v>2964</v>
      </c>
      <c r="AL703" s="550" t="s">
        <v>46</v>
      </c>
      <c r="AM703" s="550" t="s">
        <v>55</v>
      </c>
      <c r="AN703" s="551" t="s">
        <v>55</v>
      </c>
      <c r="AO703" s="550" t="s">
        <v>55</v>
      </c>
      <c r="AP703" s="550" t="s">
        <v>55</v>
      </c>
      <c r="AQ703" s="609" t="s">
        <v>32</v>
      </c>
      <c r="AR703" s="437" t="s">
        <v>2239</v>
      </c>
      <c r="AS703" s="437" t="s">
        <v>2965</v>
      </c>
      <c r="AT703" s="437"/>
      <c r="AU703" s="796" t="s">
        <v>2241</v>
      </c>
      <c r="AV703" s="437">
        <v>702</v>
      </c>
    </row>
    <row r="704" spans="1:48" ht="27">
      <c r="A704" s="541">
        <v>45777</v>
      </c>
      <c r="B704" s="542">
        <v>104</v>
      </c>
      <c r="C704" s="543">
        <v>0.64583333333333337</v>
      </c>
      <c r="D704" s="544">
        <v>2503523</v>
      </c>
      <c r="E704" s="544" t="s">
        <v>21</v>
      </c>
      <c r="F704" s="544" t="s">
        <v>55</v>
      </c>
      <c r="G704" s="858">
        <v>14.36</v>
      </c>
      <c r="H704" s="858"/>
      <c r="I704" s="858"/>
      <c r="J704" s="545"/>
      <c r="K704" s="831">
        <v>12.31</v>
      </c>
      <c r="L704" s="546">
        <f>(SSSE[[#This Row],[Protéine Brut (%) (+/-0,7)]]/(100-SSSE[[#This Row],[Humidité (%)]]))*100</f>
        <v>14.374124241008875</v>
      </c>
      <c r="M704" s="866"/>
      <c r="N704" s="866"/>
      <c r="O704" s="866"/>
      <c r="P704" s="866"/>
      <c r="Q704" s="867"/>
      <c r="R704" s="868"/>
      <c r="S704" s="868"/>
      <c r="T704" s="868"/>
      <c r="U704" s="867"/>
      <c r="V704" s="868"/>
      <c r="W704" s="868"/>
      <c r="X704" s="868"/>
      <c r="Y704" s="884"/>
      <c r="Z704" s="867"/>
      <c r="AA704" s="824"/>
      <c r="AB704" s="824"/>
      <c r="AC704" s="1012"/>
      <c r="AD704" s="547"/>
      <c r="AE704" s="547"/>
      <c r="AF704" s="547"/>
      <c r="AG704" s="549">
        <v>2</v>
      </c>
      <c r="AH704" s="549">
        <v>62</v>
      </c>
      <c r="AI704" s="948"/>
      <c r="AJ704" s="550"/>
      <c r="AK704" s="550"/>
      <c r="AL704" s="550" t="s">
        <v>105</v>
      </c>
      <c r="AM704" s="550" t="s">
        <v>55</v>
      </c>
      <c r="AN704" s="551" t="s">
        <v>55</v>
      </c>
      <c r="AO704" s="550" t="s">
        <v>55</v>
      </c>
      <c r="AP704" s="550" t="s">
        <v>55</v>
      </c>
      <c r="AQ704" s="609" t="s">
        <v>32</v>
      </c>
      <c r="AR704" s="437" t="s">
        <v>2239</v>
      </c>
      <c r="AS704" s="437" t="s">
        <v>2966</v>
      </c>
      <c r="AT704" s="437"/>
      <c r="AU704" s="796" t="s">
        <v>2241</v>
      </c>
      <c r="AV704" s="437">
        <v>703</v>
      </c>
    </row>
    <row r="705" spans="1:48" ht="27">
      <c r="A705" s="541">
        <v>45779</v>
      </c>
      <c r="B705" s="542">
        <v>105</v>
      </c>
      <c r="C705" s="543">
        <v>0.64583333333333337</v>
      </c>
      <c r="D705" s="544">
        <v>2503559</v>
      </c>
      <c r="E705" s="544" t="s">
        <v>21</v>
      </c>
      <c r="F705" s="544" t="s">
        <v>55</v>
      </c>
      <c r="G705" s="858">
        <v>14.07</v>
      </c>
      <c r="H705" s="858"/>
      <c r="I705" s="858"/>
      <c r="J705" s="545"/>
      <c r="K705" s="831">
        <v>12.62</v>
      </c>
      <c r="L705" s="546">
        <f>(SSSE[[#This Row],[Protéine Brut (%) (+/-0,7)]]/(100-SSSE[[#This Row],[Humidité (%)]]))*100</f>
        <v>14.686372628883973</v>
      </c>
      <c r="M705" s="866">
        <v>0</v>
      </c>
      <c r="N705" s="866"/>
      <c r="O705" s="866">
        <v>0.44</v>
      </c>
      <c r="P705" s="866">
        <v>1.4</v>
      </c>
      <c r="Q705" s="867">
        <f>SUM(M705:P705)</f>
        <v>1.8399999999999999</v>
      </c>
      <c r="R705" s="868">
        <v>11.82</v>
      </c>
      <c r="S705" s="868">
        <v>29.24</v>
      </c>
      <c r="T705" s="868">
        <v>20.260000000000002</v>
      </c>
      <c r="U705" s="867">
        <f>SUM(SSSE[[#This Row],[G 355µ]:[G 250µ]])</f>
        <v>61.320000000000007</v>
      </c>
      <c r="V705" s="868">
        <v>19.86</v>
      </c>
      <c r="W705" s="868">
        <v>8.66</v>
      </c>
      <c r="X705" s="868">
        <v>3.32</v>
      </c>
      <c r="Y705" s="884">
        <v>4.2</v>
      </c>
      <c r="Z705" s="867">
        <f t="shared" ref="Z705" si="73">SUM(V705:Y705)</f>
        <v>36.04</v>
      </c>
      <c r="AA705" s="824"/>
      <c r="AB705" s="824"/>
      <c r="AC705" s="1012"/>
      <c r="AD705" s="547">
        <v>85.98</v>
      </c>
      <c r="AE705" s="547">
        <v>-2</v>
      </c>
      <c r="AF705" s="547">
        <v>21.16</v>
      </c>
      <c r="AG705" s="549">
        <v>3</v>
      </c>
      <c r="AH705" s="549">
        <v>75</v>
      </c>
      <c r="AI705" s="948"/>
      <c r="AJ705" s="550"/>
      <c r="AK705" s="550" t="s">
        <v>1026</v>
      </c>
      <c r="AL705" s="550" t="s">
        <v>105</v>
      </c>
      <c r="AM705" s="550" t="s">
        <v>55</v>
      </c>
      <c r="AN705" s="551" t="s">
        <v>55</v>
      </c>
      <c r="AO705" s="550" t="s">
        <v>55</v>
      </c>
      <c r="AP705" s="550" t="s">
        <v>55</v>
      </c>
      <c r="AQ705" s="609" t="s">
        <v>32</v>
      </c>
      <c r="AR705" s="437" t="s">
        <v>2239</v>
      </c>
      <c r="AS705" s="437" t="s">
        <v>2967</v>
      </c>
      <c r="AT705" s="437"/>
      <c r="AU705" s="796" t="s">
        <v>2241</v>
      </c>
      <c r="AV705" s="437">
        <v>704</v>
      </c>
    </row>
    <row r="706" spans="1:48" ht="27">
      <c r="A706" s="535">
        <v>45779</v>
      </c>
      <c r="B706" s="536">
        <v>105</v>
      </c>
      <c r="C706" s="537">
        <v>0.41666666666666669</v>
      </c>
      <c r="D706" s="538">
        <v>2503580</v>
      </c>
      <c r="E706" s="538" t="s">
        <v>59</v>
      </c>
      <c r="F706" s="538" t="s">
        <v>55</v>
      </c>
      <c r="G706" s="857">
        <v>14.05</v>
      </c>
      <c r="H706" s="857"/>
      <c r="I706" s="857"/>
      <c r="J706" s="530"/>
      <c r="K706" s="830">
        <v>13.28</v>
      </c>
      <c r="L706" s="539">
        <f>(SSSE[[#This Row],[Protéine Brut (%) (+/-0,7)]]/(100-SSSE[[#This Row],[Humidité (%)]]))*100</f>
        <v>15.450843513670737</v>
      </c>
      <c r="M706" s="865">
        <v>0.08</v>
      </c>
      <c r="N706" s="865"/>
      <c r="O706" s="865">
        <v>0.3</v>
      </c>
      <c r="P706" s="865">
        <v>1.28</v>
      </c>
      <c r="Q706" s="867">
        <f>SUM(M706:P706)</f>
        <v>1.6600000000000001</v>
      </c>
      <c r="R706" s="862">
        <v>11.7</v>
      </c>
      <c r="S706" s="862">
        <v>24.8</v>
      </c>
      <c r="T706" s="862">
        <v>17.100000000000001</v>
      </c>
      <c r="U706" s="863">
        <f>SUM(SSSE[[#This Row],[G 355µ]:[G 250µ]])</f>
        <v>53.6</v>
      </c>
      <c r="V706" s="862">
        <v>16.96</v>
      </c>
      <c r="W706" s="862">
        <v>11.52</v>
      </c>
      <c r="X706" s="862">
        <v>10</v>
      </c>
      <c r="Y706" s="883">
        <v>3.3</v>
      </c>
      <c r="Z706" s="863">
        <f>SUM(V706:Y706)</f>
        <v>41.78</v>
      </c>
      <c r="AA706" s="822">
        <v>31.73</v>
      </c>
      <c r="AB706" s="822">
        <v>59.95</v>
      </c>
      <c r="AC706" s="1116">
        <v>10.57</v>
      </c>
      <c r="AD706" s="531">
        <v>85.38</v>
      </c>
      <c r="AE706" s="531">
        <v>-1.94</v>
      </c>
      <c r="AF706" s="531">
        <v>20.41</v>
      </c>
      <c r="AG706" s="540">
        <v>5</v>
      </c>
      <c r="AH706" s="540">
        <v>85</v>
      </c>
      <c r="AI706" s="947"/>
      <c r="AJ706" s="437"/>
      <c r="AK706" s="437"/>
      <c r="AL706" s="550" t="s">
        <v>46</v>
      </c>
      <c r="AM706" s="437" t="s">
        <v>55</v>
      </c>
      <c r="AN706" s="534" t="s">
        <v>55</v>
      </c>
      <c r="AO706" s="437" t="s">
        <v>55</v>
      </c>
      <c r="AP706" s="437" t="s">
        <v>55</v>
      </c>
      <c r="AQ706" s="609" t="s">
        <v>32</v>
      </c>
      <c r="AR706" s="437" t="s">
        <v>2239</v>
      </c>
      <c r="AS706" s="437" t="s">
        <v>2968</v>
      </c>
      <c r="AT706" s="437"/>
      <c r="AU706" s="796" t="s">
        <v>2241</v>
      </c>
      <c r="AV706" s="437">
        <v>705</v>
      </c>
    </row>
    <row r="707" spans="1:48" ht="27">
      <c r="A707" s="535">
        <v>45779</v>
      </c>
      <c r="B707" s="536">
        <v>105</v>
      </c>
      <c r="C707" s="537">
        <v>0.41666666666666669</v>
      </c>
      <c r="D707" s="538">
        <v>2503579</v>
      </c>
      <c r="E707" s="538" t="s">
        <v>59</v>
      </c>
      <c r="F707" s="538" t="s">
        <v>55</v>
      </c>
      <c r="G707" s="857">
        <v>14.05</v>
      </c>
      <c r="H707" s="857"/>
      <c r="I707" s="857"/>
      <c r="J707" s="530"/>
      <c r="K707" s="830">
        <v>13.39</v>
      </c>
      <c r="L707" s="539">
        <f>(SSSE[[#This Row],[Protéine Brut (%) (+/-0,7)]]/(100-SSSE[[#This Row],[Humidité (%)]]))*100</f>
        <v>15.578824898196626</v>
      </c>
      <c r="M707" s="865">
        <v>0</v>
      </c>
      <c r="N707" s="865"/>
      <c r="O707" s="865">
        <v>0.4</v>
      </c>
      <c r="P707" s="865">
        <v>0.9</v>
      </c>
      <c r="Q707" s="867">
        <f>SUM(M707:P707)</f>
        <v>1.3</v>
      </c>
      <c r="R707" s="862">
        <v>10</v>
      </c>
      <c r="S707" s="862">
        <v>20.8</v>
      </c>
      <c r="T707" s="862">
        <v>16</v>
      </c>
      <c r="U707" s="863">
        <f>SUM(SSSE[[#This Row],[G 355µ]:[G 250µ]])</f>
        <v>46.8</v>
      </c>
      <c r="V707" s="862">
        <v>28.1</v>
      </c>
      <c r="W707" s="862">
        <v>11.1</v>
      </c>
      <c r="X707" s="862">
        <v>8.4</v>
      </c>
      <c r="Y707" s="883">
        <v>3.6</v>
      </c>
      <c r="Z707" s="863">
        <f>SUM(V707:Y707)</f>
        <v>51.2</v>
      </c>
      <c r="AA707" s="822">
        <v>30.7</v>
      </c>
      <c r="AB707" s="822">
        <v>69.5</v>
      </c>
      <c r="AC707" s="1116">
        <v>10.27</v>
      </c>
      <c r="AD707" s="531">
        <v>85.39</v>
      </c>
      <c r="AE707" s="531">
        <v>-1.56</v>
      </c>
      <c r="AF707" s="531">
        <v>19.07</v>
      </c>
      <c r="AG707" s="540">
        <v>5</v>
      </c>
      <c r="AH707" s="540">
        <v>110</v>
      </c>
      <c r="AI707" s="947"/>
      <c r="AJ707" s="437"/>
      <c r="AK707" s="437"/>
      <c r="AL707" s="550" t="s">
        <v>46</v>
      </c>
      <c r="AM707" s="437" t="s">
        <v>55</v>
      </c>
      <c r="AN707" s="534" t="s">
        <v>55</v>
      </c>
      <c r="AO707" s="437" t="s">
        <v>55</v>
      </c>
      <c r="AP707" s="437" t="s">
        <v>55</v>
      </c>
      <c r="AQ707" s="609" t="s">
        <v>32</v>
      </c>
      <c r="AR707" s="437" t="s">
        <v>2239</v>
      </c>
      <c r="AS707" s="437" t="s">
        <v>2969</v>
      </c>
      <c r="AT707" s="437"/>
      <c r="AU707" s="796" t="s">
        <v>2241</v>
      </c>
      <c r="AV707" s="437">
        <v>706</v>
      </c>
    </row>
    <row r="708" spans="1:48" ht="27">
      <c r="A708" s="541">
        <v>45779</v>
      </c>
      <c r="B708" s="542">
        <v>105</v>
      </c>
      <c r="C708" s="543">
        <v>0.41666666666666669</v>
      </c>
      <c r="D708" s="544">
        <v>2503578</v>
      </c>
      <c r="E708" s="544" t="s">
        <v>40</v>
      </c>
      <c r="F708" s="544" t="s">
        <v>55</v>
      </c>
      <c r="G708" s="858">
        <v>14.15</v>
      </c>
      <c r="H708" s="858"/>
      <c r="I708" s="858"/>
      <c r="J708" s="545"/>
      <c r="K708" s="831">
        <v>12.97</v>
      </c>
      <c r="L708" s="546">
        <f>(SSSE[[#This Row],[Protéine Brut (%) (+/-0,7)]]/(100-SSSE[[#This Row],[Humidité (%)]]))*100</f>
        <v>15.10774606872452</v>
      </c>
      <c r="M708" s="866">
        <v>0.1</v>
      </c>
      <c r="N708" s="866"/>
      <c r="O708" s="866">
        <v>0.64</v>
      </c>
      <c r="P708" s="866">
        <v>1.36</v>
      </c>
      <c r="Q708" s="867">
        <f>SUM(M708:P708)</f>
        <v>2.1</v>
      </c>
      <c r="R708" s="868">
        <v>12.34</v>
      </c>
      <c r="S708" s="868">
        <v>27.38</v>
      </c>
      <c r="T708" s="868">
        <v>17.04</v>
      </c>
      <c r="U708" s="867">
        <f>SUM(SSSE[[#This Row],[G 355µ]:[G 250µ]])</f>
        <v>56.76</v>
      </c>
      <c r="V708" s="868">
        <v>15.6</v>
      </c>
      <c r="W708" s="868">
        <v>9.84</v>
      </c>
      <c r="X708" s="868">
        <v>8.4</v>
      </c>
      <c r="Y708" s="884">
        <v>5.08</v>
      </c>
      <c r="Z708" s="867">
        <f>SUM(V708:Y708)</f>
        <v>38.919999999999995</v>
      </c>
      <c r="AA708" s="824"/>
      <c r="AB708" s="824"/>
      <c r="AC708" s="1012"/>
      <c r="AD708" s="547">
        <v>85.25</v>
      </c>
      <c r="AE708" s="547">
        <v>-1.67</v>
      </c>
      <c r="AF708" s="547">
        <v>20.21</v>
      </c>
      <c r="AG708" s="549">
        <v>6</v>
      </c>
      <c r="AH708" s="549">
        <v>99</v>
      </c>
      <c r="AI708" s="948"/>
      <c r="AJ708" s="550"/>
      <c r="AK708" s="550"/>
      <c r="AL708" s="550" t="s">
        <v>46</v>
      </c>
      <c r="AM708" s="550" t="s">
        <v>55</v>
      </c>
      <c r="AN708" s="551" t="s">
        <v>55</v>
      </c>
      <c r="AO708" s="550" t="s">
        <v>55</v>
      </c>
      <c r="AP708" s="550" t="s">
        <v>55</v>
      </c>
      <c r="AQ708" s="609" t="s">
        <v>32</v>
      </c>
      <c r="AR708" s="437" t="s">
        <v>2239</v>
      </c>
      <c r="AS708" s="437" t="s">
        <v>2970</v>
      </c>
      <c r="AT708" s="437"/>
      <c r="AU708" s="796" t="s">
        <v>2241</v>
      </c>
      <c r="AV708" s="437">
        <v>707</v>
      </c>
    </row>
    <row r="709" spans="1:48" ht="27">
      <c r="A709" s="541">
        <v>45779</v>
      </c>
      <c r="B709" s="542">
        <v>105</v>
      </c>
      <c r="C709" s="543">
        <v>0.54166666666666663</v>
      </c>
      <c r="D709" s="544">
        <v>2303588</v>
      </c>
      <c r="E709" s="544" t="s">
        <v>21</v>
      </c>
      <c r="F709" s="544" t="s">
        <v>55</v>
      </c>
      <c r="G709" s="858">
        <v>14.09</v>
      </c>
      <c r="H709" s="858"/>
      <c r="I709" s="858"/>
      <c r="J709" s="545"/>
      <c r="K709" s="831">
        <v>12.72</v>
      </c>
      <c r="L709" s="546">
        <f>(SSSE[[#This Row],[Protéine Brut (%) (+/-0,7)]]/(100-SSSE[[#This Row],[Humidité (%)]]))*100</f>
        <v>14.806192527063208</v>
      </c>
      <c r="M709" s="866">
        <v>0</v>
      </c>
      <c r="N709" s="866"/>
      <c r="O709" s="866">
        <v>0.36</v>
      </c>
      <c r="P709" s="866">
        <v>1.4</v>
      </c>
      <c r="Q709" s="867">
        <f>SUM(M709:P709)</f>
        <v>1.7599999999999998</v>
      </c>
      <c r="R709" s="868">
        <v>13.04</v>
      </c>
      <c r="S709" s="868">
        <v>28.42</v>
      </c>
      <c r="T709" s="868">
        <v>20.22</v>
      </c>
      <c r="U709" s="867">
        <f>SUM(SSSE[[#This Row],[G 355µ]:[G 250µ]])</f>
        <v>61.68</v>
      </c>
      <c r="V709" s="868">
        <v>18.5</v>
      </c>
      <c r="W709" s="868">
        <v>11.56</v>
      </c>
      <c r="X709" s="868">
        <v>3.06</v>
      </c>
      <c r="Y709" s="884">
        <v>2.6</v>
      </c>
      <c r="Z709" s="867">
        <f>SUM(V709:Y709)</f>
        <v>35.720000000000006</v>
      </c>
      <c r="AA709" s="824"/>
      <c r="AB709" s="824"/>
      <c r="AC709" s="1012"/>
      <c r="AD709" s="547">
        <v>84.6</v>
      </c>
      <c r="AE709" s="547">
        <v>-1.86</v>
      </c>
      <c r="AF709" s="547">
        <v>21.57</v>
      </c>
      <c r="AG709" s="549">
        <v>4</v>
      </c>
      <c r="AH709" s="549">
        <v>82</v>
      </c>
      <c r="AI709" s="948"/>
      <c r="AJ709" s="550"/>
      <c r="AK709" s="550"/>
      <c r="AL709" s="550" t="s">
        <v>46</v>
      </c>
      <c r="AM709" s="550" t="s">
        <v>55</v>
      </c>
      <c r="AN709" s="551" t="s">
        <v>55</v>
      </c>
      <c r="AO709" s="550" t="s">
        <v>55</v>
      </c>
      <c r="AP709" s="550" t="s">
        <v>55</v>
      </c>
      <c r="AQ709" s="609" t="s">
        <v>32</v>
      </c>
      <c r="AR709" s="437" t="s">
        <v>2239</v>
      </c>
      <c r="AS709" s="437" t="s">
        <v>2971</v>
      </c>
      <c r="AT709" s="437"/>
      <c r="AU709" s="796" t="s">
        <v>2241</v>
      </c>
      <c r="AV709" s="437">
        <v>708</v>
      </c>
    </row>
    <row r="710" spans="1:48" ht="27">
      <c r="A710" s="541">
        <v>45779</v>
      </c>
      <c r="B710" s="542">
        <v>105</v>
      </c>
      <c r="C710" s="543">
        <v>0.64583333333333337</v>
      </c>
      <c r="D710" s="544">
        <v>2503594</v>
      </c>
      <c r="E710" s="544" t="s">
        <v>21</v>
      </c>
      <c r="F710" s="544" t="s">
        <v>55</v>
      </c>
      <c r="G710" s="858">
        <v>14.12</v>
      </c>
      <c r="H710" s="858"/>
      <c r="I710" s="858"/>
      <c r="J710" s="545"/>
      <c r="K710" s="831">
        <v>12.94</v>
      </c>
      <c r="L710" s="546">
        <f>(SSSE[[#This Row],[Protéine Brut (%) (+/-0,7)]]/(100-SSSE[[#This Row],[Humidité (%)]]))*100</f>
        <v>15.067536096879367</v>
      </c>
      <c r="M710" s="866"/>
      <c r="N710" s="866"/>
      <c r="O710" s="866"/>
      <c r="P710" s="866"/>
      <c r="Q710" s="867"/>
      <c r="R710" s="868"/>
      <c r="S710" s="868"/>
      <c r="T710" s="868"/>
      <c r="U710" s="867"/>
      <c r="V710" s="868"/>
      <c r="W710" s="868"/>
      <c r="X710" s="868"/>
      <c r="Y710" s="884"/>
      <c r="Z710" s="867"/>
      <c r="AA710" s="824"/>
      <c r="AB710" s="824"/>
      <c r="AC710" s="1012"/>
      <c r="AD710" s="547">
        <v>85.03</v>
      </c>
      <c r="AE710" s="547">
        <v>-2.31</v>
      </c>
      <c r="AF710" s="547">
        <v>23.22</v>
      </c>
      <c r="AG710" s="549">
        <v>2</v>
      </c>
      <c r="AH710" s="549">
        <v>52</v>
      </c>
      <c r="AI710" s="948"/>
      <c r="AJ710" s="550"/>
      <c r="AK710" s="550"/>
      <c r="AL710" s="550" t="s">
        <v>105</v>
      </c>
      <c r="AM710" s="550" t="s">
        <v>55</v>
      </c>
      <c r="AN710" s="551" t="s">
        <v>55</v>
      </c>
      <c r="AO710" s="550" t="s">
        <v>55</v>
      </c>
      <c r="AP710" s="550" t="s">
        <v>55</v>
      </c>
      <c r="AQ710" s="609" t="s">
        <v>32</v>
      </c>
      <c r="AR710" s="437" t="s">
        <v>2239</v>
      </c>
      <c r="AS710" s="1268" t="s">
        <v>2972</v>
      </c>
      <c r="AT710" s="437"/>
      <c r="AU710" s="796" t="s">
        <v>2241</v>
      </c>
      <c r="AV710" s="437">
        <v>709</v>
      </c>
    </row>
    <row r="711" spans="1:48" ht="27">
      <c r="A711" s="535">
        <v>45782</v>
      </c>
      <c r="B711" s="536">
        <v>105</v>
      </c>
      <c r="C711" s="537">
        <v>0.35416666666666669</v>
      </c>
      <c r="D711" s="538">
        <v>2503656</v>
      </c>
      <c r="E711" s="538" t="s">
        <v>40</v>
      </c>
      <c r="F711" s="538" t="s">
        <v>55</v>
      </c>
      <c r="G711" s="857">
        <v>14.35</v>
      </c>
      <c r="H711" s="857"/>
      <c r="I711" s="857"/>
      <c r="J711" s="530"/>
      <c r="K711" s="830">
        <v>13.24</v>
      </c>
      <c r="L711" s="539">
        <f>(SSSE[[#This Row],[Protéine Brut (%) (+/-0,7)]]/(100-SSSE[[#This Row],[Humidité (%)]]))*100</f>
        <v>15.45826036193812</v>
      </c>
      <c r="M711" s="865">
        <v>0</v>
      </c>
      <c r="N711" s="865"/>
      <c r="O711" s="865">
        <v>0.28000000000000003</v>
      </c>
      <c r="P711" s="865">
        <v>0.8</v>
      </c>
      <c r="Q711" s="867">
        <f>SUM(M711:P711)</f>
        <v>1.08</v>
      </c>
      <c r="R711" s="862">
        <v>10.3</v>
      </c>
      <c r="S711" s="862">
        <v>24.44</v>
      </c>
      <c r="T711" s="862">
        <v>16.82</v>
      </c>
      <c r="U711" s="867">
        <f>SUM(SSSE[[#This Row],[G 355µ]:[G 250µ]])</f>
        <v>51.56</v>
      </c>
      <c r="V711" s="862">
        <v>17.399999999999999</v>
      </c>
      <c r="W711" s="862">
        <v>12.48</v>
      </c>
      <c r="X711" s="862">
        <v>9.16</v>
      </c>
      <c r="Y711" s="883">
        <v>4.9800000000000004</v>
      </c>
      <c r="Z711" s="867">
        <f t="shared" ref="Z710:Z713" si="74">SUM(V711:Y711)</f>
        <v>44.019999999999996</v>
      </c>
      <c r="AA711" s="822">
        <v>34.5</v>
      </c>
      <c r="AB711" s="822">
        <v>64.400000000000006</v>
      </c>
      <c r="AC711" s="1116">
        <v>12.01</v>
      </c>
      <c r="AD711" s="531">
        <v>84.46</v>
      </c>
      <c r="AE711" s="531">
        <v>-1.88</v>
      </c>
      <c r="AF711" s="531">
        <v>21.37</v>
      </c>
      <c r="AG711" s="540">
        <v>4</v>
      </c>
      <c r="AH711" s="540">
        <v>86</v>
      </c>
      <c r="AI711" s="947"/>
      <c r="AJ711" s="437"/>
      <c r="AK711" s="437"/>
      <c r="AL711" s="550" t="s">
        <v>105</v>
      </c>
      <c r="AM711" s="437" t="s">
        <v>55</v>
      </c>
      <c r="AN711" s="534" t="s">
        <v>55</v>
      </c>
      <c r="AO711" s="437" t="s">
        <v>55</v>
      </c>
      <c r="AP711" s="437" t="s">
        <v>55</v>
      </c>
      <c r="AQ711" s="609" t="s">
        <v>32</v>
      </c>
      <c r="AR711" s="437" t="s">
        <v>2239</v>
      </c>
      <c r="AS711" s="437" t="s">
        <v>2973</v>
      </c>
      <c r="AT711" s="437"/>
      <c r="AU711" s="796" t="s">
        <v>2241</v>
      </c>
      <c r="AV711" s="437">
        <v>710</v>
      </c>
    </row>
    <row r="712" spans="1:48" ht="27">
      <c r="A712" s="535">
        <v>45782</v>
      </c>
      <c r="B712" s="536">
        <v>105</v>
      </c>
      <c r="C712" s="537">
        <v>0.375</v>
      </c>
      <c r="D712" s="538">
        <v>2503657</v>
      </c>
      <c r="E712" s="538" t="s">
        <v>59</v>
      </c>
      <c r="F712" s="538" t="s">
        <v>55</v>
      </c>
      <c r="G712" s="857">
        <v>13.95</v>
      </c>
      <c r="H712" s="857"/>
      <c r="I712" s="857"/>
      <c r="J712" s="530"/>
      <c r="K712" s="830">
        <v>13.37</v>
      </c>
      <c r="L712" s="539">
        <f>(SSSE[[#This Row],[Protéine Brut (%) (+/-0,7)]]/(100-SSSE[[#This Row],[Humidité (%)]]))*100</f>
        <v>15.537478210342822</v>
      </c>
      <c r="M712" s="865">
        <v>0</v>
      </c>
      <c r="N712" s="865"/>
      <c r="O712" s="865">
        <v>0.36</v>
      </c>
      <c r="P712" s="865">
        <v>0.82</v>
      </c>
      <c r="Q712" s="867">
        <f>SUM(M712:P712)</f>
        <v>1.18</v>
      </c>
      <c r="R712" s="862">
        <v>10.4</v>
      </c>
      <c r="S712" s="862">
        <v>24.9</v>
      </c>
      <c r="T712" s="862">
        <v>16.8</v>
      </c>
      <c r="U712" s="867">
        <f>SUM(SSSE[[#This Row],[G 355µ]:[G 250µ]])</f>
        <v>52.099999999999994</v>
      </c>
      <c r="V712" s="862">
        <v>25</v>
      </c>
      <c r="W712" s="862">
        <v>8</v>
      </c>
      <c r="X712" s="862">
        <v>8.7200000000000006</v>
      </c>
      <c r="Y712" s="883">
        <v>2.96</v>
      </c>
      <c r="Z712" s="867">
        <f>SUM(V712:Y712)</f>
        <v>44.68</v>
      </c>
      <c r="AA712" s="822">
        <v>33.21</v>
      </c>
      <c r="AB712" s="822">
        <v>68</v>
      </c>
      <c r="AC712" s="1116">
        <v>11.56</v>
      </c>
      <c r="AD712" s="531">
        <v>84.34</v>
      </c>
      <c r="AE712" s="531">
        <v>-1.79</v>
      </c>
      <c r="AF712" s="531">
        <v>21.16</v>
      </c>
      <c r="AG712" s="540">
        <v>7</v>
      </c>
      <c r="AH712" s="540">
        <v>68</v>
      </c>
      <c r="AI712" s="947"/>
      <c r="AJ712" s="437"/>
      <c r="AK712" s="437"/>
      <c r="AL712" s="550" t="s">
        <v>105</v>
      </c>
      <c r="AM712" s="437" t="s">
        <v>55</v>
      </c>
      <c r="AN712" s="534" t="s">
        <v>55</v>
      </c>
      <c r="AO712" s="437" t="s">
        <v>55</v>
      </c>
      <c r="AP712" s="437" t="s">
        <v>55</v>
      </c>
      <c r="AQ712" s="609" t="s">
        <v>32</v>
      </c>
      <c r="AR712" s="437" t="s">
        <v>2239</v>
      </c>
      <c r="AS712" s="437" t="s">
        <v>2974</v>
      </c>
      <c r="AT712" s="437"/>
      <c r="AU712" s="796" t="s">
        <v>2241</v>
      </c>
      <c r="AV712" s="437">
        <v>711</v>
      </c>
    </row>
    <row r="713" spans="1:48" ht="27">
      <c r="A713" s="535">
        <v>45782</v>
      </c>
      <c r="B713" s="536">
        <v>105</v>
      </c>
      <c r="C713" s="537">
        <v>0.375</v>
      </c>
      <c r="D713" s="538">
        <v>2503658</v>
      </c>
      <c r="E713" s="538" t="s">
        <v>59</v>
      </c>
      <c r="F713" s="538" t="s">
        <v>55</v>
      </c>
      <c r="G713" s="857">
        <v>14.08</v>
      </c>
      <c r="H713" s="857"/>
      <c r="I713" s="857"/>
      <c r="J713" s="530"/>
      <c r="K713" s="830">
        <v>13.07</v>
      </c>
      <c r="L713" s="539">
        <f>(SSSE[[#This Row],[Protéine Brut (%) (+/-0,7)]]/(100-SSSE[[#This Row],[Humidité (%)]]))*100</f>
        <v>15.211824953445067</v>
      </c>
      <c r="M713" s="865">
        <v>0</v>
      </c>
      <c r="N713" s="865"/>
      <c r="O713" s="865">
        <v>0.3</v>
      </c>
      <c r="P713" s="865">
        <v>1</v>
      </c>
      <c r="Q713" s="867">
        <f>SUM(M713:P713)</f>
        <v>1.3</v>
      </c>
      <c r="R713" s="862">
        <v>11</v>
      </c>
      <c r="S713" s="862">
        <v>24</v>
      </c>
      <c r="T713" s="862">
        <v>16.5</v>
      </c>
      <c r="U713" s="867">
        <f>SUM(SSSE[[#This Row],[G 355µ]:[G 250µ]])</f>
        <v>51.5</v>
      </c>
      <c r="V713" s="862">
        <v>18</v>
      </c>
      <c r="W713" s="862">
        <v>11</v>
      </c>
      <c r="X713" s="862">
        <v>9</v>
      </c>
      <c r="Y713" s="883">
        <v>6</v>
      </c>
      <c r="Z713" s="867">
        <f>SUM(V713:Y713)</f>
        <v>44</v>
      </c>
      <c r="AA713" s="822"/>
      <c r="AB713" s="822"/>
      <c r="AC713" s="1116"/>
      <c r="AD713" s="531">
        <v>85.15</v>
      </c>
      <c r="AE713" s="531">
        <v>-1.82</v>
      </c>
      <c r="AF713" s="531">
        <v>20.43</v>
      </c>
      <c r="AG713" s="540">
        <v>5</v>
      </c>
      <c r="AH713" s="540">
        <v>74</v>
      </c>
      <c r="AI713" s="947"/>
      <c r="AJ713" s="437"/>
      <c r="AK713" s="437"/>
      <c r="AL713" s="550" t="s">
        <v>105</v>
      </c>
      <c r="AM713" s="437" t="s">
        <v>55</v>
      </c>
      <c r="AN713" s="534" t="s">
        <v>55</v>
      </c>
      <c r="AO713" s="437" t="s">
        <v>55</v>
      </c>
      <c r="AP713" s="437" t="s">
        <v>55</v>
      </c>
      <c r="AQ713" s="609" t="s">
        <v>32</v>
      </c>
      <c r="AR713" s="437" t="s">
        <v>2239</v>
      </c>
      <c r="AS713" s="437" t="s">
        <v>2975</v>
      </c>
      <c r="AT713" s="437"/>
      <c r="AU713" s="796" t="s">
        <v>2241</v>
      </c>
      <c r="AV713" s="437">
        <v>712</v>
      </c>
    </row>
    <row r="714" spans="1:48" ht="27">
      <c r="A714" s="535">
        <v>45783</v>
      </c>
      <c r="B714" s="536">
        <v>105</v>
      </c>
      <c r="C714" s="537">
        <v>0.42708333333333331</v>
      </c>
      <c r="D714" s="538">
        <v>2503688</v>
      </c>
      <c r="E714" s="538" t="s">
        <v>21</v>
      </c>
      <c r="F714" s="538" t="s">
        <v>55</v>
      </c>
      <c r="G714" s="857">
        <v>14.13</v>
      </c>
      <c r="H714" s="857"/>
      <c r="I714" s="857"/>
      <c r="J714" s="530"/>
      <c r="K714" s="830">
        <v>13.32</v>
      </c>
      <c r="L714" s="539">
        <f>(SSSE[[#This Row],[Protéine Brut (%) (+/-0,7)]]/(100-SSSE[[#This Row],[Humidité (%)]]))*100</f>
        <v>15.511820193315476</v>
      </c>
      <c r="M714" s="865">
        <v>0</v>
      </c>
      <c r="N714" s="865"/>
      <c r="O714" s="865">
        <v>0.38</v>
      </c>
      <c r="P714" s="865">
        <v>1</v>
      </c>
      <c r="Q714" s="867">
        <f>SUM(M714:P714)</f>
        <v>1.38</v>
      </c>
      <c r="R714" s="862">
        <v>12</v>
      </c>
      <c r="S714" s="862">
        <v>28</v>
      </c>
      <c r="T714" s="862">
        <v>20.059999999999999</v>
      </c>
      <c r="U714" s="867">
        <f>SUM(SSSE[[#This Row],[G 355µ]:[G 250µ]])</f>
        <v>60.06</v>
      </c>
      <c r="V714" s="862">
        <v>18.8</v>
      </c>
      <c r="W714" s="862">
        <v>11.4</v>
      </c>
      <c r="X714" s="862">
        <v>3.9</v>
      </c>
      <c r="Y714" s="883">
        <v>3.6</v>
      </c>
      <c r="Z714" s="867">
        <f>SUM(V714:Y714)</f>
        <v>37.700000000000003</v>
      </c>
      <c r="AA714" s="822"/>
      <c r="AB714" s="822"/>
      <c r="AC714" s="1116"/>
      <c r="AD714" s="531">
        <v>85.49</v>
      </c>
      <c r="AE714" s="531">
        <v>-1.77</v>
      </c>
      <c r="AF714" s="531">
        <v>21.03</v>
      </c>
      <c r="AG714" s="540">
        <v>4</v>
      </c>
      <c r="AH714" s="540">
        <v>88</v>
      </c>
      <c r="AI714" s="947"/>
      <c r="AJ714" s="437"/>
      <c r="AK714" s="437"/>
      <c r="AL714" s="550" t="s">
        <v>105</v>
      </c>
      <c r="AM714" s="437" t="s">
        <v>55</v>
      </c>
      <c r="AN714" s="534" t="s">
        <v>55</v>
      </c>
      <c r="AO714" s="437" t="s">
        <v>55</v>
      </c>
      <c r="AP714" s="437" t="s">
        <v>55</v>
      </c>
      <c r="AQ714" s="609" t="s">
        <v>32</v>
      </c>
      <c r="AR714" s="437" t="s">
        <v>2239</v>
      </c>
      <c r="AS714" s="437" t="s">
        <v>2976</v>
      </c>
      <c r="AT714" s="437"/>
      <c r="AU714" s="796" t="s">
        <v>2241</v>
      </c>
      <c r="AV714" s="437">
        <v>713</v>
      </c>
    </row>
    <row r="715" spans="1:48" ht="27">
      <c r="A715" s="535">
        <v>45783</v>
      </c>
      <c r="B715" s="536">
        <v>105</v>
      </c>
      <c r="C715" s="537">
        <v>0.47916666666666669</v>
      </c>
      <c r="D715" s="538">
        <v>2503696</v>
      </c>
      <c r="E715" s="538" t="s">
        <v>59</v>
      </c>
      <c r="F715" s="538" t="s">
        <v>55</v>
      </c>
      <c r="G715" s="857">
        <v>14.14</v>
      </c>
      <c r="H715" s="857"/>
      <c r="I715" s="857"/>
      <c r="J715" s="530"/>
      <c r="K715" s="830">
        <v>13.4</v>
      </c>
      <c r="L715" s="539">
        <f>(SSSE[[#This Row],[Protéine Brut (%) (+/-0,7)]]/(100-SSSE[[#This Row],[Humidité (%)]]))*100</f>
        <v>15.606801770323782</v>
      </c>
      <c r="M715" s="865">
        <v>0</v>
      </c>
      <c r="N715" s="865"/>
      <c r="O715" s="865">
        <v>0.26</v>
      </c>
      <c r="P715" s="865">
        <v>0.66</v>
      </c>
      <c r="Q715" s="867">
        <f>SUM(M715:P715)</f>
        <v>0.92</v>
      </c>
      <c r="R715" s="862">
        <v>8.68</v>
      </c>
      <c r="S715" s="862">
        <v>23</v>
      </c>
      <c r="T715" s="862">
        <v>18.2</v>
      </c>
      <c r="U715" s="867">
        <f>SUM(SSSE[[#This Row],[G 355µ]:[G 250µ]])</f>
        <v>49.879999999999995</v>
      </c>
      <c r="V715" s="862">
        <v>19.739999999999998</v>
      </c>
      <c r="W715" s="862">
        <v>14</v>
      </c>
      <c r="X715" s="862">
        <v>9.5399999999999991</v>
      </c>
      <c r="Y715" s="883">
        <v>6</v>
      </c>
      <c r="Z715" s="867">
        <f>SUM(V715:Y715)</f>
        <v>49.279999999999994</v>
      </c>
      <c r="AA715" s="822">
        <v>32.869999999999997</v>
      </c>
      <c r="AB715" s="822">
        <v>61</v>
      </c>
      <c r="AC715" s="1116">
        <v>11.5</v>
      </c>
      <c r="AD715" s="531">
        <v>85.52</v>
      </c>
      <c r="AE715" s="531">
        <v>-1.76</v>
      </c>
      <c r="AF715" s="531">
        <v>20.89</v>
      </c>
      <c r="AG715" s="540">
        <v>6</v>
      </c>
      <c r="AH715" s="540">
        <v>99</v>
      </c>
      <c r="AI715" s="947"/>
      <c r="AJ715" s="437"/>
      <c r="AK715" s="437"/>
      <c r="AL715" s="550" t="s">
        <v>105</v>
      </c>
      <c r="AM715" s="437" t="s">
        <v>55</v>
      </c>
      <c r="AN715" s="534" t="s">
        <v>55</v>
      </c>
      <c r="AO715" s="437" t="s">
        <v>55</v>
      </c>
      <c r="AP715" s="437" t="s">
        <v>55</v>
      </c>
      <c r="AQ715" s="609" t="s">
        <v>32</v>
      </c>
      <c r="AR715" s="437" t="s">
        <v>2239</v>
      </c>
      <c r="AS715" s="437" t="s">
        <v>2977</v>
      </c>
      <c r="AT715" s="437"/>
      <c r="AU715" s="796" t="s">
        <v>2241</v>
      </c>
      <c r="AV715" s="437">
        <v>714</v>
      </c>
    </row>
    <row r="716" spans="1:48" ht="27">
      <c r="A716" s="541">
        <v>45783</v>
      </c>
      <c r="B716" s="542">
        <v>105</v>
      </c>
      <c r="C716" s="543">
        <v>0.47916666666666669</v>
      </c>
      <c r="D716" s="544">
        <v>2503697</v>
      </c>
      <c r="E716" s="538" t="s">
        <v>59</v>
      </c>
      <c r="F716" s="544" t="s">
        <v>55</v>
      </c>
      <c r="G716" s="858">
        <v>14.18</v>
      </c>
      <c r="H716" s="858"/>
      <c r="I716" s="858"/>
      <c r="J716" s="545"/>
      <c r="K716" s="831">
        <v>13.79</v>
      </c>
      <c r="L716" s="546">
        <f>(SSSE[[#This Row],[Protéine Brut (%) (+/-0,7)]]/(100-SSSE[[#This Row],[Humidité (%)]]))*100</f>
        <v>16.068515497553019</v>
      </c>
      <c r="M716" s="866">
        <v>0</v>
      </c>
      <c r="N716" s="866"/>
      <c r="O716" s="866">
        <v>0.42</v>
      </c>
      <c r="P716" s="866">
        <v>0.92</v>
      </c>
      <c r="Q716" s="867">
        <f>SUM(M716:P716)</f>
        <v>1.34</v>
      </c>
      <c r="R716" s="868">
        <v>8.94</v>
      </c>
      <c r="S716" s="868">
        <v>21.13</v>
      </c>
      <c r="T716" s="868">
        <v>15.46</v>
      </c>
      <c r="U716" s="867">
        <f>SUM(SSSE[[#This Row],[G 355µ]:[G 250µ]])</f>
        <v>45.53</v>
      </c>
      <c r="V716" s="868">
        <v>26.34</v>
      </c>
      <c r="W716" s="868">
        <v>9.48</v>
      </c>
      <c r="X716" s="868">
        <v>12.08</v>
      </c>
      <c r="Y716" s="884">
        <v>4.1399999999999997</v>
      </c>
      <c r="Z716" s="867">
        <f>SUM(V716:Y716)</f>
        <v>52.04</v>
      </c>
      <c r="AA716" s="824"/>
      <c r="AB716" s="824"/>
      <c r="AC716" s="1012"/>
      <c r="AD716" s="547">
        <v>84.79</v>
      </c>
      <c r="AE716" s="547">
        <v>-1.28</v>
      </c>
      <c r="AF716" s="547">
        <v>19.350000000000001</v>
      </c>
      <c r="AG716" s="549">
        <v>7</v>
      </c>
      <c r="AH716" s="549">
        <v>120</v>
      </c>
      <c r="AI716" s="948"/>
      <c r="AJ716" s="550"/>
      <c r="AK716" s="550"/>
      <c r="AL716" s="550" t="s">
        <v>46</v>
      </c>
      <c r="AM716" s="437" t="s">
        <v>55</v>
      </c>
      <c r="AN716" s="534" t="s">
        <v>55</v>
      </c>
      <c r="AO716" s="437" t="s">
        <v>55</v>
      </c>
      <c r="AP716" s="437" t="s">
        <v>55</v>
      </c>
      <c r="AQ716" s="609" t="s">
        <v>32</v>
      </c>
      <c r="AR716" s="437" t="s">
        <v>2239</v>
      </c>
      <c r="AS716" s="437" t="s">
        <v>2978</v>
      </c>
      <c r="AT716" s="437"/>
      <c r="AU716" s="796" t="s">
        <v>2241</v>
      </c>
      <c r="AV716" s="437">
        <v>715</v>
      </c>
    </row>
    <row r="717" spans="1:48" ht="27">
      <c r="A717" s="541">
        <v>45784</v>
      </c>
      <c r="B717" s="542">
        <v>105</v>
      </c>
      <c r="C717" s="543">
        <v>0.375</v>
      </c>
      <c r="D717" s="544">
        <v>2503714</v>
      </c>
      <c r="E717" s="538" t="s">
        <v>59</v>
      </c>
      <c r="F717" s="544" t="s">
        <v>55</v>
      </c>
      <c r="G717" s="858">
        <v>14</v>
      </c>
      <c r="H717" s="858"/>
      <c r="I717" s="858"/>
      <c r="J717" s="545"/>
      <c r="K717" s="831">
        <v>13.42</v>
      </c>
      <c r="L717" s="546">
        <f>(SSSE[[#This Row],[Protéine Brut (%) (+/-0,7)]]/(100-SSSE[[#This Row],[Humidité (%)]]))*100</f>
        <v>15.604651162790697</v>
      </c>
      <c r="M717" s="866">
        <v>0.01</v>
      </c>
      <c r="N717" s="866"/>
      <c r="O717" s="866">
        <v>0.28000000000000003</v>
      </c>
      <c r="P717" s="866">
        <v>0.7</v>
      </c>
      <c r="Q717" s="867">
        <f>SUM(M717:P717)</f>
        <v>0.99</v>
      </c>
      <c r="R717" s="868">
        <v>9.4</v>
      </c>
      <c r="S717" s="868">
        <v>24</v>
      </c>
      <c r="T717" s="868">
        <v>18</v>
      </c>
      <c r="U717" s="867">
        <f>SUM(SSSE[[#This Row],[G 355µ]:[G 250µ]])</f>
        <v>51.4</v>
      </c>
      <c r="V717" s="868">
        <v>22</v>
      </c>
      <c r="W717" s="868">
        <v>8.24</v>
      </c>
      <c r="X717" s="868">
        <v>10.5</v>
      </c>
      <c r="Y717" s="884">
        <v>5.2</v>
      </c>
      <c r="Z717" s="867">
        <f>SUM(V717:Y717)</f>
        <v>45.940000000000005</v>
      </c>
      <c r="AA717" s="824">
        <v>33.36</v>
      </c>
      <c r="AB717" s="824">
        <v>64</v>
      </c>
      <c r="AC717" s="1012">
        <v>11.67</v>
      </c>
      <c r="AD717" s="547">
        <v>85.41</v>
      </c>
      <c r="AE717" s="547">
        <v>-1.81</v>
      </c>
      <c r="AF717" s="547">
        <v>20.27</v>
      </c>
      <c r="AG717" s="549">
        <v>4</v>
      </c>
      <c r="AH717" s="549">
        <v>110</v>
      </c>
      <c r="AI717" s="948"/>
      <c r="AJ717" s="550"/>
      <c r="AK717" s="550"/>
      <c r="AL717" s="550" t="s">
        <v>46</v>
      </c>
      <c r="AM717" s="437" t="s">
        <v>55</v>
      </c>
      <c r="AN717" s="534" t="s">
        <v>55</v>
      </c>
      <c r="AO717" s="437" t="s">
        <v>55</v>
      </c>
      <c r="AP717" s="437" t="s">
        <v>55</v>
      </c>
      <c r="AQ717" s="609" t="s">
        <v>32</v>
      </c>
      <c r="AR717" s="437" t="s">
        <v>2239</v>
      </c>
      <c r="AS717" s="437" t="s">
        <v>2979</v>
      </c>
      <c r="AT717" s="437"/>
      <c r="AU717" s="796" t="s">
        <v>2241</v>
      </c>
      <c r="AV717" s="437">
        <v>716</v>
      </c>
    </row>
    <row r="718" spans="1:48" ht="27">
      <c r="A718" s="535">
        <v>45784</v>
      </c>
      <c r="B718" s="536">
        <v>105</v>
      </c>
      <c r="C718" s="537">
        <v>0.66666666666666663</v>
      </c>
      <c r="D718" s="538">
        <v>2503731</v>
      </c>
      <c r="E718" s="538" t="s">
        <v>21</v>
      </c>
      <c r="F718" s="538" t="s">
        <v>55</v>
      </c>
      <c r="G718" s="857">
        <v>14.24</v>
      </c>
      <c r="H718" s="857"/>
      <c r="I718" s="857"/>
      <c r="J718" s="530"/>
      <c r="K718" s="830">
        <v>12.87</v>
      </c>
      <c r="L718" s="539">
        <f>(SSSE[[#This Row],[Protéine Brut (%) (+/-0,7)]]/(100-SSSE[[#This Row],[Humidité (%)]]))*100</f>
        <v>15.006996268656714</v>
      </c>
      <c r="M718" s="866"/>
      <c r="N718" s="866"/>
      <c r="O718" s="866"/>
      <c r="P718" s="866"/>
      <c r="Q718" s="867"/>
      <c r="R718" s="868"/>
      <c r="S718" s="868"/>
      <c r="T718" s="868"/>
      <c r="U718" s="867"/>
      <c r="V718" s="868"/>
      <c r="W718" s="868"/>
      <c r="X718" s="868"/>
      <c r="Y718" s="884"/>
      <c r="Z718" s="867"/>
      <c r="AA718" s="822"/>
      <c r="AB718" s="822"/>
      <c r="AC718" s="1116"/>
      <c r="AD718" s="531">
        <v>85.73</v>
      </c>
      <c r="AE718" s="531">
        <v>-2.25</v>
      </c>
      <c r="AF718" s="531">
        <v>23.15</v>
      </c>
      <c r="AG718" s="540">
        <v>3</v>
      </c>
      <c r="AH718" s="540">
        <v>67</v>
      </c>
      <c r="AI718" s="947"/>
      <c r="AJ718" s="437"/>
      <c r="AK718" s="550" t="s">
        <v>2980</v>
      </c>
      <c r="AL718" s="550" t="s">
        <v>105</v>
      </c>
      <c r="AM718" s="437" t="s">
        <v>55</v>
      </c>
      <c r="AN718" s="534" t="s">
        <v>55</v>
      </c>
      <c r="AO718" s="437" t="s">
        <v>55</v>
      </c>
      <c r="AP718" s="437" t="s">
        <v>55</v>
      </c>
      <c r="AQ718" s="609" t="s">
        <v>32</v>
      </c>
      <c r="AR718" s="437" t="s">
        <v>2239</v>
      </c>
      <c r="AS718" s="437" t="s">
        <v>2981</v>
      </c>
      <c r="AT718" s="437"/>
      <c r="AU718" s="796" t="s">
        <v>2241</v>
      </c>
      <c r="AV718" s="437">
        <v>717</v>
      </c>
    </row>
    <row r="719" spans="1:48" ht="27">
      <c r="A719" s="535">
        <v>45784</v>
      </c>
      <c r="B719" s="536">
        <v>105</v>
      </c>
      <c r="C719" s="537">
        <v>0.66666666666666663</v>
      </c>
      <c r="D719" s="538">
        <v>2503732</v>
      </c>
      <c r="E719" s="538" t="s">
        <v>21</v>
      </c>
      <c r="F719" s="538" t="s">
        <v>55</v>
      </c>
      <c r="G719" s="857">
        <v>14.05</v>
      </c>
      <c r="H719" s="857"/>
      <c r="I719" s="857"/>
      <c r="J719" s="530"/>
      <c r="K719" s="830">
        <v>13.01</v>
      </c>
      <c r="L719" s="539">
        <f>(SSSE[[#This Row],[Protéine Brut (%) (+/-0,7)]]/(100-SSSE[[#This Row],[Humidité (%)]]))*100</f>
        <v>15.136707388016287</v>
      </c>
      <c r="M719" s="865">
        <v>0.1</v>
      </c>
      <c r="N719" s="865"/>
      <c r="O719" s="865">
        <v>0.32</v>
      </c>
      <c r="P719" s="865">
        <v>1</v>
      </c>
      <c r="Q719" s="867">
        <f>SUM(M719:P719)</f>
        <v>1.42</v>
      </c>
      <c r="R719" s="862">
        <v>11.6</v>
      </c>
      <c r="S719" s="862">
        <v>25.8</v>
      </c>
      <c r="T719" s="862">
        <v>18.8</v>
      </c>
      <c r="U719" s="867">
        <f>SUM(SSSE[[#This Row],[G 355µ]:[G 250µ]])</f>
        <v>56.2</v>
      </c>
      <c r="V719" s="862">
        <v>20.22</v>
      </c>
      <c r="W719" s="862">
        <v>12</v>
      </c>
      <c r="X719" s="862">
        <v>3.8</v>
      </c>
      <c r="Y719" s="883">
        <v>3.8</v>
      </c>
      <c r="Z719" s="867">
        <f>SUM(V719:Y719)</f>
        <v>39.819999999999993</v>
      </c>
      <c r="AA719" s="822"/>
      <c r="AB719" s="822"/>
      <c r="AC719" s="1116"/>
      <c r="AD719" s="531">
        <v>85.86</v>
      </c>
      <c r="AE719" s="531">
        <v>-1.81</v>
      </c>
      <c r="AF719" s="531">
        <v>20.94</v>
      </c>
      <c r="AG719" s="540">
        <v>4</v>
      </c>
      <c r="AH719" s="540">
        <v>89</v>
      </c>
      <c r="AI719" s="947"/>
      <c r="AJ719" s="437"/>
      <c r="AK719" s="550" t="s">
        <v>2982</v>
      </c>
      <c r="AL719" s="550" t="s">
        <v>46</v>
      </c>
      <c r="AM719" s="437" t="s">
        <v>55</v>
      </c>
      <c r="AN719" s="534" t="s">
        <v>55</v>
      </c>
      <c r="AO719" s="437" t="s">
        <v>55</v>
      </c>
      <c r="AP719" s="437" t="s">
        <v>55</v>
      </c>
      <c r="AQ719" s="609" t="s">
        <v>32</v>
      </c>
      <c r="AR719" s="437" t="s">
        <v>2239</v>
      </c>
      <c r="AS719" s="437" t="s">
        <v>2983</v>
      </c>
      <c r="AT719" s="437"/>
      <c r="AU719" s="796" t="s">
        <v>2241</v>
      </c>
      <c r="AV719" s="437">
        <v>718</v>
      </c>
    </row>
    <row r="720" spans="1:48" ht="27">
      <c r="A720" s="535">
        <v>45785</v>
      </c>
      <c r="B720" s="536">
        <v>105</v>
      </c>
      <c r="C720" s="537">
        <v>0.375</v>
      </c>
      <c r="D720" s="538">
        <v>2503741</v>
      </c>
      <c r="E720" s="538" t="s">
        <v>21</v>
      </c>
      <c r="F720" s="538" t="s">
        <v>55</v>
      </c>
      <c r="G720" s="857">
        <v>14.16</v>
      </c>
      <c r="H720" s="857"/>
      <c r="I720" s="857">
        <v>13.9</v>
      </c>
      <c r="J720" s="530"/>
      <c r="K720" s="830">
        <v>13.41</v>
      </c>
      <c r="L720" s="539">
        <f>(SSSE[[#This Row],[Protéine Brut (%) (+/-0,7)]]/(100-SSSE[[#This Row],[Humidité (%)]]))*100</f>
        <v>15.622087604846225</v>
      </c>
      <c r="M720" s="866">
        <v>0</v>
      </c>
      <c r="N720" s="866"/>
      <c r="O720" s="866">
        <v>0.5</v>
      </c>
      <c r="P720" s="866">
        <v>0.64</v>
      </c>
      <c r="Q720" s="867">
        <f>SUM(M720:P720)</f>
        <v>1.1400000000000001</v>
      </c>
      <c r="R720" s="868">
        <v>10.02</v>
      </c>
      <c r="S720" s="868">
        <v>25.56</v>
      </c>
      <c r="T720" s="868">
        <v>19</v>
      </c>
      <c r="U720" s="867">
        <f>SUM(SSSE[[#This Row],[G 355µ]:[G 250µ]])</f>
        <v>54.58</v>
      </c>
      <c r="V720" s="868">
        <v>21.6</v>
      </c>
      <c r="W720" s="868">
        <v>12.48</v>
      </c>
      <c r="X720" s="868">
        <v>5.0599999999999996</v>
      </c>
      <c r="Y720" s="884">
        <v>4.0599999999999996</v>
      </c>
      <c r="Z720" s="867">
        <f>SUM(V720:Y720)</f>
        <v>43.2</v>
      </c>
      <c r="AA720" s="822">
        <v>38.86</v>
      </c>
      <c r="AB720" s="822">
        <v>69.239999999999995</v>
      </c>
      <c r="AC720" s="1116">
        <v>14.04</v>
      </c>
      <c r="AD720" s="531">
        <v>85.03</v>
      </c>
      <c r="AE720" s="531">
        <v>-1.77</v>
      </c>
      <c r="AF720" s="531">
        <v>21.32</v>
      </c>
      <c r="AG720" s="540">
        <v>6</v>
      </c>
      <c r="AH720" s="540">
        <v>110</v>
      </c>
      <c r="AI720" s="947">
        <v>0.72</v>
      </c>
      <c r="AJ720" s="437"/>
      <c r="AK720" s="550" t="s">
        <v>2984</v>
      </c>
      <c r="AL720" s="550" t="s">
        <v>46</v>
      </c>
      <c r="AM720" s="437" t="s">
        <v>55</v>
      </c>
      <c r="AN720" s="534" t="s">
        <v>55</v>
      </c>
      <c r="AO720" s="437" t="s">
        <v>55</v>
      </c>
      <c r="AP720" s="437" t="s">
        <v>55</v>
      </c>
      <c r="AQ720" s="609" t="s">
        <v>32</v>
      </c>
      <c r="AR720" s="437" t="s">
        <v>2239</v>
      </c>
      <c r="AS720" s="437" t="s">
        <v>2985</v>
      </c>
      <c r="AT720" s="437"/>
      <c r="AU720" s="796" t="s">
        <v>2241</v>
      </c>
      <c r="AV720" s="437">
        <v>719</v>
      </c>
    </row>
    <row r="721" spans="1:48" ht="27">
      <c r="A721" s="535">
        <v>45785</v>
      </c>
      <c r="B721" s="536">
        <v>105</v>
      </c>
      <c r="C721" s="537">
        <v>0.35416666666666669</v>
      </c>
      <c r="D721" s="538">
        <v>2503738</v>
      </c>
      <c r="E721" s="538" t="s">
        <v>59</v>
      </c>
      <c r="F721" s="538" t="s">
        <v>55</v>
      </c>
      <c r="G721" s="857">
        <v>13.98</v>
      </c>
      <c r="H721" s="857"/>
      <c r="I721" s="857">
        <v>13.77</v>
      </c>
      <c r="J721" s="530"/>
      <c r="K721" s="830">
        <v>13.54</v>
      </c>
      <c r="L721" s="539">
        <f>(SSSE[[#This Row],[Protéine Brut (%) (+/-0,7)]]/(100-SSSE[[#This Row],[Humidité (%)]]))*100</f>
        <v>15.740525459195537</v>
      </c>
      <c r="M721" s="865">
        <v>0</v>
      </c>
      <c r="N721" s="865"/>
      <c r="O721" s="865">
        <v>0.6</v>
      </c>
      <c r="P721" s="865">
        <v>0.6</v>
      </c>
      <c r="Q721" s="867">
        <f>SUM(M721:P721)</f>
        <v>1.2</v>
      </c>
      <c r="R721" s="862">
        <v>9.4</v>
      </c>
      <c r="S721" s="862">
        <v>24</v>
      </c>
      <c r="T721" s="862">
        <v>18</v>
      </c>
      <c r="U721" s="867">
        <f>SUM(SSSE[[#This Row],[G 355µ]:[G 250µ]])</f>
        <v>51.4</v>
      </c>
      <c r="V721" s="862">
        <v>18.2</v>
      </c>
      <c r="W721" s="862">
        <v>12</v>
      </c>
      <c r="X721" s="862">
        <v>7.4</v>
      </c>
      <c r="Y721" s="883">
        <v>10</v>
      </c>
      <c r="Z721" s="867">
        <f>SUM(V721:Y721)</f>
        <v>47.6</v>
      </c>
      <c r="AA721" s="822">
        <v>34.65</v>
      </c>
      <c r="AB721" s="822">
        <v>78.19</v>
      </c>
      <c r="AC721" s="1116">
        <v>12.22</v>
      </c>
      <c r="AD721" s="531">
        <v>84.87</v>
      </c>
      <c r="AE721" s="531">
        <v>-1.4</v>
      </c>
      <c r="AF721" s="531">
        <v>20.14</v>
      </c>
      <c r="AG721" s="540">
        <v>4</v>
      </c>
      <c r="AH721" s="540">
        <v>98</v>
      </c>
      <c r="AI721" s="947"/>
      <c r="AJ721" s="437"/>
      <c r="AK721" s="550"/>
      <c r="AL721" s="550" t="s">
        <v>105</v>
      </c>
      <c r="AM721" s="437" t="s">
        <v>55</v>
      </c>
      <c r="AN721" s="534" t="s">
        <v>55</v>
      </c>
      <c r="AO721" s="437" t="s">
        <v>55</v>
      </c>
      <c r="AP721" s="437" t="s">
        <v>55</v>
      </c>
      <c r="AQ721" s="609" t="s">
        <v>32</v>
      </c>
      <c r="AR721" s="437" t="s">
        <v>2239</v>
      </c>
      <c r="AS721" s="437" t="s">
        <v>2986</v>
      </c>
      <c r="AT721" s="437"/>
      <c r="AU721" s="796" t="s">
        <v>2241</v>
      </c>
      <c r="AV721" s="437">
        <v>720</v>
      </c>
    </row>
    <row r="722" spans="1:48" ht="27">
      <c r="A722" s="541">
        <v>45785</v>
      </c>
      <c r="B722" s="536">
        <v>105</v>
      </c>
      <c r="C722" s="543">
        <v>0.58333333333333337</v>
      </c>
      <c r="D722" s="544">
        <v>2503764</v>
      </c>
      <c r="E722" s="538" t="s">
        <v>59</v>
      </c>
      <c r="F722" s="538" t="s">
        <v>55</v>
      </c>
      <c r="G722" s="858">
        <v>14.01</v>
      </c>
      <c r="H722" s="858"/>
      <c r="I722" s="858"/>
      <c r="J722" s="545"/>
      <c r="K722" s="831">
        <v>13.16</v>
      </c>
      <c r="L722" s="539">
        <f>(SSSE[[#This Row],[Protéine Brut (%) (+/-0,7)]]/(100-SSSE[[#This Row],[Humidité (%)]]))*100</f>
        <v>15.304105128503315</v>
      </c>
      <c r="M722" s="866">
        <v>0</v>
      </c>
      <c r="N722" s="866"/>
      <c r="O722" s="866">
        <v>0.3</v>
      </c>
      <c r="P722" s="866">
        <v>0.8</v>
      </c>
      <c r="Q722" s="867">
        <f>SUM(M722:P722)</f>
        <v>1.1000000000000001</v>
      </c>
      <c r="R722" s="868">
        <v>8</v>
      </c>
      <c r="S722" s="868">
        <v>21.1</v>
      </c>
      <c r="T722" s="868">
        <v>16.600000000000001</v>
      </c>
      <c r="U722" s="867">
        <f>SUM(SSSE[[#This Row],[G 355µ]:[G 250µ]])</f>
        <v>45.7</v>
      </c>
      <c r="V722" s="868">
        <v>18.66</v>
      </c>
      <c r="W722" s="868">
        <v>17.440000000000001</v>
      </c>
      <c r="X722" s="868">
        <v>10.66</v>
      </c>
      <c r="Y722" s="884">
        <v>6.4</v>
      </c>
      <c r="Z722" s="867">
        <f>SUM(V722:Y722)</f>
        <v>53.160000000000004</v>
      </c>
      <c r="AA722" s="824"/>
      <c r="AB722" s="824"/>
      <c r="AC722" s="1012"/>
      <c r="AD722" s="547">
        <v>85.07</v>
      </c>
      <c r="AE722" s="547">
        <v>-1.29</v>
      </c>
      <c r="AF722" s="547">
        <v>19.57</v>
      </c>
      <c r="AG722" s="549">
        <v>5</v>
      </c>
      <c r="AH722" s="540">
        <v>120</v>
      </c>
      <c r="AI722" s="948"/>
      <c r="AJ722" s="550"/>
      <c r="AK722" s="550"/>
      <c r="AL722" s="550" t="s">
        <v>46</v>
      </c>
      <c r="AM722" s="437" t="s">
        <v>55</v>
      </c>
      <c r="AN722" s="534" t="s">
        <v>55</v>
      </c>
      <c r="AO722" s="437" t="s">
        <v>55</v>
      </c>
      <c r="AP722" s="437" t="s">
        <v>55</v>
      </c>
      <c r="AQ722" s="609" t="s">
        <v>32</v>
      </c>
      <c r="AR722" s="437" t="s">
        <v>2239</v>
      </c>
      <c r="AS722" s="437" t="s">
        <v>2987</v>
      </c>
      <c r="AT722" s="437"/>
      <c r="AU722" s="796" t="s">
        <v>2241</v>
      </c>
      <c r="AV722" s="437">
        <v>721</v>
      </c>
    </row>
    <row r="723" spans="1:48" ht="27">
      <c r="A723" s="541">
        <v>45785</v>
      </c>
      <c r="B723" s="536">
        <v>105</v>
      </c>
      <c r="C723" s="543">
        <v>0.625</v>
      </c>
      <c r="D723" s="544">
        <v>2503763</v>
      </c>
      <c r="E723" s="538" t="s">
        <v>40</v>
      </c>
      <c r="F723" s="538" t="s">
        <v>55</v>
      </c>
      <c r="G723" s="858">
        <v>13.83</v>
      </c>
      <c r="H723" s="858"/>
      <c r="I723" s="858">
        <v>13.5</v>
      </c>
      <c r="J723" s="545"/>
      <c r="K723" s="831">
        <v>13.23</v>
      </c>
      <c r="L723" s="539">
        <f>(SSSE[[#This Row],[Protéine Brut (%) (+/-0,7)]]/(100-SSSE[[#This Row],[Humidité (%)]]))*100</f>
        <v>15.353371242891958</v>
      </c>
      <c r="M723" s="866">
        <v>0.06</v>
      </c>
      <c r="N723" s="866"/>
      <c r="O723" s="866">
        <v>0.46</v>
      </c>
      <c r="P723" s="866">
        <v>0.9</v>
      </c>
      <c r="Q723" s="867">
        <f>SUM(M723:P723)</f>
        <v>1.42</v>
      </c>
      <c r="R723" s="868">
        <v>10.84</v>
      </c>
      <c r="S723" s="868">
        <v>20.8</v>
      </c>
      <c r="T723" s="868">
        <v>15.12</v>
      </c>
      <c r="U723" s="867">
        <f>SUM(SSSE[[#This Row],[G 355µ]:[G 250µ]])</f>
        <v>46.76</v>
      </c>
      <c r="V723" s="868">
        <v>16.88</v>
      </c>
      <c r="W723" s="868">
        <v>10.8</v>
      </c>
      <c r="X723" s="868">
        <v>8.82</v>
      </c>
      <c r="Y723" s="884">
        <v>11.9</v>
      </c>
      <c r="Z723" s="867">
        <f>SUM(V723:Y723)</f>
        <v>48.4</v>
      </c>
      <c r="AA723" s="824"/>
      <c r="AB723" s="824"/>
      <c r="AC723" s="1012"/>
      <c r="AD723" s="547">
        <v>85</v>
      </c>
      <c r="AE723" s="547">
        <v>-1.04</v>
      </c>
      <c r="AF723" s="823">
        <v>18.62</v>
      </c>
      <c r="AG723" s="549">
        <v>4</v>
      </c>
      <c r="AH723" s="540">
        <v>115</v>
      </c>
      <c r="AI723" s="948"/>
      <c r="AJ723" s="550"/>
      <c r="AK723" s="550"/>
      <c r="AL723" s="550" t="s">
        <v>105</v>
      </c>
      <c r="AM723" s="437" t="s">
        <v>55</v>
      </c>
      <c r="AN723" s="534" t="s">
        <v>55</v>
      </c>
      <c r="AO723" s="437" t="s">
        <v>55</v>
      </c>
      <c r="AP723" s="437" t="s">
        <v>55</v>
      </c>
      <c r="AQ723" s="609" t="s">
        <v>32</v>
      </c>
      <c r="AR723" s="437" t="s">
        <v>2239</v>
      </c>
      <c r="AS723" s="437" t="s">
        <v>2988</v>
      </c>
      <c r="AT723" s="437"/>
      <c r="AU723" s="796" t="s">
        <v>2241</v>
      </c>
      <c r="AV723" s="437">
        <v>722</v>
      </c>
    </row>
    <row r="724" spans="1:48" ht="27">
      <c r="A724" s="535">
        <v>45786</v>
      </c>
      <c r="B724" s="536">
        <v>105</v>
      </c>
      <c r="C724" s="537">
        <v>0.35416666666666669</v>
      </c>
      <c r="D724" s="538">
        <v>2503770</v>
      </c>
      <c r="E724" s="538" t="s">
        <v>21</v>
      </c>
      <c r="F724" s="538" t="s">
        <v>55</v>
      </c>
      <c r="G724" s="857">
        <v>14.03</v>
      </c>
      <c r="H724" s="857"/>
      <c r="I724" s="857"/>
      <c r="J724" s="530"/>
      <c r="K724" s="830">
        <v>12.65</v>
      </c>
      <c r="L724" s="539">
        <f>(SSSE[[#This Row],[Protéine Brut (%) (+/-0,7)]]/(100-SSSE[[#This Row],[Humidité (%)]]))*100</f>
        <v>14.714435268116786</v>
      </c>
      <c r="M724" s="866">
        <v>0</v>
      </c>
      <c r="N724" s="866"/>
      <c r="O724" s="866">
        <v>0.6</v>
      </c>
      <c r="P724" s="866">
        <v>0.16</v>
      </c>
      <c r="Q724" s="867">
        <f>SUM(M724:P724)</f>
        <v>0.76</v>
      </c>
      <c r="R724" s="868">
        <v>12.36</v>
      </c>
      <c r="S724" s="868">
        <v>25.8</v>
      </c>
      <c r="T724" s="868">
        <v>18.66</v>
      </c>
      <c r="U724" s="867">
        <f>SUM(SSSE[[#This Row],[G 355µ]:[G 250µ]])</f>
        <v>56.819999999999993</v>
      </c>
      <c r="V724" s="868">
        <v>19.86</v>
      </c>
      <c r="W724" s="868">
        <v>12.4</v>
      </c>
      <c r="X724" s="868">
        <v>3.6</v>
      </c>
      <c r="Y724" s="884">
        <v>4.87</v>
      </c>
      <c r="Z724" s="867">
        <f>SUM(V724:Y724)</f>
        <v>40.729999999999997</v>
      </c>
      <c r="AA724" s="822"/>
      <c r="AB724" s="822"/>
      <c r="AC724" s="1116"/>
      <c r="AD724" s="531">
        <v>84.58</v>
      </c>
      <c r="AE724" s="531">
        <v>-1.37</v>
      </c>
      <c r="AF724" s="531">
        <v>20.07</v>
      </c>
      <c r="AG724" s="540">
        <v>6</v>
      </c>
      <c r="AH724" s="540">
        <v>98</v>
      </c>
      <c r="AI724" s="947"/>
      <c r="AJ724" s="437"/>
      <c r="AK724" s="550" t="s">
        <v>2989</v>
      </c>
      <c r="AL724" s="550" t="s">
        <v>105</v>
      </c>
      <c r="AM724" s="437" t="s">
        <v>55</v>
      </c>
      <c r="AN724" s="534" t="s">
        <v>55</v>
      </c>
      <c r="AO724" s="437" t="s">
        <v>55</v>
      </c>
      <c r="AP724" s="437" t="s">
        <v>55</v>
      </c>
      <c r="AQ724" s="609" t="s">
        <v>32</v>
      </c>
      <c r="AR724" s="437" t="s">
        <v>2239</v>
      </c>
      <c r="AS724" s="1268" t="s">
        <v>2990</v>
      </c>
      <c r="AT724" s="437"/>
      <c r="AU724" s="796" t="s">
        <v>2241</v>
      </c>
      <c r="AV724" s="437">
        <v>723</v>
      </c>
    </row>
    <row r="725" spans="1:48" ht="27">
      <c r="A725" s="535">
        <v>45786</v>
      </c>
      <c r="B725" s="536">
        <v>105</v>
      </c>
      <c r="C725" s="537">
        <v>0.35416666666666669</v>
      </c>
      <c r="D725" s="538">
        <v>2503772</v>
      </c>
      <c r="E725" s="538" t="s">
        <v>21</v>
      </c>
      <c r="F725" s="538" t="s">
        <v>55</v>
      </c>
      <c r="G725" s="857">
        <v>14.01</v>
      </c>
      <c r="H725" s="857"/>
      <c r="I725" s="857"/>
      <c r="J725" s="530"/>
      <c r="K725" s="830">
        <v>12.81</v>
      </c>
      <c r="L725" s="539">
        <f>(SSSE[[#This Row],[Protéine Brut (%) (+/-0,7)]]/(100-SSSE[[#This Row],[Humidité (%)]]))*100</f>
        <v>14.89708105593674</v>
      </c>
      <c r="M725" s="866"/>
      <c r="N725" s="866"/>
      <c r="O725" s="866"/>
      <c r="P725" s="866"/>
      <c r="Q725" s="867"/>
      <c r="R725" s="868"/>
      <c r="S725" s="868"/>
      <c r="T725" s="868"/>
      <c r="U725" s="867"/>
      <c r="V725" s="868"/>
      <c r="W725" s="868"/>
      <c r="X725" s="868"/>
      <c r="Y725" s="884"/>
      <c r="Z725" s="867"/>
      <c r="AA725" s="822"/>
      <c r="AB725" s="822"/>
      <c r="AC725" s="1116"/>
      <c r="AD725" s="531">
        <v>84.97</v>
      </c>
      <c r="AE725" s="531">
        <v>-1.49</v>
      </c>
      <c r="AF725" s="531">
        <v>20</v>
      </c>
      <c r="AG725" s="540">
        <v>9</v>
      </c>
      <c r="AH725" s="540">
        <v>99</v>
      </c>
      <c r="AI725" s="947"/>
      <c r="AJ725" s="437"/>
      <c r="AK725" s="550" t="s">
        <v>2991</v>
      </c>
      <c r="AL725" s="550" t="s">
        <v>105</v>
      </c>
      <c r="AM725" s="437" t="s">
        <v>55</v>
      </c>
      <c r="AN725" s="534" t="s">
        <v>55</v>
      </c>
      <c r="AO725" s="437" t="s">
        <v>55</v>
      </c>
      <c r="AP725" s="437" t="s">
        <v>55</v>
      </c>
      <c r="AQ725" s="609" t="s">
        <v>32</v>
      </c>
      <c r="AR725" s="437" t="s">
        <v>2239</v>
      </c>
      <c r="AS725" s="437" t="s">
        <v>2992</v>
      </c>
      <c r="AT725" s="437"/>
      <c r="AU725" s="796" t="s">
        <v>2241</v>
      </c>
      <c r="AV725" s="437">
        <v>724</v>
      </c>
    </row>
    <row r="726" spans="1:48" ht="27">
      <c r="A726" s="535">
        <v>45786</v>
      </c>
      <c r="B726" s="536">
        <v>105</v>
      </c>
      <c r="C726" s="537">
        <v>0.32291666666666669</v>
      </c>
      <c r="D726" s="538">
        <v>2503773</v>
      </c>
      <c r="E726" s="538" t="s">
        <v>40</v>
      </c>
      <c r="F726" s="538" t="s">
        <v>55</v>
      </c>
      <c r="G726" s="857">
        <v>13.74</v>
      </c>
      <c r="H726" s="857"/>
      <c r="I726" s="857"/>
      <c r="J726" s="530"/>
      <c r="K726" s="830">
        <v>13.66</v>
      </c>
      <c r="L726" s="539">
        <f>(SSSE[[#This Row],[Protéine Brut (%) (+/-0,7)]]/(100-SSSE[[#This Row],[Humidité (%)]]))*100</f>
        <v>15.835845119406445</v>
      </c>
      <c r="M726" s="866">
        <v>0</v>
      </c>
      <c r="N726" s="866"/>
      <c r="O726" s="866">
        <v>0.06</v>
      </c>
      <c r="P726" s="866">
        <v>0.9</v>
      </c>
      <c r="Q726" s="867">
        <f>SUM(M726:P726)</f>
        <v>0.96</v>
      </c>
      <c r="R726" s="868">
        <v>8</v>
      </c>
      <c r="S726" s="868">
        <v>17.2</v>
      </c>
      <c r="T726" s="868">
        <v>14</v>
      </c>
      <c r="U726" s="867">
        <f>SUM(SSSE[[#This Row],[G 355µ]:[G 250µ]])</f>
        <v>39.200000000000003</v>
      </c>
      <c r="V726" s="868">
        <v>24</v>
      </c>
      <c r="W726" s="868">
        <v>12.5</v>
      </c>
      <c r="X726" s="868">
        <v>10.8</v>
      </c>
      <c r="Y726" s="884">
        <v>12.8</v>
      </c>
      <c r="Z726" s="867">
        <f>SUM(V726:Y726)</f>
        <v>60.099999999999994</v>
      </c>
      <c r="AA726" s="822">
        <v>36.700000000000003</v>
      </c>
      <c r="AB726" s="822">
        <v>57.96</v>
      </c>
      <c r="AC726" s="1116">
        <v>12.03</v>
      </c>
      <c r="AD726" s="531">
        <v>85.29</v>
      </c>
      <c r="AE726" s="531">
        <v>-1.1200000000000001</v>
      </c>
      <c r="AF726" s="531">
        <v>19.149999999999999</v>
      </c>
      <c r="AG726" s="540">
        <v>6</v>
      </c>
      <c r="AH726" s="540">
        <v>117</v>
      </c>
      <c r="AI726" s="947"/>
      <c r="AJ726" s="437"/>
      <c r="AK726" s="550"/>
      <c r="AL726" s="550" t="s">
        <v>105</v>
      </c>
      <c r="AM726" s="437" t="s">
        <v>55</v>
      </c>
      <c r="AN726" s="534" t="s">
        <v>55</v>
      </c>
      <c r="AO726" s="437" t="s">
        <v>55</v>
      </c>
      <c r="AP726" s="437" t="s">
        <v>55</v>
      </c>
      <c r="AQ726" s="609" t="s">
        <v>32</v>
      </c>
      <c r="AR726" s="437" t="s">
        <v>2239</v>
      </c>
      <c r="AS726" s="437" t="s">
        <v>2993</v>
      </c>
      <c r="AT726" s="437"/>
      <c r="AU726" s="796" t="s">
        <v>2241</v>
      </c>
      <c r="AV726" s="437">
        <v>725</v>
      </c>
    </row>
    <row r="727" spans="1:48" ht="27">
      <c r="A727" s="535">
        <v>45786</v>
      </c>
      <c r="B727" s="536">
        <v>105</v>
      </c>
      <c r="C727" s="537">
        <v>0.33333333333333331</v>
      </c>
      <c r="D727" s="538">
        <v>2503774</v>
      </c>
      <c r="E727" s="538" t="s">
        <v>59</v>
      </c>
      <c r="F727" s="538" t="s">
        <v>55</v>
      </c>
      <c r="G727" s="857">
        <v>13.98</v>
      </c>
      <c r="H727" s="857"/>
      <c r="I727" s="857">
        <v>13.69</v>
      </c>
      <c r="J727" s="530"/>
      <c r="K727" s="830">
        <v>13.83</v>
      </c>
      <c r="L727" s="539">
        <f>(SSSE[[#This Row],[Protéine Brut (%) (+/-0,7)]]/(100-SSSE[[#This Row],[Humidité (%)]]))*100</f>
        <v>16.077656358986285</v>
      </c>
      <c r="M727" s="866">
        <v>0</v>
      </c>
      <c r="N727" s="866"/>
      <c r="O727" s="866">
        <v>0.32</v>
      </c>
      <c r="P727" s="866">
        <v>0.9</v>
      </c>
      <c r="Q727" s="867">
        <f>SUM(M727:P727)</f>
        <v>1.22</v>
      </c>
      <c r="R727" s="868">
        <v>8.26</v>
      </c>
      <c r="S727" s="868">
        <v>10.82</v>
      </c>
      <c r="T727" s="868">
        <v>17.66</v>
      </c>
      <c r="U727" s="867">
        <f>SUM(SSSE[[#This Row],[G 355µ]:[G 250µ]])</f>
        <v>36.739999999999995</v>
      </c>
      <c r="V727" s="868">
        <v>23.86</v>
      </c>
      <c r="W727" s="868">
        <v>17.68</v>
      </c>
      <c r="X727" s="868">
        <v>8.48</v>
      </c>
      <c r="Y727" s="884">
        <v>8</v>
      </c>
      <c r="Z727" s="867">
        <f>SUM(V727:Y727)</f>
        <v>58.019999999999996</v>
      </c>
      <c r="AA727" s="822">
        <v>37.94</v>
      </c>
      <c r="AB727" s="822">
        <v>58.9</v>
      </c>
      <c r="AC727" s="1116">
        <v>12.03</v>
      </c>
      <c r="AD727" s="531">
        <v>84.99</v>
      </c>
      <c r="AE727" s="531">
        <v>-1.41</v>
      </c>
      <c r="AF727" s="531">
        <v>19.809999999999999</v>
      </c>
      <c r="AG727" s="540">
        <v>8</v>
      </c>
      <c r="AH727" s="540">
        <v>118</v>
      </c>
      <c r="AI727" s="947"/>
      <c r="AJ727" s="437"/>
      <c r="AK727" s="550"/>
      <c r="AL727" s="550" t="s">
        <v>105</v>
      </c>
      <c r="AM727" s="437" t="s">
        <v>55</v>
      </c>
      <c r="AN727" s="534" t="s">
        <v>55</v>
      </c>
      <c r="AO727" s="437" t="s">
        <v>55</v>
      </c>
      <c r="AP727" s="437" t="s">
        <v>55</v>
      </c>
      <c r="AQ727" s="609" t="s">
        <v>32</v>
      </c>
      <c r="AR727" s="437" t="s">
        <v>2239</v>
      </c>
      <c r="AS727" s="437" t="s">
        <v>2994</v>
      </c>
      <c r="AT727" s="437"/>
      <c r="AU727" s="796" t="s">
        <v>2241</v>
      </c>
      <c r="AV727" s="437">
        <v>726</v>
      </c>
    </row>
    <row r="728" spans="1:48" ht="27">
      <c r="A728" s="535">
        <v>45786</v>
      </c>
      <c r="B728" s="536">
        <v>105</v>
      </c>
      <c r="C728" s="537">
        <v>0.41666666666666669</v>
      </c>
      <c r="D728" s="538">
        <v>2503795</v>
      </c>
      <c r="E728" s="538" t="s">
        <v>21</v>
      </c>
      <c r="F728" s="538" t="s">
        <v>55</v>
      </c>
      <c r="G728" s="857">
        <v>13.88</v>
      </c>
      <c r="H728" s="857"/>
      <c r="I728" s="857">
        <v>13.61</v>
      </c>
      <c r="J728" s="530"/>
      <c r="K728" s="830">
        <v>12.71</v>
      </c>
      <c r="L728" s="539">
        <f>(SSSE[[#This Row],[Protéine Brut (%) (+/-0,7)]]/(100-SSSE[[#This Row],[Humidité (%)]]))*100</f>
        <v>14.758476544356711</v>
      </c>
      <c r="M728" s="866">
        <v>0</v>
      </c>
      <c r="N728" s="866"/>
      <c r="O728" s="866">
        <v>0.6</v>
      </c>
      <c r="P728" s="866">
        <v>1.3</v>
      </c>
      <c r="Q728" s="867">
        <f>SUM(M728:P728)</f>
        <v>1.9</v>
      </c>
      <c r="R728" s="868">
        <v>12.2</v>
      </c>
      <c r="S728" s="868">
        <v>25.8</v>
      </c>
      <c r="T728" s="868">
        <v>19.239999999999998</v>
      </c>
      <c r="U728" s="867">
        <f>SUM(SSSE[[#This Row],[G 355µ]:[G 250µ]])</f>
        <v>57.239999999999995</v>
      </c>
      <c r="V728" s="868">
        <v>23.8</v>
      </c>
      <c r="W728" s="868">
        <v>9.6</v>
      </c>
      <c r="X728" s="868">
        <v>3.4</v>
      </c>
      <c r="Y728" s="884">
        <v>2.9</v>
      </c>
      <c r="Z728" s="867">
        <f>SUM(V728:Y728)</f>
        <v>39.699999999999996</v>
      </c>
      <c r="AA728" s="822"/>
      <c r="AB728" s="822"/>
      <c r="AC728" s="1116"/>
      <c r="AD728" s="531">
        <v>84.79</v>
      </c>
      <c r="AE728" s="531">
        <v>-1.42</v>
      </c>
      <c r="AF728" s="531">
        <v>20.09</v>
      </c>
      <c r="AG728" s="540">
        <v>5</v>
      </c>
      <c r="AH728" s="540">
        <v>89</v>
      </c>
      <c r="AI728" s="947"/>
      <c r="AJ728" s="437"/>
      <c r="AK728" s="550"/>
      <c r="AL728" s="550" t="s">
        <v>46</v>
      </c>
      <c r="AM728" s="437" t="s">
        <v>55</v>
      </c>
      <c r="AN728" s="534" t="s">
        <v>55</v>
      </c>
      <c r="AO728" s="437" t="s">
        <v>55</v>
      </c>
      <c r="AP728" s="437" t="s">
        <v>55</v>
      </c>
      <c r="AQ728" s="609" t="s">
        <v>32</v>
      </c>
      <c r="AR728" s="437" t="s">
        <v>2239</v>
      </c>
      <c r="AS728" s="437" t="s">
        <v>2995</v>
      </c>
      <c r="AT728" s="437"/>
      <c r="AU728" s="796" t="s">
        <v>2241</v>
      </c>
      <c r="AV728" s="437">
        <v>727</v>
      </c>
    </row>
    <row r="729" spans="1:48" ht="27">
      <c r="A729" s="541">
        <v>45786</v>
      </c>
      <c r="B729" s="542">
        <v>105</v>
      </c>
      <c r="C729" s="543">
        <v>0.5</v>
      </c>
      <c r="D729" s="544">
        <v>2503796</v>
      </c>
      <c r="E729" s="544" t="s">
        <v>21</v>
      </c>
      <c r="F729" s="544" t="s">
        <v>55</v>
      </c>
      <c r="G729" s="858">
        <v>13.66</v>
      </c>
      <c r="H729" s="858"/>
      <c r="I729" s="858">
        <v>13.59</v>
      </c>
      <c r="J729" s="545"/>
      <c r="K729" s="831">
        <v>12.84</v>
      </c>
      <c r="L729" s="546">
        <f>(SSSE[[#This Row],[Protéine Brut (%) (+/-0,7)]]/(100-SSSE[[#This Row],[Humidité (%)]]))*100</f>
        <v>14.871438498957609</v>
      </c>
      <c r="M729" s="866">
        <v>0</v>
      </c>
      <c r="N729" s="866"/>
      <c r="O729" s="866">
        <v>0.6</v>
      </c>
      <c r="P729" s="866">
        <v>1.34</v>
      </c>
      <c r="Q729" s="867">
        <f>SUM(M729:P729)</f>
        <v>1.94</v>
      </c>
      <c r="R729" s="868">
        <v>13</v>
      </c>
      <c r="S729" s="868">
        <v>27.2</v>
      </c>
      <c r="T729" s="868">
        <v>19.600000000000001</v>
      </c>
      <c r="U729" s="867">
        <f>SUM(SSSE[[#This Row],[G 355µ]:[G 250µ]])</f>
        <v>59.800000000000004</v>
      </c>
      <c r="V729" s="868">
        <v>21.4</v>
      </c>
      <c r="W729" s="868">
        <v>8.66</v>
      </c>
      <c r="X729" s="868">
        <v>3.2</v>
      </c>
      <c r="Y729" s="884">
        <v>2.7</v>
      </c>
      <c r="Z729" s="867">
        <f>SUM(V729:Y729)</f>
        <v>35.96</v>
      </c>
      <c r="AA729" s="824"/>
      <c r="AB729" s="824"/>
      <c r="AC729" s="1012"/>
      <c r="AD729" s="547">
        <v>85.09</v>
      </c>
      <c r="AE729" s="547">
        <v>-1.49</v>
      </c>
      <c r="AF729" s="547">
        <v>20.41</v>
      </c>
      <c r="AG729" s="540">
        <v>2</v>
      </c>
      <c r="AH729" s="540">
        <v>102</v>
      </c>
      <c r="AI729" s="948"/>
      <c r="AJ729" s="550"/>
      <c r="AK729" s="550"/>
      <c r="AL729" s="550" t="s">
        <v>46</v>
      </c>
      <c r="AM729" s="437" t="s">
        <v>55</v>
      </c>
      <c r="AN729" s="534" t="s">
        <v>55</v>
      </c>
      <c r="AO729" s="437" t="s">
        <v>55</v>
      </c>
      <c r="AP729" s="437" t="s">
        <v>55</v>
      </c>
      <c r="AQ729" s="609" t="s">
        <v>32</v>
      </c>
      <c r="AR729" s="437" t="s">
        <v>2239</v>
      </c>
      <c r="AS729" s="437" t="s">
        <v>2996</v>
      </c>
      <c r="AT729" s="437"/>
      <c r="AU729" s="796" t="s">
        <v>2241</v>
      </c>
      <c r="AV729" s="437">
        <v>728</v>
      </c>
    </row>
    <row r="730" spans="1:48" ht="27">
      <c r="A730" s="541">
        <v>45786</v>
      </c>
      <c r="B730" s="542">
        <v>105</v>
      </c>
      <c r="C730" s="543">
        <v>0.6875</v>
      </c>
      <c r="D730" s="544">
        <v>2503803</v>
      </c>
      <c r="E730" s="544" t="s">
        <v>21</v>
      </c>
      <c r="F730" s="544" t="s">
        <v>55</v>
      </c>
      <c r="G730" s="858">
        <v>13.72</v>
      </c>
      <c r="H730" s="858"/>
      <c r="I730" s="858"/>
      <c r="J730" s="545"/>
      <c r="K730" s="831">
        <v>12.68</v>
      </c>
      <c r="L730" s="546">
        <f>(SSSE[[#This Row],[Protéine Brut (%) (+/-0,7)]]/(100-SSSE[[#This Row],[Humidité (%)]]))*100</f>
        <v>14.696337505795084</v>
      </c>
      <c r="M730" s="866">
        <v>0</v>
      </c>
      <c r="N730" s="866"/>
      <c r="O730" s="866">
        <v>0.5</v>
      </c>
      <c r="P730" s="866">
        <v>1.4</v>
      </c>
      <c r="Q730" s="867">
        <f>SUM(M730:P730)</f>
        <v>1.9</v>
      </c>
      <c r="R730" s="868">
        <v>12.3</v>
      </c>
      <c r="S730" s="868">
        <v>26.5</v>
      </c>
      <c r="T730" s="868">
        <v>19</v>
      </c>
      <c r="U730" s="867">
        <f>SUM(SSSE[[#This Row],[G 355µ]:[G 250µ]])</f>
        <v>57.8</v>
      </c>
      <c r="V730" s="868">
        <v>23</v>
      </c>
      <c r="W730" s="868">
        <v>9</v>
      </c>
      <c r="X730" s="868">
        <v>3.5</v>
      </c>
      <c r="Y730" s="884">
        <v>3</v>
      </c>
      <c r="Z730" s="867">
        <f>SUM(V730:Y730)</f>
        <v>38.5</v>
      </c>
      <c r="AA730" s="824"/>
      <c r="AB730" s="824"/>
      <c r="AC730" s="1012"/>
      <c r="AD730" s="547">
        <v>84.53</v>
      </c>
      <c r="AE730" s="547">
        <v>-1.5</v>
      </c>
      <c r="AF730" s="547">
        <v>20.7</v>
      </c>
      <c r="AG730" s="540">
        <v>3</v>
      </c>
      <c r="AH730" s="540">
        <v>84</v>
      </c>
      <c r="AI730" s="948"/>
      <c r="AJ730" s="550"/>
      <c r="AK730" s="550"/>
      <c r="AL730" s="550" t="s">
        <v>105</v>
      </c>
      <c r="AM730" s="437" t="s">
        <v>55</v>
      </c>
      <c r="AN730" s="534" t="s">
        <v>55</v>
      </c>
      <c r="AO730" s="437" t="s">
        <v>55</v>
      </c>
      <c r="AP730" s="437" t="s">
        <v>55</v>
      </c>
      <c r="AQ730" s="609" t="s">
        <v>32</v>
      </c>
      <c r="AR730" s="437" t="s">
        <v>2239</v>
      </c>
      <c r="AS730" s="437" t="s">
        <v>2997</v>
      </c>
      <c r="AT730" s="437"/>
      <c r="AU730" s="796" t="s">
        <v>2241</v>
      </c>
      <c r="AV730" s="437">
        <v>729</v>
      </c>
    </row>
    <row r="731" spans="1:48" ht="27">
      <c r="A731" s="541">
        <v>45789</v>
      </c>
      <c r="B731" s="542">
        <v>105</v>
      </c>
      <c r="C731" s="543">
        <v>0.39583333333333331</v>
      </c>
      <c r="D731" s="544">
        <v>2503855</v>
      </c>
      <c r="E731" s="544" t="s">
        <v>59</v>
      </c>
      <c r="F731" s="544" t="s">
        <v>55</v>
      </c>
      <c r="G731" s="858">
        <v>13.68</v>
      </c>
      <c r="H731" s="858"/>
      <c r="I731" s="858"/>
      <c r="J731" s="545"/>
      <c r="K731" s="831">
        <v>13.1</v>
      </c>
      <c r="L731" s="546">
        <f>(SSSE[[#This Row],[Protéine Brut (%) (+/-0,7)]]/(100-SSSE[[#This Row],[Humidité (%)]]))*100</f>
        <v>15.176088971269694</v>
      </c>
      <c r="M731" s="866">
        <v>0</v>
      </c>
      <c r="N731" s="866"/>
      <c r="O731" s="866">
        <v>0.44</v>
      </c>
      <c r="P731" s="866">
        <v>1.1200000000000001</v>
      </c>
      <c r="Q731" s="867">
        <f>SUM(M731:P731)</f>
        <v>1.56</v>
      </c>
      <c r="R731" s="868">
        <v>10.46</v>
      </c>
      <c r="S731" s="868">
        <v>23.44</v>
      </c>
      <c r="T731" s="868">
        <v>17.8</v>
      </c>
      <c r="U731" s="867">
        <f>SUM(SSSE[[#This Row],[G 355µ]:[G 250µ]])</f>
        <v>51.7</v>
      </c>
      <c r="V731" s="868">
        <v>18.2</v>
      </c>
      <c r="W731" s="868">
        <v>13.8</v>
      </c>
      <c r="X731" s="868">
        <v>11.22</v>
      </c>
      <c r="Y731" s="884">
        <v>2.52</v>
      </c>
      <c r="Z731" s="867">
        <f>SUM(V731:Y731)</f>
        <v>45.74</v>
      </c>
      <c r="AA731" s="824"/>
      <c r="AB731" s="824"/>
      <c r="AC731" s="1012"/>
      <c r="AD731" s="547">
        <v>84.9</v>
      </c>
      <c r="AE731" s="547">
        <v>-1.49</v>
      </c>
      <c r="AF731" s="547">
        <v>20.190000000000001</v>
      </c>
      <c r="AG731" s="540">
        <v>4</v>
      </c>
      <c r="AH731" s="540">
        <v>82</v>
      </c>
      <c r="AI731" s="948"/>
      <c r="AJ731" s="550"/>
      <c r="AK731" s="550"/>
      <c r="AL731" s="550" t="s">
        <v>105</v>
      </c>
      <c r="AM731" s="437" t="s">
        <v>55</v>
      </c>
      <c r="AN731" s="534" t="s">
        <v>55</v>
      </c>
      <c r="AO731" s="437" t="s">
        <v>55</v>
      </c>
      <c r="AP731" s="437" t="s">
        <v>55</v>
      </c>
      <c r="AQ731" s="609" t="s">
        <v>32</v>
      </c>
      <c r="AR731" s="437" t="s">
        <v>2239</v>
      </c>
      <c r="AS731" s="437" t="s">
        <v>2998</v>
      </c>
      <c r="AT731" s="437"/>
      <c r="AU731" s="796" t="s">
        <v>2241</v>
      </c>
      <c r="AV731" s="437">
        <v>730</v>
      </c>
    </row>
    <row r="732" spans="1:48" ht="27">
      <c r="A732" s="535">
        <v>45790</v>
      </c>
      <c r="B732" s="536">
        <v>105</v>
      </c>
      <c r="C732" s="537">
        <v>0.375</v>
      </c>
      <c r="D732" s="538">
        <v>2503887</v>
      </c>
      <c r="E732" s="538" t="s">
        <v>21</v>
      </c>
      <c r="F732" s="538" t="s">
        <v>55</v>
      </c>
      <c r="G732" s="857">
        <v>14.14</v>
      </c>
      <c r="H732" s="857"/>
      <c r="I732" s="857"/>
      <c r="J732" s="530"/>
      <c r="K732" s="830">
        <v>12.7</v>
      </c>
      <c r="L732" s="539">
        <f>(SSSE[[#This Row],[Protéine Brut (%) (+/-0,7)]]/(100-SSSE[[#This Row],[Humidité (%)]]))*100</f>
        <v>14.791521080829256</v>
      </c>
      <c r="M732" s="865">
        <v>0</v>
      </c>
      <c r="N732" s="865"/>
      <c r="O732" s="865">
        <v>0.5</v>
      </c>
      <c r="P732" s="865">
        <v>1.32</v>
      </c>
      <c r="Q732" s="863">
        <f t="shared" ref="Q732:Q758" si="75">SUM(M732:P732)</f>
        <v>1.82</v>
      </c>
      <c r="R732" s="862">
        <v>8</v>
      </c>
      <c r="S732" s="862">
        <v>29.76</v>
      </c>
      <c r="T732" s="862">
        <v>18.54</v>
      </c>
      <c r="U732" s="863">
        <f>SUM(SSSE[[#This Row],[G 355µ]:[G 250µ]])</f>
        <v>56.300000000000004</v>
      </c>
      <c r="V732" s="862">
        <v>18.64</v>
      </c>
      <c r="W732" s="862">
        <v>10</v>
      </c>
      <c r="X732" s="862">
        <v>5</v>
      </c>
      <c r="Y732" s="883">
        <v>4</v>
      </c>
      <c r="Z732" s="863">
        <f t="shared" ref="Z732:Z737" si="76">SUM(V732:Y732)</f>
        <v>37.64</v>
      </c>
      <c r="AA732" s="822">
        <v>36.08</v>
      </c>
      <c r="AB732" s="822">
        <v>84.7</v>
      </c>
      <c r="AC732" s="1116">
        <v>12.51</v>
      </c>
      <c r="AD732" s="531">
        <v>85.36</v>
      </c>
      <c r="AE732" s="531">
        <v>-1.57</v>
      </c>
      <c r="AF732" s="531">
        <v>20.72</v>
      </c>
      <c r="AG732" s="540">
        <v>2</v>
      </c>
      <c r="AH732" s="540">
        <v>82</v>
      </c>
      <c r="AI732" s="947">
        <v>0.71</v>
      </c>
      <c r="AJ732" s="437"/>
      <c r="AK732" s="437"/>
      <c r="AL732" s="550" t="s">
        <v>105</v>
      </c>
      <c r="AM732" s="437" t="s">
        <v>55</v>
      </c>
      <c r="AN732" s="534" t="s">
        <v>55</v>
      </c>
      <c r="AO732" s="437" t="s">
        <v>55</v>
      </c>
      <c r="AP732" s="437" t="s">
        <v>55</v>
      </c>
      <c r="AQ732" s="609" t="s">
        <v>32</v>
      </c>
      <c r="AR732" s="437" t="s">
        <v>2239</v>
      </c>
      <c r="AS732" s="437" t="s">
        <v>2999</v>
      </c>
      <c r="AT732" s="437"/>
      <c r="AU732" s="796" t="s">
        <v>2241</v>
      </c>
      <c r="AV732" s="437">
        <v>731</v>
      </c>
    </row>
    <row r="733" spans="1:48" ht="27">
      <c r="A733" s="535">
        <v>45790</v>
      </c>
      <c r="B733" s="536">
        <v>105</v>
      </c>
      <c r="C733" s="537">
        <v>0.39583333333333331</v>
      </c>
      <c r="D733" s="538">
        <v>2503882</v>
      </c>
      <c r="E733" s="538" t="s">
        <v>40</v>
      </c>
      <c r="F733" s="538" t="s">
        <v>55</v>
      </c>
      <c r="G733" s="857">
        <v>13.99</v>
      </c>
      <c r="H733" s="857"/>
      <c r="I733" s="857"/>
      <c r="J733" s="530"/>
      <c r="K733" s="830">
        <v>13.15</v>
      </c>
      <c r="L733" s="539">
        <f>(SSSE[[#This Row],[Protéine Brut (%) (+/-0,7)]]/(100-SSSE[[#This Row],[Humidité (%)]]))*100</f>
        <v>15.288919893035693</v>
      </c>
      <c r="M733" s="865">
        <v>0.1</v>
      </c>
      <c r="N733" s="865"/>
      <c r="O733" s="865">
        <v>0.47</v>
      </c>
      <c r="P733" s="865">
        <v>0.9</v>
      </c>
      <c r="Q733" s="863">
        <f t="shared" si="75"/>
        <v>1.47</v>
      </c>
      <c r="R733" s="862">
        <v>9.2799999999999994</v>
      </c>
      <c r="S733" s="862">
        <v>23.08</v>
      </c>
      <c r="T733" s="862">
        <v>17.72</v>
      </c>
      <c r="U733" s="863">
        <f>SUM(SSSE[[#This Row],[G 355µ]:[G 250µ]])</f>
        <v>50.08</v>
      </c>
      <c r="V733" s="862">
        <v>19.38</v>
      </c>
      <c r="W733" s="862">
        <v>12.48</v>
      </c>
      <c r="X733" s="862">
        <v>7</v>
      </c>
      <c r="Y733" s="883">
        <v>8.32</v>
      </c>
      <c r="Z733" s="863">
        <f t="shared" si="76"/>
        <v>47.18</v>
      </c>
      <c r="AA733" s="822"/>
      <c r="AB733" s="822"/>
      <c r="AC733" s="1116"/>
      <c r="AD733" s="531">
        <v>85.17</v>
      </c>
      <c r="AE733" s="531">
        <v>-1.47</v>
      </c>
      <c r="AF733" s="531">
        <v>20.14</v>
      </c>
      <c r="AG733" s="540">
        <v>3</v>
      </c>
      <c r="AH733" s="540">
        <v>83</v>
      </c>
      <c r="AI733" s="947"/>
      <c r="AJ733" s="437"/>
      <c r="AK733" s="437"/>
      <c r="AL733" s="550" t="s">
        <v>105</v>
      </c>
      <c r="AM733" s="437" t="s">
        <v>55</v>
      </c>
      <c r="AN733" s="534" t="s">
        <v>55</v>
      </c>
      <c r="AO733" s="437" t="s">
        <v>55</v>
      </c>
      <c r="AP733" s="437" t="s">
        <v>55</v>
      </c>
      <c r="AQ733" s="609" t="s">
        <v>32</v>
      </c>
      <c r="AR733" s="437" t="s">
        <v>2239</v>
      </c>
      <c r="AS733" s="437" t="s">
        <v>3000</v>
      </c>
      <c r="AT733" s="437"/>
      <c r="AU733" s="796" t="s">
        <v>2241</v>
      </c>
      <c r="AV733" s="437">
        <v>732</v>
      </c>
    </row>
    <row r="734" spans="1:48" ht="27">
      <c r="A734" s="541">
        <v>45790</v>
      </c>
      <c r="B734" s="542">
        <v>105</v>
      </c>
      <c r="C734" s="543">
        <v>0.39583333333333331</v>
      </c>
      <c r="D734" s="544">
        <v>2503886</v>
      </c>
      <c r="E734" s="544" t="s">
        <v>59</v>
      </c>
      <c r="F734" s="544" t="s">
        <v>55</v>
      </c>
      <c r="G734" s="858">
        <v>13.82</v>
      </c>
      <c r="H734" s="858"/>
      <c r="I734" s="858"/>
      <c r="J734" s="545"/>
      <c r="K734" s="831">
        <v>12.95</v>
      </c>
      <c r="L734" s="546">
        <f>(SSSE[[#This Row],[Protéine Brut (%) (+/-0,7)]]/(100-SSSE[[#This Row],[Humidité (%)]]))*100</f>
        <v>15.026688326757947</v>
      </c>
      <c r="M734" s="866">
        <v>0</v>
      </c>
      <c r="N734" s="866"/>
      <c r="O734" s="866">
        <v>0.42</v>
      </c>
      <c r="P734" s="866">
        <v>0.8</v>
      </c>
      <c r="Q734" s="867">
        <f t="shared" si="75"/>
        <v>1.22</v>
      </c>
      <c r="R734" s="868">
        <v>9.4</v>
      </c>
      <c r="S734" s="868">
        <v>22.96</v>
      </c>
      <c r="T734" s="868">
        <v>17.88</v>
      </c>
      <c r="U734" s="867">
        <f>SUM(SSSE[[#This Row],[G 355µ]:[G 250µ]])</f>
        <v>50.239999999999995</v>
      </c>
      <c r="V734" s="868">
        <v>18.399999999999999</v>
      </c>
      <c r="W734" s="868">
        <v>13.56</v>
      </c>
      <c r="X734" s="868">
        <v>8.4</v>
      </c>
      <c r="Y734" s="884">
        <v>6.22</v>
      </c>
      <c r="Z734" s="867">
        <f t="shared" si="76"/>
        <v>46.58</v>
      </c>
      <c r="AA734" s="824">
        <v>33.47</v>
      </c>
      <c r="AB734" s="824">
        <v>69.47</v>
      </c>
      <c r="AC734" s="1012">
        <v>11.47</v>
      </c>
      <c r="AD734" s="547">
        <v>85.39</v>
      </c>
      <c r="AE734" s="547">
        <v>-1.54</v>
      </c>
      <c r="AF734" s="547">
        <v>20.09</v>
      </c>
      <c r="AG734" s="540">
        <v>3</v>
      </c>
      <c r="AH734" s="540">
        <v>83</v>
      </c>
      <c r="AI734" s="948"/>
      <c r="AJ734" s="550"/>
      <c r="AK734" s="550"/>
      <c r="AL734" s="550" t="s">
        <v>105</v>
      </c>
      <c r="AM734" s="550" t="s">
        <v>55</v>
      </c>
      <c r="AN734" s="551" t="s">
        <v>55</v>
      </c>
      <c r="AO734" s="550" t="s">
        <v>55</v>
      </c>
      <c r="AP734" s="550" t="s">
        <v>55</v>
      </c>
      <c r="AQ734" s="609" t="s">
        <v>32</v>
      </c>
      <c r="AR734" s="437" t="s">
        <v>2239</v>
      </c>
      <c r="AS734" s="437" t="s">
        <v>3001</v>
      </c>
      <c r="AT734" s="437"/>
      <c r="AU734" s="796" t="s">
        <v>2241</v>
      </c>
      <c r="AV734" s="437">
        <v>733</v>
      </c>
    </row>
    <row r="735" spans="1:48" ht="27">
      <c r="A735" s="541">
        <v>45791</v>
      </c>
      <c r="B735" s="542">
        <v>105</v>
      </c>
      <c r="C735" s="543">
        <v>0.35416666666666669</v>
      </c>
      <c r="D735" s="544">
        <v>2503916</v>
      </c>
      <c r="E735" s="538" t="s">
        <v>21</v>
      </c>
      <c r="F735" s="544" t="s">
        <v>55</v>
      </c>
      <c r="G735" s="858">
        <v>13.73</v>
      </c>
      <c r="H735" s="858"/>
      <c r="I735" s="858"/>
      <c r="J735" s="545"/>
      <c r="K735" s="831">
        <v>13.12</v>
      </c>
      <c r="L735" s="546">
        <f>(SSSE[[#This Row],[Protéine Brut (%) (+/-0,7)]]/(100-SSSE[[#This Row],[Humidité (%)]]))*100</f>
        <v>15.208067694447664</v>
      </c>
      <c r="M735" s="866">
        <v>0</v>
      </c>
      <c r="N735" s="866"/>
      <c r="O735" s="866">
        <v>0.8</v>
      </c>
      <c r="P735" s="866">
        <v>1.5</v>
      </c>
      <c r="Q735" s="867">
        <f t="shared" si="75"/>
        <v>2.2999999999999998</v>
      </c>
      <c r="R735" s="868">
        <v>13.4</v>
      </c>
      <c r="S735" s="868">
        <v>28.9</v>
      </c>
      <c r="T735" s="868">
        <v>18.36</v>
      </c>
      <c r="U735" s="867">
        <f>SUM(SSSE[[#This Row],[G 355µ]:[G 250µ]])</f>
        <v>60.66</v>
      </c>
      <c r="V735" s="868">
        <v>17.079999999999998</v>
      </c>
      <c r="W735" s="868">
        <v>10.3</v>
      </c>
      <c r="X735" s="868">
        <v>5</v>
      </c>
      <c r="Y735" s="884">
        <v>3.7</v>
      </c>
      <c r="Z735" s="867">
        <f t="shared" si="76"/>
        <v>36.08</v>
      </c>
      <c r="AA735" s="824">
        <v>35.61</v>
      </c>
      <c r="AB735" s="824">
        <v>58.9</v>
      </c>
      <c r="AC735" s="1012">
        <v>12.3</v>
      </c>
      <c r="AD735" s="547">
        <v>85.37</v>
      </c>
      <c r="AE735" s="547">
        <v>-1.61</v>
      </c>
      <c r="AF735" s="547">
        <v>21.06</v>
      </c>
      <c r="AG735" s="540">
        <v>3</v>
      </c>
      <c r="AH735" s="540">
        <v>80</v>
      </c>
      <c r="AI735" s="948"/>
      <c r="AJ735" s="550"/>
      <c r="AK735" s="550"/>
      <c r="AL735" s="550" t="s">
        <v>105</v>
      </c>
      <c r="AM735" s="550" t="s">
        <v>55</v>
      </c>
      <c r="AN735" s="551" t="s">
        <v>55</v>
      </c>
      <c r="AO735" s="550" t="s">
        <v>55</v>
      </c>
      <c r="AP735" s="550" t="s">
        <v>55</v>
      </c>
      <c r="AQ735" s="609" t="s">
        <v>32</v>
      </c>
      <c r="AR735" s="437" t="s">
        <v>2239</v>
      </c>
      <c r="AS735" s="437" t="s">
        <v>3002</v>
      </c>
      <c r="AT735" s="437"/>
      <c r="AU735" s="796" t="s">
        <v>2241</v>
      </c>
      <c r="AV735" s="437">
        <v>734</v>
      </c>
    </row>
    <row r="736" spans="1:48" ht="27">
      <c r="A736" s="535">
        <v>45791</v>
      </c>
      <c r="B736" s="542">
        <v>105</v>
      </c>
      <c r="C736" s="537">
        <v>0.35416666666666669</v>
      </c>
      <c r="D736" s="544">
        <v>2503917</v>
      </c>
      <c r="E736" s="538" t="s">
        <v>21</v>
      </c>
      <c r="F736" s="544" t="s">
        <v>55</v>
      </c>
      <c r="G736" s="857">
        <v>13.99</v>
      </c>
      <c r="H736" s="857"/>
      <c r="I736" s="857"/>
      <c r="J736" s="530"/>
      <c r="K736" s="830">
        <v>12.91</v>
      </c>
      <c r="L736" s="546">
        <f>(SSSE[[#This Row],[Protéine Brut (%) (+/-0,7)]]/(100-SSSE[[#This Row],[Humidité (%)]]))*100</f>
        <v>15.009882571793975</v>
      </c>
      <c r="M736" s="866">
        <v>0.2</v>
      </c>
      <c r="N736" s="866"/>
      <c r="O736" s="866">
        <v>0.5</v>
      </c>
      <c r="P736" s="866">
        <v>1.44</v>
      </c>
      <c r="Q736" s="867">
        <f t="shared" ref="Q736" si="77">SUM(M736:P736)</f>
        <v>2.1399999999999997</v>
      </c>
      <c r="R736" s="868">
        <v>14.32</v>
      </c>
      <c r="S736" s="868">
        <v>28.8</v>
      </c>
      <c r="T736" s="868">
        <v>16.399999999999999</v>
      </c>
      <c r="U736" s="867">
        <f>SUM(SSSE[[#This Row],[G 355µ]:[G 250µ]])</f>
        <v>59.52</v>
      </c>
      <c r="V736" s="868">
        <v>15.46</v>
      </c>
      <c r="W736" s="868">
        <v>9.86</v>
      </c>
      <c r="X736" s="868">
        <v>6.3</v>
      </c>
      <c r="Y736" s="884">
        <v>4.8</v>
      </c>
      <c r="Z736" s="867">
        <f>SUM(V736:Y736)</f>
        <v>36.42</v>
      </c>
      <c r="AA736" s="822"/>
      <c r="AB736" s="822"/>
      <c r="AC736" s="1116"/>
      <c r="AD736" s="531">
        <v>84.8</v>
      </c>
      <c r="AE736" s="531">
        <v>-1.55</v>
      </c>
      <c r="AF736" s="531">
        <v>21.55</v>
      </c>
      <c r="AG736" s="540">
        <v>3</v>
      </c>
      <c r="AH736" s="540">
        <v>88</v>
      </c>
      <c r="AI736" s="947"/>
      <c r="AJ736" s="437"/>
      <c r="AK736" s="550" t="s">
        <v>3003</v>
      </c>
      <c r="AL736" s="550" t="s">
        <v>105</v>
      </c>
      <c r="AM736" s="550" t="s">
        <v>55</v>
      </c>
      <c r="AN736" s="551" t="s">
        <v>55</v>
      </c>
      <c r="AO736" s="550" t="s">
        <v>55</v>
      </c>
      <c r="AP736" s="550" t="s">
        <v>55</v>
      </c>
      <c r="AQ736" s="609" t="s">
        <v>32</v>
      </c>
      <c r="AR736" s="437" t="s">
        <v>2239</v>
      </c>
      <c r="AS736" s="437" t="s">
        <v>3004</v>
      </c>
      <c r="AT736" s="437"/>
      <c r="AU736" s="796" t="s">
        <v>2241</v>
      </c>
      <c r="AV736" s="437">
        <v>735</v>
      </c>
    </row>
    <row r="737" spans="1:48" ht="27">
      <c r="A737" s="541">
        <v>45791</v>
      </c>
      <c r="B737" s="542">
        <v>105</v>
      </c>
      <c r="C737" s="543">
        <v>0.375</v>
      </c>
      <c r="D737" s="544">
        <v>2503920</v>
      </c>
      <c r="E737" s="538" t="s">
        <v>59</v>
      </c>
      <c r="F737" s="544" t="s">
        <v>55</v>
      </c>
      <c r="G737" s="858">
        <v>14.32</v>
      </c>
      <c r="H737" s="858"/>
      <c r="I737" s="858"/>
      <c r="J737" s="545"/>
      <c r="K737" s="831">
        <v>13.05</v>
      </c>
      <c r="L737" s="546">
        <f>(SSSE[[#This Row],[Protéine Brut (%) (+/-0,7)]]/(100-SSSE[[#This Row],[Humidité (%)]]))*100</f>
        <v>15.231092436974789</v>
      </c>
      <c r="M737" s="866">
        <v>0.12</v>
      </c>
      <c r="N737" s="866"/>
      <c r="O737" s="866">
        <v>0.5</v>
      </c>
      <c r="P737" s="866">
        <v>1.4</v>
      </c>
      <c r="Q737" s="867">
        <f t="shared" si="75"/>
        <v>2.02</v>
      </c>
      <c r="R737" s="868">
        <v>14.8</v>
      </c>
      <c r="S737" s="868">
        <v>29.2</v>
      </c>
      <c r="T737" s="868">
        <v>16.3</v>
      </c>
      <c r="U737" s="867">
        <f>SUM(SSSE[[#This Row],[G 355µ]:[G 250µ]])</f>
        <v>60.3</v>
      </c>
      <c r="V737" s="868">
        <v>15.6</v>
      </c>
      <c r="W737" s="868">
        <v>9.6999999999999993</v>
      </c>
      <c r="X737" s="868">
        <v>6.66</v>
      </c>
      <c r="Y737" s="884">
        <v>4.7</v>
      </c>
      <c r="Z737" s="867">
        <f>SUM(V737:Y737)</f>
        <v>36.659999999999997</v>
      </c>
      <c r="AA737" s="824">
        <v>31.35</v>
      </c>
      <c r="AB737" s="824">
        <v>71.459999999999994</v>
      </c>
      <c r="AC737" s="1012">
        <v>11.12</v>
      </c>
      <c r="AD737" s="547">
        <v>85.43</v>
      </c>
      <c r="AE737" s="547">
        <v>-1.2</v>
      </c>
      <c r="AF737" s="547">
        <v>19.96</v>
      </c>
      <c r="AG737" s="540">
        <v>4</v>
      </c>
      <c r="AH737" s="540">
        <v>91</v>
      </c>
      <c r="AI737" s="948"/>
      <c r="AJ737" s="550"/>
      <c r="AK737" s="550"/>
      <c r="AL737" s="550" t="s">
        <v>105</v>
      </c>
      <c r="AM737" s="550" t="s">
        <v>55</v>
      </c>
      <c r="AN737" s="551" t="s">
        <v>55</v>
      </c>
      <c r="AO737" s="550" t="s">
        <v>55</v>
      </c>
      <c r="AP737" s="550" t="s">
        <v>55</v>
      </c>
      <c r="AQ737" s="609" t="s">
        <v>32</v>
      </c>
      <c r="AR737" s="437" t="s">
        <v>2239</v>
      </c>
      <c r="AS737" s="437" t="s">
        <v>3005</v>
      </c>
      <c r="AT737" s="437"/>
      <c r="AU737" s="796" t="s">
        <v>2241</v>
      </c>
      <c r="AV737" s="437">
        <v>736</v>
      </c>
    </row>
    <row r="738" spans="1:48" ht="27">
      <c r="A738" s="541">
        <v>45761</v>
      </c>
      <c r="B738" s="542">
        <v>105</v>
      </c>
      <c r="C738" s="543">
        <v>0.54166666666666663</v>
      </c>
      <c r="D738" s="544">
        <v>2503941</v>
      </c>
      <c r="E738" s="538" t="s">
        <v>59</v>
      </c>
      <c r="F738" s="544" t="s">
        <v>55</v>
      </c>
      <c r="G738" s="858">
        <v>14.2</v>
      </c>
      <c r="H738" s="858"/>
      <c r="I738" s="858"/>
      <c r="J738" s="545"/>
      <c r="K738" s="831">
        <v>13</v>
      </c>
      <c r="L738" s="546">
        <f>(SSSE[[#This Row],[Protéine Brut (%) (+/-0,7)]]/(100-SSSE[[#This Row],[Humidité (%)]]))*100</f>
        <v>15.151515151515152</v>
      </c>
      <c r="M738" s="866">
        <v>0</v>
      </c>
      <c r="N738" s="866"/>
      <c r="O738" s="866">
        <v>0.57999999999999996</v>
      </c>
      <c r="P738" s="866">
        <v>1.26</v>
      </c>
      <c r="Q738" s="867">
        <f t="shared" si="75"/>
        <v>1.8399999999999999</v>
      </c>
      <c r="R738" s="868">
        <v>15.2</v>
      </c>
      <c r="S738" s="868">
        <v>30.3</v>
      </c>
      <c r="T738" s="868">
        <v>16.8</v>
      </c>
      <c r="U738" s="867">
        <f>SUM(SSSE[[#This Row],[G 355µ]:[G 250µ]])</f>
        <v>62.3</v>
      </c>
      <c r="V738" s="868">
        <v>14.22</v>
      </c>
      <c r="W738" s="868">
        <v>9.8000000000000007</v>
      </c>
      <c r="X738" s="868">
        <v>6.2</v>
      </c>
      <c r="Y738" s="884">
        <v>5.4</v>
      </c>
      <c r="Z738" s="867">
        <f>SUM(V738:Y738)</f>
        <v>35.620000000000005</v>
      </c>
      <c r="AA738" s="824"/>
      <c r="AB738" s="824"/>
      <c r="AC738" s="1012"/>
      <c r="AD738" s="547">
        <v>85.43</v>
      </c>
      <c r="AE738" s="547">
        <v>-1.2</v>
      </c>
      <c r="AF738" s="547">
        <v>19.899999999999999</v>
      </c>
      <c r="AG738" s="540">
        <v>5</v>
      </c>
      <c r="AH738" s="540">
        <v>90</v>
      </c>
      <c r="AI738" s="948"/>
      <c r="AJ738" s="550"/>
      <c r="AK738" s="550"/>
      <c r="AL738" s="550" t="s">
        <v>105</v>
      </c>
      <c r="AM738" s="550" t="s">
        <v>55</v>
      </c>
      <c r="AN738" s="551" t="s">
        <v>55</v>
      </c>
      <c r="AO738" s="550" t="s">
        <v>55</v>
      </c>
      <c r="AP738" s="550" t="s">
        <v>55</v>
      </c>
      <c r="AQ738" s="609" t="s">
        <v>32</v>
      </c>
      <c r="AR738" s="437" t="s">
        <v>2239</v>
      </c>
      <c r="AS738" s="437" t="s">
        <v>3006</v>
      </c>
      <c r="AT738" s="437"/>
      <c r="AU738" s="796" t="s">
        <v>2241</v>
      </c>
      <c r="AV738" s="437">
        <v>737</v>
      </c>
    </row>
    <row r="739" spans="1:48" ht="27">
      <c r="A739" s="535">
        <v>45792</v>
      </c>
      <c r="B739" s="536">
        <v>105</v>
      </c>
      <c r="C739" s="537">
        <v>0.35416666666666669</v>
      </c>
      <c r="D739" s="538">
        <v>2503951</v>
      </c>
      <c r="E739" s="538" t="s">
        <v>59</v>
      </c>
      <c r="F739" s="538" t="s">
        <v>55</v>
      </c>
      <c r="G739" s="857">
        <v>14.01</v>
      </c>
      <c r="H739" s="857"/>
      <c r="I739" s="857">
        <v>14.01</v>
      </c>
      <c r="J739" s="530"/>
      <c r="K739" s="830">
        <v>12.97</v>
      </c>
      <c r="L739" s="539">
        <f>(SSSE[[#This Row],[Protéine Brut (%) (+/-0,7)]]/(100-SSSE[[#This Row],[Humidité (%)]]))*100</f>
        <v>15.083149203395745</v>
      </c>
      <c r="M739" s="865">
        <v>0</v>
      </c>
      <c r="N739" s="865"/>
      <c r="O739" s="865">
        <v>0.3</v>
      </c>
      <c r="P739" s="865">
        <v>1</v>
      </c>
      <c r="Q739" s="863">
        <f t="shared" si="75"/>
        <v>1.3</v>
      </c>
      <c r="R739" s="862">
        <v>11.64</v>
      </c>
      <c r="S739" s="862">
        <v>25</v>
      </c>
      <c r="T739" s="862">
        <v>17.2</v>
      </c>
      <c r="U739" s="863">
        <f>SUM(SSSE[[#This Row],[G 355µ]:[G 250µ]])</f>
        <v>53.84</v>
      </c>
      <c r="V739" s="862">
        <v>17.2</v>
      </c>
      <c r="W739" s="862">
        <v>12.44</v>
      </c>
      <c r="X739" s="862">
        <v>9</v>
      </c>
      <c r="Y739" s="883">
        <v>5.36</v>
      </c>
      <c r="Z739" s="863">
        <f>SUM(V739:Y739)</f>
        <v>44</v>
      </c>
      <c r="AA739" s="822">
        <v>33.08</v>
      </c>
      <c r="AB739" s="822">
        <v>74.81</v>
      </c>
      <c r="AC739" s="1116">
        <v>11.5</v>
      </c>
      <c r="AD739" s="531">
        <v>86.08</v>
      </c>
      <c r="AE739" s="531">
        <v>-1.74</v>
      </c>
      <c r="AF739" s="531">
        <v>20.6</v>
      </c>
      <c r="AG739" s="540">
        <v>4</v>
      </c>
      <c r="AH739" s="540">
        <v>92</v>
      </c>
      <c r="AI739" s="947">
        <v>0.84</v>
      </c>
      <c r="AJ739" s="437"/>
      <c r="AK739" s="437"/>
      <c r="AL739" s="550" t="s">
        <v>105</v>
      </c>
      <c r="AM739" s="550" t="s">
        <v>55</v>
      </c>
      <c r="AN739" s="551" t="s">
        <v>55</v>
      </c>
      <c r="AO739" s="550" t="s">
        <v>55</v>
      </c>
      <c r="AP739" s="550" t="s">
        <v>55</v>
      </c>
      <c r="AQ739" s="609" t="s">
        <v>32</v>
      </c>
      <c r="AR739" s="437" t="s">
        <v>2239</v>
      </c>
      <c r="AS739" s="437" t="s">
        <v>3007</v>
      </c>
      <c r="AT739" s="437"/>
      <c r="AU739" s="796" t="s">
        <v>2241</v>
      </c>
      <c r="AV739" s="437">
        <v>738</v>
      </c>
    </row>
    <row r="740" spans="1:48" ht="27">
      <c r="A740" s="541">
        <v>45793</v>
      </c>
      <c r="B740" s="542">
        <v>105</v>
      </c>
      <c r="C740" s="543">
        <v>0.35416666666666669</v>
      </c>
      <c r="D740" s="544">
        <v>2503995</v>
      </c>
      <c r="E740" s="538" t="s">
        <v>59</v>
      </c>
      <c r="F740" s="538" t="s">
        <v>55</v>
      </c>
      <c r="G740" s="858">
        <v>14.15</v>
      </c>
      <c r="H740" s="858"/>
      <c r="I740" s="858">
        <v>14.33</v>
      </c>
      <c r="J740" s="545"/>
      <c r="K740" s="831">
        <v>13.24</v>
      </c>
      <c r="L740" s="539">
        <f>(SSSE[[#This Row],[Protéine Brut (%) (+/-0,7)]]/(100-SSSE[[#This Row],[Humidité (%)]]))*100</f>
        <v>15.422248107163657</v>
      </c>
      <c r="M740" s="866">
        <v>0.04</v>
      </c>
      <c r="N740" s="866"/>
      <c r="O740" s="866">
        <v>0.42</v>
      </c>
      <c r="P740" s="866">
        <v>0.7</v>
      </c>
      <c r="Q740" s="863">
        <f t="shared" si="75"/>
        <v>1.1599999999999999</v>
      </c>
      <c r="R740" s="868">
        <v>10.44</v>
      </c>
      <c r="S740" s="868">
        <v>25.48</v>
      </c>
      <c r="T740" s="868">
        <v>17.88</v>
      </c>
      <c r="U740" s="863">
        <f>SUM(SSSE[[#This Row],[G 355µ]:[G 250µ]])</f>
        <v>53.8</v>
      </c>
      <c r="V740" s="868">
        <v>8.6199999999999992</v>
      </c>
      <c r="W740" s="868">
        <v>11.2</v>
      </c>
      <c r="X740" s="868">
        <v>6.6</v>
      </c>
      <c r="Y740" s="884">
        <v>7.04</v>
      </c>
      <c r="Z740" s="863">
        <f>SUM(V740:Y740)</f>
        <v>33.46</v>
      </c>
      <c r="AA740" s="824">
        <v>35.082000000000001</v>
      </c>
      <c r="AB740" s="824">
        <v>69.239999999999995</v>
      </c>
      <c r="AC740" s="1012">
        <v>12.83</v>
      </c>
      <c r="AD740" s="547">
        <v>86.01</v>
      </c>
      <c r="AE740" s="547">
        <v>-1.31</v>
      </c>
      <c r="AF740" s="547">
        <v>19.309999999999999</v>
      </c>
      <c r="AG740" s="540">
        <v>4</v>
      </c>
      <c r="AH740" s="540">
        <v>140</v>
      </c>
      <c r="AI740" s="948">
        <v>0.88</v>
      </c>
      <c r="AJ740" s="550"/>
      <c r="AK740" s="550"/>
      <c r="AL740" s="550" t="s">
        <v>46</v>
      </c>
      <c r="AM740" s="550" t="s">
        <v>55</v>
      </c>
      <c r="AN740" s="551" t="s">
        <v>55</v>
      </c>
      <c r="AO740" s="550" t="s">
        <v>55</v>
      </c>
      <c r="AP740" s="550" t="s">
        <v>55</v>
      </c>
      <c r="AQ740" s="609" t="s">
        <v>32</v>
      </c>
      <c r="AR740" s="437" t="s">
        <v>2239</v>
      </c>
      <c r="AS740" s="437" t="s">
        <v>3008</v>
      </c>
      <c r="AT740" s="437"/>
      <c r="AU740" s="796" t="s">
        <v>2241</v>
      </c>
      <c r="AV740" s="437">
        <v>739</v>
      </c>
    </row>
    <row r="741" spans="1:48" ht="27">
      <c r="A741" s="541">
        <v>45793</v>
      </c>
      <c r="B741" s="542">
        <v>105</v>
      </c>
      <c r="C741" s="543">
        <v>0.54166666666666663</v>
      </c>
      <c r="D741" s="544">
        <v>2504006</v>
      </c>
      <c r="E741" s="538" t="s">
        <v>59</v>
      </c>
      <c r="F741" s="538" t="s">
        <v>55</v>
      </c>
      <c r="G741" s="858">
        <v>13.94</v>
      </c>
      <c r="H741" s="858"/>
      <c r="I741" s="858"/>
      <c r="J741" s="545"/>
      <c r="K741" s="831">
        <v>13.13</v>
      </c>
      <c r="L741" s="539">
        <f>(SSSE[[#This Row],[Protéine Brut (%) (+/-0,7)]]/(100-SSSE[[#This Row],[Humidité (%)]]))*100</f>
        <v>15.256797583081571</v>
      </c>
      <c r="M741" s="866"/>
      <c r="N741" s="866"/>
      <c r="O741" s="866"/>
      <c r="P741" s="866"/>
      <c r="Q741" s="863"/>
      <c r="R741" s="868"/>
      <c r="S741" s="868"/>
      <c r="T741" s="868"/>
      <c r="U741" s="863"/>
      <c r="V741" s="868"/>
      <c r="W741" s="868"/>
      <c r="X741" s="868"/>
      <c r="Y741" s="884"/>
      <c r="Z741" s="863"/>
      <c r="AA741" s="824">
        <v>30.57</v>
      </c>
      <c r="AB741" s="824">
        <v>83.75</v>
      </c>
      <c r="AC741" s="1012">
        <v>11</v>
      </c>
      <c r="AD741" s="547">
        <v>85.1</v>
      </c>
      <c r="AE741" s="547">
        <v>-1.33</v>
      </c>
      <c r="AF741" s="547">
        <v>20.13</v>
      </c>
      <c r="AG741" s="540">
        <v>5</v>
      </c>
      <c r="AH741" s="540">
        <v>145</v>
      </c>
      <c r="AI741" s="948"/>
      <c r="AJ741" s="550"/>
      <c r="AK741" s="550"/>
      <c r="AL741" s="550" t="s">
        <v>46</v>
      </c>
      <c r="AM741" s="550" t="s">
        <v>55</v>
      </c>
      <c r="AN741" s="551" t="s">
        <v>55</v>
      </c>
      <c r="AO741" s="550" t="s">
        <v>55</v>
      </c>
      <c r="AP741" s="550" t="s">
        <v>55</v>
      </c>
      <c r="AQ741" s="609" t="s">
        <v>32</v>
      </c>
      <c r="AR741" s="437" t="s">
        <v>2239</v>
      </c>
      <c r="AS741" s="437" t="s">
        <v>3009</v>
      </c>
      <c r="AT741" s="437"/>
      <c r="AU741" s="796" t="s">
        <v>2241</v>
      </c>
      <c r="AV741" s="437">
        <v>740</v>
      </c>
    </row>
    <row r="742" spans="1:48" ht="27">
      <c r="A742" s="541">
        <v>45793</v>
      </c>
      <c r="B742" s="542">
        <v>105</v>
      </c>
      <c r="C742" s="543">
        <v>0.54166666666666663</v>
      </c>
      <c r="D742" s="544">
        <v>2504007</v>
      </c>
      <c r="E742" s="538" t="s">
        <v>40</v>
      </c>
      <c r="F742" s="538" t="s">
        <v>55</v>
      </c>
      <c r="G742" s="858">
        <v>13.8</v>
      </c>
      <c r="H742" s="858"/>
      <c r="I742" s="858"/>
      <c r="J742" s="545"/>
      <c r="K742" s="831">
        <v>13.14</v>
      </c>
      <c r="L742" s="539">
        <f>(SSSE[[#This Row],[Protéine Brut (%) (+/-0,7)]]/(100-SSSE[[#This Row],[Humidité (%)]]))*100</f>
        <v>15.243619489559165</v>
      </c>
      <c r="M742" s="866">
        <v>0.04</v>
      </c>
      <c r="N742" s="866"/>
      <c r="O742" s="866">
        <v>0.52</v>
      </c>
      <c r="P742" s="866">
        <v>0.88</v>
      </c>
      <c r="Q742" s="863">
        <f t="shared" si="75"/>
        <v>1.44</v>
      </c>
      <c r="R742" s="868">
        <v>10.06</v>
      </c>
      <c r="S742" s="868">
        <v>22.48</v>
      </c>
      <c r="T742" s="868">
        <v>16.66</v>
      </c>
      <c r="U742" s="863">
        <f>SUM(SSSE[[#This Row],[G 355µ]:[G 250µ]])</f>
        <v>49.2</v>
      </c>
      <c r="V742" s="868">
        <v>19.399999999999999</v>
      </c>
      <c r="W742" s="868">
        <v>12.48</v>
      </c>
      <c r="X742" s="868">
        <v>9.6</v>
      </c>
      <c r="Y742" s="884">
        <v>6.06</v>
      </c>
      <c r="Z742" s="863">
        <f>SUM(V742:Y742)</f>
        <v>47.54</v>
      </c>
      <c r="AA742" s="824">
        <v>36.74</v>
      </c>
      <c r="AB742" s="824">
        <v>68</v>
      </c>
      <c r="AC742" s="1012">
        <v>12.34</v>
      </c>
      <c r="AD742" s="547">
        <v>85.26</v>
      </c>
      <c r="AE742" s="547">
        <v>-1.33</v>
      </c>
      <c r="AF742" s="547">
        <v>20.04</v>
      </c>
      <c r="AG742" s="540">
        <v>4</v>
      </c>
      <c r="AH742" s="540">
        <v>144</v>
      </c>
      <c r="AI742" s="948">
        <v>0.87</v>
      </c>
      <c r="AJ742" s="550"/>
      <c r="AK742" s="550"/>
      <c r="AL742" s="550" t="s">
        <v>46</v>
      </c>
      <c r="AM742" s="550" t="s">
        <v>55</v>
      </c>
      <c r="AN742" s="551" t="s">
        <v>55</v>
      </c>
      <c r="AO742" s="550" t="s">
        <v>55</v>
      </c>
      <c r="AP742" s="550" t="s">
        <v>55</v>
      </c>
      <c r="AQ742" s="609" t="s">
        <v>32</v>
      </c>
      <c r="AR742" s="437" t="s">
        <v>2239</v>
      </c>
      <c r="AS742" s="437" t="s">
        <v>3010</v>
      </c>
      <c r="AT742" s="437"/>
      <c r="AU742" s="796" t="s">
        <v>2241</v>
      </c>
      <c r="AV742" s="437">
        <v>741</v>
      </c>
    </row>
    <row r="743" spans="1:48" ht="27">
      <c r="A743" s="541">
        <v>45793</v>
      </c>
      <c r="B743" s="542">
        <v>105</v>
      </c>
      <c r="C743" s="543">
        <v>0.66666666666666663</v>
      </c>
      <c r="D743" s="544">
        <v>2504021</v>
      </c>
      <c r="E743" s="538" t="s">
        <v>21</v>
      </c>
      <c r="F743" s="538" t="s">
        <v>55</v>
      </c>
      <c r="G743" s="858">
        <v>14.12</v>
      </c>
      <c r="H743" s="858"/>
      <c r="I743" s="858"/>
      <c r="J743" s="545"/>
      <c r="K743" s="831">
        <v>12.22</v>
      </c>
      <c r="L743" s="539">
        <f>(SSSE[[#This Row],[Protéine Brut (%) (+/-0,7)]]/(100-SSSE[[#This Row],[Humidité (%)]]))*100</f>
        <v>14.229156963204472</v>
      </c>
      <c r="M743" s="866">
        <v>0</v>
      </c>
      <c r="N743" s="866"/>
      <c r="O743" s="866">
        <v>0.22</v>
      </c>
      <c r="P743" s="866">
        <v>0.66</v>
      </c>
      <c r="Q743" s="863">
        <f t="shared" si="75"/>
        <v>0.88</v>
      </c>
      <c r="R743" s="868">
        <v>10</v>
      </c>
      <c r="S743" s="868">
        <v>26.26</v>
      </c>
      <c r="T743" s="868">
        <v>20.6</v>
      </c>
      <c r="U743" s="863">
        <f>SUM(SSSE[[#This Row],[G 355µ]:[G 250µ]])</f>
        <v>56.860000000000007</v>
      </c>
      <c r="V743" s="868">
        <v>20.260000000000002</v>
      </c>
      <c r="W743" s="868">
        <v>12</v>
      </c>
      <c r="X743" s="868">
        <v>3.8</v>
      </c>
      <c r="Y743" s="884">
        <v>5.28</v>
      </c>
      <c r="Z743" s="863">
        <f>SUM(V743:Y743)</f>
        <v>41.34</v>
      </c>
      <c r="AA743" s="824"/>
      <c r="AB743" s="824"/>
      <c r="AC743" s="1012"/>
      <c r="AD743" s="547">
        <v>85.98</v>
      </c>
      <c r="AE743" s="547">
        <v>-1.64</v>
      </c>
      <c r="AF743" s="547">
        <v>20.82</v>
      </c>
      <c r="AG743" s="540">
        <v>4</v>
      </c>
      <c r="AH743" s="540">
        <v>112</v>
      </c>
      <c r="AI743" s="948">
        <v>0.75</v>
      </c>
      <c r="AJ743" s="550"/>
      <c r="AK743" s="550"/>
      <c r="AL743" s="550" t="s">
        <v>46</v>
      </c>
      <c r="AM743" s="550" t="s">
        <v>55</v>
      </c>
      <c r="AN743" s="551" t="s">
        <v>55</v>
      </c>
      <c r="AO743" s="550" t="s">
        <v>55</v>
      </c>
      <c r="AP743" s="550" t="s">
        <v>55</v>
      </c>
      <c r="AQ743" s="609" t="s">
        <v>32</v>
      </c>
      <c r="AR743" s="437" t="s">
        <v>2239</v>
      </c>
      <c r="AS743" s="437" t="s">
        <v>3011</v>
      </c>
      <c r="AT743" s="437"/>
      <c r="AU743" s="796" t="s">
        <v>2241</v>
      </c>
      <c r="AV743" s="437">
        <v>742</v>
      </c>
    </row>
    <row r="744" spans="1:48" ht="27">
      <c r="A744" s="541">
        <v>45796</v>
      </c>
      <c r="B744" s="542">
        <v>105</v>
      </c>
      <c r="C744" s="543">
        <v>0.38541666666666669</v>
      </c>
      <c r="D744" s="544">
        <v>2504085</v>
      </c>
      <c r="E744" s="538" t="s">
        <v>59</v>
      </c>
      <c r="F744" s="538" t="s">
        <v>55</v>
      </c>
      <c r="G744" s="858">
        <v>13.98</v>
      </c>
      <c r="H744" s="858"/>
      <c r="I744" s="858">
        <v>13.8</v>
      </c>
      <c r="J744" s="545"/>
      <c r="K744" s="831">
        <v>12.97</v>
      </c>
      <c r="L744" s="539">
        <f>(SSSE[[#This Row],[Protéine Brut (%) (+/-0,7)]]/(100-SSSE[[#This Row],[Humidité (%)]]))*100</f>
        <v>15.077888863055106</v>
      </c>
      <c r="M744" s="866">
        <v>0</v>
      </c>
      <c r="N744" s="866"/>
      <c r="O744" s="866">
        <v>0.3</v>
      </c>
      <c r="P744" s="866">
        <v>0.66</v>
      </c>
      <c r="Q744" s="863">
        <f t="shared" si="75"/>
        <v>0.96</v>
      </c>
      <c r="R744" s="868">
        <v>9.76</v>
      </c>
      <c r="S744" s="868">
        <v>24.5</v>
      </c>
      <c r="T744" s="868">
        <v>17.27</v>
      </c>
      <c r="U744" s="863">
        <f>SUM(SSSE[[#This Row],[G 355µ]:[G 250µ]])</f>
        <v>51.53</v>
      </c>
      <c r="V744" s="868">
        <v>19.5</v>
      </c>
      <c r="W744" s="868">
        <v>12.9</v>
      </c>
      <c r="X744" s="868">
        <v>4.6100000000000003</v>
      </c>
      <c r="Y744" s="884">
        <v>6.84</v>
      </c>
      <c r="Z744" s="863">
        <f>SUM(V744:Y744)</f>
        <v>43.849999999999994</v>
      </c>
      <c r="AA744" s="824">
        <v>35.42</v>
      </c>
      <c r="AB744" s="824">
        <v>67.040000000000006</v>
      </c>
      <c r="AC744" s="1012">
        <v>12.53</v>
      </c>
      <c r="AD744" s="547">
        <v>85.56</v>
      </c>
      <c r="AE744" s="547">
        <v>-1.74</v>
      </c>
      <c r="AF744" s="547">
        <v>20.87</v>
      </c>
      <c r="AG744" s="540">
        <v>3</v>
      </c>
      <c r="AH744" s="540">
        <v>95</v>
      </c>
      <c r="AI744" s="948"/>
      <c r="AJ744" s="550">
        <v>549</v>
      </c>
      <c r="AK744" s="550"/>
      <c r="AL744" s="550" t="s">
        <v>105</v>
      </c>
      <c r="AM744" s="550" t="s">
        <v>55</v>
      </c>
      <c r="AN744" s="551" t="s">
        <v>55</v>
      </c>
      <c r="AO744" s="550" t="s">
        <v>55</v>
      </c>
      <c r="AP744" s="550" t="s">
        <v>55</v>
      </c>
      <c r="AQ744" s="609" t="s">
        <v>32</v>
      </c>
      <c r="AR744" s="437" t="s">
        <v>2239</v>
      </c>
      <c r="AS744" s="437" t="s">
        <v>3012</v>
      </c>
      <c r="AT744" s="437"/>
      <c r="AU744" s="796" t="s">
        <v>2241</v>
      </c>
      <c r="AV744" s="437">
        <v>743</v>
      </c>
    </row>
    <row r="745" spans="1:48" ht="27">
      <c r="A745" s="541">
        <v>45797</v>
      </c>
      <c r="B745" s="542">
        <v>105</v>
      </c>
      <c r="C745" s="543">
        <v>0.375</v>
      </c>
      <c r="D745" s="544">
        <v>2504103</v>
      </c>
      <c r="E745" s="538" t="s">
        <v>59</v>
      </c>
      <c r="F745" s="538" t="s">
        <v>55</v>
      </c>
      <c r="G745" s="858">
        <v>14.02</v>
      </c>
      <c r="H745" s="858"/>
      <c r="I745" s="858"/>
      <c r="J745" s="545"/>
      <c r="K745" s="831">
        <v>13.06</v>
      </c>
      <c r="L745" s="539">
        <f>(SSSE[[#This Row],[Protéine Brut (%) (+/-0,7)]]/(100-SSSE[[#This Row],[Humidité (%)]]))*100</f>
        <v>15.189578971853921</v>
      </c>
      <c r="M745" s="866">
        <v>0</v>
      </c>
      <c r="N745" s="866"/>
      <c r="O745" s="866">
        <v>0.22</v>
      </c>
      <c r="P745" s="866">
        <v>0.62</v>
      </c>
      <c r="Q745" s="863">
        <f t="shared" si="75"/>
        <v>0.84</v>
      </c>
      <c r="R745" s="868">
        <v>9.76</v>
      </c>
      <c r="S745" s="868">
        <v>24.14</v>
      </c>
      <c r="T745" s="868">
        <v>18</v>
      </c>
      <c r="U745" s="863">
        <f>SUM(SSSE[[#This Row],[G 355µ]:[G 250µ]])</f>
        <v>51.9</v>
      </c>
      <c r="V745" s="868">
        <v>18.5</v>
      </c>
      <c r="W745" s="868">
        <v>13.6</v>
      </c>
      <c r="X745" s="868">
        <v>6.8</v>
      </c>
      <c r="Y745" s="884">
        <v>6.94</v>
      </c>
      <c r="Z745" s="863">
        <f>SUM(V745:Y745)</f>
        <v>45.839999999999996</v>
      </c>
      <c r="AA745" s="824">
        <v>31.21</v>
      </c>
      <c r="AB745" s="824">
        <v>78.66</v>
      </c>
      <c r="AC745" s="1012">
        <v>12</v>
      </c>
      <c r="AD745" s="547">
        <v>85.81</v>
      </c>
      <c r="AE745" s="547">
        <v>-1.45</v>
      </c>
      <c r="AF745" s="547">
        <v>19.3</v>
      </c>
      <c r="AG745" s="540">
        <v>5</v>
      </c>
      <c r="AH745" s="540">
        <v>99</v>
      </c>
      <c r="AI745" s="948"/>
      <c r="AJ745" s="550">
        <v>526</v>
      </c>
      <c r="AK745" s="550"/>
      <c r="AL745" s="550" t="s">
        <v>105</v>
      </c>
      <c r="AM745" s="550" t="s">
        <v>55</v>
      </c>
      <c r="AN745" s="551" t="s">
        <v>55</v>
      </c>
      <c r="AO745" s="550" t="s">
        <v>55</v>
      </c>
      <c r="AP745" s="550" t="s">
        <v>55</v>
      </c>
      <c r="AQ745" s="609" t="s">
        <v>32</v>
      </c>
      <c r="AR745" s="437" t="s">
        <v>2239</v>
      </c>
      <c r="AS745" s="437" t="s">
        <v>3013</v>
      </c>
      <c r="AT745" s="437"/>
      <c r="AU745" s="796" t="s">
        <v>2241</v>
      </c>
      <c r="AV745" s="437">
        <v>744</v>
      </c>
    </row>
    <row r="746" spans="1:48" ht="27">
      <c r="A746" s="541">
        <v>45797</v>
      </c>
      <c r="B746" s="542">
        <v>105</v>
      </c>
      <c r="C746" s="543">
        <v>0.375</v>
      </c>
      <c r="D746" s="544">
        <v>2504104</v>
      </c>
      <c r="E746" s="538" t="s">
        <v>40</v>
      </c>
      <c r="F746" s="538" t="s">
        <v>55</v>
      </c>
      <c r="G746" s="858">
        <v>14.09</v>
      </c>
      <c r="H746" s="858"/>
      <c r="I746" s="858"/>
      <c r="J746" s="545"/>
      <c r="K746" s="831">
        <v>13.25</v>
      </c>
      <c r="L746" s="539">
        <f>(SSSE[[#This Row],[Protéine Brut (%) (+/-0,7)]]/(100-SSSE[[#This Row],[Humidité (%)]]))*100</f>
        <v>15.423117215690841</v>
      </c>
      <c r="M746" s="866">
        <v>0</v>
      </c>
      <c r="N746" s="866"/>
      <c r="O746" s="866">
        <v>0.22</v>
      </c>
      <c r="P746" s="866">
        <v>0.62</v>
      </c>
      <c r="Q746" s="863">
        <f t="shared" si="75"/>
        <v>0.84</v>
      </c>
      <c r="R746" s="868">
        <v>9.76</v>
      </c>
      <c r="S746" s="868">
        <v>24.14</v>
      </c>
      <c r="T746" s="868">
        <v>18</v>
      </c>
      <c r="U746" s="863">
        <f>SUM(SSSE[[#This Row],[G 355µ]:[G 250µ]])</f>
        <v>51.9</v>
      </c>
      <c r="V746" s="868">
        <v>18.48</v>
      </c>
      <c r="W746" s="868">
        <v>13.6</v>
      </c>
      <c r="X746" s="868">
        <v>7.8</v>
      </c>
      <c r="Y746" s="884">
        <v>6.94</v>
      </c>
      <c r="Z746" s="863">
        <f>SUM(V746:Y746)</f>
        <v>46.819999999999993</v>
      </c>
      <c r="AA746" s="824">
        <v>33.17</v>
      </c>
      <c r="AB746" s="824">
        <v>59.19</v>
      </c>
      <c r="AC746" s="1012">
        <v>11.82</v>
      </c>
      <c r="AD746" s="547">
        <v>85.49</v>
      </c>
      <c r="AE746" s="547">
        <v>-1.81</v>
      </c>
      <c r="AF746" s="547">
        <v>21.19</v>
      </c>
      <c r="AG746" s="540">
        <v>4</v>
      </c>
      <c r="AH746" s="540">
        <v>101</v>
      </c>
      <c r="AI746" s="948"/>
      <c r="AJ746" s="550">
        <v>576</v>
      </c>
      <c r="AK746" s="550"/>
      <c r="AL746" s="550" t="s">
        <v>46</v>
      </c>
      <c r="AM746" s="550" t="s">
        <v>55</v>
      </c>
      <c r="AN746" s="551" t="s">
        <v>55</v>
      </c>
      <c r="AO746" s="550" t="s">
        <v>55</v>
      </c>
      <c r="AP746" s="550" t="s">
        <v>55</v>
      </c>
      <c r="AQ746" s="609" t="s">
        <v>32</v>
      </c>
      <c r="AR746" s="437" t="s">
        <v>2239</v>
      </c>
      <c r="AS746" s="437" t="s">
        <v>3014</v>
      </c>
      <c r="AT746" s="437"/>
      <c r="AU746" s="796" t="s">
        <v>2241</v>
      </c>
      <c r="AV746" s="437">
        <v>745</v>
      </c>
    </row>
    <row r="747" spans="1:48" ht="27">
      <c r="A747" s="541">
        <v>45798</v>
      </c>
      <c r="B747" s="542">
        <v>105</v>
      </c>
      <c r="C747" s="543">
        <v>0.35416666666666669</v>
      </c>
      <c r="D747" s="544">
        <v>2504140</v>
      </c>
      <c r="E747" s="538" t="s">
        <v>21</v>
      </c>
      <c r="F747" s="538" t="s">
        <v>55</v>
      </c>
      <c r="G747" s="858">
        <v>14.29</v>
      </c>
      <c r="H747" s="858"/>
      <c r="I747" s="858"/>
      <c r="J747" s="545"/>
      <c r="K747" s="831">
        <v>12.96</v>
      </c>
      <c r="L747" s="539">
        <f>(SSSE[[#This Row],[Protéine Brut (%) (+/-0,7)]]/(100-SSSE[[#This Row],[Humidité (%)]]))*100</f>
        <v>15.120756037801888</v>
      </c>
      <c r="M747" s="866"/>
      <c r="N747" s="866"/>
      <c r="O747" s="866"/>
      <c r="P747" s="866"/>
      <c r="Q747" s="863"/>
      <c r="R747" s="868"/>
      <c r="S747" s="868"/>
      <c r="T747" s="868"/>
      <c r="U747" s="863"/>
      <c r="V747" s="868"/>
      <c r="W747" s="868"/>
      <c r="X747" s="868"/>
      <c r="Y747" s="884"/>
      <c r="Z747" s="863"/>
      <c r="AA747" s="824"/>
      <c r="AB747" s="824"/>
      <c r="AC747" s="1012"/>
      <c r="AD747" s="547">
        <v>85.7</v>
      </c>
      <c r="AE747" s="547">
        <v>-1.82</v>
      </c>
      <c r="AF747" s="547">
        <v>21.34</v>
      </c>
      <c r="AG747" s="540">
        <v>4</v>
      </c>
      <c r="AH747" s="540">
        <v>125</v>
      </c>
      <c r="AI747" s="948"/>
      <c r="AJ747" s="550"/>
      <c r="AK747" s="550" t="s">
        <v>1052</v>
      </c>
      <c r="AL747" s="550" t="s">
        <v>46</v>
      </c>
      <c r="AM747" s="550" t="s">
        <v>55</v>
      </c>
      <c r="AN747" s="551" t="s">
        <v>55</v>
      </c>
      <c r="AO747" s="550" t="s">
        <v>55</v>
      </c>
      <c r="AP747" s="550" t="s">
        <v>55</v>
      </c>
      <c r="AQ747" s="609" t="s">
        <v>32</v>
      </c>
      <c r="AR747" s="437" t="s">
        <v>2239</v>
      </c>
      <c r="AS747" s="437" t="s">
        <v>3015</v>
      </c>
      <c r="AT747" s="437"/>
      <c r="AU747" s="796" t="s">
        <v>2241</v>
      </c>
      <c r="AV747" s="437">
        <v>746</v>
      </c>
    </row>
    <row r="748" spans="1:48" ht="27">
      <c r="A748" s="541">
        <v>45798</v>
      </c>
      <c r="B748" s="542">
        <v>105</v>
      </c>
      <c r="C748" s="543">
        <v>0.35416666666666669</v>
      </c>
      <c r="D748" s="538">
        <v>2504141</v>
      </c>
      <c r="E748" s="538" t="s">
        <v>21</v>
      </c>
      <c r="F748" s="538" t="s">
        <v>55</v>
      </c>
      <c r="G748" s="857">
        <v>13.95</v>
      </c>
      <c r="H748" s="857"/>
      <c r="I748" s="857"/>
      <c r="J748" s="530"/>
      <c r="K748" s="830">
        <v>12.5</v>
      </c>
      <c r="L748" s="539">
        <f>(SSSE[[#This Row],[Protéine Brut (%) (+/-0,7)]]/(100-SSSE[[#This Row],[Humidité (%)]]))*100</f>
        <v>14.526438117373623</v>
      </c>
      <c r="M748" s="865">
        <v>0</v>
      </c>
      <c r="N748" s="865"/>
      <c r="O748" s="865">
        <v>0.36</v>
      </c>
      <c r="P748" s="865">
        <v>1.36</v>
      </c>
      <c r="Q748" s="863">
        <f t="shared" si="75"/>
        <v>1.7200000000000002</v>
      </c>
      <c r="R748" s="862">
        <v>12.94</v>
      </c>
      <c r="S748" s="862">
        <v>28.68</v>
      </c>
      <c r="T748" s="862">
        <v>19.52</v>
      </c>
      <c r="U748" s="863">
        <f>SUM(SSSE[[#This Row],[G 355µ]:[G 250µ]])</f>
        <v>61.14</v>
      </c>
      <c r="V748" s="862">
        <v>18.239999999999998</v>
      </c>
      <c r="W748" s="862">
        <v>11.64</v>
      </c>
      <c r="X748" s="862">
        <v>4.3</v>
      </c>
      <c r="Y748" s="883">
        <v>1.96</v>
      </c>
      <c r="Z748" s="863">
        <f t="shared" ref="Z747:Z758" si="78">SUM(V748:Y748)</f>
        <v>36.14</v>
      </c>
      <c r="AA748" s="822">
        <v>31.3</v>
      </c>
      <c r="AB748" s="822">
        <v>79.55</v>
      </c>
      <c r="AC748" s="1116">
        <v>11.4</v>
      </c>
      <c r="AD748" s="531">
        <v>85.78</v>
      </c>
      <c r="AE748" s="531">
        <v>-1.78</v>
      </c>
      <c r="AF748" s="531">
        <v>20.85</v>
      </c>
      <c r="AG748" s="540">
        <v>4</v>
      </c>
      <c r="AH748" s="540">
        <v>135</v>
      </c>
      <c r="AI748" s="947"/>
      <c r="AJ748" s="437"/>
      <c r="AK748" s="437"/>
      <c r="AL748" s="550" t="s">
        <v>46</v>
      </c>
      <c r="AM748" s="550" t="s">
        <v>55</v>
      </c>
      <c r="AN748" s="551" t="s">
        <v>55</v>
      </c>
      <c r="AO748" s="550" t="s">
        <v>55</v>
      </c>
      <c r="AP748" s="550" t="s">
        <v>55</v>
      </c>
      <c r="AQ748" s="609" t="s">
        <v>32</v>
      </c>
      <c r="AR748" s="437" t="s">
        <v>2239</v>
      </c>
      <c r="AS748" s="437" t="s">
        <v>3016</v>
      </c>
      <c r="AT748" s="437"/>
      <c r="AU748" s="796" t="s">
        <v>2241</v>
      </c>
      <c r="AV748" s="437">
        <v>747</v>
      </c>
    </row>
    <row r="749" spans="1:48" ht="27">
      <c r="A749" s="541">
        <v>45798</v>
      </c>
      <c r="B749" s="542">
        <v>105</v>
      </c>
      <c r="C749" s="543">
        <v>0.35416666666666669</v>
      </c>
      <c r="D749" s="544">
        <v>2504135</v>
      </c>
      <c r="E749" s="544" t="s">
        <v>59</v>
      </c>
      <c r="F749" s="544" t="s">
        <v>55</v>
      </c>
      <c r="G749" s="858">
        <v>14.15</v>
      </c>
      <c r="H749" s="858"/>
      <c r="I749" s="858"/>
      <c r="J749" s="545"/>
      <c r="K749" s="831">
        <v>12.79</v>
      </c>
      <c r="L749" s="539">
        <f>(SSSE[[#This Row],[Protéine Brut (%) (+/-0,7)]]/(100-SSSE[[#This Row],[Humidité (%)]]))*100</f>
        <v>14.898078043098428</v>
      </c>
      <c r="M749" s="866">
        <v>0</v>
      </c>
      <c r="N749" s="866"/>
      <c r="O749" s="866">
        <v>0.2</v>
      </c>
      <c r="P749" s="866">
        <v>0.68</v>
      </c>
      <c r="Q749" s="863">
        <f t="shared" si="75"/>
        <v>0.88000000000000012</v>
      </c>
      <c r="R749" s="868">
        <v>9.1199999999999992</v>
      </c>
      <c r="S749" s="868">
        <v>23.2</v>
      </c>
      <c r="T749" s="868">
        <v>18.14</v>
      </c>
      <c r="U749" s="863">
        <f>SUM(SSSE[[#This Row],[G 355µ]:[G 250µ]])</f>
        <v>50.46</v>
      </c>
      <c r="V749" s="868">
        <v>17.260000000000002</v>
      </c>
      <c r="W749" s="868">
        <v>14.24</v>
      </c>
      <c r="X749" s="868">
        <v>9.1</v>
      </c>
      <c r="Y749" s="884">
        <v>7.16</v>
      </c>
      <c r="Z749" s="863">
        <f t="shared" si="78"/>
        <v>47.760000000000005</v>
      </c>
      <c r="AA749" s="824">
        <v>32</v>
      </c>
      <c r="AB749" s="824">
        <v>68.239999999999995</v>
      </c>
      <c r="AC749" s="1012">
        <v>11.6</v>
      </c>
      <c r="AD749" s="547">
        <v>85.85</v>
      </c>
      <c r="AE749" s="547">
        <v>-1.64</v>
      </c>
      <c r="AF749" s="547">
        <v>20.399999999999999</v>
      </c>
      <c r="AG749" s="540">
        <v>5</v>
      </c>
      <c r="AH749" s="540">
        <v>134</v>
      </c>
      <c r="AI749" s="948"/>
      <c r="AJ749" s="550"/>
      <c r="AK749" s="550"/>
      <c r="AL749" s="550" t="s">
        <v>46</v>
      </c>
      <c r="AM749" s="550" t="s">
        <v>55</v>
      </c>
      <c r="AN749" s="551" t="s">
        <v>55</v>
      </c>
      <c r="AO749" s="550" t="s">
        <v>55</v>
      </c>
      <c r="AP749" s="550" t="s">
        <v>55</v>
      </c>
      <c r="AQ749" s="609" t="s">
        <v>32</v>
      </c>
      <c r="AR749" s="437" t="s">
        <v>2239</v>
      </c>
      <c r="AS749" s="437" t="s">
        <v>3017</v>
      </c>
      <c r="AT749" s="437"/>
      <c r="AU749" s="796" t="s">
        <v>2241</v>
      </c>
      <c r="AV749" s="437">
        <v>748</v>
      </c>
    </row>
    <row r="750" spans="1:48" ht="27">
      <c r="A750" s="541">
        <v>45799</v>
      </c>
      <c r="B750" s="542">
        <v>105</v>
      </c>
      <c r="C750" s="543">
        <v>0.33333333333333331</v>
      </c>
      <c r="D750" s="544">
        <v>2504167</v>
      </c>
      <c r="E750" s="544" t="s">
        <v>59</v>
      </c>
      <c r="F750" s="544" t="s">
        <v>55</v>
      </c>
      <c r="G750" s="858">
        <v>13.94</v>
      </c>
      <c r="H750" s="858"/>
      <c r="I750" s="858"/>
      <c r="J750" s="545"/>
      <c r="K750" s="831">
        <v>13.05</v>
      </c>
      <c r="L750" s="539">
        <f>(SSSE[[#This Row],[Protéine Brut (%) (+/-0,7)]]/(100-SSSE[[#This Row],[Humidité (%)]]))*100</f>
        <v>15.163839181966072</v>
      </c>
      <c r="M750" s="866">
        <v>0</v>
      </c>
      <c r="N750" s="866"/>
      <c r="O750" s="866">
        <v>0.3</v>
      </c>
      <c r="P750" s="866">
        <v>0.82</v>
      </c>
      <c r="Q750" s="863">
        <f t="shared" si="75"/>
        <v>1.1199999999999999</v>
      </c>
      <c r="R750" s="868">
        <v>10.119999999999999</v>
      </c>
      <c r="S750" s="868">
        <v>24.64</v>
      </c>
      <c r="T750" s="868">
        <v>17.5</v>
      </c>
      <c r="U750" s="863">
        <f>SUM(SSSE[[#This Row],[G 355µ]:[G 250µ]])</f>
        <v>52.26</v>
      </c>
      <c r="V750" s="868">
        <v>16.809999999999999</v>
      </c>
      <c r="W750" s="868">
        <v>12.71</v>
      </c>
      <c r="X750" s="868">
        <v>8.81</v>
      </c>
      <c r="Y750" s="884">
        <v>7.8</v>
      </c>
      <c r="Z750" s="863">
        <f t="shared" si="78"/>
        <v>46.129999999999995</v>
      </c>
      <c r="AA750" s="824">
        <v>31</v>
      </c>
      <c r="AB750" s="824">
        <v>68.650000000000006</v>
      </c>
      <c r="AC750" s="1012">
        <v>11.6</v>
      </c>
      <c r="AD750" s="547">
        <v>85.83</v>
      </c>
      <c r="AE750" s="547">
        <v>-1.66</v>
      </c>
      <c r="AF750" s="547">
        <v>20.2</v>
      </c>
      <c r="AG750" s="540">
        <v>4</v>
      </c>
      <c r="AH750" s="540">
        <v>133</v>
      </c>
      <c r="AI750" s="948"/>
      <c r="AJ750" s="550"/>
      <c r="AK750" s="550"/>
      <c r="AL750" s="550" t="s">
        <v>46</v>
      </c>
      <c r="AM750" s="550" t="s">
        <v>55</v>
      </c>
      <c r="AN750" s="551" t="s">
        <v>55</v>
      </c>
      <c r="AO750" s="550" t="s">
        <v>55</v>
      </c>
      <c r="AP750" s="550" t="s">
        <v>55</v>
      </c>
      <c r="AQ750" s="609" t="s">
        <v>32</v>
      </c>
      <c r="AR750" s="437" t="s">
        <v>2239</v>
      </c>
      <c r="AS750" s="437" t="s">
        <v>3018</v>
      </c>
      <c r="AT750" s="437"/>
      <c r="AU750" s="796" t="s">
        <v>2241</v>
      </c>
      <c r="AV750" s="437">
        <v>749</v>
      </c>
    </row>
    <row r="751" spans="1:48" ht="27">
      <c r="A751" s="541">
        <v>45799</v>
      </c>
      <c r="B751" s="542">
        <v>105</v>
      </c>
      <c r="C751" s="543">
        <v>0.375</v>
      </c>
      <c r="D751" s="544">
        <v>2504174</v>
      </c>
      <c r="E751" s="544" t="s">
        <v>21</v>
      </c>
      <c r="F751" s="544" t="s">
        <v>55</v>
      </c>
      <c r="G751" s="858">
        <v>13.51</v>
      </c>
      <c r="H751" s="858"/>
      <c r="I751" s="858"/>
      <c r="J751" s="545"/>
      <c r="K751" s="831">
        <v>11.67</v>
      </c>
      <c r="L751" s="539">
        <f>(SSSE[[#This Row],[Protéine Brut (%) (+/-0,7)]]/(100-SSSE[[#This Row],[Humidité (%)]]))*100</f>
        <v>13.492889351370103</v>
      </c>
      <c r="M751" s="866">
        <v>0.03</v>
      </c>
      <c r="N751" s="866"/>
      <c r="O751" s="866">
        <v>0.24</v>
      </c>
      <c r="P751" s="866">
        <v>1.34</v>
      </c>
      <c r="Q751" s="863">
        <f t="shared" si="75"/>
        <v>1.61</v>
      </c>
      <c r="R751" s="868">
        <v>11.8</v>
      </c>
      <c r="S751" s="868">
        <v>28.3</v>
      </c>
      <c r="T751" s="868">
        <v>19.5</v>
      </c>
      <c r="U751" s="863">
        <f>SUM(SSSE[[#This Row],[G 355µ]:[G 250µ]])</f>
        <v>59.6</v>
      </c>
      <c r="V751" s="868">
        <v>19.32</v>
      </c>
      <c r="W751" s="868">
        <v>11.76</v>
      </c>
      <c r="X751" s="868">
        <v>2.6</v>
      </c>
      <c r="Y751" s="884">
        <v>4.62</v>
      </c>
      <c r="Z751" s="863">
        <f t="shared" si="78"/>
        <v>38.299999999999997</v>
      </c>
      <c r="AA751" s="824"/>
      <c r="AB751" s="824"/>
      <c r="AC751" s="1012"/>
      <c r="AD751" s="547">
        <v>85.4</v>
      </c>
      <c r="AE751" s="547">
        <v>-2.04</v>
      </c>
      <c r="AF751" s="547">
        <v>21.16</v>
      </c>
      <c r="AG751" s="540">
        <v>6</v>
      </c>
      <c r="AH751" s="540">
        <v>165</v>
      </c>
      <c r="AI751" s="948"/>
      <c r="AJ751" s="550"/>
      <c r="AK751" s="550" t="s">
        <v>1812</v>
      </c>
      <c r="AL751" s="550" t="s">
        <v>46</v>
      </c>
      <c r="AM751" s="550" t="s">
        <v>55</v>
      </c>
      <c r="AN751" s="551" t="s">
        <v>55</v>
      </c>
      <c r="AO751" s="550" t="s">
        <v>55</v>
      </c>
      <c r="AP751" s="550" t="s">
        <v>55</v>
      </c>
      <c r="AQ751" s="609" t="s">
        <v>32</v>
      </c>
      <c r="AR751" s="437" t="s">
        <v>2239</v>
      </c>
      <c r="AS751" s="437" t="s">
        <v>3019</v>
      </c>
      <c r="AT751" s="437"/>
      <c r="AU751" s="796" t="s">
        <v>2241</v>
      </c>
      <c r="AV751" s="437">
        <v>750</v>
      </c>
    </row>
    <row r="752" spans="1:48" ht="27">
      <c r="A752" s="541">
        <v>45800</v>
      </c>
      <c r="B752" s="542">
        <v>105</v>
      </c>
      <c r="C752" s="543">
        <v>0.35416666666666669</v>
      </c>
      <c r="D752" s="544">
        <v>2504201</v>
      </c>
      <c r="E752" s="544" t="s">
        <v>21</v>
      </c>
      <c r="F752" s="544" t="s">
        <v>55</v>
      </c>
      <c r="G752" s="858">
        <v>14.05</v>
      </c>
      <c r="H752" s="858"/>
      <c r="I752" s="858"/>
      <c r="J752" s="545"/>
      <c r="K752" s="831">
        <v>12.24</v>
      </c>
      <c r="L752" s="539">
        <f>(SSSE[[#This Row],[Protéine Brut (%) (+/-0,7)]]/(100-SSSE[[#This Row],[Humidité (%)]]))*100</f>
        <v>14.240837696335079</v>
      </c>
      <c r="M752" s="866">
        <v>0</v>
      </c>
      <c r="N752" s="866"/>
      <c r="O752" s="866">
        <v>0</v>
      </c>
      <c r="P752" s="866">
        <v>0.06</v>
      </c>
      <c r="Q752" s="863">
        <f t="shared" si="75"/>
        <v>0.06</v>
      </c>
      <c r="R752" s="868">
        <v>0.12</v>
      </c>
      <c r="S752" s="868">
        <v>27.22</v>
      </c>
      <c r="T752" s="868">
        <v>44.5</v>
      </c>
      <c r="U752" s="863">
        <f>SUM(SSSE[[#This Row],[G 355µ]:[G 250µ]])</f>
        <v>71.84</v>
      </c>
      <c r="V752" s="868">
        <v>22.2</v>
      </c>
      <c r="W752" s="868">
        <v>4.4459999999999997</v>
      </c>
      <c r="X752" s="868">
        <v>1.2</v>
      </c>
      <c r="Y752" s="884">
        <v>0.23</v>
      </c>
      <c r="Z752" s="863">
        <f t="shared" si="78"/>
        <v>28.076000000000001</v>
      </c>
      <c r="AA752" s="824"/>
      <c r="AB752" s="824"/>
      <c r="AC752" s="1012"/>
      <c r="AD752" s="547">
        <v>85.73</v>
      </c>
      <c r="AE752" s="547">
        <v>-2.0699999999999998</v>
      </c>
      <c r="AF752" s="547">
        <v>22.34</v>
      </c>
      <c r="AG752" s="540">
        <v>2</v>
      </c>
      <c r="AH752" s="540">
        <v>68</v>
      </c>
      <c r="AI752" s="948">
        <v>0.62</v>
      </c>
      <c r="AJ752" s="550"/>
      <c r="AK752" s="550"/>
      <c r="AL752" s="550"/>
      <c r="AM752" s="550" t="s">
        <v>55</v>
      </c>
      <c r="AN752" s="551" t="s">
        <v>55</v>
      </c>
      <c r="AO752" s="550" t="s">
        <v>55</v>
      </c>
      <c r="AP752" s="550" t="s">
        <v>55</v>
      </c>
      <c r="AQ752" s="609" t="s">
        <v>32</v>
      </c>
      <c r="AR752" s="437" t="s">
        <v>2239</v>
      </c>
      <c r="AS752" s="437" t="s">
        <v>3020</v>
      </c>
      <c r="AT752" s="437"/>
      <c r="AU752" s="796" t="s">
        <v>2241</v>
      </c>
      <c r="AV752" s="437">
        <v>751</v>
      </c>
    </row>
    <row r="753" spans="1:48" ht="27">
      <c r="A753" s="541">
        <v>45800</v>
      </c>
      <c r="B753" s="542">
        <v>105</v>
      </c>
      <c r="C753" s="543">
        <v>0.35416666666666669</v>
      </c>
      <c r="D753" s="544">
        <v>2504204</v>
      </c>
      <c r="E753" s="538" t="s">
        <v>40</v>
      </c>
      <c r="F753" s="538" t="s">
        <v>55</v>
      </c>
      <c r="G753" s="858">
        <v>13.95</v>
      </c>
      <c r="H753" s="858"/>
      <c r="I753" s="858"/>
      <c r="J753" s="545"/>
      <c r="K753" s="831">
        <v>13.06</v>
      </c>
      <c r="L753" s="539">
        <f>(SSSE[[#This Row],[Protéine Brut (%) (+/-0,7)]]/(100-SSSE[[#This Row],[Humidité (%)]]))*100</f>
        <v>15.17722254503196</v>
      </c>
      <c r="M753" s="866">
        <v>0.14000000000000001</v>
      </c>
      <c r="N753" s="866"/>
      <c r="O753" s="866">
        <v>0.24</v>
      </c>
      <c r="P753" s="866">
        <v>0.84</v>
      </c>
      <c r="Q753" s="863">
        <f t="shared" si="75"/>
        <v>1.22</v>
      </c>
      <c r="R753" s="868">
        <v>9.64</v>
      </c>
      <c r="S753" s="868">
        <v>25.06</v>
      </c>
      <c r="T753" s="868">
        <v>17.72</v>
      </c>
      <c r="U753" s="863">
        <f>SUM(SSSE[[#This Row],[G 355µ]:[G 250µ]])</f>
        <v>52.42</v>
      </c>
      <c r="V753" s="868">
        <v>19.29</v>
      </c>
      <c r="W753" s="868">
        <v>10.92</v>
      </c>
      <c r="X753" s="868">
        <v>7.24</v>
      </c>
      <c r="Y753" s="884">
        <v>7.54</v>
      </c>
      <c r="Z753" s="863">
        <f t="shared" si="78"/>
        <v>44.99</v>
      </c>
      <c r="AA753" s="824">
        <v>36.700000000000003</v>
      </c>
      <c r="AB753" s="824">
        <v>67</v>
      </c>
      <c r="AC753" s="1012">
        <v>12.34</v>
      </c>
      <c r="AD753" s="547">
        <v>85.93</v>
      </c>
      <c r="AE753" s="547">
        <v>-1.65</v>
      </c>
      <c r="AF753" s="547">
        <v>20.25</v>
      </c>
      <c r="AG753" s="540">
        <v>5</v>
      </c>
      <c r="AH753" s="540">
        <v>128</v>
      </c>
      <c r="AI753" s="948">
        <v>0.88</v>
      </c>
      <c r="AJ753" s="550"/>
      <c r="AK753" s="550"/>
      <c r="AL753" s="550" t="s">
        <v>46</v>
      </c>
      <c r="AM753" s="550" t="s">
        <v>55</v>
      </c>
      <c r="AN753" s="551" t="s">
        <v>55</v>
      </c>
      <c r="AO753" s="550" t="s">
        <v>55</v>
      </c>
      <c r="AP753" s="550" t="s">
        <v>55</v>
      </c>
      <c r="AQ753" s="609" t="s">
        <v>32</v>
      </c>
      <c r="AR753" s="437" t="s">
        <v>2239</v>
      </c>
      <c r="AS753" s="437" t="s">
        <v>3021</v>
      </c>
      <c r="AT753" s="437"/>
      <c r="AU753" s="796" t="s">
        <v>2241</v>
      </c>
      <c r="AV753" s="437">
        <v>752</v>
      </c>
    </row>
    <row r="754" spans="1:48" ht="27">
      <c r="A754" s="541">
        <v>45800</v>
      </c>
      <c r="B754" s="542">
        <v>105</v>
      </c>
      <c r="C754" s="543">
        <v>0.35416666666666669</v>
      </c>
      <c r="D754" s="544">
        <v>2504205</v>
      </c>
      <c r="E754" s="544" t="s">
        <v>59</v>
      </c>
      <c r="F754" s="544" t="s">
        <v>55</v>
      </c>
      <c r="G754" s="858">
        <v>13.9</v>
      </c>
      <c r="H754" s="858"/>
      <c r="I754" s="858"/>
      <c r="J754" s="545"/>
      <c r="K754" s="831">
        <v>12.82</v>
      </c>
      <c r="L754" s="539">
        <f>(SSSE[[#This Row],[Protéine Brut (%) (+/-0,7)]]/(100-SSSE[[#This Row],[Humidité (%)]]))*100</f>
        <v>14.88966318234611</v>
      </c>
      <c r="M754" s="866">
        <v>0</v>
      </c>
      <c r="N754" s="866"/>
      <c r="O754" s="866">
        <v>0.28000000000000003</v>
      </c>
      <c r="P754" s="866">
        <v>0.86</v>
      </c>
      <c r="Q754" s="863">
        <f t="shared" si="75"/>
        <v>1.1400000000000001</v>
      </c>
      <c r="R754" s="868">
        <v>9.93</v>
      </c>
      <c r="S754" s="868">
        <v>25.02</v>
      </c>
      <c r="T754" s="868">
        <v>17.760000000000002</v>
      </c>
      <c r="U754" s="863">
        <f>SUM(SSSE[[#This Row],[G 355µ]:[G 250µ]])</f>
        <v>52.710000000000008</v>
      </c>
      <c r="V754" s="868">
        <v>20.6</v>
      </c>
      <c r="W754" s="868">
        <v>10.08</v>
      </c>
      <c r="X754" s="868">
        <v>7.78</v>
      </c>
      <c r="Y754" s="884">
        <v>6.26</v>
      </c>
      <c r="Z754" s="863">
        <f t="shared" si="78"/>
        <v>44.72</v>
      </c>
      <c r="AA754" s="824"/>
      <c r="AB754" s="824"/>
      <c r="AC754" s="1012"/>
      <c r="AD754" s="547">
        <v>85.81</v>
      </c>
      <c r="AE754" s="547">
        <v>-1.62</v>
      </c>
      <c r="AF754" s="547">
        <v>20.170000000000002</v>
      </c>
      <c r="AG754" s="540">
        <v>5</v>
      </c>
      <c r="AH754" s="540">
        <v>130</v>
      </c>
      <c r="AI754" s="948"/>
      <c r="AJ754" s="550"/>
      <c r="AK754" s="550"/>
      <c r="AL754" s="550" t="s">
        <v>46</v>
      </c>
      <c r="AM754" s="550" t="s">
        <v>55</v>
      </c>
      <c r="AN754" s="551" t="s">
        <v>55</v>
      </c>
      <c r="AO754" s="550" t="s">
        <v>55</v>
      </c>
      <c r="AP754" s="550" t="s">
        <v>55</v>
      </c>
      <c r="AQ754" s="609" t="s">
        <v>32</v>
      </c>
      <c r="AR754" s="437" t="s">
        <v>2239</v>
      </c>
      <c r="AS754" s="437" t="s">
        <v>3022</v>
      </c>
      <c r="AT754" s="437"/>
      <c r="AU754" s="796" t="s">
        <v>2241</v>
      </c>
      <c r="AV754" s="437">
        <v>753</v>
      </c>
    </row>
    <row r="755" spans="1:48" ht="27">
      <c r="A755" s="541">
        <v>45800</v>
      </c>
      <c r="B755" s="542">
        <v>105</v>
      </c>
      <c r="C755" s="543"/>
      <c r="D755" s="544">
        <v>2504228</v>
      </c>
      <c r="E755" s="544" t="s">
        <v>3023</v>
      </c>
      <c r="F755" s="544" t="s">
        <v>55</v>
      </c>
      <c r="G755" s="858">
        <v>13.84</v>
      </c>
      <c r="H755" s="858"/>
      <c r="I755" s="858"/>
      <c r="J755" s="545"/>
      <c r="K755" s="831">
        <v>13.84</v>
      </c>
      <c r="L755" s="539">
        <f>(SSSE[[#This Row],[Protéine Brut (%) (+/-0,7)]]/(100-SSSE[[#This Row],[Humidité (%)]]))*100</f>
        <v>16.06313834726091</v>
      </c>
      <c r="M755" s="866">
        <v>0</v>
      </c>
      <c r="N755" s="866"/>
      <c r="O755" s="866">
        <v>0.24</v>
      </c>
      <c r="P755" s="866">
        <v>0.88</v>
      </c>
      <c r="Q755" s="863">
        <f t="shared" si="75"/>
        <v>1.1200000000000001</v>
      </c>
      <c r="R755" s="868">
        <v>11</v>
      </c>
      <c r="S755" s="868">
        <v>25.38</v>
      </c>
      <c r="T755" s="868">
        <v>18.64</v>
      </c>
      <c r="U755" s="863">
        <f>SUM(SSSE[[#This Row],[G 355µ]:[G 250µ]])</f>
        <v>55.019999999999996</v>
      </c>
      <c r="V755" s="868">
        <v>20.66</v>
      </c>
      <c r="W755" s="868">
        <v>13.04</v>
      </c>
      <c r="X755" s="868">
        <v>4.12</v>
      </c>
      <c r="Y755" s="884">
        <v>5.2</v>
      </c>
      <c r="Z755" s="863">
        <f t="shared" si="78"/>
        <v>43.02</v>
      </c>
      <c r="AA755" s="824"/>
      <c r="AB755" s="824"/>
      <c r="AC755" s="1012"/>
      <c r="AD755" s="547">
        <v>86.13</v>
      </c>
      <c r="AE755" s="547">
        <v>-1.61</v>
      </c>
      <c r="AF755" s="547">
        <v>19.989999999999998</v>
      </c>
      <c r="AG755" s="540">
        <v>4</v>
      </c>
      <c r="AH755" s="540">
        <v>92</v>
      </c>
      <c r="AI755" s="948"/>
      <c r="AJ755" s="550"/>
      <c r="AK755" s="550"/>
      <c r="AL755" s="550" t="s">
        <v>46</v>
      </c>
      <c r="AM755" s="550" t="s">
        <v>55</v>
      </c>
      <c r="AN755" s="551" t="s">
        <v>55</v>
      </c>
      <c r="AO755" s="550" t="s">
        <v>55</v>
      </c>
      <c r="AP755" s="550" t="s">
        <v>55</v>
      </c>
      <c r="AQ755" s="609" t="s">
        <v>32</v>
      </c>
      <c r="AR755" s="437" t="s">
        <v>2239</v>
      </c>
      <c r="AS755" s="437" t="s">
        <v>3024</v>
      </c>
      <c r="AT755" s="437"/>
      <c r="AU755" s="796" t="s">
        <v>2241</v>
      </c>
      <c r="AV755" s="437">
        <v>754</v>
      </c>
    </row>
    <row r="756" spans="1:48" ht="27">
      <c r="A756" s="541">
        <v>45803</v>
      </c>
      <c r="B756" s="542">
        <v>105</v>
      </c>
      <c r="C756" s="543">
        <v>0.375</v>
      </c>
      <c r="D756" s="544">
        <v>2404276</v>
      </c>
      <c r="E756" s="538" t="s">
        <v>40</v>
      </c>
      <c r="F756" s="544" t="s">
        <v>55</v>
      </c>
      <c r="G756" s="858">
        <v>13.65</v>
      </c>
      <c r="H756" s="858"/>
      <c r="I756" s="858">
        <v>13.5</v>
      </c>
      <c r="J756" s="545"/>
      <c r="K756" s="831">
        <v>12.45</v>
      </c>
      <c r="L756" s="539">
        <f>(SSSE[[#This Row],[Protéine Brut (%) (+/-0,7)]]/(100-SSSE[[#This Row],[Humidité (%)]]))*100</f>
        <v>14.418066010422697</v>
      </c>
      <c r="M756" s="866">
        <v>0</v>
      </c>
      <c r="N756" s="866"/>
      <c r="O756" s="866">
        <v>0.2</v>
      </c>
      <c r="P756" s="866">
        <v>0.72</v>
      </c>
      <c r="Q756" s="863">
        <f t="shared" si="75"/>
        <v>0.91999999999999993</v>
      </c>
      <c r="R756" s="868">
        <v>9.1999999999999993</v>
      </c>
      <c r="S756" s="868">
        <v>22.38</v>
      </c>
      <c r="T756" s="868">
        <v>16.600000000000001</v>
      </c>
      <c r="U756" s="863">
        <f>SUM(SSSE[[#This Row],[G 355µ]:[G 250µ]])</f>
        <v>48.18</v>
      </c>
      <c r="V756" s="868">
        <v>19.5</v>
      </c>
      <c r="W756" s="868">
        <v>15.6</v>
      </c>
      <c r="X756" s="868">
        <v>7.8</v>
      </c>
      <c r="Y756" s="884">
        <v>6.2</v>
      </c>
      <c r="Z756" s="863">
        <f t="shared" si="78"/>
        <v>49.1</v>
      </c>
      <c r="AA756" s="824"/>
      <c r="AB756" s="824"/>
      <c r="AC756" s="1012"/>
      <c r="AD756" s="547">
        <v>85.58</v>
      </c>
      <c r="AE756" s="547">
        <v>-1.55</v>
      </c>
      <c r="AF756" s="547">
        <v>20.03</v>
      </c>
      <c r="AG756" s="540">
        <v>5</v>
      </c>
      <c r="AH756" s="540">
        <v>120</v>
      </c>
      <c r="AI756" s="948"/>
      <c r="AJ756" s="550"/>
      <c r="AK756" s="550"/>
      <c r="AL756" s="550" t="s">
        <v>46</v>
      </c>
      <c r="AM756" s="550" t="s">
        <v>55</v>
      </c>
      <c r="AN756" s="551" t="s">
        <v>55</v>
      </c>
      <c r="AO756" s="550" t="s">
        <v>55</v>
      </c>
      <c r="AP756" s="550" t="s">
        <v>55</v>
      </c>
      <c r="AQ756" s="609" t="s">
        <v>32</v>
      </c>
      <c r="AR756" s="437" t="s">
        <v>2239</v>
      </c>
      <c r="AS756" s="437" t="s">
        <v>3025</v>
      </c>
      <c r="AT756" s="437"/>
      <c r="AU756" s="796" t="s">
        <v>2241</v>
      </c>
      <c r="AV756" s="437">
        <v>755</v>
      </c>
    </row>
    <row r="757" spans="1:48" ht="27">
      <c r="A757" s="541">
        <v>45803</v>
      </c>
      <c r="B757" s="542">
        <v>105</v>
      </c>
      <c r="C757" s="543">
        <v>0.375</v>
      </c>
      <c r="D757" s="544">
        <v>2404277</v>
      </c>
      <c r="E757" s="538" t="s">
        <v>59</v>
      </c>
      <c r="F757" s="544" t="s">
        <v>55</v>
      </c>
      <c r="G757" s="858">
        <v>13.7</v>
      </c>
      <c r="H757" s="858"/>
      <c r="I757" s="858">
        <v>13.6</v>
      </c>
      <c r="J757" s="545"/>
      <c r="K757" s="831">
        <v>12.7</v>
      </c>
      <c r="L757" s="539">
        <f>(SSSE[[#This Row],[Protéine Brut (%) (+/-0,7)]]/(100-SSSE[[#This Row],[Humidité (%)]]))*100</f>
        <v>14.716106604866743</v>
      </c>
      <c r="M757" s="866">
        <v>0</v>
      </c>
      <c r="N757" s="866"/>
      <c r="O757" s="866">
        <v>0.22</v>
      </c>
      <c r="P757" s="866">
        <v>0.7</v>
      </c>
      <c r="Q757" s="863">
        <f t="shared" si="75"/>
        <v>0.91999999999999993</v>
      </c>
      <c r="R757" s="868">
        <v>9.6</v>
      </c>
      <c r="S757" s="868">
        <v>23.06</v>
      </c>
      <c r="T757" s="868">
        <v>16.22</v>
      </c>
      <c r="U757" s="863">
        <f>SUM(SSSE[[#This Row],[G 355µ]:[G 250µ]])</f>
        <v>48.879999999999995</v>
      </c>
      <c r="V757" s="868">
        <v>21.76</v>
      </c>
      <c r="W757" s="868">
        <v>10.24</v>
      </c>
      <c r="X757" s="868">
        <v>8.48</v>
      </c>
      <c r="Y757" s="884">
        <v>8.44</v>
      </c>
      <c r="Z757" s="863">
        <f t="shared" si="78"/>
        <v>48.92</v>
      </c>
      <c r="AA757" s="824">
        <v>31.08</v>
      </c>
      <c r="AB757" s="824">
        <v>69.17</v>
      </c>
      <c r="AC757" s="1012">
        <v>12.14</v>
      </c>
      <c r="AD757" s="547">
        <v>85.59</v>
      </c>
      <c r="AE757" s="547">
        <v>-1.63</v>
      </c>
      <c r="AF757" s="547">
        <v>19.97</v>
      </c>
      <c r="AG757" s="540">
        <v>4</v>
      </c>
      <c r="AH757" s="540">
        <v>90</v>
      </c>
      <c r="AI757" s="948">
        <v>0.83</v>
      </c>
      <c r="AJ757" s="550">
        <v>649</v>
      </c>
      <c r="AK757" s="550"/>
      <c r="AL757" s="550" t="s">
        <v>46</v>
      </c>
      <c r="AM757" s="550" t="s">
        <v>55</v>
      </c>
      <c r="AN757" s="551" t="s">
        <v>55</v>
      </c>
      <c r="AO757" s="550" t="s">
        <v>55</v>
      </c>
      <c r="AP757" s="550" t="s">
        <v>55</v>
      </c>
      <c r="AQ757" s="609" t="s">
        <v>32</v>
      </c>
      <c r="AR757" s="437" t="s">
        <v>2239</v>
      </c>
      <c r="AS757" s="437" t="s">
        <v>3026</v>
      </c>
      <c r="AT757" s="437"/>
      <c r="AU757" s="796" t="s">
        <v>2241</v>
      </c>
      <c r="AV757" s="437">
        <v>756</v>
      </c>
    </row>
    <row r="758" spans="1:48" ht="27">
      <c r="A758" s="541">
        <v>45803</v>
      </c>
      <c r="B758" s="542">
        <v>105</v>
      </c>
      <c r="C758" s="543">
        <v>0.375</v>
      </c>
      <c r="D758" s="544">
        <v>2504278</v>
      </c>
      <c r="E758" s="538" t="s">
        <v>59</v>
      </c>
      <c r="F758" s="544" t="s">
        <v>55</v>
      </c>
      <c r="G758" s="858">
        <v>13.5</v>
      </c>
      <c r="H758" s="858"/>
      <c r="I758" s="858">
        <v>13.44</v>
      </c>
      <c r="J758" s="545"/>
      <c r="K758" s="831">
        <v>12.26</v>
      </c>
      <c r="L758" s="539">
        <f>(SSSE[[#This Row],[Protéine Brut (%) (+/-0,7)]]/(100-SSSE[[#This Row],[Humidité (%)]]))*100</f>
        <v>14.173410404624276</v>
      </c>
      <c r="M758" s="866">
        <v>0</v>
      </c>
      <c r="N758" s="866"/>
      <c r="O758" s="866">
        <v>0.32</v>
      </c>
      <c r="P758" s="866">
        <v>0.84</v>
      </c>
      <c r="Q758" s="863">
        <f t="shared" si="75"/>
        <v>1.1599999999999999</v>
      </c>
      <c r="R758" s="868">
        <v>9.56</v>
      </c>
      <c r="S758" s="868">
        <v>22.32</v>
      </c>
      <c r="T758" s="868">
        <v>16.239999999999998</v>
      </c>
      <c r="U758" s="863">
        <f>SUM(SSSE[[#This Row],[G 355µ]:[G 250µ]])</f>
        <v>48.120000000000005</v>
      </c>
      <c r="V758" s="868">
        <v>18.440000000000001</v>
      </c>
      <c r="W758" s="868">
        <v>12.44</v>
      </c>
      <c r="X758" s="868">
        <v>9.7799999999999994</v>
      </c>
      <c r="Y758" s="884">
        <v>7.64</v>
      </c>
      <c r="Z758" s="863">
        <f t="shared" si="78"/>
        <v>48.300000000000004</v>
      </c>
      <c r="AA758" s="824">
        <v>31.9</v>
      </c>
      <c r="AB758" s="824">
        <v>70.95</v>
      </c>
      <c r="AC758" s="1012">
        <v>12.2</v>
      </c>
      <c r="AD758" s="547">
        <v>85.96</v>
      </c>
      <c r="AE758" s="547">
        <v>-1.36</v>
      </c>
      <c r="AF758" s="547">
        <v>18.899999999999999</v>
      </c>
      <c r="AG758" s="540">
        <v>4</v>
      </c>
      <c r="AH758" s="540">
        <v>110</v>
      </c>
      <c r="AI758" s="948">
        <v>0.99</v>
      </c>
      <c r="AJ758" s="550">
        <v>722</v>
      </c>
      <c r="AK758" s="550"/>
      <c r="AL758" s="550" t="s">
        <v>46</v>
      </c>
      <c r="AM758" s="550" t="s">
        <v>55</v>
      </c>
      <c r="AN758" s="551" t="s">
        <v>55</v>
      </c>
      <c r="AO758" s="550" t="s">
        <v>55</v>
      </c>
      <c r="AP758" s="550" t="s">
        <v>55</v>
      </c>
      <c r="AQ758" s="609" t="s">
        <v>32</v>
      </c>
      <c r="AR758" s="437" t="s">
        <v>2239</v>
      </c>
      <c r="AS758" s="437" t="s">
        <v>3027</v>
      </c>
      <c r="AT758" s="437"/>
      <c r="AU758" s="796" t="s">
        <v>2241</v>
      </c>
      <c r="AV758" s="437">
        <v>757</v>
      </c>
    </row>
    <row r="759" spans="1:48" ht="27">
      <c r="A759" s="541">
        <v>45804</v>
      </c>
      <c r="B759" s="542">
        <v>105</v>
      </c>
      <c r="C759" s="543">
        <v>0.5</v>
      </c>
      <c r="D759" s="544">
        <v>2504315</v>
      </c>
      <c r="E759" s="544" t="s">
        <v>59</v>
      </c>
      <c r="F759" s="544" t="s">
        <v>55</v>
      </c>
      <c r="G759" s="858">
        <v>13.84</v>
      </c>
      <c r="H759" s="858"/>
      <c r="I759" s="858"/>
      <c r="J759" s="545"/>
      <c r="K759" s="831">
        <v>12.61</v>
      </c>
      <c r="L759" s="546">
        <f>(SSSE[[#This Row],[Protéine Brut (%) (+/-0,7)]]/(100-SSSE[[#This Row],[Humidité (%)]]))*100</f>
        <v>14.635561745589602</v>
      </c>
      <c r="M759" s="866">
        <v>0</v>
      </c>
      <c r="N759" s="866"/>
      <c r="O759" s="866">
        <v>0.26</v>
      </c>
      <c r="P759" s="866">
        <v>0.86</v>
      </c>
      <c r="Q759" s="867">
        <f t="shared" ref="Q759:Q768" si="79">SUM(M759:P759)</f>
        <v>1.1200000000000001</v>
      </c>
      <c r="R759" s="868">
        <v>8.94</v>
      </c>
      <c r="S759" s="868">
        <v>21.2</v>
      </c>
      <c r="T759" s="868">
        <v>16.079999999999998</v>
      </c>
      <c r="U759" s="867">
        <f>SUM(SSSE[[#This Row],[G 355µ]:[G 250µ]])</f>
        <v>46.22</v>
      </c>
      <c r="V759" s="868">
        <v>17.760000000000002</v>
      </c>
      <c r="W759" s="868">
        <v>15.46</v>
      </c>
      <c r="X759" s="868">
        <v>8.6999999999999993</v>
      </c>
      <c r="Y759" s="884">
        <v>9.1999999999999993</v>
      </c>
      <c r="Z759" s="867">
        <f t="shared" ref="Z759:Z768" si="80">SUM(V759:Y759)</f>
        <v>51.120000000000005</v>
      </c>
      <c r="AA759" s="824">
        <v>31.95</v>
      </c>
      <c r="AB759" s="824">
        <v>72.19</v>
      </c>
      <c r="AC759" s="1012">
        <v>12.19</v>
      </c>
      <c r="AD759" s="547">
        <v>88.32</v>
      </c>
      <c r="AE759" s="547">
        <v>-1.76</v>
      </c>
      <c r="AF759" s="547">
        <v>19.53</v>
      </c>
      <c r="AG759" s="540">
        <v>3</v>
      </c>
      <c r="AH759" s="540">
        <v>100</v>
      </c>
      <c r="AI759" s="948">
        <v>0.85</v>
      </c>
      <c r="AJ759" s="550"/>
      <c r="AK759" s="550"/>
      <c r="AL759" s="550" t="s">
        <v>46</v>
      </c>
      <c r="AM759" s="550" t="s">
        <v>55</v>
      </c>
      <c r="AN759" s="551" t="s">
        <v>55</v>
      </c>
      <c r="AO759" s="550" t="s">
        <v>55</v>
      </c>
      <c r="AP759" s="550" t="s">
        <v>55</v>
      </c>
      <c r="AQ759" s="609" t="s">
        <v>32</v>
      </c>
      <c r="AR759" s="437" t="s">
        <v>2239</v>
      </c>
      <c r="AS759" s="437" t="s">
        <v>3028</v>
      </c>
      <c r="AT759" s="437"/>
      <c r="AU759" s="796" t="s">
        <v>2241</v>
      </c>
      <c r="AV759" s="437">
        <v>758</v>
      </c>
    </row>
    <row r="760" spans="1:48" ht="27">
      <c r="A760" s="541">
        <v>45806</v>
      </c>
      <c r="B760" s="542">
        <v>105</v>
      </c>
      <c r="C760" s="543"/>
      <c r="D760" s="544">
        <v>2504354</v>
      </c>
      <c r="E760" s="538" t="s">
        <v>59</v>
      </c>
      <c r="F760" s="544" t="s">
        <v>55</v>
      </c>
      <c r="G760" s="858">
        <v>13.84</v>
      </c>
      <c r="H760" s="858"/>
      <c r="I760" s="858"/>
      <c r="J760" s="545"/>
      <c r="K760" s="831">
        <v>12.15</v>
      </c>
      <c r="L760" s="546">
        <f>(SSSE[[#This Row],[Protéine Brut (%) (+/-0,7)]]/(100-SSSE[[#This Row],[Humidité (%)]]))*100</f>
        <v>14.101671309192202</v>
      </c>
      <c r="M760" s="866">
        <v>0</v>
      </c>
      <c r="N760" s="866"/>
      <c r="O760" s="866">
        <v>0.4</v>
      </c>
      <c r="P760" s="866">
        <v>0.6</v>
      </c>
      <c r="Q760" s="863">
        <f t="shared" si="79"/>
        <v>1</v>
      </c>
      <c r="R760" s="868">
        <v>8.4</v>
      </c>
      <c r="S760" s="868">
        <v>22.16</v>
      </c>
      <c r="T760" s="868">
        <v>17.399999999999999</v>
      </c>
      <c r="U760" s="863">
        <f>SUM(SSSE[[#This Row],[G 355µ]:[G 250µ]])</f>
        <v>47.96</v>
      </c>
      <c r="V760" s="868">
        <v>18.399999999999999</v>
      </c>
      <c r="W760" s="868">
        <v>14.14</v>
      </c>
      <c r="X760" s="868">
        <v>6.04</v>
      </c>
      <c r="Y760" s="884">
        <v>10.66</v>
      </c>
      <c r="Z760" s="863">
        <f t="shared" si="80"/>
        <v>49.239999999999995</v>
      </c>
      <c r="AA760" s="824">
        <v>31.02</v>
      </c>
      <c r="AB760" s="824">
        <v>90.54</v>
      </c>
      <c r="AC760" s="1012">
        <v>11.88</v>
      </c>
      <c r="AD760" s="547">
        <v>84.65</v>
      </c>
      <c r="AE760" s="547">
        <v>-1.53</v>
      </c>
      <c r="AF760" s="547">
        <v>18.54</v>
      </c>
      <c r="AG760" s="540">
        <v>4</v>
      </c>
      <c r="AH760" s="540">
        <v>130</v>
      </c>
      <c r="AI760" s="948"/>
      <c r="AJ760" s="550"/>
      <c r="AK760" s="550"/>
      <c r="AL760" s="550" t="s">
        <v>46</v>
      </c>
      <c r="AM760" s="550" t="s">
        <v>55</v>
      </c>
      <c r="AN760" s="551" t="s">
        <v>55</v>
      </c>
      <c r="AO760" s="550" t="s">
        <v>55</v>
      </c>
      <c r="AP760" s="550" t="s">
        <v>55</v>
      </c>
      <c r="AQ760" s="609" t="s">
        <v>32</v>
      </c>
      <c r="AR760" s="437" t="s">
        <v>2239</v>
      </c>
      <c r="AS760" s="437" t="s">
        <v>3029</v>
      </c>
      <c r="AT760" s="437"/>
      <c r="AU760" s="796" t="s">
        <v>2241</v>
      </c>
      <c r="AV760" s="437">
        <v>759</v>
      </c>
    </row>
    <row r="761" spans="1:48" ht="27">
      <c r="A761" s="541">
        <v>45806</v>
      </c>
      <c r="B761" s="542">
        <v>105</v>
      </c>
      <c r="C761" s="543"/>
      <c r="D761" s="544">
        <v>2504353</v>
      </c>
      <c r="E761" s="538" t="s">
        <v>21</v>
      </c>
      <c r="F761" s="544" t="s">
        <v>55</v>
      </c>
      <c r="G761" s="858">
        <v>13.6</v>
      </c>
      <c r="H761" s="858"/>
      <c r="I761" s="858"/>
      <c r="J761" s="545"/>
      <c r="K761" s="831">
        <v>12.53</v>
      </c>
      <c r="L761" s="546">
        <f>(SSSE[[#This Row],[Protéine Brut (%) (+/-0,7)]]/(100-SSSE[[#This Row],[Humidité (%)]]))*100</f>
        <v>14.502314814814813</v>
      </c>
      <c r="M761" s="866">
        <v>0</v>
      </c>
      <c r="N761" s="866"/>
      <c r="O761" s="866">
        <v>0.6</v>
      </c>
      <c r="P761" s="866">
        <v>0.88</v>
      </c>
      <c r="Q761" s="863">
        <f t="shared" si="79"/>
        <v>1.48</v>
      </c>
      <c r="R761" s="868">
        <v>9.6</v>
      </c>
      <c r="S761" s="868">
        <v>24.66</v>
      </c>
      <c r="T761" s="868">
        <v>17.600000000000001</v>
      </c>
      <c r="U761" s="863">
        <f>SUM(SSSE[[#This Row],[G 355µ]:[G 250µ]])</f>
        <v>51.86</v>
      </c>
      <c r="V761" s="868">
        <v>20.6</v>
      </c>
      <c r="W761" s="868">
        <v>13.6</v>
      </c>
      <c r="X761" s="868">
        <v>4</v>
      </c>
      <c r="Y761" s="884">
        <v>7.66</v>
      </c>
      <c r="Z761" s="863">
        <f t="shared" si="80"/>
        <v>45.86</v>
      </c>
      <c r="AA761" s="824"/>
      <c r="AB761" s="824"/>
      <c r="AC761" s="1012"/>
      <c r="AD761" s="547">
        <v>84.5</v>
      </c>
      <c r="AE761" s="547">
        <v>-1.94</v>
      </c>
      <c r="AF761" s="547">
        <v>20.64</v>
      </c>
      <c r="AG761" s="540">
        <v>3</v>
      </c>
      <c r="AH761" s="540">
        <v>125</v>
      </c>
      <c r="AI761" s="948"/>
      <c r="AJ761" s="550"/>
      <c r="AK761" s="550"/>
      <c r="AL761" s="550" t="s">
        <v>46</v>
      </c>
      <c r="AM761" s="550" t="s">
        <v>55</v>
      </c>
      <c r="AN761" s="551" t="s">
        <v>55</v>
      </c>
      <c r="AO761" s="550" t="s">
        <v>55</v>
      </c>
      <c r="AP761" s="550" t="s">
        <v>55</v>
      </c>
      <c r="AQ761" s="609" t="s">
        <v>32</v>
      </c>
      <c r="AR761" s="437" t="s">
        <v>2239</v>
      </c>
      <c r="AS761" s="437" t="s">
        <v>3030</v>
      </c>
      <c r="AT761" s="437"/>
      <c r="AU761" s="796" t="s">
        <v>2241</v>
      </c>
      <c r="AV761" s="437">
        <v>760</v>
      </c>
    </row>
    <row r="762" spans="1:48" ht="27">
      <c r="A762" s="541">
        <v>45807</v>
      </c>
      <c r="B762" s="542">
        <v>105</v>
      </c>
      <c r="C762" s="543">
        <v>0.43402777777777779</v>
      </c>
      <c r="D762" s="544">
        <v>2504387</v>
      </c>
      <c r="E762" s="538" t="s">
        <v>59</v>
      </c>
      <c r="F762" s="544" t="s">
        <v>55</v>
      </c>
      <c r="G762" s="858">
        <v>13.91</v>
      </c>
      <c r="H762" s="858"/>
      <c r="I762" s="858"/>
      <c r="J762" s="545"/>
      <c r="K762" s="831">
        <v>12.77</v>
      </c>
      <c r="L762" s="546">
        <f>(SSSE[[#This Row],[Protéine Brut (%) (+/-0,7)]]/(100-SSSE[[#This Row],[Humidité (%)]]))*100</f>
        <v>14.833313973748401</v>
      </c>
      <c r="M762" s="866">
        <v>0</v>
      </c>
      <c r="N762" s="866"/>
      <c r="O762" s="866">
        <v>0.36</v>
      </c>
      <c r="P762" s="866">
        <v>0.84</v>
      </c>
      <c r="Q762" s="863">
        <f t="shared" si="79"/>
        <v>1.2</v>
      </c>
      <c r="R762" s="868">
        <v>8.9</v>
      </c>
      <c r="S762" s="868">
        <v>22.86</v>
      </c>
      <c r="T762" s="868">
        <v>16.440000000000001</v>
      </c>
      <c r="U762" s="863">
        <f>SUM(SSSE[[#This Row],[G 355µ]:[G 250µ]])</f>
        <v>48.2</v>
      </c>
      <c r="V762" s="868">
        <v>17.46</v>
      </c>
      <c r="W762" s="868">
        <v>14.22</v>
      </c>
      <c r="X762" s="868">
        <v>9.8000000000000007</v>
      </c>
      <c r="Y762" s="884">
        <v>7.34</v>
      </c>
      <c r="Z762" s="863">
        <f t="shared" si="80"/>
        <v>48.820000000000007</v>
      </c>
      <c r="AA762" s="824">
        <v>32.93</v>
      </c>
      <c r="AB762" s="824">
        <v>69.47</v>
      </c>
      <c r="AC762" s="1012">
        <v>11.5</v>
      </c>
      <c r="AD762" s="547">
        <v>85.26</v>
      </c>
      <c r="AE762" s="547">
        <v>-1.54</v>
      </c>
      <c r="AF762" s="547">
        <v>19.7</v>
      </c>
      <c r="AG762" s="540">
        <v>4</v>
      </c>
      <c r="AH762" s="540">
        <v>132</v>
      </c>
      <c r="AI762" s="948"/>
      <c r="AJ762" s="550">
        <v>597</v>
      </c>
      <c r="AK762" s="550"/>
      <c r="AL762" s="550" t="s">
        <v>46</v>
      </c>
      <c r="AM762" s="550" t="s">
        <v>55</v>
      </c>
      <c r="AN762" s="551" t="s">
        <v>55</v>
      </c>
      <c r="AO762" s="550" t="s">
        <v>55</v>
      </c>
      <c r="AP762" s="550" t="s">
        <v>55</v>
      </c>
      <c r="AQ762" s="609" t="s">
        <v>32</v>
      </c>
      <c r="AR762" s="437" t="s">
        <v>2239</v>
      </c>
      <c r="AS762" s="437" t="s">
        <v>3031</v>
      </c>
      <c r="AT762" s="437"/>
      <c r="AU762" s="796" t="s">
        <v>2241</v>
      </c>
      <c r="AV762" s="437">
        <v>761</v>
      </c>
    </row>
    <row r="763" spans="1:48" ht="27">
      <c r="A763" s="541">
        <v>45810</v>
      </c>
      <c r="B763" s="542">
        <v>106</v>
      </c>
      <c r="C763" s="543">
        <v>0.35416666666666669</v>
      </c>
      <c r="D763" s="544">
        <v>2504420</v>
      </c>
      <c r="E763" s="538" t="s">
        <v>21</v>
      </c>
      <c r="F763" s="544" t="s">
        <v>55</v>
      </c>
      <c r="G763" s="858">
        <v>14.12</v>
      </c>
      <c r="H763" s="858"/>
      <c r="I763" s="858"/>
      <c r="J763" s="545"/>
      <c r="K763" s="831">
        <v>11.37</v>
      </c>
      <c r="L763" s="546">
        <f>(SSSE[[#This Row],[Protéine Brut (%) (+/-0,7)]]/(100-SSSE[[#This Row],[Humidité (%)]]))*100</f>
        <v>13.239403819282719</v>
      </c>
      <c r="M763" s="866">
        <v>0</v>
      </c>
      <c r="N763" s="866"/>
      <c r="O763" s="866">
        <v>0.4</v>
      </c>
      <c r="P763" s="866">
        <v>1</v>
      </c>
      <c r="Q763" s="863">
        <f t="shared" si="79"/>
        <v>1.4</v>
      </c>
      <c r="R763" s="868">
        <v>9.18</v>
      </c>
      <c r="S763" s="868">
        <v>22.56</v>
      </c>
      <c r="T763" s="868">
        <v>15.4</v>
      </c>
      <c r="U763" s="863">
        <f>SUM(SSSE[[#This Row],[G 355µ]:[G 250µ]])</f>
        <v>47.14</v>
      </c>
      <c r="V763" s="868">
        <v>21.94</v>
      </c>
      <c r="W763" s="868">
        <v>10.18</v>
      </c>
      <c r="X763" s="868">
        <v>9.42</v>
      </c>
      <c r="Y763" s="884">
        <v>5.86</v>
      </c>
      <c r="Z763" s="863">
        <f t="shared" si="80"/>
        <v>47.400000000000006</v>
      </c>
      <c r="AA763" s="824"/>
      <c r="AB763" s="824"/>
      <c r="AC763" s="1012"/>
      <c r="AD763" s="547">
        <v>85.81</v>
      </c>
      <c r="AE763" s="547">
        <v>-1.82</v>
      </c>
      <c r="AF763" s="547">
        <v>20.22</v>
      </c>
      <c r="AG763" s="540">
        <v>5</v>
      </c>
      <c r="AH763" s="540">
        <v>144</v>
      </c>
      <c r="AI763" s="948"/>
      <c r="AJ763" s="550"/>
      <c r="AK763" s="550" t="s">
        <v>3032</v>
      </c>
      <c r="AL763" s="550" t="s">
        <v>46</v>
      </c>
      <c r="AM763" s="550" t="s">
        <v>55</v>
      </c>
      <c r="AN763" s="551" t="s">
        <v>55</v>
      </c>
      <c r="AO763" s="550" t="s">
        <v>55</v>
      </c>
      <c r="AP763" s="550" t="s">
        <v>55</v>
      </c>
      <c r="AQ763" s="609" t="s">
        <v>32</v>
      </c>
      <c r="AR763" s="437" t="s">
        <v>2239</v>
      </c>
      <c r="AS763" s="437" t="s">
        <v>3033</v>
      </c>
      <c r="AT763" s="437"/>
      <c r="AU763" s="796" t="s">
        <v>2241</v>
      </c>
      <c r="AV763" s="437">
        <v>762</v>
      </c>
    </row>
    <row r="764" spans="1:48" ht="27">
      <c r="A764" s="541">
        <v>45810</v>
      </c>
      <c r="B764" s="542">
        <v>106</v>
      </c>
      <c r="C764" s="543">
        <v>0.35416666666666669</v>
      </c>
      <c r="D764" s="544">
        <v>2504421</v>
      </c>
      <c r="E764" s="538" t="s">
        <v>21</v>
      </c>
      <c r="F764" s="544" t="s">
        <v>55</v>
      </c>
      <c r="G764" s="858">
        <v>14.13</v>
      </c>
      <c r="H764" s="858"/>
      <c r="I764" s="858"/>
      <c r="J764" s="545"/>
      <c r="K764" s="831">
        <v>12.15</v>
      </c>
      <c r="L764" s="546">
        <f>(SSSE[[#This Row],[Protéine Brut (%) (+/-0,7)]]/(100-SSSE[[#This Row],[Humidité (%)]]))*100</f>
        <v>14.149295446605334</v>
      </c>
      <c r="M764" s="866">
        <v>0</v>
      </c>
      <c r="N764" s="866"/>
      <c r="O764" s="866">
        <v>0.5</v>
      </c>
      <c r="P764" s="866">
        <v>1.2</v>
      </c>
      <c r="Q764" s="863">
        <f t="shared" si="79"/>
        <v>1.7</v>
      </c>
      <c r="R764" s="868">
        <v>11.8</v>
      </c>
      <c r="S764" s="868">
        <v>25.11</v>
      </c>
      <c r="T764" s="868"/>
      <c r="U764" s="863">
        <f>SUM(SSSE[[#This Row],[G 355µ]:[G 250µ]])</f>
        <v>36.909999999999997</v>
      </c>
      <c r="V764" s="868">
        <v>20</v>
      </c>
      <c r="W764" s="868">
        <v>14</v>
      </c>
      <c r="X764" s="868">
        <v>3.2</v>
      </c>
      <c r="Y764" s="884">
        <v>5.6</v>
      </c>
      <c r="Z764" s="863">
        <f t="shared" si="80"/>
        <v>42.800000000000004</v>
      </c>
      <c r="AA764" s="824"/>
      <c r="AB764" s="824"/>
      <c r="AC764" s="1012"/>
      <c r="AD764" s="547">
        <v>86.01</v>
      </c>
      <c r="AE764" s="547">
        <v>-1.73</v>
      </c>
      <c r="AF764" s="547">
        <v>19.73</v>
      </c>
      <c r="AG764" s="540">
        <v>5</v>
      </c>
      <c r="AH764" s="540">
        <v>145</v>
      </c>
      <c r="AI764" s="948"/>
      <c r="AJ764" s="550"/>
      <c r="AK764" s="550" t="s">
        <v>3034</v>
      </c>
      <c r="AL764" s="550" t="s">
        <v>46</v>
      </c>
      <c r="AM764" s="550" t="s">
        <v>55</v>
      </c>
      <c r="AN764" s="551" t="s">
        <v>55</v>
      </c>
      <c r="AO764" s="550" t="s">
        <v>55</v>
      </c>
      <c r="AP764" s="550" t="s">
        <v>55</v>
      </c>
      <c r="AQ764" s="609" t="s">
        <v>32</v>
      </c>
      <c r="AR764" s="437" t="s">
        <v>2239</v>
      </c>
      <c r="AS764" s="437" t="s">
        <v>3035</v>
      </c>
      <c r="AT764" s="437"/>
      <c r="AU764" s="796" t="s">
        <v>2241</v>
      </c>
      <c r="AV764" s="437">
        <v>763</v>
      </c>
    </row>
    <row r="765" spans="1:48" ht="27">
      <c r="A765" s="541">
        <v>45810</v>
      </c>
      <c r="B765" s="542">
        <v>106</v>
      </c>
      <c r="C765" s="543">
        <v>0.41666666666666669</v>
      </c>
      <c r="D765" s="544">
        <v>2504445</v>
      </c>
      <c r="E765" s="538" t="s">
        <v>59</v>
      </c>
      <c r="F765" s="544" t="s">
        <v>55</v>
      </c>
      <c r="G765" s="858">
        <v>13.81</v>
      </c>
      <c r="H765" s="858"/>
      <c r="I765" s="858"/>
      <c r="J765" s="545"/>
      <c r="K765" s="831">
        <v>13.42</v>
      </c>
      <c r="L765" s="546">
        <f>(SSSE[[#This Row],[Protéine Brut (%) (+/-0,7)]]/(100-SSSE[[#This Row],[Humidité (%)]]))*100</f>
        <v>15.570251769346793</v>
      </c>
      <c r="M765" s="866">
        <v>0</v>
      </c>
      <c r="N765" s="866"/>
      <c r="O765" s="866">
        <v>0.4</v>
      </c>
      <c r="P765" s="866">
        <v>1</v>
      </c>
      <c r="Q765" s="863">
        <f t="shared" si="79"/>
        <v>1.4</v>
      </c>
      <c r="R765" s="868">
        <v>9.18</v>
      </c>
      <c r="S765" s="868">
        <v>22.56</v>
      </c>
      <c r="T765" s="868">
        <v>15.41</v>
      </c>
      <c r="U765" s="863">
        <f>SUM(SSSE[[#This Row],[G 355µ]:[G 250µ]])</f>
        <v>47.15</v>
      </c>
      <c r="V765" s="868">
        <v>21.94</v>
      </c>
      <c r="W765" s="868">
        <v>10.18</v>
      </c>
      <c r="X765" s="868">
        <v>9.42</v>
      </c>
      <c r="Y765" s="884">
        <v>5.86</v>
      </c>
      <c r="Z765" s="863">
        <f t="shared" si="80"/>
        <v>47.400000000000006</v>
      </c>
      <c r="AA765" s="824">
        <v>36.28</v>
      </c>
      <c r="AB765" s="824">
        <v>77.59</v>
      </c>
      <c r="AC765" s="1012">
        <v>12.7</v>
      </c>
      <c r="AD765" s="547">
        <v>85.41</v>
      </c>
      <c r="AE765" s="547">
        <v>-1.75</v>
      </c>
      <c r="AF765" s="547">
        <v>19.48</v>
      </c>
      <c r="AG765" s="540">
        <v>4</v>
      </c>
      <c r="AH765" s="540">
        <v>133</v>
      </c>
      <c r="AI765" s="948">
        <v>0.83</v>
      </c>
      <c r="AJ765" s="550"/>
      <c r="AK765" s="550"/>
      <c r="AL765" s="550" t="s">
        <v>46</v>
      </c>
      <c r="AM765" s="550" t="s">
        <v>55</v>
      </c>
      <c r="AN765" s="551" t="s">
        <v>55</v>
      </c>
      <c r="AO765" s="550" t="s">
        <v>55</v>
      </c>
      <c r="AP765" s="550" t="s">
        <v>55</v>
      </c>
      <c r="AQ765" s="609" t="s">
        <v>32</v>
      </c>
      <c r="AR765" s="437" t="s">
        <v>2239</v>
      </c>
      <c r="AS765" s="437" t="s">
        <v>3036</v>
      </c>
      <c r="AT765" s="437"/>
      <c r="AU765" s="796" t="s">
        <v>2241</v>
      </c>
      <c r="AV765" s="437">
        <v>764</v>
      </c>
    </row>
    <row r="766" spans="1:48" ht="27">
      <c r="A766" s="541">
        <v>45811</v>
      </c>
      <c r="B766" s="542">
        <v>106</v>
      </c>
      <c r="C766" s="543">
        <v>0.36458333333333331</v>
      </c>
      <c r="D766" s="544">
        <v>2504466</v>
      </c>
      <c r="E766" s="538" t="s">
        <v>59</v>
      </c>
      <c r="F766" s="544" t="s">
        <v>55</v>
      </c>
      <c r="G766" s="858">
        <v>14.13</v>
      </c>
      <c r="H766" s="858"/>
      <c r="I766" s="858"/>
      <c r="J766" s="545"/>
      <c r="K766" s="831">
        <v>12</v>
      </c>
      <c r="L766" s="546">
        <f>(SSSE[[#This Row],[Protéine Brut (%) (+/-0,7)]]/(100-SSSE[[#This Row],[Humidité (%)]]))*100</f>
        <v>13.974612786770699</v>
      </c>
      <c r="M766" s="866">
        <v>0</v>
      </c>
      <c r="N766" s="866"/>
      <c r="O766" s="866">
        <v>0.32</v>
      </c>
      <c r="P766" s="866">
        <v>1.04</v>
      </c>
      <c r="Q766" s="863">
        <f t="shared" si="79"/>
        <v>1.36</v>
      </c>
      <c r="R766" s="868">
        <v>10.11</v>
      </c>
      <c r="S766" s="868">
        <v>22.8</v>
      </c>
      <c r="T766" s="868">
        <v>16.46</v>
      </c>
      <c r="U766" s="863">
        <f>SUM(SSSE[[#This Row],[G 355µ]:[G 250µ]])</f>
        <v>49.37</v>
      </c>
      <c r="V766" s="868">
        <v>18.88</v>
      </c>
      <c r="W766" s="868">
        <v>13.22</v>
      </c>
      <c r="X766" s="868">
        <v>8.0399999999999991</v>
      </c>
      <c r="Y766" s="884">
        <v>8.1999999999999993</v>
      </c>
      <c r="Z766" s="863">
        <f t="shared" si="80"/>
        <v>48.34</v>
      </c>
      <c r="AA766" s="824">
        <v>32.880000000000003</v>
      </c>
      <c r="AB766" s="824">
        <v>82.6</v>
      </c>
      <c r="AC766" s="1012">
        <v>12.46</v>
      </c>
      <c r="AD766" s="547">
        <v>86.41</v>
      </c>
      <c r="AE766" s="547">
        <v>-1.52</v>
      </c>
      <c r="AF766" s="547">
        <v>19.100000000000001</v>
      </c>
      <c r="AG766" s="540">
        <v>5</v>
      </c>
      <c r="AH766" s="540">
        <v>146</v>
      </c>
      <c r="AI766" s="948"/>
      <c r="AJ766" s="550"/>
      <c r="AK766" s="550"/>
      <c r="AL766" s="550" t="s">
        <v>46</v>
      </c>
      <c r="AM766" s="550" t="s">
        <v>55</v>
      </c>
      <c r="AN766" s="551" t="s">
        <v>55</v>
      </c>
      <c r="AO766" s="550" t="s">
        <v>55</v>
      </c>
      <c r="AP766" s="550" t="s">
        <v>55</v>
      </c>
      <c r="AQ766" s="609" t="s">
        <v>32</v>
      </c>
      <c r="AR766" s="437" t="s">
        <v>2239</v>
      </c>
      <c r="AS766" s="437" t="s">
        <v>3037</v>
      </c>
      <c r="AT766" s="437"/>
      <c r="AU766" s="796" t="s">
        <v>2241</v>
      </c>
      <c r="AV766" s="437">
        <v>765</v>
      </c>
    </row>
    <row r="767" spans="1:48" ht="27">
      <c r="A767" s="541">
        <v>45812</v>
      </c>
      <c r="B767" s="542">
        <v>106</v>
      </c>
      <c r="C767" s="543">
        <v>0.4236111111111111</v>
      </c>
      <c r="D767" s="544">
        <v>2504493</v>
      </c>
      <c r="E767" s="538" t="s">
        <v>59</v>
      </c>
      <c r="F767" s="544" t="s">
        <v>55</v>
      </c>
      <c r="G767" s="858">
        <v>14.17</v>
      </c>
      <c r="H767" s="858"/>
      <c r="I767" s="858"/>
      <c r="J767" s="545"/>
      <c r="K767" s="831">
        <v>12.09</v>
      </c>
      <c r="L767" s="546">
        <f>(SSSE[[#This Row],[Protéine Brut (%) (+/-0,7)]]/(100-SSSE[[#This Row],[Humidité (%)]]))*100</f>
        <v>14.085983921705697</v>
      </c>
      <c r="M767" s="866">
        <v>0</v>
      </c>
      <c r="N767" s="866"/>
      <c r="O767" s="866">
        <v>0.2</v>
      </c>
      <c r="P767" s="866">
        <v>0.8</v>
      </c>
      <c r="Q767" s="863">
        <f t="shared" si="79"/>
        <v>1</v>
      </c>
      <c r="R767" s="868">
        <v>8</v>
      </c>
      <c r="S767" s="868">
        <v>19.600000000000001</v>
      </c>
      <c r="T767" s="868">
        <v>17</v>
      </c>
      <c r="U767" s="863">
        <f>SUM(SSSE[[#This Row],[G 355µ]:[G 250µ]])</f>
        <v>44.6</v>
      </c>
      <c r="V767" s="868">
        <v>20.6</v>
      </c>
      <c r="W767" s="868">
        <v>14</v>
      </c>
      <c r="X767" s="868">
        <v>9.1999999999999993</v>
      </c>
      <c r="Y767" s="884">
        <v>8</v>
      </c>
      <c r="Z767" s="863">
        <f t="shared" si="80"/>
        <v>51.8</v>
      </c>
      <c r="AA767" s="824">
        <v>31.28</v>
      </c>
      <c r="AB767" s="824">
        <v>67</v>
      </c>
      <c r="AC767" s="1012">
        <v>10.6</v>
      </c>
      <c r="AD767" s="547">
        <v>86.57</v>
      </c>
      <c r="AE767" s="547">
        <v>-1.86</v>
      </c>
      <c r="AF767" s="547">
        <v>19.88</v>
      </c>
      <c r="AG767" s="540">
        <v>5</v>
      </c>
      <c r="AH767" s="540">
        <v>128</v>
      </c>
      <c r="AI767" s="948">
        <v>0.81</v>
      </c>
      <c r="AJ767" s="550"/>
      <c r="AK767" s="550"/>
      <c r="AL767" s="550" t="s">
        <v>46</v>
      </c>
      <c r="AM767" s="550" t="s">
        <v>55</v>
      </c>
      <c r="AN767" s="551" t="s">
        <v>55</v>
      </c>
      <c r="AO767" s="550" t="s">
        <v>55</v>
      </c>
      <c r="AP767" s="550" t="s">
        <v>55</v>
      </c>
      <c r="AQ767" s="609" t="s">
        <v>32</v>
      </c>
      <c r="AR767" s="437" t="s">
        <v>2239</v>
      </c>
      <c r="AS767" s="437" t="s">
        <v>3038</v>
      </c>
      <c r="AT767" s="437"/>
      <c r="AU767" s="796" t="s">
        <v>2241</v>
      </c>
      <c r="AV767" s="437">
        <v>766</v>
      </c>
    </row>
    <row r="768" spans="1:48" ht="27">
      <c r="A768" s="541">
        <v>45818</v>
      </c>
      <c r="B768" s="542">
        <v>106</v>
      </c>
      <c r="C768" s="543">
        <v>0.58333333333333337</v>
      </c>
      <c r="D768" s="544">
        <v>2504591</v>
      </c>
      <c r="E768" s="538" t="s">
        <v>59</v>
      </c>
      <c r="F768" s="544" t="s">
        <v>55</v>
      </c>
      <c r="G768" s="858">
        <v>13.89</v>
      </c>
      <c r="H768" s="858"/>
      <c r="I768" s="858"/>
      <c r="J768" s="545"/>
      <c r="K768" s="831">
        <v>12.66</v>
      </c>
      <c r="L768" s="546">
        <f>(SSSE[[#This Row],[Protéine Brut (%) (+/-0,7)]]/(100-SSSE[[#This Row],[Humidité (%)]]))*100</f>
        <v>14.702125188712111</v>
      </c>
      <c r="M768" s="866">
        <v>0</v>
      </c>
      <c r="N768" s="866"/>
      <c r="O768" s="866">
        <v>0.22</v>
      </c>
      <c r="P768" s="866">
        <v>0.6</v>
      </c>
      <c r="Q768" s="863">
        <f t="shared" si="79"/>
        <v>0.82</v>
      </c>
      <c r="R768" s="868">
        <v>9.6</v>
      </c>
      <c r="S768" s="868">
        <v>21.74</v>
      </c>
      <c r="T768" s="868">
        <v>17</v>
      </c>
      <c r="U768" s="863">
        <f>SUM(SSSE[[#This Row],[G 355µ]:[G 250µ]])</f>
        <v>48.339999999999996</v>
      </c>
      <c r="V768" s="868">
        <v>21</v>
      </c>
      <c r="W768" s="868">
        <v>13.787000000000001</v>
      </c>
      <c r="X768" s="868">
        <v>9.36</v>
      </c>
      <c r="Y768" s="884">
        <v>5.3</v>
      </c>
      <c r="Z768" s="863">
        <f t="shared" si="80"/>
        <v>49.446999999999996</v>
      </c>
      <c r="AA768" s="824"/>
      <c r="AB768" s="824"/>
      <c r="AC768" s="1012"/>
      <c r="AD768" s="547">
        <v>86.83</v>
      </c>
      <c r="AE768" s="547">
        <v>-1.18</v>
      </c>
      <c r="AF768" s="547">
        <v>19.93</v>
      </c>
      <c r="AG768" s="540">
        <v>4</v>
      </c>
      <c r="AH768" s="540">
        <v>123</v>
      </c>
      <c r="AI768" s="948"/>
      <c r="AJ768" s="550"/>
      <c r="AK768" s="550"/>
      <c r="AL768" s="550" t="s">
        <v>105</v>
      </c>
      <c r="AM768" s="550" t="s">
        <v>55</v>
      </c>
      <c r="AN768" s="551" t="s">
        <v>55</v>
      </c>
      <c r="AO768" s="550" t="s">
        <v>55</v>
      </c>
      <c r="AP768" s="550" t="s">
        <v>55</v>
      </c>
      <c r="AQ768" s="609" t="s">
        <v>32</v>
      </c>
      <c r="AR768" s="437" t="s">
        <v>2239</v>
      </c>
      <c r="AS768" s="437" t="s">
        <v>3039</v>
      </c>
      <c r="AT768" s="437"/>
      <c r="AU768" s="796" t="s">
        <v>2241</v>
      </c>
      <c r="AV768" s="437">
        <v>767</v>
      </c>
    </row>
    <row r="769" spans="1:48" ht="27">
      <c r="A769" s="541">
        <v>45819</v>
      </c>
      <c r="B769" s="542">
        <v>106</v>
      </c>
      <c r="C769" s="543">
        <v>0.45833333333333331</v>
      </c>
      <c r="D769" s="544">
        <v>2504611</v>
      </c>
      <c r="E769" s="538" t="s">
        <v>59</v>
      </c>
      <c r="F769" s="544" t="s">
        <v>55</v>
      </c>
      <c r="G769" s="858">
        <v>14.05</v>
      </c>
      <c r="H769" s="858"/>
      <c r="I769" s="858"/>
      <c r="J769" s="545"/>
      <c r="K769" s="831">
        <v>12.54</v>
      </c>
      <c r="L769" s="546">
        <f>(SSSE[[#This Row],[Protéine Brut (%) (+/-0,7)]]/(100-SSSE[[#This Row],[Humidité (%)]]))*100</f>
        <v>14.589877835951132</v>
      </c>
      <c r="M769" s="865">
        <v>0.1</v>
      </c>
      <c r="N769" s="865"/>
      <c r="O769" s="865">
        <v>0.48</v>
      </c>
      <c r="P769" s="865">
        <v>0.86</v>
      </c>
      <c r="Q769" s="863">
        <f>SUM(M769:P769)</f>
        <v>1.44</v>
      </c>
      <c r="R769" s="862">
        <v>9.1199999999999992</v>
      </c>
      <c r="S769" s="862">
        <v>21.58</v>
      </c>
      <c r="T769" s="862">
        <v>16.7</v>
      </c>
      <c r="U769" s="863">
        <f>SUM(SSSE[[#This Row],[G 355µ]:[G 250µ]])</f>
        <v>47.399999999999991</v>
      </c>
      <c r="V769" s="862">
        <v>19.940000000000001</v>
      </c>
      <c r="W769" s="862">
        <v>13.64</v>
      </c>
      <c r="X769" s="862">
        <v>9.76</v>
      </c>
      <c r="Y769" s="883">
        <v>6.2</v>
      </c>
      <c r="Z769" s="863">
        <f>SUM(V769:Y769)</f>
        <v>49.54</v>
      </c>
      <c r="AA769" s="824">
        <v>34.369999999999997</v>
      </c>
      <c r="AB769" s="824">
        <v>65.7</v>
      </c>
      <c r="AC769" s="1012">
        <v>11.47</v>
      </c>
      <c r="AD769" s="547">
        <v>86.25</v>
      </c>
      <c r="AE769" s="547">
        <v>-1.75</v>
      </c>
      <c r="AF769" s="547">
        <v>20.23</v>
      </c>
      <c r="AG769" s="540">
        <v>3</v>
      </c>
      <c r="AH769" s="540">
        <v>112</v>
      </c>
      <c r="AI769" s="948"/>
      <c r="AJ769" s="550">
        <v>565</v>
      </c>
      <c r="AK769" s="550"/>
      <c r="AL769" s="550" t="s">
        <v>46</v>
      </c>
      <c r="AM769" s="550" t="s">
        <v>55</v>
      </c>
      <c r="AN769" s="551" t="s">
        <v>55</v>
      </c>
      <c r="AO769" s="550" t="s">
        <v>55</v>
      </c>
      <c r="AP769" s="550" t="s">
        <v>55</v>
      </c>
      <c r="AQ769" s="609" t="s">
        <v>32</v>
      </c>
      <c r="AR769" s="437" t="s">
        <v>2239</v>
      </c>
      <c r="AS769" s="437" t="s">
        <v>3040</v>
      </c>
      <c r="AT769" s="437"/>
      <c r="AU769" s="796" t="s">
        <v>2241</v>
      </c>
      <c r="AV769" s="437">
        <v>768</v>
      </c>
    </row>
    <row r="770" spans="1:48" ht="27">
      <c r="A770" s="541">
        <v>45820</v>
      </c>
      <c r="B770" s="542">
        <v>106</v>
      </c>
      <c r="C770" s="543">
        <v>0.41875000000000001</v>
      </c>
      <c r="D770" s="544">
        <v>2504623</v>
      </c>
      <c r="E770" s="538" t="s">
        <v>59</v>
      </c>
      <c r="F770" s="544" t="s">
        <v>55</v>
      </c>
      <c r="G770" s="858">
        <v>13.8</v>
      </c>
      <c r="H770" s="858"/>
      <c r="I770" s="858"/>
      <c r="J770" s="545"/>
      <c r="K770" s="831">
        <v>12.65</v>
      </c>
      <c r="L770" s="546">
        <f>(SSSE[[#This Row],[Protéine Brut (%) (+/-0,7)]]/(100-SSSE[[#This Row],[Humidité (%)]]))*100</f>
        <v>14.675174013921113</v>
      </c>
      <c r="M770" s="866">
        <v>0.1</v>
      </c>
      <c r="N770" s="866"/>
      <c r="O770" s="866">
        <v>0.42</v>
      </c>
      <c r="P770" s="866">
        <v>1.02</v>
      </c>
      <c r="Q770" s="863">
        <f>SUM(M770:P770)</f>
        <v>1.54</v>
      </c>
      <c r="R770" s="868">
        <v>9.8800000000000008</v>
      </c>
      <c r="S770" s="868">
        <v>21.64</v>
      </c>
      <c r="T770" s="868">
        <v>17.16</v>
      </c>
      <c r="U770" s="863">
        <f>SUM(SSSE[[#This Row],[G 355µ]:[G 250µ]])</f>
        <v>48.680000000000007</v>
      </c>
      <c r="V770" s="868">
        <v>20.8</v>
      </c>
      <c r="W770" s="868">
        <v>11.52</v>
      </c>
      <c r="X770" s="868">
        <v>8.24</v>
      </c>
      <c r="Y770" s="884">
        <v>7.9</v>
      </c>
      <c r="Z770" s="863">
        <f>SUM(V770:Y770)</f>
        <v>48.46</v>
      </c>
      <c r="AA770" s="824"/>
      <c r="AB770" s="824"/>
      <c r="AC770" s="1012"/>
      <c r="AD770" s="547">
        <v>85.36</v>
      </c>
      <c r="AE770" s="547">
        <v>-1.9</v>
      </c>
      <c r="AF770" s="547">
        <v>20.239999999999998</v>
      </c>
      <c r="AG770" s="540">
        <v>4</v>
      </c>
      <c r="AH770" s="540">
        <v>120</v>
      </c>
      <c r="AI770" s="948"/>
      <c r="AJ770" s="550">
        <v>603</v>
      </c>
      <c r="AK770" s="550"/>
      <c r="AL770" s="550" t="s">
        <v>105</v>
      </c>
      <c r="AM770" s="550" t="s">
        <v>55</v>
      </c>
      <c r="AN770" s="551" t="s">
        <v>55</v>
      </c>
      <c r="AO770" s="550" t="s">
        <v>55</v>
      </c>
      <c r="AP770" s="550" t="s">
        <v>55</v>
      </c>
      <c r="AQ770" s="609" t="s">
        <v>32</v>
      </c>
      <c r="AR770" s="437" t="s">
        <v>2239</v>
      </c>
      <c r="AS770" s="437" t="s">
        <v>3041</v>
      </c>
      <c r="AT770" s="437"/>
      <c r="AU770" s="796" t="s">
        <v>2241</v>
      </c>
      <c r="AV770" s="437">
        <v>769</v>
      </c>
    </row>
    <row r="771" spans="1:48" ht="27">
      <c r="A771" s="541">
        <v>45820</v>
      </c>
      <c r="B771" s="542">
        <v>106</v>
      </c>
      <c r="C771" s="543">
        <v>0.45833333333333331</v>
      </c>
      <c r="D771" s="544">
        <v>2504638</v>
      </c>
      <c r="E771" s="544" t="s">
        <v>40</v>
      </c>
      <c r="F771" s="544" t="s">
        <v>55</v>
      </c>
      <c r="G771" s="858">
        <v>13.6</v>
      </c>
      <c r="H771" s="858"/>
      <c r="I771" s="858"/>
      <c r="J771" s="545"/>
      <c r="K771" s="831">
        <v>12.74</v>
      </c>
      <c r="L771" s="546">
        <f>(SSSE[[#This Row],[Protéine Brut (%) (+/-0,7)]]/(100-SSSE[[#This Row],[Humidité (%)]]))*100</f>
        <v>14.74537037037037</v>
      </c>
      <c r="M771" s="866">
        <v>0.1</v>
      </c>
      <c r="N771" s="866"/>
      <c r="O771" s="866">
        <v>0.38</v>
      </c>
      <c r="P771" s="866">
        <v>0.94</v>
      </c>
      <c r="Q771" s="863">
        <f>SUM(M771:P771)</f>
        <v>1.42</v>
      </c>
      <c r="R771" s="868">
        <v>9.18</v>
      </c>
      <c r="S771" s="868">
        <v>20.98</v>
      </c>
      <c r="T771" s="868">
        <v>16.88</v>
      </c>
      <c r="U771" s="863">
        <f>SUM(SSSE[[#This Row],[G 355µ]:[G 250µ]])</f>
        <v>47.04</v>
      </c>
      <c r="V771" s="868">
        <v>24.12</v>
      </c>
      <c r="W771" s="868">
        <v>12</v>
      </c>
      <c r="X771" s="868">
        <v>8.5399999999999991</v>
      </c>
      <c r="Y771" s="884">
        <v>5.2</v>
      </c>
      <c r="Z771" s="863">
        <f>SUM(V771:Y771)</f>
        <v>49.860000000000007</v>
      </c>
      <c r="AA771" s="824"/>
      <c r="AB771" s="824"/>
      <c r="AC771" s="1012"/>
      <c r="AD771" s="547">
        <v>85.59</v>
      </c>
      <c r="AE771" s="547">
        <v>-1.84</v>
      </c>
      <c r="AF771" s="547">
        <v>19.93</v>
      </c>
      <c r="AG771" s="540">
        <v>4</v>
      </c>
      <c r="AH771" s="540">
        <v>120</v>
      </c>
      <c r="AI771" s="948"/>
      <c r="AJ771" s="550"/>
      <c r="AK771" s="550"/>
      <c r="AL771" s="550" t="s">
        <v>88</v>
      </c>
      <c r="AM771" s="550" t="s">
        <v>55</v>
      </c>
      <c r="AN771" s="551" t="s">
        <v>55</v>
      </c>
      <c r="AO771" s="550" t="s">
        <v>55</v>
      </c>
      <c r="AP771" s="550" t="s">
        <v>55</v>
      </c>
      <c r="AQ771" s="609" t="s">
        <v>32</v>
      </c>
      <c r="AR771" s="437" t="s">
        <v>2239</v>
      </c>
      <c r="AS771" s="437" t="s">
        <v>3042</v>
      </c>
      <c r="AT771" s="437"/>
      <c r="AU771" s="796" t="s">
        <v>2241</v>
      </c>
      <c r="AV771" s="437">
        <v>770</v>
      </c>
    </row>
    <row r="772" spans="1:48" ht="27">
      <c r="A772" s="541">
        <v>45820</v>
      </c>
      <c r="B772" s="542"/>
      <c r="C772" s="543">
        <v>0.54166666666666663</v>
      </c>
      <c r="D772" s="544">
        <v>2504639</v>
      </c>
      <c r="E772" s="544" t="s">
        <v>40</v>
      </c>
      <c r="F772" s="544" t="s">
        <v>55</v>
      </c>
      <c r="G772" s="858">
        <v>13.85</v>
      </c>
      <c r="H772" s="858"/>
      <c r="I772" s="858"/>
      <c r="J772" s="545"/>
      <c r="K772" s="831">
        <v>12.37</v>
      </c>
      <c r="L772" s="546">
        <f>(SSSE[[#This Row],[Protéine Brut (%) (+/-0,7)]]/(100-SSSE[[#This Row],[Humidité (%)]]))*100</f>
        <v>14.35867672663958</v>
      </c>
      <c r="M772" s="866"/>
      <c r="N772" s="866"/>
      <c r="O772" s="866"/>
      <c r="P772" s="866"/>
      <c r="Q772" s="867"/>
      <c r="R772" s="868"/>
      <c r="S772" s="868"/>
      <c r="T772" s="868"/>
      <c r="U772" s="867"/>
      <c r="V772" s="868"/>
      <c r="W772" s="868"/>
      <c r="X772" s="868"/>
      <c r="Y772" s="884"/>
      <c r="Z772" s="867"/>
      <c r="AA772" s="824"/>
      <c r="AB772" s="824"/>
      <c r="AC772" s="1012"/>
      <c r="AD772" s="547">
        <v>85.71</v>
      </c>
      <c r="AE772" s="547">
        <v>-1.94</v>
      </c>
      <c r="AF772" s="547">
        <v>20.62</v>
      </c>
      <c r="AG772" s="540">
        <v>4</v>
      </c>
      <c r="AH772" s="540">
        <v>128</v>
      </c>
      <c r="AI772" s="948"/>
      <c r="AJ772" s="550"/>
      <c r="AK772" s="550"/>
      <c r="AL772" s="550" t="s">
        <v>88</v>
      </c>
      <c r="AM772" s="550" t="s">
        <v>55</v>
      </c>
      <c r="AN772" s="551" t="s">
        <v>55</v>
      </c>
      <c r="AO772" s="550" t="s">
        <v>55</v>
      </c>
      <c r="AP772" s="550" t="s">
        <v>55</v>
      </c>
      <c r="AQ772" s="609" t="s">
        <v>32</v>
      </c>
      <c r="AR772" s="437" t="s">
        <v>2239</v>
      </c>
      <c r="AS772" s="437" t="s">
        <v>3043</v>
      </c>
      <c r="AT772" s="437"/>
      <c r="AU772" s="796" t="s">
        <v>2241</v>
      </c>
      <c r="AV772" s="437">
        <v>771</v>
      </c>
    </row>
    <row r="773" spans="1:48" ht="27">
      <c r="A773" s="541">
        <v>45820</v>
      </c>
      <c r="B773" s="542"/>
      <c r="C773" s="543">
        <v>0.5625</v>
      </c>
      <c r="D773" s="544">
        <v>2504640</v>
      </c>
      <c r="E773" s="544" t="s">
        <v>59</v>
      </c>
      <c r="F773" s="544" t="s">
        <v>55</v>
      </c>
      <c r="G773" s="858">
        <v>14.08</v>
      </c>
      <c r="H773" s="858"/>
      <c r="I773" s="858"/>
      <c r="J773" s="545"/>
      <c r="K773" s="831">
        <v>12.23</v>
      </c>
      <c r="L773" s="546">
        <f>(SSSE[[#This Row],[Protéine Brut (%) (+/-0,7)]]/(100-SSSE[[#This Row],[Humidité (%)]]))*100</f>
        <v>14.234171322160149</v>
      </c>
      <c r="M773" s="866"/>
      <c r="N773" s="866"/>
      <c r="O773" s="866"/>
      <c r="P773" s="866"/>
      <c r="Q773" s="867"/>
      <c r="R773" s="868"/>
      <c r="S773" s="868"/>
      <c r="T773" s="868"/>
      <c r="U773" s="867"/>
      <c r="V773" s="868"/>
      <c r="W773" s="868"/>
      <c r="X773" s="868"/>
      <c r="Y773" s="884"/>
      <c r="Z773" s="867"/>
      <c r="AA773" s="824"/>
      <c r="AB773" s="824"/>
      <c r="AC773" s="1012"/>
      <c r="AD773" s="547">
        <v>85.9</v>
      </c>
      <c r="AE773" s="547">
        <v>-2</v>
      </c>
      <c r="AF773" s="547">
        <v>20.45</v>
      </c>
      <c r="AG773" s="540">
        <v>4</v>
      </c>
      <c r="AH773" s="540">
        <v>123</v>
      </c>
      <c r="AI773" s="948"/>
      <c r="AJ773" s="550"/>
      <c r="AK773" s="550"/>
      <c r="AL773" s="550" t="s">
        <v>46</v>
      </c>
      <c r="AM773" s="550" t="s">
        <v>55</v>
      </c>
      <c r="AN773" s="551" t="s">
        <v>55</v>
      </c>
      <c r="AO773" s="550" t="s">
        <v>55</v>
      </c>
      <c r="AP773" s="550" t="s">
        <v>55</v>
      </c>
      <c r="AQ773" s="609" t="s">
        <v>32</v>
      </c>
      <c r="AR773" s="437" t="s">
        <v>2239</v>
      </c>
      <c r="AS773" s="437" t="s">
        <v>3044</v>
      </c>
      <c r="AT773" s="437"/>
      <c r="AU773" s="796" t="s">
        <v>2241</v>
      </c>
      <c r="AV773" s="437">
        <v>772</v>
      </c>
    </row>
    <row r="774" spans="1:48" ht="27">
      <c r="A774" s="541">
        <v>45821</v>
      </c>
      <c r="B774" s="542">
        <v>106</v>
      </c>
      <c r="C774" s="543">
        <v>0.39583333333333331</v>
      </c>
      <c r="D774" s="544">
        <v>2504671</v>
      </c>
      <c r="E774" s="544" t="s">
        <v>59</v>
      </c>
      <c r="F774" s="544" t="s">
        <v>55</v>
      </c>
      <c r="G774" s="858">
        <v>14.02</v>
      </c>
      <c r="H774" s="858"/>
      <c r="I774" s="858">
        <v>14.26</v>
      </c>
      <c r="J774" s="545"/>
      <c r="K774" s="831">
        <v>12.68</v>
      </c>
      <c r="L774" s="546">
        <f>(SSSE[[#This Row],[Protéine Brut (%) (+/-0,7)]]/(100-SSSE[[#This Row],[Humidité (%)]]))*100</f>
        <v>14.747615724587112</v>
      </c>
      <c r="M774" s="866">
        <v>0.06</v>
      </c>
      <c r="N774" s="866"/>
      <c r="O774" s="866">
        <v>0.4</v>
      </c>
      <c r="P774" s="866">
        <v>1.02</v>
      </c>
      <c r="Q774" s="867">
        <f>SUM(M774:P774)</f>
        <v>1.48</v>
      </c>
      <c r="R774" s="868">
        <v>10.039999999999999</v>
      </c>
      <c r="S774" s="868">
        <v>22.58</v>
      </c>
      <c r="T774" s="868">
        <v>16.3</v>
      </c>
      <c r="U774" s="867">
        <f>SUM(SSSE[[#This Row],[G 355µ]:[G 250µ]])</f>
        <v>48.92</v>
      </c>
      <c r="V774" s="868">
        <v>20.48</v>
      </c>
      <c r="W774" s="868">
        <v>12.46</v>
      </c>
      <c r="X774" s="868">
        <v>8.94</v>
      </c>
      <c r="Y774" s="884">
        <v>6.28</v>
      </c>
      <c r="Z774" s="867">
        <f>SUM(V774:Y774)</f>
        <v>48.16</v>
      </c>
      <c r="AA774" s="824">
        <v>32.869999999999997</v>
      </c>
      <c r="AB774" s="824">
        <v>80.33</v>
      </c>
      <c r="AC774" s="1012">
        <v>11.86</v>
      </c>
      <c r="AD774" s="547">
        <v>85.3</v>
      </c>
      <c r="AE774" s="547">
        <v>-1.74</v>
      </c>
      <c r="AF774" s="547">
        <v>20.41</v>
      </c>
      <c r="AG774" s="540">
        <v>6</v>
      </c>
      <c r="AH774" s="540">
        <v>140</v>
      </c>
      <c r="AI774" s="948">
        <v>0.81</v>
      </c>
      <c r="AJ774" s="550"/>
      <c r="AK774" s="550" t="s">
        <v>2906</v>
      </c>
      <c r="AL774" s="550" t="s">
        <v>105</v>
      </c>
      <c r="AM774" s="550" t="s">
        <v>55</v>
      </c>
      <c r="AN774" s="551" t="s">
        <v>55</v>
      </c>
      <c r="AO774" s="550" t="s">
        <v>55</v>
      </c>
      <c r="AP774" s="550" t="s">
        <v>55</v>
      </c>
      <c r="AQ774" s="609" t="s">
        <v>32</v>
      </c>
      <c r="AR774" s="437" t="s">
        <v>2239</v>
      </c>
      <c r="AS774" s="437" t="s">
        <v>3045</v>
      </c>
      <c r="AT774" s="437"/>
      <c r="AU774" s="796" t="s">
        <v>2241</v>
      </c>
      <c r="AV774" s="437">
        <v>773</v>
      </c>
    </row>
    <row r="775" spans="1:48" ht="27">
      <c r="A775" s="541">
        <v>45824</v>
      </c>
      <c r="B775" s="542">
        <v>106</v>
      </c>
      <c r="C775" s="543">
        <v>0.39583333333333331</v>
      </c>
      <c r="D775" s="544">
        <v>2504731</v>
      </c>
      <c r="E775" s="544" t="s">
        <v>59</v>
      </c>
      <c r="F775" s="544" t="s">
        <v>55</v>
      </c>
      <c r="G775" s="858">
        <v>13.86</v>
      </c>
      <c r="H775" s="858"/>
      <c r="I775" s="858"/>
      <c r="J775" s="545"/>
      <c r="K775" s="831">
        <v>12.41</v>
      </c>
      <c r="L775" s="546">
        <f>(SSSE[[#This Row],[Protéine Brut (%) (+/-0,7)]]/(100-SSSE[[#This Row],[Humidité (%)]]))*100</f>
        <v>14.40677966101695</v>
      </c>
      <c r="M775" s="866">
        <v>0.08</v>
      </c>
      <c r="N775" s="866"/>
      <c r="O775" s="866">
        <v>0.66</v>
      </c>
      <c r="P775" s="866">
        <v>1</v>
      </c>
      <c r="Q775" s="867">
        <f>SUM(M775:P775)</f>
        <v>1.74</v>
      </c>
      <c r="R775" s="868">
        <v>10.8</v>
      </c>
      <c r="S775" s="868">
        <v>22</v>
      </c>
      <c r="T775" s="868">
        <v>16.62</v>
      </c>
      <c r="U775" s="867">
        <f>SUM(SSSE[[#This Row],[G 355µ]:[G 250µ]])</f>
        <v>49.42</v>
      </c>
      <c r="V775" s="868">
        <v>20.399999999999999</v>
      </c>
      <c r="W775" s="868">
        <v>12</v>
      </c>
      <c r="X775" s="868">
        <v>10.28</v>
      </c>
      <c r="Y775" s="884">
        <v>4.88</v>
      </c>
      <c r="Z775" s="867">
        <f>SUM(V775:Y775)</f>
        <v>47.56</v>
      </c>
      <c r="AA775" s="824">
        <v>30.76</v>
      </c>
      <c r="AB775" s="824">
        <v>72.989999999999995</v>
      </c>
      <c r="AC775" s="1012">
        <v>10.6</v>
      </c>
      <c r="AD775" s="547">
        <v>85.95</v>
      </c>
      <c r="AE775" s="547">
        <v>-1.57</v>
      </c>
      <c r="AF775" s="547">
        <v>19.649999999999999</v>
      </c>
      <c r="AG775" s="540">
        <v>6</v>
      </c>
      <c r="AH775" s="540">
        <v>145</v>
      </c>
      <c r="AI775" s="948"/>
      <c r="AJ775" s="550">
        <v>598</v>
      </c>
      <c r="AK775" s="550"/>
      <c r="AL775" s="550" t="s">
        <v>105</v>
      </c>
      <c r="AM775" s="550" t="s">
        <v>55</v>
      </c>
      <c r="AN775" s="551" t="s">
        <v>55</v>
      </c>
      <c r="AO775" s="550" t="s">
        <v>55</v>
      </c>
      <c r="AP775" s="550" t="s">
        <v>55</v>
      </c>
      <c r="AQ775" s="609" t="s">
        <v>32</v>
      </c>
      <c r="AR775" s="437" t="s">
        <v>2239</v>
      </c>
      <c r="AS775" s="437" t="s">
        <v>3046</v>
      </c>
      <c r="AT775" s="437"/>
      <c r="AU775" s="796" t="s">
        <v>2241</v>
      </c>
      <c r="AV775" s="437">
        <v>774</v>
      </c>
    </row>
    <row r="776" spans="1:48" ht="27">
      <c r="A776" s="535">
        <v>45825</v>
      </c>
      <c r="B776" s="536">
        <v>106</v>
      </c>
      <c r="C776" s="537">
        <v>0.375</v>
      </c>
      <c r="D776" s="538">
        <v>2504754</v>
      </c>
      <c r="E776" s="538" t="s">
        <v>59</v>
      </c>
      <c r="F776" s="538" t="s">
        <v>55</v>
      </c>
      <c r="G776" s="857">
        <v>13.97</v>
      </c>
      <c r="H776" s="857"/>
      <c r="I776" s="857">
        <v>13.98</v>
      </c>
      <c r="J776" s="530"/>
      <c r="K776" s="831">
        <v>12.3</v>
      </c>
      <c r="L776" s="546">
        <f>(SSSE[[#This Row],[Protéine Brut (%) (+/-0,7)]]/(100-SSSE[[#This Row],[Humidité (%)]]))*100</f>
        <v>14.297338137858887</v>
      </c>
      <c r="M776" s="865">
        <v>0.04</v>
      </c>
      <c r="N776" s="865"/>
      <c r="O776" s="865">
        <v>0.62</v>
      </c>
      <c r="P776" s="865">
        <v>1.04</v>
      </c>
      <c r="Q776" s="867">
        <f t="shared" ref="Q776:Q777" si="81">SUM(M776:P776)</f>
        <v>1.7000000000000002</v>
      </c>
      <c r="R776" s="862">
        <v>9.86</v>
      </c>
      <c r="S776" s="862">
        <v>21.2</v>
      </c>
      <c r="T776" s="862">
        <v>18.04</v>
      </c>
      <c r="U776" s="867">
        <f>SUM(SSSE[[#This Row],[G 355µ]:[G 250µ]])</f>
        <v>49.099999999999994</v>
      </c>
      <c r="V776" s="862">
        <v>17.8</v>
      </c>
      <c r="W776" s="862">
        <v>16</v>
      </c>
      <c r="X776" s="862">
        <v>8.24</v>
      </c>
      <c r="Y776" s="883">
        <v>5.6</v>
      </c>
      <c r="Z776" s="867">
        <f t="shared" ref="Z776:Z777" si="82">SUM(V776:Y776)</f>
        <v>47.64</v>
      </c>
      <c r="AA776" s="822">
        <v>42.2</v>
      </c>
      <c r="AB776" s="822">
        <v>63.95</v>
      </c>
      <c r="AC776" s="1116">
        <v>14.2</v>
      </c>
      <c r="AD776" s="531">
        <v>85.73</v>
      </c>
      <c r="AE776" s="531">
        <v>-1.74</v>
      </c>
      <c r="AF776" s="531">
        <v>19.91</v>
      </c>
      <c r="AG776" s="540">
        <v>5</v>
      </c>
      <c r="AH776" s="540">
        <v>143</v>
      </c>
      <c r="AI776" s="947"/>
      <c r="AJ776" s="437">
        <v>520</v>
      </c>
      <c r="AK776" s="437"/>
      <c r="AL776" s="550" t="s">
        <v>105</v>
      </c>
      <c r="AM776" s="550" t="s">
        <v>55</v>
      </c>
      <c r="AN776" s="551" t="s">
        <v>55</v>
      </c>
      <c r="AO776" s="550" t="s">
        <v>55</v>
      </c>
      <c r="AP776" s="550" t="s">
        <v>55</v>
      </c>
      <c r="AQ776" s="609" t="s">
        <v>32</v>
      </c>
      <c r="AR776" s="437" t="s">
        <v>2239</v>
      </c>
      <c r="AS776" s="437" t="s">
        <v>3047</v>
      </c>
      <c r="AT776" s="437"/>
      <c r="AU776" s="796" t="s">
        <v>2241</v>
      </c>
      <c r="AV776" s="437">
        <v>775</v>
      </c>
    </row>
    <row r="777" spans="1:48" ht="27">
      <c r="A777" s="541">
        <v>45825</v>
      </c>
      <c r="B777" s="542">
        <v>106</v>
      </c>
      <c r="C777" s="543">
        <v>0.375</v>
      </c>
      <c r="D777" s="544">
        <v>2504757</v>
      </c>
      <c r="E777" s="544" t="s">
        <v>40</v>
      </c>
      <c r="F777" s="544" t="s">
        <v>55</v>
      </c>
      <c r="G777" s="858">
        <v>13.89</v>
      </c>
      <c r="H777" s="858"/>
      <c r="I777" s="858">
        <v>13.83</v>
      </c>
      <c r="J777" s="545"/>
      <c r="K777" s="831">
        <v>12.57</v>
      </c>
      <c r="L777" s="546">
        <f>(SSSE[[#This Row],[Protéine Brut (%) (+/-0,7)]]/(100-SSSE[[#This Row],[Humidité (%)]]))*100</f>
        <v>14.597607711067241</v>
      </c>
      <c r="M777" s="866">
        <v>0.26</v>
      </c>
      <c r="N777" s="866"/>
      <c r="O777" s="866">
        <v>0.52</v>
      </c>
      <c r="P777" s="866">
        <v>0.7</v>
      </c>
      <c r="Q777" s="867">
        <f t="shared" si="81"/>
        <v>1.48</v>
      </c>
      <c r="R777" s="868">
        <v>9</v>
      </c>
      <c r="S777" s="868">
        <v>21</v>
      </c>
      <c r="T777" s="868">
        <v>17.260000000000002</v>
      </c>
      <c r="U777" s="867">
        <f>SUM(SSSE[[#This Row],[G 355µ]:[G 250µ]])</f>
        <v>47.260000000000005</v>
      </c>
      <c r="V777" s="868">
        <v>19.7</v>
      </c>
      <c r="W777" s="868">
        <v>15.62</v>
      </c>
      <c r="X777" s="868">
        <v>9.4600000000000009</v>
      </c>
      <c r="Y777" s="884">
        <v>4.8600000000000003</v>
      </c>
      <c r="Z777" s="867">
        <f t="shared" si="82"/>
        <v>49.64</v>
      </c>
      <c r="AA777" s="824">
        <v>31.08</v>
      </c>
      <c r="AB777" s="824">
        <v>76.739999999999995</v>
      </c>
      <c r="AC777" s="1012">
        <v>12.08</v>
      </c>
      <c r="AD777" s="547">
        <v>86.1</v>
      </c>
      <c r="AE777" s="547">
        <v>-2</v>
      </c>
      <c r="AF777" s="547">
        <v>20.8</v>
      </c>
      <c r="AG777" s="549">
        <v>5</v>
      </c>
      <c r="AH777" s="549">
        <v>144</v>
      </c>
      <c r="AI777" s="948"/>
      <c r="AJ777" s="550"/>
      <c r="AK777" s="550"/>
      <c r="AL777" s="550" t="s">
        <v>105</v>
      </c>
      <c r="AM777" s="550" t="s">
        <v>55</v>
      </c>
      <c r="AN777" s="551" t="s">
        <v>55</v>
      </c>
      <c r="AO777" s="550" t="s">
        <v>55</v>
      </c>
      <c r="AP777" s="550" t="s">
        <v>55</v>
      </c>
      <c r="AQ777" s="609" t="s">
        <v>32</v>
      </c>
      <c r="AR777" s="437" t="s">
        <v>2239</v>
      </c>
      <c r="AS777" s="437" t="s">
        <v>3048</v>
      </c>
      <c r="AT777" s="437"/>
      <c r="AU777" s="796" t="s">
        <v>2241</v>
      </c>
      <c r="AV777" s="437">
        <v>776</v>
      </c>
    </row>
    <row r="778" spans="1:48" ht="27">
      <c r="A778" s="535">
        <v>45826</v>
      </c>
      <c r="B778" s="536">
        <v>106</v>
      </c>
      <c r="C778" s="537">
        <v>0.52083333333333337</v>
      </c>
      <c r="D778" s="538">
        <v>2504800</v>
      </c>
      <c r="E778" s="538" t="s">
        <v>59</v>
      </c>
      <c r="F778" s="538" t="s">
        <v>55</v>
      </c>
      <c r="G778" s="857">
        <v>13.75</v>
      </c>
      <c r="H778" s="857"/>
      <c r="I778" s="857"/>
      <c r="J778" s="530"/>
      <c r="K778" s="830">
        <v>12.08</v>
      </c>
      <c r="L778" s="539">
        <f>(SSSE[[#This Row],[Protéine Brut (%) (+/-0,7)]]/(100-SSSE[[#This Row],[Humidité (%)]]))*100</f>
        <v>14.005797101449275</v>
      </c>
      <c r="M778" s="865">
        <v>0.32</v>
      </c>
      <c r="N778" s="865"/>
      <c r="O778" s="865">
        <v>0.8</v>
      </c>
      <c r="P778" s="865">
        <v>0.98</v>
      </c>
      <c r="Q778" s="863">
        <f t="shared" ref="Q778:Q779" si="83">SUM(M778:P778)</f>
        <v>2.1</v>
      </c>
      <c r="R778" s="862">
        <v>9.6</v>
      </c>
      <c r="S778" s="862">
        <v>19.899999999999999</v>
      </c>
      <c r="T778" s="862">
        <v>18.579999999999998</v>
      </c>
      <c r="U778" s="863">
        <f>SUM(SSSE[[#This Row],[G 355µ]:[G 250µ]])</f>
        <v>48.08</v>
      </c>
      <c r="V778" s="862">
        <v>17.940000000000001</v>
      </c>
      <c r="W778" s="862">
        <v>15.04</v>
      </c>
      <c r="X778" s="862">
        <v>10.32</v>
      </c>
      <c r="Y778" s="883">
        <v>5.0199999999999996</v>
      </c>
      <c r="Z778" s="863">
        <f t="shared" ref="Z778:Z779" si="84">SUM(V778:Y778)</f>
        <v>48.320000000000007</v>
      </c>
      <c r="AA778" s="822">
        <v>35.200000000000003</v>
      </c>
      <c r="AB778" s="822">
        <v>77.09</v>
      </c>
      <c r="AC778" s="1116">
        <v>12.47</v>
      </c>
      <c r="AD778" s="531">
        <v>85.83</v>
      </c>
      <c r="AE778" s="531">
        <v>-2.0099999999999998</v>
      </c>
      <c r="AF778" s="531">
        <v>20.37</v>
      </c>
      <c r="AG778" s="540">
        <v>6</v>
      </c>
      <c r="AH778" s="540">
        <v>150</v>
      </c>
      <c r="AI778" s="947"/>
      <c r="AJ778" s="437">
        <v>552</v>
      </c>
      <c r="AK778" s="437"/>
      <c r="AL778" s="437" t="s">
        <v>105</v>
      </c>
      <c r="AM778" s="550" t="s">
        <v>55</v>
      </c>
      <c r="AN778" s="551" t="s">
        <v>55</v>
      </c>
      <c r="AO778" s="550" t="s">
        <v>55</v>
      </c>
      <c r="AP778" s="550" t="s">
        <v>55</v>
      </c>
      <c r="AQ778" s="609" t="s">
        <v>32</v>
      </c>
      <c r="AR778" s="437" t="s">
        <v>2239</v>
      </c>
      <c r="AS778" s="437" t="s">
        <v>3049</v>
      </c>
      <c r="AT778" s="437"/>
      <c r="AU778" s="796" t="s">
        <v>2241</v>
      </c>
      <c r="AV778" s="437">
        <v>777</v>
      </c>
    </row>
    <row r="779" spans="1:48" ht="27">
      <c r="A779" s="541">
        <v>45826</v>
      </c>
      <c r="B779" s="542">
        <v>106</v>
      </c>
      <c r="C779" s="543">
        <v>0.52083333333333337</v>
      </c>
      <c r="D779" s="544">
        <v>2504801</v>
      </c>
      <c r="E779" s="544" t="s">
        <v>40</v>
      </c>
      <c r="F779" s="544" t="s">
        <v>55</v>
      </c>
      <c r="G779" s="858">
        <v>13.76</v>
      </c>
      <c r="H779" s="858"/>
      <c r="I779" s="858">
        <v>13.53</v>
      </c>
      <c r="J779" s="545"/>
      <c r="K779" s="831">
        <v>11.91</v>
      </c>
      <c r="L779" s="546">
        <f>(SSSE[[#This Row],[Protéine Brut (%) (+/-0,7)]]/(100-SSSE[[#This Row],[Humidité (%)]]))*100</f>
        <v>13.810296846011132</v>
      </c>
      <c r="M779" s="866"/>
      <c r="N779" s="866"/>
      <c r="O779" s="866"/>
      <c r="P779" s="866"/>
      <c r="Q779" s="867"/>
      <c r="R779" s="868"/>
      <c r="S779" s="868"/>
      <c r="T779" s="868"/>
      <c r="U779" s="867"/>
      <c r="V779" s="868"/>
      <c r="W779" s="868"/>
      <c r="X779" s="868"/>
      <c r="Y779" s="884"/>
      <c r="Z779" s="867"/>
      <c r="AA779" s="824"/>
      <c r="AB779" s="824"/>
      <c r="AC779" s="1012"/>
      <c r="AD779" s="547">
        <v>85.58</v>
      </c>
      <c r="AE779" s="547">
        <v>-2.15</v>
      </c>
      <c r="AF779" s="547">
        <v>20.92</v>
      </c>
      <c r="AG779" s="549">
        <v>5</v>
      </c>
      <c r="AH779" s="549">
        <v>142</v>
      </c>
      <c r="AI779" s="948"/>
      <c r="AJ779" s="550">
        <v>540</v>
      </c>
      <c r="AK779" s="550"/>
      <c r="AL779" s="550" t="s">
        <v>105</v>
      </c>
      <c r="AM779" s="550" t="s">
        <v>55</v>
      </c>
      <c r="AN779" s="551" t="s">
        <v>55</v>
      </c>
      <c r="AO779" s="550" t="s">
        <v>55</v>
      </c>
      <c r="AP779" s="550" t="s">
        <v>55</v>
      </c>
      <c r="AQ779" s="609" t="s">
        <v>32</v>
      </c>
      <c r="AR779" s="437" t="s">
        <v>2239</v>
      </c>
      <c r="AS779" s="437" t="s">
        <v>3050</v>
      </c>
      <c r="AT779" s="437"/>
      <c r="AU779" s="796" t="s">
        <v>2241</v>
      </c>
      <c r="AV779" s="437">
        <v>778</v>
      </c>
    </row>
    <row r="780" spans="1:48" ht="27">
      <c r="A780" s="541">
        <v>45827</v>
      </c>
      <c r="B780" s="542">
        <v>106</v>
      </c>
      <c r="C780" s="543">
        <v>0.48958333333333331</v>
      </c>
      <c r="D780" s="544">
        <v>2504845</v>
      </c>
      <c r="E780" s="544" t="s">
        <v>59</v>
      </c>
      <c r="F780" s="544" t="s">
        <v>55</v>
      </c>
      <c r="G780" s="858">
        <v>13.5</v>
      </c>
      <c r="H780" s="858"/>
      <c r="I780" s="858"/>
      <c r="J780" s="545"/>
      <c r="K780" s="831">
        <v>12.03</v>
      </c>
      <c r="L780" s="546">
        <f>(SSSE[[#This Row],[Protéine Brut (%) (+/-0,7)]]/(100-SSSE[[#This Row],[Humidité (%)]]))*100</f>
        <v>13.907514450867051</v>
      </c>
      <c r="M780" s="866">
        <v>0.84</v>
      </c>
      <c r="N780" s="866"/>
      <c r="O780" s="866">
        <v>0.64</v>
      </c>
      <c r="P780" s="866">
        <v>0.92</v>
      </c>
      <c r="Q780" s="863">
        <f>SUM(M780:P780)</f>
        <v>2.4</v>
      </c>
      <c r="R780" s="868">
        <v>9.08</v>
      </c>
      <c r="S780" s="868">
        <v>19.420000000000002</v>
      </c>
      <c r="T780" s="868">
        <v>18.32</v>
      </c>
      <c r="U780" s="863">
        <f>SUM(SSSE[[#This Row],[G 355µ]:[G 250µ]])</f>
        <v>46.82</v>
      </c>
      <c r="V780" s="868">
        <v>17.7</v>
      </c>
      <c r="W780" s="868">
        <v>15</v>
      </c>
      <c r="X780" s="868">
        <v>10</v>
      </c>
      <c r="Y780" s="884">
        <v>6.7</v>
      </c>
      <c r="Z780" s="863">
        <f>SUM(V780:Y780)</f>
        <v>49.400000000000006</v>
      </c>
      <c r="AA780" s="824">
        <v>31.5</v>
      </c>
      <c r="AB780" s="824">
        <v>73.099999999999994</v>
      </c>
      <c r="AC780" s="1012">
        <v>12.1</v>
      </c>
      <c r="AD780" s="547">
        <v>86.27</v>
      </c>
      <c r="AE780" s="547">
        <v>-2.0699999999999998</v>
      </c>
      <c r="AF780" s="547">
        <v>20.239999999999998</v>
      </c>
      <c r="AG780" s="549">
        <v>5</v>
      </c>
      <c r="AH780" s="549">
        <v>144</v>
      </c>
      <c r="AI780" s="948"/>
      <c r="AJ780" s="550"/>
      <c r="AK780" s="550"/>
      <c r="AL780" s="550" t="s">
        <v>46</v>
      </c>
      <c r="AM780" s="550" t="s">
        <v>55</v>
      </c>
      <c r="AN780" s="551" t="s">
        <v>55</v>
      </c>
      <c r="AO780" s="550" t="s">
        <v>55</v>
      </c>
      <c r="AP780" s="550" t="s">
        <v>55</v>
      </c>
      <c r="AQ780" s="609" t="s">
        <v>32</v>
      </c>
      <c r="AR780" s="437" t="s">
        <v>2239</v>
      </c>
      <c r="AS780" s="437" t="s">
        <v>3051</v>
      </c>
      <c r="AT780" s="437"/>
      <c r="AU780" s="796" t="s">
        <v>2241</v>
      </c>
      <c r="AV780" s="437">
        <v>779</v>
      </c>
    </row>
    <row r="781" spans="1:48" ht="27">
      <c r="A781" s="541">
        <v>45827</v>
      </c>
      <c r="B781" s="542">
        <v>106</v>
      </c>
      <c r="C781" s="543">
        <v>0.52083333333333337</v>
      </c>
      <c r="D781" s="544">
        <v>2504848</v>
      </c>
      <c r="E781" s="544" t="s">
        <v>59</v>
      </c>
      <c r="F781" s="544" t="s">
        <v>55</v>
      </c>
      <c r="G781" s="858">
        <v>13.96</v>
      </c>
      <c r="H781" s="858"/>
      <c r="I781" s="858">
        <v>13.8</v>
      </c>
      <c r="J781" s="545"/>
      <c r="K781" s="831">
        <v>11.64</v>
      </c>
      <c r="L781" s="546">
        <f>(SSSE[[#This Row],[Protéine Brut (%) (+/-0,7)]]/(100-SSSE[[#This Row],[Humidité (%)]]))*100</f>
        <v>13.528591352859138</v>
      </c>
      <c r="M781" s="866">
        <v>0.26</v>
      </c>
      <c r="N781" s="866"/>
      <c r="O781" s="866">
        <v>0.64</v>
      </c>
      <c r="P781" s="866">
        <v>1.1599999999999999</v>
      </c>
      <c r="Q781" s="863">
        <f>SUM(M781:P781)</f>
        <v>2.06</v>
      </c>
      <c r="R781" s="868">
        <v>8.94</v>
      </c>
      <c r="S781" s="868">
        <v>20.52</v>
      </c>
      <c r="T781" s="868">
        <v>18.82</v>
      </c>
      <c r="U781" s="863">
        <f>SUM(SSSE[[#This Row],[G 355µ]:[G 250µ]])</f>
        <v>48.28</v>
      </c>
      <c r="V781" s="868">
        <v>18.100000000000001</v>
      </c>
      <c r="W781" s="868">
        <v>15</v>
      </c>
      <c r="X781" s="868">
        <v>10.14</v>
      </c>
      <c r="Y781" s="884">
        <v>4.8600000000000003</v>
      </c>
      <c r="Z781" s="863">
        <f>SUM(V781:Y781)</f>
        <v>48.1</v>
      </c>
      <c r="AA781" s="824"/>
      <c r="AB781" s="824"/>
      <c r="AC781" s="1012"/>
      <c r="AD781" s="547">
        <v>86</v>
      </c>
      <c r="AE781" s="547">
        <v>-2.06</v>
      </c>
      <c r="AF781" s="547">
        <v>20.28</v>
      </c>
      <c r="AG781" s="549">
        <v>4</v>
      </c>
      <c r="AH781" s="549">
        <v>143</v>
      </c>
      <c r="AI781" s="948"/>
      <c r="AJ781" s="550"/>
      <c r="AK781" s="550"/>
      <c r="AL781" s="437" t="s">
        <v>105</v>
      </c>
      <c r="AM781" s="550" t="s">
        <v>55</v>
      </c>
      <c r="AN781" s="551" t="s">
        <v>55</v>
      </c>
      <c r="AO781" s="550" t="s">
        <v>55</v>
      </c>
      <c r="AP781" s="550" t="s">
        <v>55</v>
      </c>
      <c r="AQ781" s="609" t="s">
        <v>32</v>
      </c>
      <c r="AR781" s="437" t="s">
        <v>2239</v>
      </c>
      <c r="AS781" s="437" t="s">
        <v>3052</v>
      </c>
      <c r="AT781" s="437"/>
      <c r="AU781" s="796" t="s">
        <v>2241</v>
      </c>
      <c r="AV781" s="437">
        <v>780</v>
      </c>
    </row>
    <row r="782" spans="1:48" ht="27">
      <c r="A782" s="541">
        <v>45828</v>
      </c>
      <c r="B782" s="542">
        <v>106</v>
      </c>
      <c r="C782" s="543">
        <v>0.35416666666666669</v>
      </c>
      <c r="D782" s="544">
        <v>2504855</v>
      </c>
      <c r="E782" s="544" t="s">
        <v>40</v>
      </c>
      <c r="F782" s="544" t="s">
        <v>55</v>
      </c>
      <c r="G782" s="858">
        <v>13.63</v>
      </c>
      <c r="H782" s="858"/>
      <c r="I782" s="858">
        <v>13.7</v>
      </c>
      <c r="J782" s="545"/>
      <c r="K782" s="831">
        <v>12.19</v>
      </c>
      <c r="L782" s="546">
        <f>(SSSE[[#This Row],[Protéine Brut (%) (+/-0,7)]]/(100-SSSE[[#This Row],[Humidité (%)]]))*100</f>
        <v>14.113696885492647</v>
      </c>
      <c r="M782" s="866">
        <v>0.14000000000000001</v>
      </c>
      <c r="N782" s="866"/>
      <c r="O782" s="866">
        <v>0.6</v>
      </c>
      <c r="P782" s="866">
        <v>1.2</v>
      </c>
      <c r="Q782" s="863">
        <f t="shared" ref="Q782:Q783" si="85">SUM(M782:P782)</f>
        <v>1.94</v>
      </c>
      <c r="R782" s="868">
        <v>10.66</v>
      </c>
      <c r="S782" s="868">
        <v>22</v>
      </c>
      <c r="T782" s="868">
        <v>19.86</v>
      </c>
      <c r="U782" s="863">
        <f>SUM(SSSE[[#This Row],[G 355µ]:[G 250µ]])</f>
        <v>52.519999999999996</v>
      </c>
      <c r="V782" s="868">
        <v>16.7</v>
      </c>
      <c r="W782" s="868">
        <v>12.64</v>
      </c>
      <c r="X782" s="868">
        <v>6.76</v>
      </c>
      <c r="Y782" s="884">
        <v>7.12</v>
      </c>
      <c r="Z782" s="863">
        <f>SUM(V782:Y782)</f>
        <v>43.22</v>
      </c>
      <c r="AA782" s="824">
        <v>35.9</v>
      </c>
      <c r="AB782" s="824">
        <v>51.5</v>
      </c>
      <c r="AC782" s="1012">
        <v>12.9</v>
      </c>
      <c r="AD782" s="547">
        <v>86.32</v>
      </c>
      <c r="AE782" s="547">
        <v>-2</v>
      </c>
      <c r="AF782" s="547">
        <v>20.83</v>
      </c>
      <c r="AG782" s="549"/>
      <c r="AH782" s="549"/>
      <c r="AI782" s="948">
        <v>0.66</v>
      </c>
      <c r="AJ782" s="550">
        <v>550</v>
      </c>
      <c r="AK782" s="550"/>
      <c r="AL782" s="437" t="s">
        <v>105</v>
      </c>
      <c r="AM782" s="550" t="s">
        <v>55</v>
      </c>
      <c r="AN782" s="551" t="s">
        <v>55</v>
      </c>
      <c r="AO782" s="550" t="s">
        <v>55</v>
      </c>
      <c r="AP782" s="550" t="s">
        <v>55</v>
      </c>
      <c r="AQ782" s="609" t="s">
        <v>32</v>
      </c>
      <c r="AR782" s="437" t="s">
        <v>2239</v>
      </c>
      <c r="AS782" s="437" t="s">
        <v>3053</v>
      </c>
      <c r="AT782" s="437"/>
      <c r="AU782" s="796" t="s">
        <v>2241</v>
      </c>
      <c r="AV782" s="437">
        <v>781</v>
      </c>
    </row>
    <row r="783" spans="1:48" ht="27">
      <c r="A783" s="535">
        <v>45828</v>
      </c>
      <c r="B783" s="536">
        <v>106</v>
      </c>
      <c r="C783" s="537">
        <v>0.35416666666666669</v>
      </c>
      <c r="D783" s="538">
        <v>2504856</v>
      </c>
      <c r="E783" s="538" t="s">
        <v>59</v>
      </c>
      <c r="F783" s="544" t="s">
        <v>55</v>
      </c>
      <c r="G783" s="857">
        <v>13.75</v>
      </c>
      <c r="H783" s="857"/>
      <c r="I783" s="857">
        <v>13.5</v>
      </c>
      <c r="J783" s="530"/>
      <c r="K783" s="830">
        <v>12.12</v>
      </c>
      <c r="L783" s="546">
        <f>(SSSE[[#This Row],[Protéine Brut (%) (+/-0,7)]]/(100-SSSE[[#This Row],[Humidité (%)]]))*100</f>
        <v>14.052173913043479</v>
      </c>
      <c r="M783" s="865">
        <v>0.2</v>
      </c>
      <c r="N783" s="865"/>
      <c r="O783" s="865">
        <v>0.6</v>
      </c>
      <c r="P783" s="865">
        <v>0.9</v>
      </c>
      <c r="Q783" s="863">
        <f t="shared" si="85"/>
        <v>1.7000000000000002</v>
      </c>
      <c r="R783" s="862">
        <v>9.4</v>
      </c>
      <c r="S783" s="862">
        <v>21</v>
      </c>
      <c r="T783" s="862">
        <v>18.399999999999999</v>
      </c>
      <c r="U783" s="863">
        <f>SUM(SSSE[[#This Row],[G 355µ]:[G 250µ]])</f>
        <v>48.8</v>
      </c>
      <c r="V783" s="862">
        <v>18.3</v>
      </c>
      <c r="W783" s="862">
        <v>14.8</v>
      </c>
      <c r="X783" s="862">
        <v>11.1</v>
      </c>
      <c r="Y783" s="883">
        <v>4.4000000000000004</v>
      </c>
      <c r="Z783" s="863">
        <f>SUM(V783:Y783)</f>
        <v>48.6</v>
      </c>
      <c r="AA783" s="822"/>
      <c r="AB783" s="822"/>
      <c r="AC783" s="1116"/>
      <c r="AD783" s="531">
        <v>86.25</v>
      </c>
      <c r="AE783" s="531">
        <v>-1.91</v>
      </c>
      <c r="AF783" s="531">
        <v>20.18</v>
      </c>
      <c r="AG783" s="540"/>
      <c r="AH783" s="540"/>
      <c r="AI783" s="947"/>
      <c r="AJ783" s="437">
        <v>496</v>
      </c>
      <c r="AK783" s="437"/>
      <c r="AL783" s="437" t="s">
        <v>105</v>
      </c>
      <c r="AM783" s="550" t="s">
        <v>55</v>
      </c>
      <c r="AN783" s="551" t="s">
        <v>55</v>
      </c>
      <c r="AO783" s="550" t="s">
        <v>55</v>
      </c>
      <c r="AP783" s="550" t="s">
        <v>55</v>
      </c>
      <c r="AQ783" s="609" t="s">
        <v>32</v>
      </c>
      <c r="AR783" s="437" t="s">
        <v>2239</v>
      </c>
      <c r="AS783" s="437" t="s">
        <v>3054</v>
      </c>
      <c r="AT783" s="437"/>
      <c r="AU783" s="796" t="s">
        <v>2241</v>
      </c>
      <c r="AV783" s="437">
        <v>782</v>
      </c>
    </row>
    <row r="784" spans="1:48" ht="27">
      <c r="A784" s="541">
        <v>45828</v>
      </c>
      <c r="B784" s="542">
        <v>106</v>
      </c>
      <c r="C784" s="543">
        <v>0.69444444444444442</v>
      </c>
      <c r="D784" s="544">
        <v>2504878</v>
      </c>
      <c r="E784" s="544" t="s">
        <v>21</v>
      </c>
      <c r="F784" s="544" t="s">
        <v>55</v>
      </c>
      <c r="G784" s="858">
        <v>14.08</v>
      </c>
      <c r="H784" s="858"/>
      <c r="I784" s="858"/>
      <c r="J784" s="545"/>
      <c r="K784" s="831">
        <v>11.64</v>
      </c>
      <c r="L784" s="546">
        <f>(SSSE[[#This Row],[Protéine Brut (%) (+/-0,7)]]/(100-SSSE[[#This Row],[Humidité (%)]]))*100</f>
        <v>13.547486033519554</v>
      </c>
      <c r="M784" s="866">
        <v>0.14000000000000001</v>
      </c>
      <c r="N784" s="866"/>
      <c r="O784" s="866">
        <v>0.6</v>
      </c>
      <c r="P784" s="866">
        <v>0.96</v>
      </c>
      <c r="Q784" s="867">
        <f t="shared" ref="Q784:Q787" si="86">SUM(M784:P784)</f>
        <v>1.7</v>
      </c>
      <c r="R784" s="868">
        <v>10</v>
      </c>
      <c r="S784" s="868">
        <v>23.56</v>
      </c>
      <c r="T784" s="868">
        <v>20.440000000000001</v>
      </c>
      <c r="U784" s="867">
        <f>SUM(SSSE[[#This Row],[G 355µ]:[G 250µ]])</f>
        <v>54</v>
      </c>
      <c r="V784" s="868">
        <v>20.079999999999998</v>
      </c>
      <c r="W784" s="868">
        <v>13.4</v>
      </c>
      <c r="X784" s="868">
        <v>6.24</v>
      </c>
      <c r="Y784" s="884">
        <v>3.06</v>
      </c>
      <c r="Z784" s="867">
        <f>SUM(V784:Y784)</f>
        <v>42.78</v>
      </c>
      <c r="AA784" s="824">
        <v>36.6</v>
      </c>
      <c r="AB784" s="824">
        <v>51.72</v>
      </c>
      <c r="AC784" s="1012">
        <v>13</v>
      </c>
      <c r="AD784" s="547">
        <v>86.69</v>
      </c>
      <c r="AE784" s="547">
        <v>-2.2000000000000002</v>
      </c>
      <c r="AF784" s="547">
        <v>21.05</v>
      </c>
      <c r="AG784" s="549">
        <v>5</v>
      </c>
      <c r="AH784" s="549">
        <v>125</v>
      </c>
      <c r="AI784" s="948"/>
      <c r="AJ784" s="550"/>
      <c r="AK784" s="550"/>
      <c r="AL784" s="550" t="s">
        <v>105</v>
      </c>
      <c r="AM784" s="550" t="s">
        <v>55</v>
      </c>
      <c r="AN784" s="551" t="s">
        <v>55</v>
      </c>
      <c r="AO784" s="550" t="s">
        <v>55</v>
      </c>
      <c r="AP784" s="550" t="s">
        <v>55</v>
      </c>
      <c r="AQ784" s="609" t="s">
        <v>32</v>
      </c>
      <c r="AR784" s="437" t="s">
        <v>2239</v>
      </c>
      <c r="AS784" s="437" t="s">
        <v>3055</v>
      </c>
      <c r="AT784" s="437"/>
      <c r="AU784" s="796" t="s">
        <v>2241</v>
      </c>
      <c r="AV784" s="437">
        <v>783</v>
      </c>
    </row>
    <row r="785" spans="1:48" ht="27">
      <c r="A785" s="535">
        <v>45831</v>
      </c>
      <c r="B785" s="536">
        <v>106</v>
      </c>
      <c r="C785" s="537">
        <v>0.41666666666666669</v>
      </c>
      <c r="D785" s="538">
        <v>2504936</v>
      </c>
      <c r="E785" s="538" t="s">
        <v>59</v>
      </c>
      <c r="F785" s="538" t="s">
        <v>55</v>
      </c>
      <c r="G785" s="857">
        <v>13.5</v>
      </c>
      <c r="H785" s="857"/>
      <c r="I785" s="857"/>
      <c r="J785" s="530"/>
      <c r="K785" s="830">
        <v>12.48</v>
      </c>
      <c r="L785" s="546">
        <f>(SSSE[[#This Row],[Protéine Brut (%) (+/-0,7)]]/(100-SSSE[[#This Row],[Humidité (%)]]))*100</f>
        <v>14.427745664739886</v>
      </c>
      <c r="M785" s="865">
        <v>0.14000000000000001</v>
      </c>
      <c r="N785" s="865"/>
      <c r="O785" s="865">
        <v>0.48</v>
      </c>
      <c r="P785" s="865">
        <v>0.8</v>
      </c>
      <c r="Q785" s="867">
        <f t="shared" si="86"/>
        <v>1.42</v>
      </c>
      <c r="R785" s="862">
        <v>8.74</v>
      </c>
      <c r="S785" s="862">
        <v>19.88</v>
      </c>
      <c r="T785" s="862">
        <v>19.739999999999998</v>
      </c>
      <c r="U785" s="867">
        <f>SUM(SSSE[[#This Row],[G 355µ]:[G 250µ]])</f>
        <v>48.36</v>
      </c>
      <c r="V785" s="862">
        <v>18.28</v>
      </c>
      <c r="W785" s="862">
        <v>14.34</v>
      </c>
      <c r="X785" s="862">
        <v>6.6</v>
      </c>
      <c r="Y785" s="883">
        <v>9.2799999999999994</v>
      </c>
      <c r="Z785" s="867">
        <f t="shared" ref="Z785:Z787" si="87">SUM(V785:Y785)</f>
        <v>48.500000000000007</v>
      </c>
      <c r="AA785" s="822">
        <v>37.5</v>
      </c>
      <c r="AB785" s="822">
        <v>43.85</v>
      </c>
      <c r="AC785" s="1116">
        <v>12.9</v>
      </c>
      <c r="AD785" s="531">
        <v>86.22</v>
      </c>
      <c r="AE785" s="531">
        <v>-1.9</v>
      </c>
      <c r="AF785" s="531">
        <v>20.5</v>
      </c>
      <c r="AG785" s="549">
        <v>6</v>
      </c>
      <c r="AH785" s="549">
        <v>130</v>
      </c>
      <c r="AI785" s="947"/>
      <c r="AJ785" s="437">
        <v>463</v>
      </c>
      <c r="AK785" s="437"/>
      <c r="AL785" s="437" t="s">
        <v>105</v>
      </c>
      <c r="AM785" s="550" t="s">
        <v>55</v>
      </c>
      <c r="AN785" s="551" t="s">
        <v>55</v>
      </c>
      <c r="AO785" s="550" t="s">
        <v>55</v>
      </c>
      <c r="AP785" s="550" t="s">
        <v>55</v>
      </c>
      <c r="AQ785" s="609" t="s">
        <v>32</v>
      </c>
      <c r="AR785" s="437" t="s">
        <v>2239</v>
      </c>
      <c r="AS785" s="437" t="s">
        <v>3056</v>
      </c>
      <c r="AT785" s="437"/>
      <c r="AU785" s="796" t="s">
        <v>2241</v>
      </c>
      <c r="AV785" s="437">
        <v>784</v>
      </c>
    </row>
    <row r="786" spans="1:48" ht="27">
      <c r="A786" s="541">
        <v>45831</v>
      </c>
      <c r="B786" s="542">
        <v>106</v>
      </c>
      <c r="C786" s="543">
        <v>0.41666666666666669</v>
      </c>
      <c r="D786" s="544">
        <v>2504937</v>
      </c>
      <c r="E786" s="544" t="s">
        <v>40</v>
      </c>
      <c r="F786" s="544" t="s">
        <v>55</v>
      </c>
      <c r="G786" s="858">
        <v>13.5</v>
      </c>
      <c r="H786" s="858"/>
      <c r="I786" s="858"/>
      <c r="J786" s="545"/>
      <c r="K786" s="831">
        <v>11.86</v>
      </c>
      <c r="L786" s="546">
        <f>(SSSE[[#This Row],[Protéine Brut (%) (+/-0,7)]]/(100-SSSE[[#This Row],[Humidité (%)]]))*100</f>
        <v>13.710982658959537</v>
      </c>
      <c r="M786" s="866">
        <v>0.26</v>
      </c>
      <c r="N786" s="866"/>
      <c r="O786" s="866">
        <v>0.72</v>
      </c>
      <c r="P786" s="866">
        <v>0.98</v>
      </c>
      <c r="Q786" s="867">
        <f t="shared" si="86"/>
        <v>1.96</v>
      </c>
      <c r="R786" s="868">
        <v>9.64</v>
      </c>
      <c r="S786" s="868">
        <v>22.08</v>
      </c>
      <c r="T786" s="868">
        <v>19.16</v>
      </c>
      <c r="U786" s="867">
        <f>SUM(SSSE[[#This Row],[G 355µ]:[G 250µ]])</f>
        <v>50.879999999999995</v>
      </c>
      <c r="V786" s="868">
        <v>16.899999999999999</v>
      </c>
      <c r="W786" s="868">
        <v>13.84</v>
      </c>
      <c r="X786" s="868">
        <v>10.199999999999999</v>
      </c>
      <c r="Y786" s="884">
        <v>3.68</v>
      </c>
      <c r="Z786" s="867">
        <f t="shared" si="87"/>
        <v>44.62</v>
      </c>
      <c r="AA786" s="824">
        <v>33.28</v>
      </c>
      <c r="AB786" s="824">
        <v>61.4</v>
      </c>
      <c r="AC786" s="1012">
        <v>11.8</v>
      </c>
      <c r="AD786" s="547">
        <v>86.24</v>
      </c>
      <c r="AE786" s="547">
        <v>-1.96</v>
      </c>
      <c r="AF786" s="547">
        <v>19.72</v>
      </c>
      <c r="AG786" s="549">
        <v>11</v>
      </c>
      <c r="AH786" s="549">
        <v>132</v>
      </c>
      <c r="AI786" s="948"/>
      <c r="AJ786" s="550"/>
      <c r="AK786" s="550"/>
      <c r="AL786" s="550" t="s">
        <v>27</v>
      </c>
      <c r="AM786" s="550" t="s">
        <v>55</v>
      </c>
      <c r="AN786" s="551" t="s">
        <v>55</v>
      </c>
      <c r="AO786" s="550" t="s">
        <v>55</v>
      </c>
      <c r="AP786" s="550" t="s">
        <v>55</v>
      </c>
      <c r="AQ786" s="609" t="s">
        <v>32</v>
      </c>
      <c r="AR786" s="437" t="s">
        <v>2239</v>
      </c>
      <c r="AS786" s="437" t="s">
        <v>3057</v>
      </c>
      <c r="AT786" s="437"/>
      <c r="AU786" s="796" t="s">
        <v>2241</v>
      </c>
      <c r="AV786" s="437">
        <v>785</v>
      </c>
    </row>
    <row r="787" spans="1:48" ht="27">
      <c r="A787" s="541">
        <v>45831</v>
      </c>
      <c r="B787" s="542">
        <v>106</v>
      </c>
      <c r="C787" s="543">
        <v>0.47916666666666669</v>
      </c>
      <c r="D787" s="544">
        <v>2504943</v>
      </c>
      <c r="E787" s="544" t="s">
        <v>59</v>
      </c>
      <c r="F787" s="544" t="s">
        <v>55</v>
      </c>
      <c r="G787" s="858">
        <v>13.6</v>
      </c>
      <c r="H787" s="858"/>
      <c r="I787" s="858"/>
      <c r="J787" s="545"/>
      <c r="K787" s="831">
        <v>12.08</v>
      </c>
      <c r="L787" s="546">
        <f>(SSSE[[#This Row],[Protéine Brut (%) (+/-0,7)]]/(100-SSSE[[#This Row],[Humidité (%)]]))*100</f>
        <v>13.981481481481481</v>
      </c>
      <c r="M787" s="866">
        <v>0.12</v>
      </c>
      <c r="N787" s="866"/>
      <c r="O787" s="866">
        <v>0.6</v>
      </c>
      <c r="P787" s="866">
        <v>0.94</v>
      </c>
      <c r="Q787" s="867">
        <f t="shared" si="86"/>
        <v>1.66</v>
      </c>
      <c r="R787" s="868">
        <v>8.6</v>
      </c>
      <c r="S787" s="868">
        <v>20.54</v>
      </c>
      <c r="T787" s="868">
        <v>18.98</v>
      </c>
      <c r="U787" s="867">
        <f>SUM(SSSE[[#This Row],[G 355µ]:[G 250µ]])</f>
        <v>48.120000000000005</v>
      </c>
      <c r="V787" s="868">
        <v>19.399999999999999</v>
      </c>
      <c r="W787" s="868">
        <v>14.34</v>
      </c>
      <c r="X787" s="868">
        <v>9.9</v>
      </c>
      <c r="Y787" s="884">
        <v>4.4000000000000004</v>
      </c>
      <c r="Z787" s="867">
        <f t="shared" si="87"/>
        <v>48.039999999999992</v>
      </c>
      <c r="AA787" s="824"/>
      <c r="AB787" s="824"/>
      <c r="AC787" s="1012"/>
      <c r="AD787" s="547">
        <v>86.15</v>
      </c>
      <c r="AE787" s="547">
        <v>-1.78</v>
      </c>
      <c r="AF787" s="547">
        <v>20.5</v>
      </c>
      <c r="AG787" s="549">
        <v>13</v>
      </c>
      <c r="AH787" s="549">
        <v>130</v>
      </c>
      <c r="AI787" s="948"/>
      <c r="AJ787" s="550"/>
      <c r="AK787" s="550"/>
      <c r="AL787" s="550" t="s">
        <v>27</v>
      </c>
      <c r="AM787" s="550" t="s">
        <v>55</v>
      </c>
      <c r="AN787" s="551" t="s">
        <v>55</v>
      </c>
      <c r="AO787" s="550" t="s">
        <v>55</v>
      </c>
      <c r="AP787" s="550" t="s">
        <v>55</v>
      </c>
      <c r="AQ787" s="609" t="s">
        <v>32</v>
      </c>
      <c r="AR787" s="437" t="s">
        <v>2239</v>
      </c>
      <c r="AS787" s="437" t="s">
        <v>3058</v>
      </c>
      <c r="AT787" s="437"/>
      <c r="AU787" s="796" t="s">
        <v>2241</v>
      </c>
      <c r="AV787" s="437">
        <v>786</v>
      </c>
    </row>
    <row r="788" spans="1:48" ht="27">
      <c r="A788" s="541">
        <v>45831</v>
      </c>
      <c r="B788" s="542">
        <v>106</v>
      </c>
      <c r="C788" s="543">
        <v>0.5625</v>
      </c>
      <c r="D788" s="544">
        <v>2504946</v>
      </c>
      <c r="E788" s="544" t="s">
        <v>59</v>
      </c>
      <c r="F788" s="544" t="s">
        <v>55</v>
      </c>
      <c r="G788" s="858">
        <v>13.54</v>
      </c>
      <c r="H788" s="858"/>
      <c r="I788" s="858"/>
      <c r="J788" s="545"/>
      <c r="K788" s="831">
        <v>10.71</v>
      </c>
      <c r="L788" s="546">
        <f>(SSSE[[#This Row],[Protéine Brut (%) (+/-0,7)]]/(100-SSSE[[#This Row],[Humidité (%)]]))*100</f>
        <v>12.387231089521165</v>
      </c>
      <c r="M788" s="866">
        <v>0.12</v>
      </c>
      <c r="N788" s="866"/>
      <c r="O788" s="866">
        <v>0.78</v>
      </c>
      <c r="P788" s="866">
        <v>1.28</v>
      </c>
      <c r="Q788" s="867">
        <f t="shared" ref="Q788:Q791" si="88">SUM(M788:P788)</f>
        <v>2.1800000000000002</v>
      </c>
      <c r="R788" s="868">
        <v>11</v>
      </c>
      <c r="S788" s="868">
        <v>22.2</v>
      </c>
      <c r="T788" s="868">
        <v>17.600000000000001</v>
      </c>
      <c r="U788" s="867">
        <f>SUM(SSSE[[#This Row],[G 355µ]:[G 250µ]])</f>
        <v>50.800000000000004</v>
      </c>
      <c r="V788" s="868">
        <v>17.36</v>
      </c>
      <c r="W788" s="868">
        <v>14.76</v>
      </c>
      <c r="X788" s="868">
        <v>9.8000000000000007</v>
      </c>
      <c r="Y788" s="884">
        <v>3.12</v>
      </c>
      <c r="Z788" s="867">
        <f t="shared" ref="Z788:Z791" si="89">SUM(V788:Y788)</f>
        <v>45.04</v>
      </c>
      <c r="AA788" s="824">
        <v>35.07</v>
      </c>
      <c r="AB788" s="824">
        <v>54.8</v>
      </c>
      <c r="AC788" s="1012">
        <v>12</v>
      </c>
      <c r="AD788" s="547">
        <v>86.08</v>
      </c>
      <c r="AE788" s="547">
        <v>-1.71</v>
      </c>
      <c r="AF788" s="547">
        <v>19.64</v>
      </c>
      <c r="AG788" s="549">
        <v>10</v>
      </c>
      <c r="AH788" s="549">
        <v>120</v>
      </c>
      <c r="AI788" s="948">
        <v>0.8</v>
      </c>
      <c r="AJ788" s="550"/>
      <c r="AK788" s="550"/>
      <c r="AL788" s="550" t="s">
        <v>27</v>
      </c>
      <c r="AM788" s="550" t="s">
        <v>55</v>
      </c>
      <c r="AN788" s="551" t="s">
        <v>55</v>
      </c>
      <c r="AO788" s="550" t="s">
        <v>55</v>
      </c>
      <c r="AP788" s="550" t="s">
        <v>55</v>
      </c>
      <c r="AQ788" s="609" t="s">
        <v>32</v>
      </c>
      <c r="AR788" s="437" t="s">
        <v>2239</v>
      </c>
      <c r="AS788" s="437" t="s">
        <v>3059</v>
      </c>
      <c r="AT788" s="437"/>
      <c r="AU788" s="796" t="s">
        <v>2241</v>
      </c>
      <c r="AV788" s="437">
        <v>787</v>
      </c>
    </row>
    <row r="789" spans="1:48" ht="27">
      <c r="A789" s="541">
        <v>45832</v>
      </c>
      <c r="B789" s="542">
        <v>106</v>
      </c>
      <c r="C789" s="543">
        <v>0.375</v>
      </c>
      <c r="D789" s="544">
        <v>2504951</v>
      </c>
      <c r="E789" s="544" t="s">
        <v>59</v>
      </c>
      <c r="F789" s="544" t="s">
        <v>55</v>
      </c>
      <c r="G789" s="858">
        <v>13.6</v>
      </c>
      <c r="H789" s="858"/>
      <c r="I789" s="858">
        <v>12.4</v>
      </c>
      <c r="J789" s="545"/>
      <c r="K789" s="831">
        <v>11.65</v>
      </c>
      <c r="L789" s="546">
        <f>(SSSE[[#This Row],[Protéine Brut (%) (+/-0,7)]]/(100-SSSE[[#This Row],[Humidité (%)]]))*100</f>
        <v>13.483796296296296</v>
      </c>
      <c r="M789" s="866">
        <v>0.1</v>
      </c>
      <c r="N789" s="866"/>
      <c r="O789" s="866">
        <v>0.5</v>
      </c>
      <c r="P789" s="866">
        <v>1.22</v>
      </c>
      <c r="Q789" s="867">
        <f t="shared" si="88"/>
        <v>1.8199999999999998</v>
      </c>
      <c r="R789" s="868">
        <v>10</v>
      </c>
      <c r="S789" s="868">
        <v>21.54</v>
      </c>
      <c r="T789" s="868">
        <v>20.36</v>
      </c>
      <c r="U789" s="867">
        <f>SUM(SSSE[[#This Row],[G 355µ]:[G 250µ]])</f>
        <v>51.9</v>
      </c>
      <c r="V789" s="868">
        <v>17.739999999999998</v>
      </c>
      <c r="W789" s="868">
        <v>13.42</v>
      </c>
      <c r="X789" s="868">
        <v>7.42</v>
      </c>
      <c r="Y789" s="884">
        <v>5.18</v>
      </c>
      <c r="Z789" s="867">
        <f t="shared" si="89"/>
        <v>43.76</v>
      </c>
      <c r="AA789" s="824">
        <v>32.6</v>
      </c>
      <c r="AB789" s="824">
        <v>54.1</v>
      </c>
      <c r="AC789" s="1012">
        <v>11.28</v>
      </c>
      <c r="AD789" s="547">
        <v>86.51</v>
      </c>
      <c r="AE789" s="547">
        <v>-1.88</v>
      </c>
      <c r="AF789" s="547">
        <v>20.059999999999999</v>
      </c>
      <c r="AG789" s="549">
        <v>26</v>
      </c>
      <c r="AH789" s="549">
        <v>100</v>
      </c>
      <c r="AI789" s="948">
        <v>0.85</v>
      </c>
      <c r="AJ789" s="550">
        <v>586</v>
      </c>
      <c r="AK789" s="550"/>
      <c r="AL789" s="550" t="s">
        <v>27</v>
      </c>
      <c r="AM789" s="550" t="s">
        <v>55</v>
      </c>
      <c r="AN789" s="551" t="s">
        <v>55</v>
      </c>
      <c r="AO789" s="550" t="s">
        <v>55</v>
      </c>
      <c r="AP789" s="550" t="s">
        <v>55</v>
      </c>
      <c r="AQ789" s="609" t="s">
        <v>32</v>
      </c>
      <c r="AR789" s="437" t="s">
        <v>2239</v>
      </c>
      <c r="AS789" s="437" t="s">
        <v>3060</v>
      </c>
      <c r="AT789" s="437"/>
      <c r="AU789" s="796" t="s">
        <v>2241</v>
      </c>
      <c r="AV789" s="437">
        <v>788</v>
      </c>
    </row>
    <row r="790" spans="1:48" ht="27">
      <c r="A790" s="541">
        <v>45832</v>
      </c>
      <c r="B790" s="542">
        <v>106</v>
      </c>
      <c r="C790" s="543">
        <v>0.64583333333333337</v>
      </c>
      <c r="D790" s="544">
        <v>2504967</v>
      </c>
      <c r="E790" s="544" t="s">
        <v>59</v>
      </c>
      <c r="F790" s="544" t="s">
        <v>55</v>
      </c>
      <c r="G790" s="858">
        <v>13.62</v>
      </c>
      <c r="H790" s="858"/>
      <c r="I790" s="858"/>
      <c r="J790" s="545"/>
      <c r="K790" s="831">
        <v>11.77</v>
      </c>
      <c r="L790" s="546">
        <f>(SSSE[[#This Row],[Protéine Brut (%) (+/-0,7)]]/(100-SSSE[[#This Row],[Humidité (%)]]))*100</f>
        <v>13.62583931465617</v>
      </c>
      <c r="M790" s="866">
        <v>0.24</v>
      </c>
      <c r="N790" s="866"/>
      <c r="O790" s="866">
        <v>0.7</v>
      </c>
      <c r="P790" s="866">
        <v>1.3</v>
      </c>
      <c r="Q790" s="867">
        <f t="shared" si="88"/>
        <v>2.2400000000000002</v>
      </c>
      <c r="R790" s="868">
        <v>10.4</v>
      </c>
      <c r="S790" s="868">
        <v>22.92</v>
      </c>
      <c r="T790" s="868">
        <v>18.239999999999998</v>
      </c>
      <c r="U790" s="867">
        <f>SUM(SSSE[[#This Row],[G 355µ]:[G 250µ]])</f>
        <v>51.56</v>
      </c>
      <c r="V790" s="868">
        <v>18.04</v>
      </c>
      <c r="W790" s="868">
        <v>13.96</v>
      </c>
      <c r="X790" s="868">
        <v>5.32</v>
      </c>
      <c r="Y790" s="884">
        <v>6.52</v>
      </c>
      <c r="Z790" s="867">
        <f t="shared" si="89"/>
        <v>43.84</v>
      </c>
      <c r="AA790" s="824">
        <v>31.12</v>
      </c>
      <c r="AB790" s="824">
        <v>61.2</v>
      </c>
      <c r="AC790" s="1012">
        <v>12.2</v>
      </c>
      <c r="AD790" s="547">
        <v>87.07</v>
      </c>
      <c r="AE790" s="547">
        <v>-1.96</v>
      </c>
      <c r="AF790" s="547">
        <v>20.25</v>
      </c>
      <c r="AG790" s="549">
        <v>25</v>
      </c>
      <c r="AH790" s="549">
        <v>113</v>
      </c>
      <c r="AI790" s="948"/>
      <c r="AJ790" s="550"/>
      <c r="AK790" s="550" t="s">
        <v>2701</v>
      </c>
      <c r="AL790" s="550" t="s">
        <v>27</v>
      </c>
      <c r="AM790" s="550" t="s">
        <v>55</v>
      </c>
      <c r="AN790" s="551" t="s">
        <v>55</v>
      </c>
      <c r="AO790" s="550" t="s">
        <v>55</v>
      </c>
      <c r="AP790" s="550" t="s">
        <v>55</v>
      </c>
      <c r="AQ790" s="609" t="s">
        <v>32</v>
      </c>
      <c r="AR790" s="437" t="s">
        <v>2239</v>
      </c>
      <c r="AS790" s="437" t="s">
        <v>3061</v>
      </c>
      <c r="AT790" s="437"/>
      <c r="AU790" s="796" t="s">
        <v>2241</v>
      </c>
      <c r="AV790" s="437">
        <v>789</v>
      </c>
    </row>
    <row r="791" spans="1:48" ht="27">
      <c r="A791" s="541">
        <v>45832</v>
      </c>
      <c r="B791" s="542">
        <v>106</v>
      </c>
      <c r="C791" s="543">
        <v>0.64583333333333337</v>
      </c>
      <c r="D791" s="544">
        <v>2504968</v>
      </c>
      <c r="E791" s="544" t="s">
        <v>59</v>
      </c>
      <c r="F791" s="544" t="s">
        <v>55</v>
      </c>
      <c r="G791" s="858">
        <v>13.89</v>
      </c>
      <c r="H791" s="858"/>
      <c r="I791" s="858"/>
      <c r="J791" s="545"/>
      <c r="K791" s="831">
        <v>11.93</v>
      </c>
      <c r="L791" s="546">
        <f>(SSSE[[#This Row],[Protéine Brut (%) (+/-0,7)]]/(100-SSSE[[#This Row],[Humidité (%)]]))*100</f>
        <v>13.854372314481477</v>
      </c>
      <c r="M791" s="866">
        <v>0.34</v>
      </c>
      <c r="N791" s="866"/>
      <c r="O791" s="866">
        <v>0.72</v>
      </c>
      <c r="P791" s="866">
        <v>1.24</v>
      </c>
      <c r="Q791" s="867">
        <f t="shared" si="88"/>
        <v>2.2999999999999998</v>
      </c>
      <c r="R791" s="868">
        <v>10.199999999999999</v>
      </c>
      <c r="S791" s="868">
        <v>22</v>
      </c>
      <c r="T791" s="868">
        <v>14.46</v>
      </c>
      <c r="U791" s="867">
        <f>SUM(SSSE[[#This Row],[G 355µ]:[G 250µ]])</f>
        <v>46.660000000000004</v>
      </c>
      <c r="V791" s="868">
        <v>15.6</v>
      </c>
      <c r="W791" s="868">
        <v>16.02</v>
      </c>
      <c r="X791" s="868">
        <v>10.199999999999999</v>
      </c>
      <c r="Y791" s="884">
        <v>7.4</v>
      </c>
      <c r="Z791" s="867">
        <f t="shared" si="89"/>
        <v>49.219999999999992</v>
      </c>
      <c r="AA791" s="824">
        <v>30.7</v>
      </c>
      <c r="AB791" s="824">
        <v>63</v>
      </c>
      <c r="AC791" s="1012">
        <v>11.5</v>
      </c>
      <c r="AD791" s="547">
        <v>87.67</v>
      </c>
      <c r="AE791" s="547">
        <v>-1.89</v>
      </c>
      <c r="AF791" s="547">
        <v>19.579999999999998</v>
      </c>
      <c r="AG791" s="549">
        <v>20</v>
      </c>
      <c r="AH791" s="549">
        <v>128</v>
      </c>
      <c r="AI791" s="948"/>
      <c r="AJ791" s="550"/>
      <c r="AK791" s="550" t="s">
        <v>3062</v>
      </c>
      <c r="AL791" s="550" t="s">
        <v>27</v>
      </c>
      <c r="AM791" s="550" t="s">
        <v>55</v>
      </c>
      <c r="AN791" s="551" t="s">
        <v>55</v>
      </c>
      <c r="AO791" s="550" t="s">
        <v>55</v>
      </c>
      <c r="AP791" s="550" t="s">
        <v>55</v>
      </c>
      <c r="AQ791" s="609" t="s">
        <v>32</v>
      </c>
      <c r="AR791" s="437" t="s">
        <v>2239</v>
      </c>
      <c r="AS791" s="437" t="s">
        <v>3063</v>
      </c>
      <c r="AT791" s="437"/>
      <c r="AU791" s="796" t="s">
        <v>2241</v>
      </c>
      <c r="AV791" s="437">
        <v>790</v>
      </c>
    </row>
    <row r="792" spans="1:48" ht="27">
      <c r="A792" s="541">
        <v>45833</v>
      </c>
      <c r="B792" s="542">
        <v>106</v>
      </c>
      <c r="C792" s="543">
        <v>0.35416666666666669</v>
      </c>
      <c r="D792" s="544">
        <v>2504979</v>
      </c>
      <c r="E792" s="544" t="s">
        <v>59</v>
      </c>
      <c r="F792" s="544" t="s">
        <v>55</v>
      </c>
      <c r="G792" s="858">
        <v>13.56</v>
      </c>
      <c r="H792" s="858"/>
      <c r="I792" s="858">
        <v>12.5</v>
      </c>
      <c r="J792" s="545"/>
      <c r="K792" s="831">
        <v>11.95</v>
      </c>
      <c r="L792" s="546">
        <f>(SSSE[[#This Row],[Protéine Brut (%) (+/-0,7)]]/(100-SSSE[[#This Row],[Humidité (%)]]))*100</f>
        <v>13.82461823229986</v>
      </c>
      <c r="M792" s="866">
        <v>0.1</v>
      </c>
      <c r="N792" s="866"/>
      <c r="O792" s="866">
        <v>0.6</v>
      </c>
      <c r="P792" s="866">
        <v>0.88</v>
      </c>
      <c r="Q792" s="867">
        <f>SUM(M792:P792)</f>
        <v>1.58</v>
      </c>
      <c r="R792" s="868">
        <v>9.68</v>
      </c>
      <c r="S792" s="868">
        <v>22.66</v>
      </c>
      <c r="T792" s="868">
        <v>17.54</v>
      </c>
      <c r="U792" s="867">
        <f>SUM(SSSE[[#This Row],[G 355µ]:[G 250µ]])</f>
        <v>49.88</v>
      </c>
      <c r="V792" s="868">
        <v>16.8</v>
      </c>
      <c r="W792" s="868">
        <v>14.88</v>
      </c>
      <c r="X792" s="868">
        <v>6.22</v>
      </c>
      <c r="Y792" s="884">
        <v>8.7799999999999994</v>
      </c>
      <c r="Z792" s="867">
        <f>SUM(V792:Y792)</f>
        <v>46.68</v>
      </c>
      <c r="AA792" s="824">
        <v>35.799999999999997</v>
      </c>
      <c r="AB792" s="824">
        <v>54.7</v>
      </c>
      <c r="AC792" s="1012">
        <v>12.4</v>
      </c>
      <c r="AD792" s="547">
        <v>86.12</v>
      </c>
      <c r="AE792" s="547">
        <v>-1.58</v>
      </c>
      <c r="AF792" s="547">
        <v>19.48</v>
      </c>
      <c r="AG792" s="549">
        <v>18</v>
      </c>
      <c r="AH792" s="549">
        <v>120</v>
      </c>
      <c r="AI792" s="948">
        <v>0.9</v>
      </c>
      <c r="AJ792" s="550"/>
      <c r="AK792" s="550" t="s">
        <v>2701</v>
      </c>
      <c r="AL792" s="550" t="s">
        <v>27</v>
      </c>
      <c r="AM792" s="550" t="s">
        <v>55</v>
      </c>
      <c r="AN792" s="551" t="s">
        <v>55</v>
      </c>
      <c r="AO792" s="550" t="s">
        <v>55</v>
      </c>
      <c r="AP792" s="550" t="s">
        <v>55</v>
      </c>
      <c r="AQ792" s="609" t="s">
        <v>32</v>
      </c>
      <c r="AR792" s="437" t="s">
        <v>2239</v>
      </c>
      <c r="AS792" s="437" t="s">
        <v>3064</v>
      </c>
      <c r="AT792" s="437"/>
      <c r="AU792" s="796" t="s">
        <v>2241</v>
      </c>
      <c r="AV792" s="437">
        <v>791</v>
      </c>
    </row>
    <row r="793" spans="1:48" ht="27">
      <c r="A793" s="541">
        <v>45833</v>
      </c>
      <c r="B793" s="542">
        <v>106</v>
      </c>
      <c r="C793" s="543">
        <v>0.41666666666666669</v>
      </c>
      <c r="D793" s="544">
        <v>2504989</v>
      </c>
      <c r="E793" s="544" t="s">
        <v>59</v>
      </c>
      <c r="F793" s="544" t="s">
        <v>55</v>
      </c>
      <c r="G793" s="858">
        <v>13.7</v>
      </c>
      <c r="H793" s="858"/>
      <c r="I793" s="858"/>
      <c r="J793" s="545"/>
      <c r="K793" s="831">
        <v>12.16</v>
      </c>
      <c r="L793" s="546">
        <f>(SSSE[[#This Row],[Protéine Brut (%) (+/-0,7)]]/(100-SSSE[[#This Row],[Humidité (%)]]))*100</f>
        <v>14.090382387022016</v>
      </c>
      <c r="M793" s="866">
        <v>0.4</v>
      </c>
      <c r="N793" s="866"/>
      <c r="O793" s="866">
        <v>1.02</v>
      </c>
      <c r="P793" s="866">
        <v>1.8</v>
      </c>
      <c r="Q793" s="867">
        <f>SUM(M793:P793)</f>
        <v>3.2199999999999998</v>
      </c>
      <c r="R793" s="868">
        <v>11.46</v>
      </c>
      <c r="S793" s="868">
        <v>25.56</v>
      </c>
      <c r="T793" s="868">
        <v>12.6</v>
      </c>
      <c r="U793" s="867">
        <f>SUM(SSSE[[#This Row],[G 355µ]:[G 250µ]])</f>
        <v>49.62</v>
      </c>
      <c r="V793" s="868">
        <v>15.62</v>
      </c>
      <c r="W793" s="868">
        <v>16.96</v>
      </c>
      <c r="X793" s="868">
        <v>6.66</v>
      </c>
      <c r="Y793" s="884">
        <v>4.28</v>
      </c>
      <c r="Z793" s="867">
        <f>SUM(V793:Y793)</f>
        <v>43.519999999999996</v>
      </c>
      <c r="AA793" s="824">
        <v>33.28</v>
      </c>
      <c r="AB793" s="824">
        <v>51.55</v>
      </c>
      <c r="AC793" s="1012">
        <v>11.39</v>
      </c>
      <c r="AD793" s="547">
        <v>86.45</v>
      </c>
      <c r="AE793" s="547">
        <v>-1.51</v>
      </c>
      <c r="AF793" s="547">
        <v>18.55</v>
      </c>
      <c r="AG793" s="549">
        <v>20</v>
      </c>
      <c r="AH793" s="549">
        <v>122</v>
      </c>
      <c r="AI793" s="948"/>
      <c r="AJ793" s="550"/>
      <c r="AK793" s="550" t="s">
        <v>2701</v>
      </c>
      <c r="AL793" s="550" t="s">
        <v>27</v>
      </c>
      <c r="AM793" s="550" t="s">
        <v>55</v>
      </c>
      <c r="AN793" s="551" t="s">
        <v>55</v>
      </c>
      <c r="AO793" s="550" t="s">
        <v>55</v>
      </c>
      <c r="AP793" s="550" t="s">
        <v>55</v>
      </c>
      <c r="AQ793" s="609" t="s">
        <v>32</v>
      </c>
      <c r="AR793" s="437" t="s">
        <v>2239</v>
      </c>
      <c r="AS793" s="437" t="s">
        <v>3065</v>
      </c>
      <c r="AT793" s="437"/>
      <c r="AU793" s="796" t="s">
        <v>2241</v>
      </c>
      <c r="AV793" s="437">
        <v>792</v>
      </c>
    </row>
    <row r="794" spans="1:48" ht="27">
      <c r="A794" s="541">
        <v>45833</v>
      </c>
      <c r="B794" s="542">
        <v>106</v>
      </c>
      <c r="C794" s="543">
        <v>0.45833333333333331</v>
      </c>
      <c r="D794" s="544">
        <v>2504998</v>
      </c>
      <c r="E794" s="544" t="s">
        <v>59</v>
      </c>
      <c r="F794" s="544" t="s">
        <v>55</v>
      </c>
      <c r="G794" s="858">
        <v>13.7</v>
      </c>
      <c r="H794" s="858"/>
      <c r="I794" s="858"/>
      <c r="J794" s="545"/>
      <c r="K794" s="831">
        <v>11.26</v>
      </c>
      <c r="L794" s="546">
        <f>(SSSE[[#This Row],[Protéine Brut (%) (+/-0,7)]]/(100-SSSE[[#This Row],[Humidité (%)]]))*100</f>
        <v>13.047508690614137</v>
      </c>
      <c r="M794" s="866"/>
      <c r="N794" s="866"/>
      <c r="O794" s="866"/>
      <c r="P794" s="866"/>
      <c r="Q794" s="867"/>
      <c r="R794" s="868"/>
      <c r="S794" s="868"/>
      <c r="T794" s="868"/>
      <c r="U794" s="867"/>
      <c r="V794" s="868"/>
      <c r="W794" s="868"/>
      <c r="X794" s="868"/>
      <c r="Y794" s="884"/>
      <c r="Z794" s="867"/>
      <c r="AA794" s="824"/>
      <c r="AB794" s="824"/>
      <c r="AC794" s="1012"/>
      <c r="AD794" s="547">
        <v>84.84</v>
      </c>
      <c r="AE794" s="547">
        <v>-1.84</v>
      </c>
      <c r="AF794" s="547">
        <v>19.71</v>
      </c>
      <c r="AG794" s="549">
        <v>22</v>
      </c>
      <c r="AH794" s="549">
        <v>114</v>
      </c>
      <c r="AI794" s="948"/>
      <c r="AJ794" s="550"/>
      <c r="AK794" s="550" t="s">
        <v>3062</v>
      </c>
      <c r="AL794" s="550" t="s">
        <v>27</v>
      </c>
      <c r="AM794" s="550" t="s">
        <v>55</v>
      </c>
      <c r="AN794" s="551" t="s">
        <v>55</v>
      </c>
      <c r="AO794" s="550" t="s">
        <v>55</v>
      </c>
      <c r="AP794" s="550" t="s">
        <v>55</v>
      </c>
      <c r="AQ794" s="609" t="s">
        <v>32</v>
      </c>
      <c r="AR794" s="437" t="s">
        <v>2239</v>
      </c>
      <c r="AS794" s="437" t="s">
        <v>3066</v>
      </c>
      <c r="AT794" s="437"/>
      <c r="AU794" s="796" t="s">
        <v>2241</v>
      </c>
      <c r="AV794" s="437">
        <v>793</v>
      </c>
    </row>
    <row r="795" spans="1:48" ht="27">
      <c r="A795" s="535">
        <v>45833</v>
      </c>
      <c r="B795" s="536">
        <v>106</v>
      </c>
      <c r="C795" s="537">
        <v>0.45833333333333331</v>
      </c>
      <c r="D795" s="538">
        <v>2504999</v>
      </c>
      <c r="E795" s="538" t="s">
        <v>40</v>
      </c>
      <c r="F795" s="538" t="s">
        <v>55</v>
      </c>
      <c r="G795" s="857">
        <v>13.6</v>
      </c>
      <c r="H795" s="857"/>
      <c r="I795" s="857"/>
      <c r="J795" s="530"/>
      <c r="K795" s="830">
        <v>11.33</v>
      </c>
      <c r="L795" s="539">
        <f>(SSSE[[#This Row],[Protéine Brut (%) (+/-0,7)]]/(100-SSSE[[#This Row],[Humidité (%)]]))*100</f>
        <v>13.113425925925926</v>
      </c>
      <c r="M795" s="865"/>
      <c r="N795" s="865"/>
      <c r="O795" s="865"/>
      <c r="P795" s="865"/>
      <c r="Q795" s="863"/>
      <c r="R795" s="862"/>
      <c r="S795" s="862"/>
      <c r="T795" s="862"/>
      <c r="U795" s="863"/>
      <c r="V795" s="862"/>
      <c r="W795" s="862"/>
      <c r="X795" s="862"/>
      <c r="Y795" s="883"/>
      <c r="Z795" s="863"/>
      <c r="AA795" s="822"/>
      <c r="AB795" s="822"/>
      <c r="AC795" s="1116"/>
      <c r="AD795" s="531">
        <v>83.76</v>
      </c>
      <c r="AE795" s="531">
        <v>-1.48</v>
      </c>
      <c r="AF795" s="531">
        <v>18.55</v>
      </c>
      <c r="AG795" s="540">
        <v>18</v>
      </c>
      <c r="AH795" s="540">
        <v>110</v>
      </c>
      <c r="AI795" s="947"/>
      <c r="AJ795" s="437">
        <v>507</v>
      </c>
      <c r="AK795" s="437" t="s">
        <v>3067</v>
      </c>
      <c r="AL795" s="437" t="s">
        <v>27</v>
      </c>
      <c r="AM795" s="550" t="s">
        <v>55</v>
      </c>
      <c r="AN795" s="551" t="s">
        <v>55</v>
      </c>
      <c r="AO795" s="550" t="s">
        <v>55</v>
      </c>
      <c r="AP795" s="550" t="s">
        <v>55</v>
      </c>
      <c r="AQ795" s="609" t="s">
        <v>32</v>
      </c>
      <c r="AR795" s="437" t="s">
        <v>2239</v>
      </c>
      <c r="AS795" s="437" t="s">
        <v>3068</v>
      </c>
      <c r="AT795" s="437"/>
      <c r="AU795" s="796" t="s">
        <v>2241</v>
      </c>
      <c r="AV795" s="437">
        <v>794</v>
      </c>
    </row>
    <row r="796" spans="1:48" ht="27">
      <c r="A796" s="541">
        <v>45835</v>
      </c>
      <c r="B796" s="542">
        <v>106</v>
      </c>
      <c r="C796" s="543">
        <v>0.47916666666666669</v>
      </c>
      <c r="D796" s="544">
        <v>2505041</v>
      </c>
      <c r="E796" s="544" t="s">
        <v>40</v>
      </c>
      <c r="F796" s="544" t="s">
        <v>55</v>
      </c>
      <c r="G796" s="858">
        <v>13.67</v>
      </c>
      <c r="H796" s="858"/>
      <c r="I796" s="858"/>
      <c r="J796" s="545"/>
      <c r="K796" s="831">
        <v>11.48</v>
      </c>
      <c r="L796" s="546">
        <f>(SSSE[[#This Row],[Protéine Brut (%) (+/-0,7)]]/(100-SSSE[[#This Row],[Humidité (%)]]))*100</f>
        <v>13.297810726282869</v>
      </c>
      <c r="M796" s="866">
        <v>0.48</v>
      </c>
      <c r="N796" s="866"/>
      <c r="O796" s="866">
        <v>2.14</v>
      </c>
      <c r="P796" s="866">
        <v>1.18</v>
      </c>
      <c r="Q796" s="867">
        <f t="shared" ref="Q796:Q797" si="90">SUM(M796:P796)</f>
        <v>3.8</v>
      </c>
      <c r="R796" s="868">
        <v>6.7</v>
      </c>
      <c r="S796" s="868">
        <v>21.4</v>
      </c>
      <c r="T796" s="868">
        <v>18.3</v>
      </c>
      <c r="U796" s="867">
        <f>SUM(SSSE[[#This Row],[G 355µ]:[G 250µ]])</f>
        <v>46.4</v>
      </c>
      <c r="V796" s="868">
        <v>16.260000000000002</v>
      </c>
      <c r="W796" s="868">
        <v>17.46</v>
      </c>
      <c r="X796" s="868">
        <v>8</v>
      </c>
      <c r="Y796" s="884">
        <v>4.3600000000000003</v>
      </c>
      <c r="Z796" s="867">
        <f t="shared" ref="Z796:Z797" si="91">SUM(V796:Y796)</f>
        <v>46.08</v>
      </c>
      <c r="AA796" s="824"/>
      <c r="AB796" s="824"/>
      <c r="AC796" s="1012"/>
      <c r="AD796" s="547">
        <v>83.76</v>
      </c>
      <c r="AE796" s="547">
        <v>-1.48</v>
      </c>
      <c r="AF796" s="547">
        <v>18.55</v>
      </c>
      <c r="AG796" s="549">
        <v>4</v>
      </c>
      <c r="AH796" s="549">
        <v>111</v>
      </c>
      <c r="AI796" s="948"/>
      <c r="AJ796" s="550">
        <v>518</v>
      </c>
      <c r="AK796" s="550"/>
      <c r="AL796" s="550" t="s">
        <v>27</v>
      </c>
      <c r="AM796" s="550" t="s">
        <v>55</v>
      </c>
      <c r="AN796" s="551" t="s">
        <v>55</v>
      </c>
      <c r="AO796" s="550" t="s">
        <v>55</v>
      </c>
      <c r="AP796" s="550" t="s">
        <v>55</v>
      </c>
      <c r="AQ796" s="609" t="s">
        <v>32</v>
      </c>
      <c r="AR796" s="437" t="s">
        <v>2239</v>
      </c>
      <c r="AS796" s="437" t="s">
        <v>3069</v>
      </c>
      <c r="AT796" s="437"/>
      <c r="AU796" s="796" t="s">
        <v>2241</v>
      </c>
      <c r="AV796" s="437">
        <v>795</v>
      </c>
    </row>
    <row r="797" spans="1:48" ht="27">
      <c r="A797" s="541">
        <v>45835</v>
      </c>
      <c r="B797" s="542">
        <v>106</v>
      </c>
      <c r="C797" s="543">
        <v>0.47916666666666669</v>
      </c>
      <c r="D797" s="544">
        <v>2505040</v>
      </c>
      <c r="E797" s="544" t="s">
        <v>59</v>
      </c>
      <c r="F797" s="544" t="s">
        <v>55</v>
      </c>
      <c r="G797" s="858">
        <v>13.66</v>
      </c>
      <c r="H797" s="858"/>
      <c r="I797" s="858"/>
      <c r="J797" s="545"/>
      <c r="K797" s="831">
        <v>11.48</v>
      </c>
      <c r="L797" s="546">
        <f>(SSSE[[#This Row],[Protéine Brut (%) (+/-0,7)]]/(100-SSSE[[#This Row],[Humidité (%)]]))*100</f>
        <v>13.296270558258049</v>
      </c>
      <c r="M797" s="866">
        <v>0.08</v>
      </c>
      <c r="N797" s="866"/>
      <c r="O797" s="866">
        <v>0.6</v>
      </c>
      <c r="P797" s="866">
        <v>1.02</v>
      </c>
      <c r="Q797" s="867">
        <f t="shared" si="90"/>
        <v>1.7</v>
      </c>
      <c r="R797" s="868">
        <v>10.16</v>
      </c>
      <c r="S797" s="868">
        <v>22.34</v>
      </c>
      <c r="T797" s="868">
        <v>19.600000000000001</v>
      </c>
      <c r="U797" s="867">
        <f>SUM(SSSE[[#This Row],[G 355µ]:[G 250µ]])</f>
        <v>52.1</v>
      </c>
      <c r="V797" s="868">
        <v>17.64</v>
      </c>
      <c r="W797" s="868">
        <v>14.88</v>
      </c>
      <c r="X797" s="868">
        <v>9.32</v>
      </c>
      <c r="Y797" s="884">
        <v>2</v>
      </c>
      <c r="Z797" s="867">
        <f t="shared" si="91"/>
        <v>43.84</v>
      </c>
      <c r="AA797" s="824"/>
      <c r="AB797" s="824"/>
      <c r="AC797" s="1012"/>
      <c r="AD797" s="547">
        <v>84.84</v>
      </c>
      <c r="AE797" s="547">
        <v>-1.84</v>
      </c>
      <c r="AF797" s="547">
        <v>19.71</v>
      </c>
      <c r="AG797" s="549">
        <v>5</v>
      </c>
      <c r="AH797" s="549">
        <v>120</v>
      </c>
      <c r="AI797" s="948"/>
      <c r="AJ797" s="550"/>
      <c r="AK797" s="550" t="s">
        <v>3062</v>
      </c>
      <c r="AL797" s="550" t="s">
        <v>27</v>
      </c>
      <c r="AM797" s="550" t="s">
        <v>55</v>
      </c>
      <c r="AN797" s="551" t="s">
        <v>55</v>
      </c>
      <c r="AO797" s="550" t="s">
        <v>55</v>
      </c>
      <c r="AP797" s="550" t="s">
        <v>55</v>
      </c>
      <c r="AQ797" s="609" t="s">
        <v>32</v>
      </c>
      <c r="AR797" s="437" t="s">
        <v>2239</v>
      </c>
      <c r="AS797" s="437" t="s">
        <v>3070</v>
      </c>
      <c r="AT797" s="437"/>
      <c r="AU797" s="796" t="s">
        <v>2241</v>
      </c>
      <c r="AV797" s="437">
        <v>796</v>
      </c>
    </row>
    <row r="798" spans="1:48" ht="27">
      <c r="A798" s="541">
        <v>45839</v>
      </c>
      <c r="B798" s="542">
        <v>107</v>
      </c>
      <c r="C798" s="543">
        <v>0.39583333333333331</v>
      </c>
      <c r="D798" s="544">
        <v>2505129</v>
      </c>
      <c r="E798" s="544" t="s">
        <v>59</v>
      </c>
      <c r="F798" s="544" t="s">
        <v>55</v>
      </c>
      <c r="G798" s="858">
        <v>13.58</v>
      </c>
      <c r="H798" s="858"/>
      <c r="I798" s="858">
        <v>13.45</v>
      </c>
      <c r="J798" s="545"/>
      <c r="K798" s="831">
        <v>12.25</v>
      </c>
      <c r="L798" s="546">
        <f>(SSSE[[#This Row],[Protéine Brut (%) (+/-0,7)]]/(100-SSSE[[#This Row],[Humidité (%)]]))*100</f>
        <v>14.174959500115714</v>
      </c>
      <c r="M798" s="866">
        <v>0.12</v>
      </c>
      <c r="N798" s="866"/>
      <c r="O798" s="866">
        <v>0.4</v>
      </c>
      <c r="P798" s="866">
        <v>0.6</v>
      </c>
      <c r="Q798" s="867">
        <f t="shared" ref="Q798" si="92">SUM(M798:P798)</f>
        <v>1.1200000000000001</v>
      </c>
      <c r="R798" s="868">
        <v>8</v>
      </c>
      <c r="S798" s="868">
        <v>19.7</v>
      </c>
      <c r="T798" s="868">
        <v>18.899999999999999</v>
      </c>
      <c r="U798" s="867">
        <f>SUM(SSSE[[#This Row],[G 355µ]:[G 250µ]])</f>
        <v>46.599999999999994</v>
      </c>
      <c r="V798" s="868">
        <v>19</v>
      </c>
      <c r="W798" s="868">
        <v>12.8</v>
      </c>
      <c r="X798" s="868">
        <v>8.6</v>
      </c>
      <c r="Y798" s="884">
        <v>10.199999999999999</v>
      </c>
      <c r="Z798" s="867">
        <f t="shared" ref="Z798" si="93">SUM(V798:Y798)</f>
        <v>50.599999999999994</v>
      </c>
      <c r="AA798" s="824"/>
      <c r="AB798" s="824"/>
      <c r="AC798" s="1012"/>
      <c r="AD798" s="547">
        <v>84.98</v>
      </c>
      <c r="AE798" s="547">
        <v>-1.68</v>
      </c>
      <c r="AF798" s="547">
        <v>19.239999999999998</v>
      </c>
      <c r="AG798" s="549">
        <v>6</v>
      </c>
      <c r="AH798" s="549">
        <v>123</v>
      </c>
      <c r="AI798" s="948"/>
      <c r="AJ798" s="550">
        <v>373</v>
      </c>
      <c r="AK798" s="550"/>
      <c r="AL798" s="550" t="s">
        <v>46</v>
      </c>
      <c r="AM798" s="550" t="s">
        <v>55</v>
      </c>
      <c r="AN798" s="551" t="s">
        <v>55</v>
      </c>
      <c r="AO798" s="550" t="s">
        <v>55</v>
      </c>
      <c r="AP798" s="550" t="s">
        <v>55</v>
      </c>
      <c r="AQ798" s="609" t="s">
        <v>32</v>
      </c>
      <c r="AR798" s="437" t="s">
        <v>2239</v>
      </c>
      <c r="AS798" s="437" t="s">
        <v>3071</v>
      </c>
      <c r="AT798" s="437"/>
      <c r="AU798" s="796" t="s">
        <v>2241</v>
      </c>
      <c r="AV798" s="437">
        <v>797</v>
      </c>
    </row>
    <row r="799" spans="1:48" ht="27">
      <c r="A799" s="541">
        <v>45839</v>
      </c>
      <c r="B799" s="542">
        <v>107</v>
      </c>
      <c r="C799" s="543">
        <v>0.39583333333333331</v>
      </c>
      <c r="D799" s="544">
        <v>2505130</v>
      </c>
      <c r="E799" s="544" t="s">
        <v>40</v>
      </c>
      <c r="F799" s="544" t="s">
        <v>55</v>
      </c>
      <c r="G799" s="858">
        <v>13.61</v>
      </c>
      <c r="H799" s="858"/>
      <c r="I799" s="858">
        <v>13.4</v>
      </c>
      <c r="J799" s="545"/>
      <c r="K799" s="831">
        <v>11.83</v>
      </c>
      <c r="L799" s="546">
        <f>(SSSE[[#This Row],[Protéine Brut (%) (+/-0,7)]]/(100-SSSE[[#This Row],[Humidité (%)]]))*100</f>
        <v>13.693714550295171</v>
      </c>
      <c r="M799" s="866">
        <v>0.08</v>
      </c>
      <c r="N799" s="866"/>
      <c r="O799" s="866">
        <v>0.38</v>
      </c>
      <c r="P799" s="866">
        <v>0.72</v>
      </c>
      <c r="Q799" s="867">
        <f t="shared" ref="Q799" si="94">SUM(M799:P799)</f>
        <v>1.18</v>
      </c>
      <c r="R799" s="868">
        <v>8.58</v>
      </c>
      <c r="S799" s="868">
        <v>21.22</v>
      </c>
      <c r="T799" s="868">
        <v>21.84</v>
      </c>
      <c r="U799" s="867">
        <f>SUM(SSSE[[#This Row],[G 355µ]:[G 250µ]])</f>
        <v>51.64</v>
      </c>
      <c r="V799" s="868">
        <v>18.96</v>
      </c>
      <c r="W799" s="868">
        <v>15.32</v>
      </c>
      <c r="X799" s="868">
        <v>9.14</v>
      </c>
      <c r="Y799" s="884">
        <v>2.08</v>
      </c>
      <c r="Z799" s="867">
        <f t="shared" ref="Z799" si="95">SUM(V799:Y799)</f>
        <v>45.5</v>
      </c>
      <c r="AA799" s="824">
        <v>37.14</v>
      </c>
      <c r="AB799" s="824">
        <v>59.6</v>
      </c>
      <c r="AC799" s="1012">
        <v>12.7</v>
      </c>
      <c r="AD799" s="547">
        <v>84.9</v>
      </c>
      <c r="AE799" s="547">
        <v>-1.84</v>
      </c>
      <c r="AF799" s="547">
        <v>20.25</v>
      </c>
      <c r="AG799" s="549">
        <v>5</v>
      </c>
      <c r="AH799" s="549">
        <v>133</v>
      </c>
      <c r="AI799" s="948"/>
      <c r="AJ799" s="550">
        <v>395</v>
      </c>
      <c r="AK799" s="550"/>
      <c r="AL799" s="550" t="s">
        <v>46</v>
      </c>
      <c r="AM799" s="550" t="s">
        <v>55</v>
      </c>
      <c r="AN799" s="551" t="s">
        <v>55</v>
      </c>
      <c r="AO799" s="550" t="s">
        <v>55</v>
      </c>
      <c r="AP799" s="550" t="s">
        <v>55</v>
      </c>
      <c r="AQ799" s="609" t="s">
        <v>32</v>
      </c>
      <c r="AR799" s="437" t="s">
        <v>2239</v>
      </c>
      <c r="AS799" s="437" t="s">
        <v>3072</v>
      </c>
      <c r="AT799" s="437"/>
      <c r="AU799" s="796" t="s">
        <v>2241</v>
      </c>
      <c r="AV799" s="437">
        <v>798</v>
      </c>
    </row>
    <row r="800" spans="1:48" ht="27">
      <c r="A800" s="541">
        <v>45839</v>
      </c>
      <c r="B800" s="542">
        <v>107</v>
      </c>
      <c r="C800" s="543">
        <v>0.41666666666666669</v>
      </c>
      <c r="D800" s="544">
        <v>2505133</v>
      </c>
      <c r="E800" s="544" t="s">
        <v>21</v>
      </c>
      <c r="F800" s="544" t="s">
        <v>55</v>
      </c>
      <c r="G800" s="858">
        <v>13.57</v>
      </c>
      <c r="H800" s="858"/>
      <c r="I800" s="858"/>
      <c r="J800" s="545"/>
      <c r="K800" s="831">
        <v>11.58</v>
      </c>
      <c r="L800" s="546">
        <f>(SSSE[[#This Row],[Protéine Brut (%) (+/-0,7)]]/(100-SSSE[[#This Row],[Humidité (%)]]))*100</f>
        <v>13.398125650815688</v>
      </c>
      <c r="M800" s="866">
        <v>0</v>
      </c>
      <c r="N800" s="866"/>
      <c r="O800" s="866">
        <v>0.5</v>
      </c>
      <c r="P800" s="866">
        <v>0.46</v>
      </c>
      <c r="Q800" s="867">
        <f t="shared" ref="Q800:Q802" si="96">SUM(M800:P800)</f>
        <v>0.96</v>
      </c>
      <c r="R800" s="868">
        <v>8.82</v>
      </c>
      <c r="S800" s="868">
        <v>23.64</v>
      </c>
      <c r="T800" s="868">
        <v>18.68</v>
      </c>
      <c r="U800" s="867">
        <f>SUM(SSSE[[#This Row],[G 355µ]:[G 250µ]])</f>
        <v>51.14</v>
      </c>
      <c r="V800" s="868">
        <v>21.68</v>
      </c>
      <c r="W800" s="868">
        <v>14.14</v>
      </c>
      <c r="X800" s="868">
        <v>2.7</v>
      </c>
      <c r="Y800" s="884">
        <v>6.98</v>
      </c>
      <c r="Z800" s="867">
        <f t="shared" ref="Z800:Z802" si="97">SUM(V800:Y800)</f>
        <v>45.5</v>
      </c>
      <c r="AA800" s="824"/>
      <c r="AB800" s="824"/>
      <c r="AC800" s="1012"/>
      <c r="AD800" s="547">
        <v>85.29</v>
      </c>
      <c r="AE800" s="547">
        <v>-1.78</v>
      </c>
      <c r="AF800" s="547">
        <v>19.649999999999999</v>
      </c>
      <c r="AG800" s="549">
        <v>10</v>
      </c>
      <c r="AH800" s="549">
        <v>142</v>
      </c>
      <c r="AI800" s="948"/>
      <c r="AJ800" s="550"/>
      <c r="AK800" s="550"/>
      <c r="AL800" s="550" t="s">
        <v>27</v>
      </c>
      <c r="AM800" s="550" t="s">
        <v>55</v>
      </c>
      <c r="AN800" s="551" t="s">
        <v>55</v>
      </c>
      <c r="AO800" s="550" t="s">
        <v>55</v>
      </c>
      <c r="AP800" s="550" t="s">
        <v>55</v>
      </c>
      <c r="AQ800" s="609" t="s">
        <v>32</v>
      </c>
      <c r="AR800" s="437" t="s">
        <v>2239</v>
      </c>
      <c r="AS800" s="437" t="s">
        <v>3073</v>
      </c>
      <c r="AT800" s="437"/>
      <c r="AU800" s="796" t="s">
        <v>2241</v>
      </c>
      <c r="AV800" s="437">
        <v>799</v>
      </c>
    </row>
    <row r="801" spans="1:48" ht="27">
      <c r="A801" s="535">
        <v>45840</v>
      </c>
      <c r="B801" s="536">
        <v>107</v>
      </c>
      <c r="C801" s="537">
        <v>0.375</v>
      </c>
      <c r="D801" s="538">
        <v>2505150</v>
      </c>
      <c r="E801" s="538" t="s">
        <v>59</v>
      </c>
      <c r="F801" s="538" t="s">
        <v>55</v>
      </c>
      <c r="G801" s="858">
        <v>13.54</v>
      </c>
      <c r="H801" s="857"/>
      <c r="I801" s="857"/>
      <c r="J801" s="530"/>
      <c r="K801" s="830">
        <v>11.96</v>
      </c>
      <c r="L801" s="546">
        <f>(SSSE[[#This Row],[Protéine Brut (%) (+/-0,7)]]/(100-SSSE[[#This Row],[Humidité (%)]]))*100</f>
        <v>13.83298635207032</v>
      </c>
      <c r="M801" s="865">
        <v>0</v>
      </c>
      <c r="N801" s="865"/>
      <c r="O801" s="865">
        <v>0.4</v>
      </c>
      <c r="P801" s="865">
        <v>0.5</v>
      </c>
      <c r="Q801" s="867">
        <f t="shared" si="96"/>
        <v>0.9</v>
      </c>
      <c r="R801" s="862">
        <v>8.3000000000000007</v>
      </c>
      <c r="S801" s="862">
        <v>20.8</v>
      </c>
      <c r="T801" s="862">
        <v>19.399999999999999</v>
      </c>
      <c r="U801" s="867">
        <f>SUM(SSSE[[#This Row],[G 355µ]:[G 250µ]])</f>
        <v>48.5</v>
      </c>
      <c r="V801" s="862">
        <v>18.8</v>
      </c>
      <c r="W801" s="862">
        <v>13.7</v>
      </c>
      <c r="X801" s="862">
        <v>7.4</v>
      </c>
      <c r="Y801" s="883">
        <v>7.7</v>
      </c>
      <c r="Z801" s="867">
        <f t="shared" si="97"/>
        <v>47.6</v>
      </c>
      <c r="AA801" s="822"/>
      <c r="AB801" s="822"/>
      <c r="AC801" s="1116"/>
      <c r="AD801" s="531">
        <v>84.97</v>
      </c>
      <c r="AE801" s="531">
        <v>-1.84</v>
      </c>
      <c r="AF801" s="531">
        <v>19.79</v>
      </c>
      <c r="AG801" s="540">
        <v>5</v>
      </c>
      <c r="AH801" s="540">
        <v>122</v>
      </c>
      <c r="AI801" s="947"/>
      <c r="AJ801" s="437"/>
      <c r="AK801" s="437"/>
      <c r="AL801" s="437" t="s">
        <v>46</v>
      </c>
      <c r="AM801" s="550" t="s">
        <v>55</v>
      </c>
      <c r="AN801" s="551" t="s">
        <v>55</v>
      </c>
      <c r="AO801" s="550" t="s">
        <v>55</v>
      </c>
      <c r="AP801" s="550" t="s">
        <v>55</v>
      </c>
      <c r="AQ801" s="609" t="s">
        <v>32</v>
      </c>
      <c r="AR801" s="437" t="s">
        <v>2239</v>
      </c>
      <c r="AS801" s="437" t="s">
        <v>3074</v>
      </c>
      <c r="AT801" s="437"/>
      <c r="AU801" s="796" t="s">
        <v>2241</v>
      </c>
      <c r="AV801" s="437">
        <v>800</v>
      </c>
    </row>
    <row r="802" spans="1:48" ht="27">
      <c r="A802" s="541">
        <v>45840</v>
      </c>
      <c r="B802" s="542">
        <v>107</v>
      </c>
      <c r="C802" s="543">
        <v>0.375</v>
      </c>
      <c r="D802" s="544">
        <v>2505149</v>
      </c>
      <c r="E802" s="544" t="s">
        <v>40</v>
      </c>
      <c r="F802" s="544" t="s">
        <v>55</v>
      </c>
      <c r="G802" s="858">
        <v>13.6</v>
      </c>
      <c r="H802" s="858"/>
      <c r="I802" s="858"/>
      <c r="J802" s="545"/>
      <c r="K802" s="831">
        <v>11.67</v>
      </c>
      <c r="L802" s="546">
        <f>(SSSE[[#This Row],[Protéine Brut (%) (+/-0,7)]]/(100-SSSE[[#This Row],[Humidité (%)]]))*100</f>
        <v>13.506944444444443</v>
      </c>
      <c r="M802" s="866">
        <v>0.04</v>
      </c>
      <c r="N802" s="866"/>
      <c r="O802" s="866">
        <v>0.46</v>
      </c>
      <c r="P802" s="866">
        <v>0.5</v>
      </c>
      <c r="Q802" s="867">
        <f t="shared" si="96"/>
        <v>1</v>
      </c>
      <c r="R802" s="868">
        <v>8.3000000000000007</v>
      </c>
      <c r="S802" s="868">
        <v>20.8</v>
      </c>
      <c r="T802" s="868">
        <v>19.399999999999999</v>
      </c>
      <c r="U802" s="867">
        <f>SUM(SSSE[[#This Row],[G 355µ]:[G 250µ]])</f>
        <v>48.5</v>
      </c>
      <c r="V802" s="868">
        <v>18.8</v>
      </c>
      <c r="W802" s="868">
        <v>13.7</v>
      </c>
      <c r="X802" s="868">
        <v>7.4</v>
      </c>
      <c r="Y802" s="884">
        <v>7.7</v>
      </c>
      <c r="Z802" s="867">
        <f t="shared" si="97"/>
        <v>47.6</v>
      </c>
      <c r="AA802" s="822">
        <v>33.68</v>
      </c>
      <c r="AB802" s="824">
        <v>65.7</v>
      </c>
      <c r="AC802" s="1116">
        <v>12</v>
      </c>
      <c r="AD802" s="547">
        <v>85.25</v>
      </c>
      <c r="AE802" s="547">
        <v>-1.91</v>
      </c>
      <c r="AF802" s="547">
        <v>19.84</v>
      </c>
      <c r="AG802" s="549">
        <v>6</v>
      </c>
      <c r="AH802" s="549">
        <v>120</v>
      </c>
      <c r="AI802" s="948"/>
      <c r="AJ802" s="550">
        <v>571</v>
      </c>
      <c r="AK802" s="550"/>
      <c r="AL802" s="550" t="s">
        <v>46</v>
      </c>
      <c r="AM802" s="550" t="s">
        <v>55</v>
      </c>
      <c r="AN802" s="551" t="s">
        <v>55</v>
      </c>
      <c r="AO802" s="550" t="s">
        <v>55</v>
      </c>
      <c r="AP802" s="550" t="s">
        <v>55</v>
      </c>
      <c r="AQ802" s="609" t="s">
        <v>32</v>
      </c>
      <c r="AR802" s="437" t="s">
        <v>2239</v>
      </c>
      <c r="AS802" s="437" t="s">
        <v>3075</v>
      </c>
      <c r="AT802" s="437"/>
      <c r="AU802" s="796" t="s">
        <v>2241</v>
      </c>
      <c r="AV802" s="437">
        <v>801</v>
      </c>
    </row>
    <row r="803" spans="1:48" ht="27">
      <c r="A803" s="541">
        <v>45840</v>
      </c>
      <c r="B803" s="542">
        <v>107</v>
      </c>
      <c r="C803" s="543">
        <v>0.47916666666666669</v>
      </c>
      <c r="D803" s="544">
        <v>2505158</v>
      </c>
      <c r="E803" s="544" t="s">
        <v>59</v>
      </c>
      <c r="F803" s="544" t="s">
        <v>55</v>
      </c>
      <c r="G803" s="858">
        <v>13.61</v>
      </c>
      <c r="H803" s="858"/>
      <c r="I803" s="858"/>
      <c r="J803" s="545"/>
      <c r="K803" s="831">
        <v>11.85</v>
      </c>
      <c r="L803" s="546">
        <f>(SSSE[[#This Row],[Protéine Brut (%) (+/-0,7)]]/(100-SSSE[[#This Row],[Humidité (%)]]))*100</f>
        <v>13.71686537793726</v>
      </c>
      <c r="M803" s="866">
        <v>0.04</v>
      </c>
      <c r="N803" s="866"/>
      <c r="O803" s="866">
        <v>0.44</v>
      </c>
      <c r="P803" s="866">
        <v>0.86</v>
      </c>
      <c r="Q803" s="867">
        <f t="shared" ref="Q803" si="98">SUM(M803:P803)</f>
        <v>1.3399999999999999</v>
      </c>
      <c r="R803" s="868">
        <v>9.9</v>
      </c>
      <c r="S803" s="868">
        <v>21.58</v>
      </c>
      <c r="T803" s="868">
        <v>15.38</v>
      </c>
      <c r="U803" s="867">
        <f>SUM(SSSE[[#This Row],[G 355µ]:[G 250µ]])</f>
        <v>46.86</v>
      </c>
      <c r="V803" s="868">
        <v>17.420000000000002</v>
      </c>
      <c r="W803" s="868">
        <v>13.26</v>
      </c>
      <c r="X803" s="868">
        <v>8.24</v>
      </c>
      <c r="Y803" s="884">
        <v>8.66</v>
      </c>
      <c r="Z803" s="867">
        <f t="shared" ref="Z803" si="99">SUM(V803:Y803)</f>
        <v>47.58</v>
      </c>
      <c r="AA803" s="822">
        <v>33.14</v>
      </c>
      <c r="AB803" s="824">
        <v>64.72</v>
      </c>
      <c r="AC803" s="1116">
        <v>12.6</v>
      </c>
      <c r="AD803" s="547">
        <v>85.75</v>
      </c>
      <c r="AE803" s="547">
        <v>-1.54</v>
      </c>
      <c r="AF803" s="547">
        <v>19.03</v>
      </c>
      <c r="AG803" s="549">
        <v>5</v>
      </c>
      <c r="AH803" s="549">
        <v>135</v>
      </c>
      <c r="AI803" s="948"/>
      <c r="AJ803" s="550"/>
      <c r="AK803" s="550"/>
      <c r="AL803" s="550" t="s">
        <v>46</v>
      </c>
      <c r="AM803" s="550" t="s">
        <v>55</v>
      </c>
      <c r="AN803" s="551" t="s">
        <v>55</v>
      </c>
      <c r="AO803" s="550" t="s">
        <v>55</v>
      </c>
      <c r="AP803" s="550" t="s">
        <v>55</v>
      </c>
      <c r="AQ803" s="609" t="s">
        <v>32</v>
      </c>
      <c r="AR803" s="437" t="s">
        <v>2239</v>
      </c>
      <c r="AS803" s="437" t="s">
        <v>3076</v>
      </c>
      <c r="AT803" s="437"/>
      <c r="AU803" s="796" t="s">
        <v>2241</v>
      </c>
      <c r="AV803" s="437">
        <v>802</v>
      </c>
    </row>
    <row r="804" spans="1:48" ht="27">
      <c r="A804" s="541">
        <v>45841</v>
      </c>
      <c r="B804" s="542">
        <v>107</v>
      </c>
      <c r="C804" s="543">
        <v>0.39583333333333331</v>
      </c>
      <c r="D804" s="544">
        <v>2505170</v>
      </c>
      <c r="E804" s="544" t="s">
        <v>59</v>
      </c>
      <c r="F804" s="544" t="s">
        <v>55</v>
      </c>
      <c r="G804" s="858">
        <v>13.64</v>
      </c>
      <c r="H804" s="858"/>
      <c r="I804" s="858"/>
      <c r="J804" s="545"/>
      <c r="K804" s="831">
        <v>11.79</v>
      </c>
      <c r="L804" s="546">
        <f>(SSSE[[#This Row],[Protéine Brut (%) (+/-0,7)]]/(100-SSSE[[#This Row],[Humidité (%)]]))*100</f>
        <v>13.652153774895783</v>
      </c>
      <c r="M804" s="866">
        <v>0</v>
      </c>
      <c r="N804" s="866"/>
      <c r="O804" s="866">
        <v>0.5</v>
      </c>
      <c r="P804" s="866">
        <v>0.8</v>
      </c>
      <c r="Q804" s="867">
        <f>SUM(M804:P804)</f>
        <v>1.3</v>
      </c>
      <c r="R804" s="868">
        <v>8.6999999999999993</v>
      </c>
      <c r="S804" s="868">
        <v>21.9</v>
      </c>
      <c r="T804" s="868">
        <v>18.7</v>
      </c>
      <c r="U804" s="867">
        <f>SUM(SSSE[[#This Row],[G 355µ]:[G 250µ]])</f>
        <v>49.3</v>
      </c>
      <c r="V804" s="868">
        <v>18.5</v>
      </c>
      <c r="W804" s="868">
        <v>15</v>
      </c>
      <c r="X804" s="868">
        <v>8.8000000000000007</v>
      </c>
      <c r="Y804" s="884">
        <v>4.8</v>
      </c>
      <c r="Z804" s="867">
        <f>SUM(V804:Y804)</f>
        <v>47.099999999999994</v>
      </c>
      <c r="AA804" s="822">
        <v>33.659999999999997</v>
      </c>
      <c r="AB804" s="824">
        <v>74</v>
      </c>
      <c r="AC804" s="1116">
        <v>11.84</v>
      </c>
      <c r="AD804" s="547">
        <v>86.42</v>
      </c>
      <c r="AE804" s="547">
        <v>-1.92</v>
      </c>
      <c r="AF804" s="547">
        <v>20.16</v>
      </c>
      <c r="AG804" s="549">
        <v>7</v>
      </c>
      <c r="AH804" s="549">
        <v>129</v>
      </c>
      <c r="AI804" s="948"/>
      <c r="AJ804" s="550">
        <v>537</v>
      </c>
      <c r="AK804" s="550"/>
      <c r="AL804" s="550" t="s">
        <v>46</v>
      </c>
      <c r="AM804" s="550" t="s">
        <v>55</v>
      </c>
      <c r="AN804" s="551" t="s">
        <v>55</v>
      </c>
      <c r="AO804" s="550" t="s">
        <v>55</v>
      </c>
      <c r="AP804" s="550" t="s">
        <v>55</v>
      </c>
      <c r="AQ804" s="609" t="s">
        <v>32</v>
      </c>
      <c r="AR804" s="437" t="s">
        <v>2239</v>
      </c>
      <c r="AS804" s="437" t="s">
        <v>3077</v>
      </c>
      <c r="AT804" s="437"/>
      <c r="AU804" s="796" t="s">
        <v>2241</v>
      </c>
      <c r="AV804" s="437">
        <v>803</v>
      </c>
    </row>
    <row r="805" spans="1:48" ht="27">
      <c r="A805" s="541">
        <v>45842</v>
      </c>
      <c r="B805" s="542">
        <v>107</v>
      </c>
      <c r="C805" s="543">
        <v>0.41666666666666669</v>
      </c>
      <c r="D805" s="544">
        <v>2505187</v>
      </c>
      <c r="E805" s="544" t="s">
        <v>59</v>
      </c>
      <c r="F805" s="544" t="s">
        <v>55</v>
      </c>
      <c r="G805" s="858">
        <v>13.82</v>
      </c>
      <c r="H805" s="858"/>
      <c r="I805" s="858"/>
      <c r="J805" s="545"/>
      <c r="K805" s="831">
        <v>11.97</v>
      </c>
      <c r="L805" s="546">
        <f>(SSSE[[#This Row],[Protéine Brut (%) (+/-0,7)]]/(100-SSSE[[#This Row],[Humidité (%)]]))*100</f>
        <v>13.889533534462753</v>
      </c>
      <c r="M805" s="866">
        <v>0.02</v>
      </c>
      <c r="N805" s="866"/>
      <c r="O805" s="866">
        <v>0.48</v>
      </c>
      <c r="P805" s="866">
        <v>1.02</v>
      </c>
      <c r="Q805" s="867">
        <f>SUM(M805:P805)</f>
        <v>1.52</v>
      </c>
      <c r="R805" s="868">
        <v>8.98</v>
      </c>
      <c r="S805" s="868">
        <v>21.24</v>
      </c>
      <c r="T805" s="868">
        <v>19.579999999999998</v>
      </c>
      <c r="U805" s="867">
        <f>SUM(SSSE[[#This Row],[G 355µ]:[G 250µ]])</f>
        <v>49.8</v>
      </c>
      <c r="V805" s="868">
        <v>17.62</v>
      </c>
      <c r="W805" s="868">
        <v>14.52</v>
      </c>
      <c r="X805" s="868">
        <v>9.18</v>
      </c>
      <c r="Y805" s="884">
        <v>5.56</v>
      </c>
      <c r="Z805" s="867">
        <f>SUM(V805:Y805)</f>
        <v>46.88</v>
      </c>
      <c r="AA805" s="822">
        <v>33.052999999999997</v>
      </c>
      <c r="AB805" s="824">
        <v>63.61</v>
      </c>
      <c r="AC805" s="1116">
        <v>11.33</v>
      </c>
      <c r="AD805" s="547">
        <v>86.65</v>
      </c>
      <c r="AE805" s="547">
        <v>-1.88</v>
      </c>
      <c r="AF805" s="547">
        <v>20.09</v>
      </c>
      <c r="AG805" s="549">
        <v>5</v>
      </c>
      <c r="AH805" s="549">
        <v>140</v>
      </c>
      <c r="AI805" s="948"/>
      <c r="AJ805" s="550">
        <v>580</v>
      </c>
      <c r="AK805" s="550"/>
      <c r="AL805" s="550" t="s">
        <v>46</v>
      </c>
      <c r="AM805" s="550" t="s">
        <v>55</v>
      </c>
      <c r="AN805" s="551" t="s">
        <v>55</v>
      </c>
      <c r="AO805" s="550" t="s">
        <v>55</v>
      </c>
      <c r="AP805" s="550" t="s">
        <v>55</v>
      </c>
      <c r="AQ805" s="609" t="s">
        <v>32</v>
      </c>
      <c r="AR805" s="437" t="s">
        <v>2239</v>
      </c>
      <c r="AS805" s="437" t="s">
        <v>3078</v>
      </c>
      <c r="AT805" s="437"/>
      <c r="AU805" s="796" t="s">
        <v>2241</v>
      </c>
      <c r="AV805" s="437">
        <v>804</v>
      </c>
    </row>
    <row r="806" spans="1:48" ht="27">
      <c r="A806" s="541">
        <v>45843</v>
      </c>
      <c r="B806" s="542">
        <v>107</v>
      </c>
      <c r="C806" s="543">
        <v>0.41666666666666669</v>
      </c>
      <c r="D806" s="544">
        <v>2505216</v>
      </c>
      <c r="E806" s="544" t="s">
        <v>21</v>
      </c>
      <c r="F806" s="544" t="s">
        <v>55</v>
      </c>
      <c r="G806" s="858">
        <v>13.8</v>
      </c>
      <c r="H806" s="858"/>
      <c r="I806" s="858"/>
      <c r="J806" s="545"/>
      <c r="K806" s="831">
        <v>11.44</v>
      </c>
      <c r="L806" s="546">
        <f>(SSSE[[#This Row],[Protéine Brut (%) (+/-0,7)]]/(100-SSSE[[#This Row],[Humidité (%)]]))*100</f>
        <v>13.271461716937354</v>
      </c>
      <c r="M806" s="866">
        <v>0</v>
      </c>
      <c r="N806" s="866"/>
      <c r="O806" s="866">
        <v>0.6</v>
      </c>
      <c r="P806" s="866">
        <v>1.06</v>
      </c>
      <c r="Q806" s="867">
        <f>SUM(M806:P806)</f>
        <v>1.6600000000000001</v>
      </c>
      <c r="R806" s="868">
        <v>11.32</v>
      </c>
      <c r="S806" s="868">
        <v>24.6</v>
      </c>
      <c r="T806" s="868">
        <v>21.3</v>
      </c>
      <c r="U806" s="867">
        <f>SUM(SSSE[[#This Row],[G 355µ]:[G 250µ]])</f>
        <v>57.22</v>
      </c>
      <c r="V806" s="868">
        <v>18.739999999999998</v>
      </c>
      <c r="W806" s="868">
        <v>12.44</v>
      </c>
      <c r="X806" s="868">
        <v>3</v>
      </c>
      <c r="Y806" s="884">
        <v>5.28</v>
      </c>
      <c r="Z806" s="867">
        <f>SUM(V806:Y806)</f>
        <v>39.46</v>
      </c>
      <c r="AA806" s="822">
        <v>30.81</v>
      </c>
      <c r="AB806" s="824">
        <v>60.32</v>
      </c>
      <c r="AC806" s="1116">
        <v>11.6</v>
      </c>
      <c r="AD806" s="547">
        <v>86.57</v>
      </c>
      <c r="AE806" s="547">
        <v>-1.67</v>
      </c>
      <c r="AF806" s="547">
        <v>20.079999999999998</v>
      </c>
      <c r="AG806" s="549">
        <v>7</v>
      </c>
      <c r="AH806" s="549">
        <v>135</v>
      </c>
      <c r="AI806" s="948"/>
      <c r="AJ806" s="550"/>
      <c r="AK806" s="550"/>
      <c r="AL806" s="550" t="s">
        <v>46</v>
      </c>
      <c r="AM806" s="550" t="s">
        <v>55</v>
      </c>
      <c r="AN806" s="551" t="s">
        <v>55</v>
      </c>
      <c r="AO806" s="550" t="s">
        <v>55</v>
      </c>
      <c r="AP806" s="550" t="s">
        <v>55</v>
      </c>
      <c r="AQ806" s="609" t="s">
        <v>32</v>
      </c>
      <c r="AR806" s="437" t="s">
        <v>2239</v>
      </c>
      <c r="AS806" s="437" t="s">
        <v>3079</v>
      </c>
      <c r="AT806" s="437"/>
      <c r="AU806" s="796" t="s">
        <v>2241</v>
      </c>
      <c r="AV806" s="437">
        <v>805</v>
      </c>
    </row>
    <row r="807" spans="1:48" ht="27">
      <c r="A807" s="541">
        <v>45844</v>
      </c>
      <c r="B807" s="542">
        <v>107</v>
      </c>
      <c r="C807" s="543">
        <v>0.41666666666666669</v>
      </c>
      <c r="D807" s="544">
        <v>2505225</v>
      </c>
      <c r="E807" s="544" t="s">
        <v>21</v>
      </c>
      <c r="F807" s="544" t="s">
        <v>55</v>
      </c>
      <c r="G807" s="858">
        <v>13.71</v>
      </c>
      <c r="H807" s="858"/>
      <c r="I807" s="858"/>
      <c r="J807" s="545"/>
      <c r="K807" s="831">
        <v>11.48</v>
      </c>
      <c r="L807" s="546">
        <f>(SSSE[[#This Row],[Protéine Brut (%) (+/-0,7)]]/(100-SSSE[[#This Row],[Humidité (%)]]))*100</f>
        <v>13.303974968130724</v>
      </c>
      <c r="M807" s="866">
        <v>0</v>
      </c>
      <c r="N807" s="866"/>
      <c r="O807" s="866">
        <v>0.62</v>
      </c>
      <c r="P807" s="866">
        <v>1.2</v>
      </c>
      <c r="Q807" s="867">
        <f>SUM(M807:P807)</f>
        <v>1.8199999999999998</v>
      </c>
      <c r="R807" s="868">
        <v>10.199999999999999</v>
      </c>
      <c r="S807" s="868">
        <v>22.66</v>
      </c>
      <c r="T807" s="868">
        <v>21.76</v>
      </c>
      <c r="U807" s="867">
        <f>SUM(SSSE[[#This Row],[G 355µ]:[G 250µ]])</f>
        <v>54.620000000000005</v>
      </c>
      <c r="V807" s="868">
        <v>20.02</v>
      </c>
      <c r="W807" s="868">
        <v>13.2</v>
      </c>
      <c r="X807" s="868">
        <v>2</v>
      </c>
      <c r="Y807" s="884">
        <v>6.4</v>
      </c>
      <c r="Z807" s="867">
        <f>SUM(V807:Y807)</f>
        <v>41.62</v>
      </c>
      <c r="AA807" s="822">
        <v>32</v>
      </c>
      <c r="AB807" s="824">
        <v>61</v>
      </c>
      <c r="AC807" s="1116">
        <v>11.57</v>
      </c>
      <c r="AD807" s="547">
        <v>86.76</v>
      </c>
      <c r="AE807" s="547">
        <v>-2.09</v>
      </c>
      <c r="AF807" s="547">
        <v>20.55</v>
      </c>
      <c r="AG807" s="549">
        <v>5</v>
      </c>
      <c r="AH807" s="549">
        <v>132</v>
      </c>
      <c r="AI807" s="948"/>
      <c r="AJ807" s="550"/>
      <c r="AK807" s="550"/>
      <c r="AL807" s="550" t="s">
        <v>46</v>
      </c>
      <c r="AM807" s="550" t="s">
        <v>55</v>
      </c>
      <c r="AN807" s="551" t="s">
        <v>55</v>
      </c>
      <c r="AO807" s="550" t="s">
        <v>55</v>
      </c>
      <c r="AP807" s="550" t="s">
        <v>55</v>
      </c>
      <c r="AQ807" s="609" t="s">
        <v>32</v>
      </c>
      <c r="AR807" s="437" t="s">
        <v>2239</v>
      </c>
      <c r="AS807" s="437" t="s">
        <v>3080</v>
      </c>
      <c r="AT807" s="437"/>
      <c r="AU807" s="796" t="s">
        <v>2241</v>
      </c>
      <c r="AV807" s="437">
        <v>806</v>
      </c>
    </row>
    <row r="808" spans="1:48" ht="27">
      <c r="A808" s="541">
        <v>45845</v>
      </c>
      <c r="B808" s="542">
        <v>107</v>
      </c>
      <c r="C808" s="543">
        <v>0.41666666666666669</v>
      </c>
      <c r="D808" s="544">
        <v>2505255</v>
      </c>
      <c r="E808" s="544" t="s">
        <v>59</v>
      </c>
      <c r="F808" s="544" t="s">
        <v>55</v>
      </c>
      <c r="G808" s="858">
        <v>13.5</v>
      </c>
      <c r="H808" s="858"/>
      <c r="I808" s="858"/>
      <c r="J808" s="545"/>
      <c r="K808" s="831">
        <v>12.08</v>
      </c>
      <c r="L808" s="546">
        <f>(SSSE[[#This Row],[Protéine Brut (%) (+/-0,7)]]/(100-SSSE[[#This Row],[Humidité (%)]]))*100</f>
        <v>13.965317919075146</v>
      </c>
      <c r="M808" s="866">
        <v>0</v>
      </c>
      <c r="N808" s="866"/>
      <c r="O808" s="866">
        <v>0.06</v>
      </c>
      <c r="P808" s="866">
        <v>0.5</v>
      </c>
      <c r="Q808" s="867">
        <f>SUM(M808:P808)</f>
        <v>0.56000000000000005</v>
      </c>
      <c r="R808" s="868">
        <v>9.3000000000000007</v>
      </c>
      <c r="S808" s="868">
        <v>20.9</v>
      </c>
      <c r="T808" s="868">
        <v>19.2</v>
      </c>
      <c r="U808" s="867">
        <f>SUM(SSSE[[#This Row],[G 355µ]:[G 250µ]])</f>
        <v>49.4</v>
      </c>
      <c r="V808" s="868">
        <v>18.899999999999999</v>
      </c>
      <c r="W808" s="868">
        <v>14.8</v>
      </c>
      <c r="X808" s="868">
        <v>4.4000000000000004</v>
      </c>
      <c r="Y808" s="884">
        <v>10</v>
      </c>
      <c r="Z808" s="867">
        <f>SUM(V808:Y808)</f>
        <v>48.1</v>
      </c>
      <c r="AA808" s="822">
        <v>33.729999999999997</v>
      </c>
      <c r="AB808" s="824">
        <v>51</v>
      </c>
      <c r="AC808" s="1116">
        <v>11.83</v>
      </c>
      <c r="AD808" s="547">
        <v>86.5</v>
      </c>
      <c r="AE808" s="547">
        <v>-1.84</v>
      </c>
      <c r="AF808" s="547">
        <v>19.940000000000001</v>
      </c>
      <c r="AG808" s="549">
        <v>6</v>
      </c>
      <c r="AH808" s="549">
        <v>140</v>
      </c>
      <c r="AI808" s="948"/>
      <c r="AJ808" s="550"/>
      <c r="AK808" s="550"/>
      <c r="AL808" s="437" t="s">
        <v>105</v>
      </c>
      <c r="AM808" s="550" t="s">
        <v>55</v>
      </c>
      <c r="AN808" s="551" t="s">
        <v>55</v>
      </c>
      <c r="AO808" s="550" t="s">
        <v>55</v>
      </c>
      <c r="AP808" s="550" t="s">
        <v>55</v>
      </c>
      <c r="AQ808" s="609" t="s">
        <v>32</v>
      </c>
      <c r="AR808" s="437" t="s">
        <v>2239</v>
      </c>
      <c r="AS808" s="437" t="s">
        <v>3081</v>
      </c>
      <c r="AT808" s="437"/>
      <c r="AU808" s="796" t="s">
        <v>2241</v>
      </c>
      <c r="AV808" s="437">
        <v>807</v>
      </c>
    </row>
    <row r="809" spans="1:48" ht="27">
      <c r="A809" s="541">
        <v>45846</v>
      </c>
      <c r="B809" s="542">
        <v>107</v>
      </c>
      <c r="C809" s="543">
        <v>0.375</v>
      </c>
      <c r="D809" s="544">
        <v>2505272</v>
      </c>
      <c r="E809" s="544" t="s">
        <v>59</v>
      </c>
      <c r="F809" s="544" t="s">
        <v>55</v>
      </c>
      <c r="G809" s="858">
        <v>13.79</v>
      </c>
      <c r="H809" s="858"/>
      <c r="I809" s="858"/>
      <c r="J809" s="545"/>
      <c r="K809" s="831">
        <v>11.79</v>
      </c>
      <c r="L809" s="546">
        <f>(SSSE[[#This Row],[Protéine Brut (%) (+/-0,7)]]/(100-SSSE[[#This Row],[Humidité (%)]]))*100</f>
        <v>13.675907667323974</v>
      </c>
      <c r="M809" s="866">
        <v>0</v>
      </c>
      <c r="N809" s="866"/>
      <c r="O809" s="866">
        <v>0.5</v>
      </c>
      <c r="P809" s="866">
        <v>0.5</v>
      </c>
      <c r="Q809" s="867">
        <f>SUM(M809:P809)</f>
        <v>1</v>
      </c>
      <c r="R809" s="868">
        <v>9.8000000000000007</v>
      </c>
      <c r="S809" s="868">
        <v>21.1</v>
      </c>
      <c r="T809" s="868">
        <v>19.2</v>
      </c>
      <c r="U809" s="867">
        <f>SUM(SSSE[[#This Row],[G 355µ]:[G 250µ]])</f>
        <v>50.1</v>
      </c>
      <c r="V809" s="868">
        <v>17.8</v>
      </c>
      <c r="W809" s="868">
        <v>14</v>
      </c>
      <c r="X809" s="868">
        <v>7.4</v>
      </c>
      <c r="Y809" s="884">
        <v>7.9</v>
      </c>
      <c r="Z809" s="867">
        <f>SUM(V809:Y809)</f>
        <v>47.1</v>
      </c>
      <c r="AA809" s="822">
        <v>34.31</v>
      </c>
      <c r="AB809" s="824">
        <v>71.8</v>
      </c>
      <c r="AC809" s="1116">
        <v>12.07</v>
      </c>
      <c r="AD809" s="547">
        <v>86.1</v>
      </c>
      <c r="AE809" s="547">
        <v>-1.68</v>
      </c>
      <c r="AF809" s="547">
        <v>19.25</v>
      </c>
      <c r="AG809" s="549">
        <v>4</v>
      </c>
      <c r="AH809" s="549">
        <v>122</v>
      </c>
      <c r="AI809" s="948"/>
      <c r="AJ809" s="550">
        <v>544</v>
      </c>
      <c r="AK809" s="550"/>
      <c r="AL809" s="550" t="s">
        <v>46</v>
      </c>
      <c r="AM809" s="550" t="s">
        <v>55</v>
      </c>
      <c r="AN809" s="551" t="s">
        <v>55</v>
      </c>
      <c r="AO809" s="550" t="s">
        <v>55</v>
      </c>
      <c r="AP809" s="550" t="s">
        <v>55</v>
      </c>
      <c r="AQ809" s="609" t="s">
        <v>32</v>
      </c>
      <c r="AR809" s="437" t="s">
        <v>2239</v>
      </c>
      <c r="AS809" s="437" t="s">
        <v>3082</v>
      </c>
      <c r="AT809" s="437"/>
      <c r="AU809" s="796" t="s">
        <v>2241</v>
      </c>
      <c r="AV809" s="437">
        <v>808</v>
      </c>
    </row>
    <row r="810" spans="1:48" ht="27">
      <c r="A810" s="541">
        <v>45847</v>
      </c>
      <c r="B810" s="542">
        <v>107</v>
      </c>
      <c r="C810" s="543">
        <v>0.47916666666666669</v>
      </c>
      <c r="D810" s="544">
        <v>2505310</v>
      </c>
      <c r="E810" s="544" t="s">
        <v>59</v>
      </c>
      <c r="F810" s="544" t="s">
        <v>55</v>
      </c>
      <c r="G810" s="858">
        <v>13.5</v>
      </c>
      <c r="H810" s="858"/>
      <c r="I810" s="858"/>
      <c r="J810" s="545"/>
      <c r="K810" s="831">
        <v>12.1</v>
      </c>
      <c r="L810" s="546">
        <f>(SSSE[[#This Row],[Protéine Brut (%) (+/-0,7)]]/(100-SSSE[[#This Row],[Humidité (%)]]))*100</f>
        <v>13.98843930635838</v>
      </c>
      <c r="M810" s="866">
        <v>0.04</v>
      </c>
      <c r="N810" s="866"/>
      <c r="O810" s="866">
        <v>0.5</v>
      </c>
      <c r="P810" s="866">
        <v>1.02</v>
      </c>
      <c r="Q810" s="867">
        <f>SUM(M810:P810)</f>
        <v>1.56</v>
      </c>
      <c r="R810" s="868">
        <v>10</v>
      </c>
      <c r="S810" s="868">
        <v>21.32</v>
      </c>
      <c r="T810" s="868">
        <v>18.84</v>
      </c>
      <c r="U810" s="867">
        <f>SUM(SSSE[[#This Row],[G 355µ]:[G 250µ]])</f>
        <v>50.16</v>
      </c>
      <c r="V810" s="868">
        <v>17.54</v>
      </c>
      <c r="W810" s="868">
        <v>13.52</v>
      </c>
      <c r="X810" s="868">
        <v>2.14</v>
      </c>
      <c r="Y810" s="884">
        <v>10</v>
      </c>
      <c r="Z810" s="867">
        <f>SUM(V810:Y810)</f>
        <v>43.199999999999996</v>
      </c>
      <c r="AA810" s="822">
        <v>32.5</v>
      </c>
      <c r="AB810" s="824">
        <v>69.64</v>
      </c>
      <c r="AC810" s="1116">
        <v>11.03</v>
      </c>
      <c r="AD810" s="547">
        <v>86.12</v>
      </c>
      <c r="AE810" s="547">
        <v>-1.47</v>
      </c>
      <c r="AF810" s="547">
        <v>18.809999999999999</v>
      </c>
      <c r="AG810" s="549">
        <v>5</v>
      </c>
      <c r="AH810" s="549">
        <v>130</v>
      </c>
      <c r="AI810" s="948"/>
      <c r="AJ810" s="550">
        <v>510</v>
      </c>
      <c r="AK810" s="550"/>
      <c r="AL810" s="550" t="s">
        <v>46</v>
      </c>
      <c r="AM810" s="550" t="s">
        <v>55</v>
      </c>
      <c r="AN810" s="551" t="s">
        <v>55</v>
      </c>
      <c r="AO810" s="550" t="s">
        <v>55</v>
      </c>
      <c r="AP810" s="550" t="s">
        <v>55</v>
      </c>
      <c r="AQ810" s="609" t="s">
        <v>32</v>
      </c>
      <c r="AR810" s="437" t="s">
        <v>2239</v>
      </c>
      <c r="AS810" s="437" t="s">
        <v>3083</v>
      </c>
      <c r="AT810" s="437"/>
      <c r="AU810" s="796" t="s">
        <v>2241</v>
      </c>
      <c r="AV810" s="437">
        <v>809</v>
      </c>
    </row>
    <row r="811" spans="1:48" ht="27">
      <c r="A811" s="535">
        <v>45848</v>
      </c>
      <c r="B811" s="536">
        <v>107</v>
      </c>
      <c r="C811" s="537">
        <v>0.41666666666666669</v>
      </c>
      <c r="D811" s="538">
        <v>2505331</v>
      </c>
      <c r="E811" s="538" t="s">
        <v>40</v>
      </c>
      <c r="F811" s="538" t="s">
        <v>55</v>
      </c>
      <c r="G811" s="857">
        <v>13.54</v>
      </c>
      <c r="H811" s="857"/>
      <c r="I811" s="857"/>
      <c r="J811" s="530"/>
      <c r="K811" s="830">
        <v>11.65</v>
      </c>
      <c r="L811" s="546">
        <f>(SSSE[[#This Row],[Protéine Brut (%) (+/-0,7)]]/(100-SSSE[[#This Row],[Humidité (%)]]))*100</f>
        <v>13.474439046958132</v>
      </c>
      <c r="M811" s="865">
        <v>0.2</v>
      </c>
      <c r="N811" s="865"/>
      <c r="O811" s="865">
        <v>0.4</v>
      </c>
      <c r="P811" s="865">
        <v>0.8</v>
      </c>
      <c r="Q811" s="867">
        <f t="shared" ref="Q811:Q812" si="100">SUM(M811:P811)</f>
        <v>1.4000000000000001</v>
      </c>
      <c r="R811" s="862">
        <v>8.6</v>
      </c>
      <c r="S811" s="862">
        <v>21.3</v>
      </c>
      <c r="T811" s="862">
        <v>20</v>
      </c>
      <c r="U811" s="867">
        <f>SUM(SSSE[[#This Row],[G 355µ]:[G 250µ]])</f>
        <v>49.9</v>
      </c>
      <c r="V811" s="862">
        <v>18.8</v>
      </c>
      <c r="W811" s="862">
        <v>16</v>
      </c>
      <c r="X811" s="862">
        <v>8</v>
      </c>
      <c r="Y811" s="883">
        <v>4</v>
      </c>
      <c r="Z811" s="867">
        <f>SUM(V811:Y811)</f>
        <v>46.8</v>
      </c>
      <c r="AA811" s="822">
        <v>30.46</v>
      </c>
      <c r="AB811" s="822">
        <v>70</v>
      </c>
      <c r="AC811" s="1116">
        <v>11.01</v>
      </c>
      <c r="AD811" s="531">
        <v>86.07</v>
      </c>
      <c r="AE811" s="531">
        <v>-1.59</v>
      </c>
      <c r="AF811" s="531">
        <v>19.420000000000002</v>
      </c>
      <c r="AG811" s="540">
        <v>5</v>
      </c>
      <c r="AH811" s="540">
        <v>125</v>
      </c>
      <c r="AI811" s="947"/>
      <c r="AJ811" s="437"/>
      <c r="AK811" s="437"/>
      <c r="AL811" s="550" t="s">
        <v>46</v>
      </c>
      <c r="AM811" s="550" t="s">
        <v>55</v>
      </c>
      <c r="AN811" s="551" t="s">
        <v>55</v>
      </c>
      <c r="AO811" s="550" t="s">
        <v>55</v>
      </c>
      <c r="AP811" s="550" t="s">
        <v>55</v>
      </c>
      <c r="AQ811" s="609" t="s">
        <v>32</v>
      </c>
      <c r="AR811" s="437" t="s">
        <v>2239</v>
      </c>
      <c r="AS811" s="437" t="s">
        <v>3084</v>
      </c>
      <c r="AT811" s="437"/>
      <c r="AU811" s="796" t="s">
        <v>2241</v>
      </c>
      <c r="AV811" s="437">
        <v>810</v>
      </c>
    </row>
    <row r="812" spans="1:48" ht="27">
      <c r="A812" s="541">
        <v>45848</v>
      </c>
      <c r="B812" s="542">
        <v>107</v>
      </c>
      <c r="C812" s="543">
        <v>0.41666666666666669</v>
      </c>
      <c r="D812" s="544">
        <v>2505332</v>
      </c>
      <c r="E812" s="544" t="s">
        <v>59</v>
      </c>
      <c r="F812" s="544" t="s">
        <v>55</v>
      </c>
      <c r="G812" s="858">
        <v>13.61</v>
      </c>
      <c r="H812" s="858"/>
      <c r="I812" s="858"/>
      <c r="J812" s="545"/>
      <c r="K812" s="831">
        <v>12.06</v>
      </c>
      <c r="L812" s="546">
        <f>(SSSE[[#This Row],[Protéine Brut (%) (+/-0,7)]]/(100-SSSE[[#This Row],[Humidité (%)]]))*100</f>
        <v>13.959949068179187</v>
      </c>
      <c r="M812" s="866">
        <v>0.4</v>
      </c>
      <c r="N812" s="866"/>
      <c r="O812" s="866">
        <v>0.6</v>
      </c>
      <c r="P812" s="866">
        <v>1.3</v>
      </c>
      <c r="Q812" s="867">
        <f t="shared" si="100"/>
        <v>2.2999999999999998</v>
      </c>
      <c r="R812" s="868">
        <v>9.9</v>
      </c>
      <c r="S812" s="868">
        <v>22</v>
      </c>
      <c r="T812" s="868">
        <v>19</v>
      </c>
      <c r="U812" s="867">
        <f>SUM(SSSE[[#This Row],[G 355µ]:[G 250µ]])</f>
        <v>50.9</v>
      </c>
      <c r="V812" s="862">
        <v>18</v>
      </c>
      <c r="W812" s="868">
        <v>16</v>
      </c>
      <c r="X812" s="868">
        <v>4.5999999999999996</v>
      </c>
      <c r="Y812" s="884">
        <v>7</v>
      </c>
      <c r="Z812" s="867">
        <f>SUM(V812:Y812)</f>
        <v>45.6</v>
      </c>
      <c r="AA812" s="824"/>
      <c r="AB812" s="824"/>
      <c r="AC812" s="1012"/>
      <c r="AD812" s="547">
        <v>85.72</v>
      </c>
      <c r="AE812" s="547">
        <v>-1.54</v>
      </c>
      <c r="AF812" s="547">
        <v>19.16</v>
      </c>
      <c r="AG812" s="549">
        <v>6</v>
      </c>
      <c r="AH812" s="549">
        <v>118</v>
      </c>
      <c r="AI812" s="948"/>
      <c r="AJ812" s="550">
        <v>520</v>
      </c>
      <c r="AK812" s="550"/>
      <c r="AL812" s="550" t="s">
        <v>46</v>
      </c>
      <c r="AM812" s="550" t="s">
        <v>55</v>
      </c>
      <c r="AN812" s="551" t="s">
        <v>55</v>
      </c>
      <c r="AO812" s="550" t="s">
        <v>55</v>
      </c>
      <c r="AP812" s="550" t="s">
        <v>55</v>
      </c>
      <c r="AQ812" s="609" t="s">
        <v>32</v>
      </c>
      <c r="AR812" s="437" t="s">
        <v>2239</v>
      </c>
      <c r="AS812" s="437" t="s">
        <v>3085</v>
      </c>
      <c r="AT812" s="437"/>
      <c r="AU812" s="796" t="s">
        <v>2241</v>
      </c>
      <c r="AV812" s="437">
        <v>811</v>
      </c>
    </row>
    <row r="813" spans="1:48" ht="27">
      <c r="A813" s="541">
        <v>45849</v>
      </c>
      <c r="B813" s="542">
        <v>107</v>
      </c>
      <c r="C813" s="543">
        <v>0.40694444444444444</v>
      </c>
      <c r="D813" s="544">
        <v>2505362</v>
      </c>
      <c r="E813" s="544" t="s">
        <v>59</v>
      </c>
      <c r="F813" s="544" t="s">
        <v>55</v>
      </c>
      <c r="G813" s="858">
        <v>13.51</v>
      </c>
      <c r="H813" s="858"/>
      <c r="I813" s="858"/>
      <c r="J813" s="545"/>
      <c r="K813" s="831">
        <v>11.6</v>
      </c>
      <c r="L813" s="546">
        <f>(SSSE[[#This Row],[Protéine Brut (%) (+/-0,7)]]/(100-SSSE[[#This Row],[Humidité (%)]]))*100</f>
        <v>13.411955139322465</v>
      </c>
      <c r="M813" s="866">
        <v>0.1</v>
      </c>
      <c r="N813" s="866"/>
      <c r="O813" s="866">
        <v>0.28000000000000003</v>
      </c>
      <c r="P813" s="866">
        <v>0.74</v>
      </c>
      <c r="Q813" s="867">
        <f>SUM(M813:P813)</f>
        <v>1.1200000000000001</v>
      </c>
      <c r="R813" s="868">
        <v>7.38</v>
      </c>
      <c r="S813" s="868">
        <v>19.760000000000002</v>
      </c>
      <c r="T813" s="868">
        <v>18.84</v>
      </c>
      <c r="U813" s="867">
        <f>SUM(SSSE[[#This Row],[G 355µ]:[G 250µ]])</f>
        <v>45.980000000000004</v>
      </c>
      <c r="V813" s="868">
        <v>19.59</v>
      </c>
      <c r="W813" s="868">
        <v>14.84</v>
      </c>
      <c r="X813" s="868">
        <v>4.9800000000000004</v>
      </c>
      <c r="Y813" s="884">
        <v>3</v>
      </c>
      <c r="Z813" s="867">
        <f>SUM(V813:Y813)</f>
        <v>42.41</v>
      </c>
      <c r="AA813" s="824">
        <v>31.27</v>
      </c>
      <c r="AB813" s="824">
        <v>56.41</v>
      </c>
      <c r="AC813" s="1116">
        <v>10.94</v>
      </c>
      <c r="AD813" s="547">
        <v>86.44</v>
      </c>
      <c r="AE813" s="547">
        <v>-1.62</v>
      </c>
      <c r="AF813" s="547">
        <v>19.16</v>
      </c>
      <c r="AG813" s="549">
        <v>5</v>
      </c>
      <c r="AH813" s="549">
        <v>133</v>
      </c>
      <c r="AI813" s="948"/>
      <c r="AJ813" s="550"/>
      <c r="AK813" s="550"/>
      <c r="AL813" s="550" t="s">
        <v>46</v>
      </c>
      <c r="AM813" s="550" t="s">
        <v>55</v>
      </c>
      <c r="AN813" s="551" t="s">
        <v>55</v>
      </c>
      <c r="AO813" s="550" t="s">
        <v>55</v>
      </c>
      <c r="AP813" s="550" t="s">
        <v>55</v>
      </c>
      <c r="AQ813" s="609" t="s">
        <v>32</v>
      </c>
      <c r="AR813" s="437" t="s">
        <v>2239</v>
      </c>
      <c r="AS813" s="437" t="s">
        <v>3086</v>
      </c>
      <c r="AT813" s="437"/>
      <c r="AU813" s="796" t="s">
        <v>2241</v>
      </c>
      <c r="AV813" s="437">
        <v>812</v>
      </c>
    </row>
    <row r="814" spans="1:48" ht="27">
      <c r="A814" s="541">
        <v>45850</v>
      </c>
      <c r="B814" s="542">
        <v>107</v>
      </c>
      <c r="C814" s="543">
        <v>0.39583333333333331</v>
      </c>
      <c r="D814" s="544">
        <v>2505391</v>
      </c>
      <c r="E814" s="544" t="s">
        <v>21</v>
      </c>
      <c r="F814" s="544" t="s">
        <v>55</v>
      </c>
      <c r="G814" s="858">
        <v>13.57</v>
      </c>
      <c r="H814" s="858"/>
      <c r="I814" s="858"/>
      <c r="J814" s="545"/>
      <c r="K814" s="831">
        <v>11.7</v>
      </c>
      <c r="L814" s="546">
        <f>(SSSE[[#This Row],[Protéine Brut (%) (+/-0,7)]]/(100-SSSE[[#This Row],[Humidité (%)]]))*100</f>
        <v>13.536966331135019</v>
      </c>
      <c r="M814" s="866">
        <v>0.04</v>
      </c>
      <c r="N814" s="866"/>
      <c r="O814" s="866">
        <v>0.4</v>
      </c>
      <c r="P814" s="866">
        <v>0.4</v>
      </c>
      <c r="Q814" s="867">
        <f>SUM(M814:P814)</f>
        <v>0.84000000000000008</v>
      </c>
      <c r="R814" s="868">
        <v>8.8000000000000007</v>
      </c>
      <c r="S814" s="868">
        <v>22.1</v>
      </c>
      <c r="T814" s="868">
        <v>21.4</v>
      </c>
      <c r="U814" s="867">
        <f>SUM(SSSE[[#This Row],[G 355µ]:[G 250µ]])</f>
        <v>52.3</v>
      </c>
      <c r="V814" s="868">
        <v>21.3</v>
      </c>
      <c r="W814" s="868">
        <v>14.8</v>
      </c>
      <c r="X814" s="868">
        <v>2</v>
      </c>
      <c r="Y814" s="884">
        <v>8</v>
      </c>
      <c r="Z814" s="867">
        <f>SUM(V814:Y814)</f>
        <v>46.1</v>
      </c>
      <c r="AA814" s="824">
        <v>28.7</v>
      </c>
      <c r="AB814" s="824">
        <v>55.52</v>
      </c>
      <c r="AC814" s="1116">
        <v>10.9</v>
      </c>
      <c r="AD814" s="547">
        <v>86.75</v>
      </c>
      <c r="AE814" s="547">
        <v>-1.98</v>
      </c>
      <c r="AF814" s="547">
        <v>20.010000000000002</v>
      </c>
      <c r="AG814" s="549">
        <v>6</v>
      </c>
      <c r="AH814" s="549">
        <v>140</v>
      </c>
      <c r="AI814" s="948"/>
      <c r="AJ814" s="550"/>
      <c r="AK814" s="550"/>
      <c r="AL814" s="550" t="s">
        <v>46</v>
      </c>
      <c r="AM814" s="550" t="s">
        <v>55</v>
      </c>
      <c r="AN814" s="551" t="s">
        <v>55</v>
      </c>
      <c r="AO814" s="550" t="s">
        <v>55</v>
      </c>
      <c r="AP814" s="550" t="s">
        <v>55</v>
      </c>
      <c r="AQ814" s="609" t="s">
        <v>32</v>
      </c>
      <c r="AR814" s="437" t="s">
        <v>2239</v>
      </c>
      <c r="AS814" s="437" t="s">
        <v>3087</v>
      </c>
      <c r="AT814" s="437"/>
      <c r="AU814" s="796" t="s">
        <v>2241</v>
      </c>
      <c r="AV814" s="437">
        <v>813</v>
      </c>
    </row>
    <row r="815" spans="1:48" ht="27">
      <c r="A815" s="541">
        <v>45852</v>
      </c>
      <c r="B815" s="542">
        <v>107</v>
      </c>
      <c r="C815" s="543">
        <v>0.39583333333333331</v>
      </c>
      <c r="D815" s="544">
        <v>2505427</v>
      </c>
      <c r="E815" s="544" t="s">
        <v>59</v>
      </c>
      <c r="F815" s="544" t="s">
        <v>55</v>
      </c>
      <c r="G815" s="858">
        <v>13.66</v>
      </c>
      <c r="H815" s="858"/>
      <c r="I815" s="858"/>
      <c r="J815" s="545"/>
      <c r="K815" s="831">
        <v>11.97</v>
      </c>
      <c r="L815" s="546">
        <f>(SSSE[[#This Row],[Protéine Brut (%) (+/-0,7)]]/(100-SSSE[[#This Row],[Humidité (%)]]))*100</f>
        <v>13.863794301598331</v>
      </c>
      <c r="M815" s="866">
        <v>0.12</v>
      </c>
      <c r="N815" s="866"/>
      <c r="O815" s="866">
        <v>0.4</v>
      </c>
      <c r="P815" s="866">
        <v>0.84</v>
      </c>
      <c r="Q815" s="867">
        <f>SUM(M815:P815)</f>
        <v>1.3599999999999999</v>
      </c>
      <c r="R815" s="868">
        <v>7.78</v>
      </c>
      <c r="S815" s="868">
        <v>18.12</v>
      </c>
      <c r="T815" s="868">
        <v>20.04</v>
      </c>
      <c r="U815" s="867">
        <f>SUM(SSSE[[#This Row],[G 355µ]:[G 250µ]])</f>
        <v>45.94</v>
      </c>
      <c r="V815" s="868">
        <v>19.440000000000001</v>
      </c>
      <c r="W815" s="868">
        <v>15.64</v>
      </c>
      <c r="X815" s="868">
        <v>3.36</v>
      </c>
      <c r="Y815" s="884">
        <v>12.38</v>
      </c>
      <c r="Z815" s="867">
        <f>SUM(V815:Y815)</f>
        <v>50.82</v>
      </c>
      <c r="AA815" s="824">
        <v>31.03</v>
      </c>
      <c r="AB815" s="824">
        <v>67.3</v>
      </c>
      <c r="AC815" s="1012">
        <v>11</v>
      </c>
      <c r="AD815" s="547">
        <v>86.39</v>
      </c>
      <c r="AE815" s="547">
        <v>-1.81</v>
      </c>
      <c r="AF815" s="547">
        <v>19.899999999999999</v>
      </c>
      <c r="AG815" s="549">
        <v>4</v>
      </c>
      <c r="AH815" s="549">
        <v>150</v>
      </c>
      <c r="AI815" s="948"/>
      <c r="AJ815" s="550"/>
      <c r="AK815" s="550"/>
      <c r="AL815" s="550" t="s">
        <v>46</v>
      </c>
      <c r="AM815" s="550" t="s">
        <v>55</v>
      </c>
      <c r="AN815" s="551" t="s">
        <v>55</v>
      </c>
      <c r="AO815" s="550" t="s">
        <v>55</v>
      </c>
      <c r="AP815" s="550" t="s">
        <v>55</v>
      </c>
      <c r="AQ815" s="609" t="s">
        <v>32</v>
      </c>
      <c r="AR815" s="437" t="s">
        <v>2239</v>
      </c>
      <c r="AS815" s="437" t="s">
        <v>3088</v>
      </c>
      <c r="AT815" s="437"/>
      <c r="AU815" s="796" t="s">
        <v>2241</v>
      </c>
      <c r="AV815" s="437">
        <v>814</v>
      </c>
    </row>
    <row r="816" spans="1:48" ht="27">
      <c r="A816" s="541">
        <v>45853</v>
      </c>
      <c r="B816" s="542">
        <v>107</v>
      </c>
      <c r="C816" s="543">
        <v>0.39583333333333331</v>
      </c>
      <c r="D816" s="544">
        <v>2505454</v>
      </c>
      <c r="E816" s="544" t="s">
        <v>59</v>
      </c>
      <c r="F816" s="544" t="s">
        <v>55</v>
      </c>
      <c r="G816" s="858">
        <v>13.6</v>
      </c>
      <c r="H816" s="858"/>
      <c r="I816" s="858">
        <v>13.8</v>
      </c>
      <c r="J816" s="545"/>
      <c r="K816" s="831">
        <v>11.94</v>
      </c>
      <c r="L816" s="546">
        <f>(SSSE[[#This Row],[Protéine Brut (%) (+/-0,7)]]/(100-SSSE[[#This Row],[Humidité (%)]]))*100</f>
        <v>13.819444444444443</v>
      </c>
      <c r="M816" s="866">
        <v>0.1</v>
      </c>
      <c r="N816" s="866"/>
      <c r="O816" s="866">
        <v>0.3</v>
      </c>
      <c r="P816" s="866">
        <v>0.7</v>
      </c>
      <c r="Q816" s="867">
        <f>SUM(M816:P816)</f>
        <v>1.1000000000000001</v>
      </c>
      <c r="R816" s="868">
        <v>7.8</v>
      </c>
      <c r="S816" s="868">
        <v>18.8</v>
      </c>
      <c r="T816" s="868">
        <v>19</v>
      </c>
      <c r="U816" s="867">
        <f>SUM(SSSE[[#This Row],[G 355µ]:[G 250µ]])</f>
        <v>45.6</v>
      </c>
      <c r="V816" s="868">
        <v>18</v>
      </c>
      <c r="W816" s="868">
        <v>14.7</v>
      </c>
      <c r="X816" s="868">
        <v>10</v>
      </c>
      <c r="Y816" s="884">
        <v>6.9</v>
      </c>
      <c r="Z816" s="867">
        <f>SUM(V816:Y816)</f>
        <v>49.6</v>
      </c>
      <c r="AA816" s="824">
        <v>30.01</v>
      </c>
      <c r="AB816" s="824">
        <v>66</v>
      </c>
      <c r="AC816" s="1012">
        <v>11</v>
      </c>
      <c r="AD816" s="547">
        <v>84.44</v>
      </c>
      <c r="AE816" s="547">
        <v>-0.13500000000000001</v>
      </c>
      <c r="AF816" s="547">
        <v>18.86</v>
      </c>
      <c r="AG816" s="549">
        <v>4</v>
      </c>
      <c r="AH816" s="549">
        <v>120</v>
      </c>
      <c r="AI816" s="948"/>
      <c r="AJ816" s="550"/>
      <c r="AK816" s="550"/>
      <c r="AL816" s="550" t="s">
        <v>46</v>
      </c>
      <c r="AM816" s="550" t="s">
        <v>55</v>
      </c>
      <c r="AN816" s="551" t="s">
        <v>55</v>
      </c>
      <c r="AO816" s="550" t="s">
        <v>55</v>
      </c>
      <c r="AP816" s="550" t="s">
        <v>55</v>
      </c>
      <c r="AQ816" s="609" t="s">
        <v>32</v>
      </c>
      <c r="AR816" s="437" t="s">
        <v>2239</v>
      </c>
      <c r="AS816" s="437" t="s">
        <v>3089</v>
      </c>
      <c r="AT816" s="437"/>
      <c r="AU816" s="796" t="s">
        <v>2241</v>
      </c>
      <c r="AV816" s="437">
        <v>815</v>
      </c>
    </row>
    <row r="817" spans="1:48" ht="27">
      <c r="A817" s="535">
        <v>45853</v>
      </c>
      <c r="B817" s="536">
        <v>107</v>
      </c>
      <c r="C817" s="537">
        <v>0.41666666666666669</v>
      </c>
      <c r="D817" s="538">
        <v>2505459</v>
      </c>
      <c r="E817" s="538" t="s">
        <v>40</v>
      </c>
      <c r="F817" s="538" t="s">
        <v>55</v>
      </c>
      <c r="G817" s="857">
        <v>13.47</v>
      </c>
      <c r="H817" s="857"/>
      <c r="I817" s="857"/>
      <c r="J817" s="530"/>
      <c r="K817" s="830">
        <v>12.35</v>
      </c>
      <c r="L817" s="539">
        <f>(SSSE[[#This Row],[Protéine Brut (%) (+/-0,7)]]/(100-SSSE[[#This Row],[Humidité (%)]]))*100</f>
        <v>14.272506645094186</v>
      </c>
      <c r="M817" s="865">
        <v>0.24</v>
      </c>
      <c r="N817" s="865"/>
      <c r="O817" s="865">
        <v>0.19</v>
      </c>
      <c r="P817" s="865">
        <v>0.56000000000000005</v>
      </c>
      <c r="Q817" s="867">
        <f t="shared" ref="Q817:Q818" si="101">SUM(M817:P817)</f>
        <v>0.99</v>
      </c>
      <c r="R817" s="862">
        <v>3.66</v>
      </c>
      <c r="S817" s="862">
        <v>11.22</v>
      </c>
      <c r="T817" s="862">
        <v>11.94</v>
      </c>
      <c r="U817" s="867">
        <f>SUM(SSSE[[#This Row],[G 355µ]:[G 250µ]])</f>
        <v>26.82</v>
      </c>
      <c r="V817" s="862">
        <v>22.8</v>
      </c>
      <c r="W817" s="862">
        <v>13.3</v>
      </c>
      <c r="X817" s="862">
        <v>18.18</v>
      </c>
      <c r="Y817" s="883">
        <v>15.76</v>
      </c>
      <c r="Z817" s="867">
        <f t="shared" ref="Z817:Z818" si="102">SUM(V817:Y817)</f>
        <v>70.040000000000006</v>
      </c>
      <c r="AA817" s="822"/>
      <c r="AB817" s="822"/>
      <c r="AC817" s="1012"/>
      <c r="AD817" s="531">
        <v>85.79</v>
      </c>
      <c r="AE817" s="531">
        <v>-1.07</v>
      </c>
      <c r="AF817" s="823">
        <v>16.760000000000002</v>
      </c>
      <c r="AG817" s="540">
        <v>6</v>
      </c>
      <c r="AH817" s="540">
        <v>156</v>
      </c>
      <c r="AI817" s="947"/>
      <c r="AJ817" s="437"/>
      <c r="AK817" s="437"/>
      <c r="AL817" s="437" t="s">
        <v>46</v>
      </c>
      <c r="AM817" s="550" t="s">
        <v>55</v>
      </c>
      <c r="AN817" s="551" t="s">
        <v>55</v>
      </c>
      <c r="AO817" s="550" t="s">
        <v>55</v>
      </c>
      <c r="AP817" s="550" t="s">
        <v>55</v>
      </c>
      <c r="AQ817" s="609" t="s">
        <v>32</v>
      </c>
      <c r="AR817" s="437" t="s">
        <v>2239</v>
      </c>
      <c r="AS817" s="437" t="s">
        <v>3090</v>
      </c>
      <c r="AT817" s="437"/>
      <c r="AU817" s="796" t="s">
        <v>2241</v>
      </c>
      <c r="AV817" s="437">
        <v>816</v>
      </c>
    </row>
    <row r="818" spans="1:48" ht="31.5">
      <c r="A818" s="541">
        <v>45853</v>
      </c>
      <c r="B818" s="542">
        <v>107</v>
      </c>
      <c r="C818" s="543">
        <v>0.41666666666666669</v>
      </c>
      <c r="D818" s="544">
        <v>2505460</v>
      </c>
      <c r="E818" s="544" t="s">
        <v>59</v>
      </c>
      <c r="F818" s="544" t="s">
        <v>55</v>
      </c>
      <c r="G818" s="858">
        <v>13.66</v>
      </c>
      <c r="H818" s="858"/>
      <c r="I818" s="858"/>
      <c r="J818" s="545"/>
      <c r="K818" s="831">
        <v>11.7</v>
      </c>
      <c r="L818" s="546">
        <f>(SSSE[[#This Row],[Protéine Brut (%) (+/-0,7)]]/(100-SSSE[[#This Row],[Humidité (%)]]))*100</f>
        <v>13.551077136900624</v>
      </c>
      <c r="M818" s="866">
        <v>0.14000000000000001</v>
      </c>
      <c r="N818" s="866"/>
      <c r="O818" s="866">
        <v>0.54</v>
      </c>
      <c r="P818" s="866">
        <v>0.94</v>
      </c>
      <c r="Q818" s="867">
        <f t="shared" si="101"/>
        <v>1.62</v>
      </c>
      <c r="R818" s="868">
        <v>8.9</v>
      </c>
      <c r="S818" s="868">
        <v>21.14</v>
      </c>
      <c r="T818" s="868">
        <v>19.68</v>
      </c>
      <c r="U818" s="867">
        <f>SUM(SSSE[[#This Row],[G 355µ]:[G 250µ]])</f>
        <v>49.72</v>
      </c>
      <c r="V818" s="868">
        <v>18.2</v>
      </c>
      <c r="W818" s="868">
        <v>16.239999999999998</v>
      </c>
      <c r="X818" s="868">
        <v>5.86</v>
      </c>
      <c r="Y818" s="884">
        <v>7.52</v>
      </c>
      <c r="Z818" s="867">
        <f t="shared" si="102"/>
        <v>47.819999999999993</v>
      </c>
      <c r="AA818" s="824"/>
      <c r="AB818" s="824"/>
      <c r="AC818" s="1012"/>
      <c r="AD818" s="547">
        <v>84.64</v>
      </c>
      <c r="AE818" s="547">
        <v>-1.31</v>
      </c>
      <c r="AF818" s="547">
        <v>19.63</v>
      </c>
      <c r="AG818" s="549">
        <v>3</v>
      </c>
      <c r="AH818" s="549">
        <v>122</v>
      </c>
      <c r="AI818" s="948"/>
      <c r="AJ818" s="550"/>
      <c r="AK818" s="918" t="s">
        <v>3091</v>
      </c>
      <c r="AL818" s="550" t="s">
        <v>46</v>
      </c>
      <c r="AM818" s="550" t="s">
        <v>55</v>
      </c>
      <c r="AN818" s="551" t="s">
        <v>55</v>
      </c>
      <c r="AO818" s="550" t="s">
        <v>55</v>
      </c>
      <c r="AP818" s="550" t="s">
        <v>55</v>
      </c>
      <c r="AQ818" s="609" t="s">
        <v>32</v>
      </c>
      <c r="AR818" s="437" t="s">
        <v>2239</v>
      </c>
      <c r="AS818" s="437" t="s">
        <v>3092</v>
      </c>
      <c r="AT818" s="437"/>
      <c r="AU818" s="796" t="s">
        <v>2241</v>
      </c>
      <c r="AV818" s="437">
        <v>817</v>
      </c>
    </row>
    <row r="819" spans="1:48" ht="27">
      <c r="A819" s="541">
        <v>45854</v>
      </c>
      <c r="B819" s="542">
        <v>107</v>
      </c>
      <c r="C819" s="543">
        <v>0.375</v>
      </c>
      <c r="D819" s="544">
        <v>2505488</v>
      </c>
      <c r="E819" s="544" t="s">
        <v>40</v>
      </c>
      <c r="F819" s="544" t="s">
        <v>55</v>
      </c>
      <c r="G819" s="858">
        <v>13.7</v>
      </c>
      <c r="H819" s="858"/>
      <c r="I819" s="858">
        <v>13.45</v>
      </c>
      <c r="J819" s="545"/>
      <c r="K819" s="831">
        <v>12.24</v>
      </c>
      <c r="L819" s="546">
        <f>(SSSE[[#This Row],[Protéine Brut (%) (+/-0,7)]]/(100-SSSE[[#This Row],[Humidité (%)]]))*100</f>
        <v>14.183082271147162</v>
      </c>
      <c r="M819" s="866">
        <v>0.4</v>
      </c>
      <c r="N819" s="866"/>
      <c r="O819" s="866">
        <v>0.5</v>
      </c>
      <c r="P819" s="866">
        <v>0.72</v>
      </c>
      <c r="Q819" s="867">
        <f t="shared" ref="Q819:Q820" si="103">SUM(M819:P819)</f>
        <v>1.62</v>
      </c>
      <c r="R819" s="868">
        <v>9.32</v>
      </c>
      <c r="S819" s="868">
        <v>22.46</v>
      </c>
      <c r="T819" s="868">
        <v>18.88</v>
      </c>
      <c r="U819" s="867">
        <f>SUM(SSSE[[#This Row],[G 355µ]:[G 250µ]])</f>
        <v>50.66</v>
      </c>
      <c r="V819" s="868">
        <v>17.739999999999998</v>
      </c>
      <c r="W819" s="868">
        <v>14.58</v>
      </c>
      <c r="X819" s="868">
        <v>8.9</v>
      </c>
      <c r="Y819" s="884">
        <v>5.4</v>
      </c>
      <c r="Z819" s="867">
        <f t="shared" ref="Z819:Z820" si="104">SUM(V819:Y819)</f>
        <v>46.62</v>
      </c>
      <c r="AA819" s="824">
        <v>31.31</v>
      </c>
      <c r="AB819" s="824">
        <v>55.27</v>
      </c>
      <c r="AC819" s="1012">
        <v>11.49</v>
      </c>
      <c r="AD819" s="547">
        <v>84.43</v>
      </c>
      <c r="AE819" s="547">
        <v>-1.45</v>
      </c>
      <c r="AF819" s="547">
        <v>19.510000000000002</v>
      </c>
      <c r="AG819" s="549">
        <v>3</v>
      </c>
      <c r="AH819" s="549">
        <v>114</v>
      </c>
      <c r="AI819" s="948"/>
      <c r="AJ819" s="550">
        <v>556</v>
      </c>
      <c r="AK819" s="550"/>
      <c r="AL819" s="550" t="s">
        <v>46</v>
      </c>
      <c r="AM819" s="550" t="s">
        <v>55</v>
      </c>
      <c r="AN819" s="551" t="s">
        <v>55</v>
      </c>
      <c r="AO819" s="550" t="s">
        <v>55</v>
      </c>
      <c r="AP819" s="550" t="s">
        <v>55</v>
      </c>
      <c r="AQ819" s="609" t="s">
        <v>32</v>
      </c>
      <c r="AR819" s="437" t="s">
        <v>2239</v>
      </c>
      <c r="AS819" s="437" t="s">
        <v>3093</v>
      </c>
      <c r="AT819" s="437"/>
      <c r="AU819" s="796" t="s">
        <v>2241</v>
      </c>
      <c r="AV819" s="437">
        <v>818</v>
      </c>
    </row>
    <row r="820" spans="1:48" ht="27">
      <c r="A820" s="541">
        <v>45854</v>
      </c>
      <c r="B820" s="542">
        <v>107</v>
      </c>
      <c r="C820" s="543">
        <v>0.39583333333333331</v>
      </c>
      <c r="D820" s="544">
        <v>2505492</v>
      </c>
      <c r="E820" s="544" t="s">
        <v>59</v>
      </c>
      <c r="F820" s="544" t="s">
        <v>55</v>
      </c>
      <c r="G820" s="858">
        <v>13.66</v>
      </c>
      <c r="H820" s="858"/>
      <c r="I820" s="858"/>
      <c r="J820" s="545"/>
      <c r="K820" s="831">
        <v>11.87</v>
      </c>
      <c r="L820" s="546">
        <f>(SSSE[[#This Row],[Protéine Brut (%) (+/-0,7)]]/(100-SSSE[[#This Row],[Humidité (%)]]))*100</f>
        <v>13.74797312948807</v>
      </c>
      <c r="M820" s="866">
        <v>0.6</v>
      </c>
      <c r="N820" s="866"/>
      <c r="O820" s="866">
        <v>0.74</v>
      </c>
      <c r="P820" s="866">
        <v>1.1599999999999999</v>
      </c>
      <c r="Q820" s="867">
        <f t="shared" si="103"/>
        <v>2.5</v>
      </c>
      <c r="R820" s="868">
        <v>11.4</v>
      </c>
      <c r="S820" s="868">
        <v>23.84</v>
      </c>
      <c r="T820" s="868">
        <v>18.04</v>
      </c>
      <c r="U820" s="867">
        <f>SUM(SSSE[[#This Row],[G 355µ]:[G 250µ]])</f>
        <v>53.28</v>
      </c>
      <c r="V820" s="868">
        <v>16.16</v>
      </c>
      <c r="W820" s="868">
        <v>15.5</v>
      </c>
      <c r="X820" s="868">
        <v>7.46</v>
      </c>
      <c r="Y820" s="884">
        <v>14.42</v>
      </c>
      <c r="Z820" s="867">
        <f t="shared" si="104"/>
        <v>53.54</v>
      </c>
      <c r="AA820" s="824"/>
      <c r="AB820" s="824"/>
      <c r="AC820" s="1012"/>
      <c r="AD820" s="547">
        <v>83.87</v>
      </c>
      <c r="AE820" s="547">
        <v>-1.1100000000000001</v>
      </c>
      <c r="AF820" s="547">
        <v>19.04</v>
      </c>
      <c r="AG820" s="549">
        <v>5</v>
      </c>
      <c r="AH820" s="549">
        <v>120</v>
      </c>
      <c r="AI820" s="948"/>
      <c r="AJ820" s="550">
        <v>558</v>
      </c>
      <c r="AK820" s="550"/>
      <c r="AL820" s="550" t="s">
        <v>46</v>
      </c>
      <c r="AM820" s="550" t="s">
        <v>55</v>
      </c>
      <c r="AN820" s="551" t="s">
        <v>55</v>
      </c>
      <c r="AO820" s="550" t="s">
        <v>55</v>
      </c>
      <c r="AP820" s="550" t="s">
        <v>55</v>
      </c>
      <c r="AQ820" s="609" t="s">
        <v>32</v>
      </c>
      <c r="AR820" s="437" t="s">
        <v>2239</v>
      </c>
      <c r="AS820" s="437" t="s">
        <v>3094</v>
      </c>
      <c r="AT820" s="437"/>
      <c r="AU820" s="796" t="s">
        <v>2241</v>
      </c>
      <c r="AV820" s="437">
        <v>819</v>
      </c>
    </row>
    <row r="821" spans="1:48" ht="27">
      <c r="A821" s="541">
        <v>45855</v>
      </c>
      <c r="B821" s="542">
        <v>107</v>
      </c>
      <c r="C821" s="543">
        <v>0.39583333333333331</v>
      </c>
      <c r="D821" s="544">
        <v>2505511</v>
      </c>
      <c r="E821" s="544" t="s">
        <v>59</v>
      </c>
      <c r="F821" s="544" t="s">
        <v>55</v>
      </c>
      <c r="G821" s="858">
        <v>13.66</v>
      </c>
      <c r="H821" s="858"/>
      <c r="I821" s="858"/>
      <c r="J821" s="545"/>
      <c r="K821" s="831">
        <v>12.25</v>
      </c>
      <c r="L821" s="546">
        <f>(SSSE[[#This Row],[Protéine Brut (%) (+/-0,7)]]/(100-SSSE[[#This Row],[Humidité (%)]]))*100</f>
        <v>14.188093583507063</v>
      </c>
      <c r="M821" s="866">
        <v>0.04</v>
      </c>
      <c r="N821" s="866"/>
      <c r="O821" s="866">
        <v>0.68</v>
      </c>
      <c r="P821" s="866">
        <v>1.02</v>
      </c>
      <c r="Q821" s="867">
        <f t="shared" ref="Q821:Q822" si="105">SUM(M821:P821)</f>
        <v>1.7400000000000002</v>
      </c>
      <c r="R821" s="868">
        <v>11.4</v>
      </c>
      <c r="S821" s="868">
        <v>23.96</v>
      </c>
      <c r="T821" s="868">
        <v>19</v>
      </c>
      <c r="U821" s="867">
        <f>SUM(SSSE[[#This Row],[G 355µ]:[G 250µ]])</f>
        <v>54.36</v>
      </c>
      <c r="V821" s="868">
        <v>16.579999999999998</v>
      </c>
      <c r="W821" s="868">
        <v>13</v>
      </c>
      <c r="X821" s="868">
        <v>7.54</v>
      </c>
      <c r="Y821" s="884">
        <v>5.46</v>
      </c>
      <c r="Z821" s="867">
        <f t="shared" ref="Z821:Z822" si="106">SUM(V821:Y821)</f>
        <v>42.58</v>
      </c>
      <c r="AA821" s="824">
        <v>29.67</v>
      </c>
      <c r="AB821" s="824">
        <v>62.8</v>
      </c>
      <c r="AC821" s="1012">
        <v>11.02</v>
      </c>
      <c r="AD821" s="547">
        <v>83.3</v>
      </c>
      <c r="AE821" s="547">
        <v>-1.66</v>
      </c>
      <c r="AF821" s="547">
        <v>19.52</v>
      </c>
      <c r="AG821" s="549">
        <v>3</v>
      </c>
      <c r="AH821" s="549">
        <v>130</v>
      </c>
      <c r="AI821" s="948"/>
      <c r="AJ821" s="550"/>
      <c r="AK821" s="550"/>
      <c r="AL821" s="550" t="s">
        <v>46</v>
      </c>
      <c r="AM821" s="550" t="s">
        <v>55</v>
      </c>
      <c r="AN821" s="551" t="s">
        <v>55</v>
      </c>
      <c r="AO821" s="550" t="s">
        <v>55</v>
      </c>
      <c r="AP821" s="550" t="s">
        <v>55</v>
      </c>
      <c r="AQ821" s="609" t="s">
        <v>32</v>
      </c>
      <c r="AR821" s="437" t="s">
        <v>2239</v>
      </c>
      <c r="AS821" s="437" t="s">
        <v>3095</v>
      </c>
      <c r="AT821" s="437"/>
      <c r="AU821" s="796" t="s">
        <v>2241</v>
      </c>
      <c r="AV821" s="437">
        <v>820</v>
      </c>
    </row>
    <row r="822" spans="1:48" ht="27">
      <c r="A822" s="541">
        <v>45856</v>
      </c>
      <c r="B822" s="542">
        <v>107</v>
      </c>
      <c r="C822" s="543">
        <v>0.41666666666666669</v>
      </c>
      <c r="D822" s="544">
        <v>2505551</v>
      </c>
      <c r="E822" s="544" t="s">
        <v>59</v>
      </c>
      <c r="F822" s="544" t="s">
        <v>55</v>
      </c>
      <c r="G822" s="858">
        <v>13.66</v>
      </c>
      <c r="H822" s="858"/>
      <c r="I822" s="858"/>
      <c r="J822" s="545"/>
      <c r="K822" s="831">
        <v>12.09</v>
      </c>
      <c r="L822" s="546">
        <f>(SSSE[[#This Row],[Protéine Brut (%) (+/-0,7)]]/(100-SSSE[[#This Row],[Humidité (%)]]))*100</f>
        <v>14.002779708130644</v>
      </c>
      <c r="M822" s="866">
        <v>0.04</v>
      </c>
      <c r="N822" s="866"/>
      <c r="O822" s="866">
        <v>0.68</v>
      </c>
      <c r="P822" s="866">
        <v>0.82</v>
      </c>
      <c r="Q822" s="867">
        <f t="shared" si="105"/>
        <v>1.54</v>
      </c>
      <c r="R822" s="868">
        <v>9.3800000000000008</v>
      </c>
      <c r="S822" s="868">
        <v>21.28</v>
      </c>
      <c r="T822" s="868">
        <v>18.260000000000002</v>
      </c>
      <c r="U822" s="867">
        <f>SUM(SSSE[[#This Row],[G 355µ]:[G 250µ]])</f>
        <v>48.92</v>
      </c>
      <c r="V822" s="868">
        <v>16.72</v>
      </c>
      <c r="W822" s="868">
        <v>14.02</v>
      </c>
      <c r="X822" s="868">
        <v>7.84</v>
      </c>
      <c r="Y822" s="884">
        <v>9.36</v>
      </c>
      <c r="Z822" s="867">
        <f t="shared" si="106"/>
        <v>47.94</v>
      </c>
      <c r="AA822" s="824">
        <v>35.36</v>
      </c>
      <c r="AB822" s="824">
        <v>57.57</v>
      </c>
      <c r="AC822" s="1012">
        <v>11.68</v>
      </c>
      <c r="AD822" s="547">
        <v>83.65</v>
      </c>
      <c r="AE822" s="547">
        <v>-2.2200000000000002</v>
      </c>
      <c r="AF822" s="547">
        <v>19.059999999999999</v>
      </c>
      <c r="AG822" s="549">
        <v>5</v>
      </c>
      <c r="AH822" s="549">
        <v>135</v>
      </c>
      <c r="AI822" s="948"/>
      <c r="AJ822" s="550"/>
      <c r="AK822" s="550"/>
      <c r="AL822" s="550" t="s">
        <v>46</v>
      </c>
      <c r="AM822" s="550" t="s">
        <v>55</v>
      </c>
      <c r="AN822" s="551" t="s">
        <v>55</v>
      </c>
      <c r="AO822" s="550" t="s">
        <v>55</v>
      </c>
      <c r="AP822" s="550" t="s">
        <v>55</v>
      </c>
      <c r="AQ822" s="609" t="s">
        <v>32</v>
      </c>
      <c r="AR822" s="437" t="s">
        <v>2239</v>
      </c>
      <c r="AS822" s="437" t="s">
        <v>3096</v>
      </c>
      <c r="AT822" s="437"/>
      <c r="AU822" s="796" t="s">
        <v>2241</v>
      </c>
      <c r="AV822" s="437">
        <v>821</v>
      </c>
    </row>
    <row r="823" spans="1:48" ht="27">
      <c r="A823" s="541">
        <v>45857</v>
      </c>
      <c r="B823" s="542">
        <v>107</v>
      </c>
      <c r="C823" s="543">
        <v>0.41666666666666669</v>
      </c>
      <c r="D823" s="544">
        <v>2505572</v>
      </c>
      <c r="E823" s="544" t="s">
        <v>21</v>
      </c>
      <c r="F823" s="544" t="s">
        <v>55</v>
      </c>
      <c r="G823" s="858">
        <v>14.02</v>
      </c>
      <c r="H823" s="858"/>
      <c r="I823" s="858"/>
      <c r="J823" s="545"/>
      <c r="K823" s="831">
        <v>11.22</v>
      </c>
      <c r="L823" s="546">
        <f>(SSSE[[#This Row],[Protéine Brut (%) (+/-0,7)]]/(100-SSSE[[#This Row],[Humidité (%)]]))*100</f>
        <v>13.049546406140964</v>
      </c>
      <c r="M823" s="866">
        <v>0</v>
      </c>
      <c r="N823" s="866"/>
      <c r="O823" s="866">
        <v>0.76</v>
      </c>
      <c r="P823" s="866">
        <v>1.58</v>
      </c>
      <c r="Q823" s="867">
        <f t="shared" ref="Q823:Q824" si="107">SUM(M823:P823)</f>
        <v>2.34</v>
      </c>
      <c r="R823" s="868">
        <v>12.8</v>
      </c>
      <c r="S823" s="868">
        <v>25.58</v>
      </c>
      <c r="T823" s="868">
        <v>19.88</v>
      </c>
      <c r="U823" s="867">
        <f>SUM(SSSE[[#This Row],[G 355µ]:[G 250µ]])</f>
        <v>58.259999999999991</v>
      </c>
      <c r="V823" s="868">
        <v>17.16</v>
      </c>
      <c r="W823" s="868">
        <v>13.38</v>
      </c>
      <c r="X823" s="868">
        <v>4.58</v>
      </c>
      <c r="Y823" s="884">
        <v>2.34</v>
      </c>
      <c r="Z823" s="867">
        <f t="shared" ref="Z823:Z824" si="108">SUM(V823:Y823)</f>
        <v>37.459999999999994</v>
      </c>
      <c r="AA823" s="824">
        <v>33.39</v>
      </c>
      <c r="AB823" s="824">
        <v>79.39</v>
      </c>
      <c r="AC823" s="1012">
        <v>12</v>
      </c>
      <c r="AD823" s="547">
        <v>84.6</v>
      </c>
      <c r="AE823" s="547">
        <v>-1.68</v>
      </c>
      <c r="AF823" s="547">
        <v>19.95</v>
      </c>
      <c r="AG823" s="549">
        <v>3</v>
      </c>
      <c r="AH823" s="549">
        <v>122</v>
      </c>
      <c r="AI823" s="948"/>
      <c r="AJ823" s="550"/>
      <c r="AK823" s="550"/>
      <c r="AL823" s="550" t="s">
        <v>46</v>
      </c>
      <c r="AM823" s="550" t="s">
        <v>55</v>
      </c>
      <c r="AN823" s="551" t="s">
        <v>55</v>
      </c>
      <c r="AO823" s="550" t="s">
        <v>55</v>
      </c>
      <c r="AP823" s="550" t="s">
        <v>55</v>
      </c>
      <c r="AQ823" s="609" t="s">
        <v>32</v>
      </c>
      <c r="AR823" s="437" t="s">
        <v>2239</v>
      </c>
      <c r="AS823" s="437" t="s">
        <v>3097</v>
      </c>
      <c r="AT823" s="437"/>
      <c r="AU823" s="796" t="s">
        <v>2241</v>
      </c>
      <c r="AV823" s="437">
        <v>822</v>
      </c>
    </row>
    <row r="824" spans="1:48" ht="27">
      <c r="A824" s="541">
        <v>45858</v>
      </c>
      <c r="B824" s="542">
        <v>107</v>
      </c>
      <c r="C824" s="543">
        <v>0.4375</v>
      </c>
      <c r="D824" s="544">
        <v>2505596</v>
      </c>
      <c r="E824" s="544" t="s">
        <v>21</v>
      </c>
      <c r="F824" s="544" t="s">
        <v>55</v>
      </c>
      <c r="G824" s="858">
        <v>13.98</v>
      </c>
      <c r="H824" s="858"/>
      <c r="I824" s="858"/>
      <c r="J824" s="545"/>
      <c r="K824" s="831">
        <v>11.65</v>
      </c>
      <c r="L824" s="546">
        <f>(SSSE[[#This Row],[Protéine Brut (%) (+/-0,7)]]/(100-SSSE[[#This Row],[Humidité (%)]]))*100</f>
        <v>13.543362008835155</v>
      </c>
      <c r="M824" s="866">
        <v>0.04</v>
      </c>
      <c r="N824" s="866"/>
      <c r="O824" s="866">
        <v>0.92</v>
      </c>
      <c r="P824" s="866">
        <v>1.6</v>
      </c>
      <c r="Q824" s="867">
        <f t="shared" si="107"/>
        <v>2.56</v>
      </c>
      <c r="R824" s="868">
        <v>12.8</v>
      </c>
      <c r="S824" s="868">
        <v>25.8</v>
      </c>
      <c r="T824" s="868">
        <v>19.7</v>
      </c>
      <c r="U824" s="867">
        <f>SUM(SSSE[[#This Row],[G 355µ]:[G 250µ]])</f>
        <v>58.3</v>
      </c>
      <c r="V824" s="868">
        <v>18.399999999999999</v>
      </c>
      <c r="W824" s="868">
        <v>12.44</v>
      </c>
      <c r="X824" s="868">
        <v>3.72</v>
      </c>
      <c r="Y824" s="884">
        <v>4.04</v>
      </c>
      <c r="Z824" s="867">
        <f t="shared" si="108"/>
        <v>38.599999999999994</v>
      </c>
      <c r="AA824" s="824"/>
      <c r="AB824" s="824"/>
      <c r="AC824" s="1012"/>
      <c r="AD824" s="547">
        <v>85.06</v>
      </c>
      <c r="AE824" s="547">
        <v>-1.85</v>
      </c>
      <c r="AF824" s="547">
        <v>20.5</v>
      </c>
      <c r="AG824" s="549">
        <v>4</v>
      </c>
      <c r="AH824" s="549">
        <v>115</v>
      </c>
      <c r="AI824" s="948"/>
      <c r="AJ824" s="550"/>
      <c r="AK824" s="550"/>
      <c r="AL824" s="550" t="s">
        <v>46</v>
      </c>
      <c r="AM824" s="550" t="s">
        <v>55</v>
      </c>
      <c r="AN824" s="551" t="s">
        <v>55</v>
      </c>
      <c r="AO824" s="550" t="s">
        <v>55</v>
      </c>
      <c r="AP824" s="550" t="s">
        <v>55</v>
      </c>
      <c r="AQ824" s="609" t="s">
        <v>32</v>
      </c>
      <c r="AR824" s="437" t="s">
        <v>2239</v>
      </c>
      <c r="AS824" s="437" t="s">
        <v>3098</v>
      </c>
      <c r="AT824" s="437"/>
      <c r="AU824" s="796" t="s">
        <v>2241</v>
      </c>
      <c r="AV824" s="437">
        <v>823</v>
      </c>
    </row>
    <row r="825" spans="1:48" ht="27">
      <c r="A825" s="541">
        <v>45859</v>
      </c>
      <c r="B825" s="542">
        <v>107</v>
      </c>
      <c r="C825" s="543">
        <v>0.45833333333333331</v>
      </c>
      <c r="D825" s="544">
        <v>2505619</v>
      </c>
      <c r="E825" s="544" t="s">
        <v>59</v>
      </c>
      <c r="F825" s="544" t="s">
        <v>55</v>
      </c>
      <c r="G825" s="858">
        <v>14.25</v>
      </c>
      <c r="H825" s="858"/>
      <c r="I825" s="858">
        <v>14.02</v>
      </c>
      <c r="J825" s="545"/>
      <c r="K825" s="831">
        <v>11.06</v>
      </c>
      <c r="L825" s="546">
        <f>(SSSE[[#This Row],[Protéine Brut (%) (+/-0,7)]]/(100-SSSE[[#This Row],[Humidité (%)]]))*100</f>
        <v>12.897959183673468</v>
      </c>
      <c r="M825" s="866">
        <v>0.04</v>
      </c>
      <c r="N825" s="866"/>
      <c r="O825" s="866">
        <v>0.88</v>
      </c>
      <c r="P825" s="866">
        <v>1.2</v>
      </c>
      <c r="Q825" s="867">
        <f t="shared" ref="Q825" si="109">SUM(M825:P825)</f>
        <v>2.12</v>
      </c>
      <c r="R825" s="868">
        <v>10.9</v>
      </c>
      <c r="S825" s="868">
        <v>24.18</v>
      </c>
      <c r="T825" s="868">
        <v>19.2</v>
      </c>
      <c r="U825" s="867">
        <f>SUM(SSSE[[#This Row],[G 355µ]:[G 250µ]])</f>
        <v>54.28</v>
      </c>
      <c r="V825" s="868">
        <v>16.16</v>
      </c>
      <c r="W825" s="868">
        <v>13.06</v>
      </c>
      <c r="X825" s="868">
        <v>6.7</v>
      </c>
      <c r="Y825" s="884">
        <v>5.96</v>
      </c>
      <c r="Z825" s="867">
        <f t="shared" ref="Z825" si="110">SUM(V825:Y825)</f>
        <v>41.88</v>
      </c>
      <c r="AA825" s="824">
        <v>30</v>
      </c>
      <c r="AB825" s="824">
        <v>89.07</v>
      </c>
      <c r="AC825" s="1012">
        <v>11.2</v>
      </c>
      <c r="AD825" s="547">
        <v>84.55</v>
      </c>
      <c r="AE825" s="547">
        <v>-1.52</v>
      </c>
      <c r="AF825" s="547">
        <v>19.829999999999998</v>
      </c>
      <c r="AG825" s="549">
        <v>5</v>
      </c>
      <c r="AH825" s="549">
        <v>125</v>
      </c>
      <c r="AI825" s="948"/>
      <c r="AJ825" s="550"/>
      <c r="AK825" s="550"/>
      <c r="AL825" s="550" t="s">
        <v>46</v>
      </c>
      <c r="AM825" s="550" t="s">
        <v>55</v>
      </c>
      <c r="AN825" s="551" t="s">
        <v>55</v>
      </c>
      <c r="AO825" s="550" t="s">
        <v>55</v>
      </c>
      <c r="AP825" s="550" t="s">
        <v>55</v>
      </c>
      <c r="AQ825" s="609" t="s">
        <v>32</v>
      </c>
      <c r="AR825" s="437" t="s">
        <v>2239</v>
      </c>
      <c r="AS825" s="437" t="s">
        <v>3099</v>
      </c>
      <c r="AT825" s="437"/>
      <c r="AU825" s="796" t="s">
        <v>2241</v>
      </c>
      <c r="AV825" s="437">
        <v>824</v>
      </c>
    </row>
    <row r="826" spans="1:48" ht="27">
      <c r="A826" s="541">
        <v>45860</v>
      </c>
      <c r="B826" s="542">
        <v>107</v>
      </c>
      <c r="C826" s="543">
        <v>0.45833333333333331</v>
      </c>
      <c r="D826" s="544">
        <v>2505634</v>
      </c>
      <c r="E826" s="544" t="s">
        <v>59</v>
      </c>
      <c r="F826" s="544" t="s">
        <v>55</v>
      </c>
      <c r="G826" s="858">
        <v>13.75</v>
      </c>
      <c r="H826" s="858"/>
      <c r="I826" s="858"/>
      <c r="J826" s="545"/>
      <c r="K826" s="831">
        <v>11.8</v>
      </c>
      <c r="L826" s="546">
        <f>(SSSE[[#This Row],[Protéine Brut (%) (+/-0,7)]]/(100-SSSE[[#This Row],[Humidité (%)]]))*100</f>
        <v>13.681159420289857</v>
      </c>
      <c r="M826" s="866">
        <v>0.18</v>
      </c>
      <c r="N826" s="866"/>
      <c r="O826" s="866">
        <v>0.8</v>
      </c>
      <c r="P826" s="866">
        <v>1.1200000000000001</v>
      </c>
      <c r="Q826" s="867">
        <f t="shared" ref="Q826" si="111">SUM(M826:P826)</f>
        <v>2.1</v>
      </c>
      <c r="R826" s="868">
        <v>10.8</v>
      </c>
      <c r="S826" s="868">
        <v>22</v>
      </c>
      <c r="T826" s="868">
        <v>18.28</v>
      </c>
      <c r="U826" s="867">
        <f>SUM(SSSE[[#This Row],[G 355µ]:[G 250µ]])</f>
        <v>51.08</v>
      </c>
      <c r="V826" s="868">
        <v>17.239999999999998</v>
      </c>
      <c r="W826" s="868">
        <v>13.32</v>
      </c>
      <c r="X826" s="868">
        <v>8.8000000000000007</v>
      </c>
      <c r="Y826" s="884">
        <v>6.14</v>
      </c>
      <c r="Z826" s="867">
        <f t="shared" ref="Z826" si="112">SUM(V826:Y826)</f>
        <v>45.5</v>
      </c>
      <c r="AA826" s="824">
        <v>28.59</v>
      </c>
      <c r="AB826" s="824">
        <v>62.8</v>
      </c>
      <c r="AC826" s="1012">
        <v>12</v>
      </c>
      <c r="AD826" s="547">
        <v>84.75</v>
      </c>
      <c r="AE826" s="547">
        <v>-1.57</v>
      </c>
      <c r="AF826" s="547">
        <v>19.510000000000002</v>
      </c>
      <c r="AG826" s="549">
        <v>3</v>
      </c>
      <c r="AH826" s="549">
        <v>77</v>
      </c>
      <c r="AI826" s="948"/>
      <c r="AJ826" s="550">
        <v>524.5</v>
      </c>
      <c r="AK826" s="550"/>
      <c r="AL826" s="550" t="s">
        <v>105</v>
      </c>
      <c r="AM826" s="550" t="s">
        <v>55</v>
      </c>
      <c r="AN826" s="551" t="s">
        <v>55</v>
      </c>
      <c r="AO826" s="550" t="s">
        <v>55</v>
      </c>
      <c r="AP826" s="550" t="s">
        <v>55</v>
      </c>
      <c r="AQ826" s="609" t="s">
        <v>32</v>
      </c>
      <c r="AR826" s="437" t="s">
        <v>2239</v>
      </c>
      <c r="AS826" s="437" t="s">
        <v>3100</v>
      </c>
      <c r="AT826" s="437"/>
      <c r="AU826" s="796" t="s">
        <v>2241</v>
      </c>
      <c r="AV826" s="437">
        <v>825</v>
      </c>
    </row>
    <row r="827" spans="1:48" ht="27">
      <c r="A827" s="541">
        <v>45861</v>
      </c>
      <c r="B827" s="542">
        <v>107</v>
      </c>
      <c r="C827" s="543">
        <v>0.41666666666666669</v>
      </c>
      <c r="D827" s="544">
        <v>2505662</v>
      </c>
      <c r="E827" s="544" t="s">
        <v>59</v>
      </c>
      <c r="F827" s="544" t="s">
        <v>55</v>
      </c>
      <c r="G827" s="858">
        <v>13.8</v>
      </c>
      <c r="H827" s="858"/>
      <c r="I827" s="858"/>
      <c r="J827" s="545"/>
      <c r="K827" s="831">
        <v>11.94</v>
      </c>
      <c r="L827" s="546">
        <f>(SSSE[[#This Row],[Protéine Brut (%) (+/-0,7)]]/(100-SSSE[[#This Row],[Humidité (%)]]))*100</f>
        <v>13.851508120649649</v>
      </c>
      <c r="M827" s="866">
        <v>0.32</v>
      </c>
      <c r="N827" s="866"/>
      <c r="O827" s="866">
        <v>0.9</v>
      </c>
      <c r="P827" s="866">
        <v>1.5</v>
      </c>
      <c r="Q827" s="867">
        <f>SUM(M827:P827)</f>
        <v>2.7199999999999998</v>
      </c>
      <c r="R827" s="868">
        <v>10.9</v>
      </c>
      <c r="S827" s="868">
        <v>21.62</v>
      </c>
      <c r="T827" s="868">
        <v>18.600000000000001</v>
      </c>
      <c r="U827" s="867">
        <f>SUM(SSSE[[#This Row],[G 355µ]:[G 250µ]])</f>
        <v>51.120000000000005</v>
      </c>
      <c r="V827" s="868">
        <v>16.899999999999999</v>
      </c>
      <c r="W827" s="868">
        <v>13.96</v>
      </c>
      <c r="X827" s="868">
        <v>5.4</v>
      </c>
      <c r="Y827" s="884">
        <v>9</v>
      </c>
      <c r="Z827" s="867">
        <f>SUM(V827:Y827)</f>
        <v>45.26</v>
      </c>
      <c r="AA827" s="824">
        <v>30.8</v>
      </c>
      <c r="AB827" s="824">
        <v>60</v>
      </c>
      <c r="AC827" s="1012">
        <v>10.9</v>
      </c>
      <c r="AD827" s="547">
        <v>85.48</v>
      </c>
      <c r="AE827" s="547">
        <v>-1.4</v>
      </c>
      <c r="AF827" s="547">
        <v>19.41</v>
      </c>
      <c r="AG827" s="549">
        <v>4</v>
      </c>
      <c r="AH827" s="549">
        <v>75</v>
      </c>
      <c r="AI827" s="948"/>
      <c r="AJ827" s="550"/>
      <c r="AK827" s="550"/>
      <c r="AL827" s="550" t="s">
        <v>105</v>
      </c>
      <c r="AM827" s="550" t="s">
        <v>55</v>
      </c>
      <c r="AN827" s="551" t="s">
        <v>55</v>
      </c>
      <c r="AO827" s="550" t="s">
        <v>55</v>
      </c>
      <c r="AP827" s="550" t="s">
        <v>55</v>
      </c>
      <c r="AQ827" s="609" t="s">
        <v>32</v>
      </c>
      <c r="AR827" s="437" t="s">
        <v>2239</v>
      </c>
      <c r="AS827" s="437" t="s">
        <v>3101</v>
      </c>
      <c r="AT827" s="437"/>
      <c r="AU827" s="796" t="s">
        <v>2241</v>
      </c>
      <c r="AV827" s="437">
        <v>826</v>
      </c>
    </row>
    <row r="828" spans="1:48" ht="27">
      <c r="A828" s="541">
        <v>45862</v>
      </c>
      <c r="B828" s="542">
        <v>107</v>
      </c>
      <c r="C828" s="543">
        <v>0.375</v>
      </c>
      <c r="D828" s="544">
        <v>2505684</v>
      </c>
      <c r="E828" s="544" t="s">
        <v>59</v>
      </c>
      <c r="F828" s="544" t="s">
        <v>55</v>
      </c>
      <c r="G828" s="858">
        <v>13.73</v>
      </c>
      <c r="H828" s="858"/>
      <c r="I828" s="858"/>
      <c r="J828" s="545"/>
      <c r="K828" s="831">
        <v>11.6</v>
      </c>
      <c r="L828" s="546">
        <f>(SSSE[[#This Row],[Protéine Brut (%) (+/-0,7)]]/(100-SSSE[[#This Row],[Humidité (%)]]))*100</f>
        <v>13.446157412773848</v>
      </c>
      <c r="M828" s="866">
        <v>0.1</v>
      </c>
      <c r="N828" s="866"/>
      <c r="O828" s="866">
        <v>0.96</v>
      </c>
      <c r="P828" s="866">
        <v>1.28</v>
      </c>
      <c r="Q828" s="867">
        <f>SUM(M828:P828)</f>
        <v>2.34</v>
      </c>
      <c r="R828" s="868">
        <v>11.58</v>
      </c>
      <c r="S828" s="868">
        <v>24.34</v>
      </c>
      <c r="T828" s="868">
        <v>19.28</v>
      </c>
      <c r="U828" s="867">
        <f>SUM(SSSE[[#This Row],[G 355µ]:[G 250µ]])</f>
        <v>55.2</v>
      </c>
      <c r="V828" s="868">
        <v>16.2</v>
      </c>
      <c r="W828" s="868">
        <v>11.6</v>
      </c>
      <c r="X828" s="868">
        <v>5.76</v>
      </c>
      <c r="Y828" s="884">
        <v>6.14</v>
      </c>
      <c r="Z828" s="867">
        <f>SUM(V828:Y828)</f>
        <v>39.699999999999996</v>
      </c>
      <c r="AA828" s="824">
        <v>29.89</v>
      </c>
      <c r="AB828" s="824">
        <v>62.52</v>
      </c>
      <c r="AC828" s="1012">
        <v>11.16</v>
      </c>
      <c r="AD828" s="547">
        <v>84.26</v>
      </c>
      <c r="AE828" s="547">
        <v>-1.55</v>
      </c>
      <c r="AF828" s="547">
        <v>19.559999999999999</v>
      </c>
      <c r="AG828" s="549">
        <v>4</v>
      </c>
      <c r="AH828" s="549">
        <v>88</v>
      </c>
      <c r="AI828" s="948"/>
      <c r="AJ828" s="550"/>
      <c r="AK828" s="550"/>
      <c r="AL828" s="550" t="s">
        <v>105</v>
      </c>
      <c r="AM828" s="550" t="s">
        <v>55</v>
      </c>
      <c r="AN828" s="551" t="s">
        <v>55</v>
      </c>
      <c r="AO828" s="550" t="s">
        <v>55</v>
      </c>
      <c r="AP828" s="550" t="s">
        <v>55</v>
      </c>
      <c r="AQ828" s="609" t="s">
        <v>32</v>
      </c>
      <c r="AR828" s="437" t="s">
        <v>2239</v>
      </c>
      <c r="AS828" s="437" t="s">
        <v>3102</v>
      </c>
      <c r="AT828" s="437"/>
      <c r="AU828" s="796" t="s">
        <v>2241</v>
      </c>
      <c r="AV828" s="437">
        <v>827</v>
      </c>
    </row>
    <row r="829" spans="1:48" ht="27">
      <c r="A829" s="541">
        <v>45862</v>
      </c>
      <c r="B829" s="542">
        <v>107</v>
      </c>
      <c r="C829" s="543">
        <v>0.45833333333333331</v>
      </c>
      <c r="D829" s="544">
        <v>2505691</v>
      </c>
      <c r="E829" s="544" t="s">
        <v>59</v>
      </c>
      <c r="F829" s="544" t="s">
        <v>55</v>
      </c>
      <c r="G829" s="858">
        <v>13.6</v>
      </c>
      <c r="H829" s="858"/>
      <c r="I829" s="858"/>
      <c r="J829" s="545"/>
      <c r="K829" s="831">
        <v>11.73</v>
      </c>
      <c r="L829" s="546">
        <f>(SSSE[[#This Row],[Protéine Brut (%) (+/-0,7)]]/(100-SSSE[[#This Row],[Humidité (%)]]))*100</f>
        <v>13.576388888888888</v>
      </c>
      <c r="M829" s="866">
        <v>0.12</v>
      </c>
      <c r="N829" s="866"/>
      <c r="O829" s="866">
        <v>1</v>
      </c>
      <c r="P829" s="866">
        <v>1.3</v>
      </c>
      <c r="Q829" s="867">
        <f>SUM(M829:P829)</f>
        <v>2.42</v>
      </c>
      <c r="R829" s="868">
        <v>12.16</v>
      </c>
      <c r="S829" s="868">
        <v>24</v>
      </c>
      <c r="T829" s="868">
        <v>19.7</v>
      </c>
      <c r="U829" s="867">
        <f>SUM(SSSE[[#This Row],[G 355µ]:[G 250µ]])</f>
        <v>55.86</v>
      </c>
      <c r="V829" s="868">
        <v>17</v>
      </c>
      <c r="W829" s="868">
        <v>11.64</v>
      </c>
      <c r="X829" s="868">
        <v>4</v>
      </c>
      <c r="Y829" s="884">
        <v>8.16</v>
      </c>
      <c r="Z829" s="867">
        <f>SUM(V829:Y829)</f>
        <v>40.799999999999997</v>
      </c>
      <c r="AA829" s="824"/>
      <c r="AB829" s="824"/>
      <c r="AC829" s="1012"/>
      <c r="AD829" s="547">
        <v>85.59</v>
      </c>
      <c r="AE829" s="547">
        <v>-1.63</v>
      </c>
      <c r="AF829" s="547">
        <v>20.2</v>
      </c>
      <c r="AG829" s="549">
        <v>5</v>
      </c>
      <c r="AH829" s="549">
        <v>80</v>
      </c>
      <c r="AI829" s="948"/>
      <c r="AJ829" s="550"/>
      <c r="AK829" s="550"/>
      <c r="AL829" s="550" t="s">
        <v>105</v>
      </c>
      <c r="AM829" s="550" t="s">
        <v>55</v>
      </c>
      <c r="AN829" s="551" t="s">
        <v>55</v>
      </c>
      <c r="AO829" s="550" t="s">
        <v>55</v>
      </c>
      <c r="AP829" s="550" t="s">
        <v>55</v>
      </c>
      <c r="AQ829" s="609" t="s">
        <v>32</v>
      </c>
      <c r="AR829" s="437" t="s">
        <v>2239</v>
      </c>
      <c r="AS829" s="437" t="s">
        <v>3103</v>
      </c>
      <c r="AT829" s="437"/>
      <c r="AU829" s="796" t="s">
        <v>2241</v>
      </c>
      <c r="AV829" s="437">
        <v>828</v>
      </c>
    </row>
    <row r="830" spans="1:48" ht="27">
      <c r="A830" s="541">
        <v>45866</v>
      </c>
      <c r="B830" s="542">
        <v>107</v>
      </c>
      <c r="C830" s="543">
        <v>0.45833333333333331</v>
      </c>
      <c r="D830" s="544">
        <v>2505761</v>
      </c>
      <c r="E830" s="544" t="s">
        <v>59</v>
      </c>
      <c r="F830" s="544" t="s">
        <v>55</v>
      </c>
      <c r="G830" s="858">
        <v>13.67</v>
      </c>
      <c r="H830" s="858"/>
      <c r="I830" s="858"/>
      <c r="J830" s="545"/>
      <c r="K830" s="831">
        <v>11.16</v>
      </c>
      <c r="L830" s="546">
        <f>(SSSE[[#This Row],[Protéine Brut (%) (+/-0,7)]]/(100-SSSE[[#This Row],[Humidité (%)]]))*100</f>
        <v>12.927140044017143</v>
      </c>
      <c r="M830" s="866">
        <v>0.36</v>
      </c>
      <c r="N830" s="866"/>
      <c r="O830" s="866">
        <v>1.1200000000000001</v>
      </c>
      <c r="P830" s="866">
        <v>1.64</v>
      </c>
      <c r="Q830" s="867">
        <f>SUM(M830:P830)</f>
        <v>3.12</v>
      </c>
      <c r="R830" s="868">
        <v>13.56</v>
      </c>
      <c r="S830" s="868">
        <v>25.56</v>
      </c>
      <c r="T830" s="868">
        <v>17.5</v>
      </c>
      <c r="U830" s="867">
        <f>SUM(SSSE[[#This Row],[G 355µ]:[G 250µ]])</f>
        <v>56.62</v>
      </c>
      <c r="V830" s="868">
        <v>15.2</v>
      </c>
      <c r="W830" s="868">
        <v>11.4</v>
      </c>
      <c r="X830" s="868">
        <v>4.34</v>
      </c>
      <c r="Y830" s="884">
        <v>8.32</v>
      </c>
      <c r="Z830" s="867">
        <f>SUM(V830:Y830)</f>
        <v>39.260000000000005</v>
      </c>
      <c r="AA830" s="824">
        <v>31.04</v>
      </c>
      <c r="AB830" s="824">
        <v>60</v>
      </c>
      <c r="AC830" s="1012">
        <v>10.6</v>
      </c>
      <c r="AD830" s="547">
        <v>85.46</v>
      </c>
      <c r="AE830" s="547">
        <v>-1.25</v>
      </c>
      <c r="AF830" s="547">
        <v>19.48</v>
      </c>
      <c r="AG830" s="549">
        <v>4</v>
      </c>
      <c r="AH830" s="549">
        <v>78</v>
      </c>
      <c r="AI830" s="948"/>
      <c r="AJ830" s="550"/>
      <c r="AK830" s="550"/>
      <c r="AL830" s="550" t="s">
        <v>105</v>
      </c>
      <c r="AM830" s="550" t="s">
        <v>55</v>
      </c>
      <c r="AN830" s="551" t="s">
        <v>55</v>
      </c>
      <c r="AO830" s="550" t="s">
        <v>55</v>
      </c>
      <c r="AP830" s="550" t="s">
        <v>55</v>
      </c>
      <c r="AQ830" s="609" t="s">
        <v>32</v>
      </c>
      <c r="AR830" s="437" t="s">
        <v>2239</v>
      </c>
      <c r="AS830" s="437" t="s">
        <v>3104</v>
      </c>
      <c r="AT830" s="437"/>
      <c r="AU830" s="796" t="s">
        <v>2241</v>
      </c>
      <c r="AV830" s="437">
        <v>829</v>
      </c>
    </row>
    <row r="831" spans="1:48" ht="27">
      <c r="A831" s="541">
        <v>45867</v>
      </c>
      <c r="B831" s="542">
        <v>107</v>
      </c>
      <c r="C831" s="543">
        <v>0.41666666666666669</v>
      </c>
      <c r="D831" s="544">
        <v>2505785</v>
      </c>
      <c r="E831" s="544" t="s">
        <v>21</v>
      </c>
      <c r="F831" s="544" t="s">
        <v>55</v>
      </c>
      <c r="G831" s="858">
        <v>13.6</v>
      </c>
      <c r="H831" s="858"/>
      <c r="I831" s="858"/>
      <c r="J831" s="545"/>
      <c r="K831" s="831">
        <v>11.74</v>
      </c>
      <c r="L831" s="546">
        <f>(SSSE[[#This Row],[Protéine Brut (%) (+/-0,7)]]/(100-SSSE[[#This Row],[Humidité (%)]]))*100</f>
        <v>13.587962962962962</v>
      </c>
      <c r="M831" s="866">
        <v>0.1</v>
      </c>
      <c r="N831" s="866"/>
      <c r="O831" s="866">
        <v>1</v>
      </c>
      <c r="P831" s="866">
        <v>1.8</v>
      </c>
      <c r="Q831" s="867">
        <f>SUM(M831:P831)</f>
        <v>2.9000000000000004</v>
      </c>
      <c r="R831" s="868">
        <v>13</v>
      </c>
      <c r="S831" s="868">
        <v>27.8</v>
      </c>
      <c r="T831" s="868">
        <v>20.18</v>
      </c>
      <c r="U831" s="867">
        <f>SUM(SSSE[[#This Row],[G 355µ]:[G 250µ]])</f>
        <v>60.98</v>
      </c>
      <c r="V831" s="868">
        <v>18</v>
      </c>
      <c r="W831" s="868">
        <v>11.2</v>
      </c>
      <c r="X831" s="868">
        <v>3.2</v>
      </c>
      <c r="Y831" s="884">
        <v>3.4</v>
      </c>
      <c r="Z831" s="867">
        <f>SUM(V831:Y831)</f>
        <v>35.799999999999997</v>
      </c>
      <c r="AA831" s="824">
        <v>29.35</v>
      </c>
      <c r="AB831" s="824">
        <v>55</v>
      </c>
      <c r="AC831" s="1012">
        <v>10.25</v>
      </c>
      <c r="AD831" s="547">
        <v>85.91</v>
      </c>
      <c r="AE831" s="547">
        <v>-0.62</v>
      </c>
      <c r="AF831" s="547">
        <v>20.5</v>
      </c>
      <c r="AG831" s="549">
        <v>5</v>
      </c>
      <c r="AH831" s="549">
        <v>98</v>
      </c>
      <c r="AI831" s="948"/>
      <c r="AJ831" s="550"/>
      <c r="AK831" s="550"/>
      <c r="AL831" s="550" t="s">
        <v>46</v>
      </c>
      <c r="AM831" s="550" t="s">
        <v>55</v>
      </c>
      <c r="AN831" s="551" t="s">
        <v>55</v>
      </c>
      <c r="AO831" s="550" t="s">
        <v>55</v>
      </c>
      <c r="AP831" s="550" t="s">
        <v>55</v>
      </c>
      <c r="AQ831" s="609" t="s">
        <v>32</v>
      </c>
      <c r="AR831" s="437" t="s">
        <v>2239</v>
      </c>
      <c r="AS831" s="437" t="s">
        <v>3105</v>
      </c>
      <c r="AT831" s="437"/>
      <c r="AU831" s="796" t="s">
        <v>2241</v>
      </c>
      <c r="AV831" s="437">
        <v>830</v>
      </c>
    </row>
    <row r="832" spans="1:48" ht="27">
      <c r="A832" s="541">
        <v>45867</v>
      </c>
      <c r="B832" s="542">
        <v>107</v>
      </c>
      <c r="C832" s="543">
        <v>0.41666666666666669</v>
      </c>
      <c r="D832" s="544">
        <v>2505788</v>
      </c>
      <c r="E832" s="544" t="s">
        <v>59</v>
      </c>
      <c r="F832" s="544" t="s">
        <v>55</v>
      </c>
      <c r="G832" s="858">
        <v>13.8</v>
      </c>
      <c r="H832" s="858"/>
      <c r="I832" s="858"/>
      <c r="J832" s="545"/>
      <c r="K832" s="831">
        <v>12.1</v>
      </c>
      <c r="L832" s="546">
        <f>(SSSE[[#This Row],[Protéine Brut (%) (+/-0,7)]]/(100-SSSE[[#This Row],[Humidité (%)]]))*100</f>
        <v>14.037122969837586</v>
      </c>
      <c r="M832" s="866">
        <v>0</v>
      </c>
      <c r="N832" s="866"/>
      <c r="O832" s="866">
        <v>1</v>
      </c>
      <c r="P832" s="866">
        <v>1.6</v>
      </c>
      <c r="Q832" s="867">
        <f>SUM(M832:P832)</f>
        <v>2.6</v>
      </c>
      <c r="R832" s="868">
        <v>11.4</v>
      </c>
      <c r="S832" s="868">
        <v>22.6</v>
      </c>
      <c r="T832" s="868">
        <v>16.7</v>
      </c>
      <c r="U832" s="867">
        <f>SUM(SSSE[[#This Row],[G 355µ]:[G 250µ]])</f>
        <v>50.7</v>
      </c>
      <c r="V832" s="868">
        <v>14.5</v>
      </c>
      <c r="W832" s="868">
        <v>10.4</v>
      </c>
      <c r="X832" s="868">
        <v>4</v>
      </c>
      <c r="Y832" s="884">
        <v>12</v>
      </c>
      <c r="Z832" s="867">
        <f>SUM(V832:Y832)</f>
        <v>40.9</v>
      </c>
      <c r="AA832" s="824">
        <v>30.06</v>
      </c>
      <c r="AB832" s="824">
        <v>64</v>
      </c>
      <c r="AC832" s="1012">
        <v>10.52</v>
      </c>
      <c r="AD832" s="547">
        <v>86.14</v>
      </c>
      <c r="AE832" s="547">
        <v>-1.47</v>
      </c>
      <c r="AF832" s="547">
        <v>19.3</v>
      </c>
      <c r="AG832" s="549">
        <v>5</v>
      </c>
      <c r="AH832" s="549">
        <v>108</v>
      </c>
      <c r="AI832" s="948"/>
      <c r="AJ832" s="550"/>
      <c r="AK832" s="550"/>
      <c r="AL832" s="550" t="s">
        <v>46</v>
      </c>
      <c r="AM832" s="550" t="s">
        <v>55</v>
      </c>
      <c r="AN832" s="551" t="s">
        <v>55</v>
      </c>
      <c r="AO832" s="550" t="s">
        <v>55</v>
      </c>
      <c r="AP832" s="550" t="s">
        <v>55</v>
      </c>
      <c r="AQ832" s="609" t="s">
        <v>32</v>
      </c>
      <c r="AR832" s="437" t="s">
        <v>2239</v>
      </c>
      <c r="AS832" s="437" t="s">
        <v>3106</v>
      </c>
      <c r="AT832" s="437"/>
      <c r="AU832" s="796" t="s">
        <v>2241</v>
      </c>
      <c r="AV832" s="437">
        <v>831</v>
      </c>
    </row>
    <row r="833" spans="1:48" ht="27">
      <c r="A833" s="541">
        <v>45868</v>
      </c>
      <c r="B833" s="542">
        <v>107</v>
      </c>
      <c r="C833" s="543">
        <v>0.41666666666666669</v>
      </c>
      <c r="D833" s="544">
        <v>2505815</v>
      </c>
      <c r="E833" s="544" t="s">
        <v>21</v>
      </c>
      <c r="F833" s="544" t="s">
        <v>55</v>
      </c>
      <c r="G833" s="858">
        <v>13.6</v>
      </c>
      <c r="H833" s="858"/>
      <c r="I833" s="858"/>
      <c r="J833" s="545"/>
      <c r="K833" s="831">
        <v>11.23</v>
      </c>
      <c r="L833" s="546">
        <f>(SSSE[[#This Row],[Protéine Brut (%) (+/-0,7)]]/(100-SSSE[[#This Row],[Humidité (%)]]))*100</f>
        <v>12.997685185185185</v>
      </c>
      <c r="M833" s="866">
        <v>0.1</v>
      </c>
      <c r="N833" s="866"/>
      <c r="O833" s="866">
        <v>1</v>
      </c>
      <c r="P833" s="866">
        <v>1.5</v>
      </c>
      <c r="Q833" s="867">
        <f>SUM(M833:P833)</f>
        <v>2.6</v>
      </c>
      <c r="R833" s="868">
        <v>13</v>
      </c>
      <c r="S833" s="868">
        <v>27</v>
      </c>
      <c r="T833" s="868">
        <v>20</v>
      </c>
      <c r="U833" s="867">
        <f>SUM(SSSE[[#This Row],[G 355µ]:[G 250µ]])</f>
        <v>60</v>
      </c>
      <c r="V833" s="868">
        <v>16</v>
      </c>
      <c r="W833" s="868">
        <v>11</v>
      </c>
      <c r="X833" s="868">
        <v>2</v>
      </c>
      <c r="Y833" s="884">
        <v>4.3</v>
      </c>
      <c r="Z833" s="867">
        <f>SUM(V833:Y833)</f>
        <v>33.299999999999997</v>
      </c>
      <c r="AA833" s="824">
        <v>28.92</v>
      </c>
      <c r="AB833" s="824">
        <v>69</v>
      </c>
      <c r="AC833" s="1012">
        <v>10.58</v>
      </c>
      <c r="AD833" s="547">
        <v>86.42</v>
      </c>
      <c r="AE833" s="547">
        <v>-1.84</v>
      </c>
      <c r="AF833" s="547">
        <v>20.18</v>
      </c>
      <c r="AG833" s="549">
        <v>6</v>
      </c>
      <c r="AH833" s="549">
        <v>112</v>
      </c>
      <c r="AI833" s="948"/>
      <c r="AJ833" s="550"/>
      <c r="AK833" s="550"/>
      <c r="AL833" s="550" t="s">
        <v>46</v>
      </c>
      <c r="AM833" s="550" t="s">
        <v>55</v>
      </c>
      <c r="AN833" s="551" t="s">
        <v>55</v>
      </c>
      <c r="AO833" s="550" t="s">
        <v>55</v>
      </c>
      <c r="AP833" s="550" t="s">
        <v>55</v>
      </c>
      <c r="AQ833" s="609" t="s">
        <v>32</v>
      </c>
      <c r="AR833" s="437" t="s">
        <v>2239</v>
      </c>
      <c r="AS833" s="437" t="s">
        <v>3107</v>
      </c>
      <c r="AT833" s="437"/>
      <c r="AU833" s="796" t="s">
        <v>2241</v>
      </c>
      <c r="AV833" s="437">
        <v>832</v>
      </c>
    </row>
    <row r="834" spans="1:48" ht="27">
      <c r="A834" s="541">
        <v>45869</v>
      </c>
      <c r="B834" s="542">
        <v>107</v>
      </c>
      <c r="C834" s="543">
        <v>0.375</v>
      </c>
      <c r="D834" s="544">
        <v>2505844</v>
      </c>
      <c r="E834" s="544" t="s">
        <v>59</v>
      </c>
      <c r="F834" s="544" t="s">
        <v>55</v>
      </c>
      <c r="G834" s="858">
        <v>13.6</v>
      </c>
      <c r="H834" s="858"/>
      <c r="I834" s="858"/>
      <c r="J834" s="545"/>
      <c r="K834" s="831">
        <v>11.43</v>
      </c>
      <c r="L834" s="546">
        <f>(SSSE[[#This Row],[Protéine Brut (%) (+/-0,7)]]/(100-SSSE[[#This Row],[Humidité (%)]]))*100</f>
        <v>13.229166666666666</v>
      </c>
      <c r="M834" s="866">
        <v>0.2</v>
      </c>
      <c r="N834" s="866"/>
      <c r="O834" s="866">
        <v>0.7</v>
      </c>
      <c r="P834" s="866">
        <v>1.2</v>
      </c>
      <c r="Q834" s="867">
        <f>SUM(M834:P834)</f>
        <v>2.0999999999999996</v>
      </c>
      <c r="R834" s="868">
        <v>10.7</v>
      </c>
      <c r="S834" s="868">
        <v>23.6</v>
      </c>
      <c r="T834" s="868">
        <v>18.600000000000001</v>
      </c>
      <c r="U834" s="867">
        <f>SUM(SSSE[[#This Row],[G 355µ]:[G 250µ]])</f>
        <v>52.9</v>
      </c>
      <c r="V834" s="868">
        <v>15.6</v>
      </c>
      <c r="W834" s="868">
        <v>12.1</v>
      </c>
      <c r="X834" s="868">
        <v>4.5999999999999996</v>
      </c>
      <c r="Y834" s="884">
        <v>10</v>
      </c>
      <c r="Z834" s="867">
        <f>SUM(V834:Y834)</f>
        <v>42.3</v>
      </c>
      <c r="AA834" s="824">
        <v>27.93</v>
      </c>
      <c r="AB834" s="824">
        <v>61</v>
      </c>
      <c r="AC834" s="1012">
        <v>10.210000000000001</v>
      </c>
      <c r="AD834" s="547">
        <v>88.27</v>
      </c>
      <c r="AE834" s="547">
        <v>-1.72</v>
      </c>
      <c r="AF834" s="547">
        <v>19.239999999999998</v>
      </c>
      <c r="AG834" s="549">
        <v>6</v>
      </c>
      <c r="AH834" s="549">
        <v>110</v>
      </c>
      <c r="AI834" s="948"/>
      <c r="AJ834" s="550"/>
      <c r="AK834" s="550"/>
      <c r="AL834" s="550" t="s">
        <v>46</v>
      </c>
      <c r="AM834" s="550" t="s">
        <v>55</v>
      </c>
      <c r="AN834" s="551" t="s">
        <v>55</v>
      </c>
      <c r="AO834" s="550" t="s">
        <v>55</v>
      </c>
      <c r="AP834" s="550" t="s">
        <v>55</v>
      </c>
      <c r="AQ834" s="609" t="s">
        <v>32</v>
      </c>
      <c r="AR834" s="437" t="s">
        <v>2239</v>
      </c>
      <c r="AS834" s="437" t="s">
        <v>3108</v>
      </c>
      <c r="AT834" s="437"/>
      <c r="AU834" s="796" t="s">
        <v>2241</v>
      </c>
      <c r="AV834" s="437">
        <v>833</v>
      </c>
    </row>
    <row r="835" spans="1:48" ht="27">
      <c r="A835" s="541">
        <v>45870</v>
      </c>
      <c r="B835" s="542">
        <v>108</v>
      </c>
      <c r="C835" s="543">
        <v>0.375</v>
      </c>
      <c r="D835" s="544">
        <v>2505867</v>
      </c>
      <c r="E835" s="544" t="s">
        <v>59</v>
      </c>
      <c r="F835" s="544" t="s">
        <v>55</v>
      </c>
      <c r="G835" s="858">
        <v>13.6</v>
      </c>
      <c r="H835" s="858"/>
      <c r="I835" s="858">
        <v>13.5</v>
      </c>
      <c r="J835" s="545"/>
      <c r="K835" s="831">
        <v>12.4</v>
      </c>
      <c r="L835" s="546">
        <f>(SSSE[[#This Row],[Protéine Brut (%) (+/-0,7)]]/(100-SSSE[[#This Row],[Humidité (%)]]))*100</f>
        <v>14.351851851851851</v>
      </c>
      <c r="M835" s="866">
        <v>0.2</v>
      </c>
      <c r="N835" s="866"/>
      <c r="O835" s="866">
        <v>0.5</v>
      </c>
      <c r="P835" s="866">
        <v>0.7</v>
      </c>
      <c r="Q835" s="867">
        <f>SUM(M835:P835)</f>
        <v>1.4</v>
      </c>
      <c r="R835" s="868">
        <v>6.4</v>
      </c>
      <c r="S835" s="868">
        <v>18</v>
      </c>
      <c r="T835" s="868">
        <v>19</v>
      </c>
      <c r="U835" s="867">
        <f>SUM(SSSE[[#This Row],[G 355µ]:[G 250µ]])</f>
        <v>43.4</v>
      </c>
      <c r="V835" s="868">
        <v>19</v>
      </c>
      <c r="W835" s="868">
        <v>21</v>
      </c>
      <c r="X835" s="868">
        <v>10</v>
      </c>
      <c r="Y835" s="884">
        <v>4</v>
      </c>
      <c r="Z835" s="867">
        <f>SUM(V835:Y835)</f>
        <v>54</v>
      </c>
      <c r="AA835" s="824">
        <v>36.11</v>
      </c>
      <c r="AB835" s="824">
        <v>54</v>
      </c>
      <c r="AC835" s="1012">
        <v>13.4</v>
      </c>
      <c r="AD835" s="547">
        <v>86.84</v>
      </c>
      <c r="AE835" s="547">
        <v>-1.53</v>
      </c>
      <c r="AF835" s="547">
        <v>18.600000000000001</v>
      </c>
      <c r="AG835" s="549">
        <v>7</v>
      </c>
      <c r="AH835" s="549">
        <v>120</v>
      </c>
      <c r="AI835" s="948"/>
      <c r="AJ835" s="550"/>
      <c r="AK835" s="550"/>
      <c r="AL835" s="550" t="s">
        <v>46</v>
      </c>
      <c r="AM835" s="550" t="s">
        <v>55</v>
      </c>
      <c r="AN835" s="551" t="s">
        <v>55</v>
      </c>
      <c r="AO835" s="550" t="s">
        <v>55</v>
      </c>
      <c r="AP835" s="550" t="s">
        <v>55</v>
      </c>
      <c r="AQ835" s="609" t="s">
        <v>32</v>
      </c>
      <c r="AR835" s="437" t="s">
        <v>2239</v>
      </c>
      <c r="AS835" s="437" t="s">
        <v>3109</v>
      </c>
      <c r="AT835" s="437"/>
      <c r="AU835" s="796" t="s">
        <v>2241</v>
      </c>
      <c r="AV835" s="437">
        <v>834</v>
      </c>
    </row>
    <row r="836" spans="1:48" ht="27">
      <c r="A836" s="541">
        <v>45871</v>
      </c>
      <c r="B836" s="542">
        <v>108</v>
      </c>
      <c r="C836" s="543">
        <v>0.375</v>
      </c>
      <c r="D836" s="544">
        <v>2505883</v>
      </c>
      <c r="E836" s="544" t="s">
        <v>21</v>
      </c>
      <c r="F836" s="544" t="s">
        <v>55</v>
      </c>
      <c r="G836" s="858">
        <v>13.7</v>
      </c>
      <c r="H836" s="858"/>
      <c r="I836" s="858">
        <v>13.46</v>
      </c>
      <c r="J836" s="545"/>
      <c r="K836" s="831">
        <v>11.87</v>
      </c>
      <c r="L836" s="546">
        <f>(SSSE[[#This Row],[Protéine Brut (%) (+/-0,7)]]/(100-SSSE[[#This Row],[Humidité (%)]]))*100</f>
        <v>13.754345307068366</v>
      </c>
      <c r="M836" s="866">
        <v>0.02</v>
      </c>
      <c r="N836" s="866"/>
      <c r="O836" s="866">
        <v>1.4</v>
      </c>
      <c r="P836" s="866">
        <v>1.6</v>
      </c>
      <c r="Q836" s="867">
        <f>SUM(M836:P836)</f>
        <v>3.02</v>
      </c>
      <c r="R836" s="868">
        <v>13.1</v>
      </c>
      <c r="S836" s="868">
        <v>24.96</v>
      </c>
      <c r="T836" s="868">
        <v>16.52</v>
      </c>
      <c r="U836" s="867">
        <f>SUM(SSSE[[#This Row],[G 355µ]:[G 250µ]])</f>
        <v>54.58</v>
      </c>
      <c r="V836" s="868">
        <v>13</v>
      </c>
      <c r="W836" s="868">
        <v>12.44</v>
      </c>
      <c r="X836" s="868">
        <v>10.4</v>
      </c>
      <c r="Y836" s="884">
        <v>4.88</v>
      </c>
      <c r="Z836" s="867">
        <f>SUM(V836:Y836)</f>
        <v>40.72</v>
      </c>
      <c r="AA836" s="824">
        <v>31.58</v>
      </c>
      <c r="AB836" s="824">
        <v>66</v>
      </c>
      <c r="AC836" s="1012">
        <v>10.71</v>
      </c>
      <c r="AD836" s="547">
        <v>85.66</v>
      </c>
      <c r="AE836" s="547">
        <v>-1.47</v>
      </c>
      <c r="AF836" s="547">
        <v>19.66</v>
      </c>
      <c r="AG836" s="549">
        <v>8</v>
      </c>
      <c r="AH836" s="549">
        <v>133</v>
      </c>
      <c r="AI836" s="948"/>
      <c r="AJ836" s="550"/>
      <c r="AK836" s="550"/>
      <c r="AL836" s="550" t="s">
        <v>27</v>
      </c>
      <c r="AM836" s="550" t="s">
        <v>55</v>
      </c>
      <c r="AN836" s="551" t="s">
        <v>55</v>
      </c>
      <c r="AO836" s="550" t="s">
        <v>55</v>
      </c>
      <c r="AP836" s="550" t="s">
        <v>55</v>
      </c>
      <c r="AQ836" s="609" t="s">
        <v>32</v>
      </c>
      <c r="AR836" s="437" t="s">
        <v>2239</v>
      </c>
      <c r="AS836" s="437" t="s">
        <v>3110</v>
      </c>
      <c r="AT836" s="437"/>
      <c r="AU836" s="796" t="s">
        <v>2241</v>
      </c>
      <c r="AV836" s="437">
        <v>835</v>
      </c>
    </row>
    <row r="837" spans="1:48" ht="27">
      <c r="A837" s="541">
        <v>45873</v>
      </c>
      <c r="B837" s="542">
        <v>108</v>
      </c>
      <c r="C837" s="543">
        <v>0.34375</v>
      </c>
      <c r="D837" s="544">
        <v>2505924</v>
      </c>
      <c r="E837" s="544" t="s">
        <v>59</v>
      </c>
      <c r="F837" s="544" t="s">
        <v>55</v>
      </c>
      <c r="G837" s="858">
        <v>13.56</v>
      </c>
      <c r="H837" s="858"/>
      <c r="I837" s="858"/>
      <c r="J837" s="545"/>
      <c r="K837" s="831">
        <v>11.44</v>
      </c>
      <c r="L837" s="546">
        <f>(SSSE[[#This Row],[Protéine Brut (%) (+/-0,7)]]/(100-SSSE[[#This Row],[Humidité (%)]]))*100</f>
        <v>13.234613604812587</v>
      </c>
      <c r="M837" s="866">
        <v>0.1</v>
      </c>
      <c r="N837" s="866"/>
      <c r="O837" s="866">
        <v>1</v>
      </c>
      <c r="P837" s="866">
        <v>1.8</v>
      </c>
      <c r="Q837" s="867">
        <f>SUM(M837:P837)</f>
        <v>2.9000000000000004</v>
      </c>
      <c r="R837" s="868">
        <v>12.8</v>
      </c>
      <c r="S837" s="868">
        <v>25.2</v>
      </c>
      <c r="T837" s="868">
        <v>19.2</v>
      </c>
      <c r="U837" s="867">
        <f>SUM(SSSE[[#This Row],[G 355µ]:[G 250µ]])</f>
        <v>57.2</v>
      </c>
      <c r="V837" s="868">
        <v>13.2</v>
      </c>
      <c r="W837" s="868">
        <v>11.2</v>
      </c>
      <c r="X837" s="868">
        <v>9</v>
      </c>
      <c r="Y837" s="884">
        <v>6.4</v>
      </c>
      <c r="Z837" s="867">
        <f>SUM(V837:Y837)</f>
        <v>39.799999999999997</v>
      </c>
      <c r="AA837" s="824">
        <v>32.54</v>
      </c>
      <c r="AB837" s="824">
        <v>82</v>
      </c>
      <c r="AC837" s="1012">
        <v>11.58</v>
      </c>
      <c r="AD837" s="547">
        <v>85.41</v>
      </c>
      <c r="AE837" s="547">
        <v>-1.59</v>
      </c>
      <c r="AF837" s="547">
        <v>20</v>
      </c>
      <c r="AG837" s="549">
        <v>7</v>
      </c>
      <c r="AH837" s="549">
        <v>129</v>
      </c>
      <c r="AI837" s="948"/>
      <c r="AJ837" s="550"/>
      <c r="AK837" s="550"/>
      <c r="AL837" s="550" t="s">
        <v>46</v>
      </c>
      <c r="AM837" s="550" t="s">
        <v>55</v>
      </c>
      <c r="AN837" s="551" t="s">
        <v>55</v>
      </c>
      <c r="AO837" s="550" t="s">
        <v>55</v>
      </c>
      <c r="AP837" s="550" t="s">
        <v>55</v>
      </c>
      <c r="AQ837" s="609" t="s">
        <v>32</v>
      </c>
      <c r="AR837" s="437" t="s">
        <v>2239</v>
      </c>
      <c r="AS837" s="437" t="s">
        <v>3111</v>
      </c>
      <c r="AT837" s="437"/>
      <c r="AU837" s="796" t="s">
        <v>2241</v>
      </c>
      <c r="AV837" s="437">
        <v>836</v>
      </c>
    </row>
    <row r="838" spans="1:48" ht="27">
      <c r="A838" s="541">
        <v>45874</v>
      </c>
      <c r="B838" s="542">
        <v>108</v>
      </c>
      <c r="C838" s="543">
        <v>0.375</v>
      </c>
      <c r="D838" s="544">
        <v>2505944</v>
      </c>
      <c r="E838" s="544" t="s">
        <v>59</v>
      </c>
      <c r="F838" s="544" t="s">
        <v>55</v>
      </c>
      <c r="G838" s="858">
        <v>13.5</v>
      </c>
      <c r="H838" s="858"/>
      <c r="I838" s="858"/>
      <c r="J838" s="545"/>
      <c r="K838" s="831">
        <v>11.73</v>
      </c>
      <c r="L838" s="546">
        <f>(SSSE[[#This Row],[Protéine Brut (%) (+/-0,7)]]/(100-SSSE[[#This Row],[Humidité (%)]]))*100</f>
        <v>13.560693641618499</v>
      </c>
      <c r="M838" s="866">
        <v>0</v>
      </c>
      <c r="N838" s="866"/>
      <c r="O838" s="866">
        <v>1.2</v>
      </c>
      <c r="P838" s="866">
        <v>1.8</v>
      </c>
      <c r="Q838" s="867">
        <f>SUM(M838:P838)</f>
        <v>3</v>
      </c>
      <c r="R838" s="868">
        <v>11.8</v>
      </c>
      <c r="S838" s="868">
        <v>24.2</v>
      </c>
      <c r="T838" s="868">
        <v>15.6</v>
      </c>
      <c r="U838" s="867">
        <f>SUM(SSSE[[#This Row],[G 355µ]:[G 250µ]])</f>
        <v>51.6</v>
      </c>
      <c r="V838" s="868">
        <v>14.2</v>
      </c>
      <c r="W838" s="868">
        <v>17</v>
      </c>
      <c r="X838" s="868">
        <v>5.6</v>
      </c>
      <c r="Y838" s="884">
        <v>7</v>
      </c>
      <c r="Z838" s="867">
        <f>SUM(V838:Y838)</f>
        <v>43.8</v>
      </c>
      <c r="AA838" s="824">
        <v>31.91</v>
      </c>
      <c r="AB838" s="824">
        <v>72</v>
      </c>
      <c r="AC838" s="1012">
        <v>11.57</v>
      </c>
      <c r="AD838" s="547">
        <v>84.23</v>
      </c>
      <c r="AE838" s="547">
        <v>-0.9</v>
      </c>
      <c r="AF838" s="547">
        <v>18.59</v>
      </c>
      <c r="AG838" s="549">
        <v>6</v>
      </c>
      <c r="AH838" s="549">
        <v>121</v>
      </c>
      <c r="AI838" s="948">
        <v>0.86</v>
      </c>
      <c r="AJ838" s="550"/>
      <c r="AK838" s="550"/>
      <c r="AL838" s="550" t="s">
        <v>46</v>
      </c>
      <c r="AM838" s="550" t="s">
        <v>55</v>
      </c>
      <c r="AN838" s="551" t="s">
        <v>55</v>
      </c>
      <c r="AO838" s="550" t="s">
        <v>55</v>
      </c>
      <c r="AP838" s="550" t="s">
        <v>55</v>
      </c>
      <c r="AQ838" s="609" t="s">
        <v>32</v>
      </c>
      <c r="AR838" s="437" t="s">
        <v>2239</v>
      </c>
      <c r="AS838" s="437" t="s">
        <v>3112</v>
      </c>
      <c r="AT838" s="437"/>
      <c r="AU838" s="796" t="s">
        <v>2241</v>
      </c>
      <c r="AV838" s="437">
        <v>837</v>
      </c>
    </row>
    <row r="839" spans="1:48" ht="27">
      <c r="A839" s="541">
        <v>45875</v>
      </c>
      <c r="B839" s="542">
        <v>108</v>
      </c>
      <c r="C839" s="543">
        <v>0.41319444444444442</v>
      </c>
      <c r="D839" s="544">
        <v>2505944</v>
      </c>
      <c r="E839" s="544" t="s">
        <v>59</v>
      </c>
      <c r="F839" s="544" t="s">
        <v>55</v>
      </c>
      <c r="G839" s="858">
        <v>13.55</v>
      </c>
      <c r="H839" s="858"/>
      <c r="I839" s="858"/>
      <c r="J839" s="545"/>
      <c r="K839" s="831">
        <v>11.77</v>
      </c>
      <c r="L839" s="546">
        <f>(SSSE[[#This Row],[Protéine Brut (%) (+/-0,7)]]/(100-SSSE[[#This Row],[Humidité (%)]]))*100</f>
        <v>13.614806246385191</v>
      </c>
      <c r="M839" s="866">
        <v>0</v>
      </c>
      <c r="N839" s="866"/>
      <c r="O839" s="866">
        <v>1.2</v>
      </c>
      <c r="P839" s="866">
        <v>2.6</v>
      </c>
      <c r="Q839" s="867">
        <f>SUM(M839:P839)</f>
        <v>3.8</v>
      </c>
      <c r="R839" s="868">
        <v>12.9</v>
      </c>
      <c r="S839" s="868">
        <v>26</v>
      </c>
      <c r="T839" s="868">
        <v>18</v>
      </c>
      <c r="U839" s="867">
        <f>SUM(SSSE[[#This Row],[G 355µ]:[G 250µ]])</f>
        <v>56.9</v>
      </c>
      <c r="V839" s="868">
        <v>13.2</v>
      </c>
      <c r="W839" s="868">
        <v>15.4</v>
      </c>
      <c r="X839" s="868">
        <v>5</v>
      </c>
      <c r="Y839" s="884">
        <v>6</v>
      </c>
      <c r="Z839" s="867">
        <f>SUM(V839:Y839)</f>
        <v>39.6</v>
      </c>
      <c r="AA839" s="824">
        <v>31.23</v>
      </c>
      <c r="AB839" s="824">
        <v>87</v>
      </c>
      <c r="AC839" s="1012">
        <v>11.32</v>
      </c>
      <c r="AD839" s="547">
        <v>84.54</v>
      </c>
      <c r="AE839" s="547">
        <v>-1.2</v>
      </c>
      <c r="AF839" s="547">
        <v>19.41</v>
      </c>
      <c r="AG839" s="549">
        <v>5</v>
      </c>
      <c r="AH839" s="549">
        <v>101</v>
      </c>
      <c r="AI839" s="949"/>
      <c r="AJ839" s="550"/>
      <c r="AK839" s="550"/>
      <c r="AL839" s="550" t="s">
        <v>46</v>
      </c>
      <c r="AM839" s="550" t="s">
        <v>55</v>
      </c>
      <c r="AN839" s="551" t="s">
        <v>55</v>
      </c>
      <c r="AO839" s="550" t="s">
        <v>55</v>
      </c>
      <c r="AP839" s="550" t="s">
        <v>55</v>
      </c>
      <c r="AQ839" s="609" t="s">
        <v>32</v>
      </c>
      <c r="AR839" s="437" t="s">
        <v>2239</v>
      </c>
      <c r="AS839" s="437" t="s">
        <v>3113</v>
      </c>
      <c r="AT839" s="437"/>
      <c r="AU839" s="796" t="s">
        <v>2241</v>
      </c>
      <c r="AV839" s="437">
        <v>838</v>
      </c>
    </row>
    <row r="840" spans="1:48" ht="27">
      <c r="A840" s="541">
        <v>45876</v>
      </c>
      <c r="B840" s="542">
        <v>108</v>
      </c>
      <c r="C840" s="543">
        <v>0.39583333333333331</v>
      </c>
      <c r="D840" s="544">
        <v>2505997</v>
      </c>
      <c r="E840" s="544" t="s">
        <v>59</v>
      </c>
      <c r="F840" s="544" t="s">
        <v>55</v>
      </c>
      <c r="G840" s="858">
        <v>13.47</v>
      </c>
      <c r="H840" s="858"/>
      <c r="I840" s="858"/>
      <c r="J840" s="545"/>
      <c r="K840" s="831">
        <v>11.74</v>
      </c>
      <c r="L840" s="546">
        <f>(SSSE[[#This Row],[Protéine Brut (%) (+/-0,7)]]/(100-SSSE[[#This Row],[Humidité (%)]]))*100</f>
        <v>13.567548826996417</v>
      </c>
      <c r="M840" s="866">
        <v>0</v>
      </c>
      <c r="N840" s="866"/>
      <c r="O840" s="866">
        <v>0.4</v>
      </c>
      <c r="P840" s="866">
        <v>2.2000000000000002</v>
      </c>
      <c r="Q840" s="867">
        <f>SUM(M840:P840)</f>
        <v>2.6</v>
      </c>
      <c r="R840" s="868">
        <v>12.6</v>
      </c>
      <c r="S840" s="868">
        <v>25.6</v>
      </c>
      <c r="T840" s="868">
        <v>19</v>
      </c>
      <c r="U840" s="867">
        <f>SUM(SSSE[[#This Row],[G 355µ]:[G 250µ]])</f>
        <v>57.2</v>
      </c>
      <c r="V840" s="868">
        <v>13.9</v>
      </c>
      <c r="W840" s="868">
        <v>13.2</v>
      </c>
      <c r="X840" s="868">
        <v>5</v>
      </c>
      <c r="Y840" s="884">
        <v>7.2</v>
      </c>
      <c r="Z840" s="867">
        <f>SUM(V840:Y840)</f>
        <v>39.300000000000004</v>
      </c>
      <c r="AA840" s="824">
        <v>33.18</v>
      </c>
      <c r="AB840" s="824">
        <v>81</v>
      </c>
      <c r="AC840" s="1012">
        <v>11.98</v>
      </c>
      <c r="AD840" s="547">
        <v>85.16</v>
      </c>
      <c r="AE840" s="547">
        <v>-1.21</v>
      </c>
      <c r="AF840" s="547">
        <v>19.38</v>
      </c>
      <c r="AG840" s="549">
        <v>8</v>
      </c>
      <c r="AH840" s="549">
        <v>125</v>
      </c>
      <c r="AI840" s="948">
        <v>0.89</v>
      </c>
      <c r="AJ840" s="550"/>
      <c r="AK840" s="550"/>
      <c r="AL840" s="550" t="s">
        <v>27</v>
      </c>
      <c r="AM840" s="550" t="s">
        <v>55</v>
      </c>
      <c r="AN840" s="551" t="s">
        <v>55</v>
      </c>
      <c r="AO840" s="550" t="s">
        <v>55</v>
      </c>
      <c r="AP840" s="550" t="s">
        <v>55</v>
      </c>
      <c r="AQ840" s="609" t="s">
        <v>32</v>
      </c>
      <c r="AR840" s="437" t="s">
        <v>2239</v>
      </c>
      <c r="AS840" s="437" t="s">
        <v>3114</v>
      </c>
      <c r="AT840" s="437"/>
      <c r="AU840" s="796" t="s">
        <v>2241</v>
      </c>
      <c r="AV840" s="437">
        <v>839</v>
      </c>
    </row>
    <row r="841" spans="1:48" ht="27">
      <c r="A841" s="541">
        <v>45877</v>
      </c>
      <c r="B841" s="542">
        <v>108</v>
      </c>
      <c r="C841" s="543">
        <v>0.42708333333333331</v>
      </c>
      <c r="D841" s="544">
        <v>2506021</v>
      </c>
      <c r="E841" s="544" t="s">
        <v>59</v>
      </c>
      <c r="F841" s="544" t="s">
        <v>55</v>
      </c>
      <c r="G841" s="858">
        <v>13.61</v>
      </c>
      <c r="H841" s="858"/>
      <c r="I841" s="858"/>
      <c r="J841" s="545"/>
      <c r="K841" s="831">
        <v>11.81</v>
      </c>
      <c r="L841" s="546">
        <f>(SSSE[[#This Row],[Protéine Brut (%) (+/-0,7)]]/(100-SSSE[[#This Row],[Humidité (%)]]))*100</f>
        <v>13.670563722653084</v>
      </c>
      <c r="M841" s="866">
        <v>0.2</v>
      </c>
      <c r="N841" s="866"/>
      <c r="O841" s="866">
        <v>1.2</v>
      </c>
      <c r="P841" s="866">
        <v>2.7</v>
      </c>
      <c r="Q841" s="867">
        <f>SUM(M841:P841)</f>
        <v>4.0999999999999996</v>
      </c>
      <c r="R841" s="868">
        <v>13.6</v>
      </c>
      <c r="S841" s="868">
        <v>24.6</v>
      </c>
      <c r="T841" s="868">
        <v>11.8</v>
      </c>
      <c r="U841" s="867">
        <f>SUM(SSSE[[#This Row],[G 355µ]:[G 250µ]])</f>
        <v>50</v>
      </c>
      <c r="V841" s="868">
        <v>12.8</v>
      </c>
      <c r="W841" s="868">
        <v>17</v>
      </c>
      <c r="X841" s="868">
        <v>9.4</v>
      </c>
      <c r="Y841" s="884">
        <v>5</v>
      </c>
      <c r="Z841" s="867">
        <f>SUM(V841:Y841)</f>
        <v>44.2</v>
      </c>
      <c r="AA841" s="824">
        <v>34.119999999999997</v>
      </c>
      <c r="AB841" s="824">
        <v>77</v>
      </c>
      <c r="AC841" s="1012">
        <v>12.43</v>
      </c>
      <c r="AD841" s="547">
        <v>85.27</v>
      </c>
      <c r="AE841" s="547">
        <v>-1.33</v>
      </c>
      <c r="AF841" s="547">
        <v>18.55</v>
      </c>
      <c r="AG841" s="549">
        <v>5</v>
      </c>
      <c r="AH841" s="549">
        <v>110</v>
      </c>
      <c r="AI841" s="948"/>
      <c r="AJ841" s="550"/>
      <c r="AK841" s="550"/>
      <c r="AL841" s="550" t="s">
        <v>46</v>
      </c>
      <c r="AM841" s="550" t="s">
        <v>55</v>
      </c>
      <c r="AN841" s="551" t="s">
        <v>55</v>
      </c>
      <c r="AO841" s="550" t="s">
        <v>55</v>
      </c>
      <c r="AP841" s="550" t="s">
        <v>55</v>
      </c>
      <c r="AQ841" s="609" t="s">
        <v>32</v>
      </c>
      <c r="AR841" s="437" t="s">
        <v>2239</v>
      </c>
      <c r="AS841" s="437" t="s">
        <v>3115</v>
      </c>
      <c r="AT841" s="437"/>
      <c r="AU841" s="796" t="s">
        <v>2241</v>
      </c>
      <c r="AV841" s="437">
        <v>840</v>
      </c>
    </row>
    <row r="842" spans="1:48" ht="27">
      <c r="A842" s="541">
        <v>45880</v>
      </c>
      <c r="B842" s="542">
        <v>108</v>
      </c>
      <c r="C842" s="543">
        <v>0.42708333333333331</v>
      </c>
      <c r="D842" s="544">
        <v>2506090</v>
      </c>
      <c r="E842" s="544" t="s">
        <v>59</v>
      </c>
      <c r="F842" s="544" t="s">
        <v>55</v>
      </c>
      <c r="G842" s="858">
        <v>13.7</v>
      </c>
      <c r="H842" s="858"/>
      <c r="I842" s="858"/>
      <c r="J842" s="545"/>
      <c r="K842" s="831">
        <v>11.88</v>
      </c>
      <c r="L842" s="546">
        <f>(SSSE[[#This Row],[Protéine Brut (%) (+/-0,7)]]/(100-SSSE[[#This Row],[Humidité (%)]]))*100</f>
        <v>13.76593279258401</v>
      </c>
      <c r="M842" s="866">
        <v>0</v>
      </c>
      <c r="N842" s="866"/>
      <c r="O842" s="866">
        <v>1.2</v>
      </c>
      <c r="P842" s="866">
        <v>1.88</v>
      </c>
      <c r="Q842" s="867">
        <f>SUM(M842:P842)</f>
        <v>3.08</v>
      </c>
      <c r="R842" s="868">
        <v>13</v>
      </c>
      <c r="S842" s="868">
        <v>25.6</v>
      </c>
      <c r="T842" s="868">
        <v>17</v>
      </c>
      <c r="U842" s="867">
        <f>SUM(SSSE[[#This Row],[G 355µ]:[G 250µ]])</f>
        <v>55.6</v>
      </c>
      <c r="V842" s="868">
        <v>12.8</v>
      </c>
      <c r="W842" s="868">
        <v>16</v>
      </c>
      <c r="X842" s="868">
        <v>8.6</v>
      </c>
      <c r="Y842" s="884">
        <v>4.5999999999999996</v>
      </c>
      <c r="Z842" s="867">
        <f>SUM(V842:Y842)</f>
        <v>42</v>
      </c>
      <c r="AA842" s="824">
        <v>29.5</v>
      </c>
      <c r="AB842" s="824">
        <v>81.2</v>
      </c>
      <c r="AC842" s="1012">
        <v>10.9</v>
      </c>
      <c r="AD842" s="547">
        <v>85.54</v>
      </c>
      <c r="AE842" s="547">
        <v>-1.5</v>
      </c>
      <c r="AF842" s="547">
        <v>19.399999999999999</v>
      </c>
      <c r="AG842" s="549">
        <v>5</v>
      </c>
      <c r="AH842" s="549">
        <v>120</v>
      </c>
      <c r="AI842" s="948">
        <v>0.87</v>
      </c>
      <c r="AJ842" s="550"/>
      <c r="AK842" s="1036" t="s">
        <v>1124</v>
      </c>
      <c r="AL842" s="550" t="s">
        <v>46</v>
      </c>
      <c r="AM842" s="550" t="s">
        <v>55</v>
      </c>
      <c r="AN842" s="551" t="s">
        <v>55</v>
      </c>
      <c r="AO842" s="550" t="s">
        <v>55</v>
      </c>
      <c r="AP842" s="550" t="s">
        <v>55</v>
      </c>
      <c r="AQ842" s="609" t="s">
        <v>32</v>
      </c>
      <c r="AR842" s="437" t="s">
        <v>2239</v>
      </c>
      <c r="AS842" s="437" t="s">
        <v>3116</v>
      </c>
      <c r="AT842" s="437"/>
      <c r="AU842" s="796" t="s">
        <v>2241</v>
      </c>
      <c r="AV842" s="437">
        <v>841</v>
      </c>
    </row>
    <row r="843" spans="1:48" ht="27">
      <c r="A843" s="541">
        <v>45880</v>
      </c>
      <c r="B843" s="542">
        <v>108</v>
      </c>
      <c r="C843" s="543">
        <v>0.625</v>
      </c>
      <c r="D843" s="544">
        <v>2506116</v>
      </c>
      <c r="E843" s="544" t="s">
        <v>59</v>
      </c>
      <c r="F843" s="544" t="s">
        <v>55</v>
      </c>
      <c r="G843" s="858">
        <v>13.69</v>
      </c>
      <c r="H843" s="858"/>
      <c r="I843" s="858"/>
      <c r="J843" s="545"/>
      <c r="K843" s="831">
        <v>11.7</v>
      </c>
      <c r="L843" s="546">
        <f>(SSSE[[#This Row],[Protéine Brut (%) (+/-0,7)]]/(100-SSSE[[#This Row],[Humidité (%)]]))*100</f>
        <v>13.555787278415016</v>
      </c>
      <c r="M843" s="866"/>
      <c r="N843" s="866"/>
      <c r="O843" s="866"/>
      <c r="P843" s="866"/>
      <c r="Q843" s="867"/>
      <c r="R843" s="868"/>
      <c r="S843" s="868"/>
      <c r="T843" s="868"/>
      <c r="U843" s="867"/>
      <c r="V843" s="868"/>
      <c r="W843" s="868"/>
      <c r="X843" s="868"/>
      <c r="Y843" s="884"/>
      <c r="Z843" s="867"/>
      <c r="AA843" s="824"/>
      <c r="AB843" s="824"/>
      <c r="AC843" s="1012"/>
      <c r="AD843" s="547">
        <v>85.8</v>
      </c>
      <c r="AE843" s="547">
        <v>-1.44</v>
      </c>
      <c r="AF843" s="547">
        <v>19.7</v>
      </c>
      <c r="AG843" s="549"/>
      <c r="AH843" s="549"/>
      <c r="AI843" s="949"/>
      <c r="AJ843" s="550"/>
      <c r="AK843" s="550"/>
      <c r="AL843" s="550" t="s">
        <v>105</v>
      </c>
      <c r="AM843" s="550" t="s">
        <v>55</v>
      </c>
      <c r="AN843" s="551" t="s">
        <v>55</v>
      </c>
      <c r="AO843" s="550" t="s">
        <v>55</v>
      </c>
      <c r="AP843" s="550" t="s">
        <v>55</v>
      </c>
      <c r="AQ843" s="609" t="s">
        <v>32</v>
      </c>
      <c r="AR843" s="437" t="s">
        <v>2239</v>
      </c>
      <c r="AS843" s="437" t="s">
        <v>3117</v>
      </c>
      <c r="AT843" s="437"/>
      <c r="AU843" s="796" t="s">
        <v>2241</v>
      </c>
      <c r="AV843" s="437">
        <v>842</v>
      </c>
    </row>
    <row r="844" spans="1:48" ht="27">
      <c r="A844" s="535">
        <v>45881</v>
      </c>
      <c r="B844" s="542">
        <v>108</v>
      </c>
      <c r="C844" s="537">
        <v>0.39583333333333331</v>
      </c>
      <c r="D844" s="538">
        <v>2506119</v>
      </c>
      <c r="E844" s="538" t="s">
        <v>59</v>
      </c>
      <c r="F844" s="538" t="s">
        <v>55</v>
      </c>
      <c r="G844" s="857">
        <v>13.5</v>
      </c>
      <c r="H844" s="857"/>
      <c r="I844" s="857">
        <v>13.36</v>
      </c>
      <c r="J844" s="530"/>
      <c r="K844" s="830">
        <v>11.64</v>
      </c>
      <c r="L844" s="546">
        <f>(SSSE[[#This Row],[Protéine Brut (%) (+/-0,7)]]/(100-SSSE[[#This Row],[Humidité (%)]]))*100</f>
        <v>13.456647398843932</v>
      </c>
      <c r="M844" s="865">
        <v>0.04</v>
      </c>
      <c r="N844" s="865"/>
      <c r="O844" s="865">
        <v>1.08</v>
      </c>
      <c r="P844" s="865">
        <v>1.8</v>
      </c>
      <c r="Q844" s="867">
        <f t="shared" ref="Q844:Q845" si="113">SUM(M844:P844)</f>
        <v>2.92</v>
      </c>
      <c r="R844" s="862">
        <v>12.8</v>
      </c>
      <c r="S844" s="862">
        <v>25.12</v>
      </c>
      <c r="T844" s="862">
        <v>14.1</v>
      </c>
      <c r="U844" s="867">
        <f>SUM(SSSE[[#This Row],[G 355µ]:[G 250µ]])</f>
        <v>52.02</v>
      </c>
      <c r="V844" s="862">
        <v>14.8</v>
      </c>
      <c r="W844" s="862">
        <v>14.2</v>
      </c>
      <c r="X844" s="862">
        <v>8.44</v>
      </c>
      <c r="Y844" s="883">
        <v>5.2</v>
      </c>
      <c r="Z844" s="867">
        <f>SUM(V844:Y844)</f>
        <v>42.64</v>
      </c>
      <c r="AA844" s="822">
        <v>29.95</v>
      </c>
      <c r="AB844" s="822">
        <v>76.31</v>
      </c>
      <c r="AC844" s="1012">
        <v>10.8</v>
      </c>
      <c r="AD844" s="531">
        <v>85.86</v>
      </c>
      <c r="AE844" s="531">
        <v>-1.34</v>
      </c>
      <c r="AF844" s="531">
        <v>18.600000000000001</v>
      </c>
      <c r="AG844" s="540">
        <v>10</v>
      </c>
      <c r="AH844" s="540">
        <v>135</v>
      </c>
      <c r="AI844" s="947">
        <v>0.97</v>
      </c>
      <c r="AJ844" s="437"/>
      <c r="AK844" s="437"/>
      <c r="AL844" s="437" t="s">
        <v>27</v>
      </c>
      <c r="AM844" s="550" t="s">
        <v>55</v>
      </c>
      <c r="AN844" s="551" t="s">
        <v>55</v>
      </c>
      <c r="AO844" s="550" t="s">
        <v>55</v>
      </c>
      <c r="AP844" s="550" t="s">
        <v>55</v>
      </c>
      <c r="AQ844" s="609" t="s">
        <v>32</v>
      </c>
      <c r="AR844" s="437" t="s">
        <v>2239</v>
      </c>
      <c r="AS844" s="437" t="s">
        <v>3118</v>
      </c>
      <c r="AT844" s="437"/>
      <c r="AU844" s="796" t="s">
        <v>2241</v>
      </c>
      <c r="AV844" s="437">
        <v>843</v>
      </c>
    </row>
    <row r="845" spans="1:48" ht="27">
      <c r="A845" s="541">
        <v>45881</v>
      </c>
      <c r="B845" s="542">
        <v>108</v>
      </c>
      <c r="C845" s="537">
        <v>0.39583333333333331</v>
      </c>
      <c r="D845" s="544">
        <v>2506118</v>
      </c>
      <c r="E845" s="544" t="s">
        <v>40</v>
      </c>
      <c r="F845" s="544" t="s">
        <v>55</v>
      </c>
      <c r="G845" s="858">
        <v>14</v>
      </c>
      <c r="H845" s="858"/>
      <c r="I845" s="858">
        <v>14.16</v>
      </c>
      <c r="J845" s="545"/>
      <c r="K845" s="831">
        <v>11.65</v>
      </c>
      <c r="L845" s="546">
        <f>(SSSE[[#This Row],[Protéine Brut (%) (+/-0,7)]]/(100-SSSE[[#This Row],[Humidité (%)]]))*100</f>
        <v>13.546511627906977</v>
      </c>
      <c r="M845" s="866">
        <v>0.1</v>
      </c>
      <c r="N845" s="866"/>
      <c r="O845" s="866">
        <v>1.7</v>
      </c>
      <c r="P845" s="866">
        <v>2.4</v>
      </c>
      <c r="Q845" s="867">
        <f t="shared" si="113"/>
        <v>4.2</v>
      </c>
      <c r="R845" s="868">
        <v>16</v>
      </c>
      <c r="S845" s="868">
        <v>26.4</v>
      </c>
      <c r="T845" s="868">
        <v>15.4</v>
      </c>
      <c r="U845" s="867">
        <f>SUM(SSSE[[#This Row],[G 355µ]:[G 250µ]])</f>
        <v>57.8</v>
      </c>
      <c r="V845" s="868">
        <v>12.8</v>
      </c>
      <c r="W845" s="868">
        <v>9.6</v>
      </c>
      <c r="X845" s="868">
        <v>5.22</v>
      </c>
      <c r="Y845" s="884">
        <v>7.8</v>
      </c>
      <c r="Z845" s="867">
        <f>SUM(V845:Y845)</f>
        <v>35.419999999999995</v>
      </c>
      <c r="AA845" s="824">
        <v>33.6</v>
      </c>
      <c r="AB845" s="824">
        <v>80</v>
      </c>
      <c r="AC845" s="1012">
        <v>11.7</v>
      </c>
      <c r="AD845" s="547">
        <v>85.73</v>
      </c>
      <c r="AE845" s="547">
        <v>-1.47</v>
      </c>
      <c r="AF845" s="547">
        <v>19.12</v>
      </c>
      <c r="AG845" s="549">
        <v>5</v>
      </c>
      <c r="AH845" s="549">
        <v>120</v>
      </c>
      <c r="AI845" s="948">
        <v>0.93</v>
      </c>
      <c r="AJ845" s="550"/>
      <c r="AK845" s="550"/>
      <c r="AL845" s="550" t="s">
        <v>46</v>
      </c>
      <c r="AM845" s="550" t="s">
        <v>55</v>
      </c>
      <c r="AN845" s="551" t="s">
        <v>55</v>
      </c>
      <c r="AO845" s="550" t="s">
        <v>55</v>
      </c>
      <c r="AP845" s="550" t="s">
        <v>55</v>
      </c>
      <c r="AQ845" s="609" t="s">
        <v>32</v>
      </c>
      <c r="AR845" s="437" t="s">
        <v>2239</v>
      </c>
      <c r="AS845" s="437" t="s">
        <v>3119</v>
      </c>
      <c r="AT845" s="437"/>
      <c r="AU845" s="796" t="s">
        <v>2241</v>
      </c>
      <c r="AV845" s="437">
        <v>844</v>
      </c>
    </row>
    <row r="846" spans="1:48" ht="27">
      <c r="A846" s="541">
        <v>45882</v>
      </c>
      <c r="B846" s="542">
        <v>108</v>
      </c>
      <c r="C846" s="543">
        <v>0.41666666666666669</v>
      </c>
      <c r="D846" s="544">
        <v>2506165</v>
      </c>
      <c r="E846" s="544" t="s">
        <v>59</v>
      </c>
      <c r="F846" s="544" t="s">
        <v>55</v>
      </c>
      <c r="G846" s="858">
        <v>14.13</v>
      </c>
      <c r="H846" s="858"/>
      <c r="I846" s="858"/>
      <c r="J846" s="545"/>
      <c r="K846" s="831">
        <v>11.43</v>
      </c>
      <c r="L846" s="546">
        <f>(SSSE[[#This Row],[Protéine Brut (%) (+/-0,7)]]/(100-SSSE[[#This Row],[Humidité (%)]]))*100</f>
        <v>13.310818679399091</v>
      </c>
      <c r="M846" s="866">
        <v>0.2</v>
      </c>
      <c r="N846" s="866"/>
      <c r="O846" s="866">
        <v>1.4</v>
      </c>
      <c r="P846" s="866">
        <v>2</v>
      </c>
      <c r="Q846" s="867">
        <f t="shared" ref="Q846" si="114">SUM(M846:P846)</f>
        <v>3.5999999999999996</v>
      </c>
      <c r="R846" s="868">
        <v>15</v>
      </c>
      <c r="S846" s="868">
        <v>25</v>
      </c>
      <c r="T846" s="868">
        <v>15</v>
      </c>
      <c r="U846" s="867">
        <f>SUM(SSSE[[#This Row],[G 355µ]:[G 250µ]])</f>
        <v>55</v>
      </c>
      <c r="V846" s="868">
        <v>13</v>
      </c>
      <c r="W846" s="868">
        <v>13</v>
      </c>
      <c r="X846" s="868">
        <v>6</v>
      </c>
      <c r="Y846" s="884">
        <v>6.5</v>
      </c>
      <c r="Z846" s="867">
        <f>SUM(V846:Y846)</f>
        <v>38.5</v>
      </c>
      <c r="AA846" s="824">
        <v>35.950000000000003</v>
      </c>
      <c r="AB846" s="824">
        <v>77</v>
      </c>
      <c r="AC846" s="1012">
        <v>12.3</v>
      </c>
      <c r="AD846" s="547">
        <v>85.56</v>
      </c>
      <c r="AE846" s="547">
        <v>-1.55</v>
      </c>
      <c r="AF846" s="547">
        <v>18.829999999999998</v>
      </c>
      <c r="AG846" s="549">
        <v>7</v>
      </c>
      <c r="AH846" s="549">
        <v>130</v>
      </c>
      <c r="AI846" s="948">
        <v>0.88</v>
      </c>
      <c r="AJ846" s="550"/>
      <c r="AK846" s="550"/>
      <c r="AL846" s="550" t="s">
        <v>46</v>
      </c>
      <c r="AM846" s="550" t="s">
        <v>55</v>
      </c>
      <c r="AN846" s="551" t="s">
        <v>55</v>
      </c>
      <c r="AO846" s="550" t="s">
        <v>55</v>
      </c>
      <c r="AP846" s="550" t="s">
        <v>55</v>
      </c>
      <c r="AQ846" s="609" t="s">
        <v>32</v>
      </c>
      <c r="AR846" s="437" t="s">
        <v>2239</v>
      </c>
      <c r="AS846" s="437" t="s">
        <v>3120</v>
      </c>
      <c r="AT846" s="437"/>
      <c r="AU846" s="796" t="s">
        <v>2241</v>
      </c>
      <c r="AV846" s="437">
        <v>845</v>
      </c>
    </row>
    <row r="847" spans="1:48" ht="27">
      <c r="A847" s="541">
        <v>45883</v>
      </c>
      <c r="B847" s="542">
        <v>108</v>
      </c>
      <c r="C847" s="543">
        <v>0.35416666666666669</v>
      </c>
      <c r="D847" s="544">
        <v>2506173</v>
      </c>
      <c r="E847" s="544" t="s">
        <v>59</v>
      </c>
      <c r="F847" s="544" t="s">
        <v>55</v>
      </c>
      <c r="G847" s="858">
        <v>14.06</v>
      </c>
      <c r="H847" s="858"/>
      <c r="I847" s="858">
        <v>14.2</v>
      </c>
      <c r="J847" s="545"/>
      <c r="K847" s="831">
        <v>11.25</v>
      </c>
      <c r="L847" s="546">
        <f>(SSSE[[#This Row],[Protéine Brut (%) (+/-0,7)]]/(100-SSSE[[#This Row],[Humidité (%)]]))*100</f>
        <v>13.090528275541075</v>
      </c>
      <c r="M847" s="866">
        <v>0.02</v>
      </c>
      <c r="N847" s="866"/>
      <c r="O847" s="866">
        <v>1.2</v>
      </c>
      <c r="P847" s="866">
        <v>1.5</v>
      </c>
      <c r="Q847" s="867">
        <f t="shared" ref="Q847" si="115">SUM(M847:P847)</f>
        <v>2.7199999999999998</v>
      </c>
      <c r="R847" s="868">
        <v>13.4</v>
      </c>
      <c r="S847" s="868">
        <v>25.58</v>
      </c>
      <c r="T847" s="868">
        <v>18.8</v>
      </c>
      <c r="U847" s="867">
        <f>SUM(SSSE[[#This Row],[G 355µ]:[G 250µ]])</f>
        <v>57.78</v>
      </c>
      <c r="V847" s="868">
        <v>14</v>
      </c>
      <c r="W847" s="868">
        <v>10.44</v>
      </c>
      <c r="X847" s="868">
        <v>7.66</v>
      </c>
      <c r="Y847" s="884">
        <v>4.76</v>
      </c>
      <c r="Z847" s="867">
        <f>SUM(V847:Y847)</f>
        <v>36.859999999999992</v>
      </c>
      <c r="AA847" s="824">
        <v>35.299999999999997</v>
      </c>
      <c r="AB847" s="824">
        <v>78.5</v>
      </c>
      <c r="AC847" s="1012">
        <v>11.8</v>
      </c>
      <c r="AD847" s="547">
        <v>85.63</v>
      </c>
      <c r="AE847" s="547">
        <v>-1.54</v>
      </c>
      <c r="AF847" s="547">
        <v>18.600000000000001</v>
      </c>
      <c r="AG847" s="549">
        <v>6</v>
      </c>
      <c r="AH847" s="549">
        <v>114</v>
      </c>
      <c r="AI847" s="948">
        <v>0.87</v>
      </c>
      <c r="AJ847" s="550"/>
      <c r="AK847" s="550"/>
      <c r="AL847" s="550" t="s">
        <v>46</v>
      </c>
      <c r="AM847" s="550" t="s">
        <v>55</v>
      </c>
      <c r="AN847" s="551" t="s">
        <v>55</v>
      </c>
      <c r="AO847" s="550" t="s">
        <v>55</v>
      </c>
      <c r="AP847" s="550" t="s">
        <v>55</v>
      </c>
      <c r="AQ847" s="609" t="s">
        <v>32</v>
      </c>
      <c r="AR847" s="437" t="s">
        <v>2239</v>
      </c>
      <c r="AS847" s="437" t="s">
        <v>3121</v>
      </c>
      <c r="AT847" s="437"/>
      <c r="AU847" s="796" t="s">
        <v>2241</v>
      </c>
      <c r="AV847" s="437">
        <v>846</v>
      </c>
    </row>
    <row r="848" spans="1:48" ht="27">
      <c r="A848" s="541">
        <v>45884</v>
      </c>
      <c r="B848" s="542">
        <v>108</v>
      </c>
      <c r="C848" s="543">
        <v>0.35416666666666669</v>
      </c>
      <c r="D848" s="544">
        <v>2506203</v>
      </c>
      <c r="E848" s="544" t="s">
        <v>59</v>
      </c>
      <c r="F848" s="544" t="s">
        <v>55</v>
      </c>
      <c r="G848" s="858">
        <v>13.96</v>
      </c>
      <c r="H848" s="858"/>
      <c r="I848" s="858"/>
      <c r="J848" s="545"/>
      <c r="K848" s="831">
        <v>11.64</v>
      </c>
      <c r="L848" s="546">
        <f>(SSSE[[#This Row],[Protéine Brut (%) (+/-0,7)]]/(100-SSSE[[#This Row],[Humidité (%)]]))*100</f>
        <v>13.528591352859138</v>
      </c>
      <c r="M848" s="866">
        <v>0.1</v>
      </c>
      <c r="N848" s="866"/>
      <c r="O848" s="866">
        <v>1.1200000000000001</v>
      </c>
      <c r="P848" s="866">
        <v>1.4</v>
      </c>
      <c r="Q848" s="867">
        <f t="shared" ref="Q848" si="116">SUM(M848:P848)</f>
        <v>2.62</v>
      </c>
      <c r="R848" s="868">
        <v>13.66</v>
      </c>
      <c r="S848" s="868">
        <v>26</v>
      </c>
      <c r="T848" s="868">
        <v>16.84</v>
      </c>
      <c r="U848" s="867">
        <f>SUM(SSSE[[#This Row],[G 355µ]:[G 250µ]])</f>
        <v>56.5</v>
      </c>
      <c r="V848" s="868">
        <v>13.96</v>
      </c>
      <c r="W848" s="868">
        <v>11.2</v>
      </c>
      <c r="X848" s="868">
        <v>9</v>
      </c>
      <c r="Y848" s="884">
        <v>5</v>
      </c>
      <c r="Z848" s="867">
        <f>SUM(V848:Y848)</f>
        <v>39.159999999999997</v>
      </c>
      <c r="AA848" s="824">
        <v>30.67</v>
      </c>
      <c r="AB848" s="824">
        <v>86.17</v>
      </c>
      <c r="AC848" s="1012">
        <v>10.4</v>
      </c>
      <c r="AD848" s="547">
        <v>85.87</v>
      </c>
      <c r="AE848" s="547">
        <v>-1.54</v>
      </c>
      <c r="AF848" s="547">
        <v>18.41</v>
      </c>
      <c r="AG848" s="549">
        <v>7</v>
      </c>
      <c r="AH848" s="549">
        <v>85</v>
      </c>
      <c r="AI848" s="948">
        <v>0.9</v>
      </c>
      <c r="AJ848" s="550"/>
      <c r="AK848" s="550"/>
      <c r="AL848" s="550" t="s">
        <v>46</v>
      </c>
      <c r="AM848" s="550" t="s">
        <v>55</v>
      </c>
      <c r="AN848" s="551" t="s">
        <v>55</v>
      </c>
      <c r="AO848" s="550" t="s">
        <v>55</v>
      </c>
      <c r="AP848" s="550" t="s">
        <v>55</v>
      </c>
      <c r="AQ848" s="609" t="s">
        <v>32</v>
      </c>
      <c r="AR848" s="437" t="s">
        <v>2239</v>
      </c>
      <c r="AS848" s="437" t="s">
        <v>3122</v>
      </c>
      <c r="AT848" s="437"/>
      <c r="AU848" s="796" t="s">
        <v>2241</v>
      </c>
      <c r="AV848" s="437">
        <v>847</v>
      </c>
    </row>
    <row r="849" spans="1:48" ht="27">
      <c r="A849" s="541">
        <v>45884</v>
      </c>
      <c r="B849" s="542">
        <v>108</v>
      </c>
      <c r="C849" s="543">
        <v>0.5625</v>
      </c>
      <c r="D849" s="544">
        <v>2506229</v>
      </c>
      <c r="E849" s="544" t="s">
        <v>59</v>
      </c>
      <c r="F849" s="544" t="s">
        <v>55</v>
      </c>
      <c r="G849" s="858">
        <v>13.66</v>
      </c>
      <c r="H849" s="858"/>
      <c r="I849" s="858"/>
      <c r="J849" s="545"/>
      <c r="K849" s="831">
        <v>11.83</v>
      </c>
      <c r="L849" s="546">
        <f>(SSSE[[#This Row],[Protéine Brut (%) (+/-0,7)]]/(100-SSSE[[#This Row],[Humidité (%)]]))*100</f>
        <v>13.701644660643966</v>
      </c>
      <c r="M849" s="866"/>
      <c r="N849" s="866"/>
      <c r="O849" s="866"/>
      <c r="P849" s="866"/>
      <c r="Q849" s="867"/>
      <c r="R849" s="868"/>
      <c r="S849" s="868"/>
      <c r="T849" s="868"/>
      <c r="U849" s="868"/>
      <c r="V849" s="868"/>
      <c r="W849" s="868"/>
      <c r="X849" s="868"/>
      <c r="Y849" s="884"/>
      <c r="Z849" s="867"/>
      <c r="AA849" s="824"/>
      <c r="AB849" s="824"/>
      <c r="AC849" s="1012"/>
      <c r="AD849" s="547">
        <v>84.82</v>
      </c>
      <c r="AE849" s="547">
        <v>-1.4</v>
      </c>
      <c r="AF849" s="547">
        <v>18.53</v>
      </c>
      <c r="AG849" s="549">
        <v>6</v>
      </c>
      <c r="AH849" s="549">
        <v>90</v>
      </c>
      <c r="AI849" s="948"/>
      <c r="AJ849" s="550"/>
      <c r="AK849" s="550"/>
      <c r="AL849" s="550" t="s">
        <v>46</v>
      </c>
      <c r="AM849" s="550" t="s">
        <v>55</v>
      </c>
      <c r="AN849" s="551" t="s">
        <v>55</v>
      </c>
      <c r="AO849" s="550" t="s">
        <v>55</v>
      </c>
      <c r="AP849" s="550" t="s">
        <v>55</v>
      </c>
      <c r="AQ849" s="609" t="s">
        <v>32</v>
      </c>
      <c r="AR849" s="437" t="s">
        <v>2239</v>
      </c>
      <c r="AS849" s="437" t="s">
        <v>3123</v>
      </c>
      <c r="AT849" s="437"/>
      <c r="AU849" s="796" t="s">
        <v>2241</v>
      </c>
      <c r="AV849" s="437">
        <v>848</v>
      </c>
    </row>
    <row r="850" spans="1:48" ht="27">
      <c r="A850" s="541">
        <v>45887</v>
      </c>
      <c r="B850" s="542">
        <v>108</v>
      </c>
      <c r="C850" s="543">
        <v>0.41666666666666669</v>
      </c>
      <c r="D850" s="544">
        <v>2506276</v>
      </c>
      <c r="E850" s="544" t="s">
        <v>59</v>
      </c>
      <c r="F850" s="544" t="s">
        <v>55</v>
      </c>
      <c r="G850" s="858">
        <v>13.8</v>
      </c>
      <c r="H850" s="858"/>
      <c r="I850" s="858"/>
      <c r="J850" s="545"/>
      <c r="K850" s="831">
        <v>11.82</v>
      </c>
      <c r="L850" s="546">
        <f>(SSSE[[#This Row],[Protéine Brut (%) (+/-0,7)]]/(100-SSSE[[#This Row],[Humidité (%)]]))*100</f>
        <v>13.712296983758701</v>
      </c>
      <c r="M850" s="866">
        <v>0</v>
      </c>
      <c r="N850" s="866"/>
      <c r="O850" s="866">
        <v>1.2</v>
      </c>
      <c r="P850" s="866">
        <v>2.4</v>
      </c>
      <c r="Q850" s="867">
        <f>SUM(M850:P850)</f>
        <v>3.5999999999999996</v>
      </c>
      <c r="R850" s="868">
        <v>11.6</v>
      </c>
      <c r="S850" s="868">
        <v>24</v>
      </c>
      <c r="T850" s="868">
        <v>14.22</v>
      </c>
      <c r="U850" s="867">
        <f>SUM(SSSE[[#This Row],[G 355µ]:[G 250µ]])</f>
        <v>49.82</v>
      </c>
      <c r="V850" s="868">
        <v>13.4</v>
      </c>
      <c r="W850" s="868">
        <v>15.6</v>
      </c>
      <c r="X850" s="868">
        <v>7.6</v>
      </c>
      <c r="Y850" s="884">
        <v>5.3</v>
      </c>
      <c r="Z850" s="867">
        <f>SUM(V850:Y850)</f>
        <v>41.9</v>
      </c>
      <c r="AA850" s="824">
        <v>32.92</v>
      </c>
      <c r="AB850" s="824">
        <v>82</v>
      </c>
      <c r="AC850" s="1012">
        <v>11.13</v>
      </c>
      <c r="AD850" s="547">
        <v>85.67</v>
      </c>
      <c r="AE850" s="547">
        <v>-1.25</v>
      </c>
      <c r="AF850" s="547">
        <v>17.89</v>
      </c>
      <c r="AG850" s="549">
        <v>15</v>
      </c>
      <c r="AH850" s="549">
        <v>107</v>
      </c>
      <c r="AI850" s="948">
        <v>1</v>
      </c>
      <c r="AJ850" s="550"/>
      <c r="AK850" s="550"/>
      <c r="AL850" s="550" t="s">
        <v>46</v>
      </c>
      <c r="AM850" s="550" t="s">
        <v>55</v>
      </c>
      <c r="AN850" s="551" t="s">
        <v>55</v>
      </c>
      <c r="AO850" s="550" t="s">
        <v>55</v>
      </c>
      <c r="AP850" s="550" t="s">
        <v>55</v>
      </c>
      <c r="AQ850" s="609" t="s">
        <v>32</v>
      </c>
      <c r="AR850" s="437" t="s">
        <v>2239</v>
      </c>
      <c r="AS850" s="437" t="s">
        <v>3124</v>
      </c>
      <c r="AT850" s="437"/>
      <c r="AU850" s="796" t="s">
        <v>2241</v>
      </c>
      <c r="AV850" s="437">
        <v>849</v>
      </c>
    </row>
    <row r="851" spans="1:48" ht="27">
      <c r="A851" s="541">
        <v>45887</v>
      </c>
      <c r="B851" s="542">
        <v>108</v>
      </c>
      <c r="C851" s="543">
        <v>0.47222222222222221</v>
      </c>
      <c r="D851" s="544">
        <v>2506288</v>
      </c>
      <c r="E851" s="544" t="s">
        <v>21</v>
      </c>
      <c r="F851" s="544" t="s">
        <v>55</v>
      </c>
      <c r="G851" s="858">
        <v>13.8</v>
      </c>
      <c r="H851" s="858"/>
      <c r="I851" s="858"/>
      <c r="J851" s="545"/>
      <c r="K851" s="831">
        <v>10.53</v>
      </c>
      <c r="L851" s="546">
        <f>(SSSE[[#This Row],[Protéine Brut (%) (+/-0,7)]]/(100-SSSE[[#This Row],[Humidité (%)]]))*100</f>
        <v>12.215777262180973</v>
      </c>
      <c r="M851" s="866"/>
      <c r="N851" s="866"/>
      <c r="O851" s="866"/>
      <c r="P851" s="866"/>
      <c r="Q851" s="867"/>
      <c r="R851" s="868"/>
      <c r="S851" s="868"/>
      <c r="T851" s="868"/>
      <c r="U851" s="868"/>
      <c r="V851" s="868"/>
      <c r="W851" s="868"/>
      <c r="X851" s="868"/>
      <c r="Y851" s="884"/>
      <c r="Z851" s="867"/>
      <c r="AA851" s="824"/>
      <c r="AB851" s="824"/>
      <c r="AC851" s="1012"/>
      <c r="AD851" s="547">
        <v>85.4</v>
      </c>
      <c r="AE851" s="547">
        <v>-1.51</v>
      </c>
      <c r="AF851" s="547">
        <v>20</v>
      </c>
      <c r="AG851" s="549">
        <v>20</v>
      </c>
      <c r="AH851" s="549">
        <v>80</v>
      </c>
      <c r="AI851" s="948">
        <v>0.83</v>
      </c>
      <c r="AJ851" s="550"/>
      <c r="AK851" s="550"/>
      <c r="AL851" s="550" t="s">
        <v>46</v>
      </c>
      <c r="AM851" s="550" t="s">
        <v>55</v>
      </c>
      <c r="AN851" s="551" t="s">
        <v>55</v>
      </c>
      <c r="AO851" s="550" t="s">
        <v>55</v>
      </c>
      <c r="AP851" s="550" t="s">
        <v>55</v>
      </c>
      <c r="AQ851" s="609" t="s">
        <v>32</v>
      </c>
      <c r="AR851" s="437" t="s">
        <v>2239</v>
      </c>
      <c r="AS851" s="437" t="s">
        <v>3125</v>
      </c>
      <c r="AT851" s="437"/>
      <c r="AU851" s="796" t="s">
        <v>2241</v>
      </c>
      <c r="AV851" s="437">
        <v>850</v>
      </c>
    </row>
    <row r="852" spans="1:48" ht="27">
      <c r="A852" s="541">
        <v>45888</v>
      </c>
      <c r="B852" s="542">
        <v>108</v>
      </c>
      <c r="C852" s="543">
        <v>0.375</v>
      </c>
      <c r="D852" s="544">
        <v>2506303</v>
      </c>
      <c r="E852" s="544" t="s">
        <v>59</v>
      </c>
      <c r="F852" s="544" t="s">
        <v>55</v>
      </c>
      <c r="G852" s="858">
        <v>13.91</v>
      </c>
      <c r="H852" s="858"/>
      <c r="I852" s="858">
        <v>13.92</v>
      </c>
      <c r="J852" s="545"/>
      <c r="K852" s="831">
        <v>11.51</v>
      </c>
      <c r="L852" s="546">
        <f>(SSSE[[#This Row],[Protéine Brut (%) (+/-0,7)]]/(100-SSSE[[#This Row],[Humidité (%)]]))*100</f>
        <v>13.369729353002672</v>
      </c>
      <c r="M852" s="866">
        <v>0.16</v>
      </c>
      <c r="N852" s="866"/>
      <c r="O852" s="866">
        <v>1.2</v>
      </c>
      <c r="P852" s="866">
        <v>1.86</v>
      </c>
      <c r="Q852" s="867">
        <f>SUM(M852:P852)</f>
        <v>3.2199999999999998</v>
      </c>
      <c r="R852" s="868">
        <v>12.6</v>
      </c>
      <c r="S852" s="868">
        <v>25.2</v>
      </c>
      <c r="T852" s="868">
        <v>16</v>
      </c>
      <c r="U852" s="867">
        <f>SUM(SSSE[[#This Row],[G 355µ]:[G 250µ]])</f>
        <v>53.8</v>
      </c>
      <c r="V852" s="868">
        <v>13.6</v>
      </c>
      <c r="W852" s="868">
        <v>16.079999999999998</v>
      </c>
      <c r="X852" s="868">
        <v>8.3000000000000007</v>
      </c>
      <c r="Y852" s="884">
        <v>3.6</v>
      </c>
      <c r="Z852" s="867">
        <f>SUM(V852:Y852)</f>
        <v>41.580000000000005</v>
      </c>
      <c r="AA852" s="824">
        <v>31.2</v>
      </c>
      <c r="AB852" s="824">
        <v>77.66</v>
      </c>
      <c r="AC852" s="1012">
        <v>11.2</v>
      </c>
      <c r="AD852" s="547">
        <v>85.57</v>
      </c>
      <c r="AE852" s="547">
        <v>-1.23</v>
      </c>
      <c r="AF852" s="823">
        <v>18.32</v>
      </c>
      <c r="AG852" s="549">
        <v>9</v>
      </c>
      <c r="AH852" s="549">
        <v>98</v>
      </c>
      <c r="AI852" s="948">
        <v>0.87</v>
      </c>
      <c r="AJ852" s="550"/>
      <c r="AK852" s="550"/>
      <c r="AL852" s="550" t="s">
        <v>46</v>
      </c>
      <c r="AM852" s="550" t="s">
        <v>55</v>
      </c>
      <c r="AN852" s="551" t="s">
        <v>55</v>
      </c>
      <c r="AO852" s="550" t="s">
        <v>55</v>
      </c>
      <c r="AP852" s="550" t="s">
        <v>55</v>
      </c>
      <c r="AQ852" s="609" t="s">
        <v>32</v>
      </c>
      <c r="AR852" s="437" t="s">
        <v>2239</v>
      </c>
      <c r="AS852" s="437" t="s">
        <v>3126</v>
      </c>
      <c r="AT852" s="437"/>
      <c r="AU852" s="796" t="s">
        <v>2241</v>
      </c>
      <c r="AV852" s="437">
        <v>851</v>
      </c>
    </row>
    <row r="853" spans="1:48" ht="27">
      <c r="A853" s="541">
        <v>45889</v>
      </c>
      <c r="B853" s="542">
        <v>108</v>
      </c>
      <c r="C853" s="543">
        <v>0.43055555555555558</v>
      </c>
      <c r="D853" s="544">
        <v>2506336</v>
      </c>
      <c r="E853" s="544" t="s">
        <v>40</v>
      </c>
      <c r="F853" s="544" t="s">
        <v>55</v>
      </c>
      <c r="G853" s="858">
        <v>13.58</v>
      </c>
      <c r="H853" s="858"/>
      <c r="I853" s="858"/>
      <c r="J853" s="545"/>
      <c r="K853" s="831">
        <v>13.23</v>
      </c>
      <c r="L853" s="546">
        <f>(SSSE[[#This Row],[Protéine Brut (%) (+/-0,7)]]/(100-SSSE[[#This Row],[Humidité (%)]]))*100</f>
        <v>15.308956260124971</v>
      </c>
      <c r="M853" s="866">
        <v>0.1</v>
      </c>
      <c r="N853" s="866"/>
      <c r="O853" s="866">
        <v>1.4</v>
      </c>
      <c r="P853" s="866">
        <v>1.8</v>
      </c>
      <c r="Q853" s="867">
        <f>SUM(M853:P853)</f>
        <v>3.3</v>
      </c>
      <c r="R853" s="868">
        <v>14</v>
      </c>
      <c r="S853" s="868">
        <v>26</v>
      </c>
      <c r="T853" s="868">
        <v>15</v>
      </c>
      <c r="U853" s="867">
        <f>SUM(SSSE[[#This Row],[G 355µ]:[G 250µ]])</f>
        <v>55</v>
      </c>
      <c r="V853" s="868">
        <v>14</v>
      </c>
      <c r="W853" s="868">
        <v>15</v>
      </c>
      <c r="X853" s="868">
        <v>8</v>
      </c>
      <c r="Y853" s="884">
        <v>4</v>
      </c>
      <c r="Z853" s="867">
        <f>SUM(V853:Y853)</f>
        <v>41</v>
      </c>
      <c r="AA853" s="824">
        <v>31.98</v>
      </c>
      <c r="AB853" s="824">
        <v>81.27</v>
      </c>
      <c r="AC853" s="1012">
        <v>11.99</v>
      </c>
      <c r="AD853" s="547">
        <v>85.58</v>
      </c>
      <c r="AE853" s="547">
        <v>-1.63</v>
      </c>
      <c r="AF853" s="823">
        <v>20.09</v>
      </c>
      <c r="AG853" s="549">
        <v>7</v>
      </c>
      <c r="AH853" s="549">
        <v>99</v>
      </c>
      <c r="AI853" s="948"/>
      <c r="AJ853" s="550"/>
      <c r="AK853" s="550"/>
      <c r="AL853" s="550" t="s">
        <v>46</v>
      </c>
      <c r="AM853" s="550" t="s">
        <v>55</v>
      </c>
      <c r="AN853" s="551" t="s">
        <v>55</v>
      </c>
      <c r="AO853" s="550" t="s">
        <v>55</v>
      </c>
      <c r="AP853" s="550" t="s">
        <v>55</v>
      </c>
      <c r="AQ853" s="609" t="s">
        <v>32</v>
      </c>
      <c r="AR853" s="437" t="s">
        <v>2239</v>
      </c>
      <c r="AS853" s="437" t="s">
        <v>3127</v>
      </c>
      <c r="AT853" s="437"/>
      <c r="AU853" s="796" t="s">
        <v>2241</v>
      </c>
      <c r="AV853" s="437">
        <v>852</v>
      </c>
    </row>
    <row r="854" spans="1:48" ht="27">
      <c r="A854" s="541">
        <v>45890</v>
      </c>
      <c r="B854" s="542">
        <v>108</v>
      </c>
      <c r="C854" s="543">
        <v>0.40208333333333335</v>
      </c>
      <c r="D854" s="544">
        <v>2506354</v>
      </c>
      <c r="E854" s="544" t="s">
        <v>59</v>
      </c>
      <c r="F854" s="544" t="s">
        <v>55</v>
      </c>
      <c r="G854" s="858">
        <v>13.98</v>
      </c>
      <c r="H854" s="858"/>
      <c r="I854" s="858">
        <v>13.78</v>
      </c>
      <c r="J854" s="545"/>
      <c r="K854" s="831">
        <v>11.39</v>
      </c>
      <c r="L854" s="546">
        <f>(SSSE[[#This Row],[Protéine Brut (%) (+/-0,7)]]/(100-SSSE[[#This Row],[Humidité (%)]]))*100</f>
        <v>13.24110671936759</v>
      </c>
      <c r="M854" s="866">
        <v>0.2</v>
      </c>
      <c r="N854" s="866"/>
      <c r="O854" s="866">
        <v>1.28</v>
      </c>
      <c r="P854" s="866">
        <v>1.74</v>
      </c>
      <c r="Q854" s="867">
        <f t="shared" ref="Q854:Q855" si="117">SUM(M854:P854)</f>
        <v>3.2199999999999998</v>
      </c>
      <c r="R854" s="868">
        <v>13.88</v>
      </c>
      <c r="S854" s="868">
        <v>26.76</v>
      </c>
      <c r="T854" s="868">
        <v>16.36</v>
      </c>
      <c r="U854" s="867">
        <f>SUM(SSSE[[#This Row],[G 355µ]:[G 250µ]])</f>
        <v>57</v>
      </c>
      <c r="V854" s="868">
        <v>13.7</v>
      </c>
      <c r="W854" s="868">
        <v>13.8</v>
      </c>
      <c r="X854" s="868">
        <v>9.4</v>
      </c>
      <c r="Y854" s="884">
        <v>3</v>
      </c>
      <c r="Z854" s="867">
        <f t="shared" ref="Z854:Z857" si="118">SUM(V854:Y854)</f>
        <v>39.9</v>
      </c>
      <c r="AA854" s="824">
        <v>29.9</v>
      </c>
      <c r="AB854" s="824">
        <v>74.75</v>
      </c>
      <c r="AC854" s="1012">
        <v>10.83</v>
      </c>
      <c r="AD854" s="547">
        <v>85.9</v>
      </c>
      <c r="AE854" s="547">
        <v>-1.34</v>
      </c>
      <c r="AF854" s="823">
        <v>18.670000000000002</v>
      </c>
      <c r="AG854" s="549">
        <v>7</v>
      </c>
      <c r="AH854" s="549">
        <v>120</v>
      </c>
      <c r="AI854" s="948">
        <v>0.93</v>
      </c>
      <c r="AJ854" s="550"/>
      <c r="AK854" s="550"/>
      <c r="AL854" s="550" t="s">
        <v>46</v>
      </c>
      <c r="AM854" s="550" t="s">
        <v>55</v>
      </c>
      <c r="AN854" s="551" t="s">
        <v>55</v>
      </c>
      <c r="AO854" s="550" t="s">
        <v>55</v>
      </c>
      <c r="AP854" s="550" t="s">
        <v>55</v>
      </c>
      <c r="AQ854" s="609" t="s">
        <v>32</v>
      </c>
      <c r="AR854" s="437" t="s">
        <v>2239</v>
      </c>
      <c r="AS854" s="437" t="s">
        <v>3128</v>
      </c>
      <c r="AT854" s="437"/>
      <c r="AU854" s="796" t="s">
        <v>2241</v>
      </c>
      <c r="AV854" s="437">
        <v>853</v>
      </c>
    </row>
    <row r="855" spans="1:48" ht="27">
      <c r="A855" s="541">
        <v>45890</v>
      </c>
      <c r="B855" s="542">
        <v>108</v>
      </c>
      <c r="C855" s="543">
        <v>0.40208333333333335</v>
      </c>
      <c r="D855" s="544">
        <v>2506355</v>
      </c>
      <c r="E855" s="544" t="s">
        <v>40</v>
      </c>
      <c r="F855" s="544" t="s">
        <v>55</v>
      </c>
      <c r="G855" s="858">
        <v>14.04</v>
      </c>
      <c r="H855" s="858"/>
      <c r="I855" s="858">
        <v>13.94</v>
      </c>
      <c r="J855" s="545"/>
      <c r="K855" s="831">
        <v>11.42</v>
      </c>
      <c r="L855" s="546">
        <f>(SSSE[[#This Row],[Protéine Brut (%) (+/-0,7)]]/(100-SSSE[[#This Row],[Humidité (%)]]))*100</f>
        <v>13.285248953001394</v>
      </c>
      <c r="M855" s="866">
        <v>0</v>
      </c>
      <c r="N855" s="866"/>
      <c r="O855" s="866">
        <v>1</v>
      </c>
      <c r="P855" s="866">
        <v>1.6</v>
      </c>
      <c r="Q855" s="867">
        <f t="shared" si="117"/>
        <v>2.6</v>
      </c>
      <c r="R855" s="868">
        <v>13.2</v>
      </c>
      <c r="S855" s="868">
        <v>26.26</v>
      </c>
      <c r="T855" s="868">
        <v>17.399999999999999</v>
      </c>
      <c r="U855" s="867">
        <f>SUM(SSSE[[#This Row],[G 355µ]:[G 250µ]])</f>
        <v>56.86</v>
      </c>
      <c r="V855" s="868">
        <v>14.44</v>
      </c>
      <c r="W855" s="868">
        <v>11.4</v>
      </c>
      <c r="X855" s="868">
        <v>8.8000000000000007</v>
      </c>
      <c r="Y855" s="884">
        <v>3.6</v>
      </c>
      <c r="Z855" s="867">
        <f t="shared" si="118"/>
        <v>38.24</v>
      </c>
      <c r="AA855" s="824">
        <v>33</v>
      </c>
      <c r="AB855" s="824">
        <v>85</v>
      </c>
      <c r="AC855" s="1012">
        <v>12</v>
      </c>
      <c r="AD855" s="547">
        <v>85.75</v>
      </c>
      <c r="AE855" s="547">
        <v>-1.54</v>
      </c>
      <c r="AF855" s="823">
        <v>19.5</v>
      </c>
      <c r="AG855" s="549">
        <v>8</v>
      </c>
      <c r="AH855" s="549">
        <v>115</v>
      </c>
      <c r="AI855" s="948"/>
      <c r="AJ855" s="550"/>
      <c r="AK855" s="550"/>
      <c r="AL855" s="550" t="s">
        <v>46</v>
      </c>
      <c r="AM855" s="550" t="s">
        <v>55</v>
      </c>
      <c r="AN855" s="551" t="s">
        <v>55</v>
      </c>
      <c r="AO855" s="550" t="s">
        <v>55</v>
      </c>
      <c r="AP855" s="550" t="s">
        <v>55</v>
      </c>
      <c r="AQ855" s="609" t="s">
        <v>32</v>
      </c>
      <c r="AR855" s="437" t="s">
        <v>2239</v>
      </c>
      <c r="AS855" s="437" t="s">
        <v>3129</v>
      </c>
      <c r="AT855" s="437"/>
      <c r="AU855" s="796" t="s">
        <v>2241</v>
      </c>
      <c r="AV855" s="437">
        <v>854</v>
      </c>
    </row>
    <row r="856" spans="1:48" ht="27">
      <c r="A856" s="541">
        <v>45891</v>
      </c>
      <c r="B856" s="542">
        <v>108</v>
      </c>
      <c r="C856" s="543">
        <v>0.3611111111111111</v>
      </c>
      <c r="D856" s="544">
        <v>2506386</v>
      </c>
      <c r="E856" s="544" t="s">
        <v>59</v>
      </c>
      <c r="F856" s="544" t="s">
        <v>55</v>
      </c>
      <c r="G856" s="858">
        <v>13.76</v>
      </c>
      <c r="H856" s="858"/>
      <c r="I856" s="858">
        <v>13.72</v>
      </c>
      <c r="J856" s="545"/>
      <c r="K856" s="831">
        <v>11.65</v>
      </c>
      <c r="L856" s="546">
        <f>(SSSE[[#This Row],[Protéine Brut (%) (+/-0,7)]]/(100-SSSE[[#This Row],[Humidité (%)]]))*100</f>
        <v>13.508812615955474</v>
      </c>
      <c r="M856" s="866">
        <v>0.2</v>
      </c>
      <c r="N856" s="866"/>
      <c r="O856" s="866">
        <v>1.4</v>
      </c>
      <c r="P856" s="866">
        <v>1.6</v>
      </c>
      <c r="Q856" s="867">
        <f t="shared" ref="Q856:Q857" si="119">SUM(M856:P856)</f>
        <v>3.2</v>
      </c>
      <c r="R856" s="868">
        <v>13.6</v>
      </c>
      <c r="S856" s="868">
        <v>26</v>
      </c>
      <c r="T856" s="868">
        <v>14.16</v>
      </c>
      <c r="U856" s="867">
        <f>SUM(SSSE[[#This Row],[G 355µ]:[G 250µ]])</f>
        <v>53.760000000000005</v>
      </c>
      <c r="V856" s="868">
        <v>12.4</v>
      </c>
      <c r="W856" s="868">
        <v>11.6</v>
      </c>
      <c r="X856" s="868">
        <v>10.6</v>
      </c>
      <c r="Y856" s="884">
        <v>6</v>
      </c>
      <c r="Z856" s="867">
        <f t="shared" si="118"/>
        <v>40.6</v>
      </c>
      <c r="AA856" s="824">
        <v>30</v>
      </c>
      <c r="AB856" s="824">
        <v>70</v>
      </c>
      <c r="AC856" s="1012">
        <v>11.4</v>
      </c>
      <c r="AD856" s="547">
        <v>86.2</v>
      </c>
      <c r="AE856" s="547">
        <v>-1.34</v>
      </c>
      <c r="AF856" s="823">
        <v>18.21</v>
      </c>
      <c r="AG856" s="549">
        <v>9</v>
      </c>
      <c r="AH856" s="549">
        <v>118</v>
      </c>
      <c r="AI856" s="948">
        <v>0.88</v>
      </c>
      <c r="AJ856" s="550"/>
      <c r="AK856" s="550"/>
      <c r="AL856" s="550" t="s">
        <v>46</v>
      </c>
      <c r="AM856" s="550" t="s">
        <v>55</v>
      </c>
      <c r="AN856" s="551" t="s">
        <v>55</v>
      </c>
      <c r="AO856" s="550" t="s">
        <v>55</v>
      </c>
      <c r="AP856" s="550" t="s">
        <v>55</v>
      </c>
      <c r="AQ856" s="609" t="s">
        <v>32</v>
      </c>
      <c r="AR856" s="437" t="s">
        <v>2239</v>
      </c>
      <c r="AS856" s="437" t="s">
        <v>3130</v>
      </c>
      <c r="AT856" s="437"/>
      <c r="AU856" s="796" t="s">
        <v>2241</v>
      </c>
      <c r="AV856" s="437">
        <v>855</v>
      </c>
    </row>
    <row r="857" spans="1:48" ht="27">
      <c r="A857" s="541">
        <v>45892</v>
      </c>
      <c r="B857" s="542">
        <v>108</v>
      </c>
      <c r="C857" s="543">
        <v>0.41666666666666669</v>
      </c>
      <c r="D857" s="544">
        <v>2506427</v>
      </c>
      <c r="E857" s="544" t="s">
        <v>21</v>
      </c>
      <c r="F857" s="544" t="s">
        <v>55</v>
      </c>
      <c r="G857" s="858">
        <v>13.9</v>
      </c>
      <c r="H857" s="858"/>
      <c r="I857" s="858"/>
      <c r="J857" s="545"/>
      <c r="K857" s="831">
        <v>11.67</v>
      </c>
      <c r="L857" s="546">
        <f>(SSSE[[#This Row],[Protéine Brut (%) (+/-0,7)]]/(100-SSSE[[#This Row],[Humidité (%)]]))*100</f>
        <v>13.554006968641117</v>
      </c>
      <c r="M857" s="866">
        <v>0</v>
      </c>
      <c r="N857" s="866"/>
      <c r="O857" s="866">
        <v>1.2</v>
      </c>
      <c r="P857" s="866">
        <v>2.4</v>
      </c>
      <c r="Q857" s="867">
        <f t="shared" si="119"/>
        <v>3.5999999999999996</v>
      </c>
      <c r="R857" s="868">
        <v>16</v>
      </c>
      <c r="S857" s="868">
        <v>25</v>
      </c>
      <c r="T857" s="868">
        <v>19.600000000000001</v>
      </c>
      <c r="U857" s="867">
        <f>SUM(SSSE[[#This Row],[G 355µ]:[G 250µ]])</f>
        <v>60.6</v>
      </c>
      <c r="V857" s="868">
        <v>14</v>
      </c>
      <c r="W857" s="868">
        <v>9.8000000000000007</v>
      </c>
      <c r="X857" s="868">
        <v>6</v>
      </c>
      <c r="Y857" s="884">
        <v>5.2</v>
      </c>
      <c r="Z857" s="867">
        <f>SUM(V857:Y857)</f>
        <v>35</v>
      </c>
      <c r="AA857" s="824">
        <v>31.2</v>
      </c>
      <c r="AB857" s="824">
        <v>76</v>
      </c>
      <c r="AC857" s="1012">
        <v>11.85</v>
      </c>
      <c r="AD857" s="547">
        <v>85.09</v>
      </c>
      <c r="AE857" s="547">
        <v>-1.43</v>
      </c>
      <c r="AF857" s="823">
        <v>19.8</v>
      </c>
      <c r="AG857" s="549">
        <v>7</v>
      </c>
      <c r="AH857" s="549">
        <v>109</v>
      </c>
      <c r="AI857" s="948"/>
      <c r="AJ857" s="550"/>
      <c r="AK857" s="550"/>
      <c r="AL857" s="550" t="s">
        <v>46</v>
      </c>
      <c r="AM857" s="550" t="s">
        <v>55</v>
      </c>
      <c r="AN857" s="551" t="s">
        <v>55</v>
      </c>
      <c r="AO857" s="550" t="s">
        <v>55</v>
      </c>
      <c r="AP857" s="550" t="s">
        <v>55</v>
      </c>
      <c r="AQ857" s="609" t="s">
        <v>32</v>
      </c>
      <c r="AR857" s="437" t="s">
        <v>2239</v>
      </c>
      <c r="AS857" s="437" t="s">
        <v>3131</v>
      </c>
      <c r="AT857" s="437"/>
      <c r="AU857" s="796" t="s">
        <v>2241</v>
      </c>
      <c r="AV857" s="437">
        <v>856</v>
      </c>
    </row>
    <row r="858" spans="1:48" ht="27">
      <c r="A858" s="541">
        <v>45894</v>
      </c>
      <c r="B858" s="542">
        <v>108</v>
      </c>
      <c r="C858" s="543">
        <v>0.375</v>
      </c>
      <c r="D858" s="544">
        <v>2506462</v>
      </c>
      <c r="E858" s="544" t="s">
        <v>59</v>
      </c>
      <c r="F858" s="544" t="s">
        <v>55</v>
      </c>
      <c r="G858" s="858">
        <v>13.69</v>
      </c>
      <c r="H858" s="858"/>
      <c r="I858" s="858">
        <v>13.82</v>
      </c>
      <c r="J858" s="545"/>
      <c r="K858" s="831">
        <v>11.74</v>
      </c>
      <c r="L858" s="546">
        <f>(SSSE[[#This Row],[Protéine Brut (%) (+/-0,7)]]/(100-SSSE[[#This Row],[Humidité (%)]]))*100</f>
        <v>13.602131850307034</v>
      </c>
      <c r="M858" s="866">
        <v>0</v>
      </c>
      <c r="N858" s="866"/>
      <c r="O858" s="866">
        <v>1.5</v>
      </c>
      <c r="P858" s="866">
        <v>1.7</v>
      </c>
      <c r="Q858" s="867">
        <f t="shared" ref="Q858:Q860" si="120">SUM(M858:P858)</f>
        <v>3.2</v>
      </c>
      <c r="R858" s="868">
        <v>13.4</v>
      </c>
      <c r="S858" s="868">
        <v>25.6</v>
      </c>
      <c r="T858" s="868">
        <v>17</v>
      </c>
      <c r="U858" s="867">
        <f>SUM(SSSE[[#This Row],[G 355µ]:[G 250µ]])</f>
        <v>56</v>
      </c>
      <c r="V858" s="868">
        <v>13.8</v>
      </c>
      <c r="W858" s="868">
        <v>12.4</v>
      </c>
      <c r="X858" s="868">
        <v>6.8</v>
      </c>
      <c r="Y858" s="884">
        <v>5.4</v>
      </c>
      <c r="Z858" s="867">
        <f t="shared" ref="Z858:Z860" si="121">SUM(V858:Y858)</f>
        <v>38.4</v>
      </c>
      <c r="AA858" s="824">
        <v>31.08</v>
      </c>
      <c r="AB858" s="824">
        <v>73.760000000000005</v>
      </c>
      <c r="AC858" s="1012">
        <v>11.59</v>
      </c>
      <c r="AD858" s="547">
        <v>85.54</v>
      </c>
      <c r="AE858" s="547">
        <v>-1.44</v>
      </c>
      <c r="AF858" s="823">
        <v>19.170000000000002</v>
      </c>
      <c r="AG858" s="549">
        <v>8</v>
      </c>
      <c r="AH858" s="549">
        <v>120</v>
      </c>
      <c r="AI858" s="948">
        <v>0.82</v>
      </c>
      <c r="AJ858" s="550"/>
      <c r="AK858" s="550"/>
      <c r="AL858" s="550" t="s">
        <v>46</v>
      </c>
      <c r="AM858" s="550" t="s">
        <v>55</v>
      </c>
      <c r="AN858" s="551" t="s">
        <v>55</v>
      </c>
      <c r="AO858" s="550" t="s">
        <v>55</v>
      </c>
      <c r="AP858" s="550" t="s">
        <v>55</v>
      </c>
      <c r="AQ858" s="609" t="s">
        <v>32</v>
      </c>
      <c r="AR858" s="437" t="s">
        <v>2239</v>
      </c>
      <c r="AS858" s="437" t="s">
        <v>3132</v>
      </c>
      <c r="AT858" s="437"/>
      <c r="AU858" s="796" t="s">
        <v>2241</v>
      </c>
      <c r="AV858" s="437">
        <v>857</v>
      </c>
    </row>
    <row r="859" spans="1:48" ht="27">
      <c r="A859" s="541">
        <v>45895</v>
      </c>
      <c r="B859" s="542">
        <v>108</v>
      </c>
      <c r="C859" s="543">
        <v>0.35416666666666669</v>
      </c>
      <c r="D859" s="544">
        <v>2506498</v>
      </c>
      <c r="E859" s="544" t="s">
        <v>59</v>
      </c>
      <c r="F859" s="544" t="s">
        <v>55</v>
      </c>
      <c r="G859" s="858">
        <v>13.59</v>
      </c>
      <c r="H859" s="858"/>
      <c r="I859" s="858">
        <v>13.69</v>
      </c>
      <c r="J859" s="545"/>
      <c r="K859" s="831">
        <v>12.12</v>
      </c>
      <c r="L859" s="546">
        <f>(SSSE[[#This Row],[Protéine Brut (%) (+/-0,7)]]/(100-SSSE[[#This Row],[Humidité (%)]]))*100</f>
        <v>14.02615438028006</v>
      </c>
      <c r="M859" s="866">
        <v>0.05</v>
      </c>
      <c r="N859" s="866"/>
      <c r="O859" s="866">
        <v>1.2</v>
      </c>
      <c r="P859" s="866">
        <v>1.4</v>
      </c>
      <c r="Q859" s="867">
        <f t="shared" si="120"/>
        <v>2.65</v>
      </c>
      <c r="R859" s="868">
        <v>13</v>
      </c>
      <c r="S859" s="868">
        <v>25.4</v>
      </c>
      <c r="T859" s="868">
        <v>18</v>
      </c>
      <c r="U859" s="867">
        <f>SUM(SSSE[[#This Row],[G 355µ]:[G 250µ]])</f>
        <v>56.4</v>
      </c>
      <c r="V859" s="868">
        <v>12</v>
      </c>
      <c r="W859" s="868">
        <v>9.8000000000000007</v>
      </c>
      <c r="X859" s="868">
        <v>12.4</v>
      </c>
      <c r="Y859" s="884">
        <v>6</v>
      </c>
      <c r="Z859" s="867">
        <f t="shared" si="121"/>
        <v>40.200000000000003</v>
      </c>
      <c r="AA859" s="824">
        <v>32.1</v>
      </c>
      <c r="AB859" s="824">
        <v>61</v>
      </c>
      <c r="AC859" s="1012">
        <v>11.2</v>
      </c>
      <c r="AD859" s="547">
        <v>85.72</v>
      </c>
      <c r="AE859" s="547">
        <v>-1.26</v>
      </c>
      <c r="AF859" s="823">
        <v>18.739999999999998</v>
      </c>
      <c r="AG859" s="549">
        <v>9</v>
      </c>
      <c r="AH859" s="549">
        <v>130</v>
      </c>
      <c r="AI859" s="948">
        <v>0.95</v>
      </c>
      <c r="AJ859" s="550"/>
      <c r="AK859" s="550"/>
      <c r="AL859" s="550" t="s">
        <v>46</v>
      </c>
      <c r="AM859" s="550" t="s">
        <v>55</v>
      </c>
      <c r="AN859" s="551" t="s">
        <v>55</v>
      </c>
      <c r="AO859" s="550" t="s">
        <v>55</v>
      </c>
      <c r="AP859" s="550" t="s">
        <v>55</v>
      </c>
      <c r="AQ859" s="609" t="s">
        <v>32</v>
      </c>
      <c r="AR859" s="437" t="s">
        <v>2239</v>
      </c>
      <c r="AS859" s="437" t="s">
        <v>3133</v>
      </c>
      <c r="AT859" s="437"/>
      <c r="AU859" s="796" t="s">
        <v>2241</v>
      </c>
      <c r="AV859" s="437">
        <v>858</v>
      </c>
    </row>
    <row r="860" spans="1:48" ht="27">
      <c r="A860" s="541">
        <v>45896</v>
      </c>
      <c r="B860" s="542">
        <v>108</v>
      </c>
      <c r="C860" s="543">
        <v>0.48958333333333331</v>
      </c>
      <c r="D860" s="544">
        <v>2506537</v>
      </c>
      <c r="E860" s="544" t="s">
        <v>59</v>
      </c>
      <c r="F860" s="544" t="s">
        <v>55</v>
      </c>
      <c r="G860" s="858">
        <v>13.8</v>
      </c>
      <c r="H860" s="858"/>
      <c r="I860" s="858"/>
      <c r="J860" s="545"/>
      <c r="K860" s="831">
        <v>11.93</v>
      </c>
      <c r="L860" s="546">
        <f>(SSSE[[#This Row],[Protéine Brut (%) (+/-0,7)]]/(100-SSSE[[#This Row],[Humidité (%)]]))*100</f>
        <v>13.839907192575405</v>
      </c>
      <c r="M860" s="866">
        <v>0.2</v>
      </c>
      <c r="N860" s="866"/>
      <c r="O860" s="866">
        <v>1.3</v>
      </c>
      <c r="P860" s="866">
        <v>1.7</v>
      </c>
      <c r="Q860" s="867">
        <f t="shared" si="120"/>
        <v>3.2</v>
      </c>
      <c r="R860" s="868">
        <v>14</v>
      </c>
      <c r="S860" s="868">
        <v>26</v>
      </c>
      <c r="T860" s="868">
        <v>15</v>
      </c>
      <c r="U860" s="867">
        <f>SUM(SSSE[[#This Row],[G 355µ]:[G 250µ]])</f>
        <v>55</v>
      </c>
      <c r="V860" s="868">
        <v>12</v>
      </c>
      <c r="W860" s="868">
        <v>12</v>
      </c>
      <c r="X860" s="868">
        <v>10</v>
      </c>
      <c r="Y860" s="884">
        <v>6</v>
      </c>
      <c r="Z860" s="867">
        <f t="shared" si="121"/>
        <v>40</v>
      </c>
      <c r="AA860" s="824">
        <v>32</v>
      </c>
      <c r="AB860" s="824">
        <v>68</v>
      </c>
      <c r="AC860" s="1012">
        <v>11.3</v>
      </c>
      <c r="AD860" s="547">
        <v>84.89</v>
      </c>
      <c r="AE860" s="547">
        <v>-1.35</v>
      </c>
      <c r="AF860" s="823">
        <v>19.523</v>
      </c>
      <c r="AG860" s="549">
        <v>8</v>
      </c>
      <c r="AH860" s="549">
        <v>128</v>
      </c>
      <c r="AI860" s="949"/>
      <c r="AJ860" s="550"/>
      <c r="AK860" s="550"/>
      <c r="AL860" s="550" t="s">
        <v>46</v>
      </c>
      <c r="AM860" s="550" t="s">
        <v>55</v>
      </c>
      <c r="AN860" s="551" t="s">
        <v>55</v>
      </c>
      <c r="AO860" s="550" t="s">
        <v>55</v>
      </c>
      <c r="AP860" s="550" t="s">
        <v>55</v>
      </c>
      <c r="AQ860" s="609" t="s">
        <v>32</v>
      </c>
      <c r="AR860" s="437" t="s">
        <v>2239</v>
      </c>
      <c r="AS860" s="437" t="s">
        <v>3134</v>
      </c>
      <c r="AT860" s="437"/>
      <c r="AU860" s="796" t="s">
        <v>2241</v>
      </c>
      <c r="AV860" s="437">
        <v>859</v>
      </c>
    </row>
    <row r="861" spans="1:48" ht="27">
      <c r="A861" s="541">
        <v>45901</v>
      </c>
      <c r="B861" s="542">
        <v>109</v>
      </c>
      <c r="C861" s="543">
        <v>0.39583333333333331</v>
      </c>
      <c r="D861" s="544">
        <v>2506646</v>
      </c>
      <c r="E861" s="544" t="s">
        <v>59</v>
      </c>
      <c r="F861" s="544" t="s">
        <v>55</v>
      </c>
      <c r="G861" s="858">
        <v>13.98</v>
      </c>
      <c r="H861" s="858"/>
      <c r="I861" s="858">
        <v>14.27</v>
      </c>
      <c r="J861" s="545"/>
      <c r="K861" s="831">
        <v>11.91</v>
      </c>
      <c r="L861" s="546">
        <f>(SSSE[[#This Row],[Protéine Brut (%) (+/-0,7)]]/(100-SSSE[[#This Row],[Humidité (%)]]))*100</f>
        <v>13.84561729830272</v>
      </c>
      <c r="M861" s="866">
        <v>0</v>
      </c>
      <c r="N861" s="866"/>
      <c r="O861" s="866">
        <v>1.2</v>
      </c>
      <c r="P861" s="866">
        <v>1.8</v>
      </c>
      <c r="Q861" s="867">
        <f>SUM(M861:P861)</f>
        <v>3</v>
      </c>
      <c r="R861" s="868">
        <v>13</v>
      </c>
      <c r="S861" s="868">
        <v>26.44</v>
      </c>
      <c r="T861" s="868">
        <v>18</v>
      </c>
      <c r="U861" s="867">
        <f>SUM(SSSE[[#This Row],[G 355µ]:[G 250µ]])</f>
        <v>57.44</v>
      </c>
      <c r="V861" s="868">
        <v>14</v>
      </c>
      <c r="W861" s="868">
        <v>11.4</v>
      </c>
      <c r="X861" s="868">
        <v>7.6</v>
      </c>
      <c r="Y861" s="884">
        <v>4.2</v>
      </c>
      <c r="Z861" s="867">
        <f>SUM(V861:Y861)</f>
        <v>37.200000000000003</v>
      </c>
      <c r="AA861" s="824">
        <v>34.299999999999997</v>
      </c>
      <c r="AB861" s="824">
        <v>65</v>
      </c>
      <c r="AC861" s="1012">
        <v>11.6</v>
      </c>
      <c r="AD861" s="547">
        <v>86.26</v>
      </c>
      <c r="AE861" s="547">
        <v>-1.79</v>
      </c>
      <c r="AF861" s="823">
        <v>18.73</v>
      </c>
      <c r="AG861" s="549">
        <v>7</v>
      </c>
      <c r="AH861" s="549">
        <v>108</v>
      </c>
      <c r="AI861" s="949"/>
      <c r="AJ861" s="550"/>
      <c r="AK861" s="550"/>
      <c r="AL861" s="550" t="s">
        <v>46</v>
      </c>
      <c r="AM861" s="550" t="s">
        <v>55</v>
      </c>
      <c r="AN861" s="551" t="s">
        <v>55</v>
      </c>
      <c r="AO861" s="550" t="s">
        <v>55</v>
      </c>
      <c r="AP861" s="550" t="s">
        <v>55</v>
      </c>
      <c r="AQ861" s="609" t="s">
        <v>32</v>
      </c>
      <c r="AR861" s="437" t="s">
        <v>2239</v>
      </c>
      <c r="AS861" s="437" t="s">
        <v>3135</v>
      </c>
      <c r="AT861" s="437"/>
      <c r="AU861" s="796" t="s">
        <v>2241</v>
      </c>
      <c r="AV861" s="437">
        <v>860</v>
      </c>
    </row>
    <row r="862" spans="1:48" ht="27">
      <c r="A862" s="541">
        <v>45901</v>
      </c>
      <c r="B862" s="542">
        <v>109</v>
      </c>
      <c r="C862" s="543">
        <v>0.41666666666666669</v>
      </c>
      <c r="D862" s="544">
        <v>2506647</v>
      </c>
      <c r="E862" s="544" t="s">
        <v>21</v>
      </c>
      <c r="F862" s="544" t="s">
        <v>55</v>
      </c>
      <c r="G862" s="858">
        <v>14.2</v>
      </c>
      <c r="H862" s="858"/>
      <c r="I862" s="858">
        <v>14.21</v>
      </c>
      <c r="J862" s="545"/>
      <c r="K862" s="831">
        <v>11.37</v>
      </c>
      <c r="L862" s="546">
        <f>(SSSE[[#This Row],[Protéine Brut (%) (+/-0,7)]]/(100-SSSE[[#This Row],[Humidité (%)]]))*100</f>
        <v>13.251748251748252</v>
      </c>
      <c r="M862" s="866">
        <v>1.6</v>
      </c>
      <c r="N862" s="866"/>
      <c r="O862" s="866">
        <v>1.4</v>
      </c>
      <c r="P862" s="866">
        <v>2.6</v>
      </c>
      <c r="Q862" s="867">
        <f>SUM(M862:P862)</f>
        <v>5.6</v>
      </c>
      <c r="R862" s="868">
        <v>13.2</v>
      </c>
      <c r="S862" s="868">
        <v>26.8</v>
      </c>
      <c r="T862" s="868">
        <v>17</v>
      </c>
      <c r="U862" s="867">
        <f>SUM(SSSE[[#This Row],[G 355µ]:[G 250µ]])</f>
        <v>57</v>
      </c>
      <c r="V862" s="868">
        <v>14.8</v>
      </c>
      <c r="W862" s="868">
        <v>11.4</v>
      </c>
      <c r="X862" s="868">
        <v>4.5</v>
      </c>
      <c r="Y862" s="884">
        <v>4</v>
      </c>
      <c r="Z862" s="867">
        <f>SUM(V862:Y862)</f>
        <v>34.700000000000003</v>
      </c>
      <c r="AA862" s="824"/>
      <c r="AB862" s="824"/>
      <c r="AC862" s="1012"/>
      <c r="AD862" s="547">
        <v>86.07</v>
      </c>
      <c r="AE862" s="547">
        <v>-1.81</v>
      </c>
      <c r="AF862" s="823">
        <v>19.16</v>
      </c>
      <c r="AG862" s="549">
        <v>8</v>
      </c>
      <c r="AH862" s="549">
        <v>115</v>
      </c>
      <c r="AI862" s="949"/>
      <c r="AJ862" s="550"/>
      <c r="AK862" s="550"/>
      <c r="AL862" s="550" t="s">
        <v>46</v>
      </c>
      <c r="AM862" s="550" t="s">
        <v>55</v>
      </c>
      <c r="AN862" s="551" t="s">
        <v>55</v>
      </c>
      <c r="AO862" s="550" t="s">
        <v>55</v>
      </c>
      <c r="AP862" s="550" t="s">
        <v>55</v>
      </c>
      <c r="AQ862" s="609" t="s">
        <v>32</v>
      </c>
      <c r="AR862" s="437" t="s">
        <v>2239</v>
      </c>
      <c r="AS862" s="437" t="s">
        <v>3136</v>
      </c>
      <c r="AT862" s="437"/>
      <c r="AU862" s="796" t="s">
        <v>2241</v>
      </c>
      <c r="AV862" s="437">
        <v>861</v>
      </c>
    </row>
    <row r="863" spans="1:48" ht="27">
      <c r="A863" s="541">
        <v>45901</v>
      </c>
      <c r="B863" s="542">
        <v>109</v>
      </c>
      <c r="C863" s="543">
        <v>0.6875</v>
      </c>
      <c r="D863" s="544">
        <v>2506660</v>
      </c>
      <c r="E863" s="544" t="s">
        <v>21</v>
      </c>
      <c r="F863" s="544" t="s">
        <v>55</v>
      </c>
      <c r="G863" s="858">
        <v>13.9</v>
      </c>
      <c r="H863" s="858"/>
      <c r="I863" s="858"/>
      <c r="J863" s="545"/>
      <c r="K863" s="831">
        <v>11.63</v>
      </c>
      <c r="L863" s="546">
        <f>(SSSE[[#This Row],[Protéine Brut (%) (+/-0,7)]]/(100-SSSE[[#This Row],[Humidité (%)]]))*100</f>
        <v>13.507549361207898</v>
      </c>
      <c r="M863" s="866"/>
      <c r="N863" s="866"/>
      <c r="O863" s="866"/>
      <c r="P863" s="866"/>
      <c r="Q863" s="867"/>
      <c r="R863" s="868"/>
      <c r="S863" s="868"/>
      <c r="T863" s="868"/>
      <c r="U863" s="868"/>
      <c r="V863" s="868"/>
      <c r="W863" s="868"/>
      <c r="X863" s="868"/>
      <c r="Y863" s="884"/>
      <c r="Z863" s="867"/>
      <c r="AA863" s="824"/>
      <c r="AB863" s="824"/>
      <c r="AC863" s="1012"/>
      <c r="AD863" s="547">
        <v>85.77</v>
      </c>
      <c r="AE863" s="547">
        <v>-1.83</v>
      </c>
      <c r="AF863" s="823">
        <v>19.05</v>
      </c>
      <c r="AG863" s="549">
        <v>9</v>
      </c>
      <c r="AH863" s="549">
        <v>118</v>
      </c>
      <c r="AI863" s="949"/>
      <c r="AJ863" s="550"/>
      <c r="AK863" s="550"/>
      <c r="AL863" s="550" t="s">
        <v>46</v>
      </c>
      <c r="AM863" s="550" t="s">
        <v>55</v>
      </c>
      <c r="AN863" s="551" t="s">
        <v>55</v>
      </c>
      <c r="AO863" s="550" t="s">
        <v>55</v>
      </c>
      <c r="AP863" s="550" t="s">
        <v>55</v>
      </c>
      <c r="AQ863" s="609" t="s">
        <v>32</v>
      </c>
      <c r="AR863" s="437" t="s">
        <v>2239</v>
      </c>
      <c r="AS863" s="437" t="s">
        <v>3137</v>
      </c>
      <c r="AT863" s="437"/>
      <c r="AU863" s="796" t="s">
        <v>2241</v>
      </c>
      <c r="AV863" s="437">
        <v>862</v>
      </c>
    </row>
    <row r="864" spans="1:48" ht="27">
      <c r="A864" s="541">
        <v>45902</v>
      </c>
      <c r="B864" s="542">
        <v>109</v>
      </c>
      <c r="C864" s="543">
        <v>0.39583333333333331</v>
      </c>
      <c r="D864" s="544">
        <v>2506675</v>
      </c>
      <c r="E864" s="544" t="s">
        <v>59</v>
      </c>
      <c r="F864" s="544" t="s">
        <v>55</v>
      </c>
      <c r="G864" s="858">
        <v>13.8</v>
      </c>
      <c r="H864" s="858"/>
      <c r="I864" s="858">
        <v>13.9</v>
      </c>
      <c r="J864" s="545"/>
      <c r="K864" s="831">
        <v>10.99</v>
      </c>
      <c r="L864" s="546">
        <f>(SSSE[[#This Row],[Protéine Brut (%) (+/-0,7)]]/(100-SSSE[[#This Row],[Humidité (%)]]))*100</f>
        <v>12.74941995359629</v>
      </c>
      <c r="M864" s="866">
        <v>0</v>
      </c>
      <c r="N864" s="866"/>
      <c r="O864" s="866">
        <v>0.85</v>
      </c>
      <c r="P864" s="866">
        <v>1.4</v>
      </c>
      <c r="Q864" s="867">
        <f>SUM(M864:P864)</f>
        <v>2.25</v>
      </c>
      <c r="R864" s="868">
        <v>13.7</v>
      </c>
      <c r="S864" s="868">
        <v>27.24</v>
      </c>
      <c r="T864" s="868">
        <v>15.15</v>
      </c>
      <c r="U864" s="867">
        <f>SUM(SSSE[[#This Row],[G 355µ]:[G 250µ]])</f>
        <v>56.089999999999996</v>
      </c>
      <c r="V864" s="868">
        <v>15.7</v>
      </c>
      <c r="W864" s="868">
        <v>11.24</v>
      </c>
      <c r="X864" s="868">
        <v>7.4</v>
      </c>
      <c r="Y864" s="884">
        <v>6</v>
      </c>
      <c r="Z864" s="867">
        <f>SUM(V864:Y864)</f>
        <v>40.339999999999996</v>
      </c>
      <c r="AA864" s="824">
        <v>34.26</v>
      </c>
      <c r="AB864" s="824">
        <v>65.98</v>
      </c>
      <c r="AC864" s="1012">
        <v>12.3</v>
      </c>
      <c r="AD864" s="547">
        <v>86.56</v>
      </c>
      <c r="AE864" s="547">
        <v>-1.7</v>
      </c>
      <c r="AF864" s="823">
        <v>19.11</v>
      </c>
      <c r="AG864" s="549">
        <v>4</v>
      </c>
      <c r="AH864" s="549">
        <v>139</v>
      </c>
      <c r="AI864" s="949"/>
      <c r="AJ864" s="550"/>
      <c r="AK864" s="550"/>
      <c r="AL864" s="550" t="s">
        <v>46</v>
      </c>
      <c r="AM864" s="550" t="s">
        <v>55</v>
      </c>
      <c r="AN864" s="551" t="s">
        <v>55</v>
      </c>
      <c r="AO864" s="550" t="s">
        <v>55</v>
      </c>
      <c r="AP864" s="550" t="s">
        <v>55</v>
      </c>
      <c r="AQ864" s="609" t="s">
        <v>32</v>
      </c>
      <c r="AR864" s="437" t="s">
        <v>2239</v>
      </c>
      <c r="AS864" s="437" t="s">
        <v>3138</v>
      </c>
      <c r="AT864" s="437"/>
      <c r="AU864" s="796" t="s">
        <v>2241</v>
      </c>
      <c r="AV864" s="437">
        <v>863</v>
      </c>
    </row>
    <row r="865" spans="1:48" ht="27">
      <c r="A865" s="541">
        <v>45902</v>
      </c>
      <c r="B865" s="542">
        <v>109</v>
      </c>
      <c r="C865" s="543">
        <v>0.45833333333333331</v>
      </c>
      <c r="D865" s="544">
        <v>2506678</v>
      </c>
      <c r="E865" s="544" t="s">
        <v>21</v>
      </c>
      <c r="F865" s="544" t="s">
        <v>55</v>
      </c>
      <c r="G865" s="858">
        <v>13.7</v>
      </c>
      <c r="H865" s="858"/>
      <c r="I865" s="858"/>
      <c r="J865" s="545"/>
      <c r="K865" s="831">
        <v>11.48</v>
      </c>
      <c r="L865" s="546">
        <f>(SSSE[[#This Row],[Protéine Brut (%) (+/-0,7)]]/(100-SSSE[[#This Row],[Humidité (%)]]))*100</f>
        <v>13.302433371958285</v>
      </c>
      <c r="M865" s="866"/>
      <c r="N865" s="866"/>
      <c r="O865" s="866"/>
      <c r="P865" s="866"/>
      <c r="Q865" s="867"/>
      <c r="R865" s="868"/>
      <c r="S865" s="868"/>
      <c r="T865" s="868"/>
      <c r="U865" s="867"/>
      <c r="V865" s="868"/>
      <c r="W865" s="868"/>
      <c r="X865" s="868"/>
      <c r="Y865" s="884"/>
      <c r="Z865" s="867"/>
      <c r="AA865" s="824"/>
      <c r="AB865" s="824"/>
      <c r="AC865" s="1012"/>
      <c r="AD865" s="547">
        <v>86</v>
      </c>
      <c r="AE865" s="547">
        <v>-1.94</v>
      </c>
      <c r="AF865" s="823">
        <v>19.690000000000001</v>
      </c>
      <c r="AG865" s="549">
        <v>3</v>
      </c>
      <c r="AH865" s="549">
        <v>118</v>
      </c>
      <c r="AI865" s="949"/>
      <c r="AJ865" s="550"/>
      <c r="AK865" s="550"/>
      <c r="AL865" s="550" t="s">
        <v>46</v>
      </c>
      <c r="AM865" s="550" t="s">
        <v>55</v>
      </c>
      <c r="AN865" s="551" t="s">
        <v>55</v>
      </c>
      <c r="AO865" s="550" t="s">
        <v>55</v>
      </c>
      <c r="AP865" s="550" t="s">
        <v>55</v>
      </c>
      <c r="AQ865" s="609" t="s">
        <v>32</v>
      </c>
      <c r="AR865" s="437" t="s">
        <v>2239</v>
      </c>
      <c r="AS865" s="437" t="s">
        <v>3139</v>
      </c>
      <c r="AT865" s="437"/>
      <c r="AU865" s="796" t="s">
        <v>2241</v>
      </c>
      <c r="AV865" s="437">
        <v>864</v>
      </c>
    </row>
    <row r="866" spans="1:48" ht="27">
      <c r="A866" s="541">
        <v>45902</v>
      </c>
      <c r="B866" s="542">
        <v>109</v>
      </c>
      <c r="C866" s="543">
        <v>0.5</v>
      </c>
      <c r="D866" s="544">
        <v>256681</v>
      </c>
      <c r="E866" s="544" t="s">
        <v>21</v>
      </c>
      <c r="F866" s="544" t="s">
        <v>55</v>
      </c>
      <c r="G866" s="858">
        <v>13.96</v>
      </c>
      <c r="H866" s="858"/>
      <c r="I866" s="858"/>
      <c r="J866" s="545"/>
      <c r="K866" s="831">
        <v>11.23</v>
      </c>
      <c r="L866" s="546">
        <f>(SSSE[[#This Row],[Protéine Brut (%) (+/-0,7)]]/(100-SSSE[[#This Row],[Humidité (%)]]))*100</f>
        <v>13.052068805206881</v>
      </c>
      <c r="M866" s="866">
        <v>0</v>
      </c>
      <c r="N866" s="866"/>
      <c r="O866" s="866">
        <v>0.79</v>
      </c>
      <c r="P866" s="866">
        <v>1.8</v>
      </c>
      <c r="Q866" s="867">
        <f>SUM(M866:P866)</f>
        <v>2.59</v>
      </c>
      <c r="R866" s="868">
        <v>14.5</v>
      </c>
      <c r="S866" s="868">
        <v>28.8</v>
      </c>
      <c r="T866" s="868">
        <v>17.2</v>
      </c>
      <c r="U866" s="867">
        <f>SUM(SSSE[[#This Row],[G 355µ]:[G 250µ]])</f>
        <v>60.5</v>
      </c>
      <c r="V866" s="868">
        <v>16.5</v>
      </c>
      <c r="W866" s="868">
        <v>11.3</v>
      </c>
      <c r="X866" s="868">
        <v>3.8</v>
      </c>
      <c r="Y866" s="884">
        <v>3.8</v>
      </c>
      <c r="Z866" s="867">
        <f>SUM(V866:Y866)</f>
        <v>35.4</v>
      </c>
      <c r="AA866" s="824"/>
      <c r="AB866" s="824"/>
      <c r="AC866" s="1012"/>
      <c r="AD866" s="547">
        <v>86.06</v>
      </c>
      <c r="AE866" s="547">
        <v>-1.65</v>
      </c>
      <c r="AF866" s="823">
        <v>19.95</v>
      </c>
      <c r="AG866" s="549">
        <v>3</v>
      </c>
      <c r="AH866" s="549">
        <v>78</v>
      </c>
      <c r="AI866" s="949"/>
      <c r="AJ866" s="550"/>
      <c r="AK866" s="550"/>
      <c r="AL866" s="550" t="s">
        <v>105</v>
      </c>
      <c r="AM866" s="550" t="s">
        <v>55</v>
      </c>
      <c r="AN866" s="551" t="s">
        <v>55</v>
      </c>
      <c r="AO866" s="550" t="s">
        <v>55</v>
      </c>
      <c r="AP866" s="550" t="s">
        <v>55</v>
      </c>
      <c r="AQ866" s="609" t="s">
        <v>32</v>
      </c>
      <c r="AR866" s="437" t="s">
        <v>2239</v>
      </c>
      <c r="AS866" s="437" t="s">
        <v>3140</v>
      </c>
      <c r="AT866" s="437"/>
      <c r="AU866" s="796" t="s">
        <v>2241</v>
      </c>
      <c r="AV866" s="437">
        <v>865</v>
      </c>
    </row>
    <row r="867" spans="1:48" ht="27">
      <c r="A867" s="541">
        <v>45903</v>
      </c>
      <c r="B867" s="542">
        <v>109</v>
      </c>
      <c r="C867" s="543">
        <v>0.375</v>
      </c>
      <c r="D867" s="544">
        <v>2506703</v>
      </c>
      <c r="E867" s="544" t="s">
        <v>59</v>
      </c>
      <c r="F867" s="544" t="s">
        <v>55</v>
      </c>
      <c r="G867" s="858">
        <v>13.5</v>
      </c>
      <c r="H867" s="858"/>
      <c r="I867" s="858">
        <v>13.74</v>
      </c>
      <c r="J867" s="545"/>
      <c r="K867" s="831">
        <v>11.59</v>
      </c>
      <c r="L867" s="546">
        <f>(SSSE[[#This Row],[Protéine Brut (%) (+/-0,7)]]/(100-SSSE[[#This Row],[Humidité (%)]]))*100</f>
        <v>13.398843930635836</v>
      </c>
      <c r="M867" s="866">
        <v>0</v>
      </c>
      <c r="N867" s="866"/>
      <c r="O867" s="866">
        <v>0.79</v>
      </c>
      <c r="P867" s="866">
        <v>1.37</v>
      </c>
      <c r="Q867" s="867">
        <f>SUM(M867:P867)</f>
        <v>2.16</v>
      </c>
      <c r="R867" s="868">
        <v>12.6</v>
      </c>
      <c r="S867" s="868">
        <v>27.3</v>
      </c>
      <c r="T867" s="868">
        <v>15.6</v>
      </c>
      <c r="U867" s="867">
        <f>SUM(SSSE[[#This Row],[G 355µ]:[G 250µ]])</f>
        <v>55.5</v>
      </c>
      <c r="V867" s="868">
        <v>16.25</v>
      </c>
      <c r="W867" s="868">
        <v>10.66</v>
      </c>
      <c r="X867" s="868">
        <v>7.65</v>
      </c>
      <c r="Y867" s="884">
        <v>5.6</v>
      </c>
      <c r="Z867" s="867">
        <f>SUM(V867:Y867)</f>
        <v>40.160000000000004</v>
      </c>
      <c r="AA867" s="824">
        <v>34.69</v>
      </c>
      <c r="AB867" s="824">
        <v>81</v>
      </c>
      <c r="AC867" s="1012">
        <v>12.45</v>
      </c>
      <c r="AD867" s="547">
        <v>85.77</v>
      </c>
      <c r="AE867" s="547">
        <v>-1.42</v>
      </c>
      <c r="AF867" s="823">
        <v>19.04</v>
      </c>
      <c r="AG867" s="549">
        <v>6</v>
      </c>
      <c r="AH867" s="549">
        <v>150</v>
      </c>
      <c r="AI867" s="949"/>
      <c r="AJ867" s="550"/>
      <c r="AK867" s="550"/>
      <c r="AL867" s="550" t="s">
        <v>46</v>
      </c>
      <c r="AM867" s="550" t="s">
        <v>55</v>
      </c>
      <c r="AN867" s="551" t="s">
        <v>55</v>
      </c>
      <c r="AO867" s="550" t="s">
        <v>55</v>
      </c>
      <c r="AP867" s="550" t="s">
        <v>55</v>
      </c>
      <c r="AQ867" s="609" t="s">
        <v>32</v>
      </c>
      <c r="AR867" s="437" t="s">
        <v>2239</v>
      </c>
      <c r="AS867" s="437" t="s">
        <v>3141</v>
      </c>
      <c r="AT867" s="437"/>
      <c r="AU867" s="796" t="s">
        <v>2241</v>
      </c>
      <c r="AV867" s="437">
        <v>866</v>
      </c>
    </row>
    <row r="868" spans="1:48" ht="27">
      <c r="A868" s="541">
        <v>45903</v>
      </c>
      <c r="B868" s="542">
        <v>109</v>
      </c>
      <c r="C868" s="543">
        <v>0.51388888888888884</v>
      </c>
      <c r="D868" s="544">
        <v>2506729</v>
      </c>
      <c r="E868" s="544" t="s">
        <v>21</v>
      </c>
      <c r="F868" s="544" t="s">
        <v>55</v>
      </c>
      <c r="G868" s="858">
        <v>13.56</v>
      </c>
      <c r="H868" s="858"/>
      <c r="I868" s="858"/>
      <c r="J868" s="545"/>
      <c r="K868" s="831">
        <v>11.4</v>
      </c>
      <c r="L868" s="546">
        <f>(SSSE[[#This Row],[Protéine Brut (%) (+/-0,7)]]/(100-SSSE[[#This Row],[Humidité (%)]]))*100</f>
        <v>13.188338732068489</v>
      </c>
      <c r="M868" s="866"/>
      <c r="N868" s="866"/>
      <c r="O868" s="866"/>
      <c r="P868" s="866"/>
      <c r="Q868" s="867"/>
      <c r="R868" s="868"/>
      <c r="S868" s="868"/>
      <c r="T868" s="868"/>
      <c r="U868" s="867"/>
      <c r="V868" s="868"/>
      <c r="W868" s="868"/>
      <c r="X868" s="868"/>
      <c r="Y868" s="884"/>
      <c r="Z868" s="867"/>
      <c r="AA868" s="824"/>
      <c r="AB868" s="824"/>
      <c r="AC868" s="1012"/>
      <c r="AD868" s="547">
        <v>85.54</v>
      </c>
      <c r="AE868" s="547">
        <v>-1.35</v>
      </c>
      <c r="AF868" s="823">
        <v>19.579999999999998</v>
      </c>
      <c r="AG868" s="549">
        <v>6</v>
      </c>
      <c r="AH868" s="549">
        <v>125</v>
      </c>
      <c r="AI868" s="949"/>
      <c r="AJ868" s="550"/>
      <c r="AK868" s="550"/>
      <c r="AL868" s="550" t="s">
        <v>46</v>
      </c>
      <c r="AM868" s="550" t="s">
        <v>55</v>
      </c>
      <c r="AN868" s="551" t="s">
        <v>55</v>
      </c>
      <c r="AO868" s="550" t="s">
        <v>55</v>
      </c>
      <c r="AP868" s="550" t="s">
        <v>55</v>
      </c>
      <c r="AQ868" s="609" t="s">
        <v>32</v>
      </c>
      <c r="AR868" s="437" t="s">
        <v>2239</v>
      </c>
      <c r="AS868" s="437" t="s">
        <v>3142</v>
      </c>
      <c r="AT868" s="437"/>
      <c r="AU868" s="796" t="s">
        <v>2241</v>
      </c>
      <c r="AV868" s="437">
        <v>867</v>
      </c>
    </row>
    <row r="869" spans="1:48" ht="27">
      <c r="A869" s="541">
        <v>45905</v>
      </c>
      <c r="B869" s="542">
        <v>109</v>
      </c>
      <c r="C869" s="543">
        <v>0.35416666666666669</v>
      </c>
      <c r="D869" s="544">
        <v>2506757</v>
      </c>
      <c r="E869" s="544" t="s">
        <v>59</v>
      </c>
      <c r="F869" s="544" t="s">
        <v>55</v>
      </c>
      <c r="G869" s="858">
        <v>13.62</v>
      </c>
      <c r="H869" s="858"/>
      <c r="I869" s="858"/>
      <c r="J869" s="545"/>
      <c r="K869" s="831">
        <v>11.44</v>
      </c>
      <c r="L869" s="546">
        <f>(SSSE[[#This Row],[Protéine Brut (%) (+/-0,7)]]/(100-SSSE[[#This Row],[Humidité (%)]]))*100</f>
        <v>13.243806436675158</v>
      </c>
      <c r="M869" s="866"/>
      <c r="N869" s="866"/>
      <c r="O869" s="866"/>
      <c r="P869" s="866"/>
      <c r="Q869" s="867"/>
      <c r="R869" s="868"/>
      <c r="S869" s="868"/>
      <c r="T869" s="868"/>
      <c r="U869" s="867"/>
      <c r="V869" s="868"/>
      <c r="W869" s="868"/>
      <c r="X869" s="868"/>
      <c r="Y869" s="884"/>
      <c r="Z869" s="867"/>
      <c r="AA869" s="824"/>
      <c r="AB869" s="824"/>
      <c r="AC869" s="1012"/>
      <c r="AD869" s="547"/>
      <c r="AE869" s="547"/>
      <c r="AF869" s="547"/>
      <c r="AG869" s="549"/>
      <c r="AH869" s="549"/>
      <c r="AI869" s="949"/>
      <c r="AJ869" s="550"/>
      <c r="AK869" s="550"/>
      <c r="AL869" s="550" t="s">
        <v>105</v>
      </c>
      <c r="AM869" s="550" t="s">
        <v>55</v>
      </c>
      <c r="AN869" s="551" t="s">
        <v>55</v>
      </c>
      <c r="AO869" s="550" t="s">
        <v>55</v>
      </c>
      <c r="AP869" s="550" t="s">
        <v>55</v>
      </c>
      <c r="AQ869" s="609" t="s">
        <v>32</v>
      </c>
      <c r="AR869" s="437" t="s">
        <v>2239</v>
      </c>
      <c r="AS869" s="437" t="s">
        <v>3143</v>
      </c>
      <c r="AT869" s="437"/>
      <c r="AU869" s="796" t="s">
        <v>2241</v>
      </c>
      <c r="AV869" s="437">
        <v>868</v>
      </c>
    </row>
    <row r="870" spans="1:48" ht="27">
      <c r="A870" s="541">
        <v>45908</v>
      </c>
      <c r="B870" s="542">
        <v>109</v>
      </c>
      <c r="C870" s="543">
        <v>0.35416666666666669</v>
      </c>
      <c r="D870" s="544">
        <v>2506825</v>
      </c>
      <c r="E870" s="544" t="s">
        <v>59</v>
      </c>
      <c r="F870" s="544" t="s">
        <v>55</v>
      </c>
      <c r="G870" s="858">
        <v>13.9</v>
      </c>
      <c r="H870" s="858"/>
      <c r="I870" s="858"/>
      <c r="J870" s="545"/>
      <c r="K870" s="831">
        <v>11.78</v>
      </c>
      <c r="L870" s="546">
        <f>(SSSE[[#This Row],[Protéine Brut (%) (+/-0,7)]]/(100-SSSE[[#This Row],[Humidité (%)]]))*100</f>
        <v>13.681765389082463</v>
      </c>
      <c r="M870" s="866"/>
      <c r="N870" s="866"/>
      <c r="O870" s="866"/>
      <c r="P870" s="866"/>
      <c r="Q870" s="867"/>
      <c r="R870" s="868"/>
      <c r="S870" s="868"/>
      <c r="T870" s="868"/>
      <c r="U870" s="867"/>
      <c r="V870" s="868"/>
      <c r="W870" s="868"/>
      <c r="X870" s="868"/>
      <c r="Y870" s="884"/>
      <c r="Z870" s="867"/>
      <c r="AA870" s="824"/>
      <c r="AB870" s="824"/>
      <c r="AC870" s="1012"/>
      <c r="AD870" s="547">
        <v>86.01</v>
      </c>
      <c r="AE870" s="547">
        <v>-1.67</v>
      </c>
      <c r="AF870" s="547">
        <v>19.239999999999998</v>
      </c>
      <c r="AG870" s="549">
        <v>7</v>
      </c>
      <c r="AH870" s="549">
        <v>130</v>
      </c>
      <c r="AI870" s="949"/>
      <c r="AJ870" s="550"/>
      <c r="AK870" s="550"/>
      <c r="AL870" s="550" t="s">
        <v>46</v>
      </c>
      <c r="AM870" s="550" t="s">
        <v>55</v>
      </c>
      <c r="AN870" s="551" t="s">
        <v>55</v>
      </c>
      <c r="AO870" s="550" t="s">
        <v>55</v>
      </c>
      <c r="AP870" s="550" t="s">
        <v>55</v>
      </c>
      <c r="AQ870" s="609" t="s">
        <v>32</v>
      </c>
      <c r="AR870" s="437" t="s">
        <v>2239</v>
      </c>
      <c r="AS870" s="437" t="s">
        <v>3144</v>
      </c>
      <c r="AT870" s="437"/>
      <c r="AU870" s="796" t="s">
        <v>2241</v>
      </c>
      <c r="AV870" s="437">
        <v>869</v>
      </c>
    </row>
    <row r="871" spans="1:48" ht="27">
      <c r="A871" s="541">
        <v>45908</v>
      </c>
      <c r="B871" s="542">
        <v>109</v>
      </c>
      <c r="C871" s="543">
        <v>0.39583333333333331</v>
      </c>
      <c r="D871" s="544">
        <v>2506826</v>
      </c>
      <c r="E871" s="544" t="s">
        <v>59</v>
      </c>
      <c r="F871" s="544" t="s">
        <v>55</v>
      </c>
      <c r="G871" s="858">
        <v>13.77</v>
      </c>
      <c r="H871" s="858"/>
      <c r="I871" s="858">
        <v>13.55</v>
      </c>
      <c r="J871" s="545"/>
      <c r="K871" s="831">
        <v>11.68</v>
      </c>
      <c r="L871" s="546">
        <f>(SSSE[[#This Row],[Protéine Brut (%) (+/-0,7)]]/(100-SSSE[[#This Row],[Humidité (%)]]))*100</f>
        <v>13.545169894468282</v>
      </c>
      <c r="M871" s="866">
        <v>0</v>
      </c>
      <c r="N871" s="866"/>
      <c r="O871" s="866">
        <v>0.6</v>
      </c>
      <c r="P871" s="866">
        <v>1.2</v>
      </c>
      <c r="Q871" s="867">
        <f>SUM(M871:P871)</f>
        <v>1.7999999999999998</v>
      </c>
      <c r="R871" s="868">
        <v>10.8</v>
      </c>
      <c r="S871" s="868">
        <v>24.4</v>
      </c>
      <c r="T871" s="868">
        <v>19.399999999999999</v>
      </c>
      <c r="U871" s="867">
        <f>SUM(SSSE[[#This Row],[G 355µ]:[G 250µ]])</f>
        <v>54.6</v>
      </c>
      <c r="V871" s="868">
        <v>16.399999999999999</v>
      </c>
      <c r="W871" s="868">
        <v>11.8</v>
      </c>
      <c r="X871" s="868">
        <v>6.2</v>
      </c>
      <c r="Y871" s="884">
        <v>8.8000000000000007</v>
      </c>
      <c r="Z871" s="867">
        <f>SUM(V871:Y871)</f>
        <v>43.2</v>
      </c>
      <c r="AA871" s="824">
        <v>30.01</v>
      </c>
      <c r="AB871" s="824">
        <v>77.47</v>
      </c>
      <c r="AC871" s="1012">
        <v>11.01</v>
      </c>
      <c r="AD871" s="547">
        <v>86.25</v>
      </c>
      <c r="AE871" s="547">
        <v>-1.61</v>
      </c>
      <c r="AF871" s="547">
        <v>19.7</v>
      </c>
      <c r="AG871" s="549">
        <v>6</v>
      </c>
      <c r="AH871" s="549">
        <v>122</v>
      </c>
      <c r="AI871" s="949"/>
      <c r="AJ871" s="550"/>
      <c r="AK871" s="550"/>
      <c r="AL871" s="550" t="s">
        <v>46</v>
      </c>
      <c r="AM871" s="550" t="s">
        <v>55</v>
      </c>
      <c r="AN871" s="551" t="s">
        <v>55</v>
      </c>
      <c r="AO871" s="550" t="s">
        <v>55</v>
      </c>
      <c r="AP871" s="550" t="s">
        <v>55</v>
      </c>
      <c r="AQ871" s="609" t="s">
        <v>32</v>
      </c>
      <c r="AR871" s="437" t="s">
        <v>2239</v>
      </c>
      <c r="AS871" s="437" t="s">
        <v>3145</v>
      </c>
      <c r="AT871" s="437"/>
      <c r="AU871" s="796" t="s">
        <v>2241</v>
      </c>
      <c r="AV871" s="437">
        <v>870</v>
      </c>
    </row>
    <row r="872" spans="1:48" ht="27">
      <c r="A872" s="541">
        <v>45908</v>
      </c>
      <c r="B872" s="542">
        <v>109</v>
      </c>
      <c r="C872" s="543">
        <v>0.73958333333333337</v>
      </c>
      <c r="D872" s="544">
        <v>2506844</v>
      </c>
      <c r="E872" s="544" t="s">
        <v>21</v>
      </c>
      <c r="F872" s="544" t="s">
        <v>55</v>
      </c>
      <c r="G872" s="858">
        <v>14.21</v>
      </c>
      <c r="H872" s="858"/>
      <c r="I872" s="858"/>
      <c r="J872" s="545"/>
      <c r="K872" s="831">
        <v>12.58</v>
      </c>
      <c r="L872" s="546">
        <f>(SSSE[[#This Row],[Protéine Brut (%) (+/-0,7)]]/(100-SSSE[[#This Row],[Humidité (%)]]))*100</f>
        <v>14.663713719547733</v>
      </c>
      <c r="M872" s="866">
        <v>0.13</v>
      </c>
      <c r="N872" s="866"/>
      <c r="O872" s="866">
        <v>1.07</v>
      </c>
      <c r="P872" s="866">
        <v>1.56</v>
      </c>
      <c r="Q872" s="867">
        <f>SUM(M872:P872)</f>
        <v>2.7600000000000002</v>
      </c>
      <c r="R872" s="868">
        <v>13.62</v>
      </c>
      <c r="S872" s="868">
        <v>29.44</v>
      </c>
      <c r="T872" s="868">
        <v>17</v>
      </c>
      <c r="U872" s="867">
        <f>SUM(SSSE[[#This Row],[G 355µ]:[G 250µ]])</f>
        <v>60.06</v>
      </c>
      <c r="V872" s="868">
        <v>17.29</v>
      </c>
      <c r="W872" s="868">
        <v>12.8</v>
      </c>
      <c r="X872" s="868">
        <v>4.8</v>
      </c>
      <c r="Y872" s="884">
        <v>2</v>
      </c>
      <c r="Z872" s="867">
        <f>SUM(V872:Y872)</f>
        <v>36.89</v>
      </c>
      <c r="AA872" s="824"/>
      <c r="AB872" s="824"/>
      <c r="AC872" s="1012"/>
      <c r="AD872" s="547">
        <v>85.82</v>
      </c>
      <c r="AE872" s="547">
        <v>-1.61</v>
      </c>
      <c r="AF872" s="547">
        <v>20.53</v>
      </c>
      <c r="AG872" s="549">
        <v>2</v>
      </c>
      <c r="AH872" s="549">
        <v>85</v>
      </c>
      <c r="AI872" s="949"/>
      <c r="AJ872" s="550"/>
      <c r="AK872" s="550"/>
      <c r="AL872" s="550" t="s">
        <v>46</v>
      </c>
      <c r="AM872" s="550" t="s">
        <v>55</v>
      </c>
      <c r="AN872" s="551" t="s">
        <v>55</v>
      </c>
      <c r="AO872" s="550" t="s">
        <v>55</v>
      </c>
      <c r="AP872" s="550" t="s">
        <v>55</v>
      </c>
      <c r="AQ872" s="609" t="s">
        <v>32</v>
      </c>
      <c r="AR872" s="437" t="s">
        <v>2239</v>
      </c>
      <c r="AS872" s="437" t="s">
        <v>3146</v>
      </c>
      <c r="AT872" s="437"/>
      <c r="AU872" s="796" t="s">
        <v>2241</v>
      </c>
      <c r="AV872" s="437">
        <v>871</v>
      </c>
    </row>
    <row r="873" spans="1:48" ht="27">
      <c r="A873" s="541">
        <v>45909</v>
      </c>
      <c r="B873" s="542">
        <v>109</v>
      </c>
      <c r="C873" s="543">
        <v>0.375</v>
      </c>
      <c r="D873" s="544">
        <v>2506849</v>
      </c>
      <c r="E873" s="544" t="s">
        <v>59</v>
      </c>
      <c r="F873" s="544" t="s">
        <v>55</v>
      </c>
      <c r="G873" s="858">
        <v>13.6</v>
      </c>
      <c r="H873" s="858"/>
      <c r="I873" s="858"/>
      <c r="J873" s="545"/>
      <c r="K873" s="831">
        <v>12.13</v>
      </c>
      <c r="L873" s="546">
        <f>(SSSE[[#This Row],[Protéine Brut (%) (+/-0,7)]]/(100-SSSE[[#This Row],[Humidité (%)]]))*100</f>
        <v>14.039351851851853</v>
      </c>
      <c r="M873" s="866">
        <v>0.6</v>
      </c>
      <c r="N873" s="866"/>
      <c r="O873" s="866">
        <v>1</v>
      </c>
      <c r="P873" s="866">
        <v>1.2</v>
      </c>
      <c r="Q873" s="867">
        <f>SUM(M873:P873)</f>
        <v>2.8</v>
      </c>
      <c r="R873" s="868">
        <v>11.4</v>
      </c>
      <c r="S873" s="868">
        <v>24.9</v>
      </c>
      <c r="T873" s="868">
        <v>15.5</v>
      </c>
      <c r="U873" s="867">
        <f>SUM(SSSE[[#This Row],[G 355µ]:[G 250µ]])</f>
        <v>51.8</v>
      </c>
      <c r="V873" s="868">
        <v>17.170000000000002</v>
      </c>
      <c r="W873" s="868">
        <v>12.2</v>
      </c>
      <c r="X873" s="868">
        <v>7.7</v>
      </c>
      <c r="Y873" s="884">
        <v>6</v>
      </c>
      <c r="Z873" s="867">
        <f>SUM(V873:Y873)</f>
        <v>43.07</v>
      </c>
      <c r="AA873" s="824">
        <v>33.799999999999997</v>
      </c>
      <c r="AB873" s="824">
        <v>76</v>
      </c>
      <c r="AC873" s="1012">
        <v>11.59</v>
      </c>
      <c r="AD873" s="547">
        <v>85.35</v>
      </c>
      <c r="AE873" s="547">
        <v>-1.59</v>
      </c>
      <c r="AF873" s="547">
        <v>20.04</v>
      </c>
      <c r="AG873" s="549">
        <v>8</v>
      </c>
      <c r="AH873" s="549">
        <v>128</v>
      </c>
      <c r="AI873" s="949"/>
      <c r="AJ873" s="550"/>
      <c r="AK873" s="550"/>
      <c r="AL873" s="550" t="s">
        <v>46</v>
      </c>
      <c r="AM873" s="550" t="s">
        <v>55</v>
      </c>
      <c r="AN873" s="551" t="s">
        <v>55</v>
      </c>
      <c r="AO873" s="550" t="s">
        <v>55</v>
      </c>
      <c r="AP873" s="550" t="s">
        <v>55</v>
      </c>
      <c r="AQ873" s="609" t="s">
        <v>32</v>
      </c>
      <c r="AR873" s="437" t="s">
        <v>2239</v>
      </c>
      <c r="AS873" s="437" t="s">
        <v>3147</v>
      </c>
      <c r="AT873" s="437"/>
      <c r="AU873" s="796" t="s">
        <v>2241</v>
      </c>
      <c r="AV873" s="437">
        <v>872</v>
      </c>
    </row>
    <row r="874" spans="1:48" ht="27">
      <c r="A874" s="541">
        <v>45910</v>
      </c>
      <c r="B874" s="542">
        <v>109</v>
      </c>
      <c r="C874" s="543">
        <v>0.38541666666666669</v>
      </c>
      <c r="D874" s="544">
        <v>2506887</v>
      </c>
      <c r="E874" s="544" t="s">
        <v>59</v>
      </c>
      <c r="F874" s="544" t="s">
        <v>55</v>
      </c>
      <c r="G874" s="858">
        <v>13.6</v>
      </c>
      <c r="H874" s="858"/>
      <c r="I874" s="858"/>
      <c r="J874" s="545"/>
      <c r="K874" s="831">
        <v>12.18</v>
      </c>
      <c r="L874" s="546">
        <f>(SSSE[[#This Row],[Protéine Brut (%) (+/-0,7)]]/(100-SSSE[[#This Row],[Humidité (%)]]))*100</f>
        <v>14.097222222222221</v>
      </c>
      <c r="M874" s="866">
        <v>0</v>
      </c>
      <c r="N874" s="866"/>
      <c r="O874" s="866">
        <v>0.41</v>
      </c>
      <c r="P874" s="866">
        <v>1.24</v>
      </c>
      <c r="Q874" s="867">
        <f>SUM(M874:P874)</f>
        <v>1.65</v>
      </c>
      <c r="R874" s="868">
        <v>11.22</v>
      </c>
      <c r="S874" s="868">
        <v>24.9</v>
      </c>
      <c r="T874" s="868">
        <v>15.97</v>
      </c>
      <c r="U874" s="867">
        <f>SUM(SSSE[[#This Row],[G 355µ]:[G 250µ]])</f>
        <v>52.089999999999996</v>
      </c>
      <c r="V874" s="868">
        <v>15.92</v>
      </c>
      <c r="W874" s="868">
        <v>11.85</v>
      </c>
      <c r="X874" s="868">
        <v>8.2100000000000009</v>
      </c>
      <c r="Y874" s="884">
        <v>8.7799999999999994</v>
      </c>
      <c r="Z874" s="867">
        <f>SUM(V874:Y874)</f>
        <v>44.760000000000005</v>
      </c>
      <c r="AA874" s="824"/>
      <c r="AB874" s="824"/>
      <c r="AC874" s="1012"/>
      <c r="AD874" s="547">
        <v>86.56</v>
      </c>
      <c r="AE874" s="547">
        <v>-1.55</v>
      </c>
      <c r="AF874" s="547">
        <v>18.899999999999999</v>
      </c>
      <c r="AG874" s="549">
        <v>9</v>
      </c>
      <c r="AH874" s="549">
        <v>130</v>
      </c>
      <c r="AI874" s="949"/>
      <c r="AJ874" s="550"/>
      <c r="AK874" s="550"/>
      <c r="AL874" s="550" t="s">
        <v>46</v>
      </c>
      <c r="AM874" s="550" t="s">
        <v>55</v>
      </c>
      <c r="AN874" s="551" t="s">
        <v>55</v>
      </c>
      <c r="AO874" s="550" t="s">
        <v>55</v>
      </c>
      <c r="AP874" s="550" t="s">
        <v>55</v>
      </c>
      <c r="AQ874" s="609" t="s">
        <v>32</v>
      </c>
      <c r="AR874" s="437" t="s">
        <v>2239</v>
      </c>
      <c r="AS874" s="437" t="s">
        <v>3148</v>
      </c>
      <c r="AT874" s="437"/>
      <c r="AU874" s="796" t="s">
        <v>2241</v>
      </c>
      <c r="AV874" s="437">
        <v>873</v>
      </c>
    </row>
    <row r="875" spans="1:48" ht="27">
      <c r="A875" s="541">
        <v>45911</v>
      </c>
      <c r="B875" s="542">
        <v>109</v>
      </c>
      <c r="C875" s="543">
        <v>0.5</v>
      </c>
      <c r="D875" s="544">
        <v>2506914</v>
      </c>
      <c r="E875" s="544" t="s">
        <v>59</v>
      </c>
      <c r="F875" s="544" t="s">
        <v>55</v>
      </c>
      <c r="G875" s="858">
        <v>13.68</v>
      </c>
      <c r="H875" s="858"/>
      <c r="I875" s="858">
        <v>13.77</v>
      </c>
      <c r="J875" s="545"/>
      <c r="K875" s="831">
        <v>12.39</v>
      </c>
      <c r="L875" s="546">
        <f>(SSSE[[#This Row],[Protéine Brut (%) (+/-0,7)]]/(100-SSSE[[#This Row],[Humidité (%)]]))*100</f>
        <v>14.353568118628363</v>
      </c>
      <c r="M875" s="866">
        <v>0</v>
      </c>
      <c r="N875" s="866" t="s">
        <v>1364</v>
      </c>
      <c r="O875" s="866">
        <v>0.56999999999999995</v>
      </c>
      <c r="P875" s="866">
        <v>1.27</v>
      </c>
      <c r="Q875" s="867">
        <f>SUM(M875:P875)</f>
        <v>1.8399999999999999</v>
      </c>
      <c r="R875" s="868">
        <v>10.79</v>
      </c>
      <c r="S875" s="868">
        <v>24.58</v>
      </c>
      <c r="T875" s="868">
        <v>15.89</v>
      </c>
      <c r="U875" s="867">
        <f>SUM(SSSE[[#This Row],[G 355µ]:[G 250µ]])</f>
        <v>51.26</v>
      </c>
      <c r="V875" s="868">
        <v>16.079999999999998</v>
      </c>
      <c r="W875" s="868">
        <v>13.05</v>
      </c>
      <c r="X875" s="868">
        <v>8.6999999999999993</v>
      </c>
      <c r="Y875" s="884">
        <v>7.7</v>
      </c>
      <c r="Z875" s="867">
        <f>SUM(V875:Y875)</f>
        <v>45.53</v>
      </c>
      <c r="AA875" s="824"/>
      <c r="AB875" s="824"/>
      <c r="AC875" s="1012"/>
      <c r="AD875" s="547">
        <v>86.74</v>
      </c>
      <c r="AE875" s="547">
        <v>-1.76</v>
      </c>
      <c r="AF875" s="547">
        <v>19.18</v>
      </c>
      <c r="AG875" s="549">
        <v>4</v>
      </c>
      <c r="AH875" s="549">
        <v>98</v>
      </c>
      <c r="AI875" s="949"/>
      <c r="AJ875" s="550"/>
      <c r="AK875" s="550"/>
      <c r="AL875" s="550" t="s">
        <v>46</v>
      </c>
      <c r="AM875" s="550" t="s">
        <v>55</v>
      </c>
      <c r="AN875" s="551" t="s">
        <v>55</v>
      </c>
      <c r="AO875" s="550" t="s">
        <v>55</v>
      </c>
      <c r="AP875" s="550" t="s">
        <v>55</v>
      </c>
      <c r="AQ875" s="609" t="s">
        <v>32</v>
      </c>
      <c r="AR875" s="437" t="s">
        <v>2239</v>
      </c>
      <c r="AS875" s="437" t="s">
        <v>3149</v>
      </c>
      <c r="AT875" s="437"/>
      <c r="AU875" s="796" t="s">
        <v>2241</v>
      </c>
      <c r="AV875" s="437">
        <v>874</v>
      </c>
    </row>
    <row r="876" spans="1:48" ht="27">
      <c r="A876" s="541">
        <v>45911</v>
      </c>
      <c r="B876" s="542">
        <v>109</v>
      </c>
      <c r="C876" s="543">
        <v>0.6875</v>
      </c>
      <c r="D876" s="544">
        <v>2506927</v>
      </c>
      <c r="E876" s="544" t="s">
        <v>21</v>
      </c>
      <c r="F876" s="544" t="s">
        <v>55</v>
      </c>
      <c r="G876" s="858">
        <v>14.03</v>
      </c>
      <c r="H876" s="858"/>
      <c r="I876" s="858"/>
      <c r="J876" s="545"/>
      <c r="K876" s="831">
        <v>11.67</v>
      </c>
      <c r="L876" s="546">
        <f>(SSSE[[#This Row],[Protéine Brut (%) (+/-0,7)]]/(100-SSSE[[#This Row],[Humidité (%)]]))*100</f>
        <v>13.574502733511689</v>
      </c>
      <c r="M876" s="866">
        <v>0</v>
      </c>
      <c r="N876" s="866"/>
      <c r="O876" s="866">
        <v>0.6</v>
      </c>
      <c r="P876" s="866">
        <v>1.34</v>
      </c>
      <c r="Q876" s="867">
        <f>SUM(M876:P876)</f>
        <v>1.94</v>
      </c>
      <c r="R876" s="868">
        <v>13.8</v>
      </c>
      <c r="S876" s="868">
        <v>28.16</v>
      </c>
      <c r="T876" s="868">
        <v>18.8</v>
      </c>
      <c r="U876" s="867">
        <f>SUM(SSSE[[#This Row],[G 355µ]:[G 250µ]])</f>
        <v>60.760000000000005</v>
      </c>
      <c r="V876" s="868">
        <v>17</v>
      </c>
      <c r="W876" s="868">
        <v>10</v>
      </c>
      <c r="X876" s="868">
        <v>3.68</v>
      </c>
      <c r="Y876" s="884">
        <v>4.68</v>
      </c>
      <c r="Z876" s="867">
        <f>SUM(V876:Y876)</f>
        <v>35.36</v>
      </c>
      <c r="AA876" s="824"/>
      <c r="AB876" s="824"/>
      <c r="AC876" s="1012"/>
      <c r="AD876" s="547">
        <v>86.08</v>
      </c>
      <c r="AE876" s="547">
        <v>-1.57</v>
      </c>
      <c r="AF876" s="547">
        <v>20.65</v>
      </c>
      <c r="AG876" s="549">
        <v>6</v>
      </c>
      <c r="AH876" s="549">
        <v>105</v>
      </c>
      <c r="AI876" s="949"/>
      <c r="AJ876" s="550"/>
      <c r="AK876" s="550"/>
      <c r="AL876" s="550" t="s">
        <v>46</v>
      </c>
      <c r="AM876" s="550" t="s">
        <v>55</v>
      </c>
      <c r="AN876" s="551" t="s">
        <v>55</v>
      </c>
      <c r="AO876" s="550" t="s">
        <v>55</v>
      </c>
      <c r="AP876" s="550" t="s">
        <v>55</v>
      </c>
      <c r="AQ876" s="609" t="s">
        <v>32</v>
      </c>
      <c r="AR876" s="437" t="s">
        <v>2239</v>
      </c>
      <c r="AS876" s="437" t="s">
        <v>3150</v>
      </c>
      <c r="AT876" s="437"/>
      <c r="AU876" s="796" t="s">
        <v>2241</v>
      </c>
      <c r="AV876" s="437">
        <v>875</v>
      </c>
    </row>
    <row r="877" spans="1:48" ht="27">
      <c r="A877" s="541">
        <v>45912</v>
      </c>
      <c r="B877" s="542">
        <v>109</v>
      </c>
      <c r="C877" s="543">
        <v>0.41666666666666669</v>
      </c>
      <c r="D877" s="544">
        <v>2506950</v>
      </c>
      <c r="E877" s="544" t="s">
        <v>59</v>
      </c>
      <c r="F877" s="544" t="s">
        <v>55</v>
      </c>
      <c r="G877" s="858">
        <v>13.76</v>
      </c>
      <c r="H877" s="858"/>
      <c r="I877" s="858"/>
      <c r="J877" s="545"/>
      <c r="K877" s="831">
        <v>12.12</v>
      </c>
      <c r="L877" s="546">
        <f>(SSSE[[#This Row],[Protéine Brut (%) (+/-0,7)]]/(100-SSSE[[#This Row],[Humidité (%)]]))*100</f>
        <v>14.053803339517627</v>
      </c>
      <c r="M877" s="866">
        <v>0</v>
      </c>
      <c r="N877" s="866"/>
      <c r="O877" s="866">
        <v>0.71</v>
      </c>
      <c r="P877" s="866">
        <v>1.4</v>
      </c>
      <c r="Q877" s="867">
        <f>SUM(M877:P877)</f>
        <v>2.11</v>
      </c>
      <c r="R877" s="868">
        <v>10.91</v>
      </c>
      <c r="S877" s="868">
        <v>25</v>
      </c>
      <c r="T877" s="868">
        <v>14.78</v>
      </c>
      <c r="U877" s="867">
        <f>SUM(SSSE[[#This Row],[G 355µ]:[G 250µ]])</f>
        <v>50.69</v>
      </c>
      <c r="V877" s="868">
        <v>15.55</v>
      </c>
      <c r="W877" s="868">
        <v>12.78</v>
      </c>
      <c r="X877" s="868">
        <v>9.3699999999999992</v>
      </c>
      <c r="Y877" s="884">
        <v>6.73</v>
      </c>
      <c r="Z877" s="867">
        <f>SUM(V877:Y877)</f>
        <v>44.429999999999993</v>
      </c>
      <c r="AA877" s="824"/>
      <c r="AB877" s="824"/>
      <c r="AC877" s="1012"/>
      <c r="AD877" s="547">
        <v>86.46</v>
      </c>
      <c r="AE877" s="547">
        <v>-1.64</v>
      </c>
      <c r="AF877" s="547">
        <v>19.23</v>
      </c>
      <c r="AG877" s="549">
        <v>5</v>
      </c>
      <c r="AH877" s="549">
        <v>110</v>
      </c>
      <c r="AI877" s="949"/>
      <c r="AJ877" s="550"/>
      <c r="AK877" s="550"/>
      <c r="AL877" s="550" t="s">
        <v>46</v>
      </c>
      <c r="AM877" s="550" t="s">
        <v>55</v>
      </c>
      <c r="AN877" s="551" t="s">
        <v>55</v>
      </c>
      <c r="AO877" s="550" t="s">
        <v>55</v>
      </c>
      <c r="AP877" s="550" t="s">
        <v>55</v>
      </c>
      <c r="AQ877" s="609" t="s">
        <v>32</v>
      </c>
      <c r="AR877" s="437" t="s">
        <v>2239</v>
      </c>
      <c r="AS877" s="437" t="s">
        <v>3151</v>
      </c>
      <c r="AT877" s="437"/>
      <c r="AU877" s="796" t="s">
        <v>2241</v>
      </c>
      <c r="AV877" s="437">
        <v>876</v>
      </c>
    </row>
    <row r="878" spans="1:48" ht="27">
      <c r="A878" s="541">
        <v>45912</v>
      </c>
      <c r="B878" s="542">
        <v>109</v>
      </c>
      <c r="C878" s="543">
        <v>0.6875</v>
      </c>
      <c r="D878" s="544">
        <v>2506961</v>
      </c>
      <c r="E878" s="544" t="s">
        <v>21</v>
      </c>
      <c r="F878" s="544" t="s">
        <v>55</v>
      </c>
      <c r="G878" s="858">
        <v>13.95</v>
      </c>
      <c r="H878" s="858"/>
      <c r="I878" s="858"/>
      <c r="J878" s="545"/>
      <c r="K878" s="831">
        <v>11.93</v>
      </c>
      <c r="L878" s="546">
        <f>(SSSE[[#This Row],[Protéine Brut (%) (+/-0,7)]]/(100-SSSE[[#This Row],[Humidité (%)]]))*100</f>
        <v>13.864032539221382</v>
      </c>
      <c r="M878" s="866">
        <v>0</v>
      </c>
      <c r="N878" s="866"/>
      <c r="O878" s="866">
        <v>0.6</v>
      </c>
      <c r="P878" s="866">
        <v>1.5</v>
      </c>
      <c r="Q878" s="867">
        <f>SUM(M878:P878)</f>
        <v>2.1</v>
      </c>
      <c r="R878" s="868">
        <v>13</v>
      </c>
      <c r="S878" s="868">
        <v>28.16</v>
      </c>
      <c r="T878" s="868">
        <v>18</v>
      </c>
      <c r="U878" s="867">
        <f>SUM(SSSE[[#This Row],[G 355µ]:[G 250µ]])</f>
        <v>59.16</v>
      </c>
      <c r="V878" s="868">
        <v>17</v>
      </c>
      <c r="W878" s="868">
        <v>12</v>
      </c>
      <c r="X878" s="868">
        <v>5</v>
      </c>
      <c r="Y878" s="884">
        <v>4</v>
      </c>
      <c r="Z878" s="867">
        <f>SUM(V878:Y878)</f>
        <v>38</v>
      </c>
      <c r="AA878" s="824"/>
      <c r="AB878" s="824"/>
      <c r="AC878" s="1012"/>
      <c r="AD878" s="547">
        <v>86.3</v>
      </c>
      <c r="AE878" s="547">
        <v>-1.73</v>
      </c>
      <c r="AF878" s="547">
        <v>20.55</v>
      </c>
      <c r="AG878" s="549">
        <v>4</v>
      </c>
      <c r="AH878" s="549">
        <v>114</v>
      </c>
      <c r="AI878" s="949">
        <v>0.85</v>
      </c>
      <c r="AJ878" s="550"/>
      <c r="AK878" s="550"/>
      <c r="AL878" s="550" t="s">
        <v>46</v>
      </c>
      <c r="AM878" s="550" t="s">
        <v>55</v>
      </c>
      <c r="AN878" s="551" t="s">
        <v>55</v>
      </c>
      <c r="AO878" s="550" t="s">
        <v>55</v>
      </c>
      <c r="AP878" s="550" t="s">
        <v>55</v>
      </c>
      <c r="AQ878" s="609" t="s">
        <v>32</v>
      </c>
      <c r="AR878" s="437" t="s">
        <v>2239</v>
      </c>
      <c r="AS878" s="437" t="s">
        <v>3152</v>
      </c>
      <c r="AT878" s="437"/>
      <c r="AU878" s="796" t="s">
        <v>2241</v>
      </c>
      <c r="AV878" s="437">
        <v>877</v>
      </c>
    </row>
    <row r="879" spans="1:48" ht="27">
      <c r="A879" s="541">
        <v>45915</v>
      </c>
      <c r="B879" s="542">
        <v>109</v>
      </c>
      <c r="C879" s="543">
        <v>0.33333333333333331</v>
      </c>
      <c r="D879" s="544">
        <v>2507027</v>
      </c>
      <c r="E879" s="544" t="s">
        <v>59</v>
      </c>
      <c r="F879" s="544" t="s">
        <v>55</v>
      </c>
      <c r="G879" s="858">
        <v>13.56</v>
      </c>
      <c r="H879" s="858"/>
      <c r="I879" s="858">
        <v>13.58</v>
      </c>
      <c r="J879" s="545">
        <v>0.6</v>
      </c>
      <c r="K879" s="831">
        <v>12.69</v>
      </c>
      <c r="L879" s="546">
        <f>(SSSE[[#This Row],[Protéine Brut (%) (+/-0,7)]]/(100-SSSE[[#This Row],[Humidité (%)]]))*100</f>
        <v>14.68070337806571</v>
      </c>
      <c r="M879" s="866">
        <v>0.06</v>
      </c>
      <c r="N879" s="866"/>
      <c r="O879" s="866">
        <v>0.6</v>
      </c>
      <c r="P879" s="866">
        <v>1.1100000000000001</v>
      </c>
      <c r="Q879" s="867">
        <f>SUM(M879:P879)</f>
        <v>1.77</v>
      </c>
      <c r="R879" s="868">
        <v>10.48</v>
      </c>
      <c r="S879" s="868">
        <v>23.7</v>
      </c>
      <c r="T879" s="868">
        <v>16.3</v>
      </c>
      <c r="U879" s="867">
        <f>SUM(SSSE[[#This Row],[G 355µ]:[G 250µ]])</f>
        <v>50.480000000000004</v>
      </c>
      <c r="V879" s="868">
        <v>22.56</v>
      </c>
      <c r="W879" s="868">
        <v>8.65</v>
      </c>
      <c r="X879" s="868">
        <v>10</v>
      </c>
      <c r="Y879" s="884">
        <v>6.06</v>
      </c>
      <c r="Z879" s="867">
        <f>SUM(V879:Y879)</f>
        <v>47.27</v>
      </c>
      <c r="AA879" s="824">
        <v>34.49</v>
      </c>
      <c r="AB879" s="824">
        <v>76.37</v>
      </c>
      <c r="AC879" s="1012">
        <v>11.7</v>
      </c>
      <c r="AD879" s="547">
        <v>86.9</v>
      </c>
      <c r="AE879" s="547">
        <v>-1.44</v>
      </c>
      <c r="AF879" s="547">
        <v>20.32</v>
      </c>
      <c r="AG879" s="549">
        <v>7</v>
      </c>
      <c r="AH879" s="549">
        <v>130</v>
      </c>
      <c r="AI879" s="949">
        <v>0.9</v>
      </c>
      <c r="AJ879" s="550"/>
      <c r="AK879" s="550"/>
      <c r="AL879" s="550" t="s">
        <v>46</v>
      </c>
      <c r="AM879" s="550" t="s">
        <v>55</v>
      </c>
      <c r="AN879" s="551" t="s">
        <v>55</v>
      </c>
      <c r="AO879" s="550" t="s">
        <v>55</v>
      </c>
      <c r="AP879" s="550" t="s">
        <v>55</v>
      </c>
      <c r="AQ879" s="609" t="s">
        <v>32</v>
      </c>
      <c r="AR879" s="437" t="s">
        <v>2239</v>
      </c>
      <c r="AS879" s="437" t="s">
        <v>3153</v>
      </c>
      <c r="AT879" s="437"/>
      <c r="AU879" s="796" t="s">
        <v>2241</v>
      </c>
      <c r="AV879" s="437">
        <v>878</v>
      </c>
    </row>
    <row r="880" spans="1:48" ht="27">
      <c r="A880" s="541">
        <v>45915</v>
      </c>
      <c r="B880" s="542">
        <v>109</v>
      </c>
      <c r="C880" s="543">
        <v>0.70833333333333337</v>
      </c>
      <c r="D880" s="544">
        <v>2507060</v>
      </c>
      <c r="E880" s="544" t="s">
        <v>21</v>
      </c>
      <c r="F880" s="544" t="s">
        <v>55</v>
      </c>
      <c r="G880" s="858">
        <v>13.87</v>
      </c>
      <c r="H880" s="858"/>
      <c r="I880" s="858"/>
      <c r="J880" s="545"/>
      <c r="K880" s="831">
        <v>12.1</v>
      </c>
      <c r="L880" s="546">
        <f>(SSSE[[#This Row],[Protéine Brut (%) (+/-0,7)]]/(100-SSSE[[#This Row],[Humidité (%)]]))*100</f>
        <v>14.048531289910601</v>
      </c>
      <c r="M880" s="866"/>
      <c r="N880" s="866"/>
      <c r="O880" s="866"/>
      <c r="P880" s="866"/>
      <c r="Q880" s="867"/>
      <c r="R880" s="868"/>
      <c r="S880" s="868"/>
      <c r="T880" s="868"/>
      <c r="U880" s="867"/>
      <c r="V880" s="868"/>
      <c r="W880" s="868"/>
      <c r="X880" s="868"/>
      <c r="Y880" s="884"/>
      <c r="Z880" s="867"/>
      <c r="AA880" s="824"/>
      <c r="AB880" s="824"/>
      <c r="AC880" s="1012"/>
      <c r="AD880" s="547"/>
      <c r="AE880" s="547"/>
      <c r="AF880" s="547"/>
      <c r="AG880" s="549">
        <v>6</v>
      </c>
      <c r="AH880" s="549">
        <v>141</v>
      </c>
      <c r="AI880" s="949"/>
      <c r="AJ880" s="550"/>
      <c r="AK880" s="550"/>
      <c r="AL880" s="550" t="s">
        <v>46</v>
      </c>
      <c r="AM880" s="550" t="s">
        <v>55</v>
      </c>
      <c r="AN880" s="551" t="s">
        <v>55</v>
      </c>
      <c r="AO880" s="550" t="s">
        <v>55</v>
      </c>
      <c r="AP880" s="550" t="s">
        <v>55</v>
      </c>
      <c r="AQ880" s="609" t="s">
        <v>32</v>
      </c>
      <c r="AR880" s="437" t="s">
        <v>2239</v>
      </c>
      <c r="AS880" s="437" t="s">
        <v>3154</v>
      </c>
      <c r="AT880" s="437"/>
      <c r="AU880" s="796" t="s">
        <v>2241</v>
      </c>
      <c r="AV880" s="437">
        <v>879</v>
      </c>
    </row>
    <row r="881" spans="1:48" ht="27">
      <c r="A881" s="541">
        <v>45916</v>
      </c>
      <c r="B881" s="542">
        <v>109</v>
      </c>
      <c r="C881" s="543">
        <v>0.64583333333333337</v>
      </c>
      <c r="D881" s="544">
        <v>2507098</v>
      </c>
      <c r="E881" s="544" t="s">
        <v>21</v>
      </c>
      <c r="F881" s="544" t="s">
        <v>55</v>
      </c>
      <c r="G881" s="858">
        <v>14.01</v>
      </c>
      <c r="H881" s="858"/>
      <c r="I881" s="858"/>
      <c r="J881" s="545"/>
      <c r="K881" s="831">
        <v>11.98</v>
      </c>
      <c r="L881" s="546">
        <f>(SSSE[[#This Row],[Protéine Brut (%) (+/-0,7)]]/(100-SSSE[[#This Row],[Humidité (%)]]))*100</f>
        <v>13.931852540993139</v>
      </c>
      <c r="M881" s="866">
        <v>0</v>
      </c>
      <c r="N881" s="866"/>
      <c r="O881" s="866">
        <v>0.88</v>
      </c>
      <c r="P881" s="866">
        <v>1.52</v>
      </c>
      <c r="Q881" s="867">
        <f>SUM(M881:P881)</f>
        <v>2.4</v>
      </c>
      <c r="R881" s="868">
        <v>13.07</v>
      </c>
      <c r="S881" s="868">
        <v>27.61</v>
      </c>
      <c r="T881" s="868">
        <v>17.239999999999998</v>
      </c>
      <c r="U881" s="867">
        <f>SUM(SSSE[[#This Row],[G 355µ]:[G 250µ]])</f>
        <v>57.92</v>
      </c>
      <c r="V881" s="868">
        <v>17.39</v>
      </c>
      <c r="W881" s="868">
        <v>12.23</v>
      </c>
      <c r="X881" s="868">
        <v>3.44</v>
      </c>
      <c r="Y881" s="884">
        <v>5.16</v>
      </c>
      <c r="Z881" s="867">
        <f>SUM(V881:Y881)</f>
        <v>38.22</v>
      </c>
      <c r="AA881" s="824"/>
      <c r="AB881" s="824"/>
      <c r="AC881" s="1012"/>
      <c r="AD881" s="547">
        <v>86.11</v>
      </c>
      <c r="AE881" s="547">
        <v>-1.8</v>
      </c>
      <c r="AF881" s="547">
        <v>20.66</v>
      </c>
      <c r="AG881" s="549">
        <v>5</v>
      </c>
      <c r="AH881" s="549">
        <v>98</v>
      </c>
      <c r="AI881" s="949"/>
      <c r="AJ881" s="550"/>
      <c r="AK881" s="550"/>
      <c r="AL881" s="550" t="s">
        <v>46</v>
      </c>
      <c r="AM881" s="550" t="s">
        <v>55</v>
      </c>
      <c r="AN881" s="551" t="s">
        <v>55</v>
      </c>
      <c r="AO881" s="550" t="s">
        <v>55</v>
      </c>
      <c r="AP881" s="550" t="s">
        <v>55</v>
      </c>
      <c r="AQ881" s="609" t="s">
        <v>32</v>
      </c>
      <c r="AR881" s="437" t="s">
        <v>2239</v>
      </c>
      <c r="AS881" s="437" t="s">
        <v>3155</v>
      </c>
      <c r="AT881" s="437"/>
      <c r="AU881" s="796" t="s">
        <v>2241</v>
      </c>
      <c r="AV881" s="437">
        <v>880</v>
      </c>
    </row>
    <row r="882" spans="1:48" ht="27">
      <c r="A882" s="541">
        <v>45917</v>
      </c>
      <c r="B882" s="542">
        <v>109</v>
      </c>
      <c r="C882" s="543">
        <v>0.375</v>
      </c>
      <c r="D882" s="544">
        <v>2507110</v>
      </c>
      <c r="E882" s="544" t="s">
        <v>59</v>
      </c>
      <c r="F882" s="544" t="s">
        <v>55</v>
      </c>
      <c r="G882" s="858">
        <v>13.78</v>
      </c>
      <c r="H882" s="858"/>
      <c r="I882" s="858"/>
      <c r="J882" s="545"/>
      <c r="K882" s="831">
        <v>12.33</v>
      </c>
      <c r="L882" s="546">
        <f>(SSSE[[#This Row],[Protéine Brut (%) (+/-0,7)]]/(100-SSSE[[#This Row],[Humidité (%)]]))*100</f>
        <v>14.30062630480167</v>
      </c>
      <c r="M882" s="866">
        <v>0.08</v>
      </c>
      <c r="N882" s="866"/>
      <c r="O882" s="866">
        <v>0.6</v>
      </c>
      <c r="P882" s="866">
        <v>0.97</v>
      </c>
      <c r="Q882" s="867">
        <f>SUM(M882:P882)</f>
        <v>1.65</v>
      </c>
      <c r="R882" s="868">
        <v>11.15</v>
      </c>
      <c r="S882" s="868">
        <v>24.06</v>
      </c>
      <c r="T882" s="868">
        <v>15.8</v>
      </c>
      <c r="U882" s="867">
        <f>SUM(SSSE[[#This Row],[G 355µ]:[G 250µ]])</f>
        <v>51.010000000000005</v>
      </c>
      <c r="V882" s="868">
        <v>16.68</v>
      </c>
      <c r="W882" s="868">
        <v>11.77</v>
      </c>
      <c r="X882" s="868">
        <v>9.0299999999999994</v>
      </c>
      <c r="Y882" s="884">
        <v>8.5</v>
      </c>
      <c r="Z882" s="867">
        <f>SUM(V882:Y882)</f>
        <v>45.98</v>
      </c>
      <c r="AA882" s="824">
        <v>35</v>
      </c>
      <c r="AB882" s="824">
        <v>78</v>
      </c>
      <c r="AC882" s="1012">
        <v>12</v>
      </c>
      <c r="AD882" s="547">
        <v>86.02</v>
      </c>
      <c r="AE882" s="547">
        <v>-1.54</v>
      </c>
      <c r="AF882" s="547">
        <v>19.079999999999998</v>
      </c>
      <c r="AG882" s="549">
        <v>4</v>
      </c>
      <c r="AH882" s="549">
        <v>114</v>
      </c>
      <c r="AI882" s="949">
        <v>0.93</v>
      </c>
      <c r="AJ882" s="550"/>
      <c r="AK882" s="550"/>
      <c r="AL882" s="550" t="s">
        <v>46</v>
      </c>
      <c r="AM882" s="550" t="s">
        <v>55</v>
      </c>
      <c r="AN882" s="551" t="s">
        <v>55</v>
      </c>
      <c r="AO882" s="550" t="s">
        <v>55</v>
      </c>
      <c r="AP882" s="550" t="s">
        <v>55</v>
      </c>
      <c r="AQ882" s="609" t="s">
        <v>32</v>
      </c>
      <c r="AR882" s="437" t="s">
        <v>2239</v>
      </c>
      <c r="AS882" s="437" t="s">
        <v>3156</v>
      </c>
      <c r="AT882" s="437"/>
      <c r="AU882" s="796" t="s">
        <v>2241</v>
      </c>
      <c r="AV882" s="437">
        <v>881</v>
      </c>
    </row>
    <row r="883" spans="1:48" ht="27">
      <c r="A883" s="541">
        <v>45918</v>
      </c>
      <c r="B883" s="542">
        <v>109</v>
      </c>
      <c r="C883" s="543">
        <v>0.33333333333333331</v>
      </c>
      <c r="D883" s="544">
        <v>2507133</v>
      </c>
      <c r="E883" s="544" t="s">
        <v>21</v>
      </c>
      <c r="F883" s="544" t="s">
        <v>55</v>
      </c>
      <c r="G883" s="858">
        <v>13.84</v>
      </c>
      <c r="H883" s="858"/>
      <c r="I883" s="858"/>
      <c r="J883" s="545"/>
      <c r="K883" s="831">
        <v>10.42</v>
      </c>
      <c r="L883" s="546">
        <f>(SSSE[[#This Row],[Protéine Brut (%) (+/-0,7)]]/(100-SSSE[[#This Row],[Humidité (%)]]))*100</f>
        <v>12.093779015784587</v>
      </c>
      <c r="M883" s="866">
        <v>0.04</v>
      </c>
      <c r="N883" s="866"/>
      <c r="O883" s="866">
        <v>0.7</v>
      </c>
      <c r="P883" s="866">
        <v>1.41</v>
      </c>
      <c r="Q883" s="867">
        <f>SUM(M883:P883)</f>
        <v>2.15</v>
      </c>
      <c r="R883" s="868">
        <v>12.71</v>
      </c>
      <c r="S883" s="868">
        <v>29.05</v>
      </c>
      <c r="T883" s="868">
        <v>17.78</v>
      </c>
      <c r="U883" s="867">
        <f>SUM(SSSE[[#This Row],[G 355µ]:[G 250µ]])</f>
        <v>59.540000000000006</v>
      </c>
      <c r="V883" s="868">
        <v>18.47</v>
      </c>
      <c r="W883" s="868">
        <v>10.9</v>
      </c>
      <c r="X883" s="868">
        <v>3.9</v>
      </c>
      <c r="Y883" s="884">
        <v>3.6</v>
      </c>
      <c r="Z883" s="867">
        <f>SUM(V883:Y883)</f>
        <v>36.869999999999997</v>
      </c>
      <c r="AA883" s="824">
        <v>27.01</v>
      </c>
      <c r="AB883" s="824">
        <v>74.06</v>
      </c>
      <c r="AC883" s="1012">
        <v>9.32</v>
      </c>
      <c r="AD883" s="547">
        <v>87.86</v>
      </c>
      <c r="AE883" s="547">
        <v>-1.95</v>
      </c>
      <c r="AF883" s="547">
        <v>17.38</v>
      </c>
      <c r="AG883" s="549">
        <v>3</v>
      </c>
      <c r="AH883" s="549">
        <v>95</v>
      </c>
      <c r="AI883" s="949"/>
      <c r="AJ883" s="550">
        <v>602</v>
      </c>
      <c r="AK883" s="550"/>
      <c r="AL883" s="550" t="s">
        <v>46</v>
      </c>
      <c r="AM883" s="550" t="s">
        <v>55</v>
      </c>
      <c r="AN883" s="551" t="s">
        <v>55</v>
      </c>
      <c r="AO883" s="550" t="s">
        <v>55</v>
      </c>
      <c r="AP883" s="550" t="s">
        <v>55</v>
      </c>
      <c r="AQ883" s="609" t="s">
        <v>32</v>
      </c>
      <c r="AR883" s="437" t="s">
        <v>2239</v>
      </c>
      <c r="AS883" s="437" t="s">
        <v>3157</v>
      </c>
      <c r="AT883" s="437"/>
      <c r="AU883" s="796" t="s">
        <v>2241</v>
      </c>
      <c r="AV883" s="437">
        <v>882</v>
      </c>
    </row>
    <row r="884" spans="1:48" ht="27">
      <c r="A884" s="541">
        <v>45918</v>
      </c>
      <c r="B884" s="542">
        <v>109</v>
      </c>
      <c r="C884" s="543">
        <v>0.35416666666666669</v>
      </c>
      <c r="D884" s="544">
        <v>2507134</v>
      </c>
      <c r="E884" s="544" t="s">
        <v>40</v>
      </c>
      <c r="F884" s="544" t="s">
        <v>55</v>
      </c>
      <c r="G884" s="858">
        <v>13.66</v>
      </c>
      <c r="H884" s="858"/>
      <c r="I884" s="858"/>
      <c r="J884" s="545"/>
      <c r="K884" s="831">
        <v>11.91</v>
      </c>
      <c r="L884" s="546">
        <f>(SSSE[[#This Row],[Protéine Brut (%) (+/-0,7)]]/(100-SSSE[[#This Row],[Humidité (%)]]))*100</f>
        <v>13.794301598332176</v>
      </c>
      <c r="M884" s="866">
        <v>0.08</v>
      </c>
      <c r="N884" s="866"/>
      <c r="O884" s="866">
        <v>0.63</v>
      </c>
      <c r="P884" s="866">
        <v>1.26</v>
      </c>
      <c r="Q884" s="867">
        <f>SUM(M884:P884)</f>
        <v>1.97</v>
      </c>
      <c r="R884" s="868">
        <v>11.11</v>
      </c>
      <c r="S884" s="868">
        <v>24.36</v>
      </c>
      <c r="T884" s="868">
        <v>16.62</v>
      </c>
      <c r="U884" s="867">
        <f>SUM(SSSE[[#This Row],[G 355µ]:[G 250µ]])</f>
        <v>52.09</v>
      </c>
      <c r="V884" s="868">
        <v>17.55</v>
      </c>
      <c r="W884" s="868">
        <v>11.77</v>
      </c>
      <c r="X884" s="868">
        <v>8.66</v>
      </c>
      <c r="Y884" s="884">
        <v>6.54</v>
      </c>
      <c r="Z884" s="867">
        <f>SUM(V884:Y884)</f>
        <v>44.52</v>
      </c>
      <c r="AA884" s="824">
        <v>33.700000000000003</v>
      </c>
      <c r="AB884" s="824">
        <v>61.55</v>
      </c>
      <c r="AC884" s="1012">
        <v>11.76</v>
      </c>
      <c r="AD884" s="547">
        <v>86.11</v>
      </c>
      <c r="AE884" s="547">
        <v>-1.86</v>
      </c>
      <c r="AF884" s="547">
        <v>19.670000000000002</v>
      </c>
      <c r="AG884" s="549">
        <v>5</v>
      </c>
      <c r="AH884" s="549">
        <v>110</v>
      </c>
      <c r="AI884" s="949"/>
      <c r="AJ884" s="550">
        <v>778</v>
      </c>
      <c r="AK884" s="550"/>
      <c r="AL884" s="550" t="s">
        <v>46</v>
      </c>
      <c r="AM884" s="550" t="s">
        <v>55</v>
      </c>
      <c r="AN884" s="551" t="s">
        <v>55</v>
      </c>
      <c r="AO884" s="550" t="s">
        <v>55</v>
      </c>
      <c r="AP884" s="550" t="s">
        <v>55</v>
      </c>
      <c r="AQ884" s="609" t="s">
        <v>32</v>
      </c>
      <c r="AR884" s="437" t="s">
        <v>2239</v>
      </c>
      <c r="AS884" s="437" t="s">
        <v>3158</v>
      </c>
      <c r="AT884" s="437"/>
      <c r="AU884" s="796" t="s">
        <v>2241</v>
      </c>
      <c r="AV884" s="437">
        <v>883</v>
      </c>
    </row>
    <row r="885" spans="1:48" ht="27">
      <c r="A885" s="541">
        <v>45918</v>
      </c>
      <c r="B885" s="542">
        <v>109</v>
      </c>
      <c r="C885" s="543">
        <v>0.39583333333333331</v>
      </c>
      <c r="D885" s="544">
        <v>2507154</v>
      </c>
      <c r="E885" s="1120" t="s">
        <v>90</v>
      </c>
      <c r="F885" s="544" t="s">
        <v>55</v>
      </c>
      <c r="G885" s="858">
        <v>13.84</v>
      </c>
      <c r="H885" s="858"/>
      <c r="I885" s="858"/>
      <c r="J885" s="545"/>
      <c r="K885" s="831">
        <v>10.82</v>
      </c>
      <c r="L885" s="546">
        <f>(SSSE[[#This Row],[Protéine Brut (%) (+/-0,7)]]/(100-SSSE[[#This Row],[Humidité (%)]]))*100</f>
        <v>12.558031569173631</v>
      </c>
      <c r="M885" s="866"/>
      <c r="N885" s="866"/>
      <c r="O885" s="866"/>
      <c r="P885" s="866"/>
      <c r="Q885" s="867"/>
      <c r="R885" s="868"/>
      <c r="S885" s="868"/>
      <c r="T885" s="868"/>
      <c r="U885" s="867"/>
      <c r="V885" s="868"/>
      <c r="W885" s="868"/>
      <c r="X885" s="868"/>
      <c r="Y885" s="884"/>
      <c r="Z885" s="867"/>
      <c r="AA885" s="824"/>
      <c r="AB885" s="824"/>
      <c r="AC885" s="1012"/>
      <c r="AD885" s="547">
        <v>88.3</v>
      </c>
      <c r="AE885" s="547">
        <v>-1.8</v>
      </c>
      <c r="AF885" s="547">
        <v>17.3</v>
      </c>
      <c r="AG885" s="549">
        <v>3</v>
      </c>
      <c r="AH885" s="549">
        <v>64</v>
      </c>
      <c r="AI885" s="949"/>
      <c r="AJ885" s="550"/>
      <c r="AK885" s="550"/>
      <c r="AL885" s="550" t="s">
        <v>79</v>
      </c>
      <c r="AM885" s="550" t="s">
        <v>55</v>
      </c>
      <c r="AN885" s="551" t="s">
        <v>55</v>
      </c>
      <c r="AO885" s="550" t="s">
        <v>55</v>
      </c>
      <c r="AP885" s="550" t="s">
        <v>55</v>
      </c>
      <c r="AQ885" s="609" t="s">
        <v>32</v>
      </c>
      <c r="AR885" s="437" t="s">
        <v>2239</v>
      </c>
      <c r="AS885" s="437" t="s">
        <v>3159</v>
      </c>
      <c r="AT885" s="437"/>
      <c r="AU885" s="796" t="s">
        <v>2241</v>
      </c>
      <c r="AV885" s="437">
        <v>884</v>
      </c>
    </row>
    <row r="886" spans="1:48" ht="27">
      <c r="A886" s="541">
        <v>45918</v>
      </c>
      <c r="B886" s="542">
        <v>109</v>
      </c>
      <c r="C886" s="543">
        <v>0.41666666666666669</v>
      </c>
      <c r="D886" s="544">
        <v>2507155</v>
      </c>
      <c r="E886" s="1120" t="s">
        <v>90</v>
      </c>
      <c r="F886" s="544" t="s">
        <v>55</v>
      </c>
      <c r="G886" s="858">
        <v>14.01</v>
      </c>
      <c r="H886" s="858"/>
      <c r="I886" s="858"/>
      <c r="J886" s="545"/>
      <c r="K886" s="831">
        <v>10.36</v>
      </c>
      <c r="L886" s="546">
        <f>(SSSE[[#This Row],[Protéine Brut (%) (+/-0,7)]]/(100-SSSE[[#This Row],[Humidité (%)]]))*100</f>
        <v>12.047912547970695</v>
      </c>
      <c r="M886" s="866"/>
      <c r="N886" s="866"/>
      <c r="O886" s="866"/>
      <c r="P886" s="866"/>
      <c r="Q886" s="867"/>
      <c r="R886" s="868"/>
      <c r="S886" s="868"/>
      <c r="T886" s="868"/>
      <c r="U886" s="867"/>
      <c r="V886" s="868"/>
      <c r="W886" s="868"/>
      <c r="X886" s="868"/>
      <c r="Y886" s="884"/>
      <c r="Z886" s="867"/>
      <c r="AA886" s="824"/>
      <c r="AB886" s="824"/>
      <c r="AC886" s="1012"/>
      <c r="AD886" s="547">
        <v>88.45</v>
      </c>
      <c r="AE886" s="547">
        <v>-1.67</v>
      </c>
      <c r="AF886" s="547">
        <v>17.05</v>
      </c>
      <c r="AG886" s="549">
        <v>3</v>
      </c>
      <c r="AH886" s="549">
        <v>57</v>
      </c>
      <c r="AI886" s="949"/>
      <c r="AJ886" s="550"/>
      <c r="AK886" s="550"/>
      <c r="AL886" s="550" t="s">
        <v>79</v>
      </c>
      <c r="AM886" s="550" t="s">
        <v>55</v>
      </c>
      <c r="AN886" s="551" t="s">
        <v>55</v>
      </c>
      <c r="AO886" s="550" t="s">
        <v>55</v>
      </c>
      <c r="AP886" s="550" t="s">
        <v>55</v>
      </c>
      <c r="AQ886" s="609" t="s">
        <v>32</v>
      </c>
      <c r="AR886" s="437" t="s">
        <v>2239</v>
      </c>
      <c r="AS886" s="437" t="s">
        <v>3160</v>
      </c>
      <c r="AT886" s="437"/>
      <c r="AU886" s="796" t="s">
        <v>2241</v>
      </c>
      <c r="AV886" s="437">
        <v>885</v>
      </c>
    </row>
    <row r="887" spans="1:48" ht="27">
      <c r="A887" s="541">
        <v>45918</v>
      </c>
      <c r="B887" s="542">
        <v>109</v>
      </c>
      <c r="C887" s="543">
        <v>0.45833333333333331</v>
      </c>
      <c r="D887" s="544">
        <v>2507156</v>
      </c>
      <c r="E887" s="1120" t="s">
        <v>90</v>
      </c>
      <c r="F887" s="544" t="s">
        <v>55</v>
      </c>
      <c r="G887" s="858">
        <v>14.01</v>
      </c>
      <c r="H887" s="858"/>
      <c r="I887" s="858"/>
      <c r="J887" s="545"/>
      <c r="K887" s="831">
        <v>10.36</v>
      </c>
      <c r="L887" s="546">
        <f>(SSSE[[#This Row],[Protéine Brut (%) (+/-0,7)]]/(100-SSSE[[#This Row],[Humidité (%)]]))*100</f>
        <v>12.047912547970695</v>
      </c>
      <c r="M887" s="866"/>
      <c r="N887" s="866"/>
      <c r="O887" s="866"/>
      <c r="P887" s="866"/>
      <c r="Q887" s="867"/>
      <c r="R887" s="868"/>
      <c r="S887" s="868"/>
      <c r="T887" s="868"/>
      <c r="U887" s="867"/>
      <c r="V887" s="868"/>
      <c r="W887" s="868"/>
      <c r="X887" s="868"/>
      <c r="Y887" s="884"/>
      <c r="Z887" s="867"/>
      <c r="AA887" s="824"/>
      <c r="AB887" s="824"/>
      <c r="AC887" s="1012"/>
      <c r="AD887" s="547">
        <v>88.45</v>
      </c>
      <c r="AE887" s="547">
        <v>-1.67</v>
      </c>
      <c r="AF887" s="547">
        <v>17.05</v>
      </c>
      <c r="AG887" s="549">
        <v>3</v>
      </c>
      <c r="AH887" s="549">
        <v>50</v>
      </c>
      <c r="AI887" s="949"/>
      <c r="AJ887" s="550"/>
      <c r="AK887" s="550"/>
      <c r="AL887" s="550" t="s">
        <v>79</v>
      </c>
      <c r="AM887" s="550" t="s">
        <v>55</v>
      </c>
      <c r="AN887" s="551" t="s">
        <v>55</v>
      </c>
      <c r="AO887" s="550" t="s">
        <v>55</v>
      </c>
      <c r="AP887" s="550" t="s">
        <v>55</v>
      </c>
      <c r="AQ887" s="609" t="s">
        <v>32</v>
      </c>
      <c r="AR887" s="437" t="s">
        <v>2239</v>
      </c>
      <c r="AS887" s="437" t="s">
        <v>3161</v>
      </c>
      <c r="AT887" s="437"/>
      <c r="AU887" s="796" t="s">
        <v>2241</v>
      </c>
      <c r="AV887" s="437">
        <v>886</v>
      </c>
    </row>
    <row r="888" spans="1:48" ht="27">
      <c r="A888" s="541">
        <v>45918</v>
      </c>
      <c r="B888" s="542">
        <v>109</v>
      </c>
      <c r="C888" s="543">
        <v>0.54166666666666663</v>
      </c>
      <c r="D888" s="544">
        <v>2507157</v>
      </c>
      <c r="E888" s="1120" t="s">
        <v>90</v>
      </c>
      <c r="F888" s="544" t="s">
        <v>55</v>
      </c>
      <c r="G888" s="858">
        <v>13.9</v>
      </c>
      <c r="H888" s="858"/>
      <c r="I888" s="858">
        <v>14.1</v>
      </c>
      <c r="J888" s="545"/>
      <c r="K888" s="831">
        <v>10.4</v>
      </c>
      <c r="L888" s="546">
        <f>(SSSE[[#This Row],[Protéine Brut (%) (+/-0,7)]]/(100-SSSE[[#This Row],[Humidité (%)]]))*100</f>
        <v>12.078977932636469</v>
      </c>
      <c r="M888" s="866">
        <v>0.01</v>
      </c>
      <c r="N888" s="866"/>
      <c r="O888" s="866">
        <v>0.73</v>
      </c>
      <c r="P888" s="866">
        <v>1.53</v>
      </c>
      <c r="Q888" s="867">
        <f>SUM(M888:P888)</f>
        <v>2.27</v>
      </c>
      <c r="R888" s="868">
        <v>13.03</v>
      </c>
      <c r="S888" s="868">
        <v>25.34</v>
      </c>
      <c r="T888" s="868">
        <v>15.47</v>
      </c>
      <c r="U888" s="867">
        <f>SUM(SSSE[[#This Row],[G 355µ]:[G 250µ]])</f>
        <v>53.839999999999996</v>
      </c>
      <c r="V888" s="868">
        <v>14.07</v>
      </c>
      <c r="W888" s="868">
        <v>11.6</v>
      </c>
      <c r="X888" s="868">
        <v>8.61</v>
      </c>
      <c r="Y888" s="884">
        <v>7.15</v>
      </c>
      <c r="Z888" s="867">
        <f>SUM(V888:Y888)</f>
        <v>41.43</v>
      </c>
      <c r="AA888" s="824">
        <v>26.13</v>
      </c>
      <c r="AB888" s="824">
        <v>80.06</v>
      </c>
      <c r="AC888" s="1012">
        <v>11.15</v>
      </c>
      <c r="AD888" s="547">
        <v>88.26</v>
      </c>
      <c r="AE888" s="547">
        <v>-1.55</v>
      </c>
      <c r="AF888" s="547">
        <v>16.18</v>
      </c>
      <c r="AG888" s="549">
        <v>5</v>
      </c>
      <c r="AH888" s="549">
        <v>70</v>
      </c>
      <c r="AI888" s="949"/>
      <c r="AJ888" s="550"/>
      <c r="AK888" s="550"/>
      <c r="AL888" s="550" t="s">
        <v>79</v>
      </c>
      <c r="AM888" s="550" t="s">
        <v>55</v>
      </c>
      <c r="AN888" s="551" t="s">
        <v>55</v>
      </c>
      <c r="AO888" s="550" t="s">
        <v>55</v>
      </c>
      <c r="AP888" s="550" t="s">
        <v>55</v>
      </c>
      <c r="AQ888" s="609" t="s">
        <v>32</v>
      </c>
      <c r="AR888" s="437" t="s">
        <v>2239</v>
      </c>
      <c r="AS888" s="437" t="s">
        <v>3162</v>
      </c>
      <c r="AT888" s="437"/>
      <c r="AU888" s="796" t="s">
        <v>2241</v>
      </c>
      <c r="AV888" s="437">
        <v>887</v>
      </c>
    </row>
    <row r="889" spans="1:48" ht="27">
      <c r="A889" s="541">
        <v>45918</v>
      </c>
      <c r="B889" s="542">
        <v>109</v>
      </c>
      <c r="C889" s="543">
        <v>0.64583333333333337</v>
      </c>
      <c r="D889" s="544">
        <v>2507158</v>
      </c>
      <c r="E889" s="1120" t="s">
        <v>90</v>
      </c>
      <c r="F889" s="544" t="s">
        <v>55</v>
      </c>
      <c r="G889" s="858">
        <v>14.09</v>
      </c>
      <c r="H889" s="858"/>
      <c r="I889" s="858"/>
      <c r="J889" s="545"/>
      <c r="K889" s="831">
        <v>10.01</v>
      </c>
      <c r="L889" s="546">
        <f>(SSSE[[#This Row],[Protéine Brut (%) (+/-0,7)]]/(100-SSSE[[#This Row],[Humidité (%)]]))*100</f>
        <v>11.651728553137005</v>
      </c>
      <c r="M889" s="866">
        <v>0</v>
      </c>
      <c r="N889" s="866"/>
      <c r="O889" s="866">
        <v>0.67</v>
      </c>
      <c r="P889" s="866">
        <v>1.1599999999999999</v>
      </c>
      <c r="Q889" s="867">
        <f>SUM(M889:P889)</f>
        <v>1.83</v>
      </c>
      <c r="R889" s="868">
        <v>10.62</v>
      </c>
      <c r="S889" s="868">
        <v>25.72</v>
      </c>
      <c r="T889" s="868">
        <v>15.26</v>
      </c>
      <c r="U889" s="867">
        <f>SUM(SSSE[[#This Row],[G 355µ]:[G 250µ]])</f>
        <v>51.599999999999994</v>
      </c>
      <c r="V889" s="868">
        <v>16.48</v>
      </c>
      <c r="W889" s="868">
        <v>12.07</v>
      </c>
      <c r="X889" s="868">
        <v>8.06</v>
      </c>
      <c r="Y889" s="884">
        <v>7.86</v>
      </c>
      <c r="Z889" s="867">
        <f>SUM(V889:Y889)</f>
        <v>44.47</v>
      </c>
      <c r="AA889" s="824">
        <v>25.91</v>
      </c>
      <c r="AB889" s="824">
        <v>82.34</v>
      </c>
      <c r="AC889" s="1012">
        <v>9.91</v>
      </c>
      <c r="AD889" s="547">
        <v>88.74</v>
      </c>
      <c r="AE889" s="547">
        <v>-1.57</v>
      </c>
      <c r="AF889" s="547">
        <v>16.329999999999998</v>
      </c>
      <c r="AG889" s="549">
        <v>6</v>
      </c>
      <c r="AH889" s="549">
        <v>72</v>
      </c>
      <c r="AI889" s="949"/>
      <c r="AJ889" s="550"/>
      <c r="AK889" s="550"/>
      <c r="AL889" s="550" t="s">
        <v>105</v>
      </c>
      <c r="AM889" s="550" t="s">
        <v>55</v>
      </c>
      <c r="AN889" s="551" t="s">
        <v>55</v>
      </c>
      <c r="AO889" s="550" t="s">
        <v>55</v>
      </c>
      <c r="AP889" s="550" t="s">
        <v>55</v>
      </c>
      <c r="AQ889" s="609" t="s">
        <v>32</v>
      </c>
      <c r="AR889" s="437" t="s">
        <v>2239</v>
      </c>
      <c r="AS889" s="437" t="s">
        <v>3163</v>
      </c>
      <c r="AT889" s="437"/>
      <c r="AU889" s="796" t="s">
        <v>2241</v>
      </c>
      <c r="AV889" s="437">
        <v>888</v>
      </c>
    </row>
    <row r="890" spans="1:48" ht="27">
      <c r="A890" s="541">
        <v>45919</v>
      </c>
      <c r="B890" s="542">
        <v>109</v>
      </c>
      <c r="C890" s="543">
        <v>0.39583333333333331</v>
      </c>
      <c r="D890" s="544">
        <v>2507185</v>
      </c>
      <c r="E890" s="544" t="s">
        <v>59</v>
      </c>
      <c r="F890" s="544" t="s">
        <v>55</v>
      </c>
      <c r="G890" s="858">
        <v>13.67</v>
      </c>
      <c r="H890" s="858"/>
      <c r="I890" s="858">
        <v>13.8</v>
      </c>
      <c r="J890" s="545"/>
      <c r="K890" s="831">
        <v>11.6</v>
      </c>
      <c r="L890" s="546">
        <f>(SSSE[[#This Row],[Protéine Brut (%) (+/-0,7)]]/(100-SSSE[[#This Row],[Humidité (%)]]))*100</f>
        <v>13.436812232132514</v>
      </c>
      <c r="M890" s="866">
        <v>0.03</v>
      </c>
      <c r="N890" s="866"/>
      <c r="O890" s="866">
        <v>0.6</v>
      </c>
      <c r="P890" s="866">
        <v>1.1200000000000001</v>
      </c>
      <c r="Q890" s="867">
        <f>SUM(M890:P890)</f>
        <v>1.75</v>
      </c>
      <c r="R890" s="868">
        <v>11.6</v>
      </c>
      <c r="S890" s="868">
        <v>25.4</v>
      </c>
      <c r="T890" s="868">
        <v>15.7</v>
      </c>
      <c r="U890" s="867">
        <f>SUM(SSSE[[#This Row],[G 355µ]:[G 250µ]])</f>
        <v>52.7</v>
      </c>
      <c r="V890" s="868">
        <v>15.4</v>
      </c>
      <c r="W890" s="868">
        <v>12.25</v>
      </c>
      <c r="X890" s="868">
        <v>9.1999999999999993</v>
      </c>
      <c r="Y890" s="884">
        <v>7.17</v>
      </c>
      <c r="Z890" s="867">
        <f>SUM(V890:Y890)</f>
        <v>44.019999999999996</v>
      </c>
      <c r="AA890" s="824">
        <v>37.090000000000003</v>
      </c>
      <c r="AB890" s="824">
        <v>60.27</v>
      </c>
      <c r="AC890" s="1012">
        <v>12.02</v>
      </c>
      <c r="AD890" s="547">
        <v>86.78</v>
      </c>
      <c r="AE890" s="547">
        <v>-1.8</v>
      </c>
      <c r="AF890" s="547">
        <v>19.3</v>
      </c>
      <c r="AG890" s="549">
        <v>5</v>
      </c>
      <c r="AH890" s="549">
        <v>83</v>
      </c>
      <c r="AI890" s="949"/>
      <c r="AJ890" s="550"/>
      <c r="AK890" s="550"/>
      <c r="AL890" s="550" t="s">
        <v>105</v>
      </c>
      <c r="AM890" s="550" t="s">
        <v>55</v>
      </c>
      <c r="AN890" s="551" t="s">
        <v>55</v>
      </c>
      <c r="AO890" s="550" t="s">
        <v>55</v>
      </c>
      <c r="AP890" s="550" t="s">
        <v>55</v>
      </c>
      <c r="AQ890" s="609" t="s">
        <v>32</v>
      </c>
      <c r="AR890" s="437" t="s">
        <v>2239</v>
      </c>
      <c r="AS890" s="437" t="s">
        <v>3164</v>
      </c>
      <c r="AT890" s="437"/>
      <c r="AU890" s="796" t="s">
        <v>2241</v>
      </c>
      <c r="AV890" s="437">
        <v>889</v>
      </c>
    </row>
    <row r="891" spans="1:48" ht="27">
      <c r="A891" s="541">
        <v>45919</v>
      </c>
      <c r="B891" s="542">
        <v>109</v>
      </c>
      <c r="C891" s="543">
        <v>0.5</v>
      </c>
      <c r="D891" s="544">
        <v>2508183</v>
      </c>
      <c r="E891" s="1120" t="s">
        <v>90</v>
      </c>
      <c r="F891" s="544" t="s">
        <v>55</v>
      </c>
      <c r="G891" s="858">
        <v>13.67</v>
      </c>
      <c r="H891" s="858"/>
      <c r="I891" s="858"/>
      <c r="J891" s="545"/>
      <c r="K891" s="831">
        <v>10.98</v>
      </c>
      <c r="L891" s="546">
        <f>(SSSE[[#This Row],[Protéine Brut (%) (+/-0,7)]]/(100-SSSE[[#This Row],[Humidité (%)]]))*100</f>
        <v>12.718637785242674</v>
      </c>
      <c r="M891" s="866"/>
      <c r="N891" s="866"/>
      <c r="O891" s="866"/>
      <c r="P891" s="866"/>
      <c r="Q891" s="867"/>
      <c r="R891" s="868"/>
      <c r="S891" s="868"/>
      <c r="T891" s="868"/>
      <c r="U891" s="867"/>
      <c r="V891" s="868"/>
      <c r="W891" s="868"/>
      <c r="X891" s="868"/>
      <c r="Y891" s="884"/>
      <c r="Z891" s="867"/>
      <c r="AA891" s="824"/>
      <c r="AB891" s="824"/>
      <c r="AC891" s="1122"/>
      <c r="AD891" s="547">
        <v>86.29</v>
      </c>
      <c r="AE891" s="547">
        <v>-1.1599999999999999</v>
      </c>
      <c r="AF891" s="547">
        <v>17.8</v>
      </c>
      <c r="AG891" s="549">
        <v>5</v>
      </c>
      <c r="AH891" s="549">
        <v>64</v>
      </c>
      <c r="AI891" s="949"/>
      <c r="AJ891" s="550"/>
      <c r="AK891" s="550"/>
      <c r="AL891" s="550" t="s">
        <v>79</v>
      </c>
      <c r="AM891" s="550" t="s">
        <v>55</v>
      </c>
      <c r="AN891" s="551" t="s">
        <v>55</v>
      </c>
      <c r="AO891" s="550" t="s">
        <v>55</v>
      </c>
      <c r="AP891" s="550" t="s">
        <v>55</v>
      </c>
      <c r="AQ891" s="609" t="s">
        <v>32</v>
      </c>
      <c r="AR891" s="437" t="s">
        <v>2239</v>
      </c>
      <c r="AS891" s="437" t="s">
        <v>3165</v>
      </c>
      <c r="AT891" s="437"/>
      <c r="AU891" s="796" t="s">
        <v>2241</v>
      </c>
      <c r="AV891" s="437">
        <v>890</v>
      </c>
    </row>
    <row r="892" spans="1:48" ht="27">
      <c r="A892" s="541">
        <v>45922</v>
      </c>
      <c r="B892" s="542">
        <v>109</v>
      </c>
      <c r="C892" s="543">
        <v>0.45833333333333331</v>
      </c>
      <c r="D892" s="544">
        <v>2507284</v>
      </c>
      <c r="E892" s="544" t="s">
        <v>59</v>
      </c>
      <c r="F892" s="544" t="s">
        <v>55</v>
      </c>
      <c r="G892" s="858">
        <v>13.9</v>
      </c>
      <c r="H892" s="858"/>
      <c r="I892" s="858"/>
      <c r="J892" s="545"/>
      <c r="K892" s="831">
        <v>12.01</v>
      </c>
      <c r="L892" s="546">
        <f>(SSSE[[#This Row],[Protéine Brut (%) (+/-0,7)]]/(100-SSSE[[#This Row],[Humidité (%)]]))*100</f>
        <v>13.948896631823462</v>
      </c>
      <c r="M892" s="866">
        <v>0.03</v>
      </c>
      <c r="N892" s="866"/>
      <c r="O892" s="866">
        <v>0.6</v>
      </c>
      <c r="P892" s="866">
        <v>1</v>
      </c>
      <c r="Q892" s="867">
        <f>SUM(M892:P892)</f>
        <v>1.63</v>
      </c>
      <c r="R892" s="868">
        <v>13</v>
      </c>
      <c r="S892" s="868">
        <v>24</v>
      </c>
      <c r="T892" s="868">
        <v>16</v>
      </c>
      <c r="U892" s="867">
        <f>SUM(SSSE[[#This Row],[G 355µ]:[G 250µ]])</f>
        <v>53</v>
      </c>
      <c r="V892" s="868">
        <v>15.4</v>
      </c>
      <c r="W892" s="868">
        <v>12.25</v>
      </c>
      <c r="X892" s="868">
        <v>9.1999999999999993</v>
      </c>
      <c r="Y892" s="884">
        <v>7.17</v>
      </c>
      <c r="Z892" s="867">
        <f>SUM(V892:Y892)</f>
        <v>44.019999999999996</v>
      </c>
      <c r="AA892" s="824"/>
      <c r="AB892" s="824"/>
      <c r="AC892" s="1012"/>
      <c r="AD892" s="547">
        <v>87.24</v>
      </c>
      <c r="AE892" s="547">
        <v>-1.87</v>
      </c>
      <c r="AF892" s="547">
        <v>18.34</v>
      </c>
      <c r="AG892" s="549">
        <v>5</v>
      </c>
      <c r="AH892" s="549">
        <v>95</v>
      </c>
      <c r="AI892" s="949"/>
      <c r="AJ892" s="550"/>
      <c r="AK892" s="550"/>
      <c r="AL892" s="550" t="s">
        <v>46</v>
      </c>
      <c r="AM892" s="550" t="s">
        <v>55</v>
      </c>
      <c r="AN892" s="551" t="s">
        <v>55</v>
      </c>
      <c r="AO892" s="550" t="s">
        <v>55</v>
      </c>
      <c r="AP892" s="550" t="s">
        <v>55</v>
      </c>
      <c r="AQ892" s="609" t="s">
        <v>32</v>
      </c>
      <c r="AR892" s="437" t="s">
        <v>2239</v>
      </c>
      <c r="AS892" s="437" t="s">
        <v>3166</v>
      </c>
      <c r="AT892" s="437"/>
      <c r="AU892" s="796" t="s">
        <v>2241</v>
      </c>
      <c r="AV892" s="437">
        <v>891</v>
      </c>
    </row>
    <row r="893" spans="1:48" ht="27">
      <c r="A893" s="541">
        <v>45923</v>
      </c>
      <c r="B893" s="542">
        <v>109</v>
      </c>
      <c r="C893" s="543">
        <v>0.375</v>
      </c>
      <c r="D893" s="544">
        <v>2507305</v>
      </c>
      <c r="E893" s="544" t="s">
        <v>59</v>
      </c>
      <c r="F893" s="544" t="s">
        <v>55</v>
      </c>
      <c r="G893" s="858">
        <v>13.66</v>
      </c>
      <c r="H893" s="858"/>
      <c r="I893" s="858"/>
      <c r="J893" s="545"/>
      <c r="K893" s="831">
        <v>11.44</v>
      </c>
      <c r="L893" s="546">
        <f>(SSSE[[#This Row],[Protéine Brut (%) (+/-0,7)]]/(100-SSSE[[#This Row],[Humidité (%)]]))*100</f>
        <v>13.249942089413944</v>
      </c>
      <c r="M893" s="866">
        <v>0</v>
      </c>
      <c r="N893" s="866"/>
      <c r="O893" s="866">
        <v>0.4</v>
      </c>
      <c r="P893" s="866">
        <v>1.2</v>
      </c>
      <c r="Q893" s="867">
        <f>SUM(M893:P893)</f>
        <v>1.6</v>
      </c>
      <c r="R893" s="868">
        <v>11</v>
      </c>
      <c r="S893" s="868">
        <v>21.2</v>
      </c>
      <c r="T893" s="868">
        <v>18.7</v>
      </c>
      <c r="U893" s="867">
        <f>SUM(SSSE[[#This Row],[G 355µ]:[G 250µ]])</f>
        <v>50.900000000000006</v>
      </c>
      <c r="V893" s="868">
        <v>18.399999999999999</v>
      </c>
      <c r="W893" s="868">
        <v>14</v>
      </c>
      <c r="X893" s="868">
        <v>8</v>
      </c>
      <c r="Y893" s="884">
        <v>8</v>
      </c>
      <c r="Z893" s="867">
        <f>SUM(V893:Y893)</f>
        <v>48.4</v>
      </c>
      <c r="AA893" s="824">
        <v>37.11</v>
      </c>
      <c r="AB893" s="824">
        <v>63</v>
      </c>
      <c r="AC893" s="1122">
        <v>12.37</v>
      </c>
      <c r="AD893" s="547">
        <v>85.04</v>
      </c>
      <c r="AE893" s="547">
        <v>-1.81</v>
      </c>
      <c r="AF893" s="547">
        <v>18.829999999999998</v>
      </c>
      <c r="AG893" s="549">
        <v>6</v>
      </c>
      <c r="AH893" s="549">
        <v>98</v>
      </c>
      <c r="AI893" s="949"/>
      <c r="AJ893" s="550"/>
      <c r="AK893" s="550"/>
      <c r="AL893" s="550" t="s">
        <v>46</v>
      </c>
      <c r="AM893" s="550" t="s">
        <v>55</v>
      </c>
      <c r="AN893" s="551" t="s">
        <v>55</v>
      </c>
      <c r="AO893" s="550" t="s">
        <v>55</v>
      </c>
      <c r="AP893" s="550" t="s">
        <v>55</v>
      </c>
      <c r="AQ893" s="609" t="s">
        <v>32</v>
      </c>
      <c r="AR893" s="437" t="s">
        <v>2239</v>
      </c>
      <c r="AS893" s="437" t="s">
        <v>3167</v>
      </c>
      <c r="AT893" s="437"/>
      <c r="AU893" s="796" t="s">
        <v>2241</v>
      </c>
      <c r="AV893" s="437">
        <v>892</v>
      </c>
    </row>
    <row r="894" spans="1:48" ht="27">
      <c r="A894" s="541">
        <v>45924</v>
      </c>
      <c r="B894" s="542">
        <v>109</v>
      </c>
      <c r="C894" s="543">
        <v>0.46527777777777779</v>
      </c>
      <c r="D894" s="544">
        <v>2507341</v>
      </c>
      <c r="E894" s="544" t="s">
        <v>59</v>
      </c>
      <c r="F894" s="544" t="s">
        <v>55</v>
      </c>
      <c r="G894" s="858">
        <v>14.13</v>
      </c>
      <c r="H894" s="858"/>
      <c r="I894" s="858"/>
      <c r="J894" s="545"/>
      <c r="K894" s="831">
        <v>11.66</v>
      </c>
      <c r="L894" s="546">
        <f>(SSSE[[#This Row],[Protéine Brut (%) (+/-0,7)]]/(100-SSSE[[#This Row],[Humidité (%)]]))*100</f>
        <v>13.578665424478864</v>
      </c>
      <c r="M894" s="866">
        <v>0</v>
      </c>
      <c r="N894" s="866"/>
      <c r="O894" s="866">
        <v>0.6</v>
      </c>
      <c r="P894" s="866">
        <v>1</v>
      </c>
      <c r="Q894" s="867">
        <f>SUM(M894:P894)</f>
        <v>1.6</v>
      </c>
      <c r="R894" s="868">
        <v>12</v>
      </c>
      <c r="S894" s="868">
        <v>22</v>
      </c>
      <c r="T894" s="868">
        <v>18</v>
      </c>
      <c r="U894" s="867">
        <f>SUM(SSSE[[#This Row],[G 355µ]:[G 250µ]])</f>
        <v>52</v>
      </c>
      <c r="V894" s="868">
        <v>17</v>
      </c>
      <c r="W894" s="868">
        <v>13</v>
      </c>
      <c r="X894" s="868">
        <v>8</v>
      </c>
      <c r="Y894" s="884">
        <v>7</v>
      </c>
      <c r="Z894" s="867">
        <f>SUM(V894:Y894)</f>
        <v>45</v>
      </c>
      <c r="AA894" s="824"/>
      <c r="AB894" s="824"/>
      <c r="AC894" s="1122"/>
      <c r="AD894" s="547">
        <v>85.5</v>
      </c>
      <c r="AE894" s="547">
        <v>-1.81</v>
      </c>
      <c r="AF894" s="547">
        <v>18.829999999999998</v>
      </c>
      <c r="AG894" s="549">
        <v>5</v>
      </c>
      <c r="AH894" s="549">
        <v>90</v>
      </c>
      <c r="AI894" s="949"/>
      <c r="AJ894" s="550"/>
      <c r="AK894" s="550"/>
      <c r="AL894" s="550" t="s">
        <v>46</v>
      </c>
      <c r="AM894" s="550" t="s">
        <v>55</v>
      </c>
      <c r="AN894" s="551" t="s">
        <v>55</v>
      </c>
      <c r="AO894" s="550" t="s">
        <v>55</v>
      </c>
      <c r="AP894" s="550" t="s">
        <v>55</v>
      </c>
      <c r="AQ894" s="609" t="s">
        <v>32</v>
      </c>
      <c r="AR894" s="437" t="s">
        <v>2239</v>
      </c>
      <c r="AS894" s="437" t="s">
        <v>3168</v>
      </c>
      <c r="AT894" s="437"/>
      <c r="AU894" s="796" t="s">
        <v>2241</v>
      </c>
      <c r="AV894" s="437">
        <v>893</v>
      </c>
    </row>
    <row r="895" spans="1:48" ht="27">
      <c r="A895" s="541">
        <v>45924</v>
      </c>
      <c r="B895" s="542">
        <v>109</v>
      </c>
      <c r="C895" s="543">
        <v>0.71527777777777779</v>
      </c>
      <c r="D895" s="544">
        <v>2507351</v>
      </c>
      <c r="E895" s="544" t="s">
        <v>21</v>
      </c>
      <c r="F895" s="544" t="s">
        <v>55</v>
      </c>
      <c r="G895" s="858">
        <v>13.91</v>
      </c>
      <c r="H895" s="858"/>
      <c r="I895" s="858"/>
      <c r="J895" s="545"/>
      <c r="K895" s="831">
        <v>11.28</v>
      </c>
      <c r="L895" s="546">
        <f>(SSSE[[#This Row],[Protéine Brut (%) (+/-0,7)]]/(100-SSSE[[#This Row],[Humidité (%)]]))*100</f>
        <v>13.102567080961784</v>
      </c>
      <c r="M895" s="866">
        <v>0.06</v>
      </c>
      <c r="N895" s="866"/>
      <c r="O895" s="866">
        <v>0.6</v>
      </c>
      <c r="P895" s="866">
        <v>1</v>
      </c>
      <c r="Q895" s="867">
        <f>SUM(M895:P895)</f>
        <v>1.66</v>
      </c>
      <c r="R895" s="868">
        <v>12.5</v>
      </c>
      <c r="S895" s="868">
        <v>23.4</v>
      </c>
      <c r="T895" s="868">
        <v>18.5</v>
      </c>
      <c r="U895" s="867">
        <f>SUM(SSSE[[#This Row],[G 355µ]:[G 250µ]])</f>
        <v>54.4</v>
      </c>
      <c r="V895" s="868">
        <v>15</v>
      </c>
      <c r="W895" s="868">
        <v>13</v>
      </c>
      <c r="X895" s="868">
        <v>10</v>
      </c>
      <c r="Y895" s="884">
        <v>4</v>
      </c>
      <c r="Z895" s="867">
        <f>SUM(V895:Y895)</f>
        <v>42</v>
      </c>
      <c r="AA895" s="824"/>
      <c r="AB895" s="824"/>
      <c r="AC895" s="1122"/>
      <c r="AD895" s="547">
        <v>86.86</v>
      </c>
      <c r="AE895" s="547">
        <v>-1.87</v>
      </c>
      <c r="AF895" s="547">
        <v>19.32</v>
      </c>
      <c r="AG895" s="549">
        <v>6</v>
      </c>
      <c r="AH895" s="549">
        <v>120</v>
      </c>
      <c r="AI895" s="949"/>
      <c r="AJ895" s="550"/>
      <c r="AK895" s="550"/>
      <c r="AL895" s="550" t="s">
        <v>46</v>
      </c>
      <c r="AM895" s="550" t="s">
        <v>55</v>
      </c>
      <c r="AN895" s="551" t="s">
        <v>55</v>
      </c>
      <c r="AO895" s="550" t="s">
        <v>55</v>
      </c>
      <c r="AP895" s="550" t="s">
        <v>55</v>
      </c>
      <c r="AQ895" s="609" t="s">
        <v>32</v>
      </c>
      <c r="AR895" s="437" t="s">
        <v>2239</v>
      </c>
      <c r="AS895" s="437" t="s">
        <v>3169</v>
      </c>
      <c r="AT895" s="437"/>
      <c r="AU895" s="796" t="s">
        <v>2241</v>
      </c>
      <c r="AV895" s="437">
        <v>894</v>
      </c>
    </row>
    <row r="896" spans="1:48" ht="27">
      <c r="A896" s="541">
        <v>45925</v>
      </c>
      <c r="B896" s="542">
        <v>109</v>
      </c>
      <c r="C896" s="543">
        <v>0.375</v>
      </c>
      <c r="D896" s="544">
        <v>2507341</v>
      </c>
      <c r="E896" s="544" t="s">
        <v>59</v>
      </c>
      <c r="F896" s="544" t="s">
        <v>55</v>
      </c>
      <c r="G896" s="858">
        <v>13.67</v>
      </c>
      <c r="H896" s="858"/>
      <c r="I896" s="858"/>
      <c r="J896" s="545"/>
      <c r="K896" s="831">
        <v>12.19</v>
      </c>
      <c r="L896" s="546">
        <f>(SSSE[[#This Row],[Protéine Brut (%) (+/-0,7)]]/(100-SSSE[[#This Row],[Humidité (%)]]))*100</f>
        <v>14.120236302559944</v>
      </c>
      <c r="M896" s="866">
        <v>0.06</v>
      </c>
      <c r="N896" s="866"/>
      <c r="O896" s="866">
        <v>0.44</v>
      </c>
      <c r="P896" s="866">
        <v>0.78</v>
      </c>
      <c r="Q896" s="867">
        <f>SUM(M896:P896)</f>
        <v>1.28</v>
      </c>
      <c r="R896" s="868">
        <v>10.53</v>
      </c>
      <c r="S896" s="868">
        <v>25.87</v>
      </c>
      <c r="T896" s="868">
        <v>17.04</v>
      </c>
      <c r="U896" s="867">
        <f>SUM(SSSE[[#This Row],[G 355µ]:[G 250µ]])</f>
        <v>53.44</v>
      </c>
      <c r="V896" s="868">
        <v>16.18</v>
      </c>
      <c r="W896" s="868">
        <v>12.37</v>
      </c>
      <c r="X896" s="868">
        <v>9.8699999999999992</v>
      </c>
      <c r="Y896" s="884">
        <v>5.23</v>
      </c>
      <c r="Z896" s="867">
        <f>SUM(V896:Y896)</f>
        <v>43.649999999999991</v>
      </c>
      <c r="AA896" s="824">
        <v>36.31</v>
      </c>
      <c r="AB896" s="824">
        <v>62.97</v>
      </c>
      <c r="AC896" s="1122">
        <v>12.5</v>
      </c>
      <c r="AD896" s="547">
        <v>86.16</v>
      </c>
      <c r="AE896" s="547">
        <v>-1.68</v>
      </c>
      <c r="AF896" s="547">
        <v>18.96</v>
      </c>
      <c r="AG896" s="549">
        <v>5</v>
      </c>
      <c r="AH896" s="549">
        <v>105</v>
      </c>
      <c r="AI896" s="949"/>
      <c r="AJ896" s="550"/>
      <c r="AK896" s="550"/>
      <c r="AL896" s="550" t="s">
        <v>46</v>
      </c>
      <c r="AM896" s="550" t="s">
        <v>55</v>
      </c>
      <c r="AN896" s="551" t="s">
        <v>55</v>
      </c>
      <c r="AO896" s="550" t="s">
        <v>55</v>
      </c>
      <c r="AP896" s="550" t="s">
        <v>55</v>
      </c>
      <c r="AQ896" s="609" t="s">
        <v>32</v>
      </c>
      <c r="AR896" s="437" t="s">
        <v>2239</v>
      </c>
      <c r="AS896" s="437" t="s">
        <v>3170</v>
      </c>
      <c r="AT896" s="437"/>
      <c r="AU896" s="796" t="s">
        <v>2241</v>
      </c>
      <c r="AV896" s="437">
        <v>895</v>
      </c>
    </row>
    <row r="897" spans="1:48" ht="27">
      <c r="A897" s="541">
        <v>45926</v>
      </c>
      <c r="B897" s="542">
        <v>109</v>
      </c>
      <c r="C897" s="543">
        <v>0.45833333333333331</v>
      </c>
      <c r="D897" s="544">
        <v>2507411</v>
      </c>
      <c r="E897" s="544" t="s">
        <v>59</v>
      </c>
      <c r="F897" s="544" t="s">
        <v>55</v>
      </c>
      <c r="G897" s="858">
        <v>13.7</v>
      </c>
      <c r="H897" s="858"/>
      <c r="I897" s="858"/>
      <c r="J897" s="545"/>
      <c r="K897" s="831">
        <v>11.82</v>
      </c>
      <c r="L897" s="546">
        <f>(SSSE[[#This Row],[Protéine Brut (%) (+/-0,7)]]/(100-SSSE[[#This Row],[Humidité (%)]]))*100</f>
        <v>13.696407879490152</v>
      </c>
      <c r="M897" s="866">
        <v>0.1</v>
      </c>
      <c r="N897" s="866"/>
      <c r="O897" s="866">
        <v>0.6</v>
      </c>
      <c r="P897" s="866">
        <v>1.2</v>
      </c>
      <c r="Q897" s="867">
        <f>SUM(M897:P897)</f>
        <v>1.9</v>
      </c>
      <c r="R897" s="868">
        <v>10</v>
      </c>
      <c r="S897" s="868">
        <v>28</v>
      </c>
      <c r="T897" s="868">
        <v>15</v>
      </c>
      <c r="U897" s="867">
        <f>SUM(SSSE[[#This Row],[G 355µ]:[G 250µ]])</f>
        <v>53</v>
      </c>
      <c r="V897" s="868">
        <v>17</v>
      </c>
      <c r="W897" s="868">
        <v>12</v>
      </c>
      <c r="X897" s="868">
        <v>9</v>
      </c>
      <c r="Y897" s="884">
        <v>6</v>
      </c>
      <c r="Z897" s="867">
        <f>SUM(V897:Y897)</f>
        <v>44</v>
      </c>
      <c r="AA897" s="824">
        <v>35.54</v>
      </c>
      <c r="AB897" s="824">
        <v>77</v>
      </c>
      <c r="AC897" s="1122">
        <v>12.21</v>
      </c>
      <c r="AD897" s="547">
        <v>84.46</v>
      </c>
      <c r="AE897" s="547">
        <v>-1.68</v>
      </c>
      <c r="AF897" s="547">
        <v>17.68</v>
      </c>
      <c r="AG897" s="549">
        <v>6</v>
      </c>
      <c r="AH897" s="549">
        <v>119</v>
      </c>
      <c r="AI897" s="949"/>
      <c r="AJ897" s="550"/>
      <c r="AK897" s="550"/>
      <c r="AL897" s="550" t="s">
        <v>46</v>
      </c>
      <c r="AM897" s="550" t="s">
        <v>55</v>
      </c>
      <c r="AN897" s="551" t="s">
        <v>55</v>
      </c>
      <c r="AO897" s="550" t="s">
        <v>55</v>
      </c>
      <c r="AP897" s="550" t="s">
        <v>55</v>
      </c>
      <c r="AQ897" s="609" t="s">
        <v>32</v>
      </c>
      <c r="AR897" s="437" t="s">
        <v>2239</v>
      </c>
      <c r="AS897" s="437" t="s">
        <v>3171</v>
      </c>
      <c r="AT897" s="437"/>
      <c r="AU897" s="796" t="s">
        <v>2241</v>
      </c>
      <c r="AV897" s="437">
        <v>896</v>
      </c>
    </row>
    <row r="898" spans="1:48" ht="27">
      <c r="A898" s="541">
        <v>45931</v>
      </c>
      <c r="B898" s="542">
        <v>110</v>
      </c>
      <c r="C898" s="543">
        <v>0.46527777777777779</v>
      </c>
      <c r="D898" s="544">
        <v>2507519</v>
      </c>
      <c r="E898" s="544" t="s">
        <v>59</v>
      </c>
      <c r="F898" s="544" t="s">
        <v>55</v>
      </c>
      <c r="G898" s="858">
        <v>13.67</v>
      </c>
      <c r="H898" s="858"/>
      <c r="I898" s="858"/>
      <c r="J898" s="545"/>
      <c r="K898" s="831">
        <v>11.64</v>
      </c>
      <c r="L898" s="546">
        <f>(SSSE[[#This Row],[Protéine Brut (%) (+/-0,7)]]/(100-SSSE[[#This Row],[Humidité (%)]]))*100</f>
        <v>13.48314606741573</v>
      </c>
      <c r="M898" s="866">
        <v>0</v>
      </c>
      <c r="N898" s="866"/>
      <c r="O898" s="866">
        <v>0.36</v>
      </c>
      <c r="P898" s="866">
        <v>1.1499999999999999</v>
      </c>
      <c r="Q898" s="867">
        <f>SUM(M898:P898)</f>
        <v>1.5099999999999998</v>
      </c>
      <c r="R898" s="868">
        <v>8.6</v>
      </c>
      <c r="S898" s="868">
        <v>22</v>
      </c>
      <c r="T898" s="868">
        <v>17.04</v>
      </c>
      <c r="U898" s="867">
        <f>SUM(SSSE[[#This Row],[G 355µ]:[G 250µ]])</f>
        <v>47.64</v>
      </c>
      <c r="V898" s="868">
        <v>16.66</v>
      </c>
      <c r="W898" s="868">
        <v>12</v>
      </c>
      <c r="X898" s="868">
        <v>11</v>
      </c>
      <c r="Y898" s="884">
        <v>8.3000000000000007</v>
      </c>
      <c r="Z898" s="867">
        <f>SUM(V898:Y898)</f>
        <v>47.959999999999994</v>
      </c>
      <c r="AA898" s="824">
        <v>31</v>
      </c>
      <c r="AB898" s="824">
        <v>72</v>
      </c>
      <c r="AC898" s="1122">
        <v>11.84</v>
      </c>
      <c r="AD898" s="547">
        <v>86.03</v>
      </c>
      <c r="AE898" s="547">
        <v>-1.52</v>
      </c>
      <c r="AF898" s="547">
        <v>18.13</v>
      </c>
      <c r="AG898" s="549">
        <v>6</v>
      </c>
      <c r="AH898" s="549">
        <v>120</v>
      </c>
      <c r="AI898" s="949"/>
      <c r="AJ898" s="550"/>
      <c r="AK898" s="550"/>
      <c r="AL898" s="550" t="s">
        <v>46</v>
      </c>
      <c r="AM898" s="550" t="s">
        <v>55</v>
      </c>
      <c r="AN898" s="551" t="s">
        <v>55</v>
      </c>
      <c r="AO898" s="550" t="s">
        <v>55</v>
      </c>
      <c r="AP898" s="550" t="s">
        <v>55</v>
      </c>
      <c r="AQ898" s="609" t="s">
        <v>32</v>
      </c>
      <c r="AR898" s="437" t="s">
        <v>2239</v>
      </c>
      <c r="AS898" s="437" t="s">
        <v>3172</v>
      </c>
      <c r="AT898" s="437"/>
      <c r="AU898" s="796" t="s">
        <v>2241</v>
      </c>
      <c r="AV898" s="437">
        <v>897</v>
      </c>
    </row>
    <row r="899" spans="1:48" ht="27">
      <c r="A899" s="541">
        <v>45931</v>
      </c>
      <c r="B899" s="542">
        <v>110</v>
      </c>
      <c r="C899" s="543">
        <v>0.67708333333333337</v>
      </c>
      <c r="D899" s="544">
        <v>2507523</v>
      </c>
      <c r="E899" s="544" t="s">
        <v>21</v>
      </c>
      <c r="F899" s="544" t="s">
        <v>55</v>
      </c>
      <c r="G899" s="858">
        <v>13.89</v>
      </c>
      <c r="H899" s="858"/>
      <c r="I899" s="858"/>
      <c r="J899" s="545"/>
      <c r="K899" s="831">
        <v>11.29</v>
      </c>
      <c r="L899" s="546">
        <f>(SSSE[[#This Row],[Protéine Brut (%) (+/-0,7)]]/(100-SSSE[[#This Row],[Humidité (%)]]))*100</f>
        <v>13.111136917895713</v>
      </c>
      <c r="M899" s="866"/>
      <c r="N899" s="866"/>
      <c r="O899" s="866"/>
      <c r="P899" s="866"/>
      <c r="Q899" s="867"/>
      <c r="R899" s="868"/>
      <c r="S899" s="868"/>
      <c r="T899" s="868"/>
      <c r="U899" s="867"/>
      <c r="V899" s="868"/>
      <c r="W899" s="868"/>
      <c r="X899" s="868"/>
      <c r="Y899" s="884"/>
      <c r="Z899" s="867"/>
      <c r="AA899" s="824">
        <v>33.89</v>
      </c>
      <c r="AB899" s="824">
        <v>62.59</v>
      </c>
      <c r="AC899" s="1122">
        <v>11.78</v>
      </c>
      <c r="AD899" s="547">
        <v>87.12</v>
      </c>
      <c r="AE899" s="547">
        <v>-1.77</v>
      </c>
      <c r="AF899" s="547">
        <v>18.989999999999998</v>
      </c>
      <c r="AG899" s="549">
        <v>6</v>
      </c>
      <c r="AH899" s="549">
        <v>78</v>
      </c>
      <c r="AI899" s="949"/>
      <c r="AJ899" s="550"/>
      <c r="AK899" s="550"/>
      <c r="AL899" s="550" t="s">
        <v>105</v>
      </c>
      <c r="AM899" s="550" t="s">
        <v>55</v>
      </c>
      <c r="AN899" s="551" t="s">
        <v>55</v>
      </c>
      <c r="AO899" s="550" t="s">
        <v>55</v>
      </c>
      <c r="AP899" s="550" t="s">
        <v>55</v>
      </c>
      <c r="AQ899" s="609" t="s">
        <v>32</v>
      </c>
      <c r="AR899" s="437" t="s">
        <v>2239</v>
      </c>
      <c r="AS899" s="437" t="s">
        <v>3173</v>
      </c>
      <c r="AT899" s="437"/>
      <c r="AU899" s="796" t="s">
        <v>2241</v>
      </c>
      <c r="AV899" s="437">
        <v>898</v>
      </c>
    </row>
    <row r="900" spans="1:48" ht="27">
      <c r="A900" s="541">
        <v>45932</v>
      </c>
      <c r="B900" s="542">
        <v>110</v>
      </c>
      <c r="C900" s="543">
        <v>0.3125</v>
      </c>
      <c r="D900" s="544">
        <v>2507596</v>
      </c>
      <c r="E900" s="544" t="s">
        <v>59</v>
      </c>
      <c r="F900" s="544" t="s">
        <v>55</v>
      </c>
      <c r="G900" s="858">
        <v>13.7</v>
      </c>
      <c r="H900" s="858"/>
      <c r="I900" s="858">
        <v>13.54</v>
      </c>
      <c r="J900" s="545"/>
      <c r="K900" s="831">
        <v>11.75</v>
      </c>
      <c r="L900" s="546">
        <f>(SSSE[[#This Row],[Protéine Brut (%) (+/-0,7)]]/(100-SSSE[[#This Row],[Humidité (%)]]))*100</f>
        <v>13.615295480880649</v>
      </c>
      <c r="M900" s="866">
        <v>0</v>
      </c>
      <c r="N900" s="866"/>
      <c r="O900" s="866">
        <v>0.55000000000000004</v>
      </c>
      <c r="P900" s="866">
        <v>1.02</v>
      </c>
      <c r="Q900" s="867">
        <f>SUM(M900:P900)</f>
        <v>1.57</v>
      </c>
      <c r="R900" s="868">
        <v>9.16</v>
      </c>
      <c r="S900" s="868">
        <v>22.64</v>
      </c>
      <c r="T900" s="868">
        <v>17.399999999999999</v>
      </c>
      <c r="U900" s="867">
        <f>SUM(SSSE[[#This Row],[G 355µ]:[G 250µ]])</f>
        <v>49.2</v>
      </c>
      <c r="V900" s="868">
        <v>18.7</v>
      </c>
      <c r="W900" s="868">
        <v>12.53</v>
      </c>
      <c r="X900" s="868">
        <v>7.79</v>
      </c>
      <c r="Y900" s="884">
        <v>8.5500000000000007</v>
      </c>
      <c r="Z900" s="867">
        <f>SUM(V900:Y900)</f>
        <v>47.569999999999993</v>
      </c>
      <c r="AA900" s="824">
        <v>36.35</v>
      </c>
      <c r="AB900" s="824">
        <v>65.12</v>
      </c>
      <c r="AC900" s="1122">
        <v>12</v>
      </c>
      <c r="AD900" s="547">
        <v>86.04</v>
      </c>
      <c r="AE900" s="547">
        <v>-1.46</v>
      </c>
      <c r="AF900" s="547">
        <v>18.41</v>
      </c>
      <c r="AG900" s="549">
        <v>7</v>
      </c>
      <c r="AH900" s="549">
        <v>140</v>
      </c>
      <c r="AI900" s="949">
        <v>0.92</v>
      </c>
      <c r="AJ900" s="550"/>
      <c r="AK900" s="550"/>
      <c r="AL900" s="550" t="s">
        <v>46</v>
      </c>
      <c r="AM900" s="550" t="s">
        <v>55</v>
      </c>
      <c r="AN900" s="551" t="s">
        <v>55</v>
      </c>
      <c r="AO900" s="550" t="s">
        <v>55</v>
      </c>
      <c r="AP900" s="550" t="s">
        <v>55</v>
      </c>
      <c r="AQ900" s="609" t="s">
        <v>32</v>
      </c>
      <c r="AR900" s="437" t="s">
        <v>2239</v>
      </c>
      <c r="AS900" s="437" t="s">
        <v>3174</v>
      </c>
      <c r="AT900" s="437"/>
      <c r="AU900" s="796" t="s">
        <v>2241</v>
      </c>
      <c r="AV900" s="437">
        <v>899</v>
      </c>
    </row>
    <row r="901" spans="1:48" ht="27">
      <c r="A901" s="541">
        <v>45932</v>
      </c>
      <c r="B901" s="542">
        <v>110</v>
      </c>
      <c r="C901" s="543">
        <v>0.52083333333333337</v>
      </c>
      <c r="D901" s="544">
        <v>2507601</v>
      </c>
      <c r="E901" s="544" t="s">
        <v>21</v>
      </c>
      <c r="F901" s="544" t="s">
        <v>55</v>
      </c>
      <c r="G901" s="858">
        <v>13.56</v>
      </c>
      <c r="H901" s="858"/>
      <c r="I901" s="858"/>
      <c r="J901" s="545"/>
      <c r="K901" s="831">
        <v>11.33</v>
      </c>
      <c r="L901" s="546">
        <f>(SSSE[[#This Row],[Protéine Brut (%) (+/-0,7)]]/(100-SSSE[[#This Row],[Humidité (%)]]))*100</f>
        <v>13.107357704766311</v>
      </c>
      <c r="M901" s="866">
        <v>0.89</v>
      </c>
      <c r="N901" s="866"/>
      <c r="O901" s="866">
        <v>8.4</v>
      </c>
      <c r="P901" s="866">
        <v>2.8</v>
      </c>
      <c r="Q901" s="867">
        <f>SUM(M901:P901)</f>
        <v>12.09</v>
      </c>
      <c r="R901" s="868">
        <v>11.11</v>
      </c>
      <c r="S901" s="868">
        <v>21.94</v>
      </c>
      <c r="T901" s="868">
        <v>16.739999999999998</v>
      </c>
      <c r="U901" s="867">
        <f>SUM(SSSE[[#This Row],[G 355µ]:[G 250µ]])</f>
        <v>49.789999999999992</v>
      </c>
      <c r="V901" s="868">
        <v>17.36</v>
      </c>
      <c r="W901" s="868">
        <v>12.14</v>
      </c>
      <c r="X901" s="868">
        <v>2.2999999999999998</v>
      </c>
      <c r="Y901" s="884">
        <v>5.49</v>
      </c>
      <c r="Z901" s="867">
        <f>SUM(V901:Y901)</f>
        <v>37.29</v>
      </c>
      <c r="AA901" s="824"/>
      <c r="AB901" s="824"/>
      <c r="AC901" s="1122"/>
      <c r="AD901" s="547">
        <v>86.53</v>
      </c>
      <c r="AE901" s="547">
        <v>-1.8</v>
      </c>
      <c r="AF901" s="547">
        <v>19.600000000000001</v>
      </c>
      <c r="AG901" s="549">
        <v>5</v>
      </c>
      <c r="AH901" s="549">
        <v>72</v>
      </c>
      <c r="AI901" s="949"/>
      <c r="AJ901" s="550"/>
      <c r="AK901" s="550"/>
      <c r="AL901" s="550" t="s">
        <v>105</v>
      </c>
      <c r="AM901" s="550" t="s">
        <v>55</v>
      </c>
      <c r="AN901" s="551" t="s">
        <v>55</v>
      </c>
      <c r="AO901" s="550" t="s">
        <v>55</v>
      </c>
      <c r="AP901" s="550" t="s">
        <v>55</v>
      </c>
      <c r="AQ901" s="609" t="s">
        <v>32</v>
      </c>
      <c r="AR901" s="437" t="s">
        <v>2239</v>
      </c>
      <c r="AS901" s="437" t="s">
        <v>3175</v>
      </c>
      <c r="AT901" s="437"/>
      <c r="AU901" s="796" t="s">
        <v>2241</v>
      </c>
      <c r="AV901" s="437">
        <v>900</v>
      </c>
    </row>
    <row r="902" spans="1:48" ht="27">
      <c r="A902" s="541">
        <v>45932</v>
      </c>
      <c r="B902" s="542">
        <v>110</v>
      </c>
      <c r="C902" s="543">
        <v>0.6875</v>
      </c>
      <c r="D902" s="544">
        <v>2507606</v>
      </c>
      <c r="E902" s="544" t="s">
        <v>21</v>
      </c>
      <c r="F902" s="544" t="s">
        <v>55</v>
      </c>
      <c r="G902" s="858">
        <v>13.7</v>
      </c>
      <c r="H902" s="858"/>
      <c r="I902" s="858"/>
      <c r="J902" s="545"/>
      <c r="K902" s="831">
        <v>11.25</v>
      </c>
      <c r="L902" s="546">
        <f>(SSSE[[#This Row],[Protéine Brut (%) (+/-0,7)]]/(100-SSSE[[#This Row],[Humidité (%)]]))*100</f>
        <v>13.035921205098495</v>
      </c>
      <c r="M902" s="866">
        <v>0.5</v>
      </c>
      <c r="N902" s="866"/>
      <c r="O902" s="866">
        <v>6.61</v>
      </c>
      <c r="P902" s="866">
        <v>2.63</v>
      </c>
      <c r="Q902" s="867">
        <f>SUM(M902:P902)</f>
        <v>9.74</v>
      </c>
      <c r="R902" s="868">
        <v>9</v>
      </c>
      <c r="S902" s="868">
        <v>23</v>
      </c>
      <c r="T902" s="868">
        <v>18</v>
      </c>
      <c r="U902" s="867">
        <f>SUM(SSSE[[#This Row],[G 355µ]:[G 250µ]])</f>
        <v>50</v>
      </c>
      <c r="V902" s="868">
        <v>17.850000000000001</v>
      </c>
      <c r="W902" s="868">
        <v>11.84</v>
      </c>
      <c r="X902" s="868">
        <v>4.2</v>
      </c>
      <c r="Y902" s="884">
        <v>5</v>
      </c>
      <c r="Z902" s="867">
        <f>SUM(V902:Y902)</f>
        <v>38.89</v>
      </c>
      <c r="AA902" s="824"/>
      <c r="AB902" s="824"/>
      <c r="AC902" s="1122"/>
      <c r="AD902" s="547">
        <v>86.21</v>
      </c>
      <c r="AE902" s="547">
        <v>-1.76</v>
      </c>
      <c r="AF902" s="547">
        <v>19.72</v>
      </c>
      <c r="AG902" s="549">
        <v>8</v>
      </c>
      <c r="AH902" s="549">
        <v>125</v>
      </c>
      <c r="AI902" s="949"/>
      <c r="AJ902" s="550"/>
      <c r="AK902" s="550"/>
      <c r="AL902" s="550" t="s">
        <v>46</v>
      </c>
      <c r="AM902" s="550" t="s">
        <v>55</v>
      </c>
      <c r="AN902" s="551" t="s">
        <v>55</v>
      </c>
      <c r="AO902" s="550" t="s">
        <v>55</v>
      </c>
      <c r="AP902" s="550" t="s">
        <v>55</v>
      </c>
      <c r="AQ902" s="609" t="s">
        <v>32</v>
      </c>
      <c r="AR902" s="437" t="s">
        <v>2239</v>
      </c>
      <c r="AS902" s="437" t="s">
        <v>3176</v>
      </c>
      <c r="AT902" s="437"/>
      <c r="AU902" s="796" t="s">
        <v>2241</v>
      </c>
      <c r="AV902" s="437">
        <v>901</v>
      </c>
    </row>
    <row r="903" spans="1:48" ht="27">
      <c r="A903" s="535">
        <v>45933</v>
      </c>
      <c r="B903" s="536">
        <v>110</v>
      </c>
      <c r="C903" s="537">
        <v>0.66666666666666663</v>
      </c>
      <c r="D903" s="538">
        <v>2507606</v>
      </c>
      <c r="E903" s="538" t="s">
        <v>59</v>
      </c>
      <c r="F903" s="538" t="s">
        <v>55</v>
      </c>
      <c r="G903" s="858">
        <v>13.6</v>
      </c>
      <c r="H903" s="857"/>
      <c r="I903" s="857">
        <v>13.3</v>
      </c>
      <c r="J903" s="530"/>
      <c r="K903" s="830">
        <v>12.1</v>
      </c>
      <c r="L903" s="539">
        <f>(SSSE[[#This Row],[Protéine Brut (%) (+/-0,7)]]/(100-SSSE[[#This Row],[Humidité (%)]]))*100</f>
        <v>14.004629629629628</v>
      </c>
      <c r="M903" s="865">
        <v>0.28999999999999998</v>
      </c>
      <c r="N903" s="865"/>
      <c r="O903" s="865">
        <v>3.36</v>
      </c>
      <c r="P903" s="865">
        <v>1.76</v>
      </c>
      <c r="Q903" s="867">
        <f>SUM(M903:P903)</f>
        <v>5.41</v>
      </c>
      <c r="R903" s="862">
        <v>7.36</v>
      </c>
      <c r="S903" s="862">
        <v>15.82</v>
      </c>
      <c r="T903" s="862">
        <v>18.440000000000001</v>
      </c>
      <c r="U903" s="867">
        <f>SUM(SSSE[[#This Row],[G 355µ]:[G 250µ]])</f>
        <v>41.620000000000005</v>
      </c>
      <c r="V903" s="862">
        <v>16.57</v>
      </c>
      <c r="W903" s="862">
        <v>13.39</v>
      </c>
      <c r="X903" s="862">
        <v>12.37</v>
      </c>
      <c r="Y903" s="884">
        <v>8.1300000000000008</v>
      </c>
      <c r="Z903" s="867">
        <f>SUM(V903:Y903)</f>
        <v>50.46</v>
      </c>
      <c r="AA903" s="822"/>
      <c r="AB903" s="822"/>
      <c r="AC903" s="833"/>
      <c r="AD903" s="547">
        <v>87</v>
      </c>
      <c r="AE903" s="547">
        <v>-1.29</v>
      </c>
      <c r="AF903" s="547">
        <v>16.829999999999998</v>
      </c>
      <c r="AG903" s="549">
        <v>9</v>
      </c>
      <c r="AH903" s="549">
        <v>140</v>
      </c>
      <c r="AI903" s="533"/>
      <c r="AJ903" s="437"/>
      <c r="AK903" s="437" t="s">
        <v>2701</v>
      </c>
      <c r="AL903" s="550" t="s">
        <v>46</v>
      </c>
      <c r="AM903" s="550" t="s">
        <v>55</v>
      </c>
      <c r="AN903" s="551" t="s">
        <v>55</v>
      </c>
      <c r="AO903" s="550" t="s">
        <v>55</v>
      </c>
      <c r="AP903" s="550" t="s">
        <v>55</v>
      </c>
      <c r="AQ903" s="609" t="s">
        <v>32</v>
      </c>
      <c r="AR903" s="437" t="s">
        <v>2239</v>
      </c>
      <c r="AS903" s="437" t="s">
        <v>3177</v>
      </c>
      <c r="AT903" s="437"/>
      <c r="AU903" s="796" t="s">
        <v>2241</v>
      </c>
      <c r="AV903" s="437">
        <v>902</v>
      </c>
    </row>
    <row r="904" spans="1:48" ht="27">
      <c r="A904" s="541">
        <v>45933</v>
      </c>
      <c r="B904" s="542">
        <v>110</v>
      </c>
      <c r="C904" s="543">
        <v>0.35416666666666669</v>
      </c>
      <c r="D904" s="544">
        <v>2507607</v>
      </c>
      <c r="E904" s="544" t="s">
        <v>59</v>
      </c>
      <c r="F904" s="544" t="s">
        <v>55</v>
      </c>
      <c r="G904" s="858">
        <v>13.6</v>
      </c>
      <c r="H904" s="858"/>
      <c r="I904" s="858">
        <v>13.4</v>
      </c>
      <c r="J904" s="545"/>
      <c r="K904" s="831">
        <v>12.1</v>
      </c>
      <c r="L904" s="546">
        <f>(SSSE[[#This Row],[Protéine Brut (%) (+/-0,7)]]/(100-SSSE[[#This Row],[Humidité (%)]]))*100</f>
        <v>14.004629629629628</v>
      </c>
      <c r="M904" s="865">
        <v>1.07</v>
      </c>
      <c r="N904" s="865"/>
      <c r="O904" s="865">
        <v>0.54</v>
      </c>
      <c r="P904" s="865">
        <v>0.96</v>
      </c>
      <c r="Q904" s="863">
        <f t="shared" ref="Q904" si="122">SUM(M904:P904)</f>
        <v>2.5700000000000003</v>
      </c>
      <c r="R904" s="862">
        <v>7.52</v>
      </c>
      <c r="S904" s="862">
        <v>18.100000000000001</v>
      </c>
      <c r="T904" s="862">
        <v>17.88</v>
      </c>
      <c r="U904" s="867">
        <f>SUM(SSSE[[#This Row],[G 355µ]:[G 250µ]])</f>
        <v>43.5</v>
      </c>
      <c r="V904" s="862">
        <v>16.71</v>
      </c>
      <c r="W904" s="862">
        <v>12.66</v>
      </c>
      <c r="X904" s="862">
        <v>13.17</v>
      </c>
      <c r="Y904" s="884">
        <v>9.02</v>
      </c>
      <c r="Z904" s="863">
        <f t="shared" ref="Z904:Z906" si="123">SUM(V904:Y904)</f>
        <v>51.56</v>
      </c>
      <c r="AA904" s="824"/>
      <c r="AB904" s="824"/>
      <c r="AC904" s="1122"/>
      <c r="AD904" s="547">
        <v>86.64</v>
      </c>
      <c r="AE904" s="547">
        <v>-1.1399999999999999</v>
      </c>
      <c r="AF904" s="547">
        <v>16.600000000000001</v>
      </c>
      <c r="AG904" s="549">
        <v>10</v>
      </c>
      <c r="AH904" s="549">
        <v>165</v>
      </c>
      <c r="AI904" s="949"/>
      <c r="AJ904" s="550"/>
      <c r="AK904" s="550" t="s">
        <v>2906</v>
      </c>
      <c r="AL904" s="550" t="s">
        <v>46</v>
      </c>
      <c r="AM904" s="550" t="s">
        <v>55</v>
      </c>
      <c r="AN904" s="551" t="s">
        <v>55</v>
      </c>
      <c r="AO904" s="550" t="s">
        <v>55</v>
      </c>
      <c r="AP904" s="550" t="s">
        <v>55</v>
      </c>
      <c r="AQ904" s="609" t="s">
        <v>32</v>
      </c>
      <c r="AR904" s="437" t="s">
        <v>2239</v>
      </c>
      <c r="AS904" s="437" t="s">
        <v>3178</v>
      </c>
      <c r="AT904" s="437"/>
      <c r="AU904" s="796" t="s">
        <v>2241</v>
      </c>
      <c r="AV904" s="437">
        <v>903</v>
      </c>
    </row>
    <row r="905" spans="1:48" ht="27">
      <c r="A905" s="541">
        <v>45933</v>
      </c>
      <c r="B905" s="542">
        <v>110</v>
      </c>
      <c r="C905" s="543">
        <v>0.39583333333333331</v>
      </c>
      <c r="D905" s="544">
        <v>2507622</v>
      </c>
      <c r="E905" s="544" t="s">
        <v>21</v>
      </c>
      <c r="F905" s="544" t="s">
        <v>55</v>
      </c>
      <c r="G905" s="858">
        <v>13.57</v>
      </c>
      <c r="H905" s="858"/>
      <c r="I905" s="858">
        <v>13.55</v>
      </c>
      <c r="J905" s="545"/>
      <c r="K905" s="831">
        <v>11.41</v>
      </c>
      <c r="L905" s="546">
        <f>(SSSE[[#This Row],[Protéine Brut (%) (+/-0,7)]]/(100-SSSE[[#This Row],[Humidité (%)]]))*100</f>
        <v>13.201434687029964</v>
      </c>
      <c r="M905" s="866">
        <v>0.44</v>
      </c>
      <c r="N905" s="866"/>
      <c r="O905" s="866">
        <v>6.5</v>
      </c>
      <c r="P905" s="866">
        <v>3</v>
      </c>
      <c r="Q905" s="867">
        <f>SUM(M905:P905)</f>
        <v>9.9400000000000013</v>
      </c>
      <c r="R905" s="868">
        <v>12</v>
      </c>
      <c r="S905" s="868">
        <v>22.85</v>
      </c>
      <c r="T905" s="868">
        <v>18.16</v>
      </c>
      <c r="U905" s="867">
        <f>SUM(SSSE[[#This Row],[G 355µ]:[G 250µ]])</f>
        <v>53.010000000000005</v>
      </c>
      <c r="V905" s="868">
        <v>16.5</v>
      </c>
      <c r="W905" s="868">
        <v>11.96</v>
      </c>
      <c r="X905" s="868">
        <v>4.45</v>
      </c>
      <c r="Y905" s="884">
        <v>3.44</v>
      </c>
      <c r="Z905" s="863">
        <f t="shared" si="123"/>
        <v>36.35</v>
      </c>
      <c r="AA905" s="824"/>
      <c r="AB905" s="824"/>
      <c r="AC905" s="1122"/>
      <c r="AD905" s="547">
        <v>86.9</v>
      </c>
      <c r="AE905" s="547">
        <v>-1.98</v>
      </c>
      <c r="AF905" s="547">
        <v>19.72</v>
      </c>
      <c r="AG905" s="549">
        <v>8</v>
      </c>
      <c r="AH905" s="549">
        <v>120</v>
      </c>
      <c r="AI905" s="949"/>
      <c r="AJ905" s="550"/>
      <c r="AK905" s="550"/>
      <c r="AL905" s="550" t="s">
        <v>46</v>
      </c>
      <c r="AM905" s="550" t="s">
        <v>55</v>
      </c>
      <c r="AN905" s="551" t="s">
        <v>55</v>
      </c>
      <c r="AO905" s="550" t="s">
        <v>55</v>
      </c>
      <c r="AP905" s="550" t="s">
        <v>55</v>
      </c>
      <c r="AQ905" s="609" t="s">
        <v>32</v>
      </c>
      <c r="AR905" s="437" t="s">
        <v>2239</v>
      </c>
      <c r="AS905" s="437" t="s">
        <v>3179</v>
      </c>
      <c r="AT905" s="437"/>
      <c r="AU905" s="796" t="s">
        <v>2241</v>
      </c>
      <c r="AV905" s="437">
        <v>904</v>
      </c>
    </row>
    <row r="906" spans="1:48" ht="27">
      <c r="A906" s="541">
        <v>45933</v>
      </c>
      <c r="B906" s="542">
        <v>110</v>
      </c>
      <c r="C906" s="543">
        <v>0.4375</v>
      </c>
      <c r="D906" s="544">
        <v>2507628</v>
      </c>
      <c r="E906" s="544" t="s">
        <v>21</v>
      </c>
      <c r="F906" s="544" t="s">
        <v>55</v>
      </c>
      <c r="G906" s="858">
        <v>13.8</v>
      </c>
      <c r="H906" s="858"/>
      <c r="I906" s="858"/>
      <c r="J906" s="545"/>
      <c r="K906" s="831">
        <v>11.23</v>
      </c>
      <c r="L906" s="546">
        <f>(SSSE[[#This Row],[Protéine Brut (%) (+/-0,7)]]/(100-SSSE[[#This Row],[Humidité (%)]]))*100</f>
        <v>13.027842227378189</v>
      </c>
      <c r="M906" s="866">
        <v>0.45</v>
      </c>
      <c r="N906" s="866"/>
      <c r="O906" s="866">
        <v>6.3</v>
      </c>
      <c r="P906" s="866">
        <v>2.8</v>
      </c>
      <c r="Q906" s="867">
        <f>SUM(M906:P906)</f>
        <v>9.5500000000000007</v>
      </c>
      <c r="R906" s="868">
        <v>10.6</v>
      </c>
      <c r="S906" s="868">
        <v>24</v>
      </c>
      <c r="T906" s="868">
        <v>17.399999999999999</v>
      </c>
      <c r="U906" s="867">
        <f>SUM(SSSE[[#This Row],[G 355µ]:[G 250µ]])</f>
        <v>52</v>
      </c>
      <c r="V906" s="868">
        <v>18.3</v>
      </c>
      <c r="W906" s="868">
        <v>12.3</v>
      </c>
      <c r="X906" s="868">
        <v>4.5999999999999996</v>
      </c>
      <c r="Y906" s="884">
        <v>4</v>
      </c>
      <c r="Z906" s="863">
        <f t="shared" si="123"/>
        <v>39.200000000000003</v>
      </c>
      <c r="AA906" s="824">
        <v>33.9</v>
      </c>
      <c r="AB906" s="824">
        <v>50.86</v>
      </c>
      <c r="AC906" s="1012">
        <v>12.02</v>
      </c>
      <c r="AD906" s="547">
        <v>86.69</v>
      </c>
      <c r="AE906" s="547">
        <v>-1.91</v>
      </c>
      <c r="AF906" s="547">
        <v>19.84</v>
      </c>
      <c r="AG906" s="549">
        <v>4</v>
      </c>
      <c r="AH906" s="549">
        <v>80</v>
      </c>
      <c r="AI906" s="949"/>
      <c r="AJ906" s="550"/>
      <c r="AK906" s="550"/>
      <c r="AL906" s="550" t="s">
        <v>46</v>
      </c>
      <c r="AM906" s="550" t="s">
        <v>55</v>
      </c>
      <c r="AN906" s="551" t="s">
        <v>55</v>
      </c>
      <c r="AO906" s="550" t="s">
        <v>55</v>
      </c>
      <c r="AP906" s="550" t="s">
        <v>55</v>
      </c>
      <c r="AQ906" s="609" t="s">
        <v>32</v>
      </c>
      <c r="AR906" s="437" t="s">
        <v>2239</v>
      </c>
      <c r="AS906" s="437" t="s">
        <v>3180</v>
      </c>
      <c r="AT906" s="437"/>
      <c r="AU906" s="796" t="s">
        <v>2241</v>
      </c>
      <c r="AV906" s="437">
        <v>905</v>
      </c>
    </row>
    <row r="907" spans="1:48" ht="27">
      <c r="A907" s="541">
        <v>45933</v>
      </c>
      <c r="B907" s="542">
        <v>110</v>
      </c>
      <c r="C907" s="543">
        <v>0.5625</v>
      </c>
      <c r="D907" s="544">
        <v>2507629</v>
      </c>
      <c r="E907" s="544" t="s">
        <v>21</v>
      </c>
      <c r="F907" s="544" t="s">
        <v>55</v>
      </c>
      <c r="G907" s="858">
        <v>13.57</v>
      </c>
      <c r="H907" s="858"/>
      <c r="I907" s="858"/>
      <c r="J907" s="545"/>
      <c r="K907" s="831">
        <v>11.25</v>
      </c>
      <c r="L907" s="546">
        <f>(SSSE[[#This Row],[Protéine Brut (%) (+/-0,7)]]/(100-SSSE[[#This Row],[Humidité (%)]]))*100</f>
        <v>13.016313779937521</v>
      </c>
      <c r="M907" s="866">
        <v>0.08</v>
      </c>
      <c r="N907" s="866"/>
      <c r="O907" s="866">
        <v>1.22</v>
      </c>
      <c r="P907" s="866">
        <v>1.38</v>
      </c>
      <c r="Q907" s="867">
        <f>SUM(M907:P907)</f>
        <v>2.6799999999999997</v>
      </c>
      <c r="R907" s="868">
        <v>10.71</v>
      </c>
      <c r="S907" s="868">
        <v>26.9</v>
      </c>
      <c r="T907" s="868">
        <v>17.559999999999999</v>
      </c>
      <c r="U907" s="867">
        <f>SUM(SSSE[[#This Row],[G 355µ]:[G 250µ]])</f>
        <v>55.17</v>
      </c>
      <c r="V907" s="868">
        <v>19.100000000000001</v>
      </c>
      <c r="W907" s="868">
        <v>12.54</v>
      </c>
      <c r="X907" s="868">
        <v>4.84</v>
      </c>
      <c r="Y907" s="884">
        <v>4.8</v>
      </c>
      <c r="Z907" s="867">
        <f t="shared" ref="Z907:Z908" si="124">SUM(V907:Y907)</f>
        <v>41.28</v>
      </c>
      <c r="AA907" s="824"/>
      <c r="AB907" s="824"/>
      <c r="AC907" s="1122"/>
      <c r="AD907" s="547">
        <v>87.48</v>
      </c>
      <c r="AE907" s="547">
        <v>-2.04</v>
      </c>
      <c r="AF907" s="547">
        <v>19.350000000000001</v>
      </c>
      <c r="AG907" s="549">
        <v>8</v>
      </c>
      <c r="AH907" s="549">
        <v>116</v>
      </c>
      <c r="AI907" s="949"/>
      <c r="AJ907" s="550"/>
      <c r="AK907" s="550"/>
      <c r="AL907" s="550" t="s">
        <v>46</v>
      </c>
      <c r="AM907" s="550" t="s">
        <v>55</v>
      </c>
      <c r="AN907" s="551" t="s">
        <v>55</v>
      </c>
      <c r="AO907" s="550" t="s">
        <v>55</v>
      </c>
      <c r="AP907" s="550" t="s">
        <v>55</v>
      </c>
      <c r="AQ907" s="609" t="s">
        <v>32</v>
      </c>
      <c r="AR907" s="437" t="s">
        <v>2239</v>
      </c>
      <c r="AS907" s="437" t="s">
        <v>3181</v>
      </c>
      <c r="AT907" s="437"/>
      <c r="AU907" s="796" t="s">
        <v>2241</v>
      </c>
      <c r="AV907" s="437">
        <v>906</v>
      </c>
    </row>
    <row r="908" spans="1:48" ht="27">
      <c r="A908" s="541">
        <v>45934</v>
      </c>
      <c r="B908" s="542">
        <v>110</v>
      </c>
      <c r="C908" s="543">
        <v>0.39583333333333331</v>
      </c>
      <c r="D908" s="544">
        <v>2507651</v>
      </c>
      <c r="E908" s="544" t="s">
        <v>21</v>
      </c>
      <c r="F908" s="544" t="s">
        <v>55</v>
      </c>
      <c r="G908" s="858">
        <v>13.55</v>
      </c>
      <c r="H908" s="858"/>
      <c r="I908" s="858"/>
      <c r="J908" s="545"/>
      <c r="K908" s="831">
        <v>11.58</v>
      </c>
      <c r="L908" s="546">
        <f>(SSSE[[#This Row],[Protéine Brut (%) (+/-0,7)]]/(100-SSSE[[#This Row],[Humidité (%)]]))*100</f>
        <v>13.395026026604972</v>
      </c>
      <c r="M908" s="866">
        <v>0</v>
      </c>
      <c r="N908" s="866"/>
      <c r="O908" s="866">
        <v>2.2000000000000002</v>
      </c>
      <c r="P908" s="866">
        <v>2.8</v>
      </c>
      <c r="Q908" s="867">
        <f>SUM(M908:P908)</f>
        <v>5</v>
      </c>
      <c r="R908" s="868">
        <v>12</v>
      </c>
      <c r="S908" s="868">
        <v>28</v>
      </c>
      <c r="T908" s="868">
        <v>18.27</v>
      </c>
      <c r="U908" s="867">
        <f>SUM(SSSE[[#This Row],[G 355µ]:[G 250µ]])</f>
        <v>58.269999999999996</v>
      </c>
      <c r="V908" s="868">
        <v>16.7</v>
      </c>
      <c r="W908" s="868">
        <v>10</v>
      </c>
      <c r="X908" s="868">
        <v>2.5</v>
      </c>
      <c r="Y908" s="884">
        <v>6.4</v>
      </c>
      <c r="Z908" s="867">
        <f t="shared" si="124"/>
        <v>35.6</v>
      </c>
      <c r="AA908" s="824"/>
      <c r="AB908" s="824"/>
      <c r="AC908" s="1122"/>
      <c r="AD908" s="547">
        <v>85.72</v>
      </c>
      <c r="AE908" s="547">
        <v>-1.63</v>
      </c>
      <c r="AF908" s="547">
        <v>19.53</v>
      </c>
      <c r="AG908" s="549">
        <v>6</v>
      </c>
      <c r="AH908" s="549">
        <v>99</v>
      </c>
      <c r="AI908" s="949"/>
      <c r="AJ908" s="550"/>
      <c r="AK908" s="550"/>
      <c r="AL908" s="550" t="s">
        <v>46</v>
      </c>
      <c r="AM908" s="550" t="s">
        <v>55</v>
      </c>
      <c r="AN908" s="551" t="s">
        <v>55</v>
      </c>
      <c r="AO908" s="550" t="s">
        <v>55</v>
      </c>
      <c r="AP908" s="550" t="s">
        <v>55</v>
      </c>
      <c r="AQ908" s="609" t="s">
        <v>32</v>
      </c>
      <c r="AR908" s="437" t="s">
        <v>2239</v>
      </c>
      <c r="AS908" s="437" t="s">
        <v>3182</v>
      </c>
      <c r="AT908" s="437"/>
      <c r="AU908" s="796" t="s">
        <v>2241</v>
      </c>
      <c r="AV908" s="437">
        <v>907</v>
      </c>
    </row>
    <row r="909" spans="1:48" ht="27">
      <c r="A909" s="535">
        <v>45935</v>
      </c>
      <c r="B909" s="536">
        <v>110</v>
      </c>
      <c r="C909" s="537">
        <v>0.90347222222222223</v>
      </c>
      <c r="D909" s="538">
        <v>2507659</v>
      </c>
      <c r="E909" s="538" t="s">
        <v>40</v>
      </c>
      <c r="F909" s="538" t="s">
        <v>55</v>
      </c>
      <c r="G909" s="857">
        <v>13.6</v>
      </c>
      <c r="H909" s="857"/>
      <c r="I909" s="857"/>
      <c r="J909" s="530"/>
      <c r="K909" s="830">
        <v>11.41</v>
      </c>
      <c r="L909" s="539">
        <f>(SSSE[[#This Row],[Protéine Brut (%) (+/-0,7)]]/(100-SSSE[[#This Row],[Humidité (%)]]))*100</f>
        <v>13.206018518518517</v>
      </c>
      <c r="M909" s="865">
        <v>0</v>
      </c>
      <c r="N909" s="865"/>
      <c r="O909" s="865">
        <v>2.2000000000000002</v>
      </c>
      <c r="P909" s="865">
        <v>2.8</v>
      </c>
      <c r="Q909" s="863">
        <f>SUM(M909:P909)</f>
        <v>5</v>
      </c>
      <c r="R909" s="862">
        <v>12</v>
      </c>
      <c r="S909" s="862">
        <v>28</v>
      </c>
      <c r="T909" s="862">
        <v>18.27</v>
      </c>
      <c r="U909" s="863">
        <f>SUM(SSSE[[#This Row],[G 355µ]:[G 250µ]])</f>
        <v>58.269999999999996</v>
      </c>
      <c r="V909" s="862">
        <v>16.7</v>
      </c>
      <c r="W909" s="862">
        <v>10</v>
      </c>
      <c r="X909" s="862">
        <v>2.5</v>
      </c>
      <c r="Y909" s="884">
        <v>6.4</v>
      </c>
      <c r="Z909" s="863">
        <f>SUM(V909:Y909)</f>
        <v>35.6</v>
      </c>
      <c r="AA909" s="822">
        <v>31.48</v>
      </c>
      <c r="AB909" s="822">
        <v>53</v>
      </c>
      <c r="AC909" s="833">
        <v>11.6</v>
      </c>
      <c r="AD909" s="531">
        <v>86.66</v>
      </c>
      <c r="AE909" s="531">
        <v>-1.88</v>
      </c>
      <c r="AF909" s="531">
        <v>19.57</v>
      </c>
      <c r="AG909" s="540">
        <v>5</v>
      </c>
      <c r="AH909" s="540">
        <v>140</v>
      </c>
      <c r="AI909" s="533"/>
      <c r="AJ909" s="437"/>
      <c r="AK909" s="437"/>
      <c r="AL909" s="437" t="s">
        <v>46</v>
      </c>
      <c r="AM909" s="550" t="s">
        <v>55</v>
      </c>
      <c r="AN909" s="551" t="s">
        <v>55</v>
      </c>
      <c r="AO909" s="550" t="s">
        <v>55</v>
      </c>
      <c r="AP909" s="550" t="s">
        <v>55</v>
      </c>
      <c r="AQ909" s="609" t="s">
        <v>32</v>
      </c>
      <c r="AR909" s="437" t="s">
        <v>2239</v>
      </c>
      <c r="AS909" s="437" t="s">
        <v>3183</v>
      </c>
      <c r="AT909" s="437"/>
      <c r="AU909" s="796" t="s">
        <v>2241</v>
      </c>
      <c r="AV909" s="437">
        <v>908</v>
      </c>
    </row>
    <row r="910" spans="1:48" ht="27">
      <c r="A910" s="541">
        <v>45935</v>
      </c>
      <c r="B910" s="542">
        <v>110</v>
      </c>
      <c r="C910" s="543">
        <v>0.375</v>
      </c>
      <c r="D910" s="544">
        <v>2507660</v>
      </c>
      <c r="E910" s="544" t="s">
        <v>21</v>
      </c>
      <c r="F910" s="544" t="s">
        <v>55</v>
      </c>
      <c r="G910" s="858">
        <v>13.67</v>
      </c>
      <c r="H910" s="858"/>
      <c r="I910" s="858"/>
      <c r="J910" s="545"/>
      <c r="K910" s="831">
        <v>11.52</v>
      </c>
      <c r="L910" s="546">
        <f>(SSSE[[#This Row],[Protéine Brut (%) (+/-0,7)]]/(100-SSSE[[#This Row],[Humidité (%)]]))*100</f>
        <v>13.344144561566084</v>
      </c>
      <c r="M910" s="866">
        <v>0.06</v>
      </c>
      <c r="N910" s="866"/>
      <c r="O910" s="866">
        <v>0.75</v>
      </c>
      <c r="P910" s="866">
        <v>1.01</v>
      </c>
      <c r="Q910" s="867">
        <f>SUM(M910:P910)</f>
        <v>1.82</v>
      </c>
      <c r="R910" s="868">
        <v>10.35</v>
      </c>
      <c r="S910" s="868">
        <v>26.97</v>
      </c>
      <c r="T910" s="868">
        <v>17.72</v>
      </c>
      <c r="U910" s="867">
        <f>SUM(SSSE[[#This Row],[G 355µ]:[G 250µ]])</f>
        <v>55.04</v>
      </c>
      <c r="V910" s="868">
        <v>19.05</v>
      </c>
      <c r="W910" s="868">
        <v>13.26</v>
      </c>
      <c r="X910" s="868">
        <v>5.14</v>
      </c>
      <c r="Y910" s="884">
        <v>4.29</v>
      </c>
      <c r="Z910" s="867">
        <f>SUM(V910:Y910)</f>
        <v>41.74</v>
      </c>
      <c r="AA910" s="824">
        <v>32.33</v>
      </c>
      <c r="AB910" s="824">
        <v>59.36</v>
      </c>
      <c r="AC910" s="1122">
        <v>11.2</v>
      </c>
      <c r="AD910" s="547">
        <v>86.85</v>
      </c>
      <c r="AE910" s="547">
        <v>-2</v>
      </c>
      <c r="AF910" s="547">
        <v>19.82</v>
      </c>
      <c r="AG910" s="549">
        <v>6</v>
      </c>
      <c r="AH910" s="549">
        <v>152</v>
      </c>
      <c r="AI910" s="949"/>
      <c r="AJ910" s="550"/>
      <c r="AK910" s="550"/>
      <c r="AL910" s="550" t="s">
        <v>46</v>
      </c>
      <c r="AM910" s="550" t="s">
        <v>55</v>
      </c>
      <c r="AN910" s="551" t="s">
        <v>55</v>
      </c>
      <c r="AO910" s="550" t="s">
        <v>55</v>
      </c>
      <c r="AP910" s="550" t="s">
        <v>55</v>
      </c>
      <c r="AQ910" s="609" t="s">
        <v>32</v>
      </c>
      <c r="AR910" s="437" t="s">
        <v>2239</v>
      </c>
      <c r="AS910" s="437" t="s">
        <v>3184</v>
      </c>
      <c r="AT910" s="437"/>
      <c r="AU910" s="796" t="s">
        <v>2241</v>
      </c>
      <c r="AV910" s="437">
        <v>909</v>
      </c>
    </row>
    <row r="911" spans="1:48" ht="27">
      <c r="A911" s="541">
        <v>45936</v>
      </c>
      <c r="B911" s="542">
        <v>110</v>
      </c>
      <c r="C911" s="543">
        <v>0.4375</v>
      </c>
      <c r="D911" s="544">
        <v>2507706</v>
      </c>
      <c r="E911" s="544" t="s">
        <v>59</v>
      </c>
      <c r="F911" s="544" t="s">
        <v>55</v>
      </c>
      <c r="G911" s="858">
        <v>13.9</v>
      </c>
      <c r="H911" s="858"/>
      <c r="I911" s="858"/>
      <c r="J911" s="545"/>
      <c r="K911" s="831">
        <v>12.45</v>
      </c>
      <c r="L911" s="546">
        <f>(SSSE[[#This Row],[Protéine Brut (%) (+/-0,7)]]/(100-SSSE[[#This Row],[Humidité (%)]]))*100</f>
        <v>14.459930313588851</v>
      </c>
      <c r="M911" s="866">
        <v>0.02</v>
      </c>
      <c r="N911" s="866"/>
      <c r="O911" s="866">
        <v>1.0900000000000001</v>
      </c>
      <c r="P911" s="866">
        <v>1</v>
      </c>
      <c r="Q911" s="867">
        <f>SUM(M911:P911)</f>
        <v>2.1100000000000003</v>
      </c>
      <c r="R911" s="868">
        <v>9.5500000000000007</v>
      </c>
      <c r="S911" s="868">
        <v>23.91</v>
      </c>
      <c r="T911" s="868">
        <v>15.96</v>
      </c>
      <c r="U911" s="867">
        <f>SUM(SSSE[[#This Row],[G 355µ]:[G 250µ]])</f>
        <v>49.42</v>
      </c>
      <c r="V911" s="868">
        <v>16.84</v>
      </c>
      <c r="W911" s="868">
        <v>12</v>
      </c>
      <c r="X911" s="868">
        <v>8.9</v>
      </c>
      <c r="Y911" s="884">
        <v>8.61</v>
      </c>
      <c r="Z911" s="867">
        <f>SUM(V911:Y911)</f>
        <v>46.35</v>
      </c>
      <c r="AA911" s="824">
        <v>37.24</v>
      </c>
      <c r="AB911" s="824">
        <v>55</v>
      </c>
      <c r="AC911" s="1122">
        <v>12.7</v>
      </c>
      <c r="AD911" s="547">
        <v>86.26</v>
      </c>
      <c r="AE911" s="547">
        <v>-1.7</v>
      </c>
      <c r="AF911" s="547">
        <v>19.22</v>
      </c>
      <c r="AG911" s="549">
        <v>7</v>
      </c>
      <c r="AH911" s="549">
        <v>133</v>
      </c>
      <c r="AI911" s="949"/>
      <c r="AJ911" s="550"/>
      <c r="AK911" s="550"/>
      <c r="AL911" s="550" t="s">
        <v>105</v>
      </c>
      <c r="AM911" s="550" t="s">
        <v>55</v>
      </c>
      <c r="AN911" s="551" t="s">
        <v>55</v>
      </c>
      <c r="AO911" s="550" t="s">
        <v>55</v>
      </c>
      <c r="AP911" s="550" t="s">
        <v>55</v>
      </c>
      <c r="AQ911" s="609" t="s">
        <v>32</v>
      </c>
      <c r="AR911" s="437" t="s">
        <v>2239</v>
      </c>
      <c r="AS911" s="437" t="s">
        <v>3185</v>
      </c>
      <c r="AT911" s="437"/>
      <c r="AU911" s="796" t="s">
        <v>2241</v>
      </c>
      <c r="AV911" s="437">
        <v>910</v>
      </c>
    </row>
    <row r="912" spans="1:48" ht="27">
      <c r="A912" s="541">
        <v>45937</v>
      </c>
      <c r="B912" s="542">
        <v>110</v>
      </c>
      <c r="C912" s="543">
        <v>0.39583333333333331</v>
      </c>
      <c r="D912" s="544">
        <v>2507730</v>
      </c>
      <c r="E912" s="544" t="s">
        <v>21</v>
      </c>
      <c r="F912" s="544" t="s">
        <v>55</v>
      </c>
      <c r="G912" s="858">
        <v>13.54</v>
      </c>
      <c r="H912" s="858"/>
      <c r="I912" s="858"/>
      <c r="J912" s="545"/>
      <c r="K912" s="831">
        <v>11.57</v>
      </c>
      <c r="L912" s="546">
        <f>(SSSE[[#This Row],[Protéine Brut (%) (+/-0,7)]]/(100-SSSE[[#This Row],[Humidité (%)]]))*100</f>
        <v>13.381910710154985</v>
      </c>
      <c r="M912" s="866">
        <v>0.05</v>
      </c>
      <c r="N912" s="866"/>
      <c r="O912" s="866">
        <v>1.08</v>
      </c>
      <c r="P912" s="866">
        <v>1.19</v>
      </c>
      <c r="Q912" s="867">
        <f>SUM(M912:P912)</f>
        <v>2.3200000000000003</v>
      </c>
      <c r="R912" s="868">
        <v>10.119999999999999</v>
      </c>
      <c r="S912" s="868">
        <v>25</v>
      </c>
      <c r="T912" s="868">
        <v>18.71</v>
      </c>
      <c r="U912" s="867">
        <f>SUM(SSSE[[#This Row],[G 355µ]:[G 250µ]])</f>
        <v>53.83</v>
      </c>
      <c r="V912" s="868">
        <v>18.876999999999999</v>
      </c>
      <c r="W912" s="868">
        <v>12.78</v>
      </c>
      <c r="X912" s="868">
        <v>5.3</v>
      </c>
      <c r="Y912" s="884">
        <v>5.68</v>
      </c>
      <c r="Z912" s="867">
        <f>SUM(V912:Y912)</f>
        <v>42.636999999999993</v>
      </c>
      <c r="AA912" s="824">
        <v>32.51</v>
      </c>
      <c r="AB912" s="824">
        <v>50</v>
      </c>
      <c r="AC912" s="1122">
        <v>12.83</v>
      </c>
      <c r="AD912" s="547">
        <v>86.8</v>
      </c>
      <c r="AE912" s="547">
        <v>-1.98</v>
      </c>
      <c r="AF912" s="547">
        <v>20.07</v>
      </c>
      <c r="AG912" s="549">
        <v>6</v>
      </c>
      <c r="AH912" s="549">
        <v>128</v>
      </c>
      <c r="AI912" s="949"/>
      <c r="AJ912" s="550"/>
      <c r="AK912" s="550"/>
      <c r="AL912" s="550" t="s">
        <v>46</v>
      </c>
      <c r="AM912" s="550" t="s">
        <v>55</v>
      </c>
      <c r="AN912" s="551" t="s">
        <v>55</v>
      </c>
      <c r="AO912" s="550" t="s">
        <v>55</v>
      </c>
      <c r="AP912" s="550" t="s">
        <v>55</v>
      </c>
      <c r="AQ912" s="609" t="s">
        <v>32</v>
      </c>
      <c r="AR912" s="437" t="s">
        <v>2239</v>
      </c>
      <c r="AS912" s="437" t="s">
        <v>3186</v>
      </c>
      <c r="AT912" s="437"/>
      <c r="AU912" s="796" t="s">
        <v>2241</v>
      </c>
      <c r="AV912" s="437">
        <v>911</v>
      </c>
    </row>
    <row r="913" spans="1:48" ht="27">
      <c r="A913" s="541">
        <v>45937</v>
      </c>
      <c r="B913" s="542">
        <v>110</v>
      </c>
      <c r="C913" s="543">
        <v>0.41666666666666669</v>
      </c>
      <c r="D913" s="544">
        <v>2507732</v>
      </c>
      <c r="E913" s="544" t="s">
        <v>59</v>
      </c>
      <c r="F913" s="544" t="s">
        <v>55</v>
      </c>
      <c r="G913" s="858">
        <v>13.69</v>
      </c>
      <c r="H913" s="858"/>
      <c r="I913" s="858"/>
      <c r="J913" s="545"/>
      <c r="K913" s="831">
        <v>12.01</v>
      </c>
      <c r="L913" s="546">
        <f>(SSSE[[#This Row],[Protéine Brut (%) (+/-0,7)]]/(100-SSSE[[#This Row],[Humidité (%)]]))*100</f>
        <v>13.914957710578149</v>
      </c>
      <c r="M913" s="866">
        <v>0.04</v>
      </c>
      <c r="N913" s="866"/>
      <c r="O913" s="866">
        <v>1.02</v>
      </c>
      <c r="P913" s="866">
        <v>1.17</v>
      </c>
      <c r="Q913" s="867">
        <f t="shared" ref="Q913:Q915" si="125">SUM(M913:P913)</f>
        <v>2.23</v>
      </c>
      <c r="R913" s="868">
        <v>10.17</v>
      </c>
      <c r="S913" s="868">
        <v>23.4</v>
      </c>
      <c r="T913" s="868">
        <v>16.399999999999999</v>
      </c>
      <c r="U913" s="867">
        <f>SUM(SSSE[[#This Row],[G 355µ]:[G 250µ]])</f>
        <v>49.97</v>
      </c>
      <c r="V913" s="868">
        <v>16.07</v>
      </c>
      <c r="W913" s="868">
        <v>12.06</v>
      </c>
      <c r="X913" s="868">
        <v>9.2799999999999994</v>
      </c>
      <c r="Y913" s="884">
        <v>8.1999999999999993</v>
      </c>
      <c r="Z913" s="867">
        <f t="shared" ref="Z913:Z915" si="126">SUM(V913:Y913)</f>
        <v>45.61</v>
      </c>
      <c r="AA913" s="824"/>
      <c r="AB913" s="824"/>
      <c r="AC913" s="1122"/>
      <c r="AD913" s="547">
        <v>86.68</v>
      </c>
      <c r="AE913" s="547">
        <v>-1.6</v>
      </c>
      <c r="AF913" s="547">
        <v>18.87</v>
      </c>
      <c r="AG913" s="549">
        <v>7</v>
      </c>
      <c r="AH913" s="549">
        <v>130</v>
      </c>
      <c r="AI913" s="949"/>
      <c r="AJ913" s="550"/>
      <c r="AK913" s="550"/>
      <c r="AL913" s="550" t="s">
        <v>46</v>
      </c>
      <c r="AM913" s="550" t="s">
        <v>55</v>
      </c>
      <c r="AN913" s="551" t="s">
        <v>55</v>
      </c>
      <c r="AO913" s="550" t="s">
        <v>55</v>
      </c>
      <c r="AP913" s="550" t="s">
        <v>55</v>
      </c>
      <c r="AQ913" s="609" t="s">
        <v>32</v>
      </c>
      <c r="AR913" s="437" t="s">
        <v>2239</v>
      </c>
      <c r="AS913" s="437" t="s">
        <v>3187</v>
      </c>
      <c r="AT913" s="437"/>
      <c r="AU913" s="796" t="s">
        <v>2241</v>
      </c>
      <c r="AV913" s="437">
        <v>912</v>
      </c>
    </row>
    <row r="914" spans="1:48" ht="27">
      <c r="A914" s="541">
        <v>45937</v>
      </c>
      <c r="B914" s="542">
        <v>110</v>
      </c>
      <c r="C914" s="543">
        <v>0.4375</v>
      </c>
      <c r="D914" s="544">
        <v>2507736</v>
      </c>
      <c r="E914" s="544" t="s">
        <v>21</v>
      </c>
      <c r="F914" s="544" t="s">
        <v>55</v>
      </c>
      <c r="G914" s="858">
        <v>13.7</v>
      </c>
      <c r="H914" s="858"/>
      <c r="I914" s="858"/>
      <c r="J914" s="545"/>
      <c r="K914" s="831">
        <v>11.6</v>
      </c>
      <c r="L914" s="546">
        <f>(SSSE[[#This Row],[Protéine Brut (%) (+/-0,7)]]/(100-SSSE[[#This Row],[Humidité (%)]]))*100</f>
        <v>13.441483198146004</v>
      </c>
      <c r="M914" s="866">
        <v>0.14000000000000001</v>
      </c>
      <c r="N914" s="866"/>
      <c r="O914" s="866">
        <v>1.25</v>
      </c>
      <c r="P914" s="866">
        <v>1.61</v>
      </c>
      <c r="Q914" s="867">
        <f t="shared" ref="Q914" si="127">SUM(M914:P914)</f>
        <v>3</v>
      </c>
      <c r="R914" s="868">
        <v>13.26</v>
      </c>
      <c r="S914" s="868">
        <v>29.48</v>
      </c>
      <c r="T914" s="868">
        <v>17.86</v>
      </c>
      <c r="U914" s="867">
        <f>SUM(SSSE[[#This Row],[G 355µ]:[G 250µ]])</f>
        <v>60.6</v>
      </c>
      <c r="V914" s="868">
        <v>16.170000000000002</v>
      </c>
      <c r="W914" s="868">
        <v>11</v>
      </c>
      <c r="X914" s="868">
        <v>4.1399999999999997</v>
      </c>
      <c r="Y914" s="884">
        <v>3.71</v>
      </c>
      <c r="Z914" s="867">
        <f t="shared" ref="Z914" si="128">SUM(V914:Y914)</f>
        <v>35.020000000000003</v>
      </c>
      <c r="AA914" s="824"/>
      <c r="AB914" s="824"/>
      <c r="AC914" s="1122"/>
      <c r="AD914" s="547">
        <v>86.85</v>
      </c>
      <c r="AE914" s="547">
        <v>-1.98</v>
      </c>
      <c r="AF914" s="547">
        <v>20.29</v>
      </c>
      <c r="AG914" s="549">
        <v>6</v>
      </c>
      <c r="AH914" s="549">
        <v>124</v>
      </c>
      <c r="AI914" s="949"/>
      <c r="AJ914" s="550"/>
      <c r="AK914" s="550"/>
      <c r="AL914" s="550" t="s">
        <v>46</v>
      </c>
      <c r="AM914" s="550" t="s">
        <v>55</v>
      </c>
      <c r="AN914" s="551" t="s">
        <v>55</v>
      </c>
      <c r="AO914" s="550" t="s">
        <v>55</v>
      </c>
      <c r="AP914" s="550" t="s">
        <v>55</v>
      </c>
      <c r="AQ914" s="609" t="s">
        <v>32</v>
      </c>
      <c r="AR914" s="437" t="s">
        <v>2239</v>
      </c>
      <c r="AS914" s="437" t="s">
        <v>3188</v>
      </c>
      <c r="AT914" s="437"/>
      <c r="AU914" s="796" t="s">
        <v>2241</v>
      </c>
      <c r="AV914" s="437">
        <v>913</v>
      </c>
    </row>
    <row r="915" spans="1:48" ht="27">
      <c r="A915" s="541">
        <v>45937</v>
      </c>
      <c r="B915" s="542">
        <v>110</v>
      </c>
      <c r="C915" s="543">
        <v>0.46597222222222223</v>
      </c>
      <c r="D915" s="544">
        <v>2507737</v>
      </c>
      <c r="E915" s="544" t="s">
        <v>21</v>
      </c>
      <c r="F915" s="544" t="s">
        <v>55</v>
      </c>
      <c r="G915" s="858">
        <v>13.52</v>
      </c>
      <c r="H915" s="858"/>
      <c r="I915" s="858"/>
      <c r="J915" s="545"/>
      <c r="K915" s="831">
        <v>11.47</v>
      </c>
      <c r="L915" s="546">
        <f>(SSSE[[#This Row],[Protéine Brut (%) (+/-0,7)]]/(100-SSSE[[#This Row],[Humidité (%)]]))*100</f>
        <v>13.2631822386679</v>
      </c>
      <c r="M915" s="866">
        <v>0.08</v>
      </c>
      <c r="N915" s="866"/>
      <c r="O915" s="866">
        <v>1.25</v>
      </c>
      <c r="P915" s="866">
        <v>1.23</v>
      </c>
      <c r="Q915" s="867">
        <f t="shared" si="125"/>
        <v>2.56</v>
      </c>
      <c r="R915" s="868">
        <v>12.05</v>
      </c>
      <c r="S915" s="868">
        <v>28.34</v>
      </c>
      <c r="T915" s="868">
        <v>17.5</v>
      </c>
      <c r="U915" s="867">
        <f>SUM(SSSE[[#This Row],[G 355µ]:[G 250µ]])</f>
        <v>57.89</v>
      </c>
      <c r="V915" s="868">
        <v>17.98</v>
      </c>
      <c r="W915" s="868">
        <v>12</v>
      </c>
      <c r="X915" s="868">
        <v>4.0999999999999996</v>
      </c>
      <c r="Y915" s="884">
        <v>4.24</v>
      </c>
      <c r="Z915" s="867">
        <f t="shared" si="126"/>
        <v>38.32</v>
      </c>
      <c r="AA915" s="824"/>
      <c r="AB915" s="824"/>
      <c r="AC915" s="1122"/>
      <c r="AD915" s="547">
        <v>87.3</v>
      </c>
      <c r="AE915" s="547">
        <v>-2.08</v>
      </c>
      <c r="AF915" s="547">
        <v>20.36</v>
      </c>
      <c r="AG915" s="549">
        <v>5</v>
      </c>
      <c r="AH915" s="549">
        <v>109</v>
      </c>
      <c r="AI915" s="949"/>
      <c r="AJ915" s="550"/>
      <c r="AK915" s="550"/>
      <c r="AL915" s="550" t="s">
        <v>46</v>
      </c>
      <c r="AM915" s="550" t="s">
        <v>55</v>
      </c>
      <c r="AN915" s="551" t="s">
        <v>55</v>
      </c>
      <c r="AO915" s="550" t="s">
        <v>55</v>
      </c>
      <c r="AP915" s="550" t="s">
        <v>55</v>
      </c>
      <c r="AQ915" s="609" t="s">
        <v>32</v>
      </c>
      <c r="AR915" s="437" t="s">
        <v>2239</v>
      </c>
      <c r="AS915" s="437" t="s">
        <v>3189</v>
      </c>
      <c r="AT915" s="437"/>
      <c r="AU915" s="796" t="s">
        <v>2241</v>
      </c>
      <c r="AV915" s="437">
        <v>914</v>
      </c>
    </row>
    <row r="916" spans="1:48" ht="27">
      <c r="A916" s="541">
        <v>45938</v>
      </c>
      <c r="B916" s="542">
        <v>110</v>
      </c>
      <c r="C916" s="543">
        <v>0.40625</v>
      </c>
      <c r="D916" s="544">
        <v>2507760</v>
      </c>
      <c r="E916" s="544" t="s">
        <v>21</v>
      </c>
      <c r="F916" s="544" t="s">
        <v>55</v>
      </c>
      <c r="G916" s="858">
        <v>14.4</v>
      </c>
      <c r="H916" s="858"/>
      <c r="I916" s="858"/>
      <c r="J916" s="545"/>
      <c r="K916" s="831">
        <v>11.25</v>
      </c>
      <c r="L916" s="546">
        <f>(SSSE[[#This Row],[Protéine Brut (%) (+/-0,7)]]/(100-SSSE[[#This Row],[Humidité (%)]]))*100</f>
        <v>13.142523364485983</v>
      </c>
      <c r="M916" s="866">
        <v>0.1</v>
      </c>
      <c r="N916" s="866"/>
      <c r="O916" s="866">
        <v>1.3</v>
      </c>
      <c r="P916" s="866">
        <v>1.1000000000000001</v>
      </c>
      <c r="Q916" s="867">
        <f>SUM(M916:P916)</f>
        <v>2.5</v>
      </c>
      <c r="R916" s="868">
        <v>10.5</v>
      </c>
      <c r="S916" s="868">
        <v>27.1</v>
      </c>
      <c r="T916" s="868">
        <v>17.7</v>
      </c>
      <c r="U916" s="867">
        <f>SUM(SSSE[[#This Row],[G 355µ]:[G 250µ]])</f>
        <v>55.3</v>
      </c>
      <c r="V916" s="868">
        <v>17.899999999999999</v>
      </c>
      <c r="W916" s="868">
        <v>13</v>
      </c>
      <c r="X916" s="868">
        <v>2.7</v>
      </c>
      <c r="Y916" s="884">
        <v>8</v>
      </c>
      <c r="Z916" s="867">
        <f>SUM(V916:Y916)</f>
        <v>41.6</v>
      </c>
      <c r="AA916" s="824">
        <v>35.44</v>
      </c>
      <c r="AB916" s="824">
        <v>58</v>
      </c>
      <c r="AC916" s="1122">
        <v>12.63</v>
      </c>
      <c r="AD916" s="547">
        <v>87.54</v>
      </c>
      <c r="AE916" s="547">
        <v>-2.1800000000000002</v>
      </c>
      <c r="AF916" s="547">
        <v>19.78</v>
      </c>
      <c r="AG916" s="549">
        <v>5</v>
      </c>
      <c r="AH916" s="549">
        <v>69</v>
      </c>
      <c r="AI916" s="949"/>
      <c r="AJ916" s="550"/>
      <c r="AK916" s="550"/>
      <c r="AL916" s="550" t="s">
        <v>105</v>
      </c>
      <c r="AM916" s="550" t="s">
        <v>55</v>
      </c>
      <c r="AN916" s="551" t="s">
        <v>55</v>
      </c>
      <c r="AO916" s="550" t="s">
        <v>55</v>
      </c>
      <c r="AP916" s="550" t="s">
        <v>55</v>
      </c>
      <c r="AQ916" s="609" t="s">
        <v>32</v>
      </c>
      <c r="AR916" s="437" t="s">
        <v>2239</v>
      </c>
      <c r="AS916" s="437" t="s">
        <v>3190</v>
      </c>
      <c r="AT916" s="437"/>
      <c r="AU916" s="796" t="s">
        <v>2241</v>
      </c>
      <c r="AV916" s="437">
        <v>915</v>
      </c>
    </row>
    <row r="917" spans="1:48" ht="27">
      <c r="A917" s="541">
        <v>45938</v>
      </c>
      <c r="B917" s="542">
        <v>110</v>
      </c>
      <c r="C917" s="543">
        <v>0.44861111111111113</v>
      </c>
      <c r="D917" s="544">
        <v>2507764</v>
      </c>
      <c r="E917" s="544" t="s">
        <v>59</v>
      </c>
      <c r="F917" s="544" t="s">
        <v>55</v>
      </c>
      <c r="G917" s="858">
        <v>13.87</v>
      </c>
      <c r="H917" s="858"/>
      <c r="I917" s="858"/>
      <c r="J917" s="545"/>
      <c r="K917" s="831">
        <v>11.72</v>
      </c>
      <c r="L917" s="546">
        <f>(SSSE[[#This Row],[Protéine Brut (%) (+/-0,7)]]/(100-SSSE[[#This Row],[Humidité (%)]]))*100</f>
        <v>13.607337745268779</v>
      </c>
      <c r="M917" s="866"/>
      <c r="N917" s="866"/>
      <c r="O917" s="866"/>
      <c r="P917" s="866"/>
      <c r="Q917" s="867"/>
      <c r="R917" s="868"/>
      <c r="S917" s="868"/>
      <c r="T917" s="868"/>
      <c r="U917" s="867"/>
      <c r="V917" s="868"/>
      <c r="W917" s="868"/>
      <c r="X917" s="868"/>
      <c r="Y917" s="884"/>
      <c r="Z917" s="867"/>
      <c r="AA917" s="824"/>
      <c r="AB917" s="824"/>
      <c r="AC917" s="1122"/>
      <c r="AD917" s="547">
        <v>87.03</v>
      </c>
      <c r="AE917" s="547">
        <v>-1.8</v>
      </c>
      <c r="AF917" s="547">
        <v>18.399999999999999</v>
      </c>
      <c r="AG917" s="549">
        <v>5</v>
      </c>
      <c r="AH917" s="549">
        <v>78</v>
      </c>
      <c r="AI917" s="949"/>
      <c r="AJ917" s="550"/>
      <c r="AK917" s="550"/>
      <c r="AL917" s="550" t="s">
        <v>105</v>
      </c>
      <c r="AM917" s="550" t="s">
        <v>55</v>
      </c>
      <c r="AN917" s="551" t="s">
        <v>55</v>
      </c>
      <c r="AO917" s="550" t="s">
        <v>55</v>
      </c>
      <c r="AP917" s="550" t="s">
        <v>55</v>
      </c>
      <c r="AQ917" s="609" t="s">
        <v>32</v>
      </c>
      <c r="AR917" s="437" t="s">
        <v>2239</v>
      </c>
      <c r="AS917" s="437" t="s">
        <v>3191</v>
      </c>
      <c r="AT917" s="437"/>
      <c r="AU917" s="796" t="s">
        <v>2241</v>
      </c>
      <c r="AV917" s="437">
        <v>916</v>
      </c>
    </row>
    <row r="918" spans="1:48" ht="27">
      <c r="A918" s="541">
        <v>45938</v>
      </c>
      <c r="B918" s="542">
        <v>110</v>
      </c>
      <c r="C918" s="543">
        <v>0.47916666666666669</v>
      </c>
      <c r="D918" s="544">
        <v>2507772</v>
      </c>
      <c r="E918" s="544" t="s">
        <v>21</v>
      </c>
      <c r="F918" s="544" t="s">
        <v>55</v>
      </c>
      <c r="G918" s="858">
        <v>14.2</v>
      </c>
      <c r="H918" s="858"/>
      <c r="I918" s="858"/>
      <c r="J918" s="545"/>
      <c r="K918" s="831">
        <v>11.02</v>
      </c>
      <c r="L918" s="546">
        <f>(SSSE[[#This Row],[Protéine Brut (%) (+/-0,7)]]/(100-SSSE[[#This Row],[Humidité (%)]]))*100</f>
        <v>12.843822843822844</v>
      </c>
      <c r="M918" s="866">
        <v>0.15</v>
      </c>
      <c r="N918" s="866"/>
      <c r="O918" s="866">
        <v>1.1299999999999999</v>
      </c>
      <c r="P918" s="866">
        <v>1.3</v>
      </c>
      <c r="Q918" s="867">
        <f>SUM(M918:P918)</f>
        <v>2.58</v>
      </c>
      <c r="R918" s="868">
        <v>10.66</v>
      </c>
      <c r="S918" s="868">
        <v>28.51</v>
      </c>
      <c r="T918" s="868">
        <v>16.66</v>
      </c>
      <c r="U918" s="867">
        <f>SUM(SSSE[[#This Row],[G 355µ]:[G 250µ]])</f>
        <v>55.83</v>
      </c>
      <c r="V918" s="868">
        <v>22.08</v>
      </c>
      <c r="W918" s="868">
        <v>10.63</v>
      </c>
      <c r="X918" s="868">
        <v>4.8499999999999996</v>
      </c>
      <c r="Y918" s="884">
        <v>4.32</v>
      </c>
      <c r="Z918" s="867">
        <f>SUM(V918:Y918)</f>
        <v>41.88</v>
      </c>
      <c r="AA918" s="824"/>
      <c r="AB918" s="824"/>
      <c r="AC918" s="1122"/>
      <c r="AD918" s="547">
        <v>87.05</v>
      </c>
      <c r="AE918" s="547">
        <v>-2.08</v>
      </c>
      <c r="AF918" s="547">
        <v>19.46</v>
      </c>
      <c r="AG918" s="549">
        <v>4</v>
      </c>
      <c r="AH918" s="549">
        <v>70</v>
      </c>
      <c r="AI918" s="949"/>
      <c r="AJ918" s="550"/>
      <c r="AK918" s="550"/>
      <c r="AL918" s="550" t="s">
        <v>105</v>
      </c>
      <c r="AM918" s="550" t="s">
        <v>55</v>
      </c>
      <c r="AN918" s="551" t="s">
        <v>55</v>
      </c>
      <c r="AO918" s="550" t="s">
        <v>55</v>
      </c>
      <c r="AP918" s="550" t="s">
        <v>55</v>
      </c>
      <c r="AQ918" s="609" t="s">
        <v>32</v>
      </c>
      <c r="AR918" s="437" t="s">
        <v>2239</v>
      </c>
      <c r="AS918" s="437" t="s">
        <v>3192</v>
      </c>
      <c r="AT918" s="437"/>
      <c r="AU918" s="796" t="s">
        <v>2241</v>
      </c>
      <c r="AV918" s="437">
        <v>917</v>
      </c>
    </row>
    <row r="919" spans="1:48" ht="27">
      <c r="A919" s="541">
        <v>45938</v>
      </c>
      <c r="B919" s="542">
        <v>110</v>
      </c>
      <c r="C919" s="543">
        <v>0.57291666666666663</v>
      </c>
      <c r="D919" s="544">
        <v>2507775</v>
      </c>
      <c r="E919" s="544" t="s">
        <v>84</v>
      </c>
      <c r="F919" s="544" t="s">
        <v>55</v>
      </c>
      <c r="G919" s="858">
        <v>13.8</v>
      </c>
      <c r="H919" s="858"/>
      <c r="I919" s="858"/>
      <c r="J919" s="545"/>
      <c r="K919" s="831">
        <v>11.52</v>
      </c>
      <c r="L919" s="546">
        <f>(SSSE[[#This Row],[Protéine Brut (%) (+/-0,7)]]/(100-SSSE[[#This Row],[Humidité (%)]]))*100</f>
        <v>13.36426914153132</v>
      </c>
      <c r="M919" s="866">
        <v>0.02</v>
      </c>
      <c r="N919" s="866"/>
      <c r="O919" s="866">
        <v>0.84</v>
      </c>
      <c r="P919" s="866">
        <v>1.02</v>
      </c>
      <c r="Q919" s="867">
        <f>SUM(M919:P919)</f>
        <v>1.88</v>
      </c>
      <c r="R919" s="868">
        <v>8.6199999999999992</v>
      </c>
      <c r="S919" s="868">
        <v>23.79</v>
      </c>
      <c r="T919" s="868">
        <v>18.02</v>
      </c>
      <c r="U919" s="867">
        <f>SUM(SSSE[[#This Row],[G 355µ]:[G 250µ]])</f>
        <v>50.429999999999993</v>
      </c>
      <c r="V919" s="868">
        <v>19</v>
      </c>
      <c r="W919" s="868">
        <v>13.26</v>
      </c>
      <c r="X919" s="868">
        <v>7.98</v>
      </c>
      <c r="Y919" s="883">
        <v>7.04</v>
      </c>
      <c r="Z919" s="867">
        <f>SUM(V919:Y919)</f>
        <v>47.279999999999994</v>
      </c>
      <c r="AA919" s="824">
        <v>35.71</v>
      </c>
      <c r="AB919" s="824">
        <v>60.54</v>
      </c>
      <c r="AC919" s="1122">
        <v>12.83</v>
      </c>
      <c r="AD919" s="547">
        <v>86.46</v>
      </c>
      <c r="AE919" s="547">
        <v>-1.94</v>
      </c>
      <c r="AF919" s="547">
        <v>19.309999999999999</v>
      </c>
      <c r="AG919" s="549">
        <v>5</v>
      </c>
      <c r="AH919" s="549">
        <v>80</v>
      </c>
      <c r="AI919" s="949"/>
      <c r="AJ919" s="550"/>
      <c r="AK919" s="550"/>
      <c r="AL919" s="550" t="s">
        <v>105</v>
      </c>
      <c r="AM919" s="550" t="s">
        <v>55</v>
      </c>
      <c r="AN919" s="551" t="s">
        <v>55</v>
      </c>
      <c r="AO919" s="550" t="s">
        <v>55</v>
      </c>
      <c r="AP919" s="550" t="s">
        <v>55</v>
      </c>
      <c r="AQ919" s="609" t="s">
        <v>32</v>
      </c>
      <c r="AR919" s="437" t="s">
        <v>2239</v>
      </c>
      <c r="AS919" s="437" t="s">
        <v>3193</v>
      </c>
      <c r="AT919" s="437"/>
      <c r="AU919" s="796" t="s">
        <v>2241</v>
      </c>
      <c r="AV919" s="437">
        <v>918</v>
      </c>
    </row>
    <row r="920" spans="1:48" ht="27">
      <c r="A920" s="541">
        <v>45938</v>
      </c>
      <c r="B920" s="542">
        <v>110</v>
      </c>
      <c r="C920" s="543">
        <v>0.66666666666666663</v>
      </c>
      <c r="D920" s="544">
        <v>2507776</v>
      </c>
      <c r="E920" s="538" t="s">
        <v>21</v>
      </c>
      <c r="F920" s="544" t="s">
        <v>55</v>
      </c>
      <c r="G920" s="857">
        <v>14.23</v>
      </c>
      <c r="H920" s="857"/>
      <c r="I920" s="857"/>
      <c r="J920" s="530"/>
      <c r="K920" s="830">
        <v>11.2</v>
      </c>
      <c r="L920" s="546">
        <f>(SSSE[[#This Row],[Protéine Brut (%) (+/-0,7)]]/(100-SSSE[[#This Row],[Humidité (%)]]))*100</f>
        <v>13.058178850413899</v>
      </c>
      <c r="M920" s="865"/>
      <c r="N920" s="865"/>
      <c r="O920" s="865"/>
      <c r="P920" s="865"/>
      <c r="Q920" s="863"/>
      <c r="R920" s="862"/>
      <c r="S920" s="862"/>
      <c r="T920" s="862"/>
      <c r="U920" s="867"/>
      <c r="V920" s="862"/>
      <c r="W920" s="862"/>
      <c r="X920" s="862"/>
      <c r="Y920" s="883"/>
      <c r="Z920" s="863"/>
      <c r="AA920" s="822"/>
      <c r="AB920" s="822"/>
      <c r="AC920" s="833"/>
      <c r="AD920" s="531"/>
      <c r="AE920" s="531"/>
      <c r="AF920" s="531"/>
      <c r="AG920" s="540"/>
      <c r="AH920" s="540"/>
      <c r="AI920" s="533"/>
      <c r="AJ920" s="437"/>
      <c r="AK920" s="437"/>
      <c r="AL920" s="437" t="s">
        <v>101</v>
      </c>
      <c r="AM920" s="550" t="s">
        <v>55</v>
      </c>
      <c r="AN920" s="551" t="s">
        <v>55</v>
      </c>
      <c r="AO920" s="550" t="s">
        <v>55</v>
      </c>
      <c r="AP920" s="550" t="s">
        <v>55</v>
      </c>
      <c r="AQ920" s="609" t="s">
        <v>32</v>
      </c>
      <c r="AR920" s="437" t="s">
        <v>2239</v>
      </c>
      <c r="AS920" s="437" t="s">
        <v>3194</v>
      </c>
      <c r="AT920" s="437"/>
      <c r="AU920" s="796" t="s">
        <v>2241</v>
      </c>
      <c r="AV920" s="437">
        <v>919</v>
      </c>
    </row>
    <row r="921" spans="1:48" ht="27">
      <c r="A921" s="541">
        <v>45939</v>
      </c>
      <c r="B921" s="542">
        <v>110</v>
      </c>
      <c r="C921" s="543">
        <v>0.40763888888888888</v>
      </c>
      <c r="D921" s="544">
        <v>2507928</v>
      </c>
      <c r="E921" s="544" t="s">
        <v>59</v>
      </c>
      <c r="F921" s="544" t="s">
        <v>55</v>
      </c>
      <c r="G921" s="858">
        <v>13.96</v>
      </c>
      <c r="H921" s="858"/>
      <c r="I921" s="858"/>
      <c r="J921" s="545"/>
      <c r="K921" s="831">
        <v>11.98</v>
      </c>
      <c r="L921" s="546">
        <f>(SSSE[[#This Row],[Protéine Brut (%) (+/-0,7)]]/(100-SSSE[[#This Row],[Humidité (%)]]))*100</f>
        <v>13.92375639237564</v>
      </c>
      <c r="M921" s="866">
        <v>0.02</v>
      </c>
      <c r="N921" s="866"/>
      <c r="O921" s="866">
        <v>0.88</v>
      </c>
      <c r="P921" s="866">
        <v>1.03</v>
      </c>
      <c r="Q921" s="867">
        <f>SUM(M921:P921)</f>
        <v>1.9300000000000002</v>
      </c>
      <c r="R921" s="868">
        <v>9.8000000000000007</v>
      </c>
      <c r="S921" s="868">
        <v>23.04</v>
      </c>
      <c r="T921" s="868">
        <v>15.8</v>
      </c>
      <c r="U921" s="867">
        <f>SUM(SSSE[[#This Row],[G 355µ]:[G 250µ]])</f>
        <v>48.64</v>
      </c>
      <c r="V921" s="868">
        <v>15.4</v>
      </c>
      <c r="W921" s="868">
        <v>13.6</v>
      </c>
      <c r="X921" s="868">
        <v>10.66</v>
      </c>
      <c r="Y921" s="884">
        <v>7.3</v>
      </c>
      <c r="Z921" s="867">
        <f>SUM(V921:Y921)</f>
        <v>46.959999999999994</v>
      </c>
      <c r="AA921" s="824"/>
      <c r="AB921" s="824"/>
      <c r="AC921" s="1122"/>
      <c r="AD921" s="547">
        <v>86.46</v>
      </c>
      <c r="AE921" s="547">
        <v>-1.94</v>
      </c>
      <c r="AF921" s="547">
        <v>19.309999999999999</v>
      </c>
      <c r="AG921" s="549">
        <v>5</v>
      </c>
      <c r="AH921" s="549">
        <v>88</v>
      </c>
      <c r="AI921" s="949"/>
      <c r="AJ921" s="550"/>
      <c r="AK921" s="550"/>
      <c r="AL921" s="550" t="s">
        <v>105</v>
      </c>
      <c r="AM921" s="550" t="s">
        <v>55</v>
      </c>
      <c r="AN921" s="551" t="s">
        <v>55</v>
      </c>
      <c r="AO921" s="550" t="s">
        <v>55</v>
      </c>
      <c r="AP921" s="550" t="s">
        <v>55</v>
      </c>
      <c r="AQ921" s="609" t="s">
        <v>32</v>
      </c>
      <c r="AR921" s="437" t="s">
        <v>2239</v>
      </c>
      <c r="AS921" s="437" t="s">
        <v>3195</v>
      </c>
      <c r="AT921" s="437"/>
      <c r="AU921" s="796" t="s">
        <v>2241</v>
      </c>
      <c r="AV921" s="437">
        <v>920</v>
      </c>
    </row>
    <row r="922" spans="1:48" ht="48.75" customHeight="1">
      <c r="A922" s="541">
        <v>45939</v>
      </c>
      <c r="B922" s="542">
        <v>110</v>
      </c>
      <c r="C922" s="543">
        <v>0.5</v>
      </c>
      <c r="D922" s="544">
        <v>2507929</v>
      </c>
      <c r="E922" s="544" t="s">
        <v>84</v>
      </c>
      <c r="F922" s="544" t="s">
        <v>55</v>
      </c>
      <c r="G922" s="858">
        <v>14.02</v>
      </c>
      <c r="H922" s="858"/>
      <c r="I922" s="858"/>
      <c r="J922" s="545"/>
      <c r="K922" s="831">
        <v>11.55</v>
      </c>
      <c r="L922" s="546">
        <f>(SSSE[[#This Row],[Protéine Brut (%) (+/-0,7)]]/(100-SSSE[[#This Row],[Humidité (%)]]))*100</f>
        <v>13.433356594556875</v>
      </c>
      <c r="M922" s="866">
        <v>7.0000000000000007E-2</v>
      </c>
      <c r="N922" s="866"/>
      <c r="O922" s="866">
        <v>0.94</v>
      </c>
      <c r="P922" s="866">
        <v>1.01</v>
      </c>
      <c r="Q922" s="867">
        <f>SUM(M922:P922)</f>
        <v>2.02</v>
      </c>
      <c r="R922" s="868">
        <v>9.83</v>
      </c>
      <c r="S922" s="868">
        <v>24.22</v>
      </c>
      <c r="T922" s="868">
        <v>16.98</v>
      </c>
      <c r="U922" s="867">
        <f>SUM(SSSE[[#This Row],[G 355µ]:[G 250µ]])</f>
        <v>51.03</v>
      </c>
      <c r="V922" s="868">
        <v>17.600000000000001</v>
      </c>
      <c r="W922" s="868">
        <v>13.18</v>
      </c>
      <c r="X922" s="868">
        <v>7.56</v>
      </c>
      <c r="Y922" s="884">
        <v>6.43</v>
      </c>
      <c r="Z922" s="867">
        <f>SUM(V922:Y922)</f>
        <v>44.77</v>
      </c>
      <c r="AA922" s="824"/>
      <c r="AB922" s="824"/>
      <c r="AC922" s="1122"/>
      <c r="AD922" s="547">
        <v>86.46</v>
      </c>
      <c r="AE922" s="547">
        <v>-1.94</v>
      </c>
      <c r="AF922" s="547">
        <v>19.309999999999999</v>
      </c>
      <c r="AG922" s="549">
        <v>4</v>
      </c>
      <c r="AH922" s="549">
        <v>79</v>
      </c>
      <c r="AI922" s="949"/>
      <c r="AJ922" s="550"/>
      <c r="AK922" s="1131" t="s">
        <v>1917</v>
      </c>
      <c r="AL922" s="550" t="s">
        <v>105</v>
      </c>
      <c r="AM922" s="550" t="s">
        <v>55</v>
      </c>
      <c r="AN922" s="551" t="s">
        <v>55</v>
      </c>
      <c r="AO922" s="550" t="s">
        <v>55</v>
      </c>
      <c r="AP922" s="550" t="s">
        <v>55</v>
      </c>
      <c r="AQ922" s="609" t="s">
        <v>32</v>
      </c>
      <c r="AR922" s="437" t="s">
        <v>2239</v>
      </c>
      <c r="AS922" s="437" t="s">
        <v>3196</v>
      </c>
      <c r="AT922" s="437"/>
      <c r="AU922" s="796" t="s">
        <v>2241</v>
      </c>
      <c r="AV922" s="437">
        <v>921</v>
      </c>
    </row>
    <row r="923" spans="1:48" ht="27">
      <c r="A923" s="541">
        <v>45939</v>
      </c>
      <c r="B923" s="542">
        <v>110</v>
      </c>
      <c r="C923" s="543">
        <v>0.58333333333333337</v>
      </c>
      <c r="D923" s="544">
        <v>2507927</v>
      </c>
      <c r="E923" s="544" t="s">
        <v>59</v>
      </c>
      <c r="F923" s="544" t="s">
        <v>55</v>
      </c>
      <c r="G923" s="858">
        <v>14.08</v>
      </c>
      <c r="H923" s="858"/>
      <c r="I923" s="858"/>
      <c r="J923" s="545"/>
      <c r="K923" s="831">
        <v>11.67</v>
      </c>
      <c r="L923" s="546">
        <f>(SSSE[[#This Row],[Protéine Brut (%) (+/-0,7)]]/(100-SSSE[[#This Row],[Humidité (%)]]))*100</f>
        <v>13.58240223463687</v>
      </c>
      <c r="M923" s="866">
        <v>0.05</v>
      </c>
      <c r="N923" s="866"/>
      <c r="O923" s="866">
        <v>1.1499999999999999</v>
      </c>
      <c r="P923" s="866">
        <v>1.6</v>
      </c>
      <c r="Q923" s="867">
        <f>SUM(M923:P923)</f>
        <v>2.8</v>
      </c>
      <c r="R923" s="868">
        <v>10.199999999999999</v>
      </c>
      <c r="S923" s="868">
        <v>22.84</v>
      </c>
      <c r="T923" s="868">
        <v>15.7</v>
      </c>
      <c r="U923" s="867">
        <f>SUM(SSSE[[#This Row],[G 355µ]:[G 250µ]])</f>
        <v>48.739999999999995</v>
      </c>
      <c r="V923" s="868">
        <v>17.899999999999999</v>
      </c>
      <c r="W923" s="868">
        <v>10.5</v>
      </c>
      <c r="X923" s="868">
        <v>9.67</v>
      </c>
      <c r="Y923" s="884">
        <v>7.27</v>
      </c>
      <c r="Z923" s="867">
        <f>SUM(V923:Y923)</f>
        <v>45.34</v>
      </c>
      <c r="AA923" s="824"/>
      <c r="AB923" s="824"/>
      <c r="AC923" s="1122"/>
      <c r="AD923" s="547">
        <v>87.85</v>
      </c>
      <c r="AE923" s="547">
        <v>-1.78</v>
      </c>
      <c r="AF923" s="547">
        <v>17.760000000000002</v>
      </c>
      <c r="AG923" s="549">
        <v>5</v>
      </c>
      <c r="AH923" s="549">
        <v>82</v>
      </c>
      <c r="AI923" s="949"/>
      <c r="AJ923" s="550"/>
      <c r="AK923" s="550"/>
      <c r="AL923" s="550" t="s">
        <v>105</v>
      </c>
      <c r="AM923" s="550" t="s">
        <v>55</v>
      </c>
      <c r="AN923" s="551" t="s">
        <v>55</v>
      </c>
      <c r="AO923" s="550" t="s">
        <v>55</v>
      </c>
      <c r="AP923" s="550" t="s">
        <v>55</v>
      </c>
      <c r="AQ923" s="609" t="s">
        <v>32</v>
      </c>
      <c r="AR923" s="437" t="s">
        <v>2239</v>
      </c>
      <c r="AS923" s="437" t="s">
        <v>3197</v>
      </c>
      <c r="AT923" s="437"/>
      <c r="AU923" s="796" t="s">
        <v>2241</v>
      </c>
      <c r="AV923" s="437">
        <v>922</v>
      </c>
    </row>
    <row r="924" spans="1:48" ht="27">
      <c r="A924" s="541">
        <v>45939</v>
      </c>
      <c r="B924" s="542">
        <v>110</v>
      </c>
      <c r="C924" s="543">
        <v>0.70833333333333337</v>
      </c>
      <c r="D924" s="544">
        <v>2507938</v>
      </c>
      <c r="E924" s="544" t="s">
        <v>21</v>
      </c>
      <c r="F924" s="544" t="s">
        <v>55</v>
      </c>
      <c r="G924" s="858">
        <v>14.25</v>
      </c>
      <c r="H924" s="858"/>
      <c r="I924" s="858"/>
      <c r="J924" s="545"/>
      <c r="K924" s="831">
        <v>11.02</v>
      </c>
      <c r="L924" s="546">
        <f>(SSSE[[#This Row],[Protéine Brut (%) (+/-0,7)]]/(100-SSSE[[#This Row],[Humidité (%)]]))*100</f>
        <v>12.85131195335277</v>
      </c>
      <c r="M924" s="866">
        <v>0.09</v>
      </c>
      <c r="N924" s="866"/>
      <c r="O924" s="866">
        <v>1.22</v>
      </c>
      <c r="P924" s="866">
        <v>1.4</v>
      </c>
      <c r="Q924" s="867">
        <f>SUM(M924:P924)</f>
        <v>2.71</v>
      </c>
      <c r="R924" s="868">
        <v>10.52</v>
      </c>
      <c r="S924" s="868">
        <v>27.98</v>
      </c>
      <c r="T924" s="868">
        <v>17.02</v>
      </c>
      <c r="U924" s="867">
        <f>SUM(SSSE[[#This Row],[G 355µ]:[G 250µ]])</f>
        <v>55.519999999999996</v>
      </c>
      <c r="V924" s="868">
        <v>19.079999999999998</v>
      </c>
      <c r="W924" s="868">
        <v>12.77</v>
      </c>
      <c r="X924" s="868">
        <v>5.22</v>
      </c>
      <c r="Y924" s="884">
        <v>3.89</v>
      </c>
      <c r="Z924" s="867">
        <f>SUM(V924:Y924)</f>
        <v>40.96</v>
      </c>
      <c r="AA924" s="824"/>
      <c r="AB924" s="824"/>
      <c r="AC924" s="1122"/>
      <c r="AD924" s="547">
        <v>87.85</v>
      </c>
      <c r="AE924" s="547">
        <v>-1.78</v>
      </c>
      <c r="AF924" s="547">
        <v>17.760000000000002</v>
      </c>
      <c r="AG924" s="549">
        <v>4</v>
      </c>
      <c r="AH924" s="549">
        <v>79</v>
      </c>
      <c r="AI924" s="949"/>
      <c r="AJ924" s="550"/>
      <c r="AK924" s="550"/>
      <c r="AL924" s="550" t="s">
        <v>105</v>
      </c>
      <c r="AM924" s="550" t="s">
        <v>55</v>
      </c>
      <c r="AN924" s="551" t="s">
        <v>55</v>
      </c>
      <c r="AO924" s="550" t="s">
        <v>55</v>
      </c>
      <c r="AP924" s="550" t="s">
        <v>55</v>
      </c>
      <c r="AQ924" s="609" t="s">
        <v>32</v>
      </c>
      <c r="AR924" s="437" t="s">
        <v>2239</v>
      </c>
      <c r="AS924" s="437" t="s">
        <v>3198</v>
      </c>
      <c r="AT924" s="437"/>
      <c r="AU924" s="796" t="s">
        <v>2241</v>
      </c>
      <c r="AV924" s="437">
        <v>923</v>
      </c>
    </row>
    <row r="925" spans="1:48" ht="27">
      <c r="A925" s="541">
        <v>45940</v>
      </c>
      <c r="B925" s="542">
        <v>110</v>
      </c>
      <c r="C925" s="543">
        <v>0.38541666666666669</v>
      </c>
      <c r="D925" s="544">
        <v>2507955</v>
      </c>
      <c r="E925" s="544" t="s">
        <v>21</v>
      </c>
      <c r="F925" s="544" t="s">
        <v>55</v>
      </c>
      <c r="G925" s="858">
        <v>14.4</v>
      </c>
      <c r="H925" s="858"/>
      <c r="I925" s="858"/>
      <c r="J925" s="545"/>
      <c r="K925" s="831">
        <v>11.49</v>
      </c>
      <c r="L925" s="546">
        <f>(SSSE[[#This Row],[Protéine Brut (%) (+/-0,7)]]/(100-SSSE[[#This Row],[Humidité (%)]]))*100</f>
        <v>13.422897196261681</v>
      </c>
      <c r="M925" s="866">
        <v>0</v>
      </c>
      <c r="N925" s="866"/>
      <c r="O925" s="866">
        <v>1.02</v>
      </c>
      <c r="P925" s="866">
        <v>0.81</v>
      </c>
      <c r="Q925" s="867">
        <f t="shared" ref="Q925:Q934" si="129">SUM(M925:P925)</f>
        <v>1.83</v>
      </c>
      <c r="R925" s="868">
        <v>9.89</v>
      </c>
      <c r="S925" s="868">
        <v>26.48</v>
      </c>
      <c r="T925" s="868">
        <v>16.89</v>
      </c>
      <c r="U925" s="867">
        <f>SUM(SSSE[[#This Row],[G 355µ]:[G 250µ]])</f>
        <v>53.260000000000005</v>
      </c>
      <c r="V925" s="868">
        <v>21.35</v>
      </c>
      <c r="W925" s="868">
        <v>12.35</v>
      </c>
      <c r="X925" s="868">
        <v>5.21</v>
      </c>
      <c r="Y925" s="884">
        <v>4.58</v>
      </c>
      <c r="Z925" s="867">
        <f t="shared" ref="Z925:Z934" si="130">SUM(V925:Y925)</f>
        <v>43.49</v>
      </c>
      <c r="AA925" s="824">
        <v>37.130000000000003</v>
      </c>
      <c r="AB925" s="824">
        <v>56.66</v>
      </c>
      <c r="AC925" s="1122">
        <v>13.46</v>
      </c>
      <c r="AD925" s="547">
        <v>87.32</v>
      </c>
      <c r="AE925" s="547">
        <v>-2.1</v>
      </c>
      <c r="AF925" s="547">
        <v>19.38</v>
      </c>
      <c r="AG925" s="549">
        <v>4</v>
      </c>
      <c r="AH925" s="549">
        <v>68</v>
      </c>
      <c r="AI925" s="949"/>
      <c r="AJ925" s="550"/>
      <c r="AK925" s="550"/>
      <c r="AL925" s="550"/>
      <c r="AM925" s="550" t="s">
        <v>55</v>
      </c>
      <c r="AN925" s="551" t="s">
        <v>55</v>
      </c>
      <c r="AO925" s="550" t="s">
        <v>55</v>
      </c>
      <c r="AP925" s="550" t="s">
        <v>55</v>
      </c>
      <c r="AQ925" s="609" t="s">
        <v>32</v>
      </c>
      <c r="AR925" s="437" t="s">
        <v>2239</v>
      </c>
      <c r="AS925" s="437" t="s">
        <v>3199</v>
      </c>
      <c r="AT925" s="437"/>
      <c r="AU925" s="796" t="s">
        <v>2241</v>
      </c>
      <c r="AV925" s="437">
        <v>924</v>
      </c>
    </row>
    <row r="926" spans="1:48" ht="27">
      <c r="A926" s="541">
        <v>45940</v>
      </c>
      <c r="B926" s="542">
        <v>110</v>
      </c>
      <c r="C926" s="543">
        <v>0.3888888888888889</v>
      </c>
      <c r="D926" s="544">
        <v>2507958</v>
      </c>
      <c r="E926" s="544" t="s">
        <v>59</v>
      </c>
      <c r="F926" s="544" t="s">
        <v>55</v>
      </c>
      <c r="G926" s="858">
        <v>14.17</v>
      </c>
      <c r="H926" s="858"/>
      <c r="I926" s="858"/>
      <c r="J926" s="545"/>
      <c r="K926" s="831">
        <v>11.59</v>
      </c>
      <c r="L926" s="546">
        <f>(SSSE[[#This Row],[Protéine Brut (%) (+/-0,7)]]/(100-SSSE[[#This Row],[Humidité (%)]]))*100</f>
        <v>13.503437026680649</v>
      </c>
      <c r="M926" s="866">
        <v>0.18</v>
      </c>
      <c r="N926" s="866"/>
      <c r="O926" s="866">
        <v>0.8</v>
      </c>
      <c r="P926" s="866">
        <v>0.9</v>
      </c>
      <c r="Q926" s="867">
        <f t="shared" si="129"/>
        <v>1.88</v>
      </c>
      <c r="R926" s="868">
        <v>8.9600000000000009</v>
      </c>
      <c r="S926" s="868">
        <v>22.46</v>
      </c>
      <c r="T926" s="868">
        <v>15.43</v>
      </c>
      <c r="U926" s="867">
        <f>SUM(SSSE[[#This Row],[G 355µ]:[G 250µ]])</f>
        <v>46.85</v>
      </c>
      <c r="V926" s="868">
        <v>18.38</v>
      </c>
      <c r="W926" s="868">
        <v>12.21</v>
      </c>
      <c r="X926" s="868">
        <v>8.84</v>
      </c>
      <c r="Y926" s="884">
        <v>7.2</v>
      </c>
      <c r="Z926" s="867">
        <f t="shared" si="130"/>
        <v>46.63</v>
      </c>
      <c r="AA926" s="824">
        <v>35.369999999999997</v>
      </c>
      <c r="AB926" s="824">
        <v>69.569999999999993</v>
      </c>
      <c r="AC926" s="1122">
        <v>12.28</v>
      </c>
      <c r="AD926" s="547">
        <v>87.39</v>
      </c>
      <c r="AE926" s="547">
        <v>-2.11</v>
      </c>
      <c r="AF926" s="547">
        <v>18.809999999999999</v>
      </c>
      <c r="AG926" s="549">
        <v>4</v>
      </c>
      <c r="AH926" s="549">
        <v>70</v>
      </c>
      <c r="AI926" s="949"/>
      <c r="AJ926" s="550"/>
      <c r="AK926" s="550"/>
      <c r="AL926" s="550" t="s">
        <v>105</v>
      </c>
      <c r="AM926" s="550" t="s">
        <v>55</v>
      </c>
      <c r="AN926" s="551" t="s">
        <v>55</v>
      </c>
      <c r="AO926" s="550" t="s">
        <v>55</v>
      </c>
      <c r="AP926" s="550" t="s">
        <v>55</v>
      </c>
      <c r="AQ926" s="609" t="s">
        <v>32</v>
      </c>
      <c r="AR926" s="437" t="s">
        <v>2239</v>
      </c>
      <c r="AS926" s="437" t="s">
        <v>3200</v>
      </c>
      <c r="AT926" s="437"/>
      <c r="AU926" s="796" t="s">
        <v>2241</v>
      </c>
      <c r="AV926" s="437">
        <v>925</v>
      </c>
    </row>
    <row r="927" spans="1:48" ht="27">
      <c r="A927" s="541">
        <v>45940</v>
      </c>
      <c r="B927" s="542">
        <v>110</v>
      </c>
      <c r="C927" s="543">
        <v>0.40625</v>
      </c>
      <c r="D927" s="544">
        <v>2507962</v>
      </c>
      <c r="E927" s="544" t="s">
        <v>21</v>
      </c>
      <c r="F927" s="544" t="s">
        <v>55</v>
      </c>
      <c r="G927" s="858">
        <v>14.2</v>
      </c>
      <c r="H927" s="858"/>
      <c r="I927" s="858"/>
      <c r="J927" s="545"/>
      <c r="K927" s="831">
        <v>11.32</v>
      </c>
      <c r="L927" s="546">
        <f>(SSSE[[#This Row],[Protéine Brut (%) (+/-0,7)]]/(100-SSSE[[#This Row],[Humidité (%)]]))*100</f>
        <v>13.193473193473192</v>
      </c>
      <c r="M927" s="866"/>
      <c r="N927" s="866"/>
      <c r="O927" s="866"/>
      <c r="P927" s="866"/>
      <c r="Q927" s="867"/>
      <c r="R927" s="868"/>
      <c r="S927" s="868"/>
      <c r="T927" s="868"/>
      <c r="U927" s="867"/>
      <c r="V927" s="868"/>
      <c r="W927" s="868"/>
      <c r="X927" s="868"/>
      <c r="Y927" s="884"/>
      <c r="Z927" s="867"/>
      <c r="AA927" s="824">
        <v>29.72</v>
      </c>
      <c r="AB927" s="824">
        <v>61.36</v>
      </c>
      <c r="AC927" s="1122">
        <v>11.17</v>
      </c>
      <c r="AD927" s="547">
        <v>87.44</v>
      </c>
      <c r="AE927" s="547">
        <v>-2.16</v>
      </c>
      <c r="AF927" s="547">
        <v>19.440000000000001</v>
      </c>
      <c r="AG927" s="549">
        <v>3</v>
      </c>
      <c r="AH927" s="549">
        <v>68</v>
      </c>
      <c r="AI927" s="949"/>
      <c r="AJ927" s="550"/>
      <c r="AK927" s="550"/>
      <c r="AL927" s="550"/>
      <c r="AM927" s="550" t="s">
        <v>55</v>
      </c>
      <c r="AN927" s="551" t="s">
        <v>55</v>
      </c>
      <c r="AO927" s="550" t="s">
        <v>55</v>
      </c>
      <c r="AP927" s="550" t="s">
        <v>55</v>
      </c>
      <c r="AQ927" s="609" t="s">
        <v>32</v>
      </c>
      <c r="AR927" s="437" t="s">
        <v>2239</v>
      </c>
      <c r="AS927" s="437" t="s">
        <v>3201</v>
      </c>
      <c r="AT927" s="437"/>
      <c r="AU927" s="796" t="s">
        <v>2241</v>
      </c>
      <c r="AV927" s="437">
        <v>926</v>
      </c>
    </row>
    <row r="928" spans="1:48" ht="27">
      <c r="A928" s="541">
        <v>45940</v>
      </c>
      <c r="B928" s="542">
        <v>110</v>
      </c>
      <c r="C928" s="543">
        <v>0.5625</v>
      </c>
      <c r="D928" s="544">
        <v>2507966</v>
      </c>
      <c r="E928" s="544" t="s">
        <v>84</v>
      </c>
      <c r="F928" s="544" t="s">
        <v>55</v>
      </c>
      <c r="G928" s="858">
        <v>14.44</v>
      </c>
      <c r="H928" s="858"/>
      <c r="I928" s="858"/>
      <c r="J928" s="545"/>
      <c r="K928" s="831">
        <v>11.16</v>
      </c>
      <c r="L928" s="546">
        <f>(SSSE[[#This Row],[Protéine Brut (%) (+/-0,7)]]/(100-SSSE[[#This Row],[Humidité (%)]]))*100</f>
        <v>13.043478260869565</v>
      </c>
      <c r="M928" s="866">
        <v>0.05</v>
      </c>
      <c r="N928" s="866"/>
      <c r="O928" s="866">
        <v>0.9</v>
      </c>
      <c r="P928" s="866">
        <v>1.33</v>
      </c>
      <c r="Q928" s="867">
        <f t="shared" si="129"/>
        <v>2.2800000000000002</v>
      </c>
      <c r="R928" s="868">
        <v>9.66</v>
      </c>
      <c r="S928" s="868">
        <v>25.14</v>
      </c>
      <c r="T928" s="868">
        <v>17.66</v>
      </c>
      <c r="U928" s="867">
        <f>SUM(SSSE[[#This Row],[G 355µ]:[G 250µ]])</f>
        <v>52.459999999999994</v>
      </c>
      <c r="V928" s="868">
        <v>16.47</v>
      </c>
      <c r="W928" s="868">
        <v>13</v>
      </c>
      <c r="X928" s="868">
        <v>8.6999999999999993</v>
      </c>
      <c r="Y928" s="884">
        <v>6.26</v>
      </c>
      <c r="Z928" s="867">
        <f t="shared" si="130"/>
        <v>44.43</v>
      </c>
      <c r="AA928" s="824">
        <v>28.52</v>
      </c>
      <c r="AB928" s="824">
        <v>73.53</v>
      </c>
      <c r="AC928" s="1122">
        <v>10.43</v>
      </c>
      <c r="AD928" s="547">
        <v>87.47</v>
      </c>
      <c r="AE928" s="547">
        <v>-1.93</v>
      </c>
      <c r="AF928" s="547">
        <v>19.03</v>
      </c>
      <c r="AG928" s="549">
        <v>6</v>
      </c>
      <c r="AH928" s="549">
        <v>85</v>
      </c>
      <c r="AI928" s="949"/>
      <c r="AJ928" s="550"/>
      <c r="AK928" s="550"/>
      <c r="AL928" s="550" t="s">
        <v>105</v>
      </c>
      <c r="AM928" s="550" t="s">
        <v>55</v>
      </c>
      <c r="AN928" s="551" t="s">
        <v>55</v>
      </c>
      <c r="AO928" s="550" t="s">
        <v>55</v>
      </c>
      <c r="AP928" s="550" t="s">
        <v>55</v>
      </c>
      <c r="AQ928" s="609" t="s">
        <v>32</v>
      </c>
      <c r="AR928" s="437" t="s">
        <v>2239</v>
      </c>
      <c r="AS928" s="437" t="s">
        <v>3202</v>
      </c>
      <c r="AT928" s="437"/>
      <c r="AU928" s="796" t="s">
        <v>2241</v>
      </c>
      <c r="AV928" s="437">
        <v>927</v>
      </c>
    </row>
    <row r="929" spans="1:48" ht="27">
      <c r="A929" s="541">
        <v>45940</v>
      </c>
      <c r="B929" s="542">
        <v>110</v>
      </c>
      <c r="C929" s="543">
        <v>0.6875</v>
      </c>
      <c r="D929" s="544">
        <v>2507967</v>
      </c>
      <c r="E929" s="544" t="s">
        <v>21</v>
      </c>
      <c r="F929" s="544" t="s">
        <v>55</v>
      </c>
      <c r="G929" s="858">
        <v>14.42</v>
      </c>
      <c r="H929" s="858"/>
      <c r="I929" s="858"/>
      <c r="J929" s="545"/>
      <c r="K929" s="831">
        <v>11.35</v>
      </c>
      <c r="L929" s="546">
        <f>(SSSE[[#This Row],[Protéine Brut (%) (+/-0,7)]]/(100-SSSE[[#This Row],[Humidité (%)]]))*100</f>
        <v>13.262444496377659</v>
      </c>
      <c r="M929" s="866">
        <v>0.08</v>
      </c>
      <c r="N929" s="866"/>
      <c r="O929" s="866">
        <v>1.04</v>
      </c>
      <c r="P929" s="866">
        <v>0.97</v>
      </c>
      <c r="Q929" s="867">
        <f t="shared" si="129"/>
        <v>2.09</v>
      </c>
      <c r="R929" s="868">
        <v>11.02</v>
      </c>
      <c r="S929" s="868">
        <v>27.9</v>
      </c>
      <c r="T929" s="868">
        <v>16.899999999999999</v>
      </c>
      <c r="U929" s="867">
        <f>SUM(SSSE[[#This Row],[G 355µ]:[G 250µ]])</f>
        <v>55.82</v>
      </c>
      <c r="V929" s="868">
        <v>18.7</v>
      </c>
      <c r="W929" s="868">
        <v>13</v>
      </c>
      <c r="X929" s="868">
        <v>4.5999999999999996</v>
      </c>
      <c r="Y929" s="884">
        <v>4.3</v>
      </c>
      <c r="Z929" s="867">
        <f t="shared" si="130"/>
        <v>40.599999999999994</v>
      </c>
      <c r="AA929" s="824">
        <v>30.63</v>
      </c>
      <c r="AB929" s="824">
        <v>60</v>
      </c>
      <c r="AC929" s="1122">
        <v>11.14</v>
      </c>
      <c r="AD929" s="547">
        <v>87.2</v>
      </c>
      <c r="AE929" s="547">
        <v>-1.87</v>
      </c>
      <c r="AF929" s="547">
        <v>19.37</v>
      </c>
      <c r="AG929" s="549">
        <v>7</v>
      </c>
      <c r="AH929" s="549">
        <v>98</v>
      </c>
      <c r="AI929" s="949"/>
      <c r="AJ929" s="550"/>
      <c r="AK929" s="550"/>
      <c r="AL929" s="550" t="s">
        <v>105</v>
      </c>
      <c r="AM929" s="550" t="s">
        <v>55</v>
      </c>
      <c r="AN929" s="551" t="s">
        <v>55</v>
      </c>
      <c r="AO929" s="550" t="s">
        <v>55</v>
      </c>
      <c r="AP929" s="550" t="s">
        <v>55</v>
      </c>
      <c r="AQ929" s="609" t="s">
        <v>32</v>
      </c>
      <c r="AR929" s="437" t="s">
        <v>2239</v>
      </c>
      <c r="AS929" s="437" t="s">
        <v>3203</v>
      </c>
      <c r="AT929" s="437"/>
      <c r="AU929" s="796" t="s">
        <v>2241</v>
      </c>
      <c r="AV929" s="437">
        <v>928</v>
      </c>
    </row>
    <row r="930" spans="1:48" ht="27">
      <c r="A930" s="541">
        <v>45941</v>
      </c>
      <c r="B930" s="542">
        <v>110</v>
      </c>
      <c r="C930" s="543">
        <v>0.40972222222222221</v>
      </c>
      <c r="D930" s="544">
        <v>2507987</v>
      </c>
      <c r="E930" s="544" t="s">
        <v>21</v>
      </c>
      <c r="F930" s="544" t="s">
        <v>55</v>
      </c>
      <c r="G930" s="858">
        <v>14.3</v>
      </c>
      <c r="H930" s="858"/>
      <c r="I930" s="858"/>
      <c r="J930" s="545"/>
      <c r="K930" s="831">
        <v>11.17</v>
      </c>
      <c r="L930" s="546">
        <f>(SSSE[[#This Row],[Protéine Brut (%) (+/-0,7)]]/(100-SSSE[[#This Row],[Humidité (%)]]))*100</f>
        <v>13.033838973162194</v>
      </c>
      <c r="M930" s="866">
        <v>0.05</v>
      </c>
      <c r="N930" s="866"/>
      <c r="O930" s="866">
        <v>0.89</v>
      </c>
      <c r="P930" s="866">
        <v>1.19</v>
      </c>
      <c r="Q930" s="867">
        <f t="shared" si="129"/>
        <v>2.13</v>
      </c>
      <c r="R930" s="868">
        <v>10.92</v>
      </c>
      <c r="S930" s="868">
        <v>27.32</v>
      </c>
      <c r="T930" s="868">
        <v>17.72</v>
      </c>
      <c r="U930" s="867">
        <f>SUM(SSSE[[#This Row],[G 355µ]:[G 250µ]])</f>
        <v>55.96</v>
      </c>
      <c r="V930" s="868">
        <v>17.71</v>
      </c>
      <c r="W930" s="868">
        <v>13.1</v>
      </c>
      <c r="X930" s="868">
        <v>3.52</v>
      </c>
      <c r="Y930" s="884">
        <v>5.43</v>
      </c>
      <c r="Z930" s="867">
        <f t="shared" si="130"/>
        <v>39.760000000000005</v>
      </c>
      <c r="AA930" s="824">
        <v>34.619999999999997</v>
      </c>
      <c r="AB930" s="824">
        <v>64</v>
      </c>
      <c r="AC930" s="1122">
        <v>11.4</v>
      </c>
      <c r="AD930" s="547">
        <v>87.05</v>
      </c>
      <c r="AE930" s="547">
        <v>-1.81</v>
      </c>
      <c r="AF930" s="547">
        <v>18.68</v>
      </c>
      <c r="AG930" s="549">
        <v>12</v>
      </c>
      <c r="AH930" s="549">
        <v>85</v>
      </c>
      <c r="AI930" s="949"/>
      <c r="AJ930" s="550"/>
      <c r="AK930" s="550"/>
      <c r="AL930" s="550" t="s">
        <v>27</v>
      </c>
      <c r="AM930" s="550" t="s">
        <v>55</v>
      </c>
      <c r="AN930" s="551" t="s">
        <v>55</v>
      </c>
      <c r="AO930" s="550" t="s">
        <v>55</v>
      </c>
      <c r="AP930" s="550" t="s">
        <v>55</v>
      </c>
      <c r="AQ930" s="609" t="s">
        <v>32</v>
      </c>
      <c r="AR930" s="437" t="s">
        <v>2239</v>
      </c>
      <c r="AS930" s="437" t="s">
        <v>3204</v>
      </c>
      <c r="AT930" s="437"/>
      <c r="AU930" s="796" t="s">
        <v>2241</v>
      </c>
      <c r="AV930" s="437">
        <v>929</v>
      </c>
    </row>
    <row r="931" spans="1:48" ht="27">
      <c r="A931" s="541">
        <v>45941</v>
      </c>
      <c r="B931" s="542">
        <v>110</v>
      </c>
      <c r="C931" s="543">
        <v>0.4375</v>
      </c>
      <c r="D931" s="544">
        <v>2507989</v>
      </c>
      <c r="E931" s="544" t="s">
        <v>84</v>
      </c>
      <c r="F931" s="544" t="s">
        <v>55</v>
      </c>
      <c r="G931" s="858">
        <v>14.4</v>
      </c>
      <c r="H931" s="858"/>
      <c r="I931" s="858"/>
      <c r="J931" s="545"/>
      <c r="K931" s="831">
        <v>11.18</v>
      </c>
      <c r="L931" s="546">
        <f>(SSSE[[#This Row],[Protéine Brut (%) (+/-0,7)]]/(100-SSSE[[#This Row],[Humidité (%)]]))*100</f>
        <v>13.060747663551403</v>
      </c>
      <c r="M931" s="866">
        <v>0.1</v>
      </c>
      <c r="N931" s="866"/>
      <c r="O931" s="866">
        <v>1.1299999999999999</v>
      </c>
      <c r="P931" s="866">
        <v>1.4</v>
      </c>
      <c r="Q931" s="867">
        <f t="shared" si="129"/>
        <v>2.63</v>
      </c>
      <c r="R931" s="868">
        <v>12.3</v>
      </c>
      <c r="S931" s="868">
        <v>28.2</v>
      </c>
      <c r="T931" s="868">
        <v>17.87</v>
      </c>
      <c r="U931" s="867">
        <f>SUM(SSSE[[#This Row],[G 355µ]:[G 250µ]])</f>
        <v>58.370000000000005</v>
      </c>
      <c r="V931" s="868">
        <v>14.8</v>
      </c>
      <c r="W931" s="868">
        <v>10.8</v>
      </c>
      <c r="X931" s="868">
        <v>6.5</v>
      </c>
      <c r="Y931" s="884">
        <v>5.09</v>
      </c>
      <c r="Z931" s="867">
        <f t="shared" si="130"/>
        <v>37.19</v>
      </c>
      <c r="AA931" s="824">
        <v>32.299999999999997</v>
      </c>
      <c r="AB931" s="824">
        <v>63.6</v>
      </c>
      <c r="AC931" s="1122">
        <v>11.6</v>
      </c>
      <c r="AD931" s="547">
        <v>87.11</v>
      </c>
      <c r="AE931" s="547">
        <v>-1.77</v>
      </c>
      <c r="AF931" s="547">
        <v>18.420000000000002</v>
      </c>
      <c r="AG931" s="549">
        <v>7</v>
      </c>
      <c r="AH931" s="549">
        <v>111</v>
      </c>
      <c r="AI931" s="949"/>
      <c r="AJ931" s="550"/>
      <c r="AK931" s="550"/>
      <c r="AL931" s="550" t="s">
        <v>46</v>
      </c>
      <c r="AM931" s="550" t="s">
        <v>55</v>
      </c>
      <c r="AN931" s="551" t="s">
        <v>55</v>
      </c>
      <c r="AO931" s="550" t="s">
        <v>55</v>
      </c>
      <c r="AP931" s="550" t="s">
        <v>55</v>
      </c>
      <c r="AQ931" s="609" t="s">
        <v>32</v>
      </c>
      <c r="AR931" s="437" t="s">
        <v>2239</v>
      </c>
      <c r="AS931" s="437" t="s">
        <v>3205</v>
      </c>
      <c r="AT931" s="437"/>
      <c r="AU931" s="796" t="s">
        <v>2241</v>
      </c>
      <c r="AV931" s="437">
        <v>930</v>
      </c>
    </row>
    <row r="932" spans="1:48" ht="27">
      <c r="A932" s="541">
        <v>45942</v>
      </c>
      <c r="B932" s="542">
        <v>110</v>
      </c>
      <c r="C932" s="543">
        <v>0.35416666666666669</v>
      </c>
      <c r="D932" s="544">
        <v>2507998</v>
      </c>
      <c r="E932" s="544" t="s">
        <v>21</v>
      </c>
      <c r="F932" s="544" t="s">
        <v>55</v>
      </c>
      <c r="G932" s="858">
        <v>14.25</v>
      </c>
      <c r="H932" s="858"/>
      <c r="I932" s="858"/>
      <c r="J932" s="545"/>
      <c r="K932" s="831">
        <v>11.29</v>
      </c>
      <c r="L932" s="546">
        <f>(SSSE[[#This Row],[Protéine Brut (%) (+/-0,7)]]/(100-SSSE[[#This Row],[Humidité (%)]]))*100</f>
        <v>13.166180758017493</v>
      </c>
      <c r="M932" s="866">
        <v>0.09</v>
      </c>
      <c r="N932" s="866"/>
      <c r="O932" s="866">
        <v>1.36</v>
      </c>
      <c r="P932" s="866">
        <v>1.35</v>
      </c>
      <c r="Q932" s="867">
        <f t="shared" si="129"/>
        <v>2.8000000000000003</v>
      </c>
      <c r="R932" s="868">
        <v>11.3</v>
      </c>
      <c r="S932" s="868">
        <v>28.65</v>
      </c>
      <c r="T932" s="868">
        <v>16.59</v>
      </c>
      <c r="U932" s="867">
        <f>SUM(SSSE[[#This Row],[G 355µ]:[G 250µ]])</f>
        <v>56.540000000000006</v>
      </c>
      <c r="V932" s="868">
        <v>18.21</v>
      </c>
      <c r="W932" s="868">
        <v>12.76</v>
      </c>
      <c r="X932" s="868">
        <v>5.1100000000000003</v>
      </c>
      <c r="Y932" s="884">
        <v>4</v>
      </c>
      <c r="Z932" s="867">
        <f t="shared" si="130"/>
        <v>40.08</v>
      </c>
      <c r="AA932" s="824">
        <v>36</v>
      </c>
      <c r="AB932" s="824">
        <v>65</v>
      </c>
      <c r="AC932" s="1122">
        <v>12.3</v>
      </c>
      <c r="AD932" s="547">
        <v>87.14</v>
      </c>
      <c r="AE932" s="547">
        <v>-2.04</v>
      </c>
      <c r="AF932" s="547">
        <v>19.57</v>
      </c>
      <c r="AG932" s="549">
        <v>5</v>
      </c>
      <c r="AH932" s="549">
        <v>116</v>
      </c>
      <c r="AI932" s="949"/>
      <c r="AJ932" s="550"/>
      <c r="AK932" s="550"/>
      <c r="AL932" s="550" t="s">
        <v>46</v>
      </c>
      <c r="AM932" s="550" t="s">
        <v>55</v>
      </c>
      <c r="AN932" s="551" t="s">
        <v>55</v>
      </c>
      <c r="AO932" s="550" t="s">
        <v>55</v>
      </c>
      <c r="AP932" s="550" t="s">
        <v>55</v>
      </c>
      <c r="AQ932" s="609" t="s">
        <v>32</v>
      </c>
      <c r="AR932" s="437" t="s">
        <v>2239</v>
      </c>
      <c r="AS932" s="437" t="s">
        <v>3206</v>
      </c>
      <c r="AT932" s="437"/>
      <c r="AU932" s="796" t="s">
        <v>2241</v>
      </c>
      <c r="AV932" s="437">
        <v>931</v>
      </c>
    </row>
    <row r="933" spans="1:48" ht="27">
      <c r="A933" s="541">
        <v>45942</v>
      </c>
      <c r="B933" s="542">
        <v>110</v>
      </c>
      <c r="C933" s="543">
        <v>0.39583333333333331</v>
      </c>
      <c r="D933" s="544">
        <v>2508000</v>
      </c>
      <c r="E933" s="544" t="s">
        <v>21</v>
      </c>
      <c r="F933" s="544" t="s">
        <v>55</v>
      </c>
      <c r="G933" s="858">
        <v>14.19</v>
      </c>
      <c r="H933" s="858"/>
      <c r="I933" s="858"/>
      <c r="J933" s="545"/>
      <c r="K933" s="831">
        <v>11.2</v>
      </c>
      <c r="L933" s="546">
        <f>(SSSE[[#This Row],[Protéine Brut (%) (+/-0,7)]]/(100-SSSE[[#This Row],[Humidité (%)]]))*100</f>
        <v>13.052091830788951</v>
      </c>
      <c r="M933" s="866"/>
      <c r="N933" s="866"/>
      <c r="O933" s="866"/>
      <c r="P933" s="866"/>
      <c r="Q933" s="867"/>
      <c r="R933" s="868"/>
      <c r="S933" s="868"/>
      <c r="T933" s="868"/>
      <c r="U933" s="867"/>
      <c r="V933" s="868"/>
      <c r="W933" s="868"/>
      <c r="X933" s="868"/>
      <c r="Y933" s="884"/>
      <c r="Z933" s="867"/>
      <c r="AA933" s="824"/>
      <c r="AB933" s="824"/>
      <c r="AC933" s="1122"/>
      <c r="AD933" s="547">
        <v>87.1</v>
      </c>
      <c r="AE933" s="547">
        <v>-1.96</v>
      </c>
      <c r="AF933" s="547">
        <v>19.55</v>
      </c>
      <c r="AG933" s="549">
        <v>5</v>
      </c>
      <c r="AH933" s="549">
        <v>86</v>
      </c>
      <c r="AI933" s="949"/>
      <c r="AJ933" s="550"/>
      <c r="AK933" s="550"/>
      <c r="AL933" s="550" t="s">
        <v>46</v>
      </c>
      <c r="AM933" s="550" t="s">
        <v>55</v>
      </c>
      <c r="AN933" s="551" t="s">
        <v>55</v>
      </c>
      <c r="AO933" s="550" t="s">
        <v>55</v>
      </c>
      <c r="AP933" s="550" t="s">
        <v>55</v>
      </c>
      <c r="AQ933" s="609" t="s">
        <v>32</v>
      </c>
      <c r="AR933" s="437" t="s">
        <v>2239</v>
      </c>
      <c r="AS933" s="437" t="s">
        <v>3207</v>
      </c>
      <c r="AT933" s="437"/>
      <c r="AU933" s="796" t="s">
        <v>2241</v>
      </c>
      <c r="AV933" s="437">
        <v>932</v>
      </c>
    </row>
    <row r="934" spans="1:48" ht="27">
      <c r="A934" s="541">
        <v>45942</v>
      </c>
      <c r="B934" s="542">
        <v>110</v>
      </c>
      <c r="C934" s="543">
        <v>0.41666666666666669</v>
      </c>
      <c r="D934" s="544">
        <v>2508001</v>
      </c>
      <c r="E934" s="544" t="s">
        <v>21</v>
      </c>
      <c r="F934" s="544" t="s">
        <v>55</v>
      </c>
      <c r="G934" s="858">
        <v>14.2</v>
      </c>
      <c r="H934" s="858"/>
      <c r="I934" s="858"/>
      <c r="J934" s="545"/>
      <c r="K934" s="831">
        <v>11.25</v>
      </c>
      <c r="L934" s="546">
        <f>(SSSE[[#This Row],[Protéine Brut (%) (+/-0,7)]]/(100-SSSE[[#This Row],[Humidité (%)]]))*100</f>
        <v>13.111888111888112</v>
      </c>
      <c r="M934" s="866">
        <v>0.3</v>
      </c>
      <c r="N934" s="866"/>
      <c r="O934" s="866">
        <v>1.5</v>
      </c>
      <c r="P934" s="866">
        <v>1.63</v>
      </c>
      <c r="Q934" s="867">
        <f t="shared" si="129"/>
        <v>3.4299999999999997</v>
      </c>
      <c r="R934" s="868">
        <v>13.5</v>
      </c>
      <c r="S934" s="868">
        <v>29.05</v>
      </c>
      <c r="T934" s="868">
        <v>18.809999999999999</v>
      </c>
      <c r="U934" s="867">
        <f>SUM(SSSE[[#This Row],[G 355µ]:[G 250µ]])</f>
        <v>61.36</v>
      </c>
      <c r="V934" s="868">
        <v>15.76</v>
      </c>
      <c r="W934" s="868">
        <v>10.029999999999999</v>
      </c>
      <c r="X934" s="868">
        <v>2.89</v>
      </c>
      <c r="Y934" s="884">
        <v>4.17</v>
      </c>
      <c r="Z934" s="867">
        <f t="shared" si="130"/>
        <v>32.85</v>
      </c>
      <c r="AA934" s="824">
        <v>36</v>
      </c>
      <c r="AB934" s="824">
        <v>66</v>
      </c>
      <c r="AC934" s="1122">
        <v>12.4</v>
      </c>
      <c r="AD934" s="547">
        <v>86.58</v>
      </c>
      <c r="AE934" s="547">
        <v>-1.93</v>
      </c>
      <c r="AF934" s="547">
        <v>19.600000000000001</v>
      </c>
      <c r="AG934" s="549">
        <v>4</v>
      </c>
      <c r="AH934" s="549">
        <v>72</v>
      </c>
      <c r="AI934" s="949"/>
      <c r="AJ934" s="550"/>
      <c r="AK934" s="550"/>
      <c r="AL934" s="550"/>
      <c r="AM934" s="550" t="s">
        <v>55</v>
      </c>
      <c r="AN934" s="551" t="s">
        <v>55</v>
      </c>
      <c r="AO934" s="550" t="s">
        <v>55</v>
      </c>
      <c r="AP934" s="550" t="s">
        <v>55</v>
      </c>
      <c r="AQ934" s="609" t="s">
        <v>32</v>
      </c>
      <c r="AR934" s="437" t="s">
        <v>2239</v>
      </c>
      <c r="AS934" s="437" t="s">
        <v>3208</v>
      </c>
      <c r="AT934" s="437"/>
      <c r="AU934" s="796" t="s">
        <v>2241</v>
      </c>
      <c r="AV934" s="437">
        <v>933</v>
      </c>
    </row>
    <row r="935" spans="1:48" ht="27">
      <c r="A935" s="541">
        <v>45943</v>
      </c>
      <c r="B935" s="542">
        <v>110</v>
      </c>
      <c r="C935" s="543">
        <v>0.375</v>
      </c>
      <c r="D935" s="544">
        <v>2508018</v>
      </c>
      <c r="E935" s="544" t="s">
        <v>59</v>
      </c>
      <c r="F935" s="544" t="s">
        <v>55</v>
      </c>
      <c r="G935" s="858">
        <v>13.84</v>
      </c>
      <c r="H935" s="858"/>
      <c r="I935" s="858"/>
      <c r="J935" s="545"/>
      <c r="K935" s="831">
        <v>12.31</v>
      </c>
      <c r="L935" s="546">
        <f>(SSSE[[#This Row],[Protéine Brut (%) (+/-0,7)]]/(100-SSSE[[#This Row],[Humidité (%)]]))*100</f>
        <v>14.287372330547818</v>
      </c>
      <c r="M935" s="866">
        <v>0.1</v>
      </c>
      <c r="N935" s="866"/>
      <c r="O935" s="866">
        <v>0.9</v>
      </c>
      <c r="P935" s="866">
        <v>1.1100000000000001</v>
      </c>
      <c r="Q935" s="867">
        <f t="shared" ref="Q935" si="131">SUM(M935:P935)</f>
        <v>2.1100000000000003</v>
      </c>
      <c r="R935" s="868">
        <v>9.6</v>
      </c>
      <c r="S935" s="868">
        <v>24.8</v>
      </c>
      <c r="T935" s="868">
        <v>16.8</v>
      </c>
      <c r="U935" s="867">
        <f>SUM(SSSE[[#This Row],[G 355µ]:[G 250µ]])</f>
        <v>51.2</v>
      </c>
      <c r="V935" s="868">
        <v>16.8</v>
      </c>
      <c r="W935" s="868">
        <v>13</v>
      </c>
      <c r="X935" s="868">
        <v>5.6</v>
      </c>
      <c r="Y935" s="884">
        <v>9.4499999999999993</v>
      </c>
      <c r="Z935" s="867">
        <f t="shared" ref="Z935" si="132">SUM(V935:Y935)</f>
        <v>44.849999999999994</v>
      </c>
      <c r="AA935" s="824">
        <v>31.69</v>
      </c>
      <c r="AB935" s="824">
        <v>57.97</v>
      </c>
      <c r="AC935" s="1122">
        <v>11.14</v>
      </c>
      <c r="AD935" s="547">
        <v>86.51</v>
      </c>
      <c r="AE935" s="547">
        <v>-1.73</v>
      </c>
      <c r="AF935" s="547">
        <v>18.64</v>
      </c>
      <c r="AG935" s="549">
        <v>5</v>
      </c>
      <c r="AH935" s="549">
        <v>95</v>
      </c>
      <c r="AI935" s="949"/>
      <c r="AJ935" s="550"/>
      <c r="AK935" s="550"/>
      <c r="AL935" s="550" t="s">
        <v>46</v>
      </c>
      <c r="AM935" s="550" t="s">
        <v>55</v>
      </c>
      <c r="AN935" s="551" t="s">
        <v>55</v>
      </c>
      <c r="AO935" s="550" t="s">
        <v>55</v>
      </c>
      <c r="AP935" s="550" t="s">
        <v>55</v>
      </c>
      <c r="AQ935" s="609" t="s">
        <v>32</v>
      </c>
      <c r="AR935" s="437" t="s">
        <v>2239</v>
      </c>
      <c r="AS935" s="437" t="s">
        <v>3209</v>
      </c>
      <c r="AT935" s="437"/>
      <c r="AU935" s="796" t="s">
        <v>2241</v>
      </c>
      <c r="AV935" s="437">
        <v>934</v>
      </c>
    </row>
    <row r="936" spans="1:48" ht="27">
      <c r="A936" s="541">
        <v>45943</v>
      </c>
      <c r="B936" s="542">
        <v>110</v>
      </c>
      <c r="C936" s="543">
        <v>0.51388888888888884</v>
      </c>
      <c r="D936" s="544">
        <v>2508043</v>
      </c>
      <c r="E936" s="544" t="s">
        <v>21</v>
      </c>
      <c r="F936" s="544" t="s">
        <v>55</v>
      </c>
      <c r="G936" s="858">
        <v>14.31</v>
      </c>
      <c r="H936" s="858"/>
      <c r="I936" s="858"/>
      <c r="J936" s="545"/>
      <c r="K936" s="831">
        <v>10.57</v>
      </c>
      <c r="L936" s="546">
        <f>(SSSE[[#This Row],[Protéine Brut (%) (+/-0,7)]]/(100-SSSE[[#This Row],[Humidité (%)]]))*100</f>
        <v>12.335161629128253</v>
      </c>
      <c r="M936" s="866">
        <v>0.04</v>
      </c>
      <c r="N936" s="866"/>
      <c r="O936" s="866">
        <v>1</v>
      </c>
      <c r="P936" s="866">
        <v>1.08</v>
      </c>
      <c r="Q936" s="867">
        <f>SUM(M936:P936)</f>
        <v>2.12</v>
      </c>
      <c r="R936" s="868">
        <v>10.77</v>
      </c>
      <c r="S936" s="868">
        <v>27.5</v>
      </c>
      <c r="T936" s="868">
        <v>17.260000000000002</v>
      </c>
      <c r="U936" s="867">
        <f>SUM(SSSE[[#This Row],[G 355µ]:[G 250µ]])</f>
        <v>55.53</v>
      </c>
      <c r="V936" s="868">
        <v>17.72</v>
      </c>
      <c r="W936" s="868">
        <v>13.31</v>
      </c>
      <c r="X936" s="868">
        <v>5.28</v>
      </c>
      <c r="Y936" s="884">
        <v>3.92</v>
      </c>
      <c r="Z936" s="867">
        <f>SUM(V936:Y936)</f>
        <v>40.230000000000004</v>
      </c>
      <c r="AA936" s="824">
        <v>31.87</v>
      </c>
      <c r="AB936" s="824">
        <v>59.21</v>
      </c>
      <c r="AC936" s="1122">
        <v>11.78</v>
      </c>
      <c r="AD936" s="547">
        <v>87.42</v>
      </c>
      <c r="AE936" s="547">
        <v>-1.85</v>
      </c>
      <c r="AF936" s="547">
        <v>19.37</v>
      </c>
      <c r="AG936" s="549">
        <v>4</v>
      </c>
      <c r="AH936" s="549">
        <v>104</v>
      </c>
      <c r="AI936" s="949"/>
      <c r="AJ936" s="550"/>
      <c r="AK936" s="550"/>
      <c r="AL936" s="550" t="s">
        <v>46</v>
      </c>
      <c r="AM936" s="550" t="s">
        <v>55</v>
      </c>
      <c r="AN936" s="551" t="s">
        <v>55</v>
      </c>
      <c r="AO936" s="550" t="s">
        <v>55</v>
      </c>
      <c r="AP936" s="550" t="s">
        <v>55</v>
      </c>
      <c r="AQ936" s="609" t="s">
        <v>32</v>
      </c>
      <c r="AR936" s="437" t="s">
        <v>2239</v>
      </c>
      <c r="AS936" s="437" t="s">
        <v>3210</v>
      </c>
      <c r="AT936" s="437"/>
      <c r="AU936" s="796" t="s">
        <v>2241</v>
      </c>
      <c r="AV936" s="437">
        <v>935</v>
      </c>
    </row>
    <row r="937" spans="1:48" ht="27">
      <c r="A937" s="541">
        <v>45943</v>
      </c>
      <c r="B937" s="542">
        <v>110</v>
      </c>
      <c r="C937" s="543">
        <v>0.55902777777777779</v>
      </c>
      <c r="D937" s="544">
        <v>2508044</v>
      </c>
      <c r="E937" s="544" t="s">
        <v>84</v>
      </c>
      <c r="F937" s="544" t="s">
        <v>55</v>
      </c>
      <c r="G937" s="858">
        <v>14.2</v>
      </c>
      <c r="H937" s="858"/>
      <c r="I937" s="858"/>
      <c r="J937" s="545"/>
      <c r="K937" s="831">
        <v>11.19</v>
      </c>
      <c r="L937" s="546">
        <f>(SSSE[[#This Row],[Protéine Brut (%) (+/-0,7)]]/(100-SSSE[[#This Row],[Humidité (%)]]))*100</f>
        <v>13.04195804195804</v>
      </c>
      <c r="M937" s="866">
        <v>0.17</v>
      </c>
      <c r="N937" s="866"/>
      <c r="O937" s="866">
        <v>0.83</v>
      </c>
      <c r="P937" s="866">
        <v>1.23</v>
      </c>
      <c r="Q937" s="867">
        <f>SUM(M937:P937)</f>
        <v>2.23</v>
      </c>
      <c r="R937" s="868">
        <v>10.4</v>
      </c>
      <c r="S937" s="868">
        <v>27.08</v>
      </c>
      <c r="T937" s="868">
        <v>15.41</v>
      </c>
      <c r="U937" s="867">
        <f>SUM(SSSE[[#This Row],[G 355µ]:[G 250µ]])</f>
        <v>52.89</v>
      </c>
      <c r="V937" s="868">
        <v>17.22</v>
      </c>
      <c r="W937" s="868">
        <v>11.98</v>
      </c>
      <c r="X937" s="868">
        <v>6.97</v>
      </c>
      <c r="Y937" s="884">
        <v>7.15</v>
      </c>
      <c r="Z937" s="867">
        <f>SUM(V937:Y937)</f>
        <v>43.32</v>
      </c>
      <c r="AA937" s="824">
        <v>34.74</v>
      </c>
      <c r="AB937" s="824">
        <v>58.25</v>
      </c>
      <c r="AC937" s="1122">
        <v>11.6</v>
      </c>
      <c r="AD937" s="547">
        <v>87.36</v>
      </c>
      <c r="AE937" s="547">
        <v>-1.74</v>
      </c>
      <c r="AF937" s="547">
        <v>19</v>
      </c>
      <c r="AG937" s="549">
        <v>5</v>
      </c>
      <c r="AH937" s="549">
        <v>95</v>
      </c>
      <c r="AI937" s="949">
        <v>0.79</v>
      </c>
      <c r="AJ937" s="550"/>
      <c r="AK937" s="550"/>
      <c r="AL937" s="550" t="s">
        <v>46</v>
      </c>
      <c r="AM937" s="550" t="s">
        <v>55</v>
      </c>
      <c r="AN937" s="551" t="s">
        <v>55</v>
      </c>
      <c r="AO937" s="550" t="s">
        <v>55</v>
      </c>
      <c r="AP937" s="550" t="s">
        <v>55</v>
      </c>
      <c r="AQ937" s="609" t="s">
        <v>32</v>
      </c>
      <c r="AR937" s="437" t="s">
        <v>2239</v>
      </c>
      <c r="AS937" s="437" t="s">
        <v>3211</v>
      </c>
      <c r="AT937" s="437"/>
      <c r="AU937" s="796" t="s">
        <v>2241</v>
      </c>
      <c r="AV937" s="437">
        <v>936</v>
      </c>
    </row>
    <row r="938" spans="1:48" ht="27">
      <c r="A938" s="541">
        <v>45943</v>
      </c>
      <c r="B938" s="542">
        <v>110</v>
      </c>
      <c r="C938" s="543">
        <v>0.6875</v>
      </c>
      <c r="D938" s="544">
        <v>2508051</v>
      </c>
      <c r="E938" s="544" t="s">
        <v>21</v>
      </c>
      <c r="F938" s="544" t="s">
        <v>55</v>
      </c>
      <c r="G938" s="858">
        <v>14.27</v>
      </c>
      <c r="H938" s="858"/>
      <c r="I938" s="858"/>
      <c r="J938" s="545"/>
      <c r="K938" s="831">
        <v>11.22</v>
      </c>
      <c r="L938" s="546">
        <f>(SSSE[[#This Row],[Protéine Brut (%) (+/-0,7)]]/(100-SSSE[[#This Row],[Humidité (%)]]))*100</f>
        <v>13.087600606555466</v>
      </c>
      <c r="M938" s="866"/>
      <c r="N938" s="866"/>
      <c r="O938" s="866"/>
      <c r="P938" s="866"/>
      <c r="Q938" s="867"/>
      <c r="R938" s="868"/>
      <c r="S938" s="868"/>
      <c r="T938" s="868"/>
      <c r="U938" s="867"/>
      <c r="V938" s="868"/>
      <c r="W938" s="868"/>
      <c r="X938" s="868"/>
      <c r="Y938" s="884"/>
      <c r="Z938" s="867"/>
      <c r="AA938" s="824"/>
      <c r="AB938" s="824"/>
      <c r="AC938" s="1122"/>
      <c r="AD938" s="547">
        <v>87.46</v>
      </c>
      <c r="AE938" s="547">
        <v>-1.36</v>
      </c>
      <c r="AF938" s="547">
        <v>19.32</v>
      </c>
      <c r="AG938" s="549">
        <v>6</v>
      </c>
      <c r="AH938" s="549">
        <v>102</v>
      </c>
      <c r="AI938" s="949"/>
      <c r="AJ938" s="550"/>
      <c r="AK938" s="550"/>
      <c r="AL938" s="550"/>
      <c r="AM938" s="550" t="s">
        <v>55</v>
      </c>
      <c r="AN938" s="551" t="s">
        <v>55</v>
      </c>
      <c r="AO938" s="550" t="s">
        <v>55</v>
      </c>
      <c r="AP938" s="550" t="s">
        <v>55</v>
      </c>
      <c r="AQ938" s="609" t="s">
        <v>32</v>
      </c>
      <c r="AR938" s="437" t="s">
        <v>2239</v>
      </c>
      <c r="AS938" s="437" t="s">
        <v>3212</v>
      </c>
      <c r="AT938" s="437"/>
      <c r="AU938" s="796" t="s">
        <v>2241</v>
      </c>
      <c r="AV938" s="437">
        <v>937</v>
      </c>
    </row>
    <row r="939" spans="1:48" ht="27">
      <c r="A939" s="541">
        <v>45944</v>
      </c>
      <c r="B939" s="542">
        <v>110</v>
      </c>
      <c r="C939" s="543">
        <v>0.52083333333333337</v>
      </c>
      <c r="D939" s="544">
        <v>2508078</v>
      </c>
      <c r="E939" s="544" t="s">
        <v>84</v>
      </c>
      <c r="F939" s="544" t="s">
        <v>55</v>
      </c>
      <c r="G939" s="858">
        <v>14.03</v>
      </c>
      <c r="H939" s="858"/>
      <c r="I939" s="858"/>
      <c r="J939" s="545"/>
      <c r="K939" s="831">
        <v>11.06</v>
      </c>
      <c r="L939" s="546">
        <f>(SSSE[[#This Row],[Protéine Brut (%) (+/-0,7)]]/(100-SSSE[[#This Row],[Humidité (%)]]))*100</f>
        <v>12.864952890543213</v>
      </c>
      <c r="M939" s="866">
        <v>7.0000000000000007E-2</v>
      </c>
      <c r="N939" s="866"/>
      <c r="O939" s="866">
        <v>1.1499999999999999</v>
      </c>
      <c r="P939" s="866">
        <v>1.6</v>
      </c>
      <c r="Q939" s="867">
        <f>SUM(M939:P939)</f>
        <v>2.8200000000000003</v>
      </c>
      <c r="R939" s="868">
        <v>9.49</v>
      </c>
      <c r="S939" s="868">
        <v>24.25</v>
      </c>
      <c r="T939" s="868">
        <v>15.18</v>
      </c>
      <c r="U939" s="867">
        <f>SUM(SSSE[[#This Row],[G 355µ]:[G 250µ]])</f>
        <v>48.92</v>
      </c>
      <c r="V939" s="868">
        <v>18</v>
      </c>
      <c r="W939" s="868">
        <v>10.86</v>
      </c>
      <c r="X939" s="868">
        <v>8.75</v>
      </c>
      <c r="Y939" s="884">
        <v>7.97</v>
      </c>
      <c r="Z939" s="867">
        <f>SUM(V939:Y939)</f>
        <v>45.58</v>
      </c>
      <c r="AA939" s="824">
        <v>34</v>
      </c>
      <c r="AB939" s="824">
        <v>60</v>
      </c>
      <c r="AC939" s="1122">
        <v>11.5</v>
      </c>
      <c r="AD939" s="547">
        <v>88.23</v>
      </c>
      <c r="AE939" s="547">
        <v>-1.97</v>
      </c>
      <c r="AF939" s="547">
        <v>18.579999999999998</v>
      </c>
      <c r="AG939" s="549">
        <v>4</v>
      </c>
      <c r="AH939" s="549">
        <v>89</v>
      </c>
      <c r="AI939" s="949"/>
      <c r="AJ939" s="550"/>
      <c r="AK939" s="550"/>
      <c r="AL939" s="550" t="s">
        <v>105</v>
      </c>
      <c r="AM939" s="550" t="s">
        <v>55</v>
      </c>
      <c r="AN939" s="551" t="s">
        <v>55</v>
      </c>
      <c r="AO939" s="550" t="s">
        <v>55</v>
      </c>
      <c r="AP939" s="550" t="s">
        <v>55</v>
      </c>
      <c r="AQ939" s="609" t="s">
        <v>32</v>
      </c>
      <c r="AR939" s="437" t="s">
        <v>2239</v>
      </c>
      <c r="AS939" s="437" t="s">
        <v>3213</v>
      </c>
      <c r="AT939" s="437"/>
      <c r="AU939" s="796" t="s">
        <v>2241</v>
      </c>
      <c r="AV939" s="437">
        <v>938</v>
      </c>
    </row>
    <row r="940" spans="1:48" ht="27">
      <c r="A940" s="541">
        <v>45944</v>
      </c>
      <c r="B940" s="542">
        <v>110</v>
      </c>
      <c r="C940" s="543">
        <v>0.66666666666666663</v>
      </c>
      <c r="D940" s="544">
        <v>2508085</v>
      </c>
      <c r="E940" s="544" t="s">
        <v>21</v>
      </c>
      <c r="F940" s="544" t="s">
        <v>55</v>
      </c>
      <c r="G940" s="858">
        <v>13.7</v>
      </c>
      <c r="H940" s="858"/>
      <c r="I940" s="858"/>
      <c r="J940" s="545"/>
      <c r="K940" s="831">
        <v>11.28</v>
      </c>
      <c r="L940" s="546">
        <f>(SSSE[[#This Row],[Protéine Brut (%) (+/-0,7)]]/(100-SSSE[[#This Row],[Humidité (%)]]))*100</f>
        <v>13.070683661645422</v>
      </c>
      <c r="M940" s="866">
        <v>7.0000000000000007E-2</v>
      </c>
      <c r="N940" s="866"/>
      <c r="O940" s="866">
        <v>1.38</v>
      </c>
      <c r="P940" s="866">
        <v>1.3</v>
      </c>
      <c r="Q940" s="867">
        <f>SUM(M940:P940)</f>
        <v>2.75</v>
      </c>
      <c r="R940" s="868">
        <v>11.39</v>
      </c>
      <c r="S940" s="868">
        <v>28.94</v>
      </c>
      <c r="T940" s="868">
        <v>16.29</v>
      </c>
      <c r="U940" s="867">
        <f>SUM(SSSE[[#This Row],[G 355µ]:[G 250µ]])</f>
        <v>56.62</v>
      </c>
      <c r="V940" s="868">
        <v>18.64</v>
      </c>
      <c r="W940" s="868">
        <v>11.7</v>
      </c>
      <c r="X940" s="868">
        <v>3.61</v>
      </c>
      <c r="Y940" s="884">
        <v>4.5199999999999996</v>
      </c>
      <c r="Z940" s="867">
        <f>SUM(V940:Y940)</f>
        <v>38.47</v>
      </c>
      <c r="AA940" s="824"/>
      <c r="AB940" s="824"/>
      <c r="AC940" s="1122"/>
      <c r="AD940" s="547">
        <v>87.26</v>
      </c>
      <c r="AE940" s="547">
        <v>-1.79</v>
      </c>
      <c r="AF940" s="547">
        <v>19.170000000000002</v>
      </c>
      <c r="AG940" s="549">
        <v>5</v>
      </c>
      <c r="AH940" s="549">
        <v>91</v>
      </c>
      <c r="AI940" s="949"/>
      <c r="AJ940" s="550"/>
      <c r="AK940" s="550"/>
      <c r="AL940" s="550"/>
      <c r="AM940" s="550" t="s">
        <v>55</v>
      </c>
      <c r="AN940" s="551" t="s">
        <v>55</v>
      </c>
      <c r="AO940" s="550" t="s">
        <v>55</v>
      </c>
      <c r="AP940" s="550" t="s">
        <v>55</v>
      </c>
      <c r="AQ940" s="609" t="s">
        <v>32</v>
      </c>
      <c r="AR940" s="437" t="s">
        <v>2239</v>
      </c>
      <c r="AS940" s="437" t="s">
        <v>3214</v>
      </c>
      <c r="AT940" s="437"/>
      <c r="AU940" s="796" t="s">
        <v>2241</v>
      </c>
      <c r="AV940" s="437">
        <v>939</v>
      </c>
    </row>
    <row r="941" spans="1:48" ht="27">
      <c r="A941" s="541">
        <v>45945</v>
      </c>
      <c r="B941" s="542">
        <v>110</v>
      </c>
      <c r="C941" s="543">
        <v>0.35416666666666669</v>
      </c>
      <c r="D941" s="544">
        <v>2508095</v>
      </c>
      <c r="E941" s="544" t="s">
        <v>21</v>
      </c>
      <c r="F941" s="544" t="s">
        <v>55</v>
      </c>
      <c r="G941" s="858">
        <v>13.56</v>
      </c>
      <c r="H941" s="858"/>
      <c r="I941" s="858"/>
      <c r="J941" s="545"/>
      <c r="K941" s="831">
        <v>10.99</v>
      </c>
      <c r="L941" s="546">
        <f>(SSSE[[#This Row],[Protéine Brut (%) (+/-0,7)]]/(100-SSSE[[#This Row],[Humidité (%)]]))*100</f>
        <v>12.714021286441463</v>
      </c>
      <c r="M941" s="866">
        <v>0.08</v>
      </c>
      <c r="N941" s="866"/>
      <c r="O941" s="866">
        <v>1.2</v>
      </c>
      <c r="P941" s="866">
        <v>1.4</v>
      </c>
      <c r="Q941" s="867">
        <f>SUM(M941:P941)</f>
        <v>2.6799999999999997</v>
      </c>
      <c r="R941" s="868">
        <v>10.43</v>
      </c>
      <c r="S941" s="868">
        <v>23.83</v>
      </c>
      <c r="T941" s="868">
        <v>15.81</v>
      </c>
      <c r="U941" s="867">
        <f>SUM(SSSE[[#This Row],[G 355µ]:[G 250µ]])</f>
        <v>50.07</v>
      </c>
      <c r="V941" s="868">
        <v>19.399999999999999</v>
      </c>
      <c r="W941" s="868">
        <v>10.8</v>
      </c>
      <c r="X941" s="868">
        <v>10.44</v>
      </c>
      <c r="Y941" s="884">
        <v>5.8</v>
      </c>
      <c r="Z941" s="867"/>
      <c r="AA941" s="824"/>
      <c r="AB941" s="824"/>
      <c r="AC941" s="1122"/>
      <c r="AD941" s="547">
        <v>86.74</v>
      </c>
      <c r="AE941" s="547">
        <v>-1.84</v>
      </c>
      <c r="AF941" s="547">
        <v>18.850000000000001</v>
      </c>
      <c r="AG941" s="549">
        <v>7</v>
      </c>
      <c r="AH941" s="549">
        <v>133</v>
      </c>
      <c r="AI941" s="949"/>
      <c r="AJ941" s="550"/>
      <c r="AK941" s="550"/>
      <c r="AL941" s="550" t="s">
        <v>46</v>
      </c>
      <c r="AM941" s="550" t="s">
        <v>55</v>
      </c>
      <c r="AN941" s="551" t="s">
        <v>55</v>
      </c>
      <c r="AO941" s="550" t="s">
        <v>55</v>
      </c>
      <c r="AP941" s="550" t="s">
        <v>55</v>
      </c>
      <c r="AQ941" s="609" t="s">
        <v>32</v>
      </c>
      <c r="AR941" s="437" t="s">
        <v>2239</v>
      </c>
      <c r="AS941" s="437" t="s">
        <v>3215</v>
      </c>
      <c r="AT941" s="437"/>
      <c r="AU941" s="796" t="s">
        <v>2241</v>
      </c>
      <c r="AV941" s="437">
        <v>940</v>
      </c>
    </row>
    <row r="942" spans="1:48" ht="27">
      <c r="A942" s="541">
        <v>45945</v>
      </c>
      <c r="B942" s="542">
        <v>110</v>
      </c>
      <c r="C942" s="543">
        <v>0.375</v>
      </c>
      <c r="D942" s="544">
        <v>2508096</v>
      </c>
      <c r="E942" s="544" t="s">
        <v>21</v>
      </c>
      <c r="F942" s="544" t="s">
        <v>55</v>
      </c>
      <c r="G942" s="858">
        <v>13.74</v>
      </c>
      <c r="H942" s="858"/>
      <c r="I942" s="858"/>
      <c r="J942" s="545"/>
      <c r="K942" s="831">
        <v>11.18</v>
      </c>
      <c r="L942" s="546">
        <f>(SSSE[[#This Row],[Protéine Brut (%) (+/-0,7)]]/(100-SSSE[[#This Row],[Humidité (%)]]))*100</f>
        <v>12.960816137259448</v>
      </c>
      <c r="M942" s="866">
        <v>0.05</v>
      </c>
      <c r="N942" s="866"/>
      <c r="O942" s="866">
        <v>0.85</v>
      </c>
      <c r="P942" s="866">
        <v>0.96</v>
      </c>
      <c r="Q942" s="867">
        <f>SUM(M942:P942)</f>
        <v>1.8599999999999999</v>
      </c>
      <c r="R942" s="868">
        <v>10.56</v>
      </c>
      <c r="S942" s="868">
        <v>26.37</v>
      </c>
      <c r="T942" s="868">
        <v>16.420000000000002</v>
      </c>
      <c r="U942" s="867">
        <f>SUM(SSSE[[#This Row],[G 355µ]:[G 250µ]])</f>
        <v>53.35</v>
      </c>
      <c r="V942" s="868">
        <v>19.89</v>
      </c>
      <c r="W942" s="868">
        <v>12.11</v>
      </c>
      <c r="X942" s="868">
        <v>3.7</v>
      </c>
      <c r="Y942" s="884">
        <v>6.3</v>
      </c>
      <c r="Z942" s="867">
        <f>SUM(V942:Y942)</f>
        <v>42</v>
      </c>
      <c r="AA942" s="824">
        <v>32.07</v>
      </c>
      <c r="AB942" s="824">
        <v>58</v>
      </c>
      <c r="AC942" s="1122">
        <v>11.01</v>
      </c>
      <c r="AD942" s="547">
        <v>86.36</v>
      </c>
      <c r="AE942" s="547">
        <v>-1.67</v>
      </c>
      <c r="AF942" s="547">
        <v>18.61</v>
      </c>
      <c r="AG942" s="549">
        <v>4</v>
      </c>
      <c r="AH942" s="549">
        <v>85</v>
      </c>
      <c r="AI942" s="949"/>
      <c r="AJ942" s="550"/>
      <c r="AK942" s="550"/>
      <c r="AL942" s="550"/>
      <c r="AM942" s="550" t="s">
        <v>55</v>
      </c>
      <c r="AN942" s="551" t="s">
        <v>55</v>
      </c>
      <c r="AO942" s="550" t="s">
        <v>55</v>
      </c>
      <c r="AP942" s="550" t="s">
        <v>55</v>
      </c>
      <c r="AQ942" s="609" t="s">
        <v>32</v>
      </c>
      <c r="AR942" s="437" t="s">
        <v>2239</v>
      </c>
      <c r="AS942" s="437" t="s">
        <v>3216</v>
      </c>
      <c r="AT942" s="437"/>
      <c r="AU942" s="796" t="s">
        <v>2241</v>
      </c>
      <c r="AV942" s="437">
        <v>941</v>
      </c>
    </row>
    <row r="943" spans="1:48" ht="27">
      <c r="A943" s="541">
        <v>45945</v>
      </c>
      <c r="B943" s="542">
        <v>110</v>
      </c>
      <c r="C943" s="543">
        <v>0.47916666666666669</v>
      </c>
      <c r="D943" s="544">
        <v>2508102</v>
      </c>
      <c r="E943" s="544" t="s">
        <v>59</v>
      </c>
      <c r="F943" s="544" t="s">
        <v>55</v>
      </c>
      <c r="G943" s="858">
        <v>14</v>
      </c>
      <c r="H943" s="858"/>
      <c r="I943" s="858"/>
      <c r="J943" s="545"/>
      <c r="K943" s="831">
        <v>11.34</v>
      </c>
      <c r="L943" s="546">
        <f>(SSSE[[#This Row],[Protéine Brut (%) (+/-0,7)]]/(100-SSSE[[#This Row],[Humidité (%)]]))*100</f>
        <v>13.186046511627907</v>
      </c>
      <c r="M943" s="866">
        <v>0.1</v>
      </c>
      <c r="N943" s="866"/>
      <c r="O943" s="866">
        <v>1.29</v>
      </c>
      <c r="P943" s="866">
        <v>1.33</v>
      </c>
      <c r="Q943" s="867">
        <f>SUM(M943:P943)</f>
        <v>2.72</v>
      </c>
      <c r="R943" s="868">
        <v>10.56</v>
      </c>
      <c r="S943" s="868">
        <v>25</v>
      </c>
      <c r="T943" s="868">
        <v>15.5</v>
      </c>
      <c r="U943" s="867">
        <f>SUM(SSSE[[#This Row],[G 355µ]:[G 250µ]])</f>
        <v>51.06</v>
      </c>
      <c r="V943" s="868">
        <v>15.8</v>
      </c>
      <c r="W943" s="868">
        <v>11.2</v>
      </c>
      <c r="X943" s="868">
        <v>9.4</v>
      </c>
      <c r="Y943" s="884">
        <v>6.28</v>
      </c>
      <c r="Z943" s="867">
        <f>SUM(V943:Y943)</f>
        <v>42.68</v>
      </c>
      <c r="AA943" s="824"/>
      <c r="AB943" s="824"/>
      <c r="AC943" s="1122"/>
      <c r="AD943" s="547">
        <v>87.01</v>
      </c>
      <c r="AE943" s="547">
        <v>-1.71</v>
      </c>
      <c r="AF943" s="547">
        <v>18.48</v>
      </c>
      <c r="AG943" s="549">
        <v>5</v>
      </c>
      <c r="AH943" s="549">
        <v>89</v>
      </c>
      <c r="AI943" s="949"/>
      <c r="AJ943" s="550"/>
      <c r="AK943" s="550"/>
      <c r="AL943" s="550"/>
      <c r="AM943" s="550" t="s">
        <v>55</v>
      </c>
      <c r="AN943" s="551" t="s">
        <v>55</v>
      </c>
      <c r="AO943" s="550" t="s">
        <v>55</v>
      </c>
      <c r="AP943" s="550" t="s">
        <v>55</v>
      </c>
      <c r="AQ943" s="609" t="s">
        <v>32</v>
      </c>
      <c r="AR943" s="437" t="s">
        <v>2239</v>
      </c>
      <c r="AS943" s="437" t="s">
        <v>3217</v>
      </c>
      <c r="AT943" s="437"/>
      <c r="AU943" s="796" t="s">
        <v>2241</v>
      </c>
      <c r="AV943" s="437">
        <v>942</v>
      </c>
    </row>
    <row r="944" spans="1:48" ht="27">
      <c r="A944" s="541">
        <v>45945</v>
      </c>
      <c r="B944" s="542">
        <v>110</v>
      </c>
      <c r="C944" s="543">
        <v>0.58333333333333337</v>
      </c>
      <c r="D944" s="544">
        <v>2508107</v>
      </c>
      <c r="E944" s="544" t="s">
        <v>84</v>
      </c>
      <c r="F944" s="544" t="s">
        <v>55</v>
      </c>
      <c r="G944" s="858">
        <v>14.24</v>
      </c>
      <c r="H944" s="858"/>
      <c r="I944" s="858"/>
      <c r="J944" s="545"/>
      <c r="K944" s="831">
        <v>11.06</v>
      </c>
      <c r="L944" s="546">
        <f>(SSSE[[#This Row],[Protéine Brut (%) (+/-0,7)]]/(100-SSSE[[#This Row],[Humidité (%)]]))*100</f>
        <v>12.896455223880595</v>
      </c>
      <c r="M944" s="866">
        <v>0.26</v>
      </c>
      <c r="N944" s="866"/>
      <c r="O944" s="866">
        <v>2.54</v>
      </c>
      <c r="P944" s="866">
        <v>2.73</v>
      </c>
      <c r="Q944" s="867">
        <v>6</v>
      </c>
      <c r="R944" s="868">
        <v>14.55</v>
      </c>
      <c r="S944" s="868">
        <v>26.99</v>
      </c>
      <c r="T944" s="868">
        <v>13.3</v>
      </c>
      <c r="U944" s="867">
        <f>SUM(SSSE[[#This Row],[G 355µ]:[G 250µ]])</f>
        <v>54.84</v>
      </c>
      <c r="V944" s="868">
        <v>13.74</v>
      </c>
      <c r="W944" s="868">
        <v>10.71</v>
      </c>
      <c r="X944" s="868">
        <v>7.2</v>
      </c>
      <c r="Y944" s="884">
        <v>5.25</v>
      </c>
      <c r="Z944" s="867">
        <f>SUM(V944:Y944)</f>
        <v>36.900000000000006</v>
      </c>
      <c r="AA944" s="824"/>
      <c r="AB944" s="824"/>
      <c r="AC944" s="1122"/>
      <c r="AD944" s="547">
        <v>86.51</v>
      </c>
      <c r="AE944" s="547">
        <v>-1.81</v>
      </c>
      <c r="AF944" s="547">
        <v>18.3</v>
      </c>
      <c r="AG944" s="549">
        <v>6</v>
      </c>
      <c r="AH944" s="549">
        <v>128</v>
      </c>
      <c r="AI944" s="949"/>
      <c r="AJ944" s="550"/>
      <c r="AK944" s="550"/>
      <c r="AL944" s="550" t="s">
        <v>46</v>
      </c>
      <c r="AM944" s="550" t="s">
        <v>55</v>
      </c>
      <c r="AN944" s="551" t="s">
        <v>55</v>
      </c>
      <c r="AO944" s="550" t="s">
        <v>55</v>
      </c>
      <c r="AP944" s="550" t="s">
        <v>55</v>
      </c>
      <c r="AQ944" s="609" t="s">
        <v>32</v>
      </c>
      <c r="AR944" s="437" t="s">
        <v>2239</v>
      </c>
      <c r="AS944" s="437" t="s">
        <v>3218</v>
      </c>
      <c r="AT944" s="437"/>
      <c r="AU944" s="796" t="s">
        <v>2241</v>
      </c>
      <c r="AV944" s="437">
        <v>943</v>
      </c>
    </row>
    <row r="945" spans="1:48" ht="27">
      <c r="A945" s="541">
        <v>45945</v>
      </c>
      <c r="B945" s="542">
        <v>110</v>
      </c>
      <c r="C945" s="543">
        <v>0.58333333333333337</v>
      </c>
      <c r="D945" s="544">
        <v>2508108</v>
      </c>
      <c r="E945" s="544" t="s">
        <v>84</v>
      </c>
      <c r="F945" s="544" t="s">
        <v>55</v>
      </c>
      <c r="G945" s="858">
        <v>14.28</v>
      </c>
      <c r="H945" s="858"/>
      <c r="I945" s="858"/>
      <c r="J945" s="545"/>
      <c r="K945" s="831">
        <v>11.05</v>
      </c>
      <c r="L945" s="546">
        <f>(SSSE[[#This Row],[Protéine Brut (%) (+/-0,7)]]/(100-SSSE[[#This Row],[Humidité (%)]]))*100</f>
        <v>12.890807279514698</v>
      </c>
      <c r="M945" s="866">
        <v>0.06</v>
      </c>
      <c r="N945" s="866"/>
      <c r="O945" s="866">
        <v>1</v>
      </c>
      <c r="P945" s="866">
        <v>1.05</v>
      </c>
      <c r="Q945" s="867">
        <f>SUM(M945:P945)</f>
        <v>2.1100000000000003</v>
      </c>
      <c r="R945" s="868">
        <v>9.06</v>
      </c>
      <c r="S945" s="868">
        <v>24.11</v>
      </c>
      <c r="T945" s="868">
        <v>17.600000000000001</v>
      </c>
      <c r="U945" s="867">
        <f>SUM(SSSE[[#This Row],[G 355µ]:[G 250µ]])</f>
        <v>50.77</v>
      </c>
      <c r="V945" s="868">
        <v>17.690000000000001</v>
      </c>
      <c r="W945" s="868">
        <v>12.72</v>
      </c>
      <c r="X945" s="868">
        <v>8.49</v>
      </c>
      <c r="Y945" s="884">
        <v>6.6</v>
      </c>
      <c r="Z945" s="867">
        <f>SUM(V945:Y945)</f>
        <v>45.500000000000007</v>
      </c>
      <c r="AA945" s="824"/>
      <c r="AB945" s="824"/>
      <c r="AC945" s="1122"/>
      <c r="AD945" s="547">
        <v>86.53</v>
      </c>
      <c r="AE945" s="547">
        <v>-1.85</v>
      </c>
      <c r="AF945" s="547">
        <v>18.2</v>
      </c>
      <c r="AG945" s="549">
        <v>4</v>
      </c>
      <c r="AH945" s="549">
        <v>97</v>
      </c>
      <c r="AI945" s="949"/>
      <c r="AJ945" s="550"/>
      <c r="AK945" s="550"/>
      <c r="AL945" s="550"/>
      <c r="AM945" s="550" t="s">
        <v>55</v>
      </c>
      <c r="AN945" s="551" t="s">
        <v>55</v>
      </c>
      <c r="AO945" s="550" t="s">
        <v>55</v>
      </c>
      <c r="AP945" s="550" t="s">
        <v>55</v>
      </c>
      <c r="AQ945" s="609" t="s">
        <v>32</v>
      </c>
      <c r="AR945" s="437" t="s">
        <v>2239</v>
      </c>
      <c r="AS945" s="437" t="s">
        <v>3219</v>
      </c>
      <c r="AT945" s="437"/>
      <c r="AU945" s="796" t="s">
        <v>2241</v>
      </c>
      <c r="AV945" s="437">
        <v>944</v>
      </c>
    </row>
    <row r="946" spans="1:48" ht="27">
      <c r="A946" s="541">
        <v>45945</v>
      </c>
      <c r="B946" s="542">
        <v>110</v>
      </c>
      <c r="C946" s="543">
        <v>0.70833333333333337</v>
      </c>
      <c r="D946" s="544">
        <v>2508116</v>
      </c>
      <c r="E946" s="544" t="s">
        <v>21</v>
      </c>
      <c r="F946" s="544" t="s">
        <v>55</v>
      </c>
      <c r="G946" s="858">
        <v>13.95</v>
      </c>
      <c r="H946" s="858"/>
      <c r="I946" s="858"/>
      <c r="J946" s="545"/>
      <c r="K946" s="831">
        <v>11.37</v>
      </c>
      <c r="L946" s="546">
        <f>(SSSE[[#This Row],[Protéine Brut (%) (+/-0,7)]]/(100-SSSE[[#This Row],[Humidité (%)]]))*100</f>
        <v>13.213248111563045</v>
      </c>
      <c r="M946" s="866"/>
      <c r="N946" s="866"/>
      <c r="O946" s="866"/>
      <c r="P946" s="866"/>
      <c r="Q946" s="867"/>
      <c r="R946" s="868"/>
      <c r="S946" s="868"/>
      <c r="T946" s="868"/>
      <c r="U946" s="867"/>
      <c r="V946" s="868"/>
      <c r="W946" s="868"/>
      <c r="X946" s="868"/>
      <c r="Y946" s="884"/>
      <c r="Z946" s="867"/>
      <c r="AA946" s="824"/>
      <c r="AB946" s="824"/>
      <c r="AC946" s="1122"/>
      <c r="AD946" s="547">
        <v>86.83</v>
      </c>
      <c r="AE946" s="547">
        <v>-1.91</v>
      </c>
      <c r="AF946" s="547">
        <v>18.899999999999999</v>
      </c>
      <c r="AG946" s="549">
        <v>4</v>
      </c>
      <c r="AH946" s="549">
        <v>95</v>
      </c>
      <c r="AI946" s="949"/>
      <c r="AJ946" s="550"/>
      <c r="AK946" s="550"/>
      <c r="AL946" s="550"/>
      <c r="AM946" s="550" t="s">
        <v>55</v>
      </c>
      <c r="AN946" s="551" t="s">
        <v>55</v>
      </c>
      <c r="AO946" s="550" t="s">
        <v>55</v>
      </c>
      <c r="AP946" s="550" t="s">
        <v>55</v>
      </c>
      <c r="AQ946" s="609" t="s">
        <v>32</v>
      </c>
      <c r="AR946" s="437" t="s">
        <v>2239</v>
      </c>
      <c r="AS946" s="437" t="s">
        <v>3220</v>
      </c>
      <c r="AT946" s="437"/>
      <c r="AU946" s="796" t="s">
        <v>2241</v>
      </c>
      <c r="AV946" s="437">
        <v>945</v>
      </c>
    </row>
    <row r="947" spans="1:48" ht="27">
      <c r="A947" s="541">
        <v>45946</v>
      </c>
      <c r="B947" s="542">
        <v>110</v>
      </c>
      <c r="C947" s="543">
        <v>0.39583333333333331</v>
      </c>
      <c r="D947" s="544">
        <v>2508128</v>
      </c>
      <c r="E947" s="544" t="s">
        <v>59</v>
      </c>
      <c r="F947" s="544" t="s">
        <v>55</v>
      </c>
      <c r="G947" s="858">
        <v>14.08</v>
      </c>
      <c r="H947" s="858"/>
      <c r="I947" s="858"/>
      <c r="J947" s="545"/>
      <c r="K947" s="831">
        <v>11.26</v>
      </c>
      <c r="L947" s="546">
        <f>(SSSE[[#This Row],[Protéine Brut (%) (+/-0,7)]]/(100-SSSE[[#This Row],[Humidité (%)]]))*100</f>
        <v>13.105214152700187</v>
      </c>
      <c r="M947" s="866">
        <v>0.05</v>
      </c>
      <c r="N947" s="866"/>
      <c r="O947" s="866">
        <v>1.4</v>
      </c>
      <c r="P947" s="866">
        <v>1.5</v>
      </c>
      <c r="Q947" s="867">
        <f>SUM(M947:P947)</f>
        <v>2.95</v>
      </c>
      <c r="R947" s="868">
        <v>11.06</v>
      </c>
      <c r="S947" s="868">
        <v>24.3</v>
      </c>
      <c r="T947" s="868">
        <v>16.02</v>
      </c>
      <c r="U947" s="867">
        <f>SUM(SSSE[[#This Row],[G 355µ]:[G 250µ]])</f>
        <v>51.379999999999995</v>
      </c>
      <c r="V947" s="868">
        <v>16.89</v>
      </c>
      <c r="W947" s="868">
        <v>10.26</v>
      </c>
      <c r="X947" s="868">
        <v>10.5</v>
      </c>
      <c r="Y947" s="884">
        <v>6.6</v>
      </c>
      <c r="Z947" s="867">
        <f>SUM(V947:Y947)</f>
        <v>44.25</v>
      </c>
      <c r="AA947" s="824">
        <v>32</v>
      </c>
      <c r="AB947" s="824">
        <v>61.8</v>
      </c>
      <c r="AC947" s="1122">
        <v>11.2</v>
      </c>
      <c r="AD947" s="547">
        <v>87.29</v>
      </c>
      <c r="AE947" s="547">
        <v>-1.73</v>
      </c>
      <c r="AF947" s="547">
        <v>18.23</v>
      </c>
      <c r="AG947" s="549">
        <v>5</v>
      </c>
      <c r="AH947" s="549">
        <v>89</v>
      </c>
      <c r="AI947" s="949"/>
      <c r="AJ947" s="550"/>
      <c r="AK947" s="550"/>
      <c r="AL947" s="550"/>
      <c r="AM947" s="550" t="s">
        <v>55</v>
      </c>
      <c r="AN947" s="551" t="s">
        <v>55</v>
      </c>
      <c r="AO947" s="550" t="s">
        <v>55</v>
      </c>
      <c r="AP947" s="550" t="s">
        <v>55</v>
      </c>
      <c r="AQ947" s="609" t="s">
        <v>32</v>
      </c>
      <c r="AR947" s="437" t="s">
        <v>2239</v>
      </c>
      <c r="AS947" s="437" t="s">
        <v>3221</v>
      </c>
      <c r="AT947" s="437"/>
      <c r="AU947" s="796" t="s">
        <v>2241</v>
      </c>
      <c r="AV947" s="437">
        <v>946</v>
      </c>
    </row>
    <row r="948" spans="1:48" ht="27">
      <c r="A948" s="541">
        <v>45946</v>
      </c>
      <c r="B948" s="542">
        <v>110</v>
      </c>
      <c r="C948" s="543">
        <v>0.61458333333333337</v>
      </c>
      <c r="D948" s="544">
        <v>2508140</v>
      </c>
      <c r="E948" s="544" t="s">
        <v>84</v>
      </c>
      <c r="F948" s="544" t="s">
        <v>55</v>
      </c>
      <c r="G948" s="858">
        <v>14.33</v>
      </c>
      <c r="H948" s="858"/>
      <c r="I948" s="858"/>
      <c r="J948" s="545"/>
      <c r="K948" s="831">
        <v>10.91</v>
      </c>
      <c r="L948" s="546">
        <f>(SSSE[[#This Row],[Protéine Brut (%) (+/-0,7)]]/(100-SSSE[[#This Row],[Humidité (%)]]))*100</f>
        <v>12.734913038403176</v>
      </c>
      <c r="M948" s="866">
        <v>0.17</v>
      </c>
      <c r="N948" s="866"/>
      <c r="O948" s="866">
        <v>1.24</v>
      </c>
      <c r="P948" s="866">
        <v>1.92</v>
      </c>
      <c r="Q948" s="867">
        <f t="shared" ref="Q948:Q951" si="133">SUM(M948:P948)</f>
        <v>3.33</v>
      </c>
      <c r="R948" s="868">
        <v>12.06</v>
      </c>
      <c r="S948" s="868">
        <v>26.4</v>
      </c>
      <c r="T948" s="868">
        <v>15.41</v>
      </c>
      <c r="U948" s="867">
        <f>SUM(SSSE[[#This Row],[G 355µ]:[G 250µ]])</f>
        <v>53.870000000000005</v>
      </c>
      <c r="V948" s="868">
        <v>13.95</v>
      </c>
      <c r="W948" s="868">
        <v>11.6</v>
      </c>
      <c r="X948" s="868">
        <v>7.87</v>
      </c>
      <c r="Y948" s="884">
        <v>8.18</v>
      </c>
      <c r="Z948" s="867">
        <f>SUM(V948:Y948)</f>
        <v>41.599999999999994</v>
      </c>
      <c r="AA948" s="824">
        <v>30.9</v>
      </c>
      <c r="AB948" s="824">
        <v>61.9</v>
      </c>
      <c r="AC948" s="1122">
        <v>10.69</v>
      </c>
      <c r="AD948" s="547">
        <v>87.34</v>
      </c>
      <c r="AE948" s="547">
        <v>-2</v>
      </c>
      <c r="AF948" s="547">
        <v>19.29</v>
      </c>
      <c r="AG948" s="549">
        <v>5</v>
      </c>
      <c r="AH948" s="549">
        <v>87</v>
      </c>
      <c r="AI948" s="949"/>
      <c r="AJ948" s="550"/>
      <c r="AK948" s="550"/>
      <c r="AL948" s="550"/>
      <c r="AM948" s="550" t="s">
        <v>55</v>
      </c>
      <c r="AN948" s="551" t="s">
        <v>55</v>
      </c>
      <c r="AO948" s="550" t="s">
        <v>55</v>
      </c>
      <c r="AP948" s="550" t="s">
        <v>55</v>
      </c>
      <c r="AQ948" s="609" t="s">
        <v>32</v>
      </c>
      <c r="AR948" s="437" t="s">
        <v>2239</v>
      </c>
      <c r="AS948" s="437" t="s">
        <v>3222</v>
      </c>
      <c r="AT948" s="437"/>
      <c r="AU948" s="796" t="s">
        <v>2241</v>
      </c>
      <c r="AV948" s="437">
        <v>947</v>
      </c>
    </row>
    <row r="949" spans="1:48" ht="27">
      <c r="A949" s="541">
        <v>45947</v>
      </c>
      <c r="B949" s="542">
        <v>110</v>
      </c>
      <c r="C949" s="543">
        <v>0.41666666666666669</v>
      </c>
      <c r="D949" s="544">
        <v>2508162</v>
      </c>
      <c r="E949" s="544" t="s">
        <v>59</v>
      </c>
      <c r="F949" s="544" t="s">
        <v>55</v>
      </c>
      <c r="G949" s="858">
        <v>14.24</v>
      </c>
      <c r="H949" s="858"/>
      <c r="I949" s="858"/>
      <c r="J949" s="545"/>
      <c r="K949" s="831">
        <v>11.44</v>
      </c>
      <c r="L949" s="546">
        <f>(SSSE[[#This Row],[Protéine Brut (%) (+/-0,7)]]/(100-SSSE[[#This Row],[Humidité (%)]]))*100</f>
        <v>13.339552238805968</v>
      </c>
      <c r="M949" s="866">
        <v>0.1</v>
      </c>
      <c r="N949" s="866"/>
      <c r="O949" s="866">
        <v>1.28</v>
      </c>
      <c r="P949" s="866">
        <v>1.39</v>
      </c>
      <c r="Q949" s="867">
        <f t="shared" si="133"/>
        <v>2.77</v>
      </c>
      <c r="R949" s="868">
        <v>10.07</v>
      </c>
      <c r="S949" s="868">
        <v>24.64</v>
      </c>
      <c r="T949" s="868">
        <v>16.03</v>
      </c>
      <c r="U949" s="867">
        <f>SUM(SSSE[[#This Row],[G 355µ]:[G 250µ]])</f>
        <v>50.74</v>
      </c>
      <c r="V949" s="868">
        <v>15.71</v>
      </c>
      <c r="W949" s="868">
        <v>12.17</v>
      </c>
      <c r="X949" s="868">
        <v>10.33</v>
      </c>
      <c r="Y949" s="884">
        <v>6.93</v>
      </c>
      <c r="Z949" s="867">
        <f>SUM(V949:Y949)</f>
        <v>45.14</v>
      </c>
      <c r="AA949" s="824"/>
      <c r="AB949" s="824"/>
      <c r="AC949" s="1122"/>
      <c r="AD949" s="547">
        <v>87.25</v>
      </c>
      <c r="AE949" s="547">
        <v>-1.83</v>
      </c>
      <c r="AF949" s="547">
        <v>18.79</v>
      </c>
      <c r="AG949" s="549">
        <v>6</v>
      </c>
      <c r="AH949" s="549">
        <v>105</v>
      </c>
      <c r="AI949" s="949"/>
      <c r="AJ949" s="550"/>
      <c r="AK949" s="550"/>
      <c r="AL949" s="550" t="s">
        <v>46</v>
      </c>
      <c r="AM949" s="550" t="s">
        <v>55</v>
      </c>
      <c r="AN949" s="551" t="s">
        <v>55</v>
      </c>
      <c r="AO949" s="550" t="s">
        <v>55</v>
      </c>
      <c r="AP949" s="550" t="s">
        <v>55</v>
      </c>
      <c r="AQ949" s="609" t="s">
        <v>32</v>
      </c>
      <c r="AR949" s="437" t="s">
        <v>2239</v>
      </c>
      <c r="AS949" s="437" t="s">
        <v>3223</v>
      </c>
      <c r="AT949" s="437"/>
      <c r="AU949" s="796" t="s">
        <v>2241</v>
      </c>
      <c r="AV949" s="437">
        <v>948</v>
      </c>
    </row>
    <row r="950" spans="1:48" ht="27">
      <c r="A950" s="541">
        <v>45947</v>
      </c>
      <c r="B950" s="542">
        <v>110</v>
      </c>
      <c r="C950" s="543">
        <v>0.33333333333333331</v>
      </c>
      <c r="D950" s="544">
        <v>2508183</v>
      </c>
      <c r="E950" s="544" t="s">
        <v>84</v>
      </c>
      <c r="F950" s="544" t="s">
        <v>55</v>
      </c>
      <c r="G950" s="858">
        <v>13.87</v>
      </c>
      <c r="H950" s="858"/>
      <c r="I950" s="858"/>
      <c r="J950" s="545"/>
      <c r="K950" s="831">
        <v>11.25</v>
      </c>
      <c r="L950" s="546">
        <f>(SSSE[[#This Row],[Protéine Brut (%) (+/-0,7)]]/(100-SSSE[[#This Row],[Humidité (%)]]))*100</f>
        <v>13.061650992685475</v>
      </c>
      <c r="M950" s="866">
        <v>0.1</v>
      </c>
      <c r="N950" s="866"/>
      <c r="O950" s="866">
        <v>1.2</v>
      </c>
      <c r="P950" s="866">
        <v>1.76</v>
      </c>
      <c r="Q950" s="867">
        <f t="shared" si="133"/>
        <v>3.06</v>
      </c>
      <c r="R950" s="868">
        <v>9.7100000000000009</v>
      </c>
      <c r="S950" s="868">
        <v>19.811</v>
      </c>
      <c r="T950" s="868">
        <v>15.7</v>
      </c>
      <c r="U950" s="867">
        <f>SUM(SSSE[[#This Row],[G 355µ]:[G 250µ]])</f>
        <v>45.221000000000004</v>
      </c>
      <c r="V950" s="868">
        <v>15.81</v>
      </c>
      <c r="W950" s="868">
        <v>11.36</v>
      </c>
      <c r="X950" s="868">
        <v>14.15</v>
      </c>
      <c r="Y950" s="884">
        <v>7</v>
      </c>
      <c r="Z950" s="867">
        <f>SUM(V950:Y950)</f>
        <v>48.32</v>
      </c>
      <c r="AA950" s="824"/>
      <c r="AB950" s="824"/>
      <c r="AC950" s="1122"/>
      <c r="AD950" s="547">
        <v>88.5</v>
      </c>
      <c r="AE950" s="547">
        <v>-1.58</v>
      </c>
      <c r="AF950" s="547">
        <v>17.010000000000002</v>
      </c>
      <c r="AG950" s="549">
        <v>6</v>
      </c>
      <c r="AH950" s="549">
        <v>95</v>
      </c>
      <c r="AI950" s="949"/>
      <c r="AJ950" s="550"/>
      <c r="AK950" s="550"/>
      <c r="AL950" s="550" t="s">
        <v>105</v>
      </c>
      <c r="AM950" s="550" t="s">
        <v>55</v>
      </c>
      <c r="AN950" s="551" t="s">
        <v>55</v>
      </c>
      <c r="AO950" s="550" t="s">
        <v>55</v>
      </c>
      <c r="AP950" s="550" t="s">
        <v>55</v>
      </c>
      <c r="AQ950" s="609" t="s">
        <v>32</v>
      </c>
      <c r="AR950" s="437" t="s">
        <v>2239</v>
      </c>
      <c r="AS950" s="437" t="s">
        <v>3224</v>
      </c>
      <c r="AT950" s="437"/>
      <c r="AU950" s="796" t="s">
        <v>2241</v>
      </c>
      <c r="AV950" s="437">
        <v>949</v>
      </c>
    </row>
    <row r="951" spans="1:48" ht="27">
      <c r="A951" s="541">
        <v>45948</v>
      </c>
      <c r="B951" s="542">
        <v>110</v>
      </c>
      <c r="C951" s="543">
        <v>0.4375</v>
      </c>
      <c r="D951" s="544">
        <v>2508205</v>
      </c>
      <c r="E951" s="544" t="s">
        <v>21</v>
      </c>
      <c r="F951" s="544" t="s">
        <v>55</v>
      </c>
      <c r="G951" s="858">
        <v>14.4</v>
      </c>
      <c r="H951" s="858"/>
      <c r="I951" s="858"/>
      <c r="J951" s="545"/>
      <c r="K951" s="831">
        <v>11.09</v>
      </c>
      <c r="L951" s="546">
        <f>(SSSE[[#This Row],[Protéine Brut (%) (+/-0,7)]]/(100-SSSE[[#This Row],[Humidité (%)]]))*100</f>
        <v>12.955607476635514</v>
      </c>
      <c r="M951" s="866">
        <v>0.1</v>
      </c>
      <c r="N951" s="866"/>
      <c r="O951" s="866">
        <v>1.22</v>
      </c>
      <c r="P951" s="866">
        <v>1.1499999999999999</v>
      </c>
      <c r="Q951" s="867">
        <f t="shared" si="133"/>
        <v>2.4699999999999998</v>
      </c>
      <c r="R951" s="868">
        <v>11.62</v>
      </c>
      <c r="S951" s="868">
        <v>26.6</v>
      </c>
      <c r="T951" s="868">
        <v>17.5</v>
      </c>
      <c r="U951" s="867">
        <f>SUM(SSSE[[#This Row],[G 355µ]:[G 250µ]])</f>
        <v>55.72</v>
      </c>
      <c r="V951" s="868">
        <v>16.13</v>
      </c>
      <c r="W951" s="868">
        <v>13.05</v>
      </c>
      <c r="X951" s="868">
        <v>5</v>
      </c>
      <c r="Y951" s="884">
        <v>5.37</v>
      </c>
      <c r="Z951" s="867">
        <f>SUM(V951:Y951)</f>
        <v>39.549999999999997</v>
      </c>
      <c r="AA951" s="824"/>
      <c r="AB951" s="824"/>
      <c r="AC951" s="1122"/>
      <c r="AD951" s="547">
        <v>87.87</v>
      </c>
      <c r="AE951" s="547">
        <v>-1.83</v>
      </c>
      <c r="AF951" s="547">
        <v>19.670000000000002</v>
      </c>
      <c r="AG951" s="549">
        <v>4</v>
      </c>
      <c r="AH951" s="549">
        <v>98</v>
      </c>
      <c r="AI951" s="949"/>
      <c r="AJ951" s="550"/>
      <c r="AK951" s="550"/>
      <c r="AL951" s="550" t="s">
        <v>105</v>
      </c>
      <c r="AM951" s="550" t="s">
        <v>55</v>
      </c>
      <c r="AN951" s="551" t="s">
        <v>55</v>
      </c>
      <c r="AO951" s="550" t="s">
        <v>55</v>
      </c>
      <c r="AP951" s="550" t="s">
        <v>55</v>
      </c>
      <c r="AQ951" s="609" t="s">
        <v>32</v>
      </c>
      <c r="AR951" s="437" t="s">
        <v>2239</v>
      </c>
      <c r="AS951" s="437" t="s">
        <v>3225</v>
      </c>
      <c r="AT951" s="437"/>
      <c r="AU951" s="796" t="s">
        <v>2241</v>
      </c>
      <c r="AV951" s="437">
        <v>950</v>
      </c>
    </row>
    <row r="952" spans="1:48" ht="27">
      <c r="A952" s="541">
        <v>45948</v>
      </c>
      <c r="B952" s="542">
        <v>110</v>
      </c>
      <c r="C952" s="543">
        <v>0.45833333333333331</v>
      </c>
      <c r="D952" s="544">
        <v>2508206</v>
      </c>
      <c r="E952" s="544" t="s">
        <v>21</v>
      </c>
      <c r="F952" s="544" t="s">
        <v>55</v>
      </c>
      <c r="G952" s="858">
        <v>14.48</v>
      </c>
      <c r="H952" s="858"/>
      <c r="I952" s="858"/>
      <c r="J952" s="545"/>
      <c r="K952" s="831">
        <v>11.15</v>
      </c>
      <c r="L952" s="546">
        <f>(SSSE[[#This Row],[Protéine Brut (%) (+/-0,7)]]/(100-SSSE[[#This Row],[Humidité (%)]]))*100</f>
        <v>13.037885874649206</v>
      </c>
      <c r="M952" s="866"/>
      <c r="N952" s="866"/>
      <c r="O952" s="866"/>
      <c r="P952" s="866"/>
      <c r="Q952" s="867"/>
      <c r="R952" s="868"/>
      <c r="S952" s="868"/>
      <c r="T952" s="868"/>
      <c r="U952" s="867"/>
      <c r="V952" s="868"/>
      <c r="W952" s="868"/>
      <c r="X952" s="868"/>
      <c r="Y952" s="884"/>
      <c r="Z952" s="867"/>
      <c r="AA952" s="824"/>
      <c r="AB952" s="824"/>
      <c r="AC952" s="1122"/>
      <c r="AD952" s="547">
        <v>87.82</v>
      </c>
      <c r="AE952" s="547">
        <v>-1.79</v>
      </c>
      <c r="AF952" s="547">
        <v>19.829999999999998</v>
      </c>
      <c r="AG952" s="549">
        <v>5</v>
      </c>
      <c r="AH952" s="549">
        <v>113</v>
      </c>
      <c r="AI952" s="949"/>
      <c r="AJ952" s="550"/>
      <c r="AK952" s="550"/>
      <c r="AL952" s="550" t="s">
        <v>46</v>
      </c>
      <c r="AM952" s="550" t="s">
        <v>55</v>
      </c>
      <c r="AN952" s="551" t="s">
        <v>55</v>
      </c>
      <c r="AO952" s="550" t="s">
        <v>55</v>
      </c>
      <c r="AP952" s="550" t="s">
        <v>55</v>
      </c>
      <c r="AQ952" s="609" t="s">
        <v>32</v>
      </c>
      <c r="AR952" s="437" t="s">
        <v>2239</v>
      </c>
      <c r="AS952" s="437" t="s">
        <v>3226</v>
      </c>
      <c r="AT952" s="437"/>
      <c r="AU952" s="796" t="s">
        <v>2241</v>
      </c>
      <c r="AV952" s="437">
        <v>951</v>
      </c>
    </row>
    <row r="953" spans="1:48" ht="27">
      <c r="A953" s="541">
        <v>45948</v>
      </c>
      <c r="B953" s="542">
        <v>110</v>
      </c>
      <c r="C953" s="543">
        <v>0.46875</v>
      </c>
      <c r="D953" s="544">
        <v>2508211</v>
      </c>
      <c r="E953" s="544" t="s">
        <v>21</v>
      </c>
      <c r="F953" s="544" t="s">
        <v>55</v>
      </c>
      <c r="G953" s="858">
        <v>14.4</v>
      </c>
      <c r="H953" s="858"/>
      <c r="I953" s="858"/>
      <c r="J953" s="545"/>
      <c r="K953" s="831">
        <v>10.93</v>
      </c>
      <c r="L953" s="546">
        <f>(SSSE[[#This Row],[Protéine Brut (%) (+/-0,7)]]/(100-SSSE[[#This Row],[Humidité (%)]]))*100</f>
        <v>12.768691588785048</v>
      </c>
      <c r="M953" s="866"/>
      <c r="N953" s="866"/>
      <c r="O953" s="866"/>
      <c r="P953" s="866"/>
      <c r="Q953" s="867"/>
      <c r="R953" s="868"/>
      <c r="S953" s="868"/>
      <c r="T953" s="868"/>
      <c r="U953" s="867"/>
      <c r="V953" s="868"/>
      <c r="W953" s="868"/>
      <c r="X953" s="868"/>
      <c r="Y953" s="884"/>
      <c r="Z953" s="867"/>
      <c r="AA953" s="824"/>
      <c r="AB953" s="824"/>
      <c r="AC953" s="1122"/>
      <c r="AD953" s="547">
        <v>88</v>
      </c>
      <c r="AE953" s="547">
        <v>-2</v>
      </c>
      <c r="AF953" s="547">
        <v>20</v>
      </c>
      <c r="AG953" s="549">
        <v>4</v>
      </c>
      <c r="AH953" s="549">
        <v>89</v>
      </c>
      <c r="AI953" s="949"/>
      <c r="AJ953" s="550"/>
      <c r="AK953" s="550"/>
      <c r="AL953" s="550"/>
      <c r="AM953" s="550" t="s">
        <v>55</v>
      </c>
      <c r="AN953" s="551" t="s">
        <v>55</v>
      </c>
      <c r="AO953" s="550" t="s">
        <v>55</v>
      </c>
      <c r="AP953" s="550" t="s">
        <v>55</v>
      </c>
      <c r="AQ953" s="609" t="s">
        <v>32</v>
      </c>
      <c r="AR953" s="437" t="s">
        <v>2239</v>
      </c>
      <c r="AS953" s="437" t="s">
        <v>3227</v>
      </c>
      <c r="AT953" s="437"/>
      <c r="AU953" s="796" t="s">
        <v>2241</v>
      </c>
      <c r="AV953" s="437">
        <v>952</v>
      </c>
    </row>
    <row r="954" spans="1:48" ht="27">
      <c r="A954" s="541">
        <v>45948</v>
      </c>
      <c r="B954" s="542">
        <v>110</v>
      </c>
      <c r="C954" s="543">
        <v>0.5</v>
      </c>
      <c r="D954" s="544">
        <v>2508212</v>
      </c>
      <c r="E954" s="544" t="s">
        <v>84</v>
      </c>
      <c r="F954" s="544" t="s">
        <v>55</v>
      </c>
      <c r="G954" s="858">
        <v>14.18</v>
      </c>
      <c r="H954" s="858"/>
      <c r="I954" s="858"/>
      <c r="J954" s="545"/>
      <c r="K954" s="831">
        <v>11.32</v>
      </c>
      <c r="L954" s="546">
        <f>(SSSE[[#This Row],[Protéine Brut (%) (+/-0,7)]]/(100-SSSE[[#This Row],[Humidité (%)]]))*100</f>
        <v>13.190398508506176</v>
      </c>
      <c r="M954" s="866">
        <v>0.11</v>
      </c>
      <c r="N954" s="866"/>
      <c r="O954" s="866">
        <v>1.32</v>
      </c>
      <c r="P954" s="866">
        <v>2.1</v>
      </c>
      <c r="Q954" s="867">
        <f t="shared" ref="Q954" si="134">SUM(M954:P954)</f>
        <v>3.5300000000000002</v>
      </c>
      <c r="R954" s="868">
        <v>11.21</v>
      </c>
      <c r="S954" s="868">
        <v>25.45</v>
      </c>
      <c r="T954" s="868">
        <v>18</v>
      </c>
      <c r="U954" s="867">
        <f>SUM(SSSE[[#This Row],[G 355µ]:[G 250µ]])</f>
        <v>54.66</v>
      </c>
      <c r="V954" s="868">
        <v>16.170000000000002</v>
      </c>
      <c r="W954" s="868">
        <v>12</v>
      </c>
      <c r="X954" s="868">
        <v>10.210000000000001</v>
      </c>
      <c r="Y954" s="884">
        <v>5.54</v>
      </c>
      <c r="Z954" s="867">
        <f>SUM(V954:Y954)</f>
        <v>43.92</v>
      </c>
      <c r="AA954" s="824">
        <v>38</v>
      </c>
      <c r="AB954" s="824">
        <v>65.94</v>
      </c>
      <c r="AC954" s="1122">
        <v>11.4</v>
      </c>
      <c r="AD954" s="547">
        <v>87.3</v>
      </c>
      <c r="AE954" s="547">
        <v>-2</v>
      </c>
      <c r="AF954" s="547">
        <v>20</v>
      </c>
      <c r="AG954" s="549">
        <v>5</v>
      </c>
      <c r="AH954" s="549">
        <v>101</v>
      </c>
      <c r="AI954" s="949"/>
      <c r="AJ954" s="550"/>
      <c r="AK954" s="550"/>
      <c r="AL954" s="550" t="s">
        <v>105</v>
      </c>
      <c r="AM954" s="550" t="s">
        <v>55</v>
      </c>
      <c r="AN954" s="551" t="s">
        <v>55</v>
      </c>
      <c r="AO954" s="550" t="s">
        <v>55</v>
      </c>
      <c r="AP954" s="550" t="s">
        <v>55</v>
      </c>
      <c r="AQ954" s="609" t="s">
        <v>32</v>
      </c>
      <c r="AR954" s="437" t="s">
        <v>2239</v>
      </c>
      <c r="AS954" s="437" t="s">
        <v>3228</v>
      </c>
      <c r="AT954" s="437"/>
      <c r="AU954" s="796" t="s">
        <v>2241</v>
      </c>
      <c r="AV954" s="437">
        <v>953</v>
      </c>
    </row>
    <row r="955" spans="1:48" ht="27">
      <c r="A955" s="541">
        <v>45949</v>
      </c>
      <c r="B955" s="542">
        <v>110</v>
      </c>
      <c r="C955" s="543">
        <v>0.66666666666666663</v>
      </c>
      <c r="D955" s="544">
        <v>2508213</v>
      </c>
      <c r="E955" s="544" t="s">
        <v>84</v>
      </c>
      <c r="F955" s="544" t="s">
        <v>55</v>
      </c>
      <c r="G955" s="858">
        <v>14.45</v>
      </c>
      <c r="H955" s="858"/>
      <c r="I955" s="858"/>
      <c r="J955" s="545"/>
      <c r="K955" s="831">
        <v>11.32</v>
      </c>
      <c r="L955" s="546">
        <f>(SSSE[[#This Row],[Protéine Brut (%) (+/-0,7)]]/(100-SSSE[[#This Row],[Humidité (%)]]))*100</f>
        <v>13.232028053769726</v>
      </c>
      <c r="M955" s="866">
        <v>0.06</v>
      </c>
      <c r="N955" s="866"/>
      <c r="O955" s="866">
        <v>0.82</v>
      </c>
      <c r="P955" s="866">
        <v>1.06</v>
      </c>
      <c r="Q955" s="867">
        <f t="shared" ref="Q955" si="135">SUM(M955:P955)</f>
        <v>1.94</v>
      </c>
      <c r="R955" s="868">
        <v>10.52</v>
      </c>
      <c r="S955" s="868">
        <v>26.18</v>
      </c>
      <c r="T955" s="868">
        <v>16.899999999999999</v>
      </c>
      <c r="U955" s="867">
        <f>SUM(SSSE[[#This Row],[G 355µ]:[G 250µ]])</f>
        <v>53.6</v>
      </c>
      <c r="V955" s="868">
        <v>18.16</v>
      </c>
      <c r="W955" s="868">
        <v>10.25</v>
      </c>
      <c r="X955" s="868">
        <v>9.2200000000000006</v>
      </c>
      <c r="Y955" s="884">
        <v>5.08</v>
      </c>
      <c r="Z955" s="867">
        <f>SUM(V955:Y955)</f>
        <v>42.71</v>
      </c>
      <c r="AA955" s="824"/>
      <c r="AB955" s="824"/>
      <c r="AC955" s="1122"/>
      <c r="AD955" s="547">
        <v>87.9</v>
      </c>
      <c r="AE955" s="547">
        <v>-1.79</v>
      </c>
      <c r="AF955" s="547">
        <v>18.7</v>
      </c>
      <c r="AG955" s="549">
        <v>4</v>
      </c>
      <c r="AH955" s="549">
        <v>102</v>
      </c>
      <c r="AI955" s="949"/>
      <c r="AJ955" s="550"/>
      <c r="AK955" s="550"/>
      <c r="AL955" s="550" t="s">
        <v>105</v>
      </c>
      <c r="AM955" s="550" t="s">
        <v>55</v>
      </c>
      <c r="AN955" s="551" t="s">
        <v>55</v>
      </c>
      <c r="AO955" s="550" t="s">
        <v>55</v>
      </c>
      <c r="AP955" s="550" t="s">
        <v>55</v>
      </c>
      <c r="AQ955" s="609" t="s">
        <v>32</v>
      </c>
      <c r="AR955" s="437" t="s">
        <v>2239</v>
      </c>
      <c r="AS955" s="437" t="s">
        <v>3229</v>
      </c>
      <c r="AT955" s="437"/>
      <c r="AU955" s="796" t="s">
        <v>2241</v>
      </c>
      <c r="AV955" s="437">
        <v>954</v>
      </c>
    </row>
    <row r="956" spans="1:48" ht="27">
      <c r="A956" s="541">
        <v>45949</v>
      </c>
      <c r="B956" s="542">
        <v>110</v>
      </c>
      <c r="C956" s="543">
        <v>0.25</v>
      </c>
      <c r="D956" s="544">
        <v>2508223</v>
      </c>
      <c r="E956" s="544" t="s">
        <v>84</v>
      </c>
      <c r="F956" s="544" t="s">
        <v>55</v>
      </c>
      <c r="G956" s="858">
        <v>14.28</v>
      </c>
      <c r="H956" s="858"/>
      <c r="I956" s="858"/>
      <c r="J956" s="545"/>
      <c r="K956" s="831">
        <v>11.44</v>
      </c>
      <c r="L956" s="546">
        <f>(SSSE[[#This Row],[Protéine Brut (%) (+/-0,7)]]/(100-SSSE[[#This Row],[Humidité (%)]]))*100</f>
        <v>13.345776948203453</v>
      </c>
      <c r="M956" s="866">
        <v>0.09</v>
      </c>
      <c r="N956" s="866"/>
      <c r="O956" s="866">
        <v>1.03</v>
      </c>
      <c r="P956" s="866">
        <v>1.23</v>
      </c>
      <c r="Q956" s="867">
        <f t="shared" ref="Q956:Q958" si="136">SUM(M956:P956)</f>
        <v>2.35</v>
      </c>
      <c r="R956" s="868">
        <v>11.45</v>
      </c>
      <c r="S956" s="868">
        <v>26.84</v>
      </c>
      <c r="T956" s="868">
        <v>15.5</v>
      </c>
      <c r="U956" s="867">
        <f>SUM(SSSE[[#This Row],[G 355µ]:[G 250µ]])</f>
        <v>53.79</v>
      </c>
      <c r="V956" s="868">
        <v>17.09</v>
      </c>
      <c r="W956" s="868">
        <v>10.97</v>
      </c>
      <c r="X956" s="868">
        <v>8.39</v>
      </c>
      <c r="Y956" s="884">
        <v>5.22</v>
      </c>
      <c r="Z956" s="867">
        <f>SUM(V956:Y956)</f>
        <v>41.67</v>
      </c>
      <c r="AA956" s="824">
        <v>31.37</v>
      </c>
      <c r="AB956" s="824">
        <v>62</v>
      </c>
      <c r="AC956" s="1122">
        <v>11.5</v>
      </c>
      <c r="AD956" s="547">
        <v>87.67</v>
      </c>
      <c r="AE956" s="547">
        <v>-1.89</v>
      </c>
      <c r="AF956" s="547">
        <v>19.37</v>
      </c>
      <c r="AG956" s="549">
        <v>4</v>
      </c>
      <c r="AH956" s="549">
        <v>99</v>
      </c>
      <c r="AI956" s="949"/>
      <c r="AJ956" s="550"/>
      <c r="AK956" s="550"/>
      <c r="AL956" s="550" t="s">
        <v>105</v>
      </c>
      <c r="AM956" s="550" t="s">
        <v>55</v>
      </c>
      <c r="AN956" s="551" t="s">
        <v>55</v>
      </c>
      <c r="AO956" s="550" t="s">
        <v>55</v>
      </c>
      <c r="AP956" s="550" t="s">
        <v>55</v>
      </c>
      <c r="AQ956" s="609" t="s">
        <v>32</v>
      </c>
      <c r="AR956" s="437" t="s">
        <v>2239</v>
      </c>
      <c r="AS956" s="437" t="s">
        <v>3230</v>
      </c>
      <c r="AT956" s="437"/>
      <c r="AU956" s="796" t="s">
        <v>2241</v>
      </c>
      <c r="AV956" s="437">
        <v>955</v>
      </c>
    </row>
    <row r="957" spans="1:48" ht="27">
      <c r="A957" s="541">
        <v>45676</v>
      </c>
      <c r="B957" s="542">
        <v>110</v>
      </c>
      <c r="C957" s="543">
        <v>0.5625</v>
      </c>
      <c r="D957" s="544">
        <v>2508231</v>
      </c>
      <c r="E957" s="544" t="s">
        <v>84</v>
      </c>
      <c r="F957" s="544" t="s">
        <v>55</v>
      </c>
      <c r="G957" s="858">
        <v>14.24</v>
      </c>
      <c r="H957" s="858"/>
      <c r="I957" s="858"/>
      <c r="J957" s="545"/>
      <c r="K957" s="831">
        <v>11.33</v>
      </c>
      <c r="L957" s="546">
        <f>(SSSE[[#This Row],[Protéine Brut (%) (+/-0,7)]]/(100-SSSE[[#This Row],[Humidité (%)]]))*100</f>
        <v>13.211287313432834</v>
      </c>
      <c r="M957" s="866">
        <v>0.08</v>
      </c>
      <c r="N957" s="866"/>
      <c r="O957" s="866">
        <v>1.38</v>
      </c>
      <c r="P957" s="866">
        <v>1.66</v>
      </c>
      <c r="Q957" s="867">
        <f t="shared" si="136"/>
        <v>3.12</v>
      </c>
      <c r="R957" s="868">
        <v>10.88</v>
      </c>
      <c r="S957" s="868">
        <v>22.1</v>
      </c>
      <c r="T957" s="868">
        <v>16.52</v>
      </c>
      <c r="U957" s="867">
        <f>SUM(SSSE[[#This Row],[G 355µ]:[G 250µ]])</f>
        <v>49.5</v>
      </c>
      <c r="V957" s="868">
        <v>14.56</v>
      </c>
      <c r="W957" s="868">
        <v>9.98</v>
      </c>
      <c r="X957" s="868">
        <v>12.13</v>
      </c>
      <c r="Y957" s="884">
        <v>7.25</v>
      </c>
      <c r="Z957" s="867">
        <f>SUM(V957:Y957)</f>
        <v>43.92</v>
      </c>
      <c r="AA957" s="824"/>
      <c r="AB957" s="824"/>
      <c r="AC957" s="1122"/>
      <c r="AD957" s="547">
        <v>88.44</v>
      </c>
      <c r="AE957" s="547">
        <v>-1.48</v>
      </c>
      <c r="AF957" s="547">
        <v>17.399999999999999</v>
      </c>
      <c r="AG957" s="549">
        <v>5</v>
      </c>
      <c r="AH957" s="549">
        <v>97</v>
      </c>
      <c r="AI957" s="949"/>
      <c r="AJ957" s="550"/>
      <c r="AK957" s="550"/>
      <c r="AL957" s="550" t="s">
        <v>105</v>
      </c>
      <c r="AM957" s="550" t="s">
        <v>55</v>
      </c>
      <c r="AN957" s="551" t="s">
        <v>55</v>
      </c>
      <c r="AO957" s="550" t="s">
        <v>55</v>
      </c>
      <c r="AP957" s="550" t="s">
        <v>55</v>
      </c>
      <c r="AQ957" s="609" t="s">
        <v>32</v>
      </c>
      <c r="AR957" s="437" t="s">
        <v>2239</v>
      </c>
      <c r="AS957" s="437" t="s">
        <v>3231</v>
      </c>
      <c r="AT957" s="437"/>
      <c r="AU957" s="796" t="s">
        <v>2241</v>
      </c>
      <c r="AV957" s="437">
        <v>956</v>
      </c>
    </row>
    <row r="958" spans="1:48" ht="27">
      <c r="A958" s="541">
        <v>45950</v>
      </c>
      <c r="B958" s="542">
        <v>110</v>
      </c>
      <c r="C958" s="543">
        <v>0.35416666666666669</v>
      </c>
      <c r="D958" s="544">
        <v>2508239</v>
      </c>
      <c r="E958" s="544" t="s">
        <v>59</v>
      </c>
      <c r="F958" s="544" t="s">
        <v>55</v>
      </c>
      <c r="G958" s="858">
        <v>14.2</v>
      </c>
      <c r="H958" s="858"/>
      <c r="I958" s="858"/>
      <c r="J958" s="545"/>
      <c r="K958" s="831">
        <v>11.76</v>
      </c>
      <c r="L958" s="546">
        <f>(SSSE[[#This Row],[Protéine Brut (%) (+/-0,7)]]/(100-SSSE[[#This Row],[Humidité (%)]]))*100</f>
        <v>13.706293706293707</v>
      </c>
      <c r="M958" s="866">
        <v>0.11</v>
      </c>
      <c r="N958" s="866"/>
      <c r="O958" s="866">
        <v>1.21</v>
      </c>
      <c r="P958" s="866">
        <v>1.48</v>
      </c>
      <c r="Q958" s="867">
        <f>SUM(M958:P958)</f>
        <v>2.8</v>
      </c>
      <c r="R958" s="868">
        <v>11.22</v>
      </c>
      <c r="S958" s="868">
        <v>25.89</v>
      </c>
      <c r="T958" s="868">
        <v>16.88</v>
      </c>
      <c r="U958" s="867">
        <f>SUM(SSSE[[#This Row],[G 355µ]:[G 250µ]])</f>
        <v>53.989999999999995</v>
      </c>
      <c r="V958" s="868">
        <v>14.9</v>
      </c>
      <c r="W958" s="868">
        <v>11.95</v>
      </c>
      <c r="X958" s="868">
        <v>9.42</v>
      </c>
      <c r="Y958" s="884">
        <v>6.03</v>
      </c>
      <c r="Z958" s="867">
        <f>SUM(V958:Y958)</f>
        <v>42.300000000000004</v>
      </c>
      <c r="AA958" s="824">
        <v>33.130000000000003</v>
      </c>
      <c r="AB958" s="824">
        <v>66.64</v>
      </c>
      <c r="AC958" s="1122">
        <v>11.32</v>
      </c>
      <c r="AD958" s="547">
        <v>87.08</v>
      </c>
      <c r="AE958" s="547">
        <v>-1.74</v>
      </c>
      <c r="AF958" s="547">
        <v>18.36</v>
      </c>
      <c r="AG958" s="549">
        <v>6</v>
      </c>
      <c r="AH958" s="549">
        <v>115</v>
      </c>
      <c r="AI958" s="949"/>
      <c r="AJ958" s="550"/>
      <c r="AK958" s="550"/>
      <c r="AL958" s="550" t="s">
        <v>46</v>
      </c>
      <c r="AM958" s="550" t="s">
        <v>55</v>
      </c>
      <c r="AN958" s="551" t="s">
        <v>55</v>
      </c>
      <c r="AO958" s="550" t="s">
        <v>55</v>
      </c>
      <c r="AP958" s="550" t="s">
        <v>55</v>
      </c>
      <c r="AQ958" s="609" t="s">
        <v>32</v>
      </c>
      <c r="AR958" s="437" t="s">
        <v>2239</v>
      </c>
      <c r="AS958" s="437" t="s">
        <v>3232</v>
      </c>
      <c r="AT958" s="437"/>
      <c r="AU958" s="796" t="s">
        <v>2241</v>
      </c>
      <c r="AV958" s="437">
        <v>957</v>
      </c>
    </row>
    <row r="959" spans="1:48" ht="27">
      <c r="A959" s="535">
        <v>45950</v>
      </c>
      <c r="B959" s="536">
        <v>110</v>
      </c>
      <c r="C959" s="537">
        <v>0.54166666666666663</v>
      </c>
      <c r="D959" s="538">
        <v>2508253</v>
      </c>
      <c r="E959" s="538" t="s">
        <v>40</v>
      </c>
      <c r="F959" s="538" t="s">
        <v>55</v>
      </c>
      <c r="G959" s="858">
        <v>14.39</v>
      </c>
      <c r="H959" s="857"/>
      <c r="I959" s="857"/>
      <c r="J959" s="530"/>
      <c r="K959" s="830">
        <v>11.5</v>
      </c>
      <c r="L959" s="546">
        <f>(SSSE[[#This Row],[Protéine Brut (%) (+/-0,7)]]/(100-SSSE[[#This Row],[Humidité (%)]]))*100</f>
        <v>13.433010162364209</v>
      </c>
      <c r="M959" s="865">
        <v>0.04</v>
      </c>
      <c r="N959" s="865"/>
      <c r="O959" s="865">
        <v>0.98</v>
      </c>
      <c r="P959" s="865">
        <v>1.17</v>
      </c>
      <c r="Q959" s="867">
        <f>SUM(M959:P959)</f>
        <v>2.19</v>
      </c>
      <c r="R959" s="862">
        <v>10.87</v>
      </c>
      <c r="S959" s="862">
        <v>25.9</v>
      </c>
      <c r="T959" s="862">
        <v>17.059999999999999</v>
      </c>
      <c r="U959" s="867">
        <f>SUM(SSSE[[#This Row],[G 355µ]:[G 250µ]])</f>
        <v>53.83</v>
      </c>
      <c r="V959" s="862">
        <v>16.420000000000002</v>
      </c>
      <c r="W959" s="862">
        <v>12.5</v>
      </c>
      <c r="X959" s="862">
        <v>8.51</v>
      </c>
      <c r="Y959" s="884">
        <v>4.76</v>
      </c>
      <c r="Z959" s="867">
        <f>SUM(V959:Y959)</f>
        <v>42.19</v>
      </c>
      <c r="AA959" s="822">
        <v>31.62</v>
      </c>
      <c r="AB959" s="822">
        <v>66</v>
      </c>
      <c r="AC959" s="833">
        <v>11.54</v>
      </c>
      <c r="AD959" s="531">
        <v>86.93</v>
      </c>
      <c r="AE959" s="531">
        <v>-1.78</v>
      </c>
      <c r="AF959" s="531">
        <v>18.77</v>
      </c>
      <c r="AG959" s="540">
        <v>6</v>
      </c>
      <c r="AH959" s="540">
        <v>140</v>
      </c>
      <c r="AI959" s="533"/>
      <c r="AJ959" s="437"/>
      <c r="AK959" s="437"/>
      <c r="AL959" s="550" t="s">
        <v>46</v>
      </c>
      <c r="AM959" s="550" t="s">
        <v>55</v>
      </c>
      <c r="AN959" s="551" t="s">
        <v>55</v>
      </c>
      <c r="AO959" s="550" t="s">
        <v>55</v>
      </c>
      <c r="AP959" s="550" t="s">
        <v>55</v>
      </c>
      <c r="AQ959" s="609" t="s">
        <v>32</v>
      </c>
      <c r="AR959" s="437" t="s">
        <v>2239</v>
      </c>
      <c r="AS959" s="437" t="s">
        <v>3233</v>
      </c>
      <c r="AT959" s="437"/>
      <c r="AU959" s="796" t="s">
        <v>2241</v>
      </c>
      <c r="AV959" s="437">
        <v>958</v>
      </c>
    </row>
    <row r="960" spans="1:48" ht="27">
      <c r="A960" s="541">
        <v>45950</v>
      </c>
      <c r="B960" s="542">
        <v>110</v>
      </c>
      <c r="C960" s="543"/>
      <c r="D960" s="544">
        <v>2508270</v>
      </c>
      <c r="E960" s="544" t="s">
        <v>84</v>
      </c>
      <c r="F960" s="544" t="s">
        <v>55</v>
      </c>
      <c r="G960" s="858">
        <v>14.36</v>
      </c>
      <c r="H960" s="858"/>
      <c r="I960" s="858"/>
      <c r="J960" s="545"/>
      <c r="K960" s="831">
        <v>11.36</v>
      </c>
      <c r="L960" s="546">
        <f>(SSSE[[#This Row],[Protéine Brut (%) (+/-0,7)]]/(100-SSSE[[#This Row],[Humidité (%)]]))*100</f>
        <v>13.264829518916393</v>
      </c>
      <c r="M960" s="866">
        <v>0.11</v>
      </c>
      <c r="N960" s="866"/>
      <c r="O960" s="866">
        <v>1.77</v>
      </c>
      <c r="P960" s="866">
        <v>2.04</v>
      </c>
      <c r="Q960" s="867">
        <f>SUM(M960:P960)</f>
        <v>3.92</v>
      </c>
      <c r="R960" s="868">
        <v>12.12</v>
      </c>
      <c r="S960" s="868">
        <v>26.46</v>
      </c>
      <c r="T960" s="868">
        <v>15.66</v>
      </c>
      <c r="U960" s="867">
        <f>SUM(SSSE[[#This Row],[G 355µ]:[G 250µ]])</f>
        <v>54.239999999999995</v>
      </c>
      <c r="V960" s="868">
        <v>14.4</v>
      </c>
      <c r="W960" s="868">
        <v>11.09</v>
      </c>
      <c r="X960" s="868">
        <v>9.3699999999999992</v>
      </c>
      <c r="Y960" s="884">
        <v>5.48</v>
      </c>
      <c r="Z960" s="867">
        <f>SUM(V960:Y960)</f>
        <v>40.340000000000003</v>
      </c>
      <c r="AA960" s="824">
        <v>32</v>
      </c>
      <c r="AB960" s="824">
        <v>67.2</v>
      </c>
      <c r="AC960" s="1122">
        <v>11.1</v>
      </c>
      <c r="AD960" s="547">
        <v>87.42</v>
      </c>
      <c r="AE960" s="547">
        <v>-1.85</v>
      </c>
      <c r="AF960" s="547">
        <v>18.77</v>
      </c>
      <c r="AG960" s="549">
        <v>4</v>
      </c>
      <c r="AH960" s="549">
        <v>100</v>
      </c>
      <c r="AI960" s="949"/>
      <c r="AJ960" s="550"/>
      <c r="AK960" s="550"/>
      <c r="AL960" s="550" t="s">
        <v>105</v>
      </c>
      <c r="AM960" s="550" t="s">
        <v>55</v>
      </c>
      <c r="AN960" s="551" t="s">
        <v>55</v>
      </c>
      <c r="AO960" s="550" t="s">
        <v>55</v>
      </c>
      <c r="AP960" s="550" t="s">
        <v>55</v>
      </c>
      <c r="AQ960" s="609" t="s">
        <v>32</v>
      </c>
      <c r="AR960" s="437" t="s">
        <v>2239</v>
      </c>
      <c r="AS960" s="437" t="s">
        <v>3234</v>
      </c>
      <c r="AT960" s="437"/>
      <c r="AU960" s="796" t="s">
        <v>2241</v>
      </c>
      <c r="AV960" s="437">
        <v>959</v>
      </c>
    </row>
    <row r="961" spans="1:48" ht="27">
      <c r="A961" s="541">
        <v>45951</v>
      </c>
      <c r="B961" s="542">
        <v>110</v>
      </c>
      <c r="C961" s="543">
        <v>0.375</v>
      </c>
      <c r="D961" s="544">
        <v>2508269</v>
      </c>
      <c r="E961" s="544" t="s">
        <v>21</v>
      </c>
      <c r="F961" s="544" t="s">
        <v>55</v>
      </c>
      <c r="G961" s="858">
        <v>14.13</v>
      </c>
      <c r="H961" s="858"/>
      <c r="I961" s="858"/>
      <c r="J961" s="545"/>
      <c r="K961" s="831">
        <v>11.08</v>
      </c>
      <c r="L961" s="546">
        <f>(SSSE[[#This Row],[Protéine Brut (%) (+/-0,7)]]/(100-SSSE[[#This Row],[Humidité (%)]]))*100</f>
        <v>12.903225806451612</v>
      </c>
      <c r="M961" s="866">
        <v>0.11</v>
      </c>
      <c r="N961" s="866"/>
      <c r="O961" s="866">
        <v>1.25</v>
      </c>
      <c r="P961" s="866">
        <v>1.45</v>
      </c>
      <c r="Q961" s="867">
        <f>SUM(M961:P961)</f>
        <v>2.81</v>
      </c>
      <c r="R961" s="868">
        <v>10.64</v>
      </c>
      <c r="S961" s="868">
        <v>29.61</v>
      </c>
      <c r="T961" s="868">
        <v>16.43</v>
      </c>
      <c r="U961" s="867">
        <f>SUM(SSSE[[#This Row],[G 355µ]:[G 250µ]])</f>
        <v>56.68</v>
      </c>
      <c r="V961" s="868">
        <v>17.27</v>
      </c>
      <c r="W961" s="868">
        <v>13.2</v>
      </c>
      <c r="X961" s="868">
        <v>4.32</v>
      </c>
      <c r="Y961" s="884">
        <v>3.95</v>
      </c>
      <c r="Z961" s="867">
        <f>SUM(V961:Y961)</f>
        <v>38.74</v>
      </c>
      <c r="AA961" s="824"/>
      <c r="AB961" s="824"/>
      <c r="AC961" s="1122"/>
      <c r="AD961" s="547">
        <v>87.62</v>
      </c>
      <c r="AE961" s="547">
        <v>-2.0299999999999998</v>
      </c>
      <c r="AF961" s="547">
        <v>19.239999999999998</v>
      </c>
      <c r="AG961" s="549">
        <v>5</v>
      </c>
      <c r="AH961" s="549">
        <v>101</v>
      </c>
      <c r="AI961" s="949"/>
      <c r="AJ961" s="550"/>
      <c r="AK961" s="550"/>
      <c r="AL961" s="550" t="s">
        <v>46</v>
      </c>
      <c r="AM961" s="550" t="s">
        <v>55</v>
      </c>
      <c r="AN961" s="551" t="s">
        <v>55</v>
      </c>
      <c r="AO961" s="550" t="s">
        <v>55</v>
      </c>
      <c r="AP961" s="550" t="s">
        <v>55</v>
      </c>
      <c r="AQ961" s="609" t="s">
        <v>32</v>
      </c>
      <c r="AR961" s="437" t="s">
        <v>2239</v>
      </c>
      <c r="AS961" s="437" t="s">
        <v>3235</v>
      </c>
      <c r="AT961" s="437"/>
      <c r="AU961" s="796" t="s">
        <v>2241</v>
      </c>
      <c r="AV961" s="437">
        <v>960</v>
      </c>
    </row>
    <row r="962" spans="1:48" ht="27">
      <c r="A962" s="541">
        <v>45951</v>
      </c>
      <c r="B962" s="542">
        <v>110</v>
      </c>
      <c r="C962" s="543">
        <v>0.39583333333333331</v>
      </c>
      <c r="D962" s="544">
        <v>2508282</v>
      </c>
      <c r="E962" s="544" t="s">
        <v>59</v>
      </c>
      <c r="F962" s="544" t="s">
        <v>55</v>
      </c>
      <c r="G962" s="858">
        <v>14.29</v>
      </c>
      <c r="H962" s="858"/>
      <c r="I962" s="858"/>
      <c r="J962" s="545"/>
      <c r="K962" s="831">
        <v>11.53</v>
      </c>
      <c r="L962" s="546">
        <f>(SSSE[[#This Row],[Protéine Brut (%) (+/-0,7)]]/(100-SSSE[[#This Row],[Humidité (%)]]))*100</f>
        <v>13.452339283630845</v>
      </c>
      <c r="M962" s="866">
        <v>0.16</v>
      </c>
      <c r="N962" s="866"/>
      <c r="O962" s="866">
        <v>1.23</v>
      </c>
      <c r="P962" s="866">
        <v>1.4</v>
      </c>
      <c r="Q962" s="867">
        <f>SUM(M962:P962)</f>
        <v>2.79</v>
      </c>
      <c r="R962" s="868">
        <v>10.72</v>
      </c>
      <c r="S962" s="868">
        <v>25.89</v>
      </c>
      <c r="T962" s="868">
        <v>16.8</v>
      </c>
      <c r="U962" s="867">
        <f>SUM(SSSE[[#This Row],[G 355µ]:[G 250µ]])</f>
        <v>53.41</v>
      </c>
      <c r="V962" s="868">
        <v>17.399999999999999</v>
      </c>
      <c r="W962" s="868">
        <v>10.68</v>
      </c>
      <c r="X962" s="868">
        <v>7.55</v>
      </c>
      <c r="Y962" s="884">
        <v>5.88</v>
      </c>
      <c r="Z962" s="867">
        <f>SUM(V962:Y962)</f>
        <v>41.51</v>
      </c>
      <c r="AA962" s="824">
        <v>32</v>
      </c>
      <c r="AB962" s="824">
        <v>64.2</v>
      </c>
      <c r="AC962" s="1122">
        <v>11.3</v>
      </c>
      <c r="AD962" s="547">
        <v>87.29</v>
      </c>
      <c r="AE962" s="547">
        <v>-1.86</v>
      </c>
      <c r="AF962" s="547">
        <v>18.97</v>
      </c>
      <c r="AG962" s="549">
        <v>6</v>
      </c>
      <c r="AH962" s="549">
        <v>125</v>
      </c>
      <c r="AI962" s="949"/>
      <c r="AJ962" s="550"/>
      <c r="AK962" s="550"/>
      <c r="AL962" s="550" t="s">
        <v>46</v>
      </c>
      <c r="AM962" s="550" t="s">
        <v>55</v>
      </c>
      <c r="AN962" s="551" t="s">
        <v>55</v>
      </c>
      <c r="AO962" s="550" t="s">
        <v>55</v>
      </c>
      <c r="AP962" s="550" t="s">
        <v>55</v>
      </c>
      <c r="AQ962" s="609" t="s">
        <v>32</v>
      </c>
      <c r="AR962" s="437" t="s">
        <v>2239</v>
      </c>
      <c r="AS962" s="437" t="s">
        <v>3236</v>
      </c>
      <c r="AT962" s="437"/>
      <c r="AU962" s="796" t="s">
        <v>2241</v>
      </c>
      <c r="AV962" s="437">
        <v>961</v>
      </c>
    </row>
    <row r="963" spans="1:48" ht="27">
      <c r="A963" s="541">
        <v>45951</v>
      </c>
      <c r="B963" s="542">
        <v>110</v>
      </c>
      <c r="C963" s="543">
        <v>0.60416666666666663</v>
      </c>
      <c r="D963" s="544">
        <v>2508299</v>
      </c>
      <c r="E963" s="544" t="s">
        <v>84</v>
      </c>
      <c r="F963" s="544" t="s">
        <v>55</v>
      </c>
      <c r="G963" s="858">
        <v>14.34</v>
      </c>
      <c r="H963" s="858"/>
      <c r="I963" s="858"/>
      <c r="J963" s="545"/>
      <c r="K963" s="831">
        <v>11.46</v>
      </c>
      <c r="L963" s="546">
        <f>(SSSE[[#This Row],[Protéine Brut (%) (+/-0,7)]]/(100-SSSE[[#This Row],[Humidité (%)]]))*100</f>
        <v>13.378473032920851</v>
      </c>
      <c r="M963" s="866">
        <v>0.06</v>
      </c>
      <c r="N963" s="866"/>
      <c r="O963" s="866">
        <v>1.23</v>
      </c>
      <c r="P963" s="866">
        <v>1.66</v>
      </c>
      <c r="Q963" s="867">
        <f>SUM(M963:P963)</f>
        <v>2.95</v>
      </c>
      <c r="R963" s="868">
        <v>11.33</v>
      </c>
      <c r="S963" s="868">
        <v>25.2</v>
      </c>
      <c r="T963" s="868">
        <v>15.2</v>
      </c>
      <c r="U963" s="867">
        <f>SUM(SSSE[[#This Row],[G 355µ]:[G 250µ]])</f>
        <v>51.730000000000004</v>
      </c>
      <c r="V963" s="868">
        <v>14.22</v>
      </c>
      <c r="W963" s="868">
        <v>12.8</v>
      </c>
      <c r="X963" s="868">
        <v>8.16</v>
      </c>
      <c r="Y963" s="884">
        <v>8.01</v>
      </c>
      <c r="Z963" s="867">
        <f>SUM(V963:Y963)</f>
        <v>43.190000000000005</v>
      </c>
      <c r="AA963" s="824">
        <v>30.7</v>
      </c>
      <c r="AB963" s="824">
        <v>65.08</v>
      </c>
      <c r="AC963" s="1122">
        <v>11.13</v>
      </c>
      <c r="AD963" s="547">
        <v>87.67</v>
      </c>
      <c r="AE963" s="547">
        <v>-1.55</v>
      </c>
      <c r="AF963" s="547">
        <v>18.190000000000001</v>
      </c>
      <c r="AG963" s="549">
        <v>5</v>
      </c>
      <c r="AH963" s="549">
        <v>130</v>
      </c>
      <c r="AI963" s="949"/>
      <c r="AJ963" s="550"/>
      <c r="AK963" s="550"/>
      <c r="AL963" s="550" t="s">
        <v>46</v>
      </c>
      <c r="AM963" s="550" t="s">
        <v>55</v>
      </c>
      <c r="AN963" s="551" t="s">
        <v>55</v>
      </c>
      <c r="AO963" s="550" t="s">
        <v>55</v>
      </c>
      <c r="AP963" s="550" t="s">
        <v>55</v>
      </c>
      <c r="AQ963" s="609" t="s">
        <v>32</v>
      </c>
      <c r="AR963" s="437" t="s">
        <v>2239</v>
      </c>
      <c r="AS963" s="437" t="s">
        <v>3237</v>
      </c>
      <c r="AT963" s="437"/>
      <c r="AU963" s="796" t="s">
        <v>2241</v>
      </c>
      <c r="AV963" s="437">
        <v>962</v>
      </c>
    </row>
    <row r="964" spans="1:48" ht="27">
      <c r="A964" s="541">
        <v>45951</v>
      </c>
      <c r="B964" s="542">
        <v>110</v>
      </c>
      <c r="C964" s="543">
        <v>0.77083333333333337</v>
      </c>
      <c r="D964" s="544">
        <v>2508315</v>
      </c>
      <c r="E964" s="544" t="s">
        <v>84</v>
      </c>
      <c r="F964" s="544" t="s">
        <v>55</v>
      </c>
      <c r="G964" s="858">
        <v>13.7</v>
      </c>
      <c r="H964" s="858"/>
      <c r="I964" s="858"/>
      <c r="J964" s="545"/>
      <c r="K964" s="831">
        <v>11.57</v>
      </c>
      <c r="L964" s="546">
        <f>(SSSE[[#This Row],[Protéine Brut (%) (+/-0,7)]]/(100-SSSE[[#This Row],[Humidité (%)]]))*100</f>
        <v>13.406720741599074</v>
      </c>
      <c r="M964" s="866">
        <v>0.01</v>
      </c>
      <c r="N964" s="866"/>
      <c r="O964" s="866">
        <v>1.29</v>
      </c>
      <c r="P964" s="866">
        <v>1.44</v>
      </c>
      <c r="Q964" s="867">
        <f t="shared" ref="Q964:Q965" si="137">SUM(M964:P964)</f>
        <v>2.74</v>
      </c>
      <c r="R964" s="868">
        <v>10.18</v>
      </c>
      <c r="S964" s="868">
        <v>25.4</v>
      </c>
      <c r="T964" s="868">
        <v>14.44</v>
      </c>
      <c r="U964" s="867">
        <f>SUM(SSSE[[#This Row],[G 355µ]:[G 250µ]])</f>
        <v>50.019999999999996</v>
      </c>
      <c r="V964" s="868">
        <v>15.88</v>
      </c>
      <c r="W964" s="868">
        <v>11.26</v>
      </c>
      <c r="X964" s="868">
        <v>10.35</v>
      </c>
      <c r="Y964" s="884">
        <v>6.5</v>
      </c>
      <c r="Z964" s="867">
        <f t="shared" ref="Z964:Z965" si="138">SUM(V964:Y964)</f>
        <v>43.99</v>
      </c>
      <c r="AA964" s="824">
        <v>31.12</v>
      </c>
      <c r="AB964" s="824">
        <v>69</v>
      </c>
      <c r="AC964" s="1122">
        <v>11.38</v>
      </c>
      <c r="AD964" s="547">
        <v>87.93</v>
      </c>
      <c r="AE964" s="547">
        <v>-1.84</v>
      </c>
      <c r="AF964" s="547">
        <v>18.399999999999999</v>
      </c>
      <c r="AG964" s="549">
        <v>6</v>
      </c>
      <c r="AH964" s="549">
        <v>127</v>
      </c>
      <c r="AI964" s="949"/>
      <c r="AJ964" s="550"/>
      <c r="AK964" s="550"/>
      <c r="AL964" s="550" t="s">
        <v>46</v>
      </c>
      <c r="AM964" s="550" t="s">
        <v>55</v>
      </c>
      <c r="AN964" s="551" t="s">
        <v>55</v>
      </c>
      <c r="AO964" s="550" t="s">
        <v>55</v>
      </c>
      <c r="AP964" s="550" t="s">
        <v>55</v>
      </c>
      <c r="AQ964" s="609" t="s">
        <v>32</v>
      </c>
      <c r="AR964" s="437" t="s">
        <v>2239</v>
      </c>
      <c r="AS964" s="437" t="s">
        <v>3238</v>
      </c>
      <c r="AT964" s="437"/>
      <c r="AU964" s="796" t="s">
        <v>2241</v>
      </c>
      <c r="AV964" s="437">
        <v>963</v>
      </c>
    </row>
    <row r="965" spans="1:48" ht="27">
      <c r="A965" s="541">
        <v>45952</v>
      </c>
      <c r="B965" s="542">
        <v>110</v>
      </c>
      <c r="C965" s="543">
        <v>0.3888888888888889</v>
      </c>
      <c r="D965" s="544">
        <v>2508316</v>
      </c>
      <c r="E965" s="544" t="s">
        <v>59</v>
      </c>
      <c r="F965" s="544" t="s">
        <v>55</v>
      </c>
      <c r="G965" s="858">
        <v>14.4</v>
      </c>
      <c r="H965" s="858"/>
      <c r="I965" s="858"/>
      <c r="J965" s="545"/>
      <c r="K965" s="831">
        <v>11.65</v>
      </c>
      <c r="L965" s="546">
        <f>(SSSE[[#This Row],[Protéine Brut (%) (+/-0,7)]]/(100-SSSE[[#This Row],[Humidité (%)]]))*100</f>
        <v>13.609813084112151</v>
      </c>
      <c r="M965" s="866">
        <v>0.06</v>
      </c>
      <c r="N965" s="866"/>
      <c r="O965" s="866">
        <v>1.44</v>
      </c>
      <c r="P965" s="866">
        <v>1.7</v>
      </c>
      <c r="Q965" s="867">
        <f t="shared" si="137"/>
        <v>3.2</v>
      </c>
      <c r="R965" s="868">
        <v>11.09</v>
      </c>
      <c r="S965" s="868">
        <v>26.66</v>
      </c>
      <c r="T965" s="868">
        <v>15.3</v>
      </c>
      <c r="U965" s="867">
        <f>SUM(SSSE[[#This Row],[G 355µ]:[G 250µ]])</f>
        <v>53.05</v>
      </c>
      <c r="V965" s="868">
        <v>15.2</v>
      </c>
      <c r="W965" s="868">
        <v>12.2</v>
      </c>
      <c r="X965" s="868">
        <v>10.15</v>
      </c>
      <c r="Y965" s="884">
        <v>4.3600000000000003</v>
      </c>
      <c r="Z965" s="867">
        <f t="shared" si="138"/>
        <v>41.91</v>
      </c>
      <c r="AA965" s="824">
        <v>31.9</v>
      </c>
      <c r="AB965" s="824">
        <v>66.52</v>
      </c>
      <c r="AC965" s="1122">
        <v>11.5</v>
      </c>
      <c r="AD965" s="547">
        <v>87.62</v>
      </c>
      <c r="AE965" s="547">
        <v>-1.81</v>
      </c>
      <c r="AF965" s="547">
        <v>18.600000000000001</v>
      </c>
      <c r="AG965" s="549">
        <v>5</v>
      </c>
      <c r="AH965" s="549">
        <v>112</v>
      </c>
      <c r="AI965" s="949"/>
      <c r="AJ965" s="550"/>
      <c r="AK965" s="550"/>
      <c r="AL965" s="550" t="s">
        <v>46</v>
      </c>
      <c r="AM965" s="550" t="s">
        <v>55</v>
      </c>
      <c r="AN965" s="551" t="s">
        <v>55</v>
      </c>
      <c r="AO965" s="550" t="s">
        <v>55</v>
      </c>
      <c r="AP965" s="550" t="s">
        <v>55</v>
      </c>
      <c r="AQ965" s="609" t="s">
        <v>32</v>
      </c>
      <c r="AR965" s="437" t="s">
        <v>2239</v>
      </c>
      <c r="AS965" s="437" t="s">
        <v>3239</v>
      </c>
      <c r="AT965" s="437"/>
      <c r="AU965" s="796" t="s">
        <v>2241</v>
      </c>
      <c r="AV965" s="437">
        <v>964</v>
      </c>
    </row>
    <row r="966" spans="1:48" ht="27">
      <c r="A966" s="541">
        <v>45952</v>
      </c>
      <c r="B966" s="542">
        <v>110</v>
      </c>
      <c r="C966" s="543">
        <v>0.72222222222222221</v>
      </c>
      <c r="D966" s="544">
        <v>2508336</v>
      </c>
      <c r="E966" s="544" t="s">
        <v>21</v>
      </c>
      <c r="F966" s="544" t="s">
        <v>55</v>
      </c>
      <c r="G966" s="858">
        <v>14.39</v>
      </c>
      <c r="H966" s="858"/>
      <c r="I966" s="858"/>
      <c r="J966" s="545"/>
      <c r="K966" s="831">
        <v>11.27</v>
      </c>
      <c r="L966" s="546">
        <f>(SSSE[[#This Row],[Protéine Brut (%) (+/-0,7)]]/(100-SSSE[[#This Row],[Humidité (%)]]))*100</f>
        <v>13.164349959116924</v>
      </c>
      <c r="M966" s="866">
        <v>0.08</v>
      </c>
      <c r="N966" s="866"/>
      <c r="O966" s="866">
        <v>1.17</v>
      </c>
      <c r="P966" s="866">
        <v>1.04</v>
      </c>
      <c r="Q966" s="867">
        <f>SUM(M966:P966)</f>
        <v>2.29</v>
      </c>
      <c r="R966" s="868">
        <v>10.54</v>
      </c>
      <c r="S966" s="868">
        <v>27.28</v>
      </c>
      <c r="T966" s="868">
        <v>16.8</v>
      </c>
      <c r="U966" s="867">
        <f>SUM(SSSE[[#This Row],[G 355µ]:[G 250µ]])</f>
        <v>54.620000000000005</v>
      </c>
      <c r="V966" s="868">
        <v>17.940000000000001</v>
      </c>
      <c r="W966" s="868">
        <v>13.23</v>
      </c>
      <c r="X966" s="868">
        <v>3.9</v>
      </c>
      <c r="Y966" s="884">
        <v>5.72</v>
      </c>
      <c r="Z966" s="867">
        <f>SUM(V966:Y966)</f>
        <v>40.79</v>
      </c>
      <c r="AA966" s="824"/>
      <c r="AB966" s="824"/>
      <c r="AC966" s="1122"/>
      <c r="AD966" s="547">
        <v>87.06</v>
      </c>
      <c r="AE966" s="547">
        <v>-1.97</v>
      </c>
      <c r="AF966" s="547">
        <v>19.489999999999998</v>
      </c>
      <c r="AG966" s="549">
        <v>5</v>
      </c>
      <c r="AH966" s="549">
        <v>126</v>
      </c>
      <c r="AI966" s="949"/>
      <c r="AJ966" s="550"/>
      <c r="AK966" s="550"/>
      <c r="AL966" s="550" t="s">
        <v>46</v>
      </c>
      <c r="AM966" s="550" t="s">
        <v>55</v>
      </c>
      <c r="AN966" s="551" t="s">
        <v>55</v>
      </c>
      <c r="AO966" s="550" t="s">
        <v>55</v>
      </c>
      <c r="AP966" s="550" t="s">
        <v>55</v>
      </c>
      <c r="AQ966" s="609" t="s">
        <v>32</v>
      </c>
      <c r="AR966" s="437" t="s">
        <v>2239</v>
      </c>
      <c r="AS966" s="437" t="s">
        <v>3240</v>
      </c>
      <c r="AT966" s="437"/>
      <c r="AU966" s="796" t="s">
        <v>2241</v>
      </c>
      <c r="AV966" s="437">
        <v>965</v>
      </c>
    </row>
    <row r="967" spans="1:48" ht="27">
      <c r="A967" s="541">
        <v>45953</v>
      </c>
      <c r="B967" s="542">
        <v>110</v>
      </c>
      <c r="C967" s="543">
        <v>0.41666666666666669</v>
      </c>
      <c r="D967" s="544">
        <v>2508350</v>
      </c>
      <c r="E967" s="544" t="s">
        <v>59</v>
      </c>
      <c r="F967" s="544" t="s">
        <v>55</v>
      </c>
      <c r="G967" s="858">
        <v>14.05</v>
      </c>
      <c r="H967" s="858"/>
      <c r="I967" s="858"/>
      <c r="J967" s="545"/>
      <c r="K967" s="831">
        <v>11.33</v>
      </c>
      <c r="L967" s="546">
        <f>(SSSE[[#This Row],[Protéine Brut (%) (+/-0,7)]]/(100-SSSE[[#This Row],[Humidité (%)]]))*100</f>
        <v>13.182082606166375</v>
      </c>
      <c r="M967" s="866">
        <v>0.1</v>
      </c>
      <c r="N967" s="866"/>
      <c r="O967" s="866">
        <v>1.3</v>
      </c>
      <c r="P967" s="866">
        <v>1.6</v>
      </c>
      <c r="Q967" s="867">
        <f>SUM(M967:P967)</f>
        <v>3</v>
      </c>
      <c r="R967" s="868">
        <v>9.73</v>
      </c>
      <c r="S967" s="868">
        <v>22.79</v>
      </c>
      <c r="T967" s="868">
        <v>16.739999999999998</v>
      </c>
      <c r="U967" s="867">
        <f>SUM(SSSE[[#This Row],[G 355µ]:[G 250µ]])</f>
        <v>49.259999999999991</v>
      </c>
      <c r="V967" s="868">
        <v>16.690000000000001</v>
      </c>
      <c r="W967" s="868">
        <v>12.04</v>
      </c>
      <c r="X967" s="868">
        <v>10.210000000000001</v>
      </c>
      <c r="Y967" s="884">
        <v>7.17</v>
      </c>
      <c r="Z967" s="867">
        <f>SUM(V967:Y967)</f>
        <v>46.11</v>
      </c>
      <c r="AA967" s="824">
        <v>32</v>
      </c>
      <c r="AB967" s="824">
        <v>67</v>
      </c>
      <c r="AC967" s="1122">
        <v>11.5</v>
      </c>
      <c r="AD967" s="547">
        <v>87.1</v>
      </c>
      <c r="AE967" s="547">
        <v>-1.84</v>
      </c>
      <c r="AF967" s="547">
        <v>19.510000000000002</v>
      </c>
      <c r="AG967" s="549">
        <v>9</v>
      </c>
      <c r="AH967" s="549">
        <v>99</v>
      </c>
      <c r="AI967" s="949"/>
      <c r="AJ967" s="550"/>
      <c r="AK967" s="550"/>
      <c r="AL967" s="550" t="s">
        <v>27</v>
      </c>
      <c r="AM967" s="550" t="s">
        <v>55</v>
      </c>
      <c r="AN967" s="551" t="s">
        <v>55</v>
      </c>
      <c r="AO967" s="550" t="s">
        <v>55</v>
      </c>
      <c r="AP967" s="550" t="s">
        <v>55</v>
      </c>
      <c r="AQ967" s="609" t="s">
        <v>32</v>
      </c>
      <c r="AR967" s="437" t="s">
        <v>2239</v>
      </c>
      <c r="AS967" s="437" t="s">
        <v>3241</v>
      </c>
      <c r="AT967" s="437"/>
      <c r="AU967" s="796" t="s">
        <v>2241</v>
      </c>
      <c r="AV967" s="437">
        <v>966</v>
      </c>
    </row>
    <row r="968" spans="1:48" ht="27">
      <c r="A968" s="541">
        <v>45953</v>
      </c>
      <c r="B968" s="542">
        <v>110</v>
      </c>
      <c r="C968" s="543">
        <v>0.71875</v>
      </c>
      <c r="D968" s="544">
        <v>2508363</v>
      </c>
      <c r="E968" s="544" t="s">
        <v>21</v>
      </c>
      <c r="F968" s="544" t="s">
        <v>55</v>
      </c>
      <c r="G968" s="858">
        <v>13.66</v>
      </c>
      <c r="H968" s="858"/>
      <c r="I968" s="858"/>
      <c r="J968" s="545"/>
      <c r="K968" s="831">
        <v>11.56</v>
      </c>
      <c r="L968" s="546">
        <f>(SSSE[[#This Row],[Protéine Brut (%) (+/-0,7)]]/(100-SSSE[[#This Row],[Humidité (%)]]))*100</f>
        <v>13.388927495946259</v>
      </c>
      <c r="M968" s="866"/>
      <c r="N968" s="866"/>
      <c r="O968" s="866"/>
      <c r="P968" s="866"/>
      <c r="Q968" s="867"/>
      <c r="R968" s="868"/>
      <c r="S968" s="868"/>
      <c r="T968" s="868"/>
      <c r="U968" s="867"/>
      <c r="V968" s="868"/>
      <c r="W968" s="868"/>
      <c r="X968" s="868"/>
      <c r="Y968" s="884"/>
      <c r="Z968" s="867"/>
      <c r="AA968" s="824"/>
      <c r="AB968" s="824"/>
      <c r="AC968" s="1122"/>
      <c r="AD968" s="547">
        <v>86.99</v>
      </c>
      <c r="AE968" s="547">
        <v>-2</v>
      </c>
      <c r="AF968" s="547">
        <v>19.82</v>
      </c>
      <c r="AG968" s="549">
        <v>10</v>
      </c>
      <c r="AH968" s="549">
        <v>95</v>
      </c>
      <c r="AI968" s="949">
        <v>0.84</v>
      </c>
      <c r="AJ968" s="550"/>
      <c r="AK968" s="550"/>
      <c r="AL968" s="550" t="s">
        <v>62</v>
      </c>
      <c r="AM968" s="550" t="s">
        <v>55</v>
      </c>
      <c r="AN968" s="551" t="s">
        <v>55</v>
      </c>
      <c r="AO968" s="550" t="s">
        <v>55</v>
      </c>
      <c r="AP968" s="550" t="s">
        <v>55</v>
      </c>
      <c r="AQ968" s="609" t="s">
        <v>32</v>
      </c>
      <c r="AR968" s="437" t="s">
        <v>2239</v>
      </c>
      <c r="AS968" s="437" t="s">
        <v>3242</v>
      </c>
      <c r="AT968" s="437"/>
      <c r="AU968" s="796" t="s">
        <v>2241</v>
      </c>
      <c r="AV968" s="437">
        <v>967</v>
      </c>
    </row>
    <row r="969" spans="1:48" ht="27">
      <c r="A969" s="541">
        <v>45954</v>
      </c>
      <c r="B969" s="542">
        <v>110</v>
      </c>
      <c r="C969" s="543">
        <v>0.47916666666666669</v>
      </c>
      <c r="D969" s="544">
        <v>2508379</v>
      </c>
      <c r="E969" s="544" t="s">
        <v>59</v>
      </c>
      <c r="F969" s="544" t="s">
        <v>55</v>
      </c>
      <c r="G969" s="858">
        <v>14.2</v>
      </c>
      <c r="H969" s="858"/>
      <c r="I969" s="858"/>
      <c r="J969" s="545"/>
      <c r="K969" s="831">
        <v>11.63</v>
      </c>
      <c r="L969" s="546">
        <f>(SSSE[[#This Row],[Protéine Brut (%) (+/-0,7)]]/(100-SSSE[[#This Row],[Humidité (%)]]))*100</f>
        <v>13.554778554778558</v>
      </c>
      <c r="M969" s="866">
        <v>9.3000000000000007</v>
      </c>
      <c r="N969" s="866"/>
      <c r="O969" s="866">
        <v>1.6</v>
      </c>
      <c r="P969" s="866">
        <v>1.1499999999999999</v>
      </c>
      <c r="Q969" s="867">
        <f>SUM(M969:P969)</f>
        <v>12.05</v>
      </c>
      <c r="R969" s="868">
        <v>8.3000000000000007</v>
      </c>
      <c r="S969" s="868">
        <v>20.7</v>
      </c>
      <c r="T969" s="868">
        <v>15.4</v>
      </c>
      <c r="U969" s="867">
        <f>SUM(SSSE[[#This Row],[G 355µ]:[G 250µ]])</f>
        <v>44.4</v>
      </c>
      <c r="V969" s="868">
        <v>15.3</v>
      </c>
      <c r="W969" s="868">
        <v>9.6999999999999993</v>
      </c>
      <c r="X969" s="868">
        <v>11.4</v>
      </c>
      <c r="Y969" s="884">
        <v>5.6</v>
      </c>
      <c r="Z969" s="867">
        <f>SUM(V969:Y969)</f>
        <v>42</v>
      </c>
      <c r="AA969" s="824">
        <v>34.36</v>
      </c>
      <c r="AB969" s="824">
        <v>72</v>
      </c>
      <c r="AC969" s="1122">
        <v>11.9</v>
      </c>
      <c r="AD969" s="547">
        <v>86.82</v>
      </c>
      <c r="AE969" s="547">
        <v>-1.57</v>
      </c>
      <c r="AF969" s="547">
        <v>18.16</v>
      </c>
      <c r="AG969" s="549">
        <v>11</v>
      </c>
      <c r="AH969" s="549">
        <v>100</v>
      </c>
      <c r="AI969" s="949"/>
      <c r="AJ969" s="550"/>
      <c r="AK969" s="550"/>
      <c r="AL969" s="550" t="s">
        <v>105</v>
      </c>
      <c r="AM969" s="550" t="s">
        <v>55</v>
      </c>
      <c r="AN969" s="551" t="s">
        <v>55</v>
      </c>
      <c r="AO969" s="550" t="s">
        <v>55</v>
      </c>
      <c r="AP969" s="550" t="s">
        <v>55</v>
      </c>
      <c r="AQ969" s="609" t="s">
        <v>32</v>
      </c>
      <c r="AR969" s="437" t="s">
        <v>2239</v>
      </c>
      <c r="AS969" s="437" t="s">
        <v>3243</v>
      </c>
      <c r="AT969" s="437"/>
      <c r="AU969" s="796" t="s">
        <v>2241</v>
      </c>
      <c r="AV969" s="437">
        <v>968</v>
      </c>
    </row>
    <row r="970" spans="1:48" ht="27">
      <c r="A970" s="541">
        <v>45954</v>
      </c>
      <c r="B970" s="542">
        <v>110</v>
      </c>
      <c r="C970" s="543">
        <v>0.58333333333333337</v>
      </c>
      <c r="D970" s="544">
        <v>2508382</v>
      </c>
      <c r="E970" s="544" t="s">
        <v>59</v>
      </c>
      <c r="F970" s="544" t="s">
        <v>55</v>
      </c>
      <c r="G970" s="858">
        <v>14.13</v>
      </c>
      <c r="H970" s="858"/>
      <c r="I970" s="858"/>
      <c r="J970" s="545"/>
      <c r="K970" s="831">
        <v>11.3</v>
      </c>
      <c r="L970" s="546">
        <f>(SSSE[[#This Row],[Protéine Brut (%) (+/-0,7)]]/(100-SSSE[[#This Row],[Humidité (%)]]))*100</f>
        <v>13.159427040875743</v>
      </c>
      <c r="M970" s="866">
        <v>0.1</v>
      </c>
      <c r="N970" s="866"/>
      <c r="O970" s="866">
        <v>1.01</v>
      </c>
      <c r="P970" s="866">
        <v>1.28</v>
      </c>
      <c r="Q970" s="867">
        <f t="shared" ref="Q970:Q972" si="139">SUM(M970:P970)</f>
        <v>2.39</v>
      </c>
      <c r="R970" s="868">
        <v>11.03</v>
      </c>
      <c r="S970" s="868">
        <v>25.18</v>
      </c>
      <c r="T970" s="868">
        <v>18.579999999999998</v>
      </c>
      <c r="U970" s="867">
        <f>SUM(SSSE[[#This Row],[G 355µ]:[G 250µ]])</f>
        <v>54.79</v>
      </c>
      <c r="V970" s="868">
        <v>20.28</v>
      </c>
      <c r="W970" s="868">
        <v>6.4</v>
      </c>
      <c r="X970" s="868">
        <v>8.27</v>
      </c>
      <c r="Y970" s="884">
        <v>5.8</v>
      </c>
      <c r="Z970" s="867">
        <f t="shared" ref="Z970:Z972" si="140">SUM(V970:Y970)</f>
        <v>40.75</v>
      </c>
      <c r="AA970" s="824"/>
      <c r="AB970" s="824"/>
      <c r="AC970" s="1122"/>
      <c r="AD970" s="547">
        <v>86.92</v>
      </c>
      <c r="AE970" s="547">
        <v>-1.63</v>
      </c>
      <c r="AF970" s="547">
        <v>18.32</v>
      </c>
      <c r="AG970" s="549">
        <v>8</v>
      </c>
      <c r="AH970" s="549">
        <v>98</v>
      </c>
      <c r="AI970" s="949"/>
      <c r="AJ970" s="550"/>
      <c r="AK970" s="550"/>
      <c r="AL970" s="550" t="s">
        <v>27</v>
      </c>
      <c r="AM970" s="550" t="s">
        <v>55</v>
      </c>
      <c r="AN970" s="551" t="s">
        <v>55</v>
      </c>
      <c r="AO970" s="550" t="s">
        <v>55</v>
      </c>
      <c r="AP970" s="550" t="s">
        <v>55</v>
      </c>
      <c r="AQ970" s="609" t="s">
        <v>32</v>
      </c>
      <c r="AR970" s="437" t="s">
        <v>2239</v>
      </c>
      <c r="AS970" s="437" t="s">
        <v>3244</v>
      </c>
      <c r="AT970" s="437"/>
      <c r="AU970" s="796" t="s">
        <v>2241</v>
      </c>
      <c r="AV970" s="437">
        <v>969</v>
      </c>
    </row>
    <row r="971" spans="1:48" ht="27">
      <c r="A971" s="541">
        <v>45956</v>
      </c>
      <c r="B971" s="542">
        <v>110</v>
      </c>
      <c r="C971" s="543">
        <v>0.45833333333333331</v>
      </c>
      <c r="D971" s="544">
        <v>2508441</v>
      </c>
      <c r="E971" s="544" t="s">
        <v>21</v>
      </c>
      <c r="F971" s="544" t="s">
        <v>55</v>
      </c>
      <c r="G971" s="858">
        <v>13.6</v>
      </c>
      <c r="H971" s="858"/>
      <c r="I971" s="858"/>
      <c r="J971" s="545"/>
      <c r="K971" s="831">
        <v>12.13</v>
      </c>
      <c r="L971" s="546">
        <f>(SSSE[[#This Row],[Protéine Brut (%) (+/-0,7)]]/(100-SSSE[[#This Row],[Humidité (%)]]))*100</f>
        <v>14.039351851851853</v>
      </c>
      <c r="M971" s="866">
        <v>0.13</v>
      </c>
      <c r="N971" s="866"/>
      <c r="O971" s="866">
        <v>1.2</v>
      </c>
      <c r="P971" s="866">
        <v>1.46</v>
      </c>
      <c r="Q971" s="867">
        <f t="shared" si="139"/>
        <v>2.79</v>
      </c>
      <c r="R971" s="868">
        <v>11.78</v>
      </c>
      <c r="S971" s="868">
        <v>29.05</v>
      </c>
      <c r="T971" s="868">
        <v>17.2</v>
      </c>
      <c r="U971" s="867">
        <f>SUM(SSSE[[#This Row],[G 355µ]:[G 250µ]])</f>
        <v>58.03</v>
      </c>
      <c r="V971" s="868">
        <v>17.64</v>
      </c>
      <c r="W971" s="868">
        <v>12.4</v>
      </c>
      <c r="X971" s="868">
        <v>3.55</v>
      </c>
      <c r="Y971" s="884">
        <v>5.3</v>
      </c>
      <c r="Z971" s="867">
        <f t="shared" si="140"/>
        <v>38.889999999999993</v>
      </c>
      <c r="AA971" s="824">
        <v>34.4</v>
      </c>
      <c r="AB971" s="824">
        <v>67</v>
      </c>
      <c r="AC971" s="1122">
        <v>12.16</v>
      </c>
      <c r="AD971" s="547">
        <v>87.11</v>
      </c>
      <c r="AE971" s="547">
        <v>-1.92</v>
      </c>
      <c r="AF971" s="547">
        <v>19.350000000000001</v>
      </c>
      <c r="AG971" s="549">
        <v>7</v>
      </c>
      <c r="AH971" s="549">
        <v>105</v>
      </c>
      <c r="AI971" s="949"/>
      <c r="AJ971" s="550"/>
      <c r="AK971" s="550"/>
      <c r="AL971" s="550" t="s">
        <v>27</v>
      </c>
      <c r="AM971" s="550" t="s">
        <v>55</v>
      </c>
      <c r="AN971" s="551" t="s">
        <v>55</v>
      </c>
      <c r="AO971" s="550" t="s">
        <v>55</v>
      </c>
      <c r="AP971" s="550" t="s">
        <v>55</v>
      </c>
      <c r="AQ971" s="609" t="s">
        <v>32</v>
      </c>
      <c r="AR971" s="437" t="s">
        <v>2239</v>
      </c>
      <c r="AS971" s="437" t="s">
        <v>3245</v>
      </c>
      <c r="AT971" s="437"/>
      <c r="AU971" s="796" t="s">
        <v>2241</v>
      </c>
      <c r="AV971" s="437">
        <v>970</v>
      </c>
    </row>
    <row r="972" spans="1:48" ht="27">
      <c r="A972" s="541">
        <v>45957</v>
      </c>
      <c r="B972" s="542">
        <v>110</v>
      </c>
      <c r="C972" s="543">
        <v>0.38541666666666669</v>
      </c>
      <c r="D972" s="544">
        <v>2508464</v>
      </c>
      <c r="E972" s="544" t="s">
        <v>59</v>
      </c>
      <c r="F972" s="544" t="s">
        <v>55</v>
      </c>
      <c r="G972" s="858">
        <v>14.2</v>
      </c>
      <c r="H972" s="858"/>
      <c r="I972" s="858"/>
      <c r="J972" s="545"/>
      <c r="K972" s="831">
        <v>11.64</v>
      </c>
      <c r="L972" s="546">
        <f>(SSSE[[#This Row],[Protéine Brut (%) (+/-0,7)]]/(100-SSSE[[#This Row],[Humidité (%)]]))*100</f>
        <v>13.566433566433567</v>
      </c>
      <c r="M972" s="866">
        <v>0</v>
      </c>
      <c r="N972" s="866"/>
      <c r="O972" s="866">
        <v>1.05</v>
      </c>
      <c r="P972" s="866">
        <v>1.2</v>
      </c>
      <c r="Q972" s="867">
        <f t="shared" si="139"/>
        <v>2.25</v>
      </c>
      <c r="R972" s="868">
        <v>9.6999999999999993</v>
      </c>
      <c r="S972" s="868">
        <v>23.9</v>
      </c>
      <c r="T972" s="868">
        <v>16.899999999999999</v>
      </c>
      <c r="U972" s="867">
        <f>SUM(SSSE[[#This Row],[G 355µ]:[G 250µ]])</f>
        <v>50.499999999999993</v>
      </c>
      <c r="V972" s="868">
        <v>15.8</v>
      </c>
      <c r="W972" s="868">
        <v>11.3</v>
      </c>
      <c r="X972" s="868">
        <v>9.9</v>
      </c>
      <c r="Y972" s="884">
        <v>7.7</v>
      </c>
      <c r="Z972" s="867">
        <f t="shared" si="140"/>
        <v>44.7</v>
      </c>
      <c r="AA972" s="824">
        <v>33.33</v>
      </c>
      <c r="AB972" s="824">
        <v>64</v>
      </c>
      <c r="AC972" s="1122">
        <v>11.4</v>
      </c>
      <c r="AD972" s="547">
        <v>87.23</v>
      </c>
      <c r="AE972" s="547">
        <v>-1.9</v>
      </c>
      <c r="AF972" s="547">
        <v>18.34</v>
      </c>
      <c r="AG972" s="549">
        <v>5</v>
      </c>
      <c r="AH972" s="549">
        <v>120</v>
      </c>
      <c r="AI972" s="949"/>
      <c r="AJ972" s="550"/>
      <c r="AK972" s="550"/>
      <c r="AL972" s="550" t="s">
        <v>27</v>
      </c>
      <c r="AM972" s="550" t="s">
        <v>55</v>
      </c>
      <c r="AN972" s="551" t="s">
        <v>55</v>
      </c>
      <c r="AO972" s="550" t="s">
        <v>55</v>
      </c>
      <c r="AP972" s="550" t="s">
        <v>55</v>
      </c>
      <c r="AQ972" s="609" t="s">
        <v>32</v>
      </c>
      <c r="AR972" s="437" t="s">
        <v>2239</v>
      </c>
      <c r="AS972" s="437" t="s">
        <v>3246</v>
      </c>
      <c r="AT972" s="437"/>
      <c r="AU972" s="796" t="s">
        <v>2241</v>
      </c>
      <c r="AV972" s="437">
        <v>971</v>
      </c>
    </row>
    <row r="973" spans="1:48" ht="27">
      <c r="A973" s="541">
        <v>45958</v>
      </c>
      <c r="B973" s="542">
        <v>110</v>
      </c>
      <c r="C973" s="543">
        <v>0.45833333333333331</v>
      </c>
      <c r="D973" s="544">
        <v>2508502</v>
      </c>
      <c r="E973" s="544" t="s">
        <v>59</v>
      </c>
      <c r="F973" s="544" t="s">
        <v>55</v>
      </c>
      <c r="G973" s="858">
        <v>14.16</v>
      </c>
      <c r="H973" s="858"/>
      <c r="I973" s="858"/>
      <c r="J973" s="545"/>
      <c r="K973" s="831">
        <v>11.83</v>
      </c>
      <c r="L973" s="546">
        <f>(SSSE[[#This Row],[Protéine Brut (%) (+/-0,7)]]/(100-SSSE[[#This Row],[Humidité (%)]]))*100</f>
        <v>13.781453867660765</v>
      </c>
      <c r="M973" s="866">
        <v>0.06</v>
      </c>
      <c r="N973" s="866"/>
      <c r="O973" s="866">
        <v>0.81</v>
      </c>
      <c r="P973" s="866">
        <v>0.98</v>
      </c>
      <c r="Q973" s="867">
        <f t="shared" ref="Q973:Q978" si="141">SUM(M973:P973)</f>
        <v>1.85</v>
      </c>
      <c r="R973" s="868">
        <v>9.2200000000000006</v>
      </c>
      <c r="S973" s="868">
        <v>22.65</v>
      </c>
      <c r="T973" s="868">
        <v>16.059999999999999</v>
      </c>
      <c r="U973" s="867">
        <f>SUM(SSSE[[#This Row],[G 355µ]:[G 250µ]])</f>
        <v>47.929999999999993</v>
      </c>
      <c r="V973" s="868">
        <v>16.059999999999999</v>
      </c>
      <c r="W973" s="868">
        <v>16.329999999999998</v>
      </c>
      <c r="X973" s="868">
        <v>12.95</v>
      </c>
      <c r="Y973" s="884">
        <v>7.45</v>
      </c>
      <c r="Z973" s="867">
        <f t="shared" ref="Z973" si="142">SUM(V973:Y973)</f>
        <v>52.790000000000006</v>
      </c>
      <c r="AA973" s="824">
        <v>34</v>
      </c>
      <c r="AB973" s="824">
        <v>66</v>
      </c>
      <c r="AC973" s="1122">
        <v>11.9</v>
      </c>
      <c r="AD973" s="547">
        <v>87.32</v>
      </c>
      <c r="AE973" s="547">
        <v>-1.7</v>
      </c>
      <c r="AF973" s="547">
        <v>17.899999999999999</v>
      </c>
      <c r="AG973" s="549">
        <v>5</v>
      </c>
      <c r="AH973" s="549">
        <v>112</v>
      </c>
      <c r="AI973" s="949"/>
      <c r="AJ973" s="550"/>
      <c r="AK973" s="550"/>
      <c r="AL973" s="550" t="s">
        <v>27</v>
      </c>
      <c r="AM973" s="550" t="s">
        <v>55</v>
      </c>
      <c r="AN973" s="551" t="s">
        <v>55</v>
      </c>
      <c r="AO973" s="550" t="s">
        <v>55</v>
      </c>
      <c r="AP973" s="550" t="s">
        <v>55</v>
      </c>
      <c r="AQ973" s="609" t="s">
        <v>32</v>
      </c>
      <c r="AR973" s="437" t="s">
        <v>2239</v>
      </c>
      <c r="AS973" s="437" t="s">
        <v>3247</v>
      </c>
      <c r="AT973" s="437"/>
      <c r="AU973" s="796" t="s">
        <v>2241</v>
      </c>
      <c r="AV973" s="437">
        <v>972</v>
      </c>
    </row>
    <row r="974" spans="1:48" ht="27">
      <c r="A974" s="541">
        <v>45959</v>
      </c>
      <c r="B974" s="542">
        <v>110</v>
      </c>
      <c r="C974" s="543">
        <v>0.33333333333333331</v>
      </c>
      <c r="D974" s="544">
        <v>2508518</v>
      </c>
      <c r="E974" s="544" t="s">
        <v>59</v>
      </c>
      <c r="F974" s="544" t="s">
        <v>55</v>
      </c>
      <c r="G974" s="858">
        <v>14.2</v>
      </c>
      <c r="H974" s="858"/>
      <c r="I974" s="858"/>
      <c r="J974" s="545"/>
      <c r="K974" s="831">
        <v>11.62</v>
      </c>
      <c r="L974" s="546">
        <f>(SSSE[[#This Row],[Protéine Brut (%) (+/-0,7)]]/(100-SSSE[[#This Row],[Humidité (%)]]))*100</f>
        <v>13.543123543123542</v>
      </c>
      <c r="M974" s="866">
        <v>0.09</v>
      </c>
      <c r="N974" s="866"/>
      <c r="O974" s="866">
        <v>0.93</v>
      </c>
      <c r="P974" s="866">
        <v>1.1599999999999999</v>
      </c>
      <c r="Q974" s="867">
        <f t="shared" si="141"/>
        <v>2.1799999999999997</v>
      </c>
      <c r="R974" s="868">
        <v>10.45</v>
      </c>
      <c r="S974" s="868">
        <v>24.43</v>
      </c>
      <c r="T974" s="868">
        <v>14.97</v>
      </c>
      <c r="U974" s="867">
        <f>SUM(SSSE[[#This Row],[G 355µ]:[G 250µ]])</f>
        <v>49.849999999999994</v>
      </c>
      <c r="V974" s="868">
        <v>16.91</v>
      </c>
      <c r="W974" s="868">
        <v>11.51</v>
      </c>
      <c r="X974" s="868">
        <v>11.61</v>
      </c>
      <c r="Y974" s="884">
        <v>6.5</v>
      </c>
      <c r="Z974" s="867">
        <f t="shared" ref="Z974:Z981" si="143">SUM(V974:Y974)</f>
        <v>46.53</v>
      </c>
      <c r="AA974" s="824">
        <v>33.590000000000003</v>
      </c>
      <c r="AB974" s="824">
        <v>64</v>
      </c>
      <c r="AC974" s="1122">
        <v>12.1</v>
      </c>
      <c r="AD974" s="547">
        <v>87.54</v>
      </c>
      <c r="AE974" s="547">
        <v>-1.99</v>
      </c>
      <c r="AF974" s="547">
        <v>18.04</v>
      </c>
      <c r="AG974" s="549">
        <v>4</v>
      </c>
      <c r="AH974" s="549">
        <v>88</v>
      </c>
      <c r="AI974" s="949">
        <v>0.82</v>
      </c>
      <c r="AJ974" s="550"/>
      <c r="AK974" s="550"/>
      <c r="AL974" s="550" t="s">
        <v>105</v>
      </c>
      <c r="AM974" s="550" t="s">
        <v>55</v>
      </c>
      <c r="AN974" s="551" t="s">
        <v>55</v>
      </c>
      <c r="AO974" s="550" t="s">
        <v>55</v>
      </c>
      <c r="AP974" s="550" t="s">
        <v>55</v>
      </c>
      <c r="AQ974" s="609" t="s">
        <v>32</v>
      </c>
      <c r="AR974" s="437" t="s">
        <v>2239</v>
      </c>
      <c r="AS974" s="437" t="s">
        <v>3248</v>
      </c>
      <c r="AT974" s="437"/>
      <c r="AU974" s="796" t="s">
        <v>2241</v>
      </c>
      <c r="AV974" s="437">
        <v>973</v>
      </c>
    </row>
    <row r="975" spans="1:48" ht="27">
      <c r="A975" s="535">
        <v>45960</v>
      </c>
      <c r="B975" s="536">
        <v>110</v>
      </c>
      <c r="C975" s="537">
        <v>0.40625</v>
      </c>
      <c r="D975" s="538">
        <v>2508559</v>
      </c>
      <c r="E975" s="538" t="s">
        <v>59</v>
      </c>
      <c r="F975" s="538" t="s">
        <v>55</v>
      </c>
      <c r="G975" s="858">
        <v>14.17</v>
      </c>
      <c r="H975" s="857"/>
      <c r="I975" s="857"/>
      <c r="J975" s="530"/>
      <c r="K975" s="830">
        <v>11.8</v>
      </c>
      <c r="L975" s="546">
        <f>(SSSE[[#This Row],[Protéine Brut (%) (+/-0,7)]]/(100-SSSE[[#This Row],[Humidité (%)]]))*100</f>
        <v>13.748106722591169</v>
      </c>
      <c r="M975" s="865">
        <v>0.03</v>
      </c>
      <c r="N975" s="865"/>
      <c r="O975" s="865">
        <v>0.9</v>
      </c>
      <c r="P975" s="865">
        <v>1.3</v>
      </c>
      <c r="Q975" s="867">
        <f t="shared" si="141"/>
        <v>2.23</v>
      </c>
      <c r="R975" s="862">
        <v>11.2</v>
      </c>
      <c r="S975" s="862">
        <v>26.7</v>
      </c>
      <c r="T975" s="862">
        <v>18</v>
      </c>
      <c r="U975" s="867">
        <f>SUM(SSSE[[#This Row],[G 355µ]:[G 250µ]])</f>
        <v>55.9</v>
      </c>
      <c r="V975" s="862">
        <v>16.239999999999998</v>
      </c>
      <c r="W975" s="862">
        <v>10.4</v>
      </c>
      <c r="X975" s="862">
        <v>8.1999999999999993</v>
      </c>
      <c r="Y975" s="883">
        <v>4.4000000000000004</v>
      </c>
      <c r="Z975" s="867">
        <f t="shared" si="143"/>
        <v>39.24</v>
      </c>
      <c r="AA975" s="822"/>
      <c r="AB975" s="822"/>
      <c r="AC975" s="833"/>
      <c r="AD975" s="531">
        <v>86.16</v>
      </c>
      <c r="AE975" s="531">
        <v>-1.6</v>
      </c>
      <c r="AF975" s="531">
        <v>16.899999999999999</v>
      </c>
      <c r="AG975" s="540">
        <v>5</v>
      </c>
      <c r="AH975" s="540">
        <v>98</v>
      </c>
      <c r="AI975" s="533"/>
      <c r="AJ975" s="437"/>
      <c r="AK975" s="437"/>
      <c r="AL975" s="550" t="s">
        <v>105</v>
      </c>
      <c r="AM975" s="550" t="s">
        <v>55</v>
      </c>
      <c r="AN975" s="551" t="s">
        <v>55</v>
      </c>
      <c r="AO975" s="550" t="s">
        <v>55</v>
      </c>
      <c r="AP975" s="550" t="s">
        <v>55</v>
      </c>
      <c r="AQ975" s="609" t="s">
        <v>32</v>
      </c>
      <c r="AR975" s="437" t="s">
        <v>2239</v>
      </c>
      <c r="AS975" s="437" t="s">
        <v>3249</v>
      </c>
      <c r="AT975" s="437"/>
      <c r="AU975" s="796" t="s">
        <v>2241</v>
      </c>
      <c r="AV975" s="437">
        <v>974</v>
      </c>
    </row>
    <row r="976" spans="1:48" ht="27">
      <c r="A976" s="541">
        <v>45960</v>
      </c>
      <c r="B976" s="542">
        <v>110</v>
      </c>
      <c r="C976" s="543">
        <v>0.40625</v>
      </c>
      <c r="D976" s="544">
        <v>2508560</v>
      </c>
      <c r="E976" s="544" t="s">
        <v>59</v>
      </c>
      <c r="F976" s="544" t="s">
        <v>55</v>
      </c>
      <c r="G976" s="858">
        <v>14.25</v>
      </c>
      <c r="H976" s="858"/>
      <c r="I976" s="858"/>
      <c r="J976" s="545"/>
      <c r="K976" s="831">
        <v>11.81</v>
      </c>
      <c r="L976" s="546">
        <f>(SSSE[[#This Row],[Protéine Brut (%) (+/-0,7)]]/(100-SSSE[[#This Row],[Humidité (%)]]))*100</f>
        <v>13.77259475218659</v>
      </c>
      <c r="M976" s="866">
        <v>0</v>
      </c>
      <c r="N976" s="866"/>
      <c r="O976" s="866">
        <v>1.08</v>
      </c>
      <c r="P976" s="866">
        <v>1.2</v>
      </c>
      <c r="Q976" s="867">
        <f t="shared" si="141"/>
        <v>2.2800000000000002</v>
      </c>
      <c r="R976" s="868">
        <v>10.6</v>
      </c>
      <c r="S976" s="868">
        <v>25.4</v>
      </c>
      <c r="T976" s="868">
        <v>16.239999999999998</v>
      </c>
      <c r="U976" s="867">
        <f>SUM(SSSE[[#This Row],[G 355µ]:[G 250µ]])</f>
        <v>52.239999999999995</v>
      </c>
      <c r="V976" s="868">
        <v>15.55</v>
      </c>
      <c r="W976" s="868">
        <v>11.55</v>
      </c>
      <c r="X976" s="868">
        <v>10.3</v>
      </c>
      <c r="Y976" s="884">
        <v>6.1</v>
      </c>
      <c r="Z976" s="867">
        <f t="shared" si="143"/>
        <v>43.500000000000007</v>
      </c>
      <c r="AA976" s="824">
        <v>32.630000000000003</v>
      </c>
      <c r="AB976" s="824">
        <v>79</v>
      </c>
      <c r="AC976" s="1122">
        <v>11.63</v>
      </c>
      <c r="AD976" s="547">
        <v>86.93</v>
      </c>
      <c r="AE976" s="547">
        <v>-2.0299999999999998</v>
      </c>
      <c r="AF976" s="547">
        <v>18.52</v>
      </c>
      <c r="AG976" s="549">
        <v>4</v>
      </c>
      <c r="AH976" s="549">
        <v>90</v>
      </c>
      <c r="AI976" s="949"/>
      <c r="AJ976" s="550"/>
      <c r="AK976" s="550" t="s">
        <v>2701</v>
      </c>
      <c r="AL976" s="550" t="s">
        <v>105</v>
      </c>
      <c r="AM976" s="550" t="s">
        <v>55</v>
      </c>
      <c r="AN976" s="551" t="s">
        <v>55</v>
      </c>
      <c r="AO976" s="550" t="s">
        <v>55</v>
      </c>
      <c r="AP976" s="550" t="s">
        <v>55</v>
      </c>
      <c r="AQ976" s="609" t="s">
        <v>32</v>
      </c>
      <c r="AR976" s="550" t="s">
        <v>2239</v>
      </c>
      <c r="AS976" s="437" t="s">
        <v>3250</v>
      </c>
      <c r="AT976" s="437"/>
      <c r="AU976" s="796" t="s">
        <v>2241</v>
      </c>
      <c r="AV976" s="437">
        <v>975</v>
      </c>
    </row>
    <row r="977" spans="1:48" ht="27">
      <c r="A977" s="541">
        <v>45962</v>
      </c>
      <c r="B977" s="542">
        <v>110</v>
      </c>
      <c r="C977" s="543">
        <v>0.375</v>
      </c>
      <c r="D977" s="544">
        <v>2508612</v>
      </c>
      <c r="E977" s="544" t="s">
        <v>59</v>
      </c>
      <c r="F977" s="544" t="s">
        <v>55</v>
      </c>
      <c r="G977" s="858">
        <v>13.92</v>
      </c>
      <c r="H977" s="858"/>
      <c r="I977" s="858"/>
      <c r="J977" s="545"/>
      <c r="K977" s="831">
        <v>11.86</v>
      </c>
      <c r="L977" s="546">
        <f>(SSSE[[#This Row],[Protéine Brut (%) (+/-0,7)]]/(100-SSSE[[#This Row],[Humidité (%)]]))*100</f>
        <v>13.777881040892193</v>
      </c>
      <c r="M977" s="866">
        <v>0.02</v>
      </c>
      <c r="N977" s="866"/>
      <c r="O977" s="866">
        <v>1.9</v>
      </c>
      <c r="P977" s="866">
        <v>1.02</v>
      </c>
      <c r="Q977" s="867">
        <f t="shared" si="141"/>
        <v>2.94</v>
      </c>
      <c r="R977" s="868">
        <v>9.3000000000000007</v>
      </c>
      <c r="S977" s="868">
        <v>23.45</v>
      </c>
      <c r="T977" s="868">
        <v>17.149999999999999</v>
      </c>
      <c r="U977" s="867">
        <f>SUM(SSSE[[#This Row],[G 355µ]:[G 250µ]])</f>
        <v>49.9</v>
      </c>
      <c r="V977" s="868">
        <v>15.51</v>
      </c>
      <c r="W977" s="868">
        <v>12.14</v>
      </c>
      <c r="X977" s="868">
        <v>9.24</v>
      </c>
      <c r="Y977" s="884">
        <v>8.18</v>
      </c>
      <c r="Z977" s="867">
        <f t="shared" si="143"/>
        <v>45.07</v>
      </c>
      <c r="AA977" s="824">
        <v>34.4</v>
      </c>
      <c r="AB977" s="824">
        <v>65</v>
      </c>
      <c r="AC977" s="1122">
        <v>11.81</v>
      </c>
      <c r="AD977" s="547">
        <v>86.57</v>
      </c>
      <c r="AE977" s="547">
        <v>-1.86</v>
      </c>
      <c r="AF977" s="547">
        <v>18.399999999999999</v>
      </c>
      <c r="AG977" s="549">
        <v>5</v>
      </c>
      <c r="AH977" s="549">
        <v>95</v>
      </c>
      <c r="AI977" s="949">
        <v>0.73</v>
      </c>
      <c r="AJ977" s="550"/>
      <c r="AK977" s="550" t="s">
        <v>2701</v>
      </c>
      <c r="AL977" s="550" t="s">
        <v>105</v>
      </c>
      <c r="AM977" s="550" t="s">
        <v>55</v>
      </c>
      <c r="AN977" s="551" t="s">
        <v>55</v>
      </c>
      <c r="AO977" s="550" t="s">
        <v>55</v>
      </c>
      <c r="AP977" s="550" t="s">
        <v>55</v>
      </c>
      <c r="AQ977" s="609" t="s">
        <v>32</v>
      </c>
      <c r="AR977" s="550" t="s">
        <v>2239</v>
      </c>
      <c r="AS977" s="437" t="s">
        <v>3251</v>
      </c>
      <c r="AT977" s="437"/>
      <c r="AU977" s="796" t="s">
        <v>2241</v>
      </c>
      <c r="AV977" s="437">
        <v>976</v>
      </c>
    </row>
    <row r="978" spans="1:48" ht="27">
      <c r="A978" s="541">
        <v>45964</v>
      </c>
      <c r="B978" s="542">
        <v>110</v>
      </c>
      <c r="C978" s="543">
        <v>0.41666666666666669</v>
      </c>
      <c r="D978" s="544">
        <v>2508648</v>
      </c>
      <c r="E978" s="544" t="s">
        <v>21</v>
      </c>
      <c r="F978" s="544" t="s">
        <v>55</v>
      </c>
      <c r="G978" s="858">
        <v>14.06</v>
      </c>
      <c r="H978" s="858"/>
      <c r="I978" s="858">
        <v>14.34</v>
      </c>
      <c r="J978" s="545"/>
      <c r="K978" s="831">
        <v>11.69</v>
      </c>
      <c r="L978" s="546">
        <f>(SSSE[[#This Row],[Protéine Brut (%) (+/-0,7)]]/(100-SSSE[[#This Row],[Humidité (%)]]))*100</f>
        <v>13.602513381428905</v>
      </c>
      <c r="M978" s="866">
        <v>0.14000000000000001</v>
      </c>
      <c r="N978" s="866"/>
      <c r="O978" s="866">
        <v>1.1200000000000001</v>
      </c>
      <c r="P978" s="866">
        <v>1.38</v>
      </c>
      <c r="Q978" s="867">
        <f t="shared" si="141"/>
        <v>2.64</v>
      </c>
      <c r="R978" s="868">
        <v>14.52</v>
      </c>
      <c r="S978" s="868">
        <v>24</v>
      </c>
      <c r="T978" s="868">
        <v>18.38</v>
      </c>
      <c r="U978" s="867">
        <f>SUM(SSSE[[#This Row],[G 355µ]:[G 250µ]])</f>
        <v>56.899999999999991</v>
      </c>
      <c r="V978" s="868">
        <v>17.82</v>
      </c>
      <c r="W978" s="868">
        <v>13.5</v>
      </c>
      <c r="X978" s="868">
        <v>4.9000000000000004</v>
      </c>
      <c r="Y978" s="884">
        <v>3.95</v>
      </c>
      <c r="Z978" s="867">
        <f t="shared" si="143"/>
        <v>40.17</v>
      </c>
      <c r="AA978" s="824">
        <v>34.4</v>
      </c>
      <c r="AB978" s="824">
        <v>60</v>
      </c>
      <c r="AC978" s="1122">
        <v>12.02</v>
      </c>
      <c r="AD978" s="547">
        <v>87.07</v>
      </c>
      <c r="AE978" s="547">
        <v>-1.92</v>
      </c>
      <c r="AF978" s="547">
        <v>19.52</v>
      </c>
      <c r="AG978" s="549">
        <v>6</v>
      </c>
      <c r="AH978" s="549">
        <v>98</v>
      </c>
      <c r="AI978" s="949"/>
      <c r="AJ978" s="550">
        <v>882</v>
      </c>
      <c r="AK978" s="550"/>
      <c r="AL978" s="550" t="s">
        <v>46</v>
      </c>
      <c r="AM978" s="550" t="s">
        <v>55</v>
      </c>
      <c r="AN978" s="551" t="s">
        <v>55</v>
      </c>
      <c r="AO978" s="550" t="s">
        <v>55</v>
      </c>
      <c r="AP978" s="550" t="s">
        <v>55</v>
      </c>
      <c r="AQ978" s="609" t="s">
        <v>32</v>
      </c>
      <c r="AR978" s="550" t="s">
        <v>2239</v>
      </c>
      <c r="AS978" s="437" t="s">
        <v>3252</v>
      </c>
      <c r="AT978" s="437"/>
      <c r="AU978" s="796" t="s">
        <v>2241</v>
      </c>
      <c r="AV978" s="437">
        <v>977</v>
      </c>
    </row>
    <row r="979" spans="1:48" ht="27">
      <c r="A979" s="541">
        <v>45965</v>
      </c>
      <c r="B979" s="542">
        <v>111</v>
      </c>
      <c r="C979" s="543">
        <v>0.375</v>
      </c>
      <c r="D979" s="544">
        <v>2508673</v>
      </c>
      <c r="E979" s="544" t="s">
        <v>21</v>
      </c>
      <c r="F979" s="544" t="s">
        <v>55</v>
      </c>
      <c r="G979" s="858">
        <v>14.04</v>
      </c>
      <c r="H979" s="858"/>
      <c r="I979" s="858"/>
      <c r="J979" s="545"/>
      <c r="K979" s="831">
        <v>11.58</v>
      </c>
      <c r="L979" s="546">
        <f>(SSSE[[#This Row],[Protéine Brut (%) (+/-0,7)]]/(100-SSSE[[#This Row],[Humidité (%)]]))*100</f>
        <v>13.471382038157282</v>
      </c>
      <c r="M979" s="866"/>
      <c r="N979" s="866"/>
      <c r="O979" s="866"/>
      <c r="P979" s="866"/>
      <c r="Q979" s="867"/>
      <c r="R979" s="868"/>
      <c r="S979" s="868"/>
      <c r="T979" s="868"/>
      <c r="U979" s="867"/>
      <c r="V979" s="868"/>
      <c r="W979" s="868"/>
      <c r="X979" s="868"/>
      <c r="Y979" s="884"/>
      <c r="Z979" s="867"/>
      <c r="AA979" s="824"/>
      <c r="AB979" s="824"/>
      <c r="AC979" s="1122"/>
      <c r="AD979" s="547">
        <v>86.14</v>
      </c>
      <c r="AE979" s="547">
        <v>-1.5</v>
      </c>
      <c r="AF979" s="547">
        <v>19.489999999999998</v>
      </c>
      <c r="AG979" s="549">
        <v>7</v>
      </c>
      <c r="AH979" s="549">
        <v>102</v>
      </c>
      <c r="AI979" s="949"/>
      <c r="AJ979" s="550"/>
      <c r="AK979" s="550"/>
      <c r="AL979" s="550" t="s">
        <v>27</v>
      </c>
      <c r="AM979" s="550"/>
      <c r="AN979" s="551"/>
      <c r="AO979" s="550"/>
      <c r="AP979" s="550"/>
      <c r="AQ979" s="609" t="s">
        <v>32</v>
      </c>
      <c r="AR979" s="550" t="s">
        <v>2239</v>
      </c>
      <c r="AS979" s="437" t="s">
        <v>3253</v>
      </c>
      <c r="AT979" s="437"/>
      <c r="AU979" s="796" t="s">
        <v>2241</v>
      </c>
      <c r="AV979" s="437">
        <v>978</v>
      </c>
    </row>
    <row r="980" spans="1:48" ht="27">
      <c r="A980" s="541">
        <v>45965</v>
      </c>
      <c r="B980" s="542">
        <v>111</v>
      </c>
      <c r="C980" s="543">
        <v>0.39583333333333331</v>
      </c>
      <c r="D980" s="544">
        <v>2508674</v>
      </c>
      <c r="E980" s="544" t="s">
        <v>40</v>
      </c>
      <c r="F980" s="544" t="s">
        <v>55</v>
      </c>
      <c r="G980" s="858">
        <v>13.82</v>
      </c>
      <c r="H980" s="858"/>
      <c r="I980" s="858">
        <v>14.08</v>
      </c>
      <c r="J980" s="545"/>
      <c r="K980" s="831">
        <v>11.86</v>
      </c>
      <c r="L980" s="546">
        <f>(SSSE[[#This Row],[Protéine Brut (%) (+/-0,7)]]/(100-SSSE[[#This Row],[Humidité (%)]]))*100</f>
        <v>13.76189371083778</v>
      </c>
      <c r="M980" s="866">
        <v>0.02</v>
      </c>
      <c r="N980" s="866"/>
      <c r="O980" s="866">
        <v>1.38</v>
      </c>
      <c r="P980" s="866">
        <v>1.64</v>
      </c>
      <c r="Q980" s="867">
        <f>SUM(M980:P980)</f>
        <v>3.04</v>
      </c>
      <c r="R980" s="868">
        <v>13.17</v>
      </c>
      <c r="S980" s="868">
        <v>26.69</v>
      </c>
      <c r="T980" s="868">
        <v>15.6</v>
      </c>
      <c r="U980" s="867">
        <f>SUM(SSSE[[#This Row],[G 355µ]:[G 250µ]])</f>
        <v>55.46</v>
      </c>
      <c r="V980" s="868">
        <v>15.44</v>
      </c>
      <c r="W980" s="868">
        <v>10.15</v>
      </c>
      <c r="X980" s="868">
        <v>8.8800000000000008</v>
      </c>
      <c r="Y980" s="884">
        <v>6.07</v>
      </c>
      <c r="Z980" s="867">
        <f t="shared" si="143"/>
        <v>40.54</v>
      </c>
      <c r="AA980" s="824">
        <v>34.49</v>
      </c>
      <c r="AB980" s="824">
        <v>60</v>
      </c>
      <c r="AC980" s="1122">
        <v>12.02</v>
      </c>
      <c r="AD980" s="547">
        <v>86.11</v>
      </c>
      <c r="AE980" s="547">
        <v>-1.42</v>
      </c>
      <c r="AF980" s="547">
        <v>18.78</v>
      </c>
      <c r="AG980" s="549">
        <v>6</v>
      </c>
      <c r="AH980" s="549">
        <v>104</v>
      </c>
      <c r="AI980" s="949"/>
      <c r="AJ980" s="550"/>
      <c r="AK980" s="550" t="s">
        <v>3254</v>
      </c>
      <c r="AL980" s="550" t="s">
        <v>27</v>
      </c>
      <c r="AM980" s="550" t="s">
        <v>55</v>
      </c>
      <c r="AN980" s="551" t="s">
        <v>55</v>
      </c>
      <c r="AO980" s="550" t="s">
        <v>55</v>
      </c>
      <c r="AP980" s="550" t="s">
        <v>55</v>
      </c>
      <c r="AQ980" s="609" t="s">
        <v>32</v>
      </c>
      <c r="AR980" s="550" t="s">
        <v>2239</v>
      </c>
      <c r="AS980" s="437" t="s">
        <v>3255</v>
      </c>
      <c r="AT980" s="437"/>
      <c r="AU980" s="796" t="s">
        <v>2241</v>
      </c>
      <c r="AV980" s="437">
        <v>979</v>
      </c>
    </row>
    <row r="981" spans="1:48" ht="27">
      <c r="A981" s="541">
        <v>45965</v>
      </c>
      <c r="B981" s="542">
        <v>111</v>
      </c>
      <c r="C981" s="543">
        <v>0.39583333333333331</v>
      </c>
      <c r="D981" s="544">
        <v>2507675</v>
      </c>
      <c r="E981" s="544" t="s">
        <v>59</v>
      </c>
      <c r="F981" s="544" t="s">
        <v>55</v>
      </c>
      <c r="G981" s="858">
        <v>13.95</v>
      </c>
      <c r="H981" s="858"/>
      <c r="I981" s="858"/>
      <c r="J981" s="545"/>
      <c r="K981" s="831">
        <v>11.99</v>
      </c>
      <c r="L981" s="546">
        <f>(SSSE[[#This Row],[Protéine Brut (%) (+/-0,7)]]/(100-SSSE[[#This Row],[Humidité (%)]]))*100</f>
        <v>13.933759442184776</v>
      </c>
      <c r="M981" s="866">
        <v>0.03</v>
      </c>
      <c r="N981" s="866"/>
      <c r="O981" s="866">
        <v>0.75</v>
      </c>
      <c r="P981" s="866">
        <v>1.08</v>
      </c>
      <c r="Q981" s="867">
        <f>SUM(M981:P981)</f>
        <v>1.86</v>
      </c>
      <c r="R981" s="868">
        <v>10</v>
      </c>
      <c r="S981" s="868">
        <v>23.9</v>
      </c>
      <c r="T981" s="868">
        <v>16.579999999999998</v>
      </c>
      <c r="U981" s="867">
        <f>SUM(SSSE[[#This Row],[G 355µ]:[G 250µ]])</f>
        <v>50.48</v>
      </c>
      <c r="V981" s="868">
        <v>16.54</v>
      </c>
      <c r="W981" s="868">
        <v>11.84</v>
      </c>
      <c r="X981" s="868">
        <v>9.11</v>
      </c>
      <c r="Y981" s="884">
        <v>7.72</v>
      </c>
      <c r="Z981" s="867">
        <f t="shared" si="143"/>
        <v>45.209999999999994</v>
      </c>
      <c r="AA981" s="824">
        <v>32.28</v>
      </c>
      <c r="AB981" s="824">
        <v>69</v>
      </c>
      <c r="AC981" s="1122">
        <v>11.44</v>
      </c>
      <c r="AD981" s="547">
        <v>86.99</v>
      </c>
      <c r="AE981" s="547">
        <v>-1.44</v>
      </c>
      <c r="AF981" s="547">
        <v>17.97</v>
      </c>
      <c r="AG981" s="549">
        <v>10</v>
      </c>
      <c r="AH981" s="549">
        <v>105</v>
      </c>
      <c r="AI981" s="949"/>
      <c r="AJ981" s="550"/>
      <c r="AK981" s="550"/>
      <c r="AL981" s="550" t="s">
        <v>27</v>
      </c>
      <c r="AM981" s="550" t="s">
        <v>55</v>
      </c>
      <c r="AN981" s="551" t="s">
        <v>55</v>
      </c>
      <c r="AO981" s="550" t="s">
        <v>55</v>
      </c>
      <c r="AP981" s="550" t="s">
        <v>55</v>
      </c>
      <c r="AQ981" s="609" t="s">
        <v>32</v>
      </c>
      <c r="AR981" s="550" t="s">
        <v>2239</v>
      </c>
      <c r="AS981" s="437" t="s">
        <v>3256</v>
      </c>
      <c r="AT981" s="437"/>
      <c r="AU981" s="796" t="s">
        <v>2241</v>
      </c>
      <c r="AV981" s="437">
        <v>980</v>
      </c>
    </row>
    <row r="982" spans="1:48" ht="27">
      <c r="A982" s="541">
        <v>45965</v>
      </c>
      <c r="B982" s="542">
        <v>111</v>
      </c>
      <c r="C982" s="543">
        <v>0.72916666666666663</v>
      </c>
      <c r="D982" s="544">
        <v>2508694</v>
      </c>
      <c r="E982" s="544" t="s">
        <v>21</v>
      </c>
      <c r="F982" s="544" t="s">
        <v>55</v>
      </c>
      <c r="G982" s="858">
        <v>13.97</v>
      </c>
      <c r="H982" s="858"/>
      <c r="I982" s="858"/>
      <c r="J982" s="545"/>
      <c r="K982" s="831">
        <v>11.59</v>
      </c>
      <c r="L982" s="546">
        <f>(SSSE[[#This Row],[Protéine Brut (%) (+/-0,7)]]/(100-SSSE[[#This Row],[Humidité (%)]]))*100</f>
        <v>13.472044635592233</v>
      </c>
      <c r="M982" s="866">
        <v>7.0000000000000007E-2</v>
      </c>
      <c r="N982" s="866"/>
      <c r="O982" s="866">
        <v>1.03</v>
      </c>
      <c r="P982" s="866">
        <v>1.46</v>
      </c>
      <c r="Q982" s="867">
        <f>SUM(M982:P982)</f>
        <v>2.56</v>
      </c>
      <c r="R982" s="868">
        <v>12.1</v>
      </c>
      <c r="S982" s="868">
        <v>27.16</v>
      </c>
      <c r="T982" s="868">
        <v>18.18</v>
      </c>
      <c r="U982" s="867">
        <f>SUM(SSSE[[#This Row],[G 355µ]:[G 250µ]])</f>
        <v>57.44</v>
      </c>
      <c r="V982" s="868">
        <v>18.350000000000001</v>
      </c>
      <c r="W982" s="868">
        <v>12.12</v>
      </c>
      <c r="X982" s="868">
        <v>9.8000000000000007</v>
      </c>
      <c r="Y982" s="884">
        <v>2.88</v>
      </c>
      <c r="Z982" s="867">
        <f>SUM(V982:Y982)</f>
        <v>43.15</v>
      </c>
      <c r="AA982" s="824"/>
      <c r="AB982" s="824"/>
      <c r="AC982" s="1122"/>
      <c r="AD982" s="547">
        <v>86.32</v>
      </c>
      <c r="AE982" s="547">
        <v>-1.49</v>
      </c>
      <c r="AF982" s="547">
        <v>19.48</v>
      </c>
      <c r="AG982" s="549">
        <v>8</v>
      </c>
      <c r="AH982" s="549">
        <v>110</v>
      </c>
      <c r="AI982" s="949">
        <v>0.75</v>
      </c>
      <c r="AJ982" s="550"/>
      <c r="AK982" s="550"/>
      <c r="AL982" s="550" t="s">
        <v>27</v>
      </c>
      <c r="AM982" s="550" t="s">
        <v>55</v>
      </c>
      <c r="AN982" s="551" t="s">
        <v>55</v>
      </c>
      <c r="AO982" s="550" t="s">
        <v>55</v>
      </c>
      <c r="AP982" s="550" t="s">
        <v>55</v>
      </c>
      <c r="AQ982" s="609" t="s">
        <v>32</v>
      </c>
      <c r="AR982" s="550" t="s">
        <v>2239</v>
      </c>
      <c r="AS982" s="437" t="s">
        <v>3257</v>
      </c>
      <c r="AT982" s="437"/>
      <c r="AU982" s="796" t="s">
        <v>2241</v>
      </c>
      <c r="AV982" s="437">
        <v>981</v>
      </c>
    </row>
    <row r="983" spans="1:48" ht="27">
      <c r="A983" s="541">
        <v>45966</v>
      </c>
      <c r="B983" s="542">
        <v>111</v>
      </c>
      <c r="C983" s="543">
        <v>0.54166666666666663</v>
      </c>
      <c r="D983" s="544">
        <v>2508720</v>
      </c>
      <c r="E983" s="544" t="s">
        <v>59</v>
      </c>
      <c r="F983" s="544" t="s">
        <v>55</v>
      </c>
      <c r="G983" s="858">
        <v>13.77</v>
      </c>
      <c r="H983" s="858"/>
      <c r="I983" s="858"/>
      <c r="J983" s="545"/>
      <c r="K983" s="831">
        <v>11.99</v>
      </c>
      <c r="L983" s="546">
        <f>(SSSE[[#This Row],[Protéine Brut (%) (+/-0,7)]]/(100-SSSE[[#This Row],[Humidité (%)]]))*100</f>
        <v>13.904673547489271</v>
      </c>
      <c r="M983" s="866">
        <v>0.22</v>
      </c>
      <c r="N983" s="866"/>
      <c r="O983" s="866">
        <v>0.76</v>
      </c>
      <c r="P983" s="866">
        <v>1.1499999999999999</v>
      </c>
      <c r="Q983" s="867">
        <f>SUM(M983:P983)</f>
        <v>2.13</v>
      </c>
      <c r="R983" s="868">
        <v>10.92</v>
      </c>
      <c r="S983" s="868">
        <v>25.97</v>
      </c>
      <c r="T983" s="868">
        <v>16.149999999999999</v>
      </c>
      <c r="U983" s="867">
        <f>SUM(SSSE[[#This Row],[G 355µ]:[G 250µ]])</f>
        <v>53.04</v>
      </c>
      <c r="V983" s="868">
        <v>16.55</v>
      </c>
      <c r="W983" s="868">
        <v>12.19</v>
      </c>
      <c r="X983" s="868">
        <v>7.41</v>
      </c>
      <c r="Y983" s="884">
        <v>7.1</v>
      </c>
      <c r="Z983" s="867">
        <f>SUM(V983:Y983)</f>
        <v>43.250000000000007</v>
      </c>
      <c r="AA983" s="824"/>
      <c r="AB983" s="824"/>
      <c r="AC983" s="1122"/>
      <c r="AD983" s="547">
        <v>85.96</v>
      </c>
      <c r="AE983" s="547">
        <v>-1.23</v>
      </c>
      <c r="AF983" s="547">
        <v>17.760000000000002</v>
      </c>
      <c r="AG983" s="549">
        <v>8</v>
      </c>
      <c r="AH983" s="549">
        <v>112</v>
      </c>
      <c r="AI983" s="949">
        <v>0.87</v>
      </c>
      <c r="AJ983" s="550"/>
      <c r="AK983" s="550"/>
      <c r="AL983" s="550" t="s">
        <v>27</v>
      </c>
      <c r="AM983" s="550" t="s">
        <v>55</v>
      </c>
      <c r="AN983" s="551" t="s">
        <v>55</v>
      </c>
      <c r="AO983" s="550" t="s">
        <v>55</v>
      </c>
      <c r="AP983" s="550" t="s">
        <v>55</v>
      </c>
      <c r="AQ983" s="609" t="s">
        <v>32</v>
      </c>
      <c r="AR983" s="550" t="s">
        <v>2239</v>
      </c>
      <c r="AS983" s="437" t="s">
        <v>3258</v>
      </c>
      <c r="AT983" s="437"/>
      <c r="AU983" s="796" t="s">
        <v>2241</v>
      </c>
      <c r="AV983" s="437">
        <v>982</v>
      </c>
    </row>
    <row r="984" spans="1:48" ht="27">
      <c r="A984" s="541">
        <v>45967</v>
      </c>
      <c r="B984" s="542">
        <v>111</v>
      </c>
      <c r="C984" s="543">
        <v>0.39583333333333331</v>
      </c>
      <c r="D984" s="544">
        <v>2508749</v>
      </c>
      <c r="E984" s="544" t="s">
        <v>59</v>
      </c>
      <c r="F984" s="544" t="s">
        <v>55</v>
      </c>
      <c r="G984" s="858">
        <v>13.97</v>
      </c>
      <c r="H984" s="858"/>
      <c r="I984" s="858"/>
      <c r="J984" s="545"/>
      <c r="K984" s="831">
        <v>12.33</v>
      </c>
      <c r="L984" s="546">
        <f>(SSSE[[#This Row],[Protéine Brut (%) (+/-0,7)]]/(100-SSSE[[#This Row],[Humidité (%)]]))*100</f>
        <v>14.332209694292688</v>
      </c>
      <c r="M984" s="866">
        <v>0.04</v>
      </c>
      <c r="N984" s="866"/>
      <c r="O984" s="866">
        <v>0.72</v>
      </c>
      <c r="P984" s="866">
        <v>1.1599999999999999</v>
      </c>
      <c r="Q984" s="867">
        <f>SUM(M984:P984)</f>
        <v>1.92</v>
      </c>
      <c r="R984" s="868">
        <v>9.2200000000000006</v>
      </c>
      <c r="S984" s="868">
        <v>24.48</v>
      </c>
      <c r="T984" s="868">
        <v>16.21</v>
      </c>
      <c r="U984" s="867">
        <f>SUM(SSSE[[#This Row],[G 355µ]:[G 250µ]])</f>
        <v>49.910000000000004</v>
      </c>
      <c r="V984" s="868">
        <v>17.13</v>
      </c>
      <c r="W984" s="868">
        <v>13</v>
      </c>
      <c r="X984" s="868">
        <v>9.44</v>
      </c>
      <c r="Y984" s="884">
        <v>5.97</v>
      </c>
      <c r="Z984" s="867">
        <f>SUM(V984:Y984)</f>
        <v>45.54</v>
      </c>
      <c r="AA984" s="824">
        <v>31.9</v>
      </c>
      <c r="AB984" s="824">
        <v>67</v>
      </c>
      <c r="AC984" s="1122">
        <v>11.94</v>
      </c>
      <c r="AD984" s="547">
        <v>85.57</v>
      </c>
      <c r="AE984" s="547">
        <v>-1.46</v>
      </c>
      <c r="AF984" s="547">
        <v>18.82</v>
      </c>
      <c r="AG984" s="549">
        <v>7</v>
      </c>
      <c r="AH984" s="549">
        <v>98</v>
      </c>
      <c r="AI984" s="949"/>
      <c r="AJ984" s="550"/>
      <c r="AK984" s="550"/>
      <c r="AL984" s="550" t="s">
        <v>105</v>
      </c>
      <c r="AM984" s="550" t="s">
        <v>55</v>
      </c>
      <c r="AN984" s="551" t="s">
        <v>55</v>
      </c>
      <c r="AO984" s="550" t="s">
        <v>55</v>
      </c>
      <c r="AP984" s="550" t="s">
        <v>55</v>
      </c>
      <c r="AQ984" s="609" t="s">
        <v>32</v>
      </c>
      <c r="AR984" s="550" t="s">
        <v>2239</v>
      </c>
      <c r="AS984" s="437" t="s">
        <v>3259</v>
      </c>
      <c r="AT984" s="437"/>
      <c r="AU984" s="796" t="s">
        <v>2241</v>
      </c>
      <c r="AV984" s="437">
        <v>983</v>
      </c>
    </row>
    <row r="985" spans="1:48" ht="27">
      <c r="A985" s="541">
        <v>45968</v>
      </c>
      <c r="B985" s="542">
        <v>111</v>
      </c>
      <c r="C985" s="543">
        <v>0.375</v>
      </c>
      <c r="D985" s="544">
        <v>2508773</v>
      </c>
      <c r="E985" s="544" t="s">
        <v>59</v>
      </c>
      <c r="F985" s="544" t="s">
        <v>55</v>
      </c>
      <c r="G985" s="858">
        <v>14</v>
      </c>
      <c r="H985" s="858"/>
      <c r="I985" s="858"/>
      <c r="J985" s="545"/>
      <c r="K985" s="831">
        <v>12.04</v>
      </c>
      <c r="L985" s="546">
        <f>(SSSE[[#This Row],[Protéine Brut (%) (+/-0,7)]]/(100-SSSE[[#This Row],[Humidité (%)]]))*100</f>
        <v>13.999999999999998</v>
      </c>
      <c r="M985" s="866">
        <v>0.05</v>
      </c>
      <c r="N985" s="866"/>
      <c r="O985" s="866">
        <v>1.2</v>
      </c>
      <c r="P985" s="866">
        <v>1.76</v>
      </c>
      <c r="Q985" s="867">
        <f>SUM(M985:P985)</f>
        <v>3.01</v>
      </c>
      <c r="R985" s="868">
        <v>10.97</v>
      </c>
      <c r="S985" s="868">
        <v>25.12</v>
      </c>
      <c r="T985" s="868">
        <v>16.100000000000001</v>
      </c>
      <c r="U985" s="867">
        <f>SUM(SSSE[[#This Row],[G 355µ]:[G 250µ]])</f>
        <v>52.190000000000005</v>
      </c>
      <c r="V985" s="868">
        <v>17.16</v>
      </c>
      <c r="W985" s="868">
        <v>11.24</v>
      </c>
      <c r="X985" s="868">
        <v>7.65</v>
      </c>
      <c r="Y985" s="884">
        <v>6.94</v>
      </c>
      <c r="Z985" s="867">
        <f>SUM(V985:Y985)</f>
        <v>42.989999999999995</v>
      </c>
      <c r="AA985" s="824">
        <v>33.229999999999997</v>
      </c>
      <c r="AB985" s="824">
        <v>65</v>
      </c>
      <c r="AC985" s="1122">
        <v>11.98</v>
      </c>
      <c r="AD985" s="547">
        <v>85.09</v>
      </c>
      <c r="AE985" s="547">
        <v>-1.25</v>
      </c>
      <c r="AF985" s="547">
        <v>18.600000000000001</v>
      </c>
      <c r="AG985" s="549">
        <v>6</v>
      </c>
      <c r="AH985" s="549">
        <v>103</v>
      </c>
      <c r="AI985" s="949"/>
      <c r="AJ985" s="550"/>
      <c r="AK985" s="550"/>
      <c r="AL985" s="550" t="s">
        <v>46</v>
      </c>
      <c r="AM985" s="550" t="s">
        <v>55</v>
      </c>
      <c r="AN985" s="551" t="s">
        <v>55</v>
      </c>
      <c r="AO985" s="550" t="s">
        <v>55</v>
      </c>
      <c r="AP985" s="550" t="s">
        <v>55</v>
      </c>
      <c r="AQ985" s="609" t="s">
        <v>32</v>
      </c>
      <c r="AR985" s="550" t="s">
        <v>2239</v>
      </c>
      <c r="AS985" s="437" t="s">
        <v>3260</v>
      </c>
      <c r="AT985" s="437"/>
      <c r="AU985" s="796" t="s">
        <v>2241</v>
      </c>
      <c r="AV985" s="437">
        <v>984</v>
      </c>
    </row>
    <row r="986" spans="1:48" ht="27">
      <c r="A986" s="541">
        <v>45968</v>
      </c>
      <c r="B986" s="542">
        <v>111</v>
      </c>
      <c r="C986" s="543">
        <v>0.70833333333333337</v>
      </c>
      <c r="D986" s="544">
        <v>2508788</v>
      </c>
      <c r="E986" s="544" t="s">
        <v>21</v>
      </c>
      <c r="F986" s="544" t="s">
        <v>55</v>
      </c>
      <c r="G986" s="858">
        <v>14.17</v>
      </c>
      <c r="H986" s="858"/>
      <c r="I986" s="858"/>
      <c r="J986" s="545"/>
      <c r="K986" s="831">
        <v>12.02</v>
      </c>
      <c r="L986" s="546">
        <f>(SSSE[[#This Row],[Protéine Brut (%) (+/-0,7)]]/(100-SSSE[[#This Row],[Humidité (%)]]))*100</f>
        <v>14.004427356402191</v>
      </c>
      <c r="M986" s="866">
        <v>0.09</v>
      </c>
      <c r="N986" s="866"/>
      <c r="O986" s="866">
        <v>1.1000000000000001</v>
      </c>
      <c r="P986" s="866">
        <v>1.2</v>
      </c>
      <c r="Q986" s="867">
        <f>SUM(M986:P986)</f>
        <v>2.39</v>
      </c>
      <c r="R986" s="868">
        <v>11.8</v>
      </c>
      <c r="S986" s="868">
        <v>29.19</v>
      </c>
      <c r="T986" s="868">
        <v>18.059999999999999</v>
      </c>
      <c r="U986" s="867">
        <f>SUM(SSSE[[#This Row],[G 355µ]:[G 250µ]])</f>
        <v>59.05</v>
      </c>
      <c r="V986" s="868">
        <v>19.73</v>
      </c>
      <c r="W986" s="868">
        <v>13.15</v>
      </c>
      <c r="X986" s="868">
        <v>2.75</v>
      </c>
      <c r="Y986" s="884">
        <v>5.05</v>
      </c>
      <c r="Z986" s="867">
        <f>SUM(V986:Y986)</f>
        <v>40.68</v>
      </c>
      <c r="AA986" s="824"/>
      <c r="AB986" s="824"/>
      <c r="AC986" s="1122"/>
      <c r="AD986" s="547">
        <v>85.44</v>
      </c>
      <c r="AE986" s="547">
        <v>-1.62</v>
      </c>
      <c r="AF986" s="547">
        <v>20.149999999999999</v>
      </c>
      <c r="AG986" s="549">
        <v>11</v>
      </c>
      <c r="AH986" s="549">
        <v>123</v>
      </c>
      <c r="AI986" s="949"/>
      <c r="AJ986" s="550"/>
      <c r="AK986" s="550"/>
      <c r="AL986" s="550" t="s">
        <v>27</v>
      </c>
      <c r="AM986" s="550" t="s">
        <v>55</v>
      </c>
      <c r="AN986" s="551" t="s">
        <v>55</v>
      </c>
      <c r="AO986" s="550" t="s">
        <v>55</v>
      </c>
      <c r="AP986" s="550" t="s">
        <v>55</v>
      </c>
      <c r="AQ986" s="609" t="s">
        <v>32</v>
      </c>
      <c r="AR986" s="550" t="s">
        <v>2239</v>
      </c>
      <c r="AS986" s="437" t="s">
        <v>3261</v>
      </c>
      <c r="AT986" s="437"/>
      <c r="AU986" s="796" t="s">
        <v>2241</v>
      </c>
      <c r="AV986" s="437">
        <v>985</v>
      </c>
    </row>
    <row r="987" spans="1:48" ht="27">
      <c r="A987" s="541">
        <v>45969</v>
      </c>
      <c r="B987" s="542">
        <v>111</v>
      </c>
      <c r="C987" s="543">
        <v>0.41666666666666669</v>
      </c>
      <c r="D987" s="544">
        <v>2508802</v>
      </c>
      <c r="E987" s="544" t="s">
        <v>40</v>
      </c>
      <c r="F987" s="544" t="s">
        <v>55</v>
      </c>
      <c r="G987" s="858">
        <v>13.86</v>
      </c>
      <c r="H987" s="858"/>
      <c r="I987" s="858"/>
      <c r="J987" s="545"/>
      <c r="K987" s="831">
        <v>12.7</v>
      </c>
      <c r="L987" s="546">
        <f>(SSSE[[#This Row],[Protéine Brut (%) (+/-0,7)]]/(100-SSSE[[#This Row],[Humidité (%)]]))*100</f>
        <v>14.743440910146271</v>
      </c>
      <c r="M987" s="866">
        <v>0.06</v>
      </c>
      <c r="N987" s="866"/>
      <c r="O987" s="866">
        <v>0.73</v>
      </c>
      <c r="P987" s="866">
        <v>0.96</v>
      </c>
      <c r="Q987" s="867">
        <f>SUM(M987:P987)</f>
        <v>1.75</v>
      </c>
      <c r="R987" s="868">
        <v>9.98</v>
      </c>
      <c r="S987" s="868">
        <v>25.14</v>
      </c>
      <c r="T987" s="868">
        <v>16.7</v>
      </c>
      <c r="U987" s="867">
        <f>SUM(SSSE[[#This Row],[G 355µ]:[G 250µ]])</f>
        <v>51.820000000000007</v>
      </c>
      <c r="V987" s="868">
        <v>17.64</v>
      </c>
      <c r="W987" s="868">
        <v>13.4</v>
      </c>
      <c r="X987" s="868">
        <v>7.33</v>
      </c>
      <c r="Y987" s="884">
        <v>6.5</v>
      </c>
      <c r="Z987" s="867">
        <f>SUM(V987:Y987)</f>
        <v>44.87</v>
      </c>
      <c r="AA987" s="824">
        <v>35.03</v>
      </c>
      <c r="AB987" s="824">
        <v>71.38</v>
      </c>
      <c r="AC987" s="1122">
        <v>12.8</v>
      </c>
      <c r="AD987" s="547">
        <v>85.23</v>
      </c>
      <c r="AE987" s="547">
        <v>-1.43</v>
      </c>
      <c r="AF987" s="547">
        <v>19.88</v>
      </c>
      <c r="AG987" s="549">
        <v>10</v>
      </c>
      <c r="AH987" s="549">
        <v>115</v>
      </c>
      <c r="AI987" s="949"/>
      <c r="AJ987" s="550"/>
      <c r="AK987" s="550"/>
      <c r="AL987" s="550" t="s">
        <v>46</v>
      </c>
      <c r="AM987" s="550" t="s">
        <v>55</v>
      </c>
      <c r="AN987" s="551" t="s">
        <v>55</v>
      </c>
      <c r="AO987" s="550" t="s">
        <v>55</v>
      </c>
      <c r="AP987" s="550" t="s">
        <v>55</v>
      </c>
      <c r="AQ987" s="609" t="s">
        <v>32</v>
      </c>
      <c r="AR987" s="550" t="s">
        <v>2239</v>
      </c>
      <c r="AS987" s="437" t="s">
        <v>3262</v>
      </c>
      <c r="AT987" s="437"/>
      <c r="AU987" s="796" t="s">
        <v>2241</v>
      </c>
      <c r="AV987" s="437">
        <v>986</v>
      </c>
    </row>
    <row r="988" spans="1:48" ht="27">
      <c r="A988" s="541">
        <v>45971</v>
      </c>
      <c r="B988" s="542">
        <v>111</v>
      </c>
      <c r="C988" s="543">
        <v>0.4375</v>
      </c>
      <c r="D988" s="544">
        <v>2508848</v>
      </c>
      <c r="E988" s="544" t="s">
        <v>59</v>
      </c>
      <c r="F988" s="544" t="s">
        <v>55</v>
      </c>
      <c r="G988" s="858">
        <v>13.92</v>
      </c>
      <c r="H988" s="858"/>
      <c r="I988" s="858"/>
      <c r="J988" s="545"/>
      <c r="K988" s="831">
        <v>12.29</v>
      </c>
      <c r="L988" s="546">
        <f>(SSSE[[#This Row],[Protéine Brut (%) (+/-0,7)]]/(100-SSSE[[#This Row],[Humidité (%)]]))*100</f>
        <v>14.277416356877323</v>
      </c>
      <c r="M988" s="866">
        <v>0.2</v>
      </c>
      <c r="N988" s="866"/>
      <c r="O988" s="866">
        <v>0.8</v>
      </c>
      <c r="P988" s="866">
        <v>1.4</v>
      </c>
      <c r="Q988" s="867">
        <f>SUM(M988:P988)</f>
        <v>2.4</v>
      </c>
      <c r="R988" s="868">
        <v>11</v>
      </c>
      <c r="S988" s="868">
        <v>24</v>
      </c>
      <c r="T988" s="868">
        <v>18</v>
      </c>
      <c r="U988" s="867">
        <f>SUM(SSSE[[#This Row],[G 355µ]:[G 250µ]])</f>
        <v>53</v>
      </c>
      <c r="V988" s="868">
        <v>16</v>
      </c>
      <c r="W988" s="868">
        <v>12</v>
      </c>
      <c r="X988" s="868">
        <v>9</v>
      </c>
      <c r="Y988" s="884">
        <v>7</v>
      </c>
      <c r="Z988" s="867">
        <f>SUM(V988:Y988)</f>
        <v>44</v>
      </c>
      <c r="AA988" s="824">
        <v>34.21</v>
      </c>
      <c r="AB988" s="824">
        <v>70</v>
      </c>
      <c r="AC988" s="1122">
        <v>12.75</v>
      </c>
      <c r="AD988" s="547">
        <v>85.71</v>
      </c>
      <c r="AE988" s="547">
        <v>-1.19</v>
      </c>
      <c r="AF988" s="547">
        <v>18.48</v>
      </c>
      <c r="AG988" s="549">
        <v>9</v>
      </c>
      <c r="AH988" s="549">
        <v>109</v>
      </c>
      <c r="AI988" s="949">
        <v>0.89</v>
      </c>
      <c r="AJ988" s="550"/>
      <c r="AK988" s="550"/>
      <c r="AL988" s="550" t="s">
        <v>27</v>
      </c>
      <c r="AM988" s="550" t="s">
        <v>55</v>
      </c>
      <c r="AN988" s="551" t="s">
        <v>55</v>
      </c>
      <c r="AO988" s="550" t="s">
        <v>55</v>
      </c>
      <c r="AP988" s="550" t="s">
        <v>55</v>
      </c>
      <c r="AQ988" s="609" t="s">
        <v>32</v>
      </c>
      <c r="AR988" s="550" t="s">
        <v>2239</v>
      </c>
      <c r="AS988" s="437" t="s">
        <v>3263</v>
      </c>
      <c r="AT988" s="437"/>
      <c r="AU988" s="796" t="s">
        <v>2241</v>
      </c>
      <c r="AV988" s="437">
        <v>987</v>
      </c>
    </row>
    <row r="989" spans="1:48" ht="27">
      <c r="A989" s="541">
        <v>45972</v>
      </c>
      <c r="B989" s="542">
        <v>111</v>
      </c>
      <c r="C989" s="543">
        <v>0.48958333333333331</v>
      </c>
      <c r="D989" s="544">
        <v>2508875</v>
      </c>
      <c r="E989" s="544" t="s">
        <v>59</v>
      </c>
      <c r="F989" s="544" t="s">
        <v>55</v>
      </c>
      <c r="G989" s="858">
        <v>13.87</v>
      </c>
      <c r="H989" s="858"/>
      <c r="I989" s="858"/>
      <c r="J989" s="545"/>
      <c r="K989" s="831">
        <v>11.95</v>
      </c>
      <c r="L989" s="546">
        <f>(SSSE[[#This Row],[Protéine Brut (%) (+/-0,7)]]/(100-SSSE[[#This Row],[Humidité (%)]]))*100</f>
        <v>13.874375943341461</v>
      </c>
      <c r="M989" s="866">
        <v>0.3</v>
      </c>
      <c r="N989" s="866"/>
      <c r="O989" s="866">
        <v>0.9</v>
      </c>
      <c r="P989" s="866">
        <v>1.2</v>
      </c>
      <c r="Q989" s="867">
        <f>SUM(M989:P989)</f>
        <v>2.4</v>
      </c>
      <c r="R989" s="868">
        <v>10</v>
      </c>
      <c r="S989" s="868">
        <v>25</v>
      </c>
      <c r="T989" s="868">
        <v>16</v>
      </c>
      <c r="U989" s="867">
        <f>SUM(SSSE[[#This Row],[G 355µ]:[G 250µ]])</f>
        <v>51</v>
      </c>
      <c r="V989" s="868">
        <v>20</v>
      </c>
      <c r="W989" s="868">
        <v>11</v>
      </c>
      <c r="X989" s="868">
        <v>8</v>
      </c>
      <c r="Y989" s="884">
        <v>6</v>
      </c>
      <c r="Z989" s="867">
        <f>SUM(V989:Y989)</f>
        <v>45</v>
      </c>
      <c r="AA989" s="824">
        <v>32.54</v>
      </c>
      <c r="AB989" s="824">
        <v>68</v>
      </c>
      <c r="AC989" s="1122">
        <v>12.52</v>
      </c>
      <c r="AD989" s="547">
        <v>85.93</v>
      </c>
      <c r="AE989" s="547">
        <v>-1.17</v>
      </c>
      <c r="AF989" s="547">
        <v>17.5</v>
      </c>
      <c r="AG989" s="549">
        <v>8</v>
      </c>
      <c r="AH989" s="549">
        <v>112</v>
      </c>
      <c r="AI989" s="949"/>
      <c r="AJ989" s="550"/>
      <c r="AK989" s="550"/>
      <c r="AL989" s="550" t="s">
        <v>27</v>
      </c>
      <c r="AM989" s="550" t="s">
        <v>55</v>
      </c>
      <c r="AN989" s="551" t="s">
        <v>55</v>
      </c>
      <c r="AO989" s="550" t="s">
        <v>55</v>
      </c>
      <c r="AP989" s="550" t="s">
        <v>55</v>
      </c>
      <c r="AQ989" s="609" t="s">
        <v>32</v>
      </c>
      <c r="AR989" s="550" t="s">
        <v>2239</v>
      </c>
      <c r="AS989" s="437" t="s">
        <v>3264</v>
      </c>
      <c r="AT989" s="437"/>
      <c r="AU989" s="796" t="s">
        <v>2241</v>
      </c>
      <c r="AV989" s="437">
        <v>988</v>
      </c>
    </row>
    <row r="990" spans="1:48" ht="27">
      <c r="A990" s="541">
        <v>45973</v>
      </c>
      <c r="B990" s="542">
        <v>111</v>
      </c>
      <c r="C990" s="543">
        <v>0.40625</v>
      </c>
      <c r="D990" s="544">
        <v>2508903</v>
      </c>
      <c r="E990" s="544" t="s">
        <v>59</v>
      </c>
      <c r="F990" s="544" t="s">
        <v>55</v>
      </c>
      <c r="G990" s="858">
        <v>13.8</v>
      </c>
      <c r="H990" s="858"/>
      <c r="I990" s="858"/>
      <c r="J990" s="545"/>
      <c r="K990" s="831">
        <v>12.33</v>
      </c>
      <c r="L990" s="546">
        <f>(SSSE[[#This Row],[Protéine Brut (%) (+/-0,7)]]/(100-SSSE[[#This Row],[Humidité (%)]]))*100</f>
        <v>14.303944315545245</v>
      </c>
      <c r="M990" s="866">
        <v>0.06</v>
      </c>
      <c r="N990" s="866"/>
      <c r="O990" s="866">
        <v>0.77</v>
      </c>
      <c r="P990" s="866">
        <v>1.37</v>
      </c>
      <c r="Q990" s="867">
        <f>SUM(M990:P990)</f>
        <v>2.2000000000000002</v>
      </c>
      <c r="R990" s="868">
        <v>9.6999999999999993</v>
      </c>
      <c r="S990" s="868">
        <v>24</v>
      </c>
      <c r="T990" s="868">
        <v>15.9</v>
      </c>
      <c r="U990" s="867">
        <f>SUM(SSSE[[#This Row],[G 355µ]:[G 250µ]])</f>
        <v>49.6</v>
      </c>
      <c r="V990" s="868">
        <v>15.8</v>
      </c>
      <c r="W990" s="868">
        <v>12.8</v>
      </c>
      <c r="X990" s="868">
        <v>8.3000000000000007</v>
      </c>
      <c r="Y990" s="884">
        <v>8.8800000000000008</v>
      </c>
      <c r="Z990" s="867">
        <f>SUM(V990:Y990)</f>
        <v>45.780000000000008</v>
      </c>
      <c r="AA990" s="824">
        <v>33.799999999999997</v>
      </c>
      <c r="AB990" s="824">
        <v>68</v>
      </c>
      <c r="AC990" s="1122">
        <v>12.43</v>
      </c>
      <c r="AD990" s="547">
        <v>85.96</v>
      </c>
      <c r="AE990" s="547">
        <v>-1.37</v>
      </c>
      <c r="AF990" s="547">
        <v>18.55</v>
      </c>
      <c r="AG990" s="549">
        <v>9</v>
      </c>
      <c r="AH990" s="549">
        <v>130</v>
      </c>
      <c r="AI990" s="949"/>
      <c r="AJ990" s="550"/>
      <c r="AK990" s="550"/>
      <c r="AL990" s="550" t="s">
        <v>27</v>
      </c>
      <c r="AM990" s="550" t="s">
        <v>55</v>
      </c>
      <c r="AN990" s="551" t="s">
        <v>55</v>
      </c>
      <c r="AO990" s="550" t="s">
        <v>55</v>
      </c>
      <c r="AP990" s="550" t="s">
        <v>55</v>
      </c>
      <c r="AQ990" s="609" t="s">
        <v>32</v>
      </c>
      <c r="AR990" s="550" t="s">
        <v>2239</v>
      </c>
      <c r="AS990" s="437" t="s">
        <v>3265</v>
      </c>
      <c r="AT990" s="437"/>
      <c r="AU990" s="796" t="s">
        <v>2241</v>
      </c>
      <c r="AV990" s="437">
        <v>989</v>
      </c>
    </row>
    <row r="991" spans="1:48" ht="27">
      <c r="A991" s="541">
        <v>45974</v>
      </c>
      <c r="B991" s="542">
        <v>111</v>
      </c>
      <c r="C991" s="543">
        <v>0.40277777777777779</v>
      </c>
      <c r="D991" s="544">
        <v>2508916</v>
      </c>
      <c r="E991" s="544" t="s">
        <v>59</v>
      </c>
      <c r="F991" s="544" t="s">
        <v>55</v>
      </c>
      <c r="G991" s="858">
        <v>13.74</v>
      </c>
      <c r="H991" s="858"/>
      <c r="I991" s="858"/>
      <c r="J991" s="545"/>
      <c r="K991" s="831">
        <v>12.16</v>
      </c>
      <c r="L991" s="546">
        <f>(SSSE[[#This Row],[Protéine Brut (%) (+/-0,7)]]/(100-SSSE[[#This Row],[Humidité (%)]]))*100</f>
        <v>14.096916299559471</v>
      </c>
      <c r="M991" s="866">
        <v>0.1</v>
      </c>
      <c r="N991" s="866"/>
      <c r="O991" s="866">
        <v>0.8</v>
      </c>
      <c r="P991" s="866">
        <v>1.2</v>
      </c>
      <c r="Q991" s="867">
        <f>SUM(M991:P991)</f>
        <v>2.1</v>
      </c>
      <c r="R991" s="868">
        <v>11</v>
      </c>
      <c r="S991" s="868">
        <v>25</v>
      </c>
      <c r="T991" s="868">
        <v>18</v>
      </c>
      <c r="U991" s="867">
        <f>SUM(SSSE[[#This Row],[G 355µ]:[G 250µ]])</f>
        <v>54</v>
      </c>
      <c r="V991" s="868">
        <v>17</v>
      </c>
      <c r="W991" s="868">
        <v>11</v>
      </c>
      <c r="X991" s="868">
        <v>7</v>
      </c>
      <c r="Y991" s="884">
        <v>7</v>
      </c>
      <c r="Z991" s="867">
        <f>SUM(V991:Y991)</f>
        <v>42</v>
      </c>
      <c r="AA991" s="824">
        <v>33.21</v>
      </c>
      <c r="AB991" s="824">
        <v>70</v>
      </c>
      <c r="AC991" s="1122">
        <v>12.31</v>
      </c>
      <c r="AD991" s="547">
        <v>86.13</v>
      </c>
      <c r="AE991" s="547">
        <v>-1.35</v>
      </c>
      <c r="AF991" s="547">
        <v>18.27</v>
      </c>
      <c r="AG991" s="549">
        <v>7</v>
      </c>
      <c r="AH991" s="549">
        <v>128</v>
      </c>
      <c r="AI991" s="949">
        <v>0.9</v>
      </c>
      <c r="AJ991" s="550"/>
      <c r="AK991" s="550"/>
      <c r="AL991" s="550" t="s">
        <v>46</v>
      </c>
      <c r="AM991" s="550" t="s">
        <v>55</v>
      </c>
      <c r="AN991" s="551" t="s">
        <v>55</v>
      </c>
      <c r="AO991" s="550" t="s">
        <v>55</v>
      </c>
      <c r="AP991" s="550" t="s">
        <v>55</v>
      </c>
      <c r="AQ991" s="609" t="s">
        <v>32</v>
      </c>
      <c r="AR991" s="550" t="s">
        <v>2239</v>
      </c>
      <c r="AS991" s="437" t="s">
        <v>3266</v>
      </c>
      <c r="AT991" s="437"/>
      <c r="AU991" s="796" t="s">
        <v>2241</v>
      </c>
      <c r="AV991" s="437">
        <v>990</v>
      </c>
    </row>
    <row r="992" spans="1:48" ht="27">
      <c r="A992" s="541">
        <v>45975</v>
      </c>
      <c r="B992" s="542">
        <v>111</v>
      </c>
      <c r="C992" s="543">
        <v>0.41666666666666669</v>
      </c>
      <c r="D992" s="544">
        <v>2508947</v>
      </c>
      <c r="E992" s="544" t="s">
        <v>59</v>
      </c>
      <c r="F992" s="544" t="s">
        <v>55</v>
      </c>
      <c r="G992" s="858">
        <v>13.72</v>
      </c>
      <c r="H992" s="858"/>
      <c r="I992" s="858"/>
      <c r="J992" s="545"/>
      <c r="K992" s="831">
        <v>12.31</v>
      </c>
      <c r="L992" s="546">
        <f>(SSSE[[#This Row],[Protéine Brut (%) (+/-0,7)]]/(100-SSSE[[#This Row],[Humidité (%)]]))*100</f>
        <v>14.267501159017154</v>
      </c>
      <c r="M992" s="866">
        <v>0.04</v>
      </c>
      <c r="N992" s="866"/>
      <c r="O992" s="866">
        <v>0.61</v>
      </c>
      <c r="P992" s="866">
        <v>0.79</v>
      </c>
      <c r="Q992" s="867">
        <f>SUM(M992:P992)</f>
        <v>1.44</v>
      </c>
      <c r="R992" s="868">
        <v>8.75</v>
      </c>
      <c r="S992" s="868">
        <v>22.2</v>
      </c>
      <c r="T992" s="868">
        <v>16.399999999999999</v>
      </c>
      <c r="U992" s="867">
        <f>SUM(SSSE[[#This Row],[G 355µ]:[G 250µ]])</f>
        <v>47.349999999999994</v>
      </c>
      <c r="V992" s="868">
        <v>19.2</v>
      </c>
      <c r="W992" s="868">
        <v>15.11</v>
      </c>
      <c r="X992" s="868">
        <v>9.26</v>
      </c>
      <c r="Y992" s="884">
        <v>6.59</v>
      </c>
      <c r="Z992" s="867">
        <f>SUM(V992:Y992)</f>
        <v>50.16</v>
      </c>
      <c r="AA992" s="824">
        <v>31.88</v>
      </c>
      <c r="AB992" s="824">
        <v>70.819999999999993</v>
      </c>
      <c r="AC992" s="1122">
        <v>12.44</v>
      </c>
      <c r="AD992" s="547">
        <v>86.31</v>
      </c>
      <c r="AE992" s="547">
        <v>-1.63</v>
      </c>
      <c r="AF992" s="547">
        <v>19.170000000000002</v>
      </c>
      <c r="AG992" s="549">
        <v>10</v>
      </c>
      <c r="AH992" s="549">
        <v>114</v>
      </c>
      <c r="AI992" s="949"/>
      <c r="AJ992" s="550"/>
      <c r="AK992" s="550"/>
      <c r="AL992" s="550" t="s">
        <v>27</v>
      </c>
      <c r="AM992" s="550" t="s">
        <v>55</v>
      </c>
      <c r="AN992" s="551" t="s">
        <v>55</v>
      </c>
      <c r="AO992" s="550" t="s">
        <v>55</v>
      </c>
      <c r="AP992" s="550" t="s">
        <v>55</v>
      </c>
      <c r="AQ992" s="609" t="s">
        <v>32</v>
      </c>
      <c r="AR992" s="550" t="s">
        <v>2239</v>
      </c>
      <c r="AS992" s="437" t="s">
        <v>3267</v>
      </c>
      <c r="AT992" s="437"/>
      <c r="AU992" s="796" t="s">
        <v>2241</v>
      </c>
      <c r="AV992" s="437">
        <v>991</v>
      </c>
    </row>
    <row r="993" spans="1:48" ht="27">
      <c r="A993" s="541">
        <v>45978</v>
      </c>
      <c r="B993" s="542">
        <v>111</v>
      </c>
      <c r="C993" s="543">
        <v>0.5</v>
      </c>
      <c r="D993" s="544">
        <v>2509053</v>
      </c>
      <c r="E993" s="544" t="s">
        <v>59</v>
      </c>
      <c r="F993" s="544" t="s">
        <v>55</v>
      </c>
      <c r="G993" s="858">
        <v>13.5</v>
      </c>
      <c r="H993" s="858"/>
      <c r="I993" s="858"/>
      <c r="J993" s="545"/>
      <c r="K993" s="831">
        <v>12.36</v>
      </c>
      <c r="L993" s="546">
        <f>(SSSE[[#This Row],[Protéine Brut (%) (+/-0,7)]]/(100-SSSE[[#This Row],[Humidité (%)]]))*100</f>
        <v>14.289017341040461</v>
      </c>
      <c r="M993" s="866">
        <v>0</v>
      </c>
      <c r="N993" s="866"/>
      <c r="O993" s="866">
        <v>0.4</v>
      </c>
      <c r="P993" s="866">
        <v>1.1000000000000001</v>
      </c>
      <c r="Q993" s="867">
        <f>SUM(M993:P993)</f>
        <v>1.5</v>
      </c>
      <c r="R993" s="868">
        <v>8</v>
      </c>
      <c r="S993" s="868">
        <v>23</v>
      </c>
      <c r="T993" s="868">
        <v>18</v>
      </c>
      <c r="U993" s="867">
        <f>SUM(SSSE[[#This Row],[G 355µ]:[G 250µ]])</f>
        <v>49</v>
      </c>
      <c r="V993" s="868">
        <v>20</v>
      </c>
      <c r="W993" s="868">
        <v>14</v>
      </c>
      <c r="X993" s="868">
        <v>8</v>
      </c>
      <c r="Y993" s="884">
        <v>6</v>
      </c>
      <c r="Z993" s="867">
        <f>SUM(V993:Y993)</f>
        <v>48</v>
      </c>
      <c r="AA993" s="824">
        <v>31.45</v>
      </c>
      <c r="AB993" s="824">
        <v>69</v>
      </c>
      <c r="AC993" s="1122">
        <v>12.21</v>
      </c>
      <c r="AD993" s="547">
        <v>84.93</v>
      </c>
      <c r="AE993" s="547">
        <v>-1.46</v>
      </c>
      <c r="AF993" s="547">
        <v>18.91</v>
      </c>
      <c r="AG993" s="549">
        <v>8</v>
      </c>
      <c r="AH993" s="549">
        <v>120</v>
      </c>
      <c r="AI993" s="949"/>
      <c r="AJ993" s="550"/>
      <c r="AK993" s="550"/>
      <c r="AL993" s="550" t="s">
        <v>27</v>
      </c>
      <c r="AM993" s="550" t="s">
        <v>55</v>
      </c>
      <c r="AN993" s="551" t="s">
        <v>55</v>
      </c>
      <c r="AO993" s="550" t="s">
        <v>55</v>
      </c>
      <c r="AP993" s="550" t="s">
        <v>55</v>
      </c>
      <c r="AQ993" s="609" t="s">
        <v>32</v>
      </c>
      <c r="AR993" s="550" t="s">
        <v>2239</v>
      </c>
      <c r="AS993" s="437" t="s">
        <v>3268</v>
      </c>
      <c r="AT993" s="437"/>
      <c r="AU993" s="796" t="s">
        <v>2241</v>
      </c>
      <c r="AV993" s="437">
        <v>992</v>
      </c>
    </row>
    <row r="994" spans="1:48" ht="27">
      <c r="A994" s="541">
        <v>45981</v>
      </c>
      <c r="B994" s="542">
        <v>111</v>
      </c>
      <c r="C994" s="543">
        <v>0.41666666666666669</v>
      </c>
      <c r="D994" s="544">
        <v>2509099</v>
      </c>
      <c r="E994" s="544" t="s">
        <v>59</v>
      </c>
      <c r="F994" s="544" t="s">
        <v>55</v>
      </c>
      <c r="G994" s="858">
        <v>13.54</v>
      </c>
      <c r="H994" s="858"/>
      <c r="I994" s="858"/>
      <c r="J994" s="545"/>
      <c r="K994" s="831">
        <v>12</v>
      </c>
      <c r="L994" s="546">
        <f>(SSSE[[#This Row],[Protéine Brut (%) (+/-0,7)]]/(100-SSSE[[#This Row],[Humidité (%)]]))*100</f>
        <v>13.879250520471892</v>
      </c>
      <c r="M994" s="866">
        <v>0.1</v>
      </c>
      <c r="N994" s="866"/>
      <c r="O994" s="866">
        <v>0.6</v>
      </c>
      <c r="P994" s="866">
        <v>1.4</v>
      </c>
      <c r="Q994" s="867">
        <f>SUM(M994:P994)</f>
        <v>2.0999999999999996</v>
      </c>
      <c r="R994" s="868">
        <v>10</v>
      </c>
      <c r="S994" s="868">
        <v>22</v>
      </c>
      <c r="T994" s="868">
        <v>17</v>
      </c>
      <c r="U994" s="867">
        <f>SUM(SSSE[[#This Row],[G 355µ]:[G 250µ]])</f>
        <v>49</v>
      </c>
      <c r="V994" s="868">
        <v>18</v>
      </c>
      <c r="W994" s="868">
        <v>16</v>
      </c>
      <c r="X994" s="868">
        <v>7</v>
      </c>
      <c r="Y994" s="884">
        <v>7</v>
      </c>
      <c r="Z994" s="867">
        <f>SUM(V994:Y994)</f>
        <v>48</v>
      </c>
      <c r="AA994" s="824">
        <v>33.72</v>
      </c>
      <c r="AB994" s="824">
        <v>72.959999999999994</v>
      </c>
      <c r="AC994" s="1122">
        <v>11.7</v>
      </c>
      <c r="AD994" s="547">
        <v>84.36</v>
      </c>
      <c r="AE994" s="547">
        <v>-1.34</v>
      </c>
      <c r="AF994" s="547">
        <v>18.05</v>
      </c>
      <c r="AG994" s="549">
        <v>7</v>
      </c>
      <c r="AH994" s="549">
        <v>115</v>
      </c>
      <c r="AI994" s="949"/>
      <c r="AJ994" s="550"/>
      <c r="AK994" s="550"/>
      <c r="AL994" s="550" t="s">
        <v>46</v>
      </c>
      <c r="AM994" s="550" t="s">
        <v>55</v>
      </c>
      <c r="AN994" s="551" t="s">
        <v>55</v>
      </c>
      <c r="AO994" s="550" t="s">
        <v>55</v>
      </c>
      <c r="AP994" s="550" t="s">
        <v>55</v>
      </c>
      <c r="AQ994" s="609" t="s">
        <v>32</v>
      </c>
      <c r="AR994" s="550" t="s">
        <v>2239</v>
      </c>
      <c r="AS994" s="437" t="s">
        <v>3269</v>
      </c>
      <c r="AT994" s="437"/>
      <c r="AU994" s="796" t="s">
        <v>2241</v>
      </c>
      <c r="AV994" s="437">
        <v>993</v>
      </c>
    </row>
    <row r="995" spans="1:48" ht="27">
      <c r="A995" s="541">
        <v>45982</v>
      </c>
      <c r="B995" s="542">
        <v>111</v>
      </c>
      <c r="C995" s="543">
        <v>0.375</v>
      </c>
      <c r="D995" s="544">
        <v>2509111</v>
      </c>
      <c r="E995" s="544" t="s">
        <v>59</v>
      </c>
      <c r="F995" s="544" t="s">
        <v>55</v>
      </c>
      <c r="G995" s="858">
        <v>13.8</v>
      </c>
      <c r="H995" s="858"/>
      <c r="I995" s="858"/>
      <c r="J995" s="545"/>
      <c r="K995" s="831">
        <v>12.72</v>
      </c>
      <c r="L995" s="546">
        <f>(SSSE[[#This Row],[Protéine Brut (%) (+/-0,7)]]/(100-SSSE[[#This Row],[Humidité (%)]]))*100</f>
        <v>14.756380510440836</v>
      </c>
      <c r="M995" s="866">
        <v>0.04</v>
      </c>
      <c r="N995" s="866"/>
      <c r="O995" s="866">
        <v>0.9</v>
      </c>
      <c r="P995" s="866">
        <v>1.1000000000000001</v>
      </c>
      <c r="Q995" s="867">
        <f>SUM(M995:P995)</f>
        <v>2.04</v>
      </c>
      <c r="R995" s="868">
        <v>8.83</v>
      </c>
      <c r="S995" s="868">
        <v>22.74</v>
      </c>
      <c r="T995" s="868">
        <v>14.7</v>
      </c>
      <c r="U995" s="867">
        <f>SUM(SSSE[[#This Row],[G 355µ]:[G 250µ]])</f>
        <v>46.269999999999996</v>
      </c>
      <c r="V995" s="868">
        <v>17.71</v>
      </c>
      <c r="W995" s="868">
        <v>13</v>
      </c>
      <c r="X995" s="868">
        <v>10.06</v>
      </c>
      <c r="Y995" s="884">
        <v>9.3000000000000007</v>
      </c>
      <c r="Z995" s="867">
        <f>SUM(V995:Y995)</f>
        <v>50.070000000000007</v>
      </c>
      <c r="AA995" s="824">
        <v>38.47</v>
      </c>
      <c r="AB995" s="824">
        <v>61.69</v>
      </c>
      <c r="AC995" s="1122">
        <v>13.9</v>
      </c>
      <c r="AD995" s="547">
        <v>86.15</v>
      </c>
      <c r="AE995" s="547">
        <v>-1.36</v>
      </c>
      <c r="AF995" s="547">
        <v>18.54</v>
      </c>
      <c r="AG995" s="549">
        <v>5</v>
      </c>
      <c r="AH995" s="549">
        <v>106</v>
      </c>
      <c r="AI995" s="949">
        <v>0.75</v>
      </c>
      <c r="AJ995" s="550"/>
      <c r="AK995" s="550"/>
      <c r="AL995" s="550" t="s">
        <v>46</v>
      </c>
      <c r="AM995" s="550" t="s">
        <v>55</v>
      </c>
      <c r="AN995" s="551" t="s">
        <v>55</v>
      </c>
      <c r="AO995" s="550" t="s">
        <v>55</v>
      </c>
      <c r="AP995" s="550" t="s">
        <v>55</v>
      </c>
      <c r="AQ995" s="609" t="s">
        <v>32</v>
      </c>
      <c r="AR995" s="550" t="s">
        <v>2239</v>
      </c>
      <c r="AS995" s="437" t="s">
        <v>3270</v>
      </c>
      <c r="AT995" s="437"/>
      <c r="AU995" s="796" t="s">
        <v>2241</v>
      </c>
      <c r="AV995" s="437">
        <v>994</v>
      </c>
    </row>
    <row r="996" spans="1:48" ht="27">
      <c r="A996" s="541">
        <v>45985</v>
      </c>
      <c r="B996" s="542">
        <v>111</v>
      </c>
      <c r="C996" s="543">
        <v>0.375</v>
      </c>
      <c r="D996" s="544">
        <v>2509208</v>
      </c>
      <c r="E996" s="544" t="s">
        <v>59</v>
      </c>
      <c r="F996" s="544" t="s">
        <v>55</v>
      </c>
      <c r="G996" s="858">
        <v>13.7</v>
      </c>
      <c r="H996" s="858"/>
      <c r="I996" s="858"/>
      <c r="J996" s="545"/>
      <c r="K996" s="831">
        <v>13.08</v>
      </c>
      <c r="L996" s="546">
        <f>(SSSE[[#This Row],[Protéine Brut (%) (+/-0,7)]]/(100-SSSE[[#This Row],[Humidité (%)]]))*100</f>
        <v>15.156431054461184</v>
      </c>
      <c r="M996" s="866">
        <v>7.0000000000000007E-2</v>
      </c>
      <c r="N996" s="866"/>
      <c r="O996" s="866">
        <v>0.87</v>
      </c>
      <c r="P996" s="866">
        <v>1.28</v>
      </c>
      <c r="Q996" s="867">
        <f>SUM(M996:P996)</f>
        <v>2.2199999999999998</v>
      </c>
      <c r="R996" s="868">
        <v>10.68</v>
      </c>
      <c r="S996" s="868">
        <v>26.06</v>
      </c>
      <c r="T996" s="868">
        <v>16.46</v>
      </c>
      <c r="U996" s="867">
        <f>SUM(SSSE[[#This Row],[G 355µ]:[G 250µ]])</f>
        <v>53.199999999999996</v>
      </c>
      <c r="V996" s="868">
        <v>16.72</v>
      </c>
      <c r="W996" s="868">
        <v>11.67</v>
      </c>
      <c r="X996" s="868">
        <v>7.08</v>
      </c>
      <c r="Y996" s="884">
        <v>7.36</v>
      </c>
      <c r="Z996" s="867">
        <f>SUM(V996:Y996)</f>
        <v>42.83</v>
      </c>
      <c r="AA996" s="824">
        <v>31.54</v>
      </c>
      <c r="AB996" s="824">
        <v>66.75</v>
      </c>
      <c r="AC996" s="1122">
        <v>13.87</v>
      </c>
      <c r="AD996" s="547">
        <v>85.41</v>
      </c>
      <c r="AE996" s="547">
        <v>-1.3</v>
      </c>
      <c r="AF996" s="547">
        <v>18.64</v>
      </c>
      <c r="AG996" s="549">
        <v>4</v>
      </c>
      <c r="AH996" s="549">
        <v>98</v>
      </c>
      <c r="AI996" s="949"/>
      <c r="AJ996" s="550"/>
      <c r="AK996" s="550"/>
      <c r="AL996" s="550" t="s">
        <v>46</v>
      </c>
      <c r="AM996" s="550" t="s">
        <v>55</v>
      </c>
      <c r="AN996" s="551" t="s">
        <v>55</v>
      </c>
      <c r="AO996" s="550" t="s">
        <v>55</v>
      </c>
      <c r="AP996" s="550" t="s">
        <v>55</v>
      </c>
      <c r="AQ996" s="609" t="s">
        <v>32</v>
      </c>
      <c r="AR996" s="550" t="s">
        <v>2239</v>
      </c>
      <c r="AS996" s="437" t="s">
        <v>3271</v>
      </c>
      <c r="AT996" s="437"/>
      <c r="AU996" s="796" t="s">
        <v>2241</v>
      </c>
      <c r="AV996" s="437">
        <v>995</v>
      </c>
    </row>
    <row r="997" spans="1:48" ht="27">
      <c r="A997" s="541">
        <v>45986</v>
      </c>
      <c r="B997" s="542">
        <v>111</v>
      </c>
      <c r="C997" s="543">
        <v>0.41666666666666669</v>
      </c>
      <c r="D997" s="544">
        <v>2509231</v>
      </c>
      <c r="E997" s="544" t="s">
        <v>59</v>
      </c>
      <c r="F997" s="544" t="s">
        <v>55</v>
      </c>
      <c r="G997" s="858">
        <v>13.7</v>
      </c>
      <c r="H997" s="858"/>
      <c r="I997" s="858"/>
      <c r="J997" s="545"/>
      <c r="K997" s="831">
        <v>12.62</v>
      </c>
      <c r="L997" s="546">
        <f>(SSSE[[#This Row],[Protéine Brut (%) (+/-0,7)]]/(100-SSSE[[#This Row],[Humidité (%)]]))*100</f>
        <v>14.623406720741599</v>
      </c>
      <c r="M997" s="866">
        <v>0.02</v>
      </c>
      <c r="N997" s="866"/>
      <c r="O997" s="866">
        <v>0.81</v>
      </c>
      <c r="P997" s="866">
        <v>1.24</v>
      </c>
      <c r="Q997" s="867">
        <f>SUM(M997:P997)</f>
        <v>2.0700000000000003</v>
      </c>
      <c r="R997" s="868">
        <v>10.14</v>
      </c>
      <c r="S997" s="868">
        <v>23.5</v>
      </c>
      <c r="T997" s="868">
        <v>16.989999999999998</v>
      </c>
      <c r="U997" s="867">
        <f>SUM(SSSE[[#This Row],[G 355µ]:[G 250µ]])</f>
        <v>50.629999999999995</v>
      </c>
      <c r="V997" s="868">
        <v>20.89</v>
      </c>
      <c r="W997" s="868">
        <v>10.210000000000001</v>
      </c>
      <c r="X997" s="868">
        <v>8.76</v>
      </c>
      <c r="Y997" s="884">
        <v>4.6399999999999997</v>
      </c>
      <c r="Z997" s="867">
        <f>SUM(V997:Y997)</f>
        <v>44.5</v>
      </c>
      <c r="AA997" s="824">
        <v>35.5</v>
      </c>
      <c r="AB997" s="824">
        <v>71.33</v>
      </c>
      <c r="AC997" s="1122">
        <v>13.11</v>
      </c>
      <c r="AD997" s="547">
        <v>85.2</v>
      </c>
      <c r="AE997" s="547">
        <v>-1.39</v>
      </c>
      <c r="AF997" s="547">
        <v>18.03</v>
      </c>
      <c r="AG997" s="549">
        <v>5</v>
      </c>
      <c r="AH997" s="549">
        <v>95</v>
      </c>
      <c r="AI997" s="949"/>
      <c r="AJ997" s="550"/>
      <c r="AK997" s="550"/>
      <c r="AL997" s="550" t="s">
        <v>46</v>
      </c>
      <c r="AM997" s="550" t="s">
        <v>55</v>
      </c>
      <c r="AN997" s="551" t="s">
        <v>55</v>
      </c>
      <c r="AO997" s="550" t="s">
        <v>55</v>
      </c>
      <c r="AP997" s="550" t="s">
        <v>55</v>
      </c>
      <c r="AQ997" s="609" t="s">
        <v>32</v>
      </c>
      <c r="AR997" s="550" t="s">
        <v>2239</v>
      </c>
      <c r="AS997" s="437" t="s">
        <v>3272</v>
      </c>
      <c r="AT997" s="437"/>
      <c r="AU997" s="796" t="s">
        <v>2241</v>
      </c>
      <c r="AV997" s="437">
        <v>996</v>
      </c>
    </row>
    <row r="998" spans="1:48" ht="27">
      <c r="A998" s="541">
        <v>45987</v>
      </c>
      <c r="B998" s="542">
        <v>111</v>
      </c>
      <c r="C998" s="543">
        <v>0.41666666666666669</v>
      </c>
      <c r="D998" s="544">
        <v>2509261</v>
      </c>
      <c r="E998" s="544" t="s">
        <v>59</v>
      </c>
      <c r="F998" s="544" t="s">
        <v>55</v>
      </c>
      <c r="G998" s="858">
        <v>13.5</v>
      </c>
      <c r="H998" s="858"/>
      <c r="I998" s="858"/>
      <c r="J998" s="545"/>
      <c r="K998" s="831">
        <v>12.57</v>
      </c>
      <c r="L998" s="546">
        <f>(SSSE[[#This Row],[Protéine Brut (%) (+/-0,7)]]/(100-SSSE[[#This Row],[Humidité (%)]]))*100</f>
        <v>14.531791907514451</v>
      </c>
      <c r="M998" s="866">
        <v>0</v>
      </c>
      <c r="N998" s="866"/>
      <c r="O998" s="866">
        <v>0.9</v>
      </c>
      <c r="P998" s="866">
        <v>1.3</v>
      </c>
      <c r="Q998" s="867">
        <f>SUM(M998:P998)</f>
        <v>2.2000000000000002</v>
      </c>
      <c r="R998" s="868">
        <v>11</v>
      </c>
      <c r="S998" s="868">
        <v>25</v>
      </c>
      <c r="T998" s="868">
        <v>16</v>
      </c>
      <c r="U998" s="867">
        <f>SUM(SSSE[[#This Row],[G 355µ]:[G 250µ]])</f>
        <v>52</v>
      </c>
      <c r="V998" s="868">
        <v>16.72</v>
      </c>
      <c r="W998" s="868">
        <v>11</v>
      </c>
      <c r="X998" s="868">
        <v>8</v>
      </c>
      <c r="Y998" s="884">
        <v>6</v>
      </c>
      <c r="Z998" s="867">
        <f>SUM(V998:Y998)</f>
        <v>41.72</v>
      </c>
      <c r="AA998" s="824">
        <v>35</v>
      </c>
      <c r="AB998" s="824">
        <v>70</v>
      </c>
      <c r="AC998" s="1122">
        <v>13.05</v>
      </c>
      <c r="AD998" s="547">
        <v>85.09</v>
      </c>
      <c r="AE998" s="547">
        <v>-1.28</v>
      </c>
      <c r="AF998" s="547">
        <v>18.170000000000002</v>
      </c>
      <c r="AG998" s="549">
        <v>13</v>
      </c>
      <c r="AH998" s="549">
        <v>105</v>
      </c>
      <c r="AI998" s="949">
        <v>0.9</v>
      </c>
      <c r="AJ998" s="550"/>
      <c r="AK998" s="550"/>
      <c r="AL998" s="550" t="s">
        <v>46</v>
      </c>
      <c r="AM998" s="550" t="s">
        <v>55</v>
      </c>
      <c r="AN998" s="551" t="s">
        <v>55</v>
      </c>
      <c r="AO998" s="550" t="s">
        <v>55</v>
      </c>
      <c r="AP998" s="550" t="s">
        <v>55</v>
      </c>
      <c r="AQ998" s="609" t="s">
        <v>32</v>
      </c>
      <c r="AR998" s="550" t="s">
        <v>2244</v>
      </c>
      <c r="AS998" s="437" t="s">
        <v>3273</v>
      </c>
      <c r="AT998" s="437"/>
      <c r="AU998" s="796" t="s">
        <v>2241</v>
      </c>
      <c r="AV998" s="437">
        <v>997</v>
      </c>
    </row>
    <row r="999" spans="1:48" ht="27">
      <c r="A999" s="541">
        <v>45988</v>
      </c>
      <c r="B999" s="542">
        <v>111</v>
      </c>
      <c r="C999" s="543">
        <v>0.41666666666666669</v>
      </c>
      <c r="D999" s="544">
        <v>2509261</v>
      </c>
      <c r="E999" s="544" t="s">
        <v>59</v>
      </c>
      <c r="F999" s="544" t="s">
        <v>55</v>
      </c>
      <c r="G999" s="858">
        <v>13.7</v>
      </c>
      <c r="H999" s="858"/>
      <c r="I999" s="858"/>
      <c r="J999" s="545"/>
      <c r="K999" s="831">
        <v>12.51</v>
      </c>
      <c r="L999" s="546">
        <f>(SSSE[[#This Row],[Protéine Brut (%) (+/-0,7)]]/(100-SSSE[[#This Row],[Humidité (%)]]))*100</f>
        <v>14.495944380069526</v>
      </c>
      <c r="M999" s="866">
        <v>0</v>
      </c>
      <c r="N999" s="866"/>
      <c r="O999" s="866">
        <v>0.9</v>
      </c>
      <c r="P999" s="866">
        <v>1.4</v>
      </c>
      <c r="Q999" s="867">
        <f>SUM(M999:P999)</f>
        <v>2.2999999999999998</v>
      </c>
      <c r="R999" s="868">
        <v>10</v>
      </c>
      <c r="S999" s="868">
        <v>23.6</v>
      </c>
      <c r="T999" s="868">
        <v>17.2</v>
      </c>
      <c r="U999" s="867">
        <f>SUM(SSSE[[#This Row],[G 355µ]:[G 250µ]])</f>
        <v>50.8</v>
      </c>
      <c r="V999" s="868">
        <v>21</v>
      </c>
      <c r="W999" s="868">
        <v>9</v>
      </c>
      <c r="X999" s="868">
        <v>8.6999999999999993</v>
      </c>
      <c r="Y999" s="884">
        <v>6</v>
      </c>
      <c r="Z999" s="867">
        <f>SUM(V999:Y999)</f>
        <v>44.7</v>
      </c>
      <c r="AA999" s="824">
        <v>34</v>
      </c>
      <c r="AB999" s="824">
        <v>70</v>
      </c>
      <c r="AC999" s="1122">
        <v>12.5</v>
      </c>
      <c r="AD999" s="547">
        <v>85.09</v>
      </c>
      <c r="AE999" s="547">
        <v>-1.28</v>
      </c>
      <c r="AF999" s="547">
        <v>18.170000000000002</v>
      </c>
      <c r="AG999" s="549"/>
      <c r="AH999" s="549"/>
      <c r="AI999" s="949"/>
      <c r="AJ999" s="550"/>
      <c r="AK999" s="550"/>
      <c r="AL999" s="550" t="s">
        <v>46</v>
      </c>
      <c r="AM999" s="550" t="s">
        <v>55</v>
      </c>
      <c r="AN999" s="551" t="s">
        <v>55</v>
      </c>
      <c r="AO999" s="550" t="s">
        <v>55</v>
      </c>
      <c r="AP999" s="550" t="s">
        <v>55</v>
      </c>
      <c r="AQ999" s="609" t="s">
        <v>32</v>
      </c>
      <c r="AR999" s="550" t="s">
        <v>2244</v>
      </c>
      <c r="AS999" s="437" t="s">
        <v>3274</v>
      </c>
      <c r="AT999" s="437"/>
      <c r="AU999" s="796" t="s">
        <v>2241</v>
      </c>
      <c r="AV999" s="437">
        <v>998</v>
      </c>
    </row>
    <row r="1000" spans="1:48" ht="27">
      <c r="A1000" s="541">
        <v>45989</v>
      </c>
      <c r="B1000" s="542">
        <v>111</v>
      </c>
      <c r="C1000" s="543">
        <v>0.35416666666666669</v>
      </c>
      <c r="D1000" s="544">
        <v>2509331</v>
      </c>
      <c r="E1000" s="544" t="s">
        <v>59</v>
      </c>
      <c r="F1000" s="544" t="s">
        <v>55</v>
      </c>
      <c r="G1000" s="858">
        <v>13.8</v>
      </c>
      <c r="H1000" s="858"/>
      <c r="I1000" s="858"/>
      <c r="J1000" s="545"/>
      <c r="K1000" s="831">
        <v>13.22</v>
      </c>
      <c r="L1000" s="546">
        <f>(SSSE[[#This Row],[Protéine Brut (%) (+/-0,7)]]/(100-SSSE[[#This Row],[Humidité (%)]]))*100</f>
        <v>15.336426914153131</v>
      </c>
      <c r="M1000" s="866"/>
      <c r="N1000" s="866"/>
      <c r="O1000" s="866"/>
      <c r="P1000" s="866"/>
      <c r="Q1000" s="867"/>
      <c r="R1000" s="868"/>
      <c r="S1000" s="868"/>
      <c r="T1000" s="868"/>
      <c r="U1000" s="867"/>
      <c r="V1000" s="868"/>
      <c r="W1000" s="868"/>
      <c r="X1000" s="868"/>
      <c r="Y1000" s="884"/>
      <c r="Z1000" s="867"/>
      <c r="AA1000" s="824">
        <v>33.21</v>
      </c>
      <c r="AB1000" s="824">
        <v>72</v>
      </c>
      <c r="AC1000" s="1122">
        <v>12.81</v>
      </c>
      <c r="AD1000" s="547">
        <v>85.47</v>
      </c>
      <c r="AE1000" s="547">
        <v>-1.1599999999999999</v>
      </c>
      <c r="AF1000" s="823">
        <v>17.600000000000001</v>
      </c>
      <c r="AG1000" s="549">
        <v>9</v>
      </c>
      <c r="AH1000" s="549">
        <v>120</v>
      </c>
      <c r="AI1000" s="949"/>
      <c r="AJ1000" s="550"/>
      <c r="AK1000" s="550"/>
      <c r="AL1000" s="550" t="s">
        <v>46</v>
      </c>
      <c r="AM1000" s="550" t="s">
        <v>55</v>
      </c>
      <c r="AN1000" s="551" t="s">
        <v>55</v>
      </c>
      <c r="AO1000" s="550" t="s">
        <v>55</v>
      </c>
      <c r="AP1000" s="550" t="s">
        <v>55</v>
      </c>
      <c r="AQ1000" s="609" t="s">
        <v>32</v>
      </c>
      <c r="AR1000" s="550" t="s">
        <v>2239</v>
      </c>
      <c r="AS1000" s="437" t="s">
        <v>3275</v>
      </c>
      <c r="AT1000" s="437"/>
      <c r="AU1000" s="796" t="s">
        <v>2241</v>
      </c>
      <c r="AV1000" s="437">
        <v>999</v>
      </c>
    </row>
    <row r="1001" spans="1:48" ht="27">
      <c r="A1001" s="541">
        <v>45989</v>
      </c>
      <c r="B1001" s="542">
        <v>111</v>
      </c>
      <c r="C1001" s="543">
        <v>0.41666666666666669</v>
      </c>
      <c r="D1001" s="544">
        <v>2509334</v>
      </c>
      <c r="E1001" s="544" t="s">
        <v>59</v>
      </c>
      <c r="F1001" s="544" t="s">
        <v>55</v>
      </c>
      <c r="G1001" s="858">
        <v>13.7</v>
      </c>
      <c r="H1001" s="858"/>
      <c r="I1001" s="858"/>
      <c r="J1001" s="545"/>
      <c r="K1001" s="831">
        <v>12.85</v>
      </c>
      <c r="L1001" s="546">
        <f>(SSSE[[#This Row],[Protéine Brut (%) (+/-0,7)]]/(100-SSSE[[#This Row],[Humidité (%)]]))*100</f>
        <v>14.889918887601391</v>
      </c>
      <c r="M1001" s="866">
        <v>0.05</v>
      </c>
      <c r="N1001" s="866"/>
      <c r="O1001" s="866">
        <v>1.5</v>
      </c>
      <c r="P1001" s="866">
        <v>1.49</v>
      </c>
      <c r="Q1001" s="867">
        <f t="shared" ref="Q1000:Q1004" si="144">SUM(M1001:P1001)</f>
        <v>3.04</v>
      </c>
      <c r="R1001" s="868">
        <v>10.96</v>
      </c>
      <c r="S1001" s="868">
        <v>24.09</v>
      </c>
      <c r="T1001" s="868">
        <v>17.28</v>
      </c>
      <c r="U1001" s="867">
        <f>SUM(SSSE[[#This Row],[G 355µ]:[G 250µ]])</f>
        <v>52.33</v>
      </c>
      <c r="V1001" s="868">
        <v>16.78</v>
      </c>
      <c r="W1001" s="868">
        <v>11.7</v>
      </c>
      <c r="X1001" s="868">
        <v>7</v>
      </c>
      <c r="Y1001" s="884">
        <v>7.15</v>
      </c>
      <c r="Z1001" s="867">
        <f t="shared" ref="Z1000:AA1004" si="145">SUM(V1001:Y1001)</f>
        <v>42.63</v>
      </c>
      <c r="AA1001" s="824"/>
      <c r="AB1001" s="824"/>
      <c r="AC1001" s="1122"/>
      <c r="AD1001" s="547"/>
      <c r="AE1001" s="547"/>
      <c r="AF1001" s="823"/>
      <c r="AG1001" s="549"/>
      <c r="AH1001" s="549"/>
      <c r="AI1001" s="949"/>
      <c r="AJ1001" s="550"/>
      <c r="AK1001" s="550"/>
      <c r="AL1001" s="550" t="s">
        <v>46</v>
      </c>
      <c r="AM1001" s="550" t="s">
        <v>55</v>
      </c>
      <c r="AN1001" s="551" t="s">
        <v>55</v>
      </c>
      <c r="AO1001" s="550" t="s">
        <v>55</v>
      </c>
      <c r="AP1001" s="550" t="s">
        <v>55</v>
      </c>
      <c r="AQ1001" s="609" t="s">
        <v>32</v>
      </c>
      <c r="AR1001" s="550" t="s">
        <v>2239</v>
      </c>
      <c r="AS1001" s="437" t="s">
        <v>3276</v>
      </c>
      <c r="AT1001" s="437"/>
      <c r="AU1001" s="796" t="s">
        <v>2241</v>
      </c>
      <c r="AV1001" s="437">
        <v>1000</v>
      </c>
    </row>
    <row r="1002" spans="1:48" ht="27">
      <c r="A1002" s="541">
        <v>45989</v>
      </c>
      <c r="B1002" s="542">
        <v>111</v>
      </c>
      <c r="C1002" s="543">
        <v>0.70833333333333337</v>
      </c>
      <c r="D1002" s="544">
        <v>2509343</v>
      </c>
      <c r="E1002" s="544" t="s">
        <v>21</v>
      </c>
      <c r="F1002" s="544" t="s">
        <v>55</v>
      </c>
      <c r="G1002" s="858">
        <v>13.7</v>
      </c>
      <c r="H1002" s="858"/>
      <c r="I1002" s="858"/>
      <c r="J1002" s="545"/>
      <c r="K1002" s="831">
        <v>12.09</v>
      </c>
      <c r="L1002" s="546">
        <f>(SSSE[[#This Row],[Protéine Brut (%) (+/-0,7)]]/(100-SSSE[[#This Row],[Humidité (%)]]))*100</f>
        <v>14.009269988412514</v>
      </c>
      <c r="M1002" s="866"/>
      <c r="N1002" s="866"/>
      <c r="O1002" s="866"/>
      <c r="P1002" s="866"/>
      <c r="Q1002" s="867"/>
      <c r="R1002" s="868"/>
      <c r="S1002" s="868"/>
      <c r="T1002" s="868"/>
      <c r="U1002" s="867"/>
      <c r="V1002" s="868"/>
      <c r="W1002" s="868"/>
      <c r="X1002" s="868"/>
      <c r="Y1002" s="884"/>
      <c r="Z1002" s="867"/>
      <c r="AA1002" s="824"/>
      <c r="AB1002" s="824"/>
      <c r="AC1002" s="1122"/>
      <c r="AD1002" s="547">
        <v>86.69</v>
      </c>
      <c r="AE1002" s="547">
        <v>-1.65</v>
      </c>
      <c r="AF1002" s="823">
        <v>19.09</v>
      </c>
      <c r="AG1002" s="549">
        <v>7</v>
      </c>
      <c r="AH1002" s="549">
        <v>135</v>
      </c>
      <c r="AI1002" s="949"/>
      <c r="AJ1002" s="550"/>
      <c r="AK1002" s="550"/>
      <c r="AL1002" s="550" t="s">
        <v>46</v>
      </c>
      <c r="AM1002" s="550" t="s">
        <v>55</v>
      </c>
      <c r="AN1002" s="551" t="s">
        <v>55</v>
      </c>
      <c r="AO1002" s="550" t="s">
        <v>55</v>
      </c>
      <c r="AP1002" s="550" t="s">
        <v>55</v>
      </c>
      <c r="AQ1002" s="609" t="s">
        <v>32</v>
      </c>
      <c r="AR1002" s="550" t="s">
        <v>2239</v>
      </c>
      <c r="AS1002" s="437" t="s">
        <v>3277</v>
      </c>
      <c r="AT1002" s="437"/>
      <c r="AU1002" s="796" t="s">
        <v>2241</v>
      </c>
      <c r="AV1002" s="437">
        <v>1001</v>
      </c>
    </row>
    <row r="1003" spans="1:48" ht="27">
      <c r="A1003" s="541">
        <v>45992</v>
      </c>
      <c r="B1003" s="542">
        <v>112</v>
      </c>
      <c r="C1003" s="543">
        <v>0.35416666666666669</v>
      </c>
      <c r="D1003" s="544">
        <v>2509393</v>
      </c>
      <c r="E1003" s="544" t="s">
        <v>59</v>
      </c>
      <c r="F1003" s="544" t="s">
        <v>55</v>
      </c>
      <c r="G1003" s="858">
        <v>13.6</v>
      </c>
      <c r="H1003" s="858"/>
      <c r="I1003" s="858"/>
      <c r="J1003" s="545"/>
      <c r="K1003" s="831">
        <v>12.89</v>
      </c>
      <c r="L1003" s="546">
        <f>(SSSE[[#This Row],[Protéine Brut (%) (+/-0,7)]]/(100-SSSE[[#This Row],[Humidité (%)]]))*100</f>
        <v>14.918981481481481</v>
      </c>
      <c r="M1003" s="866">
        <v>7.0000000000000007E-2</v>
      </c>
      <c r="N1003" s="866"/>
      <c r="O1003" s="866">
        <v>0.98</v>
      </c>
      <c r="P1003" s="866">
        <v>1.4</v>
      </c>
      <c r="Q1003" s="867">
        <f t="shared" si="144"/>
        <v>2.4500000000000002</v>
      </c>
      <c r="R1003" s="868">
        <v>11.42</v>
      </c>
      <c r="S1003" s="868">
        <v>23.13</v>
      </c>
      <c r="T1003" s="868">
        <v>17.41</v>
      </c>
      <c r="U1003" s="867">
        <f>SUM(SSSE[[#This Row],[G 355µ]:[G 250µ]])</f>
        <v>51.959999999999994</v>
      </c>
      <c r="V1003" s="868">
        <v>18.36</v>
      </c>
      <c r="W1003" s="868">
        <v>12.24</v>
      </c>
      <c r="X1003" s="868">
        <v>8.48</v>
      </c>
      <c r="Y1003" s="884">
        <v>6.27</v>
      </c>
      <c r="Z1003" s="867">
        <f t="shared" si="145"/>
        <v>45.349999999999994</v>
      </c>
      <c r="AA1003" s="824">
        <v>32</v>
      </c>
      <c r="AB1003" s="824">
        <v>71</v>
      </c>
      <c r="AC1003" s="1122">
        <v>12.84</v>
      </c>
      <c r="AD1003" s="547">
        <v>85.34</v>
      </c>
      <c r="AE1003" s="547">
        <v>-1.08</v>
      </c>
      <c r="AF1003" s="823">
        <v>17.41</v>
      </c>
      <c r="AG1003" s="549">
        <v>11</v>
      </c>
      <c r="AH1003" s="549">
        <v>165</v>
      </c>
      <c r="AI1003" s="949"/>
      <c r="AJ1003" s="550"/>
      <c r="AK1003" s="550"/>
      <c r="AL1003" s="550" t="s">
        <v>27</v>
      </c>
      <c r="AM1003" s="550" t="s">
        <v>55</v>
      </c>
      <c r="AN1003" s="551" t="s">
        <v>55</v>
      </c>
      <c r="AO1003" s="550" t="s">
        <v>55</v>
      </c>
      <c r="AP1003" s="550" t="s">
        <v>55</v>
      </c>
      <c r="AQ1003" s="609" t="s">
        <v>32</v>
      </c>
      <c r="AR1003" s="550" t="s">
        <v>2239</v>
      </c>
      <c r="AS1003" s="437" t="s">
        <v>3278</v>
      </c>
      <c r="AT1003" s="437"/>
      <c r="AU1003" s="796" t="s">
        <v>2241</v>
      </c>
      <c r="AV1003" s="437">
        <v>1002</v>
      </c>
    </row>
    <row r="1004" spans="1:48" ht="27">
      <c r="A1004" s="541">
        <v>45992</v>
      </c>
      <c r="B1004" s="542">
        <v>111</v>
      </c>
      <c r="C1004" s="543">
        <v>0.42708333333333331</v>
      </c>
      <c r="D1004" s="544">
        <v>250939</v>
      </c>
      <c r="E1004" s="544" t="s">
        <v>59</v>
      </c>
      <c r="F1004" s="544" t="s">
        <v>55</v>
      </c>
      <c r="G1004" s="858">
        <v>13.7</v>
      </c>
      <c r="H1004" s="858"/>
      <c r="I1004" s="858"/>
      <c r="J1004" s="545"/>
      <c r="K1004" s="831">
        <v>12.55</v>
      </c>
      <c r="L1004" s="546">
        <f>(SSSE[[#This Row],[Protéine Brut (%) (+/-0,7)]]/(100-SSSE[[#This Row],[Humidité (%)]]))*100</f>
        <v>14.542294322132099</v>
      </c>
      <c r="M1004" s="866">
        <v>7.0000000000000007E-2</v>
      </c>
      <c r="N1004" s="866"/>
      <c r="O1004" s="866">
        <v>1.1000000000000001</v>
      </c>
      <c r="P1004" s="866">
        <v>2.2000000000000002</v>
      </c>
      <c r="Q1004" s="867">
        <f t="shared" si="144"/>
        <v>3.37</v>
      </c>
      <c r="R1004" s="868">
        <v>9.8000000000000007</v>
      </c>
      <c r="S1004" s="868">
        <v>24.22</v>
      </c>
      <c r="T1004" s="868">
        <v>17.22</v>
      </c>
      <c r="U1004" s="867">
        <f>SUM(SSSE[[#This Row],[G 355µ]:[G 250µ]])</f>
        <v>51.239999999999995</v>
      </c>
      <c r="V1004" s="868">
        <v>18.45</v>
      </c>
      <c r="W1004" s="868">
        <v>11.95</v>
      </c>
      <c r="X1004" s="868">
        <v>7.4</v>
      </c>
      <c r="Y1004" s="884">
        <v>5.3</v>
      </c>
      <c r="Z1004" s="867">
        <f t="shared" si="145"/>
        <v>43.099999999999994</v>
      </c>
      <c r="AA1004" s="824">
        <v>33.4</v>
      </c>
      <c r="AB1004" s="824">
        <v>72</v>
      </c>
      <c r="AC1004" s="1122">
        <v>13</v>
      </c>
      <c r="AD1004" s="547">
        <v>84.15</v>
      </c>
      <c r="AE1004" s="547">
        <v>-1.35</v>
      </c>
      <c r="AF1004" s="823">
        <v>17.96</v>
      </c>
      <c r="AG1004" s="549">
        <v>9</v>
      </c>
      <c r="AH1004" s="549">
        <v>135</v>
      </c>
      <c r="AI1004" s="949"/>
      <c r="AJ1004" s="550"/>
      <c r="AK1004" s="550"/>
      <c r="AL1004" s="550" t="s">
        <v>46</v>
      </c>
      <c r="AM1004" s="550" t="s">
        <v>55</v>
      </c>
      <c r="AN1004" s="551" t="s">
        <v>55</v>
      </c>
      <c r="AO1004" s="550" t="s">
        <v>55</v>
      </c>
      <c r="AP1004" s="550" t="s">
        <v>55</v>
      </c>
      <c r="AQ1004" s="609" t="s">
        <v>32</v>
      </c>
      <c r="AR1004" s="550" t="s">
        <v>2239</v>
      </c>
      <c r="AS1004" s="437" t="s">
        <v>3279</v>
      </c>
      <c r="AT1004" s="437"/>
      <c r="AU1004" s="796" t="s">
        <v>2241</v>
      </c>
      <c r="AV1004" s="437">
        <v>1003</v>
      </c>
    </row>
    <row r="1005" spans="1:48" ht="27">
      <c r="A1005" s="541">
        <v>45992</v>
      </c>
      <c r="B1005" s="542">
        <v>112</v>
      </c>
      <c r="C1005" s="543">
        <v>0.53472222222222221</v>
      </c>
      <c r="D1005" s="544">
        <v>2509407</v>
      </c>
      <c r="E1005" s="544" t="s">
        <v>40</v>
      </c>
      <c r="F1005" s="544" t="s">
        <v>55</v>
      </c>
      <c r="G1005" s="858">
        <v>13.69</v>
      </c>
      <c r="H1005" s="858"/>
      <c r="I1005" s="858"/>
      <c r="J1005" s="545"/>
      <c r="K1005" s="831">
        <v>12.66</v>
      </c>
      <c r="L1005" s="546">
        <f>(SSSE[[#This Row],[Protéine Brut (%) (+/-0,7)]]/(100-SSSE[[#This Row],[Humidité (%)]]))*100</f>
        <v>14.668057003823426</v>
      </c>
      <c r="M1005" s="866">
        <v>0.05</v>
      </c>
      <c r="N1005" s="866"/>
      <c r="O1005" s="866">
        <v>1.2</v>
      </c>
      <c r="P1005" s="866">
        <v>2</v>
      </c>
      <c r="Q1005" s="867">
        <f>SUM(M1005:P1005)</f>
        <v>3.25</v>
      </c>
      <c r="R1005" s="868">
        <v>10</v>
      </c>
      <c r="S1005" s="868">
        <v>25</v>
      </c>
      <c r="T1005" s="868">
        <v>16</v>
      </c>
      <c r="U1005" s="867">
        <f>SUM(SSSE[[#This Row],[G 355µ]:[G 250µ]])</f>
        <v>51</v>
      </c>
      <c r="V1005" s="868">
        <v>18</v>
      </c>
      <c r="W1005" s="868">
        <v>11</v>
      </c>
      <c r="X1005" s="868">
        <v>9</v>
      </c>
      <c r="Y1005" s="884">
        <v>6</v>
      </c>
      <c r="Z1005" s="867">
        <f>SUM(V1005:Y1005)</f>
        <v>44</v>
      </c>
      <c r="AA1005" s="824"/>
      <c r="AB1005" s="824"/>
      <c r="AC1005" s="1122"/>
      <c r="AD1005" s="547">
        <v>84</v>
      </c>
      <c r="AE1005" s="547">
        <v>-1.3</v>
      </c>
      <c r="AF1005" s="823">
        <v>18.07</v>
      </c>
      <c r="AG1005" s="549">
        <v>10</v>
      </c>
      <c r="AH1005" s="549">
        <v>125</v>
      </c>
      <c r="AI1005" s="949"/>
      <c r="AJ1005" s="550"/>
      <c r="AK1005" s="550"/>
      <c r="AL1005" s="550" t="s">
        <v>27</v>
      </c>
      <c r="AM1005" s="550" t="s">
        <v>55</v>
      </c>
      <c r="AN1005" s="551" t="s">
        <v>55</v>
      </c>
      <c r="AO1005" s="550" t="s">
        <v>55</v>
      </c>
      <c r="AP1005" s="550" t="s">
        <v>55</v>
      </c>
      <c r="AQ1005" s="609" t="s">
        <v>32</v>
      </c>
      <c r="AR1005" s="550" t="s">
        <v>2239</v>
      </c>
      <c r="AS1005" s="437" t="s">
        <v>3280</v>
      </c>
      <c r="AT1005" s="437"/>
      <c r="AU1005" s="796" t="s">
        <v>2241</v>
      </c>
      <c r="AV1005" s="437">
        <v>1004</v>
      </c>
    </row>
    <row r="1006" spans="1:48" ht="27">
      <c r="A1006" s="541">
        <v>45993</v>
      </c>
      <c r="B1006" s="542">
        <v>112</v>
      </c>
      <c r="C1006" s="543">
        <v>0.37013888888888891</v>
      </c>
      <c r="D1006" s="544">
        <v>2509421</v>
      </c>
      <c r="E1006" s="544" t="s">
        <v>59</v>
      </c>
      <c r="F1006" s="544" t="s">
        <v>55</v>
      </c>
      <c r="G1006" s="858">
        <v>13.69</v>
      </c>
      <c r="H1006" s="858"/>
      <c r="I1006" s="858"/>
      <c r="J1006" s="545"/>
      <c r="K1006" s="831">
        <v>12.86</v>
      </c>
      <c r="L1006" s="546">
        <f>(SSSE[[#This Row],[Protéine Brut (%) (+/-0,7)]]/(100-SSSE[[#This Row],[Humidité (%)]]))*100</f>
        <v>14.899779863283513</v>
      </c>
      <c r="M1006" s="866">
        <v>7.0000000000000007E-2</v>
      </c>
      <c r="N1006" s="866"/>
      <c r="O1006" s="866">
        <v>0.9</v>
      </c>
      <c r="P1006" s="866">
        <v>1.35</v>
      </c>
      <c r="Q1006" s="867">
        <f>SUM(M1006:P1006)</f>
        <v>2.3200000000000003</v>
      </c>
      <c r="R1006" s="868">
        <v>10.88</v>
      </c>
      <c r="S1006" s="868">
        <v>24.77</v>
      </c>
      <c r="T1006" s="868">
        <v>18.3</v>
      </c>
      <c r="U1006" s="867">
        <f>SUM(SSSE[[#This Row],[G 355µ]:[G 250µ]])</f>
        <v>53.95</v>
      </c>
      <c r="V1006" s="868">
        <v>18.899999999999999</v>
      </c>
      <c r="W1006" s="868">
        <v>10.62</v>
      </c>
      <c r="X1006" s="868">
        <v>8.8800000000000008</v>
      </c>
      <c r="Y1006" s="884">
        <v>6.85</v>
      </c>
      <c r="Z1006" s="867">
        <f>SUM(V1006:Y1006)</f>
        <v>45.25</v>
      </c>
      <c r="AA1006" s="824">
        <v>34.590000000000003</v>
      </c>
      <c r="AB1006" s="824">
        <v>75</v>
      </c>
      <c r="AC1006" s="1122">
        <v>12.38</v>
      </c>
      <c r="AD1006" s="547">
        <v>85.03</v>
      </c>
      <c r="AE1006" s="547">
        <v>-1.1200000000000001</v>
      </c>
      <c r="AF1006" s="823">
        <v>17.62</v>
      </c>
      <c r="AG1006" s="549">
        <v>12</v>
      </c>
      <c r="AH1006" s="549">
        <v>130</v>
      </c>
      <c r="AI1006" s="949"/>
      <c r="AJ1006" s="550"/>
      <c r="AK1006" s="550"/>
      <c r="AL1006" s="550"/>
      <c r="AM1006" s="550" t="s">
        <v>55</v>
      </c>
      <c r="AN1006" s="551" t="s">
        <v>55</v>
      </c>
      <c r="AO1006" s="550" t="s">
        <v>55</v>
      </c>
      <c r="AP1006" s="550" t="s">
        <v>55</v>
      </c>
      <c r="AQ1006" s="609" t="s">
        <v>32</v>
      </c>
      <c r="AR1006" s="550" t="s">
        <v>2239</v>
      </c>
      <c r="AS1006" s="437" t="s">
        <v>3281</v>
      </c>
      <c r="AT1006" s="437"/>
      <c r="AU1006" s="796" t="s">
        <v>2241</v>
      </c>
      <c r="AV1006" s="437">
        <v>1005</v>
      </c>
    </row>
    <row r="1007" spans="1:48" ht="27">
      <c r="A1007" s="541">
        <v>45993</v>
      </c>
      <c r="B1007" s="542">
        <v>112</v>
      </c>
      <c r="C1007" s="543">
        <v>0.41666666666666669</v>
      </c>
      <c r="D1007" s="544">
        <v>2509428</v>
      </c>
      <c r="E1007" s="544" t="s">
        <v>21</v>
      </c>
      <c r="F1007" s="544" t="s">
        <v>55</v>
      </c>
      <c r="G1007" s="858">
        <v>13.68</v>
      </c>
      <c r="H1007" s="858"/>
      <c r="I1007" s="858"/>
      <c r="J1007" s="545"/>
      <c r="K1007" s="831">
        <v>11.99</v>
      </c>
      <c r="L1007" s="546">
        <f>(SSSE[[#This Row],[Protéine Brut (%) (+/-0,7)]]/(100-SSSE[[#This Row],[Humidité (%)]]))*100</f>
        <v>13.89017608897127</v>
      </c>
      <c r="M1007" s="866">
        <v>7.0000000000000007E-2</v>
      </c>
      <c r="N1007" s="866"/>
      <c r="O1007" s="866">
        <v>0.98</v>
      </c>
      <c r="P1007" s="866">
        <v>1.35</v>
      </c>
      <c r="Q1007" s="867">
        <f>SUM(M1007:P1007)</f>
        <v>2.4000000000000004</v>
      </c>
      <c r="R1007" s="868">
        <v>10.88</v>
      </c>
      <c r="S1007" s="868">
        <v>24.77</v>
      </c>
      <c r="T1007" s="868">
        <v>18.3</v>
      </c>
      <c r="U1007" s="867">
        <f>SUM(SSSE[[#This Row],[G 355µ]:[G 250µ]])</f>
        <v>53.95</v>
      </c>
      <c r="V1007" s="868">
        <v>18.899999999999999</v>
      </c>
      <c r="W1007" s="868">
        <v>10.62</v>
      </c>
      <c r="X1007" s="868">
        <v>8.8800000000000008</v>
      </c>
      <c r="Y1007" s="884">
        <v>6.85</v>
      </c>
      <c r="Z1007" s="867">
        <f>SUM(V1007:Y1007)</f>
        <v>45.25</v>
      </c>
      <c r="AA1007" s="824"/>
      <c r="AB1007" s="824"/>
      <c r="AC1007" s="1122"/>
      <c r="AD1007" s="547">
        <v>83.82</v>
      </c>
      <c r="AE1007" s="547">
        <v>-1.33</v>
      </c>
      <c r="AF1007" s="823">
        <v>18.28</v>
      </c>
      <c r="AG1007" s="549">
        <v>16</v>
      </c>
      <c r="AH1007" s="549">
        <v>157</v>
      </c>
      <c r="AI1007" s="949"/>
      <c r="AJ1007" s="550"/>
      <c r="AK1007" s="550"/>
      <c r="AL1007" s="550" t="s">
        <v>27</v>
      </c>
      <c r="AM1007" s="550" t="s">
        <v>55</v>
      </c>
      <c r="AN1007" s="551" t="s">
        <v>55</v>
      </c>
      <c r="AO1007" s="550" t="s">
        <v>55</v>
      </c>
      <c r="AP1007" s="550" t="s">
        <v>55</v>
      </c>
      <c r="AQ1007" s="609" t="s">
        <v>32</v>
      </c>
      <c r="AR1007" s="550" t="s">
        <v>2244</v>
      </c>
      <c r="AS1007" s="437" t="s">
        <v>3282</v>
      </c>
      <c r="AT1007" s="437"/>
      <c r="AU1007" s="796" t="s">
        <v>2241</v>
      </c>
      <c r="AV1007" s="437">
        <v>1006</v>
      </c>
    </row>
    <row r="1008" spans="1:48" ht="27">
      <c r="A1008" s="541">
        <v>45993</v>
      </c>
      <c r="B1008" s="542">
        <v>112</v>
      </c>
      <c r="C1008" s="543">
        <v>0.4375</v>
      </c>
      <c r="D1008" s="544">
        <v>2509431</v>
      </c>
      <c r="E1008" s="544" t="s">
        <v>21</v>
      </c>
      <c r="F1008" s="544" t="s">
        <v>55</v>
      </c>
      <c r="G1008" s="858">
        <v>13.5</v>
      </c>
      <c r="H1008" s="858"/>
      <c r="I1008" s="858"/>
      <c r="J1008" s="545"/>
      <c r="K1008" s="831">
        <v>11.47</v>
      </c>
      <c r="L1008" s="546">
        <f>(SSSE[[#This Row],[Protéine Brut (%) (+/-0,7)]]/(100-SSSE[[#This Row],[Humidité (%)]]))*100</f>
        <v>13.260115606936418</v>
      </c>
      <c r="M1008" s="866"/>
      <c r="N1008" s="866"/>
      <c r="O1008" s="866"/>
      <c r="P1008" s="866"/>
      <c r="Q1008" s="867"/>
      <c r="R1008" s="868"/>
      <c r="S1008" s="868"/>
      <c r="T1008" s="868"/>
      <c r="U1008" s="867"/>
      <c r="V1008" s="868"/>
      <c r="W1008" s="868"/>
      <c r="X1008" s="868"/>
      <c r="Y1008" s="884"/>
      <c r="Z1008" s="867"/>
      <c r="AA1008" s="824">
        <v>35.92</v>
      </c>
      <c r="AB1008" s="824">
        <v>75.290000000000006</v>
      </c>
      <c r="AC1008" s="1122">
        <v>12.38</v>
      </c>
      <c r="AD1008" s="547">
        <v>84.98</v>
      </c>
      <c r="AE1008" s="547">
        <v>-1.35</v>
      </c>
      <c r="AF1008" s="823">
        <v>18.2</v>
      </c>
      <c r="AG1008" s="549">
        <v>14</v>
      </c>
      <c r="AH1008" s="549">
        <v>170</v>
      </c>
      <c r="AI1008" s="949">
        <v>0.82</v>
      </c>
      <c r="AJ1008" s="550"/>
      <c r="AK1008" s="550"/>
      <c r="AL1008" s="550" t="s">
        <v>27</v>
      </c>
      <c r="AM1008" s="550" t="s">
        <v>55</v>
      </c>
      <c r="AN1008" s="551" t="s">
        <v>55</v>
      </c>
      <c r="AO1008" s="550" t="s">
        <v>55</v>
      </c>
      <c r="AP1008" s="550" t="s">
        <v>55</v>
      </c>
      <c r="AQ1008" s="609" t="s">
        <v>32</v>
      </c>
      <c r="AR1008" s="550" t="s">
        <v>2244</v>
      </c>
      <c r="AS1008" s="437" t="s">
        <v>3283</v>
      </c>
      <c r="AT1008" s="437"/>
      <c r="AU1008" s="796" t="s">
        <v>2241</v>
      </c>
      <c r="AV1008" s="437">
        <v>1007</v>
      </c>
    </row>
    <row r="1009" spans="1:48" ht="27">
      <c r="A1009" s="541">
        <v>45993</v>
      </c>
      <c r="B1009" s="542">
        <v>112</v>
      </c>
      <c r="C1009" s="543">
        <v>0.70833333333333337</v>
      </c>
      <c r="D1009" s="544">
        <v>2509440</v>
      </c>
      <c r="E1009" s="544" t="s">
        <v>21</v>
      </c>
      <c r="F1009" s="544" t="s">
        <v>55</v>
      </c>
      <c r="G1009" s="858">
        <v>13.52</v>
      </c>
      <c r="H1009" s="858"/>
      <c r="I1009" s="858"/>
      <c r="J1009" s="545"/>
      <c r="K1009" s="831">
        <v>11.84</v>
      </c>
      <c r="L1009" s="546">
        <f>(SSSE[[#This Row],[Protéine Brut (%) (+/-0,7)]]/(100-SSSE[[#This Row],[Humidité (%)]]))*100</f>
        <v>13.691026827012026</v>
      </c>
      <c r="M1009" s="866"/>
      <c r="N1009" s="866"/>
      <c r="O1009" s="866"/>
      <c r="P1009" s="866"/>
      <c r="Q1009" s="867"/>
      <c r="R1009" s="868"/>
      <c r="S1009" s="868"/>
      <c r="T1009" s="868"/>
      <c r="U1009" s="867"/>
      <c r="V1009" s="868"/>
      <c r="W1009" s="868"/>
      <c r="X1009" s="868"/>
      <c r="Y1009" s="884"/>
      <c r="Z1009" s="867"/>
      <c r="AA1009" s="824"/>
      <c r="AB1009" s="824"/>
      <c r="AC1009" s="1122"/>
      <c r="AD1009" s="547">
        <v>83.66</v>
      </c>
      <c r="AE1009" s="547">
        <v>-1.37</v>
      </c>
      <c r="AF1009" s="823">
        <v>18.079999999999998</v>
      </c>
      <c r="AG1009" s="549">
        <v>14</v>
      </c>
      <c r="AH1009" s="549">
        <v>174</v>
      </c>
      <c r="AI1009" s="949">
        <v>0.85</v>
      </c>
      <c r="AJ1009" s="550"/>
      <c r="AK1009" s="550"/>
      <c r="AL1009" s="550" t="s">
        <v>27</v>
      </c>
      <c r="AM1009" s="550" t="s">
        <v>55</v>
      </c>
      <c r="AN1009" s="551" t="s">
        <v>55</v>
      </c>
      <c r="AO1009" s="550" t="s">
        <v>55</v>
      </c>
      <c r="AP1009" s="550" t="s">
        <v>55</v>
      </c>
      <c r="AQ1009" s="609" t="s">
        <v>32</v>
      </c>
      <c r="AR1009" s="550" t="s">
        <v>2244</v>
      </c>
      <c r="AS1009" s="437" t="s">
        <v>3284</v>
      </c>
      <c r="AT1009" s="437"/>
      <c r="AU1009" s="796" t="s">
        <v>2241</v>
      </c>
      <c r="AV1009" s="437">
        <v>1008</v>
      </c>
    </row>
    <row r="1010" spans="1:48" ht="27">
      <c r="A1010" s="541">
        <v>45994</v>
      </c>
      <c r="B1010" s="542">
        <v>112</v>
      </c>
      <c r="C1010" s="543">
        <v>0.61458333333333337</v>
      </c>
      <c r="D1010" s="544">
        <v>2509458</v>
      </c>
      <c r="E1010" s="544" t="s">
        <v>59</v>
      </c>
      <c r="F1010" s="544" t="s">
        <v>55</v>
      </c>
      <c r="G1010" s="858">
        <v>13.65</v>
      </c>
      <c r="H1010" s="858"/>
      <c r="I1010" s="858"/>
      <c r="J1010" s="545"/>
      <c r="K1010" s="831">
        <v>11.68</v>
      </c>
      <c r="L1010" s="546">
        <f>(SSSE[[#This Row],[Protéine Brut (%) (+/-0,7)]]/(100-SSSE[[#This Row],[Humidité (%)]]))*100</f>
        <v>13.526346265199768</v>
      </c>
      <c r="M1010" s="866"/>
      <c r="N1010" s="866"/>
      <c r="O1010" s="866"/>
      <c r="P1010" s="866"/>
      <c r="Q1010" s="867"/>
      <c r="R1010" s="868"/>
      <c r="S1010" s="868"/>
      <c r="T1010" s="868"/>
      <c r="U1010" s="867"/>
      <c r="V1010" s="868"/>
      <c r="W1010" s="868"/>
      <c r="X1010" s="868"/>
      <c r="Y1010" s="884"/>
      <c r="Z1010" s="867"/>
      <c r="AA1010" s="824"/>
      <c r="AB1010" s="824"/>
      <c r="AC1010" s="1122"/>
      <c r="AD1010" s="547">
        <v>84.66</v>
      </c>
      <c r="AE1010" s="547">
        <v>-1.07</v>
      </c>
      <c r="AF1010" s="823">
        <v>17</v>
      </c>
      <c r="AG1010" s="549">
        <v>10</v>
      </c>
      <c r="AH1010" s="549">
        <v>166</v>
      </c>
      <c r="AI1010" s="949"/>
      <c r="AJ1010" s="550"/>
      <c r="AK1010" s="550"/>
      <c r="AL1010" s="550" t="s">
        <v>46</v>
      </c>
      <c r="AM1010" s="550" t="s">
        <v>55</v>
      </c>
      <c r="AN1010" s="551" t="s">
        <v>55</v>
      </c>
      <c r="AO1010" s="550" t="s">
        <v>55</v>
      </c>
      <c r="AP1010" s="550" t="s">
        <v>55</v>
      </c>
      <c r="AQ1010" s="609" t="s">
        <v>32</v>
      </c>
      <c r="AR1010" s="550" t="s">
        <v>2239</v>
      </c>
      <c r="AS1010" s="437" t="s">
        <v>3285</v>
      </c>
      <c r="AT1010" s="437"/>
      <c r="AU1010" s="796" t="s">
        <v>2241</v>
      </c>
      <c r="AV1010" s="437">
        <v>1009</v>
      </c>
    </row>
    <row r="1011" spans="1:48" ht="27">
      <c r="A1011" s="541">
        <v>45996</v>
      </c>
      <c r="B1011" s="542">
        <v>112</v>
      </c>
      <c r="C1011" s="543">
        <v>0.48958333333333331</v>
      </c>
      <c r="D1011" s="544">
        <v>2509515</v>
      </c>
      <c r="E1011" s="544" t="s">
        <v>21</v>
      </c>
      <c r="F1011" s="544" t="s">
        <v>55</v>
      </c>
      <c r="G1011" s="858">
        <v>13.56</v>
      </c>
      <c r="H1011" s="858"/>
      <c r="I1011" s="858"/>
      <c r="J1011" s="545"/>
      <c r="K1011" s="831">
        <v>11.99</v>
      </c>
      <c r="L1011" s="546">
        <f>(SSSE[[#This Row],[Protéine Brut (%) (+/-0,7)]]/(100-SSSE[[#This Row],[Humidité (%)]]))*100</f>
        <v>13.87089310504396</v>
      </c>
      <c r="M1011" s="866">
        <v>7.0000000000000007E-2</v>
      </c>
      <c r="N1011" s="866"/>
      <c r="O1011" s="866">
        <v>0.9</v>
      </c>
      <c r="P1011" s="866">
        <v>2</v>
      </c>
      <c r="Q1011" s="867">
        <f>SUM(M1011:P1011)</f>
        <v>2.9699999999999998</v>
      </c>
      <c r="R1011" s="868">
        <v>10</v>
      </c>
      <c r="S1011" s="868">
        <v>24.77</v>
      </c>
      <c r="T1011" s="868">
        <v>17</v>
      </c>
      <c r="U1011" s="867">
        <f>SUM(SSSE[[#This Row],[G 355µ]:[G 250µ]])</f>
        <v>51.769999999999996</v>
      </c>
      <c r="V1011" s="868">
        <v>19</v>
      </c>
      <c r="W1011" s="868">
        <v>10.62</v>
      </c>
      <c r="X1011" s="868">
        <v>8.8800000000000008</v>
      </c>
      <c r="Y1011" s="884">
        <v>5</v>
      </c>
      <c r="Z1011" s="867">
        <f>SUM(V1011:Y1011)</f>
        <v>43.5</v>
      </c>
      <c r="AA1011" s="824"/>
      <c r="AB1011" s="824"/>
      <c r="AC1011" s="1122"/>
      <c r="AD1011" s="547">
        <v>85.92</v>
      </c>
      <c r="AE1011" s="547">
        <v>-1.56</v>
      </c>
      <c r="AF1011" s="823">
        <v>18.93</v>
      </c>
      <c r="AG1011" s="549">
        <v>9</v>
      </c>
      <c r="AH1011" s="549">
        <v>145</v>
      </c>
      <c r="AI1011" s="949"/>
      <c r="AJ1011" s="550"/>
      <c r="AK1011" s="550"/>
      <c r="AL1011" s="550" t="s">
        <v>46</v>
      </c>
      <c r="AM1011" s="550" t="s">
        <v>55</v>
      </c>
      <c r="AN1011" s="551" t="s">
        <v>55</v>
      </c>
      <c r="AO1011" s="550" t="s">
        <v>55</v>
      </c>
      <c r="AP1011" s="550" t="s">
        <v>55</v>
      </c>
      <c r="AQ1011" s="609" t="s">
        <v>32</v>
      </c>
      <c r="AR1011" s="550" t="s">
        <v>2239</v>
      </c>
      <c r="AS1011" s="437" t="s">
        <v>3286</v>
      </c>
      <c r="AT1011" s="437"/>
      <c r="AU1011" s="796" t="s">
        <v>2241</v>
      </c>
      <c r="AV1011" s="437">
        <v>1010</v>
      </c>
    </row>
    <row r="1012" spans="1:48" ht="27">
      <c r="A1012" s="541">
        <v>45996</v>
      </c>
      <c r="B1012" s="542">
        <v>112</v>
      </c>
      <c r="C1012" s="543">
        <v>0.71875</v>
      </c>
      <c r="D1012" s="544">
        <v>2509522</v>
      </c>
      <c r="E1012" s="544" t="s">
        <v>21</v>
      </c>
      <c r="F1012" s="544" t="s">
        <v>55</v>
      </c>
      <c r="G1012" s="858">
        <v>13.6</v>
      </c>
      <c r="H1012" s="858"/>
      <c r="I1012" s="858"/>
      <c r="J1012" s="545"/>
      <c r="K1012" s="831">
        <v>11.83</v>
      </c>
      <c r="L1012" s="546">
        <f>(SSSE[[#This Row],[Protéine Brut (%) (+/-0,7)]]/(100-SSSE[[#This Row],[Humidité (%)]]))*100</f>
        <v>13.69212962962963</v>
      </c>
      <c r="M1012" s="866">
        <v>7.0000000000000007E-2</v>
      </c>
      <c r="N1012" s="866"/>
      <c r="O1012" s="866">
        <v>1.3</v>
      </c>
      <c r="P1012" s="866">
        <v>1.88</v>
      </c>
      <c r="Q1012" s="867">
        <f>SUM(M1012:P1012)</f>
        <v>3.25</v>
      </c>
      <c r="R1012" s="868">
        <v>12.3</v>
      </c>
      <c r="S1012" s="868">
        <v>32.03</v>
      </c>
      <c r="T1012" s="868">
        <v>16.7</v>
      </c>
      <c r="U1012" s="867">
        <f>SUM(SSSE[[#This Row],[G 355µ]:[G 250µ]])</f>
        <v>61.03</v>
      </c>
      <c r="V1012" s="868">
        <v>18.53</v>
      </c>
      <c r="W1012" s="868">
        <v>10.26</v>
      </c>
      <c r="X1012" s="868">
        <v>4.33</v>
      </c>
      <c r="Y1012" s="884">
        <v>3</v>
      </c>
      <c r="Z1012" s="867">
        <f>SUM(V1012:Y1012)</f>
        <v>36.119999999999997</v>
      </c>
      <c r="AA1012" s="824"/>
      <c r="AB1012" s="824"/>
      <c r="AC1012" s="1122"/>
      <c r="AD1012" s="547">
        <v>85.92</v>
      </c>
      <c r="AE1012" s="547">
        <v>-1.56</v>
      </c>
      <c r="AF1012" s="823">
        <v>18.93</v>
      </c>
      <c r="AG1012" s="549">
        <v>10</v>
      </c>
      <c r="AH1012" s="549">
        <v>150</v>
      </c>
      <c r="AI1012" s="949"/>
      <c r="AJ1012" s="550"/>
      <c r="AK1012" s="550"/>
      <c r="AL1012" s="550" t="s">
        <v>27</v>
      </c>
      <c r="AM1012" s="550" t="s">
        <v>55</v>
      </c>
      <c r="AN1012" s="551" t="s">
        <v>55</v>
      </c>
      <c r="AO1012" s="550" t="s">
        <v>55</v>
      </c>
      <c r="AP1012" s="550" t="s">
        <v>55</v>
      </c>
      <c r="AQ1012" s="609" t="s">
        <v>32</v>
      </c>
      <c r="AR1012" s="550" t="s">
        <v>2239</v>
      </c>
      <c r="AS1012" s="437" t="s">
        <v>3287</v>
      </c>
      <c r="AT1012" s="437"/>
      <c r="AU1012" s="796" t="s">
        <v>2241</v>
      </c>
      <c r="AV1012" s="437">
        <v>1011</v>
      </c>
    </row>
    <row r="1013" spans="1:48" ht="27">
      <c r="A1013" s="541">
        <v>45999</v>
      </c>
      <c r="B1013" s="542">
        <v>112</v>
      </c>
      <c r="C1013" s="543">
        <v>0.375</v>
      </c>
      <c r="D1013" s="544">
        <v>81</v>
      </c>
      <c r="E1013" s="544" t="s">
        <v>59</v>
      </c>
      <c r="F1013" s="544" t="s">
        <v>55</v>
      </c>
      <c r="G1013" s="858">
        <v>13.6</v>
      </c>
      <c r="H1013" s="858"/>
      <c r="I1013" s="858">
        <v>13.5</v>
      </c>
      <c r="J1013" s="545"/>
      <c r="K1013" s="831">
        <v>12.3</v>
      </c>
      <c r="L1013" s="546">
        <f>(SSSE[[#This Row],[Protéine Brut (%) (+/-0,7)]]/(100-SSSE[[#This Row],[Humidité (%)]]))*100</f>
        <v>14.236111111111111</v>
      </c>
      <c r="M1013" s="866">
        <v>0.2</v>
      </c>
      <c r="N1013" s="866"/>
      <c r="O1013" s="866">
        <v>1</v>
      </c>
      <c r="P1013" s="866">
        <v>1.98</v>
      </c>
      <c r="Q1013" s="867">
        <f>SUM(M1013:P1013)</f>
        <v>3.1799999999999997</v>
      </c>
      <c r="R1013" s="868">
        <v>11.21</v>
      </c>
      <c r="S1013" s="868">
        <v>27.13</v>
      </c>
      <c r="T1013" s="868">
        <v>14.37</v>
      </c>
      <c r="U1013" s="867">
        <f>SUM(SSSE[[#This Row],[G 355µ]:[G 250µ]])</f>
        <v>52.71</v>
      </c>
      <c r="V1013" s="868">
        <v>15.14</v>
      </c>
      <c r="W1013" s="868">
        <v>9.86</v>
      </c>
      <c r="X1013" s="868">
        <v>5.1100000000000003</v>
      </c>
      <c r="Y1013" s="884">
        <v>5.24</v>
      </c>
      <c r="Z1013" s="867">
        <f>SUM(V1013:Y1013)</f>
        <v>35.35</v>
      </c>
      <c r="AA1013" s="824">
        <v>39.01</v>
      </c>
      <c r="AB1013" s="824">
        <v>65.61</v>
      </c>
      <c r="AC1013" s="1122">
        <v>13.5</v>
      </c>
      <c r="AD1013" s="547">
        <v>85.65</v>
      </c>
      <c r="AE1013" s="547">
        <v>-1.1399999999999999</v>
      </c>
      <c r="AF1013" s="823">
        <v>17.5</v>
      </c>
      <c r="AG1013" s="549">
        <v>6</v>
      </c>
      <c r="AH1013" s="549">
        <v>120</v>
      </c>
      <c r="AI1013" s="949"/>
      <c r="AJ1013" s="550"/>
      <c r="AK1013" s="550"/>
      <c r="AL1013" s="550" t="s">
        <v>46</v>
      </c>
      <c r="AM1013" s="550" t="s">
        <v>55</v>
      </c>
      <c r="AN1013" s="551" t="s">
        <v>55</v>
      </c>
      <c r="AO1013" s="550" t="s">
        <v>55</v>
      </c>
      <c r="AP1013" s="550" t="s">
        <v>55</v>
      </c>
      <c r="AQ1013" s="609" t="s">
        <v>32</v>
      </c>
      <c r="AR1013" s="550" t="s">
        <v>2239</v>
      </c>
      <c r="AS1013" s="437" t="s">
        <v>3288</v>
      </c>
      <c r="AT1013" s="437"/>
      <c r="AU1013" s="796" t="s">
        <v>2241</v>
      </c>
      <c r="AV1013" s="437">
        <v>1012</v>
      </c>
    </row>
    <row r="1014" spans="1:48" ht="27">
      <c r="A1014" s="541">
        <v>46000</v>
      </c>
      <c r="B1014" s="542">
        <v>112</v>
      </c>
      <c r="C1014" s="543">
        <v>0.48958333333333331</v>
      </c>
      <c r="D1014" s="544">
        <v>118</v>
      </c>
      <c r="E1014" s="544" t="s">
        <v>59</v>
      </c>
      <c r="F1014" s="544" t="s">
        <v>55</v>
      </c>
      <c r="G1014" s="858">
        <v>13.66</v>
      </c>
      <c r="H1014" s="858"/>
      <c r="I1014" s="858"/>
      <c r="J1014" s="545"/>
      <c r="K1014" s="831">
        <v>13.33</v>
      </c>
      <c r="L1014" s="546">
        <f>(SSSE[[#This Row],[Protéine Brut (%) (+/-0,7)]]/(100-SSSE[[#This Row],[Humidité (%)]]))*100</f>
        <v>15.43896224229789</v>
      </c>
      <c r="M1014" s="866">
        <v>7.0000000000000007E-2</v>
      </c>
      <c r="N1014" s="866"/>
      <c r="O1014" s="866">
        <v>1.1499999999999999</v>
      </c>
      <c r="P1014" s="866">
        <v>1.95</v>
      </c>
      <c r="Q1014" s="867">
        <f>SUM(M1014:P1014)</f>
        <v>3.17</v>
      </c>
      <c r="R1014" s="868">
        <v>11.21</v>
      </c>
      <c r="S1014" s="868">
        <v>26.41</v>
      </c>
      <c r="T1014" s="868">
        <v>15.88</v>
      </c>
      <c r="U1014" s="867">
        <f>SUM(SSSE[[#This Row],[G 355µ]:[G 250µ]])</f>
        <v>53.500000000000007</v>
      </c>
      <c r="V1014" s="868">
        <v>15.37</v>
      </c>
      <c r="W1014" s="868">
        <v>11.18</v>
      </c>
      <c r="X1014" s="868">
        <v>7.8</v>
      </c>
      <c r="Y1014" s="884">
        <v>7.44</v>
      </c>
      <c r="Z1014" s="867">
        <f>SUM(V1014:Y1014)</f>
        <v>41.789999999999992</v>
      </c>
      <c r="AA1014" s="824">
        <v>37</v>
      </c>
      <c r="AB1014" s="824">
        <v>67</v>
      </c>
      <c r="AC1014" s="1122">
        <v>13.12</v>
      </c>
      <c r="AD1014" s="547">
        <v>85.57</v>
      </c>
      <c r="AE1014" s="547">
        <v>-1.07</v>
      </c>
      <c r="AF1014" s="823">
        <v>17.34</v>
      </c>
      <c r="AG1014" s="549">
        <v>6</v>
      </c>
      <c r="AH1014" s="549">
        <v>130</v>
      </c>
      <c r="AI1014" s="949"/>
      <c r="AJ1014" s="550"/>
      <c r="AK1014" s="550"/>
      <c r="AL1014" s="550" t="s">
        <v>46</v>
      </c>
      <c r="AM1014" s="550" t="s">
        <v>55</v>
      </c>
      <c r="AN1014" s="551" t="s">
        <v>55</v>
      </c>
      <c r="AO1014" s="550" t="s">
        <v>55</v>
      </c>
      <c r="AP1014" s="550" t="s">
        <v>55</v>
      </c>
      <c r="AQ1014" s="609" t="s">
        <v>32</v>
      </c>
      <c r="AR1014" s="550" t="s">
        <v>2239</v>
      </c>
      <c r="AS1014" s="437" t="s">
        <v>3289</v>
      </c>
      <c r="AT1014" s="437"/>
      <c r="AU1014" s="796" t="s">
        <v>2241</v>
      </c>
      <c r="AV1014" s="437">
        <v>1013</v>
      </c>
    </row>
    <row r="1015" spans="1:48" ht="27">
      <c r="A1015" s="541">
        <v>46002</v>
      </c>
      <c r="B1015" s="542">
        <v>112</v>
      </c>
      <c r="C1015" s="543">
        <v>0.41666666666666669</v>
      </c>
      <c r="D1015" s="544">
        <v>140</v>
      </c>
      <c r="E1015" s="544" t="s">
        <v>59</v>
      </c>
      <c r="F1015" s="544" t="s">
        <v>55</v>
      </c>
      <c r="G1015" s="858">
        <v>13.74</v>
      </c>
      <c r="H1015" s="858"/>
      <c r="I1015" s="858"/>
      <c r="J1015" s="545"/>
      <c r="K1015" s="831">
        <v>11.76</v>
      </c>
      <c r="L1015" s="546">
        <f>(SSSE[[#This Row],[Protéine Brut (%) (+/-0,7)]]/(100-SSSE[[#This Row],[Humidité (%)]]))*100</f>
        <v>13.633201947600277</v>
      </c>
      <c r="M1015" s="866">
        <v>0.08</v>
      </c>
      <c r="N1015" s="866"/>
      <c r="O1015" s="866">
        <v>1.0900000000000001</v>
      </c>
      <c r="P1015" s="866">
        <v>1.97</v>
      </c>
      <c r="Q1015" s="867">
        <f>SUM(M1015:P1015)</f>
        <v>3.14</v>
      </c>
      <c r="R1015" s="868">
        <v>11.5</v>
      </c>
      <c r="S1015" s="868">
        <v>27.7</v>
      </c>
      <c r="T1015" s="868">
        <v>16.5</v>
      </c>
      <c r="U1015" s="867">
        <f>SUM(SSSE[[#This Row],[G 355µ]:[G 250µ]])</f>
        <v>55.7</v>
      </c>
      <c r="V1015" s="868">
        <v>16.7</v>
      </c>
      <c r="W1015" s="868">
        <v>8.6999999999999993</v>
      </c>
      <c r="X1015" s="868">
        <v>7.2</v>
      </c>
      <c r="Y1015" s="884">
        <v>4.9000000000000004</v>
      </c>
      <c r="Z1015" s="867">
        <f>SUM(V1015:Y1015)</f>
        <v>37.5</v>
      </c>
      <c r="AA1015" s="824">
        <v>36</v>
      </c>
      <c r="AB1015" s="824">
        <v>66</v>
      </c>
      <c r="AC1015" s="1122">
        <v>13</v>
      </c>
      <c r="AD1015" s="547">
        <v>84.88</v>
      </c>
      <c r="AE1015" s="547">
        <v>-1.08</v>
      </c>
      <c r="AF1015" s="823">
        <v>17.64</v>
      </c>
      <c r="AG1015" s="549">
        <v>8</v>
      </c>
      <c r="AH1015" s="549">
        <v>120</v>
      </c>
      <c r="AI1015" s="949"/>
      <c r="AJ1015" s="550"/>
      <c r="AK1015" s="550"/>
      <c r="AL1015" s="550" t="s">
        <v>46</v>
      </c>
      <c r="AM1015" s="550" t="s">
        <v>55</v>
      </c>
      <c r="AN1015" s="551" t="s">
        <v>55</v>
      </c>
      <c r="AO1015" s="550" t="s">
        <v>55</v>
      </c>
      <c r="AP1015" s="550" t="s">
        <v>55</v>
      </c>
      <c r="AQ1015" s="609" t="s">
        <v>32</v>
      </c>
      <c r="AR1015" s="550" t="s">
        <v>2239</v>
      </c>
      <c r="AS1015" s="437" t="s">
        <v>3290</v>
      </c>
      <c r="AT1015" s="437"/>
      <c r="AU1015" s="796" t="s">
        <v>2241</v>
      </c>
      <c r="AV1015" s="437">
        <v>1014</v>
      </c>
    </row>
    <row r="1016" spans="1:48" ht="27">
      <c r="A1016" s="541">
        <v>46003</v>
      </c>
      <c r="B1016" s="542">
        <v>112</v>
      </c>
      <c r="C1016" s="543">
        <v>0.35416666666666669</v>
      </c>
      <c r="D1016" s="544">
        <v>148</v>
      </c>
      <c r="E1016" s="544" t="s">
        <v>59</v>
      </c>
      <c r="F1016" s="544" t="s">
        <v>55</v>
      </c>
      <c r="G1016" s="858">
        <v>14.01</v>
      </c>
      <c r="H1016" s="858">
        <v>14.3</v>
      </c>
      <c r="I1016" s="858"/>
      <c r="J1016" s="545"/>
      <c r="K1016" s="831">
        <v>12.48</v>
      </c>
      <c r="L1016" s="546">
        <f>(SSSE[[#This Row],[Protéine Brut (%) (+/-0,7)]]/(100-SSSE[[#This Row],[Humidité (%)]]))*100</f>
        <v>14.513315501802538</v>
      </c>
      <c r="M1016" s="866">
        <v>0.03</v>
      </c>
      <c r="N1016" s="866"/>
      <c r="O1016" s="866">
        <v>1.26</v>
      </c>
      <c r="P1016" s="866">
        <v>2.1800000000000002</v>
      </c>
      <c r="Q1016" s="867">
        <f>SUM(M1016:P1016)</f>
        <v>3.47</v>
      </c>
      <c r="R1016" s="868">
        <v>13.99</v>
      </c>
      <c r="S1016" s="868">
        <v>28.94</v>
      </c>
      <c r="T1016" s="868">
        <v>16.899999999999999</v>
      </c>
      <c r="U1016" s="867">
        <f>SUM(SSSE[[#This Row],[G 355µ]:[G 250µ]])</f>
        <v>59.83</v>
      </c>
      <c r="V1016" s="868">
        <v>16.12</v>
      </c>
      <c r="W1016" s="868">
        <v>9.56</v>
      </c>
      <c r="X1016" s="868">
        <v>7.99</v>
      </c>
      <c r="Y1016" s="884">
        <v>3.4</v>
      </c>
      <c r="Z1016" s="867">
        <f>SUM(V1016:Y1016)</f>
        <v>37.07</v>
      </c>
      <c r="AA1016" s="824">
        <v>35.39</v>
      </c>
      <c r="AB1016" s="824">
        <v>63</v>
      </c>
      <c r="AC1016" s="1122">
        <v>13.49</v>
      </c>
      <c r="AD1016" s="547">
        <v>85.17</v>
      </c>
      <c r="AE1016" s="547">
        <v>-1.17</v>
      </c>
      <c r="AF1016" s="823">
        <v>17.64</v>
      </c>
      <c r="AG1016" s="549">
        <v>11</v>
      </c>
      <c r="AH1016" s="549">
        <v>112</v>
      </c>
      <c r="AI1016" s="949"/>
      <c r="AJ1016" s="550"/>
      <c r="AK1016" s="550"/>
      <c r="AL1016" s="550" t="s">
        <v>27</v>
      </c>
      <c r="AM1016" s="550" t="s">
        <v>55</v>
      </c>
      <c r="AN1016" s="551" t="s">
        <v>55</v>
      </c>
      <c r="AO1016" s="550" t="s">
        <v>55</v>
      </c>
      <c r="AP1016" s="550" t="s">
        <v>55</v>
      </c>
      <c r="AQ1016" s="609" t="s">
        <v>32</v>
      </c>
      <c r="AR1016" s="550" t="s">
        <v>2239</v>
      </c>
      <c r="AS1016" s="437" t="s">
        <v>3291</v>
      </c>
      <c r="AT1016" s="437"/>
      <c r="AU1016" s="796" t="s">
        <v>2241</v>
      </c>
      <c r="AV1016" s="437">
        <v>1015</v>
      </c>
    </row>
    <row r="1017" spans="1:48" ht="27">
      <c r="A1017" s="541">
        <v>46004</v>
      </c>
      <c r="B1017" s="542">
        <v>112</v>
      </c>
      <c r="C1017" s="543">
        <v>0.40625</v>
      </c>
      <c r="D1017" s="544">
        <v>197</v>
      </c>
      <c r="E1017" s="544" t="s">
        <v>59</v>
      </c>
      <c r="F1017" s="544" t="s">
        <v>55</v>
      </c>
      <c r="G1017" s="858">
        <v>14.1</v>
      </c>
      <c r="H1017" s="858"/>
      <c r="I1017" s="858"/>
      <c r="J1017" s="545"/>
      <c r="K1017" s="831">
        <v>12.68</v>
      </c>
      <c r="L1017" s="546">
        <f>(SSSE[[#This Row],[Protéine Brut (%) (+/-0,7)]]/(100-SSSE[[#This Row],[Humidité (%)]]))*100</f>
        <v>14.761350407450522</v>
      </c>
      <c r="M1017" s="866">
        <v>0</v>
      </c>
      <c r="N1017" s="866"/>
      <c r="O1017" s="866">
        <v>0.7</v>
      </c>
      <c r="P1017" s="866">
        <v>1.3</v>
      </c>
      <c r="Q1017" s="867">
        <f>SUM(M1017:P1017)</f>
        <v>2</v>
      </c>
      <c r="R1017" s="868">
        <v>10</v>
      </c>
      <c r="S1017" s="868">
        <v>26</v>
      </c>
      <c r="T1017" s="868">
        <v>14.75</v>
      </c>
      <c r="U1017" s="867">
        <f>SUM(SSSE[[#This Row],[G 355µ]:[G 250µ]])</f>
        <v>50.75</v>
      </c>
      <c r="V1017" s="868">
        <v>16</v>
      </c>
      <c r="W1017" s="868">
        <v>11.33</v>
      </c>
      <c r="X1017" s="868">
        <v>11.91</v>
      </c>
      <c r="Y1017" s="884">
        <v>8.0500000000000007</v>
      </c>
      <c r="Z1017" s="867">
        <f>SUM(V1017:Y1017)</f>
        <v>47.289999999999992</v>
      </c>
      <c r="AA1017" s="824"/>
      <c r="AB1017" s="824"/>
      <c r="AC1017" s="1122"/>
      <c r="AD1017" s="547">
        <v>85.73</v>
      </c>
      <c r="AE1017" s="547">
        <v>-0.68</v>
      </c>
      <c r="AF1017" s="823">
        <v>15.11</v>
      </c>
      <c r="AG1017" s="549">
        <v>9</v>
      </c>
      <c r="AH1017" s="549">
        <v>129</v>
      </c>
      <c r="AI1017" s="949"/>
      <c r="AJ1017" s="550"/>
      <c r="AK1017" s="550" t="s">
        <v>3067</v>
      </c>
      <c r="AL1017" s="550" t="s">
        <v>79</v>
      </c>
      <c r="AM1017" s="550" t="s">
        <v>55</v>
      </c>
      <c r="AN1017" s="551" t="s">
        <v>55</v>
      </c>
      <c r="AO1017" s="550" t="s">
        <v>55</v>
      </c>
      <c r="AP1017" s="550" t="s">
        <v>55</v>
      </c>
      <c r="AQ1017" s="609" t="s">
        <v>32</v>
      </c>
      <c r="AR1017" s="550" t="s">
        <v>2239</v>
      </c>
      <c r="AS1017" s="437" t="s">
        <v>3292</v>
      </c>
      <c r="AT1017" s="437"/>
      <c r="AU1017" s="796" t="s">
        <v>2241</v>
      </c>
      <c r="AV1017" s="437">
        <v>1016</v>
      </c>
    </row>
    <row r="1018" spans="1:48" ht="27">
      <c r="A1018" s="541">
        <v>46004</v>
      </c>
      <c r="B1018" s="542">
        <v>112</v>
      </c>
      <c r="C1018" s="543">
        <v>0.41666666666666669</v>
      </c>
      <c r="D1018" s="544">
        <v>198</v>
      </c>
      <c r="E1018" s="544" t="s">
        <v>40</v>
      </c>
      <c r="F1018" s="544" t="s">
        <v>55</v>
      </c>
      <c r="G1018" s="858">
        <v>13.54</v>
      </c>
      <c r="H1018" s="858"/>
      <c r="I1018" s="858"/>
      <c r="J1018" s="545"/>
      <c r="K1018" s="831">
        <v>12.56</v>
      </c>
      <c r="L1018" s="546">
        <f>(SSSE[[#This Row],[Protéine Brut (%) (+/-0,7)]]/(100-SSSE[[#This Row],[Humidité (%)]]))*100</f>
        <v>14.526948878093915</v>
      </c>
      <c r="M1018" s="866"/>
      <c r="N1018" s="866"/>
      <c r="O1018" s="866"/>
      <c r="P1018" s="866"/>
      <c r="Q1018" s="867"/>
      <c r="R1018" s="868"/>
      <c r="S1018" s="868"/>
      <c r="T1018" s="868"/>
      <c r="U1018" s="867"/>
      <c r="V1018" s="868"/>
      <c r="W1018" s="868"/>
      <c r="X1018" s="868"/>
      <c r="Y1018" s="884"/>
      <c r="Z1018" s="867"/>
      <c r="AA1018" s="824"/>
      <c r="AB1018" s="824"/>
      <c r="AC1018" s="1122"/>
      <c r="AD1018" s="547">
        <v>85.96</v>
      </c>
      <c r="AE1018" s="547">
        <v>-0.99</v>
      </c>
      <c r="AF1018" s="823">
        <v>16.77</v>
      </c>
      <c r="AG1018" s="549">
        <v>7</v>
      </c>
      <c r="AH1018" s="549">
        <v>115</v>
      </c>
      <c r="AI1018" s="949"/>
      <c r="AJ1018" s="550"/>
      <c r="AK1018" s="550"/>
      <c r="AL1018" s="550" t="s">
        <v>46</v>
      </c>
      <c r="AM1018" s="550" t="s">
        <v>55</v>
      </c>
      <c r="AN1018" s="551" t="s">
        <v>55</v>
      </c>
      <c r="AO1018" s="550" t="s">
        <v>55</v>
      </c>
      <c r="AP1018" s="550" t="s">
        <v>55</v>
      </c>
      <c r="AQ1018" s="609" t="s">
        <v>32</v>
      </c>
      <c r="AR1018" s="550" t="s">
        <v>2239</v>
      </c>
      <c r="AS1018" s="437" t="s">
        <v>3293</v>
      </c>
      <c r="AT1018" s="437"/>
      <c r="AU1018" s="796" t="s">
        <v>2241</v>
      </c>
      <c r="AV1018" s="437">
        <v>1017</v>
      </c>
    </row>
    <row r="1019" spans="1:48" ht="27">
      <c r="A1019" s="541">
        <v>46004</v>
      </c>
      <c r="B1019" s="542">
        <v>112</v>
      </c>
      <c r="C1019" s="543">
        <v>0.4375</v>
      </c>
      <c r="D1019" s="544">
        <v>199</v>
      </c>
      <c r="E1019" s="544" t="s">
        <v>59</v>
      </c>
      <c r="F1019" s="544" t="s">
        <v>55</v>
      </c>
      <c r="G1019" s="858">
        <v>13.99</v>
      </c>
      <c r="H1019" s="858"/>
      <c r="I1019" s="858"/>
      <c r="J1019" s="545"/>
      <c r="K1019" s="831">
        <v>12.7</v>
      </c>
      <c r="L1019" s="546">
        <f>(SSSE[[#This Row],[Protéine Brut (%) (+/-0,7)]]/(100-SSSE[[#This Row],[Humidité (%)]]))*100</f>
        <v>14.765724915707473</v>
      </c>
      <c r="M1019" s="866"/>
      <c r="N1019" s="866"/>
      <c r="O1019" s="866"/>
      <c r="P1019" s="866"/>
      <c r="Q1019" s="867"/>
      <c r="R1019" s="868"/>
      <c r="S1019" s="868"/>
      <c r="T1019" s="868"/>
      <c r="U1019" s="867"/>
      <c r="V1019" s="868"/>
      <c r="W1019" s="868"/>
      <c r="X1019" s="868"/>
      <c r="Y1019" s="884"/>
      <c r="Z1019" s="867"/>
      <c r="AA1019" s="824"/>
      <c r="AB1019" s="824"/>
      <c r="AC1019" s="1122"/>
      <c r="AD1019" s="547">
        <v>85.77</v>
      </c>
      <c r="AE1019" s="547">
        <v>-0.82</v>
      </c>
      <c r="AF1019" s="823">
        <v>15.88</v>
      </c>
      <c r="AG1019" s="549">
        <v>8</v>
      </c>
      <c r="AH1019" s="549">
        <v>116</v>
      </c>
      <c r="AI1019" s="949"/>
      <c r="AJ1019" s="550"/>
      <c r="AK1019" s="550" t="s">
        <v>2906</v>
      </c>
      <c r="AL1019" s="550" t="s">
        <v>79</v>
      </c>
      <c r="AM1019" s="550" t="s">
        <v>55</v>
      </c>
      <c r="AN1019" s="551" t="s">
        <v>55</v>
      </c>
      <c r="AO1019" s="550" t="s">
        <v>55</v>
      </c>
      <c r="AP1019" s="550" t="s">
        <v>55</v>
      </c>
      <c r="AQ1019" s="609" t="s">
        <v>32</v>
      </c>
      <c r="AR1019" s="550" t="s">
        <v>2239</v>
      </c>
      <c r="AS1019" s="437" t="s">
        <v>3294</v>
      </c>
      <c r="AT1019" s="437"/>
      <c r="AU1019" s="796" t="s">
        <v>2241</v>
      </c>
      <c r="AV1019" s="437">
        <v>1018</v>
      </c>
    </row>
    <row r="1020" spans="1:48" ht="27">
      <c r="A1020" s="541">
        <v>46006</v>
      </c>
      <c r="B1020" s="542">
        <v>112</v>
      </c>
      <c r="C1020" s="543">
        <v>0.375</v>
      </c>
      <c r="D1020" s="544">
        <v>233</v>
      </c>
      <c r="E1020" s="544" t="s">
        <v>59</v>
      </c>
      <c r="F1020" s="544" t="s">
        <v>55</v>
      </c>
      <c r="G1020" s="858">
        <v>13.97</v>
      </c>
      <c r="H1020" s="858">
        <v>14.1</v>
      </c>
      <c r="I1020" s="858"/>
      <c r="J1020" s="545"/>
      <c r="K1020" s="831">
        <v>12.28</v>
      </c>
      <c r="L1020" s="546">
        <f>(SSSE[[#This Row],[Protéine Brut (%) (+/-0,7)]]/(100-SSSE[[#This Row],[Humidité (%)]]))*100</f>
        <v>14.274090433569683</v>
      </c>
      <c r="M1020" s="866">
        <v>0</v>
      </c>
      <c r="N1020" s="866"/>
      <c r="O1020" s="866">
        <v>1.08</v>
      </c>
      <c r="P1020" s="866">
        <v>1.73</v>
      </c>
      <c r="Q1020" s="867">
        <f>SUM(M1020:P1020)</f>
        <v>2.81</v>
      </c>
      <c r="R1020" s="868">
        <v>11.43</v>
      </c>
      <c r="S1020" s="868">
        <v>28.5</v>
      </c>
      <c r="T1020" s="868">
        <v>16.66</v>
      </c>
      <c r="U1020" s="867">
        <f>SUM(SSSE[[#This Row],[G 355µ]:[G 250µ]])</f>
        <v>56.59</v>
      </c>
      <c r="V1020" s="868">
        <v>17.25</v>
      </c>
      <c r="W1020" s="868">
        <v>10.11</v>
      </c>
      <c r="X1020" s="868">
        <v>7</v>
      </c>
      <c r="Y1020" s="884">
        <v>5.0599999999999996</v>
      </c>
      <c r="Z1020" s="867">
        <f>SUM(V1020:Y1020)</f>
        <v>39.42</v>
      </c>
      <c r="AA1020" s="824">
        <v>35.1</v>
      </c>
      <c r="AB1020" s="824">
        <v>67</v>
      </c>
      <c r="AC1020" s="1122">
        <v>12.9</v>
      </c>
      <c r="AD1020" s="547">
        <v>85.52</v>
      </c>
      <c r="AE1020" s="547">
        <v>-1.19</v>
      </c>
      <c r="AF1020" s="823">
        <v>18.07</v>
      </c>
      <c r="AG1020" s="549">
        <v>6</v>
      </c>
      <c r="AH1020" s="549">
        <v>112</v>
      </c>
      <c r="AI1020" s="949">
        <v>0.89</v>
      </c>
      <c r="AJ1020" s="550"/>
      <c r="AK1020" s="550"/>
      <c r="AL1020" s="550" t="s">
        <v>46</v>
      </c>
      <c r="AM1020" s="550" t="s">
        <v>55</v>
      </c>
      <c r="AN1020" s="551" t="s">
        <v>55</v>
      </c>
      <c r="AO1020" s="550" t="s">
        <v>55</v>
      </c>
      <c r="AP1020" s="550" t="s">
        <v>55</v>
      </c>
      <c r="AQ1020" s="609" t="s">
        <v>32</v>
      </c>
      <c r="AR1020" s="550" t="s">
        <v>2239</v>
      </c>
      <c r="AS1020" s="437" t="s">
        <v>3295</v>
      </c>
      <c r="AT1020" s="437"/>
      <c r="AU1020" s="796" t="s">
        <v>2241</v>
      </c>
      <c r="AV1020" s="437">
        <v>1019</v>
      </c>
    </row>
    <row r="1021" spans="1:48" ht="27">
      <c r="A1021" s="541">
        <v>46006</v>
      </c>
      <c r="B1021" s="542">
        <v>112</v>
      </c>
      <c r="C1021" s="543">
        <v>0.5625</v>
      </c>
      <c r="D1021" s="544">
        <v>255</v>
      </c>
      <c r="E1021" s="544" t="s">
        <v>59</v>
      </c>
      <c r="F1021" s="544" t="s">
        <v>55</v>
      </c>
      <c r="G1021" s="858">
        <v>14.12</v>
      </c>
      <c r="H1021" s="858"/>
      <c r="I1021" s="858"/>
      <c r="J1021" s="545"/>
      <c r="K1021" s="831">
        <v>12.46</v>
      </c>
      <c r="L1021" s="546">
        <f>(SSSE[[#This Row],[Protéine Brut (%) (+/-0,7)]]/(100-SSSE[[#This Row],[Humidité (%)]]))*100</f>
        <v>14.508616674429438</v>
      </c>
      <c r="M1021" s="866">
        <v>0.05</v>
      </c>
      <c r="N1021" s="866"/>
      <c r="O1021" s="866">
        <v>0.99</v>
      </c>
      <c r="P1021" s="866">
        <v>1.7</v>
      </c>
      <c r="Q1021" s="867">
        <f>SUM(M1021:P1021)</f>
        <v>2.74</v>
      </c>
      <c r="R1021" s="868">
        <v>11.72</v>
      </c>
      <c r="S1021" s="868">
        <v>26.34</v>
      </c>
      <c r="T1021" s="868">
        <v>15.4</v>
      </c>
      <c r="U1021" s="867">
        <f>SUM(SSSE[[#This Row],[G 355µ]:[G 250µ]])</f>
        <v>53.46</v>
      </c>
      <c r="V1021" s="868">
        <v>18.809999999999999</v>
      </c>
      <c r="W1021" s="868">
        <v>8.85</v>
      </c>
      <c r="X1021" s="868">
        <v>8.3699999999999992</v>
      </c>
      <c r="Y1021" s="884">
        <v>5.6</v>
      </c>
      <c r="Z1021" s="867">
        <f>SUM(V1021:Y1021)</f>
        <v>41.629999999999995</v>
      </c>
      <c r="AA1021" s="824"/>
      <c r="AB1021" s="824"/>
      <c r="AC1021" s="1122"/>
      <c r="AD1021" s="547">
        <v>84.59</v>
      </c>
      <c r="AE1021" s="547">
        <v>-1.1599999999999999</v>
      </c>
      <c r="AF1021" s="823">
        <v>17.239999999999998</v>
      </c>
      <c r="AG1021" s="549">
        <v>5</v>
      </c>
      <c r="AH1021" s="549">
        <v>105</v>
      </c>
      <c r="AI1021" s="949"/>
      <c r="AJ1021" s="550"/>
      <c r="AK1021" s="550"/>
      <c r="AL1021" s="550" t="s">
        <v>79</v>
      </c>
      <c r="AM1021" s="550" t="s">
        <v>55</v>
      </c>
      <c r="AN1021" s="551" t="s">
        <v>55</v>
      </c>
      <c r="AO1021" s="550" t="s">
        <v>55</v>
      </c>
      <c r="AP1021" s="550" t="s">
        <v>55</v>
      </c>
      <c r="AQ1021" s="609" t="s">
        <v>32</v>
      </c>
      <c r="AR1021" s="550" t="s">
        <v>2239</v>
      </c>
      <c r="AS1021" s="437" t="s">
        <v>3296</v>
      </c>
      <c r="AT1021" s="437"/>
      <c r="AU1021" s="796" t="s">
        <v>2241</v>
      </c>
      <c r="AV1021" s="437">
        <v>1020</v>
      </c>
    </row>
    <row r="1022" spans="1:48" ht="27">
      <c r="A1022" s="541">
        <v>46007</v>
      </c>
      <c r="B1022" s="542">
        <v>112</v>
      </c>
      <c r="C1022" s="543">
        <v>0.375</v>
      </c>
      <c r="D1022" s="544">
        <v>263</v>
      </c>
      <c r="E1022" s="544" t="s">
        <v>59</v>
      </c>
      <c r="F1022" s="544" t="s">
        <v>55</v>
      </c>
      <c r="G1022" s="858">
        <v>13.9</v>
      </c>
      <c r="H1022" s="858"/>
      <c r="I1022" s="858"/>
      <c r="J1022" s="545"/>
      <c r="K1022" s="831">
        <v>11.5</v>
      </c>
      <c r="L1022" s="546">
        <f>(SSSE[[#This Row],[Protéine Brut (%) (+/-0,7)]]/(100-SSSE[[#This Row],[Humidité (%)]]))*100</f>
        <v>13.356562137049943</v>
      </c>
      <c r="M1022" s="866">
        <v>0.04</v>
      </c>
      <c r="N1022" s="866"/>
      <c r="O1022" s="866">
        <v>0.77</v>
      </c>
      <c r="P1022" s="866">
        <v>1.44</v>
      </c>
      <c r="Q1022" s="867">
        <f>SUM(M1022:P1022)</f>
        <v>2.25</v>
      </c>
      <c r="R1022" s="868">
        <v>12</v>
      </c>
      <c r="S1022" s="868">
        <v>23.71</v>
      </c>
      <c r="T1022" s="868">
        <v>15.34</v>
      </c>
      <c r="U1022" s="867">
        <f>SUM(SSSE[[#This Row],[G 355µ]:[G 250µ]])</f>
        <v>51.05</v>
      </c>
      <c r="V1022" s="868">
        <v>17.09</v>
      </c>
      <c r="W1022" s="868">
        <v>9.85</v>
      </c>
      <c r="X1022" s="868">
        <v>12.18</v>
      </c>
      <c r="Y1022" s="884">
        <v>5</v>
      </c>
      <c r="Z1022" s="867">
        <f>SUM(V1022:Y1022)</f>
        <v>44.12</v>
      </c>
      <c r="AA1022" s="824">
        <v>36.229999999999997</v>
      </c>
      <c r="AB1022" s="824">
        <v>62</v>
      </c>
      <c r="AC1022" s="1122">
        <v>12.82</v>
      </c>
      <c r="AD1022" s="547">
        <v>86.63</v>
      </c>
      <c r="AE1022" s="547">
        <v>-0.99</v>
      </c>
      <c r="AF1022" s="823">
        <v>17.96</v>
      </c>
      <c r="AG1022" s="549">
        <v>5</v>
      </c>
      <c r="AH1022" s="549">
        <v>102</v>
      </c>
      <c r="AI1022" s="949"/>
      <c r="AJ1022" s="550"/>
      <c r="AK1022" s="550"/>
      <c r="AL1022" s="550" t="s">
        <v>27</v>
      </c>
      <c r="AM1022" s="550" t="s">
        <v>55</v>
      </c>
      <c r="AN1022" s="551" t="s">
        <v>55</v>
      </c>
      <c r="AO1022" s="550" t="s">
        <v>55</v>
      </c>
      <c r="AP1022" s="550" t="s">
        <v>55</v>
      </c>
      <c r="AQ1022" s="609" t="s">
        <v>32</v>
      </c>
      <c r="AR1022" s="550" t="s">
        <v>2239</v>
      </c>
      <c r="AS1022" s="437" t="s">
        <v>3297</v>
      </c>
      <c r="AT1022" s="437"/>
      <c r="AU1022" s="796" t="s">
        <v>2241</v>
      </c>
      <c r="AV1022" s="437">
        <v>1021</v>
      </c>
    </row>
    <row r="1023" spans="1:48" ht="27">
      <c r="A1023" s="541">
        <v>46007</v>
      </c>
      <c r="B1023" s="542">
        <v>112</v>
      </c>
      <c r="C1023" s="543">
        <v>0.39583333333333331</v>
      </c>
      <c r="D1023" s="544">
        <v>267</v>
      </c>
      <c r="E1023" s="544" t="s">
        <v>21</v>
      </c>
      <c r="F1023" s="544" t="s">
        <v>55</v>
      </c>
      <c r="G1023" s="858">
        <v>13.94</v>
      </c>
      <c r="H1023" s="858"/>
      <c r="I1023" s="858"/>
      <c r="J1023" s="545"/>
      <c r="K1023" s="831">
        <v>11.82</v>
      </c>
      <c r="L1023" s="546">
        <f>(SSSE[[#This Row],[Protéine Brut (%) (+/-0,7)]]/(100-SSSE[[#This Row],[Humidité (%)]]))*100</f>
        <v>13.734603764815246</v>
      </c>
      <c r="M1023" s="866"/>
      <c r="N1023" s="866"/>
      <c r="O1023" s="866"/>
      <c r="P1023" s="866"/>
      <c r="Q1023" s="867"/>
      <c r="R1023" s="868"/>
      <c r="S1023" s="868"/>
      <c r="T1023" s="868"/>
      <c r="U1023" s="867"/>
      <c r="V1023" s="868"/>
      <c r="W1023" s="868"/>
      <c r="X1023" s="868"/>
      <c r="Y1023" s="884"/>
      <c r="Z1023" s="867"/>
      <c r="AA1023" s="824">
        <v>36.64</v>
      </c>
      <c r="AB1023" s="824">
        <v>65</v>
      </c>
      <c r="AC1023" s="1122">
        <v>12.72</v>
      </c>
      <c r="AD1023" s="547">
        <v>86.56</v>
      </c>
      <c r="AE1023" s="547">
        <v>-1.43</v>
      </c>
      <c r="AF1023" s="823">
        <v>19.350000000000001</v>
      </c>
      <c r="AG1023" s="549">
        <v>9</v>
      </c>
      <c r="AH1023" s="549">
        <v>148</v>
      </c>
      <c r="AI1023" s="949"/>
      <c r="AJ1023" s="550"/>
      <c r="AK1023" s="550"/>
      <c r="AL1023" s="550" t="s">
        <v>27</v>
      </c>
      <c r="AM1023" s="550" t="s">
        <v>55</v>
      </c>
      <c r="AN1023" s="551" t="s">
        <v>55</v>
      </c>
      <c r="AO1023" s="550" t="s">
        <v>55</v>
      </c>
      <c r="AP1023" s="550" t="s">
        <v>55</v>
      </c>
      <c r="AQ1023" s="609" t="s">
        <v>32</v>
      </c>
      <c r="AR1023" s="550" t="s">
        <v>2239</v>
      </c>
      <c r="AS1023" s="437" t="s">
        <v>3298</v>
      </c>
      <c r="AT1023" s="437"/>
      <c r="AU1023" s="796" t="s">
        <v>2241</v>
      </c>
      <c r="AV1023" s="437">
        <v>1022</v>
      </c>
    </row>
    <row r="1024" spans="1:48" ht="27">
      <c r="A1024" s="541">
        <v>46008</v>
      </c>
      <c r="B1024" s="542">
        <v>112</v>
      </c>
      <c r="C1024" s="543">
        <v>0.35416666666666669</v>
      </c>
      <c r="D1024" s="544">
        <v>287</v>
      </c>
      <c r="E1024" s="544" t="s">
        <v>59</v>
      </c>
      <c r="F1024" s="544" t="s">
        <v>55</v>
      </c>
      <c r="G1024" s="858">
        <v>14</v>
      </c>
      <c r="H1024" s="858"/>
      <c r="I1024" s="858"/>
      <c r="J1024" s="545"/>
      <c r="K1024" s="831">
        <v>12.49</v>
      </c>
      <c r="L1024" s="546">
        <f>(SSSE[[#This Row],[Protéine Brut (%) (+/-0,7)]]/(100-SSSE[[#This Row],[Humidité (%)]]))*100</f>
        <v>14.52325581395349</v>
      </c>
      <c r="M1024" s="866"/>
      <c r="N1024" s="866"/>
      <c r="O1024" s="866"/>
      <c r="P1024" s="866"/>
      <c r="Q1024" s="867"/>
      <c r="R1024" s="868"/>
      <c r="S1024" s="868"/>
      <c r="T1024" s="868"/>
      <c r="U1024" s="867"/>
      <c r="V1024" s="868"/>
      <c r="W1024" s="868"/>
      <c r="X1024" s="868"/>
      <c r="Y1024" s="884"/>
      <c r="Z1024" s="867"/>
      <c r="AA1024" s="824"/>
      <c r="AB1024" s="824"/>
      <c r="AC1024" s="1122"/>
      <c r="AD1024" s="547"/>
      <c r="AE1024" s="547"/>
      <c r="AF1024" s="547"/>
      <c r="AG1024" s="549"/>
      <c r="AH1024" s="549"/>
      <c r="AI1024" s="949"/>
      <c r="AJ1024" s="550"/>
      <c r="AK1024" s="550"/>
      <c r="AL1024" s="550"/>
      <c r="AM1024" s="550" t="s">
        <v>55</v>
      </c>
      <c r="AN1024" s="551" t="s">
        <v>55</v>
      </c>
      <c r="AO1024" s="550" t="s">
        <v>55</v>
      </c>
      <c r="AP1024" s="550" t="s">
        <v>55</v>
      </c>
      <c r="AQ1024" s="609" t="s">
        <v>32</v>
      </c>
      <c r="AR1024" s="550" t="s">
        <v>2239</v>
      </c>
      <c r="AS1024" s="437" t="s">
        <v>3299</v>
      </c>
      <c r="AT1024" s="437"/>
      <c r="AU1024" s="796" t="s">
        <v>2241</v>
      </c>
      <c r="AV1024" s="437">
        <v>1023</v>
      </c>
    </row>
    <row r="1025" spans="1:48" ht="27">
      <c r="A1025" s="541">
        <v>46009</v>
      </c>
      <c r="B1025" s="542">
        <v>112</v>
      </c>
      <c r="C1025" s="543">
        <v>0.34375</v>
      </c>
      <c r="D1025" s="544">
        <v>317</v>
      </c>
      <c r="E1025" s="544" t="s">
        <v>59</v>
      </c>
      <c r="F1025" s="544" t="s">
        <v>55</v>
      </c>
      <c r="G1025" s="858">
        <v>13.9</v>
      </c>
      <c r="H1025" s="858"/>
      <c r="I1025" s="858"/>
      <c r="J1025" s="545"/>
      <c r="K1025" s="831">
        <v>12.33</v>
      </c>
      <c r="L1025" s="546">
        <f>(SSSE[[#This Row],[Protéine Brut (%) (+/-0,7)]]/(100-SSSE[[#This Row],[Humidité (%)]]))*100</f>
        <v>14.320557491289199</v>
      </c>
      <c r="M1025" s="866">
        <v>0.08</v>
      </c>
      <c r="N1025" s="866"/>
      <c r="O1025" s="866">
        <v>1.48</v>
      </c>
      <c r="P1025" s="866">
        <v>1.75</v>
      </c>
      <c r="Q1025" s="867">
        <f>SUM(M1025:P1025)</f>
        <v>3.31</v>
      </c>
      <c r="R1025" s="868">
        <v>11.99</v>
      </c>
      <c r="S1025" s="868">
        <v>26</v>
      </c>
      <c r="T1025" s="868">
        <v>15.47</v>
      </c>
      <c r="U1025" s="867">
        <f>SUM(SSSE[[#This Row],[G 355µ]:[G 250µ]])</f>
        <v>53.46</v>
      </c>
      <c r="V1025" s="868">
        <v>15.59</v>
      </c>
      <c r="W1025" s="868">
        <v>10</v>
      </c>
      <c r="X1025" s="868">
        <v>10.8</v>
      </c>
      <c r="Y1025" s="884">
        <v>5</v>
      </c>
      <c r="Z1025" s="867">
        <f>SUM(V1025:Y1025)</f>
        <v>41.39</v>
      </c>
      <c r="AA1025" s="824">
        <v>34.75</v>
      </c>
      <c r="AB1025" s="824">
        <v>74</v>
      </c>
      <c r="AC1025" s="1122">
        <v>12.12</v>
      </c>
      <c r="AD1025" s="547">
        <v>87.12</v>
      </c>
      <c r="AE1025" s="547">
        <v>-1.18</v>
      </c>
      <c r="AF1025" s="823">
        <v>18.14</v>
      </c>
      <c r="AG1025" s="549">
        <v>10</v>
      </c>
      <c r="AH1025" s="549">
        <v>139</v>
      </c>
      <c r="AI1025" s="949"/>
      <c r="AJ1025" s="550"/>
      <c r="AK1025" s="550"/>
      <c r="AL1025" s="550" t="s">
        <v>27</v>
      </c>
      <c r="AM1025" s="550" t="s">
        <v>55</v>
      </c>
      <c r="AN1025" s="551" t="s">
        <v>55</v>
      </c>
      <c r="AO1025" s="550" t="s">
        <v>55</v>
      </c>
      <c r="AP1025" s="550" t="s">
        <v>55</v>
      </c>
      <c r="AQ1025" s="609" t="s">
        <v>32</v>
      </c>
      <c r="AR1025" s="550" t="s">
        <v>2239</v>
      </c>
      <c r="AS1025" s="437" t="s">
        <v>3300</v>
      </c>
      <c r="AT1025" s="437"/>
      <c r="AU1025" s="796" t="s">
        <v>2241</v>
      </c>
      <c r="AV1025" s="437">
        <v>1024</v>
      </c>
    </row>
    <row r="1026" spans="1:48" ht="27">
      <c r="A1026" s="541">
        <v>46009</v>
      </c>
      <c r="B1026" s="542">
        <v>112</v>
      </c>
      <c r="C1026" s="543">
        <v>0.66666666666666663</v>
      </c>
      <c r="D1026" s="544">
        <v>325</v>
      </c>
      <c r="E1026" s="544" t="s">
        <v>21</v>
      </c>
      <c r="F1026" s="544" t="s">
        <v>55</v>
      </c>
      <c r="G1026" s="858">
        <v>14.06</v>
      </c>
      <c r="H1026" s="858"/>
      <c r="I1026" s="858"/>
      <c r="J1026" s="545"/>
      <c r="K1026" s="831">
        <v>11.61</v>
      </c>
      <c r="L1026" s="546">
        <f>(SSSE[[#This Row],[Protéine Brut (%) (+/-0,7)]]/(100-SSSE[[#This Row],[Humidité (%)]]))*100</f>
        <v>13.50942518035839</v>
      </c>
      <c r="M1026" s="866"/>
      <c r="N1026" s="866"/>
      <c r="O1026" s="866"/>
      <c r="P1026" s="866"/>
      <c r="Q1026" s="867"/>
      <c r="R1026" s="868"/>
      <c r="S1026" s="868"/>
      <c r="T1026" s="868"/>
      <c r="U1026" s="867"/>
      <c r="V1026" s="868"/>
      <c r="W1026" s="868"/>
      <c r="X1026" s="868"/>
      <c r="Y1026" s="884"/>
      <c r="Z1026" s="867"/>
      <c r="AA1026" s="824"/>
      <c r="AB1026" s="824"/>
      <c r="AC1026" s="1122"/>
      <c r="AD1026" s="547">
        <v>86.68</v>
      </c>
      <c r="AE1026" s="547">
        <v>-1.2</v>
      </c>
      <c r="AF1026" s="547">
        <v>18.78</v>
      </c>
      <c r="AG1026" s="549">
        <v>12</v>
      </c>
      <c r="AH1026" s="549">
        <v>150</v>
      </c>
      <c r="AI1026" s="949"/>
      <c r="AJ1026" s="550"/>
      <c r="AK1026" s="550"/>
      <c r="AL1026" s="550" t="s">
        <v>27</v>
      </c>
      <c r="AM1026" s="550" t="s">
        <v>55</v>
      </c>
      <c r="AN1026" s="551" t="s">
        <v>55</v>
      </c>
      <c r="AO1026" s="550" t="s">
        <v>55</v>
      </c>
      <c r="AP1026" s="550" t="s">
        <v>55</v>
      </c>
      <c r="AQ1026" s="609" t="s">
        <v>32</v>
      </c>
      <c r="AR1026" s="550" t="s">
        <v>2239</v>
      </c>
      <c r="AS1026" s="437" t="s">
        <v>3301</v>
      </c>
      <c r="AT1026" s="437"/>
      <c r="AU1026" s="796" t="s">
        <v>2241</v>
      </c>
      <c r="AV1026" s="437">
        <v>1025</v>
      </c>
    </row>
    <row r="1027" spans="1:48" ht="27">
      <c r="A1027" s="541">
        <v>46010</v>
      </c>
      <c r="B1027" s="542">
        <v>112</v>
      </c>
      <c r="C1027" s="543">
        <v>0.47916666666666669</v>
      </c>
      <c r="D1027" s="544">
        <v>359</v>
      </c>
      <c r="E1027" s="544" t="s">
        <v>59</v>
      </c>
      <c r="F1027" s="544" t="s">
        <v>55</v>
      </c>
      <c r="G1027" s="858">
        <v>13.95</v>
      </c>
      <c r="H1027" s="858"/>
      <c r="I1027" s="858"/>
      <c r="J1027" s="545"/>
      <c r="K1027" s="831">
        <v>12.2</v>
      </c>
      <c r="L1027" s="546">
        <f>(SSSE[[#This Row],[Protéine Brut (%) (+/-0,7)]]/(100-SSSE[[#This Row],[Humidité (%)]]))*100</f>
        <v>14.177803602556653</v>
      </c>
      <c r="M1027" s="866">
        <v>0.1</v>
      </c>
      <c r="N1027" s="866"/>
      <c r="O1027" s="866">
        <v>0.5</v>
      </c>
      <c r="P1027" s="866">
        <v>1.4</v>
      </c>
      <c r="Q1027" s="867">
        <f>SUM(M1027:P1027)</f>
        <v>2</v>
      </c>
      <c r="R1027" s="868">
        <v>11.65</v>
      </c>
      <c r="S1027" s="868">
        <v>27</v>
      </c>
      <c r="T1027" s="868">
        <v>17.8</v>
      </c>
      <c r="U1027" s="867">
        <f>SUM(SSSE[[#This Row],[G 355µ]:[G 250µ]])</f>
        <v>56.45</v>
      </c>
      <c r="V1027" s="868">
        <v>14.8</v>
      </c>
      <c r="W1027" s="868">
        <v>11.03</v>
      </c>
      <c r="X1027" s="868">
        <v>8.3000000000000007</v>
      </c>
      <c r="Y1027" s="884">
        <v>6.9</v>
      </c>
      <c r="Z1027" s="867">
        <f>SUM(V1027:Y1027)</f>
        <v>41.029999999999994</v>
      </c>
      <c r="AA1027" s="824">
        <v>36.200000000000003</v>
      </c>
      <c r="AB1027" s="824">
        <v>70</v>
      </c>
      <c r="AC1027" s="1122">
        <v>12.5</v>
      </c>
      <c r="AD1027" s="547">
        <v>85.15</v>
      </c>
      <c r="AE1027" s="547">
        <v>-1.1000000000000001</v>
      </c>
      <c r="AF1027" s="547">
        <v>18</v>
      </c>
      <c r="AG1027" s="549">
        <v>12</v>
      </c>
      <c r="AH1027" s="549">
        <v>153</v>
      </c>
      <c r="AI1027" s="949"/>
      <c r="AJ1027" s="550"/>
      <c r="AK1027" s="550"/>
      <c r="AL1027" s="550" t="s">
        <v>27</v>
      </c>
      <c r="AM1027" s="550" t="s">
        <v>55</v>
      </c>
      <c r="AN1027" s="551" t="s">
        <v>55</v>
      </c>
      <c r="AO1027" s="550" t="s">
        <v>55</v>
      </c>
      <c r="AP1027" s="550" t="s">
        <v>55</v>
      </c>
      <c r="AQ1027" s="609" t="s">
        <v>32</v>
      </c>
      <c r="AR1027" s="550" t="s">
        <v>2239</v>
      </c>
      <c r="AS1027" s="437" t="s">
        <v>3302</v>
      </c>
      <c r="AT1027" s="437"/>
      <c r="AU1027" s="796" t="s">
        <v>2241</v>
      </c>
      <c r="AV1027" s="437">
        <v>1026</v>
      </c>
    </row>
    <row r="1028" spans="1:48" ht="27">
      <c r="A1028" s="541">
        <v>46013</v>
      </c>
      <c r="B1028" s="542">
        <v>112</v>
      </c>
      <c r="C1028" s="543">
        <v>0.36458333333333331</v>
      </c>
      <c r="D1028" s="544">
        <v>359</v>
      </c>
      <c r="E1028" s="544" t="s">
        <v>59</v>
      </c>
      <c r="F1028" s="544" t="s">
        <v>55</v>
      </c>
      <c r="G1028" s="858">
        <v>13.79</v>
      </c>
      <c r="H1028" s="858">
        <v>13.95</v>
      </c>
      <c r="I1028" s="858">
        <v>14</v>
      </c>
      <c r="J1028" s="545"/>
      <c r="K1028" s="831">
        <v>12.59</v>
      </c>
      <c r="L1028" s="546">
        <f>(SSSE[[#This Row],[Protéine Brut (%) (+/-0,7)]]/(100-SSSE[[#This Row],[Humidité (%)]]))*100</f>
        <v>14.60387426052662</v>
      </c>
      <c r="M1028" s="866">
        <v>7.0000000000000007E-2</v>
      </c>
      <c r="N1028" s="866"/>
      <c r="O1028" s="866">
        <v>0.91</v>
      </c>
      <c r="P1028" s="866">
        <v>1.53</v>
      </c>
      <c r="Q1028" s="867">
        <f>SUM(M1028:P1028)</f>
        <v>2.5099999999999998</v>
      </c>
      <c r="R1028" s="868">
        <v>11.03</v>
      </c>
      <c r="S1028" s="868">
        <v>27.51</v>
      </c>
      <c r="T1028" s="868">
        <v>17.73</v>
      </c>
      <c r="U1028" s="867">
        <f>SUM(SSSE[[#This Row],[G 355µ]:[G 250µ]])</f>
        <v>56.269999999999996</v>
      </c>
      <c r="V1028" s="868">
        <v>16.850000000000001</v>
      </c>
      <c r="W1028" s="868">
        <v>9.2200000000000006</v>
      </c>
      <c r="X1028" s="868">
        <v>7.12</v>
      </c>
      <c r="Y1028" s="884">
        <v>6.73</v>
      </c>
      <c r="Z1028" s="867">
        <f t="shared" ref="Z1028:Z1029" si="146">SUM(V1028:Y1028)</f>
        <v>39.92</v>
      </c>
      <c r="AA1028" s="824">
        <v>39.799999999999997</v>
      </c>
      <c r="AB1028" s="824">
        <v>67.8</v>
      </c>
      <c r="AC1028" s="1122">
        <v>14</v>
      </c>
      <c r="AD1028" s="547">
        <v>85.66</v>
      </c>
      <c r="AE1028" s="547">
        <v>-1.19</v>
      </c>
      <c r="AF1028" s="547">
        <v>17.78</v>
      </c>
      <c r="AG1028" s="549">
        <v>10</v>
      </c>
      <c r="AH1028" s="549">
        <v>143</v>
      </c>
      <c r="AI1028" s="949">
        <v>0.78</v>
      </c>
      <c r="AJ1028" s="550"/>
      <c r="AK1028" s="550"/>
      <c r="AL1028" s="550" t="s">
        <v>27</v>
      </c>
      <c r="AM1028" s="550" t="s">
        <v>55</v>
      </c>
      <c r="AN1028" s="551" t="s">
        <v>55</v>
      </c>
      <c r="AO1028" s="550" t="s">
        <v>55</v>
      </c>
      <c r="AP1028" s="550" t="s">
        <v>55</v>
      </c>
      <c r="AQ1028" s="609" t="s">
        <v>32</v>
      </c>
      <c r="AR1028" s="550" t="s">
        <v>2239</v>
      </c>
      <c r="AS1028" s="437" t="s">
        <v>3303</v>
      </c>
      <c r="AT1028" s="437"/>
      <c r="AU1028" s="796" t="s">
        <v>2241</v>
      </c>
      <c r="AV1028" s="437">
        <v>1027</v>
      </c>
    </row>
    <row r="1029" spans="1:48" ht="27">
      <c r="A1029" s="541">
        <v>46013</v>
      </c>
      <c r="B1029" s="542">
        <v>112</v>
      </c>
      <c r="C1029" s="543">
        <v>0.40277777777777779</v>
      </c>
      <c r="D1029" s="544">
        <v>427</v>
      </c>
      <c r="E1029" s="544" t="s">
        <v>59</v>
      </c>
      <c r="F1029" s="544" t="s">
        <v>55</v>
      </c>
      <c r="G1029" s="858">
        <v>13.78</v>
      </c>
      <c r="H1029" s="858"/>
      <c r="I1029" s="858"/>
      <c r="J1029" s="545"/>
      <c r="K1029" s="831">
        <v>12.41</v>
      </c>
      <c r="L1029" s="546">
        <f>(SSSE[[#This Row],[Protéine Brut (%) (+/-0,7)]]/(100-SSSE[[#This Row],[Humidité (%)]]))*100</f>
        <v>14.393412201345395</v>
      </c>
      <c r="M1029" s="866">
        <v>0.16</v>
      </c>
      <c r="N1029" s="866"/>
      <c r="O1029" s="866">
        <v>0.9</v>
      </c>
      <c r="P1029" s="866">
        <v>1.57</v>
      </c>
      <c r="Q1029" s="867">
        <f>SUM(M1029:P1029)</f>
        <v>2.63</v>
      </c>
      <c r="R1029" s="868">
        <v>10.54</v>
      </c>
      <c r="S1029" s="868">
        <v>27.65</v>
      </c>
      <c r="T1029" s="868">
        <v>16.53</v>
      </c>
      <c r="U1029" s="867">
        <f>SUM(SSSE[[#This Row],[G 355µ]:[G 250µ]])</f>
        <v>54.72</v>
      </c>
      <c r="V1029" s="868">
        <v>17.649999999999999</v>
      </c>
      <c r="W1029" s="868">
        <v>8.75</v>
      </c>
      <c r="X1029" s="868">
        <v>8.16</v>
      </c>
      <c r="Y1029" s="884">
        <v>5.96</v>
      </c>
      <c r="Z1029" s="867">
        <f t="shared" si="146"/>
        <v>40.520000000000003</v>
      </c>
      <c r="AA1029" s="824"/>
      <c r="AB1029" s="824"/>
      <c r="AC1029" s="1122"/>
      <c r="AD1029" s="547">
        <v>85.35</v>
      </c>
      <c r="AE1029" s="547">
        <v>-1.2</v>
      </c>
      <c r="AF1029" s="547">
        <v>17.600000000000001</v>
      </c>
      <c r="AG1029" s="549">
        <v>13</v>
      </c>
      <c r="AH1029" s="549">
        <v>155</v>
      </c>
      <c r="AI1029" s="949"/>
      <c r="AJ1029" s="550"/>
      <c r="AK1029" s="550"/>
      <c r="AL1029" s="550" t="s">
        <v>27</v>
      </c>
      <c r="AM1029" s="550" t="s">
        <v>55</v>
      </c>
      <c r="AN1029" s="551" t="s">
        <v>55</v>
      </c>
      <c r="AO1029" s="550" t="s">
        <v>55</v>
      </c>
      <c r="AP1029" s="550" t="s">
        <v>55</v>
      </c>
      <c r="AQ1029" s="609" t="s">
        <v>32</v>
      </c>
      <c r="AR1029" s="550" t="s">
        <v>2239</v>
      </c>
      <c r="AS1029" s="437" t="s">
        <v>3304</v>
      </c>
      <c r="AT1029" s="437"/>
      <c r="AU1029" s="796" t="s">
        <v>2241</v>
      </c>
      <c r="AV1029" s="437">
        <v>1028</v>
      </c>
    </row>
    <row r="1030" spans="1:48" ht="27">
      <c r="A1030" s="541">
        <v>46013</v>
      </c>
      <c r="B1030" s="542">
        <v>112</v>
      </c>
      <c r="C1030" s="543">
        <v>0.52083333333333337</v>
      </c>
      <c r="D1030" s="544">
        <v>436</v>
      </c>
      <c r="E1030" s="544" t="s">
        <v>59</v>
      </c>
      <c r="F1030" s="544" t="s">
        <v>55</v>
      </c>
      <c r="G1030" s="858">
        <v>13.71</v>
      </c>
      <c r="H1030" s="858"/>
      <c r="I1030" s="858"/>
      <c r="J1030" s="545"/>
      <c r="K1030" s="831">
        <v>12.49</v>
      </c>
      <c r="L1030" s="546">
        <f>(SSSE[[#This Row],[Protéine Brut (%) (+/-0,7)]]/(100-SSSE[[#This Row],[Humidité (%)]]))*100</f>
        <v>14.474446633445359</v>
      </c>
      <c r="M1030" s="866"/>
      <c r="N1030" s="866"/>
      <c r="O1030" s="866"/>
      <c r="P1030" s="866"/>
      <c r="Q1030" s="867"/>
      <c r="R1030" s="868"/>
      <c r="S1030" s="868"/>
      <c r="T1030" s="868"/>
      <c r="U1030" s="867"/>
      <c r="V1030" s="868"/>
      <c r="W1030" s="868"/>
      <c r="X1030" s="868"/>
      <c r="Y1030" s="884"/>
      <c r="Z1030" s="867"/>
      <c r="AA1030" s="824"/>
      <c r="AB1030" s="824"/>
      <c r="AC1030" s="1122"/>
      <c r="AD1030" s="547">
        <v>85</v>
      </c>
      <c r="AE1030" s="547">
        <v>-1.04</v>
      </c>
      <c r="AF1030" s="547">
        <v>17.16</v>
      </c>
      <c r="AG1030" s="549">
        <v>11</v>
      </c>
      <c r="AH1030" s="549">
        <v>147</v>
      </c>
      <c r="AI1030" s="949"/>
      <c r="AJ1030" s="550"/>
      <c r="AK1030" s="550"/>
      <c r="AL1030" s="550" t="s">
        <v>27</v>
      </c>
      <c r="AM1030" s="550" t="s">
        <v>55</v>
      </c>
      <c r="AN1030" s="551" t="s">
        <v>55</v>
      </c>
      <c r="AO1030" s="550" t="s">
        <v>55</v>
      </c>
      <c r="AP1030" s="550" t="s">
        <v>55</v>
      </c>
      <c r="AQ1030" s="609" t="s">
        <v>32</v>
      </c>
      <c r="AR1030" s="550" t="s">
        <v>2239</v>
      </c>
      <c r="AS1030" s="437" t="s">
        <v>3305</v>
      </c>
      <c r="AT1030" s="437"/>
      <c r="AU1030" s="796" t="s">
        <v>2241</v>
      </c>
      <c r="AV1030" s="437">
        <v>1029</v>
      </c>
    </row>
    <row r="1031" spans="1:48" ht="27">
      <c r="A1031" s="541">
        <v>46014</v>
      </c>
      <c r="B1031" s="542">
        <v>112</v>
      </c>
      <c r="C1031" s="543">
        <v>0.39583333333333331</v>
      </c>
      <c r="D1031" s="544">
        <v>459</v>
      </c>
      <c r="E1031" s="544" t="s">
        <v>59</v>
      </c>
      <c r="F1031" s="544" t="s">
        <v>55</v>
      </c>
      <c r="G1031" s="858">
        <v>13.74</v>
      </c>
      <c r="H1031" s="858"/>
      <c r="I1031" s="858"/>
      <c r="J1031" s="545"/>
      <c r="K1031" s="831">
        <v>12.76</v>
      </c>
      <c r="L1031" s="546">
        <f>(SSSE[[#This Row],[Protéine Brut (%) (+/-0,7)]]/(100-SSSE[[#This Row],[Humidité (%)]]))*100</f>
        <v>14.79248782749826</v>
      </c>
      <c r="M1031" s="866">
        <v>0.16</v>
      </c>
      <c r="N1031" s="866"/>
      <c r="O1031" s="866">
        <v>1.18</v>
      </c>
      <c r="P1031" s="866">
        <v>1.82</v>
      </c>
      <c r="Q1031" s="867">
        <f>SUM(M1031:P1031)</f>
        <v>3.16</v>
      </c>
      <c r="R1031" s="868">
        <v>11.81</v>
      </c>
      <c r="S1031" s="868">
        <v>27.56</v>
      </c>
      <c r="T1031" s="868">
        <v>16.45</v>
      </c>
      <c r="U1031" s="867">
        <f>SUM(SSSE[[#This Row],[G 355µ]:[G 250µ]])</f>
        <v>55.819999999999993</v>
      </c>
      <c r="V1031" s="868">
        <v>18.14</v>
      </c>
      <c r="W1031" s="868">
        <v>8.4600000000000009</v>
      </c>
      <c r="X1031" s="868">
        <v>6.96</v>
      </c>
      <c r="Y1031" s="884">
        <v>6.4</v>
      </c>
      <c r="Z1031" s="867">
        <f t="shared" ref="Z1031" si="147">SUM(V1031:Y1031)</f>
        <v>39.96</v>
      </c>
      <c r="AA1031" s="824">
        <v>37.520000000000003</v>
      </c>
      <c r="AB1031" s="824">
        <v>69</v>
      </c>
      <c r="AC1031" s="1122">
        <v>13.9</v>
      </c>
      <c r="AD1031" s="547">
        <v>85.58</v>
      </c>
      <c r="AE1031" s="547">
        <v>-1.1599999999999999</v>
      </c>
      <c r="AF1031" s="547">
        <v>17.79</v>
      </c>
      <c r="AG1031" s="549">
        <v>12</v>
      </c>
      <c r="AH1031" s="549">
        <v>150</v>
      </c>
      <c r="AI1031" s="949"/>
      <c r="AJ1031" s="550"/>
      <c r="AK1031" s="550"/>
      <c r="AL1031" s="550" t="s">
        <v>27</v>
      </c>
      <c r="AM1031" s="550" t="s">
        <v>55</v>
      </c>
      <c r="AN1031" s="551" t="s">
        <v>55</v>
      </c>
      <c r="AO1031" s="550" t="s">
        <v>55</v>
      </c>
      <c r="AP1031" s="550" t="s">
        <v>55</v>
      </c>
      <c r="AQ1031" s="609" t="s">
        <v>32</v>
      </c>
      <c r="AR1031" s="550" t="s">
        <v>2239</v>
      </c>
      <c r="AS1031" s="437" t="s">
        <v>3306</v>
      </c>
      <c r="AT1031" s="437"/>
      <c r="AU1031" s="796" t="s">
        <v>2241</v>
      </c>
      <c r="AV1031" s="437">
        <v>1030</v>
      </c>
    </row>
    <row r="1032" spans="1:48" ht="27">
      <c r="A1032" s="541">
        <v>46015</v>
      </c>
      <c r="B1032" s="542">
        <v>112</v>
      </c>
      <c r="C1032" s="543">
        <v>0.38541666666666669</v>
      </c>
      <c r="D1032" s="544">
        <v>508</v>
      </c>
      <c r="E1032" s="544" t="s">
        <v>59</v>
      </c>
      <c r="F1032" s="544" t="s">
        <v>55</v>
      </c>
      <c r="G1032" s="858">
        <v>13.61</v>
      </c>
      <c r="H1032" s="858"/>
      <c r="I1032" s="858"/>
      <c r="J1032" s="545"/>
      <c r="K1032" s="831">
        <v>12.65</v>
      </c>
      <c r="L1032" s="546">
        <f>(SSSE[[#This Row],[Protéine Brut (%) (+/-0,7)]]/(100-SSSE[[#This Row],[Humidité (%)]]))*100</f>
        <v>14.642898483620788</v>
      </c>
      <c r="M1032" s="866"/>
      <c r="N1032" s="866"/>
      <c r="O1032" s="866"/>
      <c r="P1032" s="866"/>
      <c r="Q1032" s="867"/>
      <c r="R1032" s="868"/>
      <c r="S1032" s="868"/>
      <c r="T1032" s="868"/>
      <c r="U1032" s="867"/>
      <c r="V1032" s="868"/>
      <c r="W1032" s="868"/>
      <c r="X1032" s="868"/>
      <c r="Y1032" s="884"/>
      <c r="Z1032" s="867"/>
      <c r="AA1032" s="824"/>
      <c r="AB1032" s="824"/>
      <c r="AC1032" s="1122"/>
      <c r="AD1032" s="547">
        <v>85.43</v>
      </c>
      <c r="AE1032" s="547">
        <v>-1.1499999999999999</v>
      </c>
      <c r="AF1032" s="547">
        <v>18.16</v>
      </c>
      <c r="AG1032" s="549"/>
      <c r="AH1032" s="549"/>
      <c r="AI1032" s="949"/>
      <c r="AJ1032" s="550"/>
      <c r="AK1032" s="550"/>
      <c r="AL1032" s="550" t="s">
        <v>27</v>
      </c>
      <c r="AM1032" s="550" t="s">
        <v>55</v>
      </c>
      <c r="AN1032" s="551" t="s">
        <v>55</v>
      </c>
      <c r="AO1032" s="550" t="s">
        <v>55</v>
      </c>
      <c r="AP1032" s="550" t="s">
        <v>55</v>
      </c>
      <c r="AQ1032" s="609" t="s">
        <v>32</v>
      </c>
      <c r="AR1032" s="550" t="s">
        <v>2239</v>
      </c>
      <c r="AS1032" s="437" t="s">
        <v>3307</v>
      </c>
      <c r="AT1032" s="437"/>
      <c r="AU1032" s="796" t="s">
        <v>2241</v>
      </c>
      <c r="AV1032" s="437">
        <v>1031</v>
      </c>
    </row>
    <row r="1033" spans="1:48" ht="27">
      <c r="A1033" s="541">
        <v>46015</v>
      </c>
      <c r="B1033" s="542">
        <v>112</v>
      </c>
      <c r="C1033" s="543">
        <v>0.41666666666666669</v>
      </c>
      <c r="D1033" s="544">
        <v>513</v>
      </c>
      <c r="E1033" s="544" t="s">
        <v>59</v>
      </c>
      <c r="F1033" s="544" t="s">
        <v>55</v>
      </c>
      <c r="G1033" s="858">
        <v>13.7</v>
      </c>
      <c r="H1033" s="858"/>
      <c r="I1033" s="858"/>
      <c r="J1033" s="545"/>
      <c r="K1033" s="831">
        <v>13.09</v>
      </c>
      <c r="L1033" s="546">
        <f>(SSSE[[#This Row],[Protéine Brut (%) (+/-0,7)]]/(100-SSSE[[#This Row],[Humidité (%)]]))*100</f>
        <v>15.168018539976824</v>
      </c>
      <c r="M1033" s="866">
        <v>0.12</v>
      </c>
      <c r="N1033" s="866"/>
      <c r="O1033" s="866">
        <v>1.04</v>
      </c>
      <c r="P1033" s="866">
        <v>1.67</v>
      </c>
      <c r="Q1033" s="867">
        <f>SUM(M1033:P1033)</f>
        <v>2.83</v>
      </c>
      <c r="R1033" s="868">
        <v>12</v>
      </c>
      <c r="S1033" s="868">
        <v>26.19</v>
      </c>
      <c r="T1033" s="868">
        <v>17.84</v>
      </c>
      <c r="U1033" s="867">
        <f>SUM(SSSE[[#This Row],[G 355µ]:[G 250µ]])</f>
        <v>56.03</v>
      </c>
      <c r="V1033" s="868">
        <v>16.97</v>
      </c>
      <c r="W1033" s="868">
        <v>9.9</v>
      </c>
      <c r="X1033" s="868">
        <v>8.11</v>
      </c>
      <c r="Y1033" s="884">
        <v>4.7</v>
      </c>
      <c r="Z1033" s="867">
        <f>SUM(V1033:Y1033)</f>
        <v>39.68</v>
      </c>
      <c r="AA1033" s="824">
        <v>38.33</v>
      </c>
      <c r="AB1033" s="824">
        <v>72</v>
      </c>
      <c r="AC1033" s="1122">
        <v>12.8</v>
      </c>
      <c r="AD1033" s="547">
        <v>85.27</v>
      </c>
      <c r="AE1033" s="547">
        <v>-1.1499999999999999</v>
      </c>
      <c r="AF1033" s="547">
        <v>18.03</v>
      </c>
      <c r="AG1033" s="549">
        <v>10</v>
      </c>
      <c r="AH1033" s="549">
        <v>148</v>
      </c>
      <c r="AI1033" s="949"/>
      <c r="AJ1033" s="550"/>
      <c r="AK1033" s="550"/>
      <c r="AL1033" s="550" t="s">
        <v>27</v>
      </c>
      <c r="AM1033" s="550" t="s">
        <v>55</v>
      </c>
      <c r="AN1033" s="551" t="s">
        <v>55</v>
      </c>
      <c r="AO1033" s="550" t="s">
        <v>55</v>
      </c>
      <c r="AP1033" s="550" t="s">
        <v>55</v>
      </c>
      <c r="AQ1033" s="609" t="s">
        <v>32</v>
      </c>
      <c r="AR1033" s="550" t="s">
        <v>2239</v>
      </c>
      <c r="AS1033" s="437" t="s">
        <v>3308</v>
      </c>
      <c r="AT1033" s="437"/>
      <c r="AU1033" s="796" t="s">
        <v>2241</v>
      </c>
      <c r="AV1033" s="437">
        <v>1032</v>
      </c>
    </row>
    <row r="1034" spans="1:48" ht="27">
      <c r="A1034" s="541">
        <v>46016</v>
      </c>
      <c r="B1034" s="542">
        <v>112</v>
      </c>
      <c r="C1034" s="543">
        <v>0.375</v>
      </c>
      <c r="D1034" s="544">
        <v>533</v>
      </c>
      <c r="E1034" s="544" t="s">
        <v>59</v>
      </c>
      <c r="F1034" s="544" t="s">
        <v>55</v>
      </c>
      <c r="G1034" s="858">
        <v>13.75</v>
      </c>
      <c r="H1034" s="858"/>
      <c r="I1034" s="858"/>
      <c r="J1034" s="545"/>
      <c r="K1034" s="831">
        <v>12.92</v>
      </c>
      <c r="L1034" s="546">
        <f>(SSSE[[#This Row],[Protéine Brut (%) (+/-0,7)]]/(100-SSSE[[#This Row],[Humidité (%)]]))*100</f>
        <v>14.979710144927536</v>
      </c>
      <c r="M1034" s="866">
        <v>0.22</v>
      </c>
      <c r="N1034" s="866"/>
      <c r="O1034" s="866">
        <v>1.42</v>
      </c>
      <c r="P1034" s="866">
        <v>1.69</v>
      </c>
      <c r="Q1034" s="867">
        <f>SUM(M1034:P1034)</f>
        <v>3.33</v>
      </c>
      <c r="R1034" s="868">
        <v>12.62</v>
      </c>
      <c r="S1034" s="868">
        <v>26.67</v>
      </c>
      <c r="T1034" s="868">
        <v>17.07</v>
      </c>
      <c r="U1034" s="867">
        <f>SUM(SSSE[[#This Row],[G 355µ]:[G 250µ]])</f>
        <v>56.36</v>
      </c>
      <c r="V1034" s="868">
        <v>16.72</v>
      </c>
      <c r="W1034" s="868">
        <v>9.06</v>
      </c>
      <c r="X1034" s="868">
        <v>6.4</v>
      </c>
      <c r="Y1034" s="884">
        <v>6.4560000000000004</v>
      </c>
      <c r="Z1034" s="867">
        <f>SUM(V1034:Y1034)</f>
        <v>38.636000000000003</v>
      </c>
      <c r="AA1034" s="824">
        <v>36.46</v>
      </c>
      <c r="AB1034" s="824">
        <v>75</v>
      </c>
      <c r="AC1034" s="1122">
        <v>12.87</v>
      </c>
      <c r="AD1034" s="547">
        <v>85.57</v>
      </c>
      <c r="AE1034" s="547">
        <v>-1.34</v>
      </c>
      <c r="AF1034" s="547">
        <v>18.62</v>
      </c>
      <c r="AG1034" s="549">
        <v>8</v>
      </c>
      <c r="AH1034" s="549">
        <v>120</v>
      </c>
      <c r="AI1034" s="949"/>
      <c r="AJ1034" s="550"/>
      <c r="AK1034" s="550"/>
      <c r="AL1034" s="550" t="s">
        <v>46</v>
      </c>
      <c r="AM1034" s="550" t="s">
        <v>55</v>
      </c>
      <c r="AN1034" s="551" t="s">
        <v>55</v>
      </c>
      <c r="AO1034" s="550" t="s">
        <v>55</v>
      </c>
      <c r="AP1034" s="550" t="s">
        <v>55</v>
      </c>
      <c r="AQ1034" s="609" t="s">
        <v>32</v>
      </c>
      <c r="AR1034" s="550" t="s">
        <v>2239</v>
      </c>
      <c r="AS1034" s="437" t="s">
        <v>3309</v>
      </c>
      <c r="AT1034" s="437"/>
      <c r="AU1034" s="796" t="s">
        <v>2241</v>
      </c>
      <c r="AV1034" s="437">
        <v>1033</v>
      </c>
    </row>
    <row r="1035" spans="1:48" ht="27">
      <c r="A1035" s="541">
        <v>46017</v>
      </c>
      <c r="B1035" s="542">
        <v>112</v>
      </c>
      <c r="C1035" s="543">
        <v>0.375</v>
      </c>
      <c r="D1035" s="544">
        <v>570</v>
      </c>
      <c r="E1035" s="544" t="s">
        <v>59</v>
      </c>
      <c r="F1035" s="544" t="s">
        <v>55</v>
      </c>
      <c r="G1035" s="858">
        <v>13.64</v>
      </c>
      <c r="H1035" s="858"/>
      <c r="I1035" s="858"/>
      <c r="J1035" s="545"/>
      <c r="K1035" s="831">
        <v>13.71</v>
      </c>
      <c r="L1035" s="546">
        <f>(SSSE[[#This Row],[Protéine Brut (%) (+/-0,7)]]/(100-SSSE[[#This Row],[Humidité (%)]]))*100</f>
        <v>15.875405280222326</v>
      </c>
      <c r="M1035" s="866">
        <v>0.34</v>
      </c>
      <c r="N1035" s="866"/>
      <c r="O1035" s="866">
        <v>1.35</v>
      </c>
      <c r="P1035" s="866">
        <v>1.79</v>
      </c>
      <c r="Q1035" s="867">
        <f>SUM(M1035:P1035)</f>
        <v>3.4800000000000004</v>
      </c>
      <c r="R1035" s="868">
        <v>9.69</v>
      </c>
      <c r="S1035" s="868">
        <v>22.9</v>
      </c>
      <c r="T1035" s="868">
        <v>16.8</v>
      </c>
      <c r="U1035" s="867">
        <f>SUM(SSSE[[#This Row],[G 355µ]:[G 250µ]])</f>
        <v>49.39</v>
      </c>
      <c r="V1035" s="868">
        <v>16.920000000000002</v>
      </c>
      <c r="W1035" s="868">
        <v>10.16</v>
      </c>
      <c r="X1035" s="868">
        <v>8.24</v>
      </c>
      <c r="Y1035" s="884">
        <v>9</v>
      </c>
      <c r="Z1035" s="867">
        <f>SUM(V1035:Y1035)</f>
        <v>44.32</v>
      </c>
      <c r="AA1035" s="824">
        <v>37.4</v>
      </c>
      <c r="AB1035" s="824">
        <v>78</v>
      </c>
      <c r="AC1035" s="1122">
        <v>13.35</v>
      </c>
      <c r="AD1035" s="547">
        <v>85.78</v>
      </c>
      <c r="AE1035" s="547">
        <v>-1.17</v>
      </c>
      <c r="AF1035" s="547">
        <v>17.43</v>
      </c>
      <c r="AG1035" s="549">
        <v>9</v>
      </c>
      <c r="AH1035" s="549">
        <v>115</v>
      </c>
      <c r="AI1035" s="949"/>
      <c r="AJ1035" s="550"/>
      <c r="AK1035" s="550"/>
      <c r="AL1035" s="550" t="s">
        <v>46</v>
      </c>
      <c r="AM1035" s="550" t="s">
        <v>55</v>
      </c>
      <c r="AN1035" s="551" t="s">
        <v>55</v>
      </c>
      <c r="AO1035" s="550" t="s">
        <v>55</v>
      </c>
      <c r="AP1035" s="550" t="s">
        <v>55</v>
      </c>
      <c r="AQ1035" s="609" t="s">
        <v>32</v>
      </c>
      <c r="AR1035" s="550" t="s">
        <v>2239</v>
      </c>
      <c r="AS1035" s="437" t="s">
        <v>3310</v>
      </c>
      <c r="AT1035" s="437"/>
      <c r="AU1035" s="796" t="s">
        <v>2241</v>
      </c>
      <c r="AV1035" s="437">
        <v>1034</v>
      </c>
    </row>
    <row r="1036" spans="1:48" ht="27">
      <c r="A1036" s="541">
        <v>46021</v>
      </c>
      <c r="B1036" s="542">
        <v>112</v>
      </c>
      <c r="C1036" s="543">
        <v>0.40625</v>
      </c>
      <c r="D1036" s="544">
        <v>671</v>
      </c>
      <c r="E1036" s="544" t="s">
        <v>59</v>
      </c>
      <c r="F1036" s="544" t="s">
        <v>55</v>
      </c>
      <c r="G1036" s="858">
        <v>13.93</v>
      </c>
      <c r="H1036" s="858"/>
      <c r="I1036" s="858"/>
      <c r="J1036" s="545"/>
      <c r="K1036" s="831">
        <v>13.15</v>
      </c>
      <c r="L1036" s="546">
        <f>(SSSE[[#This Row],[Protéine Brut (%) (+/-0,7)]]/(100-SSSE[[#This Row],[Humidité (%)]]))*100</f>
        <v>15.278261879865227</v>
      </c>
      <c r="M1036" s="866">
        <v>0.15</v>
      </c>
      <c r="N1036" s="866"/>
      <c r="O1036" s="866">
        <v>1.63</v>
      </c>
      <c r="P1036" s="866">
        <v>2.14</v>
      </c>
      <c r="Q1036" s="867">
        <f>SUM(M1036:P1036)</f>
        <v>3.92</v>
      </c>
      <c r="R1036" s="868">
        <v>12.33</v>
      </c>
      <c r="S1036" s="868">
        <v>24.16</v>
      </c>
      <c r="T1036" s="868">
        <v>16.350000000000001</v>
      </c>
      <c r="U1036" s="867">
        <f>SUM(SSSE[[#This Row],[G 355µ]:[G 250µ]])</f>
        <v>52.84</v>
      </c>
      <c r="V1036" s="868">
        <v>15.89</v>
      </c>
      <c r="W1036" s="868">
        <v>10.220000000000001</v>
      </c>
      <c r="X1036" s="868">
        <v>7.81</v>
      </c>
      <c r="Y1036" s="884">
        <v>7.89</v>
      </c>
      <c r="Z1036" s="867">
        <f>SUM(V1036:Y1036)</f>
        <v>41.81</v>
      </c>
      <c r="AA1036" s="824">
        <v>36</v>
      </c>
      <c r="AB1036" s="824">
        <v>76</v>
      </c>
      <c r="AC1036" s="1122">
        <v>13</v>
      </c>
      <c r="AD1036" s="547">
        <v>85.14</v>
      </c>
      <c r="AE1036" s="547">
        <v>-1.25</v>
      </c>
      <c r="AF1036" s="547">
        <v>17.713000000000001</v>
      </c>
      <c r="AG1036" s="549">
        <v>9</v>
      </c>
      <c r="AH1036" s="549">
        <v>120</v>
      </c>
      <c r="AI1036" s="949"/>
      <c r="AJ1036" s="550"/>
      <c r="AK1036" s="550"/>
      <c r="AL1036" s="550" t="s">
        <v>27</v>
      </c>
      <c r="AM1036" s="550" t="s">
        <v>55</v>
      </c>
      <c r="AN1036" s="551" t="s">
        <v>55</v>
      </c>
      <c r="AO1036" s="550" t="s">
        <v>55</v>
      </c>
      <c r="AP1036" s="550" t="s">
        <v>55</v>
      </c>
      <c r="AQ1036" s="609" t="s">
        <v>32</v>
      </c>
      <c r="AR1036" s="550" t="s">
        <v>2239</v>
      </c>
      <c r="AS1036" s="437" t="s">
        <v>3311</v>
      </c>
      <c r="AT1036" s="437"/>
      <c r="AU1036" s="796" t="s">
        <v>2241</v>
      </c>
      <c r="AV1036" s="437">
        <v>1035</v>
      </c>
    </row>
    <row r="1037" spans="1:48" ht="27">
      <c r="A1037" s="541">
        <v>46024</v>
      </c>
      <c r="B1037" s="542">
        <v>112</v>
      </c>
      <c r="C1037" s="543">
        <v>0.40277777777777779</v>
      </c>
      <c r="D1037" s="544">
        <v>721</v>
      </c>
      <c r="E1037" s="544" t="s">
        <v>59</v>
      </c>
      <c r="F1037" s="544" t="s">
        <v>55</v>
      </c>
      <c r="G1037" s="858">
        <v>13.91</v>
      </c>
      <c r="H1037" s="858"/>
      <c r="I1037" s="858"/>
      <c r="J1037" s="545"/>
      <c r="K1037" s="831">
        <v>13.04</v>
      </c>
      <c r="L1037" s="546">
        <f>(SSSE[[#This Row],[Protéine Brut (%) (+/-0,7)]]/(100-SSSE[[#This Row],[Humidité (%)]]))*100</f>
        <v>15.146939249622488</v>
      </c>
      <c r="M1037" s="866">
        <v>0.1</v>
      </c>
      <c r="N1037" s="866"/>
      <c r="O1037" s="866">
        <v>1.22</v>
      </c>
      <c r="P1037" s="866">
        <v>1.55</v>
      </c>
      <c r="Q1037" s="867">
        <f>SUM(M1037:P1037)</f>
        <v>2.87</v>
      </c>
      <c r="R1037" s="868">
        <v>12.17</v>
      </c>
      <c r="S1037" s="868">
        <v>23.79</v>
      </c>
      <c r="T1037" s="868">
        <v>17.399999999999999</v>
      </c>
      <c r="U1037" s="867">
        <f>SUM(SSSE[[#This Row],[G 355µ]:[G 250µ]])</f>
        <v>53.36</v>
      </c>
      <c r="V1037" s="868">
        <v>16.899999999999999</v>
      </c>
      <c r="W1037" s="868">
        <v>10.4</v>
      </c>
      <c r="X1037" s="868">
        <v>6.69</v>
      </c>
      <c r="Y1037" s="884">
        <v>8.5299999999999994</v>
      </c>
      <c r="Z1037" s="867">
        <f>SUM(V1037:Y1037)</f>
        <v>42.519999999999996</v>
      </c>
      <c r="AA1037" s="824">
        <v>39.4</v>
      </c>
      <c r="AB1037" s="824">
        <v>73.88</v>
      </c>
      <c r="AC1037" s="1122">
        <v>14</v>
      </c>
      <c r="AD1037" s="547">
        <v>85.7</v>
      </c>
      <c r="AE1037" s="547">
        <v>-1.1399999999999999</v>
      </c>
      <c r="AF1037" s="547">
        <v>17.489999999999998</v>
      </c>
      <c r="AG1037" s="549">
        <v>6</v>
      </c>
      <c r="AH1037" s="549">
        <v>110</v>
      </c>
      <c r="AI1037" s="949"/>
      <c r="AJ1037" s="550"/>
      <c r="AK1037" s="550"/>
      <c r="AL1037" s="550" t="s">
        <v>46</v>
      </c>
      <c r="AM1037" s="550" t="s">
        <v>55</v>
      </c>
      <c r="AN1037" s="551" t="s">
        <v>55</v>
      </c>
      <c r="AO1037" s="550" t="s">
        <v>55</v>
      </c>
      <c r="AP1037" s="550" t="s">
        <v>55</v>
      </c>
      <c r="AQ1037" s="609" t="s">
        <v>32</v>
      </c>
      <c r="AR1037" s="550" t="s">
        <v>2239</v>
      </c>
      <c r="AS1037" s="437" t="s">
        <v>3312</v>
      </c>
      <c r="AT1037" s="437"/>
      <c r="AU1037" s="796" t="s">
        <v>2241</v>
      </c>
      <c r="AV1037" s="437">
        <v>1036</v>
      </c>
    </row>
    <row r="1038" spans="1:48" ht="27">
      <c r="A1038" s="541">
        <v>46025</v>
      </c>
      <c r="B1038" s="542">
        <v>101</v>
      </c>
      <c r="C1038" s="543">
        <v>0.45833333333333331</v>
      </c>
      <c r="D1038" s="544">
        <v>746</v>
      </c>
      <c r="E1038" s="544" t="s">
        <v>59</v>
      </c>
      <c r="F1038" s="544" t="s">
        <v>55</v>
      </c>
      <c r="G1038" s="858">
        <v>13.7</v>
      </c>
      <c r="H1038" s="858"/>
      <c r="I1038" s="858"/>
      <c r="J1038" s="545"/>
      <c r="K1038" s="831">
        <v>12.93</v>
      </c>
      <c r="L1038" s="546">
        <f>(SSSE[[#This Row],[Protéine Brut (%) (+/-0,7)]]/(100-SSSE[[#This Row],[Humidité (%)]]))*100</f>
        <v>14.982618771726536</v>
      </c>
      <c r="M1038" s="866">
        <v>0.16</v>
      </c>
      <c r="N1038" s="866"/>
      <c r="O1038" s="866">
        <v>2</v>
      </c>
      <c r="P1038" s="866">
        <v>2.42</v>
      </c>
      <c r="Q1038" s="867">
        <f>SUM(M1038:P1038)</f>
        <v>4.58</v>
      </c>
      <c r="R1038" s="868">
        <v>12.47</v>
      </c>
      <c r="S1038" s="868">
        <v>23.39</v>
      </c>
      <c r="T1038" s="868">
        <v>15.96</v>
      </c>
      <c r="U1038" s="867">
        <f>SUM(SSSE[[#This Row],[G 355µ]:[G 250µ]])</f>
        <v>51.82</v>
      </c>
      <c r="V1038" s="868">
        <v>14.58</v>
      </c>
      <c r="W1038" s="868">
        <v>8.76</v>
      </c>
      <c r="X1038" s="868">
        <v>5.46</v>
      </c>
      <c r="Y1038" s="884">
        <v>8.35</v>
      </c>
      <c r="Z1038" s="867">
        <f>SUM(V1038:Y1038)</f>
        <v>37.15</v>
      </c>
      <c r="AA1038" s="824">
        <v>37.43</v>
      </c>
      <c r="AB1038" s="824">
        <v>64</v>
      </c>
      <c r="AC1038" s="1122">
        <v>13.25</v>
      </c>
      <c r="AD1038" s="547">
        <v>85.16</v>
      </c>
      <c r="AE1038" s="547">
        <v>-1.1200000000000001</v>
      </c>
      <c r="AF1038" s="547">
        <v>18.12</v>
      </c>
      <c r="AG1038" s="549">
        <v>9</v>
      </c>
      <c r="AH1038" s="549">
        <v>130</v>
      </c>
      <c r="AI1038" s="949"/>
      <c r="AJ1038" s="550"/>
      <c r="AK1038" s="550"/>
      <c r="AL1038" s="550" t="s">
        <v>46</v>
      </c>
      <c r="AM1038" s="550" t="s">
        <v>55</v>
      </c>
      <c r="AN1038" s="551" t="s">
        <v>55</v>
      </c>
      <c r="AO1038" s="550" t="s">
        <v>55</v>
      </c>
      <c r="AP1038" s="550" t="s">
        <v>55</v>
      </c>
      <c r="AQ1038" s="609" t="s">
        <v>32</v>
      </c>
      <c r="AR1038" s="550" t="s">
        <v>2239</v>
      </c>
      <c r="AS1038" s="437" t="s">
        <v>3313</v>
      </c>
      <c r="AT1038" s="437"/>
      <c r="AU1038" s="796" t="s">
        <v>2241</v>
      </c>
      <c r="AV1038" s="437">
        <v>1037</v>
      </c>
    </row>
    <row r="1039" spans="1:48" ht="27">
      <c r="A1039" s="541">
        <v>46029</v>
      </c>
      <c r="B1039" s="542">
        <v>101</v>
      </c>
      <c r="C1039" s="543">
        <v>0.39583333333333331</v>
      </c>
      <c r="D1039" s="544">
        <v>802</v>
      </c>
      <c r="E1039" s="544" t="s">
        <v>59</v>
      </c>
      <c r="F1039" s="544" t="s">
        <v>55</v>
      </c>
      <c r="G1039" s="858">
        <v>13.68</v>
      </c>
      <c r="H1039" s="858"/>
      <c r="I1039" s="858">
        <v>14</v>
      </c>
      <c r="J1039" s="545"/>
      <c r="K1039" s="831">
        <v>12.55</v>
      </c>
      <c r="L1039" s="546">
        <f>(SSSE[[#This Row],[Protéine Brut (%) (+/-0,7)]]/(100-SSSE[[#This Row],[Humidité (%)]]))*100</f>
        <v>14.538924930491198</v>
      </c>
      <c r="M1039" s="866">
        <v>0.1</v>
      </c>
      <c r="N1039" s="866"/>
      <c r="O1039" s="866">
        <v>1.19</v>
      </c>
      <c r="P1039" s="866">
        <v>1.7</v>
      </c>
      <c r="Q1039" s="867">
        <f>SUM(M1039:P1039)</f>
        <v>2.99</v>
      </c>
      <c r="R1039" s="868">
        <v>12.95</v>
      </c>
      <c r="S1039" s="868">
        <v>27.29</v>
      </c>
      <c r="T1039" s="868">
        <v>16.649999999999999</v>
      </c>
      <c r="U1039" s="867">
        <f>SUM(SSSE[[#This Row],[G 355µ]:[G 250µ]])</f>
        <v>56.889999999999993</v>
      </c>
      <c r="V1039" s="868">
        <v>16.260000000000002</v>
      </c>
      <c r="W1039" s="868">
        <v>9.51</v>
      </c>
      <c r="X1039" s="868">
        <v>7.21</v>
      </c>
      <c r="Y1039" s="884">
        <v>5.9</v>
      </c>
      <c r="Z1039" s="867">
        <f>SUM(V1039:Y1039)</f>
        <v>38.880000000000003</v>
      </c>
      <c r="AA1039" s="824">
        <v>38.159999999999997</v>
      </c>
      <c r="AB1039" s="824">
        <v>76.53</v>
      </c>
      <c r="AC1039" s="1122">
        <v>13.85</v>
      </c>
      <c r="AD1039" s="547">
        <v>85.32</v>
      </c>
      <c r="AE1039" s="547">
        <v>-1.48</v>
      </c>
      <c r="AF1039" s="547">
        <v>19.97</v>
      </c>
      <c r="AG1039" s="549">
        <v>4</v>
      </c>
      <c r="AH1039" s="549">
        <v>130</v>
      </c>
      <c r="AI1039" s="949"/>
      <c r="AJ1039" s="550"/>
      <c r="AK1039" s="550"/>
      <c r="AL1039" s="550" t="s">
        <v>46</v>
      </c>
      <c r="AM1039" s="550" t="s">
        <v>55</v>
      </c>
      <c r="AN1039" s="551" t="s">
        <v>55</v>
      </c>
      <c r="AO1039" s="550" t="s">
        <v>55</v>
      </c>
      <c r="AP1039" s="550" t="s">
        <v>55</v>
      </c>
      <c r="AQ1039" s="609" t="s">
        <v>32</v>
      </c>
      <c r="AR1039" s="550" t="s">
        <v>2239</v>
      </c>
      <c r="AS1039" s="437" t="s">
        <v>3314</v>
      </c>
      <c r="AT1039" s="437"/>
      <c r="AU1039" s="796" t="s">
        <v>2241</v>
      </c>
      <c r="AV1039" s="437">
        <v>1038</v>
      </c>
    </row>
    <row r="1040" spans="1:48" ht="27">
      <c r="A1040" s="541">
        <v>46030</v>
      </c>
      <c r="B1040" s="542">
        <v>101</v>
      </c>
      <c r="C1040" s="543">
        <v>0.33333333333333331</v>
      </c>
      <c r="D1040" s="544">
        <v>824</v>
      </c>
      <c r="E1040" s="544" t="s">
        <v>59</v>
      </c>
      <c r="F1040" s="544" t="s">
        <v>55</v>
      </c>
      <c r="G1040" s="858">
        <v>14.2</v>
      </c>
      <c r="H1040" s="858">
        <v>14</v>
      </c>
      <c r="I1040" s="858">
        <v>13.39</v>
      </c>
      <c r="J1040" s="545"/>
      <c r="K1040" s="831">
        <v>12.25</v>
      </c>
      <c r="L1040" s="546">
        <f>(SSSE[[#This Row],[Protéine Brut (%) (+/-0,7)]]/(100-SSSE[[#This Row],[Humidité (%)]]))*100</f>
        <v>14.277389277389277</v>
      </c>
      <c r="M1040" s="866">
        <v>0.1</v>
      </c>
      <c r="N1040" s="866"/>
      <c r="O1040" s="866">
        <v>1.34</v>
      </c>
      <c r="P1040" s="866">
        <v>1.57</v>
      </c>
      <c r="Q1040" s="867">
        <f>SUM(M1040:P1040)</f>
        <v>3.0100000000000002</v>
      </c>
      <c r="R1040" s="868">
        <v>12.44</v>
      </c>
      <c r="S1040" s="868">
        <v>25.19</v>
      </c>
      <c r="T1040" s="868">
        <v>17.010000000000002</v>
      </c>
      <c r="U1040" s="867">
        <f>SUM(SSSE[[#This Row],[G 355µ]:[G 250µ]])</f>
        <v>54.64</v>
      </c>
      <c r="V1040" s="868">
        <v>15.78</v>
      </c>
      <c r="W1040" s="868">
        <v>9.92</v>
      </c>
      <c r="X1040" s="868">
        <v>6.98</v>
      </c>
      <c r="Y1040" s="884">
        <v>8.1999999999999993</v>
      </c>
      <c r="Z1040" s="867">
        <f>SUM(V1040:Y1040)</f>
        <v>40.879999999999995</v>
      </c>
      <c r="AA1040" s="824">
        <v>35.299999999999997</v>
      </c>
      <c r="AB1040" s="824">
        <v>79</v>
      </c>
      <c r="AC1040" s="1122">
        <v>12.5</v>
      </c>
      <c r="AD1040" s="547">
        <v>84.91</v>
      </c>
      <c r="AE1040" s="547">
        <v>-1.18</v>
      </c>
      <c r="AF1040" s="547">
        <v>19.670000000000002</v>
      </c>
      <c r="AG1040" s="549">
        <v>5</v>
      </c>
      <c r="AH1040" s="549">
        <v>120</v>
      </c>
      <c r="AI1040" s="949"/>
      <c r="AJ1040" s="550"/>
      <c r="AK1040" s="550"/>
      <c r="AL1040" s="550" t="s">
        <v>105</v>
      </c>
      <c r="AM1040" s="550" t="s">
        <v>55</v>
      </c>
      <c r="AN1040" s="551" t="s">
        <v>55</v>
      </c>
      <c r="AO1040" s="550" t="s">
        <v>55</v>
      </c>
      <c r="AP1040" s="550" t="s">
        <v>55</v>
      </c>
      <c r="AQ1040" s="609" t="s">
        <v>32</v>
      </c>
      <c r="AR1040" s="550" t="s">
        <v>2239</v>
      </c>
      <c r="AS1040" s="437" t="s">
        <v>3315</v>
      </c>
      <c r="AT1040" s="437"/>
      <c r="AU1040" s="796" t="s">
        <v>2241</v>
      </c>
      <c r="AV1040" s="437">
        <v>1039</v>
      </c>
    </row>
    <row r="1041" spans="1:48" ht="27">
      <c r="A1041" s="541">
        <v>46031</v>
      </c>
      <c r="B1041" s="542">
        <v>101</v>
      </c>
      <c r="C1041" s="543">
        <v>0.45833333333333331</v>
      </c>
      <c r="D1041" s="544">
        <v>871</v>
      </c>
      <c r="E1041" s="544" t="s">
        <v>59</v>
      </c>
      <c r="F1041" s="544" t="s">
        <v>55</v>
      </c>
      <c r="G1041" s="858">
        <v>13.52</v>
      </c>
      <c r="H1041" s="858"/>
      <c r="I1041" s="858">
        <v>13.8</v>
      </c>
      <c r="J1041" s="545"/>
      <c r="K1041" s="831">
        <v>12.94</v>
      </c>
      <c r="L1041" s="546">
        <f>(SSSE[[#This Row],[Protéine Brut (%) (+/-0,7)]]/(100-SSSE[[#This Row],[Humidité (%)]]))*100</f>
        <v>14.962997224791858</v>
      </c>
      <c r="M1041" s="866">
        <v>0.05</v>
      </c>
      <c r="N1041" s="866"/>
      <c r="O1041" s="866">
        <v>0.99</v>
      </c>
      <c r="P1041" s="866">
        <v>1.24</v>
      </c>
      <c r="Q1041" s="867">
        <f>SUM(M1041:P1041)</f>
        <v>2.2800000000000002</v>
      </c>
      <c r="R1041" s="868">
        <v>11.67</v>
      </c>
      <c r="S1041" s="868">
        <v>26.59</v>
      </c>
      <c r="T1041" s="868">
        <v>17.23</v>
      </c>
      <c r="U1041" s="867">
        <f>SUM(SSSE[[#This Row],[G 355µ]:[G 250µ]])</f>
        <v>55.489999999999995</v>
      </c>
      <c r="V1041" s="868">
        <v>15.95</v>
      </c>
      <c r="W1041" s="868">
        <v>10.220000000000001</v>
      </c>
      <c r="X1041" s="868">
        <v>7.29</v>
      </c>
      <c r="Y1041" s="884">
        <v>7.01</v>
      </c>
      <c r="Z1041" s="867">
        <f>SUM(V1041:Y1041)</f>
        <v>40.47</v>
      </c>
      <c r="AA1041" s="824">
        <v>36.5</v>
      </c>
      <c r="AB1041" s="824">
        <v>69.5</v>
      </c>
      <c r="AC1041" s="1122">
        <v>12.31</v>
      </c>
      <c r="AD1041" s="547">
        <v>84.87</v>
      </c>
      <c r="AE1041" s="547">
        <v>-0.88</v>
      </c>
      <c r="AF1041" s="547">
        <v>17.86</v>
      </c>
      <c r="AG1041" s="549">
        <v>4</v>
      </c>
      <c r="AH1041" s="549">
        <v>99</v>
      </c>
      <c r="AI1041" s="949"/>
      <c r="AJ1041" s="550"/>
      <c r="AK1041" s="550"/>
      <c r="AL1041" s="550" t="s">
        <v>105</v>
      </c>
      <c r="AM1041" s="550" t="s">
        <v>55</v>
      </c>
      <c r="AN1041" s="551" t="s">
        <v>55</v>
      </c>
      <c r="AO1041" s="550" t="s">
        <v>55</v>
      </c>
      <c r="AP1041" s="550" t="s">
        <v>55</v>
      </c>
      <c r="AQ1041" s="609" t="s">
        <v>32</v>
      </c>
      <c r="AR1041" s="550" t="s">
        <v>2239</v>
      </c>
      <c r="AS1041" s="437" t="s">
        <v>3316</v>
      </c>
      <c r="AT1041" s="437"/>
      <c r="AU1041" s="796" t="s">
        <v>2241</v>
      </c>
      <c r="AV1041" s="437">
        <v>1040</v>
      </c>
    </row>
    <row r="1042" spans="1:48" ht="27">
      <c r="A1042" s="541">
        <v>46031</v>
      </c>
      <c r="B1042" s="542">
        <v>101</v>
      </c>
      <c r="C1042" s="543">
        <v>0.64583333333333337</v>
      </c>
      <c r="D1042" s="544">
        <v>886</v>
      </c>
      <c r="E1042" s="544" t="s">
        <v>59</v>
      </c>
      <c r="F1042" s="544" t="s">
        <v>55</v>
      </c>
      <c r="G1042" s="858">
        <v>13.68</v>
      </c>
      <c r="H1042" s="858"/>
      <c r="I1042" s="858"/>
      <c r="J1042" s="545"/>
      <c r="K1042" s="831">
        <v>13.18</v>
      </c>
      <c r="L1042" s="546">
        <f>(SSSE[[#This Row],[Protéine Brut (%) (+/-0,7)]]/(100-SSSE[[#This Row],[Humidité (%)]]))*100</f>
        <v>15.268767377201112</v>
      </c>
      <c r="M1042" s="866"/>
      <c r="N1042" s="866"/>
      <c r="O1042" s="866"/>
      <c r="P1042" s="866"/>
      <c r="Q1042" s="867"/>
      <c r="R1042" s="868"/>
      <c r="S1042" s="868"/>
      <c r="T1042" s="868"/>
      <c r="U1042" s="867"/>
      <c r="V1042" s="868"/>
      <c r="W1042" s="868"/>
      <c r="X1042" s="868"/>
      <c r="Y1042" s="884"/>
      <c r="Z1042" s="867"/>
      <c r="AA1042" s="824"/>
      <c r="AB1042" s="824"/>
      <c r="AC1042" s="1122"/>
      <c r="AD1042" s="547">
        <v>85</v>
      </c>
      <c r="AE1042" s="547">
        <v>-0.91</v>
      </c>
      <c r="AF1042" s="547">
        <v>17.52</v>
      </c>
      <c r="AG1042" s="549"/>
      <c r="AH1042" s="549"/>
      <c r="AI1042" s="949"/>
      <c r="AJ1042" s="550"/>
      <c r="AK1042" s="550"/>
      <c r="AL1042" s="550" t="s">
        <v>27</v>
      </c>
      <c r="AM1042" s="550" t="s">
        <v>55</v>
      </c>
      <c r="AN1042" s="551" t="s">
        <v>55</v>
      </c>
      <c r="AO1042" s="550" t="s">
        <v>55</v>
      </c>
      <c r="AP1042" s="550" t="s">
        <v>55</v>
      </c>
      <c r="AQ1042" s="609" t="s">
        <v>32</v>
      </c>
      <c r="AR1042" s="550" t="s">
        <v>2239</v>
      </c>
      <c r="AS1042" s="437" t="s">
        <v>3317</v>
      </c>
      <c r="AT1042" s="437"/>
      <c r="AU1042" s="796" t="s">
        <v>2241</v>
      </c>
      <c r="AV1042" s="437">
        <v>1041</v>
      </c>
    </row>
    <row r="1043" spans="1:48" ht="27">
      <c r="A1043" s="541">
        <v>46032</v>
      </c>
      <c r="B1043" s="542">
        <v>101</v>
      </c>
      <c r="C1043" s="543">
        <v>0.47916666666666669</v>
      </c>
      <c r="D1043" s="544">
        <v>885</v>
      </c>
      <c r="E1043" s="544" t="s">
        <v>40</v>
      </c>
      <c r="F1043" s="544" t="s">
        <v>55</v>
      </c>
      <c r="G1043" s="858">
        <v>13.76</v>
      </c>
      <c r="H1043" s="858"/>
      <c r="I1043" s="858"/>
      <c r="J1043" s="545"/>
      <c r="K1043" s="831">
        <v>12.39</v>
      </c>
      <c r="L1043" s="546">
        <f>(SSSE[[#This Row],[Protéine Brut (%) (+/-0,7)]]/(100-SSSE[[#This Row],[Humidité (%)]]))*100</f>
        <v>14.36688311688312</v>
      </c>
      <c r="M1043" s="866">
        <v>0.1</v>
      </c>
      <c r="N1043" s="866"/>
      <c r="O1043" s="866">
        <v>1</v>
      </c>
      <c r="P1043" s="866">
        <v>1.5</v>
      </c>
      <c r="Q1043" s="867">
        <f>SUM(M1043:P1043)</f>
        <v>2.6</v>
      </c>
      <c r="R1043" s="868">
        <v>11</v>
      </c>
      <c r="S1043" s="868">
        <v>24</v>
      </c>
      <c r="T1043" s="868">
        <v>18</v>
      </c>
      <c r="U1043" s="867">
        <f>SUM(SSSE[[#This Row],[G 355µ]:[G 250µ]])</f>
        <v>53</v>
      </c>
      <c r="V1043" s="868">
        <v>17</v>
      </c>
      <c r="W1043" s="868">
        <v>10</v>
      </c>
      <c r="X1043" s="868">
        <v>7</v>
      </c>
      <c r="Y1043" s="884">
        <v>8</v>
      </c>
      <c r="Z1043" s="867">
        <f>SUM(V1043:Y1043)</f>
        <v>42</v>
      </c>
      <c r="AA1043" s="824">
        <v>36.24</v>
      </c>
      <c r="AB1043" s="824">
        <v>72</v>
      </c>
      <c r="AC1043" s="1122">
        <v>12.57</v>
      </c>
      <c r="AD1043" s="547">
        <v>84.83</v>
      </c>
      <c r="AE1043" s="547">
        <v>-1.34</v>
      </c>
      <c r="AF1043" s="547">
        <v>19.77</v>
      </c>
      <c r="AG1043" s="549">
        <v>6</v>
      </c>
      <c r="AH1043" s="549">
        <v>101</v>
      </c>
      <c r="AI1043" s="949"/>
      <c r="AJ1043" s="550"/>
      <c r="AK1043" s="550"/>
      <c r="AL1043" s="550" t="s">
        <v>46</v>
      </c>
      <c r="AM1043" s="550" t="s">
        <v>55</v>
      </c>
      <c r="AN1043" s="551" t="s">
        <v>55</v>
      </c>
      <c r="AO1043" s="550" t="s">
        <v>55</v>
      </c>
      <c r="AP1043" s="550" t="s">
        <v>55</v>
      </c>
      <c r="AQ1043" s="609" t="s">
        <v>32</v>
      </c>
      <c r="AR1043" s="550" t="s">
        <v>2239</v>
      </c>
      <c r="AS1043" s="437" t="s">
        <v>3318</v>
      </c>
      <c r="AT1043" s="437"/>
      <c r="AU1043" s="796" t="s">
        <v>2241</v>
      </c>
      <c r="AV1043" s="437">
        <v>1042</v>
      </c>
    </row>
    <row r="1044" spans="1:48" ht="27">
      <c r="A1044" s="541">
        <v>46034</v>
      </c>
      <c r="B1044" s="542">
        <v>101</v>
      </c>
      <c r="C1044" s="543">
        <v>0.375</v>
      </c>
      <c r="D1044" s="544">
        <v>905</v>
      </c>
      <c r="E1044" s="544" t="s">
        <v>59</v>
      </c>
      <c r="F1044" s="544" t="s">
        <v>55</v>
      </c>
      <c r="G1044" s="858">
        <v>13.62</v>
      </c>
      <c r="H1044" s="858"/>
      <c r="I1044" s="858"/>
      <c r="J1044" s="545"/>
      <c r="K1044" s="831">
        <v>12.8</v>
      </c>
      <c r="L1044" s="546">
        <f>(SSSE[[#This Row],[Protéine Brut (%) (+/-0,7)]]/(100-SSSE[[#This Row],[Humidité (%)]]))*100</f>
        <v>14.818244964112065</v>
      </c>
      <c r="M1044" s="866">
        <v>0.09</v>
      </c>
      <c r="N1044" s="866"/>
      <c r="O1044" s="866">
        <v>1.25</v>
      </c>
      <c r="P1044" s="866">
        <v>1.64</v>
      </c>
      <c r="Q1044" s="867">
        <f>SUM(M1044:P1044)</f>
        <v>2.98</v>
      </c>
      <c r="R1044" s="868">
        <v>10.14</v>
      </c>
      <c r="S1044" s="868">
        <v>23.53</v>
      </c>
      <c r="T1044" s="868">
        <v>16.559999999999999</v>
      </c>
      <c r="U1044" s="867">
        <f>SUM(SSSE[[#This Row],[G 355µ]:[G 250µ]])</f>
        <v>50.230000000000004</v>
      </c>
      <c r="V1044" s="868">
        <v>16.28</v>
      </c>
      <c r="W1044" s="868">
        <v>9.5399999999999991</v>
      </c>
      <c r="X1044" s="868">
        <v>9.6199999999999992</v>
      </c>
      <c r="Y1044" s="884">
        <v>7.22</v>
      </c>
      <c r="Z1044" s="867">
        <f>SUM(V1044:Y1044)</f>
        <v>42.66</v>
      </c>
      <c r="AA1044" s="824">
        <v>35.4</v>
      </c>
      <c r="AB1044" s="824">
        <v>71</v>
      </c>
      <c r="AC1044" s="1122">
        <v>12.75</v>
      </c>
      <c r="AD1044" s="547">
        <v>84.94</v>
      </c>
      <c r="AE1044" s="547">
        <v>-1.1100000000000001</v>
      </c>
      <c r="AF1044" s="547">
        <v>19.059999999999999</v>
      </c>
      <c r="AG1044" s="549">
        <v>6</v>
      </c>
      <c r="AH1044" s="549">
        <v>115</v>
      </c>
      <c r="AI1044" s="949"/>
      <c r="AJ1044" s="550"/>
      <c r="AK1044" s="550"/>
      <c r="AL1044" s="550" t="s">
        <v>46</v>
      </c>
      <c r="AM1044" s="550" t="s">
        <v>55</v>
      </c>
      <c r="AN1044" s="551" t="s">
        <v>55</v>
      </c>
      <c r="AO1044" s="550" t="s">
        <v>55</v>
      </c>
      <c r="AP1044" s="550" t="s">
        <v>55</v>
      </c>
      <c r="AQ1044" s="609" t="s">
        <v>32</v>
      </c>
      <c r="AR1044" s="550" t="s">
        <v>2239</v>
      </c>
      <c r="AS1044" s="1268" t="s">
        <v>3319</v>
      </c>
      <c r="AT1044" s="437"/>
      <c r="AU1044" s="796" t="s">
        <v>2241</v>
      </c>
      <c r="AV1044" s="437">
        <v>1043</v>
      </c>
    </row>
    <row r="1045" spans="1:48" ht="27">
      <c r="A1045" s="541">
        <v>46035</v>
      </c>
      <c r="B1045" s="542">
        <v>101</v>
      </c>
      <c r="C1045" s="543">
        <v>0.39583333333333331</v>
      </c>
      <c r="D1045" s="544">
        <v>934</v>
      </c>
      <c r="E1045" s="544" t="s">
        <v>59</v>
      </c>
      <c r="F1045" s="544" t="s">
        <v>55</v>
      </c>
      <c r="G1045" s="858">
        <v>13.6</v>
      </c>
      <c r="H1045" s="858"/>
      <c r="I1045" s="858">
        <v>13.87</v>
      </c>
      <c r="J1045" s="545"/>
      <c r="K1045" s="831">
        <v>12.49</v>
      </c>
      <c r="L1045" s="546">
        <f>(SSSE[[#This Row],[Protéine Brut (%) (+/-0,7)]]/(100-SSSE[[#This Row],[Humidité (%)]]))*100</f>
        <v>14.456018518518517</v>
      </c>
      <c r="M1045" s="866">
        <v>0.11</v>
      </c>
      <c r="N1045" s="866"/>
      <c r="O1045" s="866">
        <v>1.1399999999999999</v>
      </c>
      <c r="P1045" s="866">
        <v>1.86</v>
      </c>
      <c r="Q1045" s="867">
        <f>SUM(M1045:P1045)</f>
        <v>3.1100000000000003</v>
      </c>
      <c r="R1045" s="868">
        <v>12.64</v>
      </c>
      <c r="S1045" s="868">
        <v>25.2</v>
      </c>
      <c r="T1045" s="868">
        <v>17.3</v>
      </c>
      <c r="U1045" s="867">
        <f>SUM(SSSE[[#This Row],[G 355µ]:[G 250µ]])</f>
        <v>55.14</v>
      </c>
      <c r="V1045" s="868">
        <v>16.23</v>
      </c>
      <c r="W1045" s="868">
        <v>9.6999999999999993</v>
      </c>
      <c r="X1045" s="868">
        <v>6.1</v>
      </c>
      <c r="Y1045" s="884">
        <v>8</v>
      </c>
      <c r="Z1045" s="867">
        <f>SUM(V1045:Y1045)</f>
        <v>40.03</v>
      </c>
      <c r="AA1045" s="824">
        <v>33.49</v>
      </c>
      <c r="AB1045" s="824">
        <v>80</v>
      </c>
      <c r="AC1045" s="1122">
        <v>12.12</v>
      </c>
      <c r="AD1045" s="547">
        <v>84.86</v>
      </c>
      <c r="AE1045" s="547">
        <v>-1.2</v>
      </c>
      <c r="AF1045" s="547">
        <v>19.61</v>
      </c>
      <c r="AG1045" s="549">
        <v>7</v>
      </c>
      <c r="AH1045" s="549">
        <v>120</v>
      </c>
      <c r="AI1045" s="949"/>
      <c r="AJ1045" s="550"/>
      <c r="AK1045" s="550"/>
      <c r="AL1045" s="550" t="s">
        <v>46</v>
      </c>
      <c r="AM1045" s="550" t="s">
        <v>55</v>
      </c>
      <c r="AN1045" s="551" t="s">
        <v>55</v>
      </c>
      <c r="AO1045" s="550" t="s">
        <v>55</v>
      </c>
      <c r="AP1045" s="550" t="s">
        <v>55</v>
      </c>
      <c r="AQ1045" s="609" t="s">
        <v>32</v>
      </c>
      <c r="AR1045" s="550" t="s">
        <v>2239</v>
      </c>
      <c r="AS1045" s="437" t="s">
        <v>3320</v>
      </c>
      <c r="AT1045" s="437"/>
      <c r="AU1045" s="796" t="s">
        <v>2241</v>
      </c>
      <c r="AV1045" s="437">
        <v>1044</v>
      </c>
    </row>
    <row r="1046" spans="1:48" ht="27">
      <c r="A1046" s="541">
        <v>46036</v>
      </c>
      <c r="B1046" s="542">
        <v>101</v>
      </c>
      <c r="C1046" s="543">
        <v>0.4375</v>
      </c>
      <c r="D1046" s="544">
        <v>974</v>
      </c>
      <c r="E1046" s="544" t="s">
        <v>59</v>
      </c>
      <c r="F1046" s="544" t="s">
        <v>55</v>
      </c>
      <c r="G1046" s="858">
        <v>13.85</v>
      </c>
      <c r="H1046" s="858">
        <v>14.2</v>
      </c>
      <c r="I1046" s="858"/>
      <c r="J1046" s="545"/>
      <c r="K1046" s="831">
        <v>13.05</v>
      </c>
      <c r="L1046" s="546">
        <f>(SSSE[[#This Row],[Protéine Brut (%) (+/-0,7)]]/(100-SSSE[[#This Row],[Humidité (%)]]))*100</f>
        <v>15.147997678467789</v>
      </c>
      <c r="M1046" s="866">
        <v>0.17</v>
      </c>
      <c r="N1046" s="866"/>
      <c r="O1046" s="866">
        <v>1.55</v>
      </c>
      <c r="P1046" s="866">
        <v>1.73</v>
      </c>
      <c r="Q1046" s="867">
        <f>SUM(M1046:P1046)</f>
        <v>3.45</v>
      </c>
      <c r="R1046" s="868">
        <v>11.65</v>
      </c>
      <c r="S1046" s="868">
        <v>24.2</v>
      </c>
      <c r="T1046" s="868">
        <v>17.239999999999998</v>
      </c>
      <c r="U1046" s="867">
        <f>SUM(SSSE[[#This Row],[G 355µ]:[G 250µ]])</f>
        <v>53.09</v>
      </c>
      <c r="V1046" s="868">
        <v>17.07</v>
      </c>
      <c r="W1046" s="868">
        <v>10.62</v>
      </c>
      <c r="X1046" s="868">
        <v>6.46</v>
      </c>
      <c r="Y1046" s="884">
        <v>7.21</v>
      </c>
      <c r="Z1046" s="867">
        <f>SUM(V1046:Y1046)</f>
        <v>41.36</v>
      </c>
      <c r="AA1046" s="824"/>
      <c r="AB1046" s="824"/>
      <c r="AC1046" s="1122"/>
      <c r="AD1046" s="547">
        <v>83.98</v>
      </c>
      <c r="AE1046" s="547">
        <v>-1.39</v>
      </c>
      <c r="AF1046" s="547">
        <v>19.89</v>
      </c>
      <c r="AG1046" s="549">
        <v>8</v>
      </c>
      <c r="AH1046" s="549">
        <v>106</v>
      </c>
      <c r="AI1046" s="949"/>
      <c r="AJ1046" s="550"/>
      <c r="AK1046" s="550"/>
      <c r="AL1046" s="550" t="s">
        <v>27</v>
      </c>
      <c r="AM1046" s="550" t="s">
        <v>55</v>
      </c>
      <c r="AN1046" s="551" t="s">
        <v>55</v>
      </c>
      <c r="AO1046" s="550" t="s">
        <v>55</v>
      </c>
      <c r="AP1046" s="550" t="s">
        <v>55</v>
      </c>
      <c r="AQ1046" s="609" t="s">
        <v>32</v>
      </c>
      <c r="AR1046" s="550" t="s">
        <v>2239</v>
      </c>
      <c r="AS1046" s="437" t="s">
        <v>3321</v>
      </c>
      <c r="AT1046" s="437"/>
      <c r="AU1046" s="796" t="s">
        <v>2241</v>
      </c>
      <c r="AV1046" s="437">
        <v>1045</v>
      </c>
    </row>
    <row r="1047" spans="1:48" ht="27">
      <c r="A1047" s="541">
        <v>46037</v>
      </c>
      <c r="B1047" s="542">
        <v>101</v>
      </c>
      <c r="C1047" s="543">
        <v>0.4375</v>
      </c>
      <c r="D1047" s="544">
        <v>1011</v>
      </c>
      <c r="E1047" s="544" t="s">
        <v>59</v>
      </c>
      <c r="F1047" s="544" t="s">
        <v>55</v>
      </c>
      <c r="G1047" s="858">
        <v>13.9</v>
      </c>
      <c r="H1047" s="858"/>
      <c r="I1047" s="858">
        <v>14.32</v>
      </c>
      <c r="J1047" s="545"/>
      <c r="K1047" s="831">
        <v>12.94</v>
      </c>
      <c r="L1047" s="546">
        <f>(SSSE[[#This Row],[Protéine Brut (%) (+/-0,7)]]/(100-SSSE[[#This Row],[Humidité (%)]]))*100</f>
        <v>15.029036004645761</v>
      </c>
      <c r="M1047" s="866">
        <v>0.13</v>
      </c>
      <c r="N1047" s="866"/>
      <c r="O1047" s="866">
        <v>1.48</v>
      </c>
      <c r="P1047" s="866">
        <v>2.0299999999999998</v>
      </c>
      <c r="Q1047" s="867">
        <f>SUM(M1047:P1047)</f>
        <v>3.6399999999999997</v>
      </c>
      <c r="R1047" s="868">
        <v>12.58</v>
      </c>
      <c r="S1047" s="868">
        <v>24.77</v>
      </c>
      <c r="T1047" s="868">
        <v>18.239999999999998</v>
      </c>
      <c r="U1047" s="867">
        <f>SUM(SSSE[[#This Row],[G 355µ]:[G 250µ]])</f>
        <v>55.59</v>
      </c>
      <c r="V1047" s="868">
        <v>16.8</v>
      </c>
      <c r="W1047" s="868">
        <v>9.18</v>
      </c>
      <c r="X1047" s="868">
        <v>7.51</v>
      </c>
      <c r="Y1047" s="884">
        <v>7.2</v>
      </c>
      <c r="Z1047" s="867">
        <f>SUM(V1047:Y1047)</f>
        <v>40.690000000000005</v>
      </c>
      <c r="AA1047" s="824">
        <v>34</v>
      </c>
      <c r="AB1047" s="824">
        <v>72</v>
      </c>
      <c r="AC1047" s="1122">
        <v>13.1</v>
      </c>
      <c r="AD1047" s="547">
        <v>84.17</v>
      </c>
      <c r="AE1047" s="547">
        <v>-1.4</v>
      </c>
      <c r="AF1047" s="547">
        <v>20.03</v>
      </c>
      <c r="AG1047" s="549">
        <v>7</v>
      </c>
      <c r="AH1047" s="549">
        <v>110</v>
      </c>
      <c r="AI1047" s="949"/>
      <c r="AJ1047" s="550"/>
      <c r="AK1047" s="550"/>
      <c r="AL1047" s="550" t="s">
        <v>46</v>
      </c>
      <c r="AM1047" s="550" t="s">
        <v>55</v>
      </c>
      <c r="AN1047" s="551" t="s">
        <v>55</v>
      </c>
      <c r="AO1047" s="550" t="s">
        <v>55</v>
      </c>
      <c r="AP1047" s="550" t="s">
        <v>55</v>
      </c>
      <c r="AQ1047" s="609" t="s">
        <v>32</v>
      </c>
      <c r="AR1047" s="550" t="s">
        <v>2239</v>
      </c>
      <c r="AS1047" s="437" t="s">
        <v>3322</v>
      </c>
      <c r="AT1047" s="437"/>
      <c r="AU1047" s="796" t="s">
        <v>2241</v>
      </c>
      <c r="AV1047" s="437">
        <v>1046</v>
      </c>
    </row>
    <row r="1048" spans="1:48" ht="27">
      <c r="A1048" s="541">
        <v>46037</v>
      </c>
      <c r="B1048" s="542">
        <v>101</v>
      </c>
      <c r="C1048" s="543">
        <v>0.52083333333333337</v>
      </c>
      <c r="D1048" s="544">
        <v>1020</v>
      </c>
      <c r="E1048" s="544" t="s">
        <v>21</v>
      </c>
      <c r="F1048" s="544" t="s">
        <v>55</v>
      </c>
      <c r="G1048" s="858">
        <v>14.02</v>
      </c>
      <c r="H1048" s="858"/>
      <c r="I1048" s="858">
        <v>14.4</v>
      </c>
      <c r="J1048" s="545"/>
      <c r="K1048" s="831">
        <v>13.12</v>
      </c>
      <c r="L1048" s="546">
        <f>(SSSE[[#This Row],[Protéine Brut (%) (+/-0,7)]]/(100-SSSE[[#This Row],[Humidité (%)]]))*100</f>
        <v>15.259362642474992</v>
      </c>
      <c r="M1048" s="866">
        <v>0.11</v>
      </c>
      <c r="N1048" s="866"/>
      <c r="O1048" s="866">
        <v>1.76</v>
      </c>
      <c r="P1048" s="866">
        <v>2.44</v>
      </c>
      <c r="Q1048" s="867">
        <f>SUM(M1048:P1048)</f>
        <v>4.3100000000000005</v>
      </c>
      <c r="R1048" s="868">
        <v>13.91</v>
      </c>
      <c r="S1048" s="868">
        <v>27.08</v>
      </c>
      <c r="T1048" s="868">
        <v>19.059999999999999</v>
      </c>
      <c r="U1048" s="867">
        <f>SUM(SSSE[[#This Row],[G 355µ]:[G 250µ]])</f>
        <v>60.05</v>
      </c>
      <c r="V1048" s="868">
        <v>18.46</v>
      </c>
      <c r="W1048" s="868">
        <v>10.06</v>
      </c>
      <c r="X1048" s="868">
        <v>3.06</v>
      </c>
      <c r="Y1048" s="884">
        <v>3.56</v>
      </c>
      <c r="Z1048" s="867">
        <f>SUM(V1048:Y1048)</f>
        <v>35.14</v>
      </c>
      <c r="AA1048" s="824"/>
      <c r="AB1048" s="824"/>
      <c r="AC1048" s="1122"/>
      <c r="AD1048" s="547">
        <v>83.58</v>
      </c>
      <c r="AE1048" s="547">
        <v>-1.58</v>
      </c>
      <c r="AF1048" s="547">
        <v>20.420000000000002</v>
      </c>
      <c r="AG1048" s="549">
        <v>4</v>
      </c>
      <c r="AH1048" s="549">
        <v>95</v>
      </c>
      <c r="AI1048" s="949"/>
      <c r="AJ1048" s="550"/>
      <c r="AK1048" s="550"/>
      <c r="AL1048" s="550" t="s">
        <v>46</v>
      </c>
      <c r="AM1048" s="550" t="s">
        <v>55</v>
      </c>
      <c r="AN1048" s="551" t="s">
        <v>55</v>
      </c>
      <c r="AO1048" s="550" t="s">
        <v>55</v>
      </c>
      <c r="AP1048" s="550" t="s">
        <v>55</v>
      </c>
      <c r="AQ1048" s="609" t="s">
        <v>32</v>
      </c>
      <c r="AR1048" s="550" t="s">
        <v>2239</v>
      </c>
      <c r="AS1048" s="437" t="s">
        <v>3323</v>
      </c>
      <c r="AT1048" s="437"/>
      <c r="AU1048" s="796" t="s">
        <v>2241</v>
      </c>
      <c r="AV1048" s="437">
        <v>1047</v>
      </c>
    </row>
    <row r="1049" spans="1:48" ht="27">
      <c r="A1049" s="541">
        <v>46037</v>
      </c>
      <c r="B1049" s="542">
        <v>101</v>
      </c>
      <c r="C1049" s="543">
        <v>0.64583333333333337</v>
      </c>
      <c r="D1049" s="544">
        <v>1023</v>
      </c>
      <c r="E1049" s="544" t="s">
        <v>59</v>
      </c>
      <c r="F1049" s="544" t="s">
        <v>55</v>
      </c>
      <c r="G1049" s="858">
        <v>13.97</v>
      </c>
      <c r="H1049" s="858"/>
      <c r="I1049" s="858"/>
      <c r="J1049" s="545"/>
      <c r="K1049" s="831">
        <v>13.15</v>
      </c>
      <c r="L1049" s="546">
        <f>(SSSE[[#This Row],[Protéine Brut (%) (+/-0,7)]]/(100-SSSE[[#This Row],[Humidité (%)]]))*100</f>
        <v>15.285365570149947</v>
      </c>
      <c r="M1049" s="866">
        <v>0.12</v>
      </c>
      <c r="N1049" s="866"/>
      <c r="O1049" s="866">
        <v>1.5</v>
      </c>
      <c r="P1049" s="866">
        <v>2.2000000000000002</v>
      </c>
      <c r="Q1049" s="867">
        <f>SUM(M1049:P1049)</f>
        <v>3.8200000000000003</v>
      </c>
      <c r="R1049" s="868">
        <v>12.4</v>
      </c>
      <c r="S1049" s="868">
        <v>25</v>
      </c>
      <c r="T1049" s="868">
        <v>17.5</v>
      </c>
      <c r="U1049" s="867">
        <f>SUM(SSSE[[#This Row],[G 355µ]:[G 250µ]])</f>
        <v>54.9</v>
      </c>
      <c r="V1049" s="868">
        <v>17.2</v>
      </c>
      <c r="W1049" s="868">
        <v>10</v>
      </c>
      <c r="X1049" s="868">
        <v>6</v>
      </c>
      <c r="Y1049" s="884">
        <v>7.5</v>
      </c>
      <c r="Z1049" s="867">
        <f>SUM(V1049:Y1049)</f>
        <v>40.700000000000003</v>
      </c>
      <c r="AA1049" s="824"/>
      <c r="AB1049" s="824"/>
      <c r="AC1049" s="1122"/>
      <c r="AD1049" s="547">
        <v>84.07</v>
      </c>
      <c r="AE1049" s="547">
        <v>-1.56</v>
      </c>
      <c r="AF1049" s="547">
        <v>19.78</v>
      </c>
      <c r="AG1049" s="549">
        <v>6</v>
      </c>
      <c r="AH1049" s="549">
        <v>120</v>
      </c>
      <c r="AI1049" s="949"/>
      <c r="AJ1049" s="550"/>
      <c r="AK1049" s="550"/>
      <c r="AL1049" s="550" t="s">
        <v>46</v>
      </c>
      <c r="AM1049" s="550" t="s">
        <v>55</v>
      </c>
      <c r="AN1049" s="551" t="s">
        <v>55</v>
      </c>
      <c r="AO1049" s="550" t="s">
        <v>55</v>
      </c>
      <c r="AP1049" s="550" t="s">
        <v>55</v>
      </c>
      <c r="AQ1049" s="609" t="s">
        <v>32</v>
      </c>
      <c r="AR1049" s="550" t="s">
        <v>2239</v>
      </c>
      <c r="AS1049" s="437" t="s">
        <v>3324</v>
      </c>
      <c r="AT1049" s="437"/>
      <c r="AU1049" s="796" t="s">
        <v>2241</v>
      </c>
      <c r="AV1049" s="437">
        <v>1048</v>
      </c>
    </row>
    <row r="1050" spans="1:48" ht="27">
      <c r="A1050" s="541">
        <v>46037</v>
      </c>
      <c r="B1050" s="542">
        <v>101</v>
      </c>
      <c r="C1050" s="543">
        <v>0.71875</v>
      </c>
      <c r="D1050" s="544">
        <v>1029</v>
      </c>
      <c r="E1050" s="544" t="s">
        <v>21</v>
      </c>
      <c r="F1050" s="544" t="s">
        <v>55</v>
      </c>
      <c r="G1050" s="858">
        <v>14.21</v>
      </c>
      <c r="H1050" s="858"/>
      <c r="I1050" s="858"/>
      <c r="J1050" s="545"/>
      <c r="K1050" s="831">
        <v>12.73</v>
      </c>
      <c r="L1050" s="546">
        <f>(SSSE[[#This Row],[Protéine Brut (%) (+/-0,7)]]/(100-SSSE[[#This Row],[Humidité (%)]]))*100</f>
        <v>14.838559272642501</v>
      </c>
      <c r="M1050" s="866"/>
      <c r="N1050" s="866"/>
      <c r="O1050" s="866"/>
      <c r="P1050" s="866"/>
      <c r="Q1050" s="867"/>
      <c r="R1050" s="868"/>
      <c r="S1050" s="868"/>
      <c r="T1050" s="868"/>
      <c r="U1050" s="867"/>
      <c r="V1050" s="868"/>
      <c r="W1050" s="868"/>
      <c r="X1050" s="868"/>
      <c r="Y1050" s="884"/>
      <c r="Z1050" s="867"/>
      <c r="AA1050" s="824"/>
      <c r="AB1050" s="824"/>
      <c r="AC1050" s="1122"/>
      <c r="AD1050" s="547">
        <v>84.9</v>
      </c>
      <c r="AE1050" s="547">
        <v>-1.77</v>
      </c>
      <c r="AF1050" s="547">
        <v>21.33</v>
      </c>
      <c r="AG1050" s="549">
        <v>5</v>
      </c>
      <c r="AH1050" s="549">
        <v>90</v>
      </c>
      <c r="AI1050" s="949">
        <v>0.92</v>
      </c>
      <c r="AJ1050" s="550"/>
      <c r="AK1050" s="550"/>
      <c r="AL1050" s="550" t="s">
        <v>46</v>
      </c>
      <c r="AM1050" s="550" t="s">
        <v>55</v>
      </c>
      <c r="AN1050" s="551" t="s">
        <v>55</v>
      </c>
      <c r="AO1050" s="550" t="s">
        <v>55</v>
      </c>
      <c r="AP1050" s="550" t="s">
        <v>55</v>
      </c>
      <c r="AQ1050" s="609" t="s">
        <v>32</v>
      </c>
      <c r="AR1050" s="550" t="s">
        <v>2239</v>
      </c>
      <c r="AS1050" s="437" t="s">
        <v>3325</v>
      </c>
      <c r="AT1050" s="437"/>
      <c r="AU1050" s="796" t="s">
        <v>2241</v>
      </c>
      <c r="AV1050" s="437">
        <v>1049</v>
      </c>
    </row>
    <row r="1051" spans="1:48" ht="27">
      <c r="A1051" s="541">
        <v>46038</v>
      </c>
      <c r="B1051" s="542">
        <v>101</v>
      </c>
      <c r="C1051" s="543">
        <v>0.41666666666666669</v>
      </c>
      <c r="D1051" s="544">
        <v>1048</v>
      </c>
      <c r="E1051" s="544" t="s">
        <v>21</v>
      </c>
      <c r="F1051" s="544" t="s">
        <v>55</v>
      </c>
      <c r="G1051" s="858">
        <v>14.46</v>
      </c>
      <c r="H1051" s="858">
        <v>14.71</v>
      </c>
      <c r="I1051" s="858">
        <v>14.59</v>
      </c>
      <c r="J1051" s="545"/>
      <c r="K1051" s="831">
        <v>13.35</v>
      </c>
      <c r="L1051" s="546">
        <f>(SSSE[[#This Row],[Protéine Brut (%) (+/-0,7)]]/(100-SSSE[[#This Row],[Humidité (%)]]))*100</f>
        <v>15.606733691840075</v>
      </c>
      <c r="M1051" s="866">
        <v>0.08</v>
      </c>
      <c r="N1051" s="866"/>
      <c r="O1051" s="866">
        <v>1.77</v>
      </c>
      <c r="P1051" s="866">
        <v>2.41</v>
      </c>
      <c r="Q1051" s="867">
        <f>SUM(M1051:P1051)</f>
        <v>4.26</v>
      </c>
      <c r="R1051" s="868">
        <v>15.21</v>
      </c>
      <c r="S1051" s="868">
        <v>27.56</v>
      </c>
      <c r="T1051" s="868">
        <v>19.079999999999998</v>
      </c>
      <c r="U1051" s="867">
        <f>SUM(SSSE[[#This Row],[G 355µ]:[G 250µ]])</f>
        <v>61.849999999999994</v>
      </c>
      <c r="V1051" s="868">
        <v>17.82</v>
      </c>
      <c r="W1051" s="868">
        <v>9.31</v>
      </c>
      <c r="X1051" s="868">
        <v>3.22</v>
      </c>
      <c r="Y1051" s="884">
        <v>3.18</v>
      </c>
      <c r="Z1051" s="867">
        <f>SUM(V1051:Y1051)</f>
        <v>33.53</v>
      </c>
      <c r="AA1051" s="824">
        <v>39.200000000000003</v>
      </c>
      <c r="AB1051" s="824">
        <v>61.37</v>
      </c>
      <c r="AC1051" s="1122">
        <v>13.16</v>
      </c>
      <c r="AD1051" s="547">
        <v>84.58</v>
      </c>
      <c r="AE1051" s="547">
        <v>-1.87</v>
      </c>
      <c r="AF1051" s="547">
        <v>22.22</v>
      </c>
      <c r="AG1051" s="549">
        <v>4</v>
      </c>
      <c r="AH1051" s="549">
        <v>55</v>
      </c>
      <c r="AI1051" s="949"/>
      <c r="AJ1051" s="550">
        <v>662</v>
      </c>
      <c r="AK1051" s="550" t="s">
        <v>2701</v>
      </c>
      <c r="AL1051" s="550"/>
      <c r="AM1051" s="550" t="s">
        <v>55</v>
      </c>
      <c r="AN1051" s="551" t="s">
        <v>55</v>
      </c>
      <c r="AO1051" s="550" t="s">
        <v>55</v>
      </c>
      <c r="AP1051" s="550" t="s">
        <v>55</v>
      </c>
      <c r="AQ1051" s="609" t="s">
        <v>32</v>
      </c>
      <c r="AR1051" s="550" t="s">
        <v>2239</v>
      </c>
      <c r="AS1051" s="437" t="s">
        <v>3326</v>
      </c>
      <c r="AT1051" s="437"/>
      <c r="AU1051" s="796" t="s">
        <v>2241</v>
      </c>
      <c r="AV1051" s="437">
        <v>1050</v>
      </c>
    </row>
    <row r="1052" spans="1:48" ht="27">
      <c r="A1052" s="541">
        <v>46038</v>
      </c>
      <c r="B1052" s="542">
        <v>101</v>
      </c>
      <c r="C1052" s="543">
        <v>0.47916666666666669</v>
      </c>
      <c r="D1052" s="544">
        <v>1051</v>
      </c>
      <c r="E1052" s="544" t="s">
        <v>21</v>
      </c>
      <c r="F1052" s="544" t="s">
        <v>55</v>
      </c>
      <c r="G1052" s="858">
        <v>14.44</v>
      </c>
      <c r="H1052" s="858"/>
      <c r="I1052" s="858"/>
      <c r="J1052" s="545"/>
      <c r="K1052" s="831">
        <v>13.23</v>
      </c>
      <c r="L1052" s="546">
        <f>(SSSE[[#This Row],[Protéine Brut (%) (+/-0,7)]]/(100-SSSE[[#This Row],[Humidité (%)]]))*100</f>
        <v>15.462833099579242</v>
      </c>
      <c r="M1052" s="866"/>
      <c r="N1052" s="866"/>
      <c r="O1052" s="866"/>
      <c r="P1052" s="866"/>
      <c r="Q1052" s="867"/>
      <c r="R1052" s="868"/>
      <c r="S1052" s="868"/>
      <c r="T1052" s="868"/>
      <c r="U1052" s="867"/>
      <c r="V1052" s="868"/>
      <c r="W1052" s="867"/>
      <c r="X1052" s="868"/>
      <c r="Y1052" s="884"/>
      <c r="Z1052" s="867"/>
      <c r="AA1052" s="824"/>
      <c r="AB1052" s="824"/>
      <c r="AC1052" s="1122"/>
      <c r="AD1052" s="547">
        <v>84.72</v>
      </c>
      <c r="AE1052" s="547">
        <v>-2.06</v>
      </c>
      <c r="AF1052" s="547">
        <v>22.13</v>
      </c>
      <c r="AG1052" s="549">
        <v>5</v>
      </c>
      <c r="AH1052" s="549">
        <v>57</v>
      </c>
      <c r="AI1052" s="949"/>
      <c r="AJ1052" s="550"/>
      <c r="AK1052" s="550" t="s">
        <v>2701</v>
      </c>
      <c r="AL1052" s="550"/>
      <c r="AM1052" s="550" t="s">
        <v>55</v>
      </c>
      <c r="AN1052" s="551" t="s">
        <v>55</v>
      </c>
      <c r="AO1052" s="550" t="s">
        <v>55</v>
      </c>
      <c r="AP1052" s="550" t="s">
        <v>55</v>
      </c>
      <c r="AQ1052" s="609" t="s">
        <v>32</v>
      </c>
      <c r="AR1052" s="550" t="s">
        <v>2239</v>
      </c>
      <c r="AS1052" s="437" t="s">
        <v>3327</v>
      </c>
      <c r="AT1052" s="437"/>
      <c r="AU1052" s="796" t="s">
        <v>2241</v>
      </c>
      <c r="AV1052" s="437">
        <v>1051</v>
      </c>
    </row>
    <row r="1053" spans="1:48" ht="27">
      <c r="A1053" s="541">
        <v>46038</v>
      </c>
      <c r="B1053" s="542">
        <v>101</v>
      </c>
      <c r="C1053" s="543">
        <v>0.47916666666666669</v>
      </c>
      <c r="D1053" s="544">
        <v>1053</v>
      </c>
      <c r="E1053" s="544" t="s">
        <v>59</v>
      </c>
      <c r="F1053" s="544" t="s">
        <v>55</v>
      </c>
      <c r="G1053" s="858">
        <v>14.15</v>
      </c>
      <c r="H1053" s="858"/>
      <c r="I1053" s="858"/>
      <c r="J1053" s="545"/>
      <c r="K1053" s="831">
        <v>13.09</v>
      </c>
      <c r="L1053" s="546">
        <f>(SSSE[[#This Row],[Protéine Brut (%) (+/-0,7)]]/(100-SSSE[[#This Row],[Humidité (%)]]))*100</f>
        <v>15.247524752475247</v>
      </c>
      <c r="M1053" s="866">
        <v>0.12</v>
      </c>
      <c r="N1053" s="866"/>
      <c r="O1053" s="866">
        <v>2</v>
      </c>
      <c r="P1053" s="866">
        <v>2</v>
      </c>
      <c r="Q1053" s="867">
        <f>SUM(M1053:P1053)</f>
        <v>4.12</v>
      </c>
      <c r="R1053" s="868">
        <v>13</v>
      </c>
      <c r="S1053" s="868">
        <v>27</v>
      </c>
      <c r="T1053" s="868">
        <v>17.5</v>
      </c>
      <c r="U1053" s="867">
        <f>SUM(SSSE[[#This Row],[G 355µ]:[G 250µ]])</f>
        <v>57.5</v>
      </c>
      <c r="V1053" s="868">
        <v>17.2</v>
      </c>
      <c r="W1053" s="868">
        <v>8.4</v>
      </c>
      <c r="X1053" s="868">
        <v>6</v>
      </c>
      <c r="Y1053" s="884">
        <v>7</v>
      </c>
      <c r="Z1053" s="867">
        <f>SUM(V1053:Y1053)</f>
        <v>38.6</v>
      </c>
      <c r="AA1053" s="824"/>
      <c r="AB1053" s="824"/>
      <c r="AC1053" s="1122"/>
      <c r="AD1053" s="547">
        <v>85.25</v>
      </c>
      <c r="AE1053" s="547">
        <v>-1.47</v>
      </c>
      <c r="AF1053" s="547">
        <v>20</v>
      </c>
      <c r="AG1053" s="549">
        <v>5</v>
      </c>
      <c r="AH1053" s="549">
        <v>89</v>
      </c>
      <c r="AI1053" s="949"/>
      <c r="AJ1053" s="550"/>
      <c r="AK1053" s="550" t="s">
        <v>2906</v>
      </c>
      <c r="AL1053" s="550" t="s">
        <v>46</v>
      </c>
      <c r="AM1053" s="550" t="s">
        <v>55</v>
      </c>
      <c r="AN1053" s="551" t="s">
        <v>55</v>
      </c>
      <c r="AO1053" s="550" t="s">
        <v>55</v>
      </c>
      <c r="AP1053" s="550" t="s">
        <v>55</v>
      </c>
      <c r="AQ1053" s="609" t="s">
        <v>32</v>
      </c>
      <c r="AR1053" s="550" t="s">
        <v>2239</v>
      </c>
      <c r="AS1053" s="437" t="s">
        <v>3328</v>
      </c>
      <c r="AT1053" s="437"/>
      <c r="AU1053" s="796" t="s">
        <v>2241</v>
      </c>
      <c r="AV1053" s="437">
        <v>1052</v>
      </c>
    </row>
    <row r="1054" spans="1:48" ht="27">
      <c r="A1054" s="541">
        <v>46038</v>
      </c>
      <c r="B1054" s="542">
        <v>101</v>
      </c>
      <c r="C1054" s="543">
        <v>0.52083333333333337</v>
      </c>
      <c r="D1054" s="544">
        <v>1054</v>
      </c>
      <c r="E1054" s="544" t="s">
        <v>21</v>
      </c>
      <c r="F1054" s="544" t="s">
        <v>55</v>
      </c>
      <c r="G1054" s="858">
        <v>14</v>
      </c>
      <c r="H1054" s="858"/>
      <c r="I1054" s="858"/>
      <c r="J1054" s="545"/>
      <c r="K1054" s="831">
        <v>13.16</v>
      </c>
      <c r="L1054" s="546">
        <f>(SSSE[[#This Row],[Protéine Brut (%) (+/-0,7)]]/(100-SSSE[[#This Row],[Humidité (%)]]))*100</f>
        <v>15.302325581395348</v>
      </c>
      <c r="M1054" s="866"/>
      <c r="N1054" s="866"/>
      <c r="O1054" s="866"/>
      <c r="P1054" s="866"/>
      <c r="Q1054" s="867"/>
      <c r="R1054" s="868"/>
      <c r="S1054" s="868"/>
      <c r="T1054" s="868"/>
      <c r="U1054" s="867"/>
      <c r="V1054" s="868"/>
      <c r="W1054" s="868"/>
      <c r="X1054" s="868"/>
      <c r="Y1054" s="884"/>
      <c r="Z1054" s="867"/>
      <c r="AA1054" s="824"/>
      <c r="AB1054" s="824"/>
      <c r="AC1054" s="1122"/>
      <c r="AD1054" s="547">
        <v>84.2</v>
      </c>
      <c r="AE1054" s="547">
        <v>-2.0499999999999998</v>
      </c>
      <c r="AF1054" s="547">
        <v>22.01</v>
      </c>
      <c r="AG1054" s="549">
        <v>4</v>
      </c>
      <c r="AH1054" s="549">
        <v>69</v>
      </c>
      <c r="AI1054" s="949"/>
      <c r="AJ1054" s="550"/>
      <c r="AK1054" s="550" t="s">
        <v>2701</v>
      </c>
      <c r="AL1054" s="550"/>
      <c r="AM1054" s="550" t="s">
        <v>55</v>
      </c>
      <c r="AN1054" s="551" t="s">
        <v>55</v>
      </c>
      <c r="AO1054" s="550" t="s">
        <v>55</v>
      </c>
      <c r="AP1054" s="550" t="s">
        <v>55</v>
      </c>
      <c r="AQ1054" s="609" t="s">
        <v>32</v>
      </c>
      <c r="AR1054" s="550" t="s">
        <v>2239</v>
      </c>
      <c r="AS1054" s="437" t="s">
        <v>3329</v>
      </c>
      <c r="AT1054" s="437"/>
      <c r="AU1054" s="796" t="s">
        <v>2241</v>
      </c>
      <c r="AV1054" s="437">
        <v>1053</v>
      </c>
    </row>
    <row r="1055" spans="1:48" ht="27">
      <c r="A1055" s="541">
        <v>46038</v>
      </c>
      <c r="B1055" s="542">
        <v>101</v>
      </c>
      <c r="C1055" s="543">
        <v>0.54166666666666663</v>
      </c>
      <c r="D1055" s="544">
        <v>1053</v>
      </c>
      <c r="E1055" s="544" t="s">
        <v>59</v>
      </c>
      <c r="F1055" s="544" t="s">
        <v>55</v>
      </c>
      <c r="G1055" s="858">
        <v>14.17</v>
      </c>
      <c r="H1055" s="858"/>
      <c r="I1055" s="858"/>
      <c r="J1055" s="545"/>
      <c r="K1055" s="831">
        <v>13.29</v>
      </c>
      <c r="L1055" s="546">
        <f>(SSSE[[#This Row],[Protéine Brut (%) (+/-0,7)]]/(100-SSSE[[#This Row],[Humidité (%)]]))*100</f>
        <v>15.484096469765815</v>
      </c>
      <c r="M1055" s="866"/>
      <c r="N1055" s="866"/>
      <c r="O1055" s="866"/>
      <c r="P1055" s="866"/>
      <c r="Q1055" s="867"/>
      <c r="R1055" s="868"/>
      <c r="S1055" s="868"/>
      <c r="T1055" s="868"/>
      <c r="U1055" s="867"/>
      <c r="V1055" s="868"/>
      <c r="W1055" s="868"/>
      <c r="X1055" s="868"/>
      <c r="Y1055" s="884"/>
      <c r="Z1055" s="867"/>
      <c r="AA1055" s="824"/>
      <c r="AB1055" s="824"/>
      <c r="AC1055" s="1122"/>
      <c r="AD1055" s="547">
        <v>84.4</v>
      </c>
      <c r="AE1055" s="547">
        <v>-1.59</v>
      </c>
      <c r="AF1055" s="547">
        <v>20.14</v>
      </c>
      <c r="AG1055" s="549">
        <v>5</v>
      </c>
      <c r="AH1055" s="549">
        <v>90</v>
      </c>
      <c r="AI1055" s="949"/>
      <c r="AJ1055" s="550"/>
      <c r="AK1055" s="550" t="s">
        <v>2906</v>
      </c>
      <c r="AL1055" s="550" t="s">
        <v>46</v>
      </c>
      <c r="AM1055" s="550" t="s">
        <v>55</v>
      </c>
      <c r="AN1055" s="551" t="s">
        <v>55</v>
      </c>
      <c r="AO1055" s="550" t="s">
        <v>55</v>
      </c>
      <c r="AP1055" s="550" t="s">
        <v>55</v>
      </c>
      <c r="AQ1055" s="609" t="s">
        <v>32</v>
      </c>
      <c r="AR1055" s="550" t="s">
        <v>2239</v>
      </c>
      <c r="AS1055" s="437" t="s">
        <v>3330</v>
      </c>
      <c r="AT1055" s="437"/>
      <c r="AU1055" s="796" t="s">
        <v>2241</v>
      </c>
      <c r="AV1055" s="437">
        <v>1054</v>
      </c>
    </row>
    <row r="1056" spans="1:48" ht="27">
      <c r="A1056" s="541">
        <v>46038</v>
      </c>
      <c r="B1056" s="542">
        <v>101</v>
      </c>
      <c r="C1056" s="543">
        <v>0.625</v>
      </c>
      <c r="D1056" s="544">
        <v>1059</v>
      </c>
      <c r="E1056" s="544" t="s">
        <v>40</v>
      </c>
      <c r="F1056" s="544" t="s">
        <v>55</v>
      </c>
      <c r="G1056" s="858">
        <v>13.82</v>
      </c>
      <c r="H1056" s="858"/>
      <c r="I1056" s="858"/>
      <c r="J1056" s="545"/>
      <c r="K1056" s="831">
        <v>12.9</v>
      </c>
      <c r="L1056" s="546">
        <f>(SSSE[[#This Row],[Protéine Brut (%) (+/-0,7)]]/(100-SSSE[[#This Row],[Humidité (%)]]))*100</f>
        <v>14.968670225110234</v>
      </c>
      <c r="M1056" s="866"/>
      <c r="N1056" s="866"/>
      <c r="O1056" s="866"/>
      <c r="P1056" s="866"/>
      <c r="Q1056" s="867"/>
      <c r="R1056" s="868"/>
      <c r="S1056" s="868"/>
      <c r="T1056" s="868"/>
      <c r="U1056" s="867"/>
      <c r="V1056" s="868"/>
      <c r="W1056" s="868"/>
      <c r="X1056" s="868"/>
      <c r="Y1056" s="884"/>
      <c r="Z1056" s="867"/>
      <c r="AA1056" s="824"/>
      <c r="AB1056" s="824"/>
      <c r="AC1056" s="1122"/>
      <c r="AD1056" s="547">
        <v>84.55</v>
      </c>
      <c r="AE1056" s="547">
        <v>-1.54</v>
      </c>
      <c r="AF1056" s="547">
        <v>20.059999999999999</v>
      </c>
      <c r="AG1056" s="549">
        <v>6</v>
      </c>
      <c r="AH1056" s="549">
        <v>85</v>
      </c>
      <c r="AI1056" s="949"/>
      <c r="AJ1056" s="550"/>
      <c r="AK1056" s="550"/>
      <c r="AL1056" s="550" t="s">
        <v>46</v>
      </c>
      <c r="AM1056" s="550" t="s">
        <v>55</v>
      </c>
      <c r="AN1056" s="551" t="s">
        <v>55</v>
      </c>
      <c r="AO1056" s="550" t="s">
        <v>55</v>
      </c>
      <c r="AP1056" s="550" t="s">
        <v>55</v>
      </c>
      <c r="AQ1056" s="609" t="s">
        <v>32</v>
      </c>
      <c r="AR1056" s="550" t="s">
        <v>2239</v>
      </c>
      <c r="AS1056" s="437" t="s">
        <v>3331</v>
      </c>
      <c r="AT1056" s="437"/>
      <c r="AU1056" s="796" t="s">
        <v>2241</v>
      </c>
      <c r="AV1056" s="437">
        <v>1055</v>
      </c>
    </row>
    <row r="1057" spans="1:48" ht="27">
      <c r="A1057" s="541">
        <v>46039</v>
      </c>
      <c r="B1057" s="542">
        <v>101</v>
      </c>
      <c r="C1057" s="543">
        <v>0.33333333333333331</v>
      </c>
      <c r="D1057" s="544">
        <v>1062</v>
      </c>
      <c r="E1057" s="544" t="s">
        <v>21</v>
      </c>
      <c r="F1057" s="544" t="s">
        <v>55</v>
      </c>
      <c r="G1057" s="858">
        <v>14.21</v>
      </c>
      <c r="H1057" s="858"/>
      <c r="I1057" s="858"/>
      <c r="J1057" s="545"/>
      <c r="K1057" s="831">
        <v>12.93</v>
      </c>
      <c r="L1057" s="546">
        <f>(SSSE[[#This Row],[Protéine Brut (%) (+/-0,7)]]/(100-SSSE[[#This Row],[Humidité (%)]]))*100</f>
        <v>15.071686676768856</v>
      </c>
      <c r="M1057" s="866"/>
      <c r="N1057" s="866"/>
      <c r="O1057" s="866"/>
      <c r="P1057" s="866"/>
      <c r="Q1057" s="867"/>
      <c r="R1057" s="868"/>
      <c r="S1057" s="868"/>
      <c r="T1057" s="868"/>
      <c r="U1057" s="867"/>
      <c r="V1057" s="868"/>
      <c r="W1057" s="868"/>
      <c r="X1057" s="868"/>
      <c r="Y1057" s="884"/>
      <c r="Z1057" s="867"/>
      <c r="AA1057" s="824"/>
      <c r="AB1057" s="824"/>
      <c r="AC1057" s="1122"/>
      <c r="AD1057" s="547">
        <v>85.05</v>
      </c>
      <c r="AE1057" s="547">
        <v>-1.43</v>
      </c>
      <c r="AF1057" s="547">
        <v>20.350000000000001</v>
      </c>
      <c r="AG1057" s="549">
        <v>3</v>
      </c>
      <c r="AH1057" s="549">
        <v>56</v>
      </c>
      <c r="AI1057" s="949"/>
      <c r="AJ1057" s="550"/>
      <c r="AK1057" s="550"/>
      <c r="AL1057" s="550"/>
      <c r="AM1057" s="550" t="s">
        <v>55</v>
      </c>
      <c r="AN1057" s="551" t="s">
        <v>55</v>
      </c>
      <c r="AO1057" s="550" t="s">
        <v>55</v>
      </c>
      <c r="AP1057" s="550" t="s">
        <v>55</v>
      </c>
      <c r="AQ1057" s="609" t="s">
        <v>32</v>
      </c>
      <c r="AR1057" s="550" t="s">
        <v>2239</v>
      </c>
      <c r="AS1057" s="437" t="s">
        <v>3332</v>
      </c>
      <c r="AT1057" s="437"/>
      <c r="AU1057" s="796" t="s">
        <v>2241</v>
      </c>
      <c r="AV1057" s="437">
        <v>1056</v>
      </c>
    </row>
    <row r="1058" spans="1:48" ht="27">
      <c r="A1058" s="541">
        <v>46039</v>
      </c>
      <c r="B1058" s="542">
        <v>101</v>
      </c>
      <c r="C1058" s="543">
        <v>0.375</v>
      </c>
      <c r="D1058" s="544">
        <v>1063</v>
      </c>
      <c r="E1058" s="544" t="s">
        <v>84</v>
      </c>
      <c r="F1058" s="544" t="s">
        <v>55</v>
      </c>
      <c r="G1058" s="858">
        <v>14.3</v>
      </c>
      <c r="H1058" s="858"/>
      <c r="I1058" s="858">
        <v>14.62</v>
      </c>
      <c r="J1058" s="545"/>
      <c r="K1058" s="831">
        <v>13.2</v>
      </c>
      <c r="L1058" s="546">
        <f>(SSSE[[#This Row],[Protéine Brut (%) (+/-0,7)]]/(100-SSSE[[#This Row],[Humidité (%)]]))*100</f>
        <v>15.402567094515751</v>
      </c>
      <c r="M1058" s="866">
        <v>0.08</v>
      </c>
      <c r="N1058" s="866"/>
      <c r="O1058" s="866">
        <v>1.7</v>
      </c>
      <c r="P1058" s="866">
        <v>2.59</v>
      </c>
      <c r="Q1058" s="867">
        <f t="shared" ref="Q1058:Q1059" si="148">SUM(M1058:P1058)</f>
        <v>4.37</v>
      </c>
      <c r="R1058" s="868">
        <v>14.97</v>
      </c>
      <c r="S1058" s="868">
        <v>27.78</v>
      </c>
      <c r="T1058" s="868">
        <v>16.25</v>
      </c>
      <c r="U1058" s="867">
        <f>SUM(SSSE[[#This Row],[G 355µ]:[G 250µ]])</f>
        <v>59</v>
      </c>
      <c r="V1058" s="868">
        <v>16.670000000000002</v>
      </c>
      <c r="W1058" s="868">
        <v>9.85</v>
      </c>
      <c r="X1058" s="868">
        <v>4.82</v>
      </c>
      <c r="Y1058" s="884">
        <v>4.04</v>
      </c>
      <c r="Z1058" s="867">
        <f t="shared" ref="Z1058:Z1059" si="149">SUM(V1058:Y1058)</f>
        <v>35.380000000000003</v>
      </c>
      <c r="AA1058" s="824">
        <v>35.01</v>
      </c>
      <c r="AB1058" s="824">
        <v>87.87</v>
      </c>
      <c r="AC1058" s="1122">
        <v>12.5</v>
      </c>
      <c r="AD1058" s="547">
        <v>84.94</v>
      </c>
      <c r="AE1058" s="547">
        <v>-1.74</v>
      </c>
      <c r="AF1058" s="547">
        <v>21.85</v>
      </c>
      <c r="AG1058" s="549">
        <v>3</v>
      </c>
      <c r="AH1058" s="549">
        <v>80</v>
      </c>
      <c r="AI1058" s="949">
        <v>1</v>
      </c>
      <c r="AJ1058" s="550"/>
      <c r="AK1058" s="550" t="s">
        <v>3333</v>
      </c>
      <c r="AL1058" s="550"/>
      <c r="AM1058" s="550" t="s">
        <v>55</v>
      </c>
      <c r="AN1058" s="551" t="s">
        <v>55</v>
      </c>
      <c r="AO1058" s="550" t="s">
        <v>55</v>
      </c>
      <c r="AP1058" s="550" t="s">
        <v>55</v>
      </c>
      <c r="AQ1058" s="609" t="s">
        <v>32</v>
      </c>
      <c r="AR1058" s="550" t="s">
        <v>2239</v>
      </c>
      <c r="AS1058" s="437" t="s">
        <v>3334</v>
      </c>
      <c r="AT1058" s="437"/>
      <c r="AU1058" s="796" t="s">
        <v>2241</v>
      </c>
      <c r="AV1058" s="437">
        <v>1057</v>
      </c>
    </row>
    <row r="1059" spans="1:48" ht="27">
      <c r="A1059" s="541">
        <v>46039</v>
      </c>
      <c r="B1059" s="542">
        <v>101</v>
      </c>
      <c r="C1059" s="543">
        <v>0.39583333333333331</v>
      </c>
      <c r="D1059" s="544">
        <v>1079</v>
      </c>
      <c r="E1059" s="544" t="s">
        <v>84</v>
      </c>
      <c r="F1059" s="544" t="s">
        <v>55</v>
      </c>
      <c r="G1059" s="858">
        <v>14.12</v>
      </c>
      <c r="H1059" s="858"/>
      <c r="I1059" s="858">
        <v>14.6</v>
      </c>
      <c r="J1059" s="545"/>
      <c r="K1059" s="831">
        <v>12.23</v>
      </c>
      <c r="L1059" s="546">
        <f>(SSSE[[#This Row],[Protéine Brut (%) (+/-0,7)]]/(100-SSSE[[#This Row],[Humidité (%)]]))*100</f>
        <v>14.240801117838847</v>
      </c>
      <c r="M1059" s="866">
        <v>0.02</v>
      </c>
      <c r="N1059" s="866"/>
      <c r="O1059" s="866">
        <v>1.68</v>
      </c>
      <c r="P1059" s="866">
        <v>2.4</v>
      </c>
      <c r="Q1059" s="867">
        <f t="shared" si="148"/>
        <v>4.0999999999999996</v>
      </c>
      <c r="R1059" s="868">
        <v>14.59</v>
      </c>
      <c r="S1059" s="868">
        <v>26.92</v>
      </c>
      <c r="T1059" s="868">
        <v>16.87</v>
      </c>
      <c r="U1059" s="867">
        <f>SUM(SSSE[[#This Row],[G 355µ]:[G 250µ]])</f>
        <v>58.38000000000001</v>
      </c>
      <c r="V1059" s="868">
        <v>17</v>
      </c>
      <c r="W1059" s="868">
        <v>8.77</v>
      </c>
      <c r="X1059" s="868">
        <v>2.77</v>
      </c>
      <c r="Y1059" s="884">
        <v>6.6</v>
      </c>
      <c r="Z1059" s="867">
        <f t="shared" si="149"/>
        <v>35.14</v>
      </c>
      <c r="AA1059" s="824">
        <v>35.79</v>
      </c>
      <c r="AB1059" s="824">
        <v>76</v>
      </c>
      <c r="AC1059" s="1122">
        <v>12.69</v>
      </c>
      <c r="AD1059" s="547">
        <v>84.94</v>
      </c>
      <c r="AE1059" s="547">
        <v>-1.81</v>
      </c>
      <c r="AF1059" s="547">
        <v>22.02</v>
      </c>
      <c r="AG1059" s="549">
        <v>2</v>
      </c>
      <c r="AH1059" s="549">
        <v>67</v>
      </c>
      <c r="AI1059" s="949">
        <v>0.95</v>
      </c>
      <c r="AJ1059" s="550"/>
      <c r="AK1059" s="550" t="s">
        <v>3335</v>
      </c>
      <c r="AL1059" s="550"/>
      <c r="AM1059" s="550" t="s">
        <v>55</v>
      </c>
      <c r="AN1059" s="551" t="s">
        <v>55</v>
      </c>
      <c r="AO1059" s="550" t="s">
        <v>55</v>
      </c>
      <c r="AP1059" s="550" t="s">
        <v>55</v>
      </c>
      <c r="AQ1059" s="609" t="s">
        <v>32</v>
      </c>
      <c r="AR1059" s="550" t="s">
        <v>2239</v>
      </c>
      <c r="AS1059" s="437" t="s">
        <v>3336</v>
      </c>
      <c r="AT1059" s="437"/>
      <c r="AU1059" s="796" t="s">
        <v>2241</v>
      </c>
      <c r="AV1059" s="437">
        <v>1058</v>
      </c>
    </row>
    <row r="1060" spans="1:48" ht="27">
      <c r="A1060" s="535">
        <v>46039</v>
      </c>
      <c r="B1060" s="536">
        <v>101</v>
      </c>
      <c r="C1060" s="537">
        <v>0.4513888888888889</v>
      </c>
      <c r="D1060" s="538">
        <v>1083</v>
      </c>
      <c r="E1060" s="538" t="s">
        <v>84</v>
      </c>
      <c r="F1060" s="538" t="s">
        <v>55</v>
      </c>
      <c r="G1060" s="858">
        <v>14.17</v>
      </c>
      <c r="H1060" s="857"/>
      <c r="I1060" s="857">
        <v>14.4</v>
      </c>
      <c r="J1060" s="530"/>
      <c r="K1060" s="830">
        <v>13.24</v>
      </c>
      <c r="L1060" s="546">
        <f>(SSSE[[#This Row],[Protéine Brut (%) (+/-0,7)]]/(100-SSSE[[#This Row],[Humidité (%)]]))*100</f>
        <v>15.42584178026331</v>
      </c>
      <c r="M1060" s="866">
        <v>0.08</v>
      </c>
      <c r="N1060" s="866"/>
      <c r="O1060" s="866">
        <v>1.6</v>
      </c>
      <c r="P1060" s="866">
        <v>2.58</v>
      </c>
      <c r="Q1060" s="867">
        <f t="shared" ref="Q1060:Q1064" si="150">SUM(M1060:P1060)</f>
        <v>4.26</v>
      </c>
      <c r="R1060" s="868">
        <v>15</v>
      </c>
      <c r="S1060" s="868">
        <v>27.5</v>
      </c>
      <c r="T1060" s="868">
        <v>17</v>
      </c>
      <c r="U1060" s="867">
        <f>SUM(SSSE[[#This Row],[G 355µ]:[G 250µ]])</f>
        <v>59.5</v>
      </c>
      <c r="V1060" s="868">
        <v>16.5</v>
      </c>
      <c r="W1060" s="868">
        <v>9.4</v>
      </c>
      <c r="X1060" s="868">
        <v>4</v>
      </c>
      <c r="Y1060" s="884">
        <v>5</v>
      </c>
      <c r="Z1060" s="867">
        <f t="shared" ref="Z1060:Z1063" si="151">SUM(V1060:Y1060)</f>
        <v>34.9</v>
      </c>
      <c r="AA1060" s="822"/>
      <c r="AB1060" s="822"/>
      <c r="AC1060" s="833"/>
      <c r="AD1060" s="531">
        <v>84.56</v>
      </c>
      <c r="AE1060" s="531">
        <v>-1.72</v>
      </c>
      <c r="AF1060" s="531">
        <v>21.44</v>
      </c>
      <c r="AG1060" s="549">
        <v>3</v>
      </c>
      <c r="AH1060" s="549">
        <v>77</v>
      </c>
      <c r="AI1060" s="533"/>
      <c r="AJ1060" s="437"/>
      <c r="AK1060" s="437" t="s">
        <v>3333</v>
      </c>
      <c r="AL1060" s="437"/>
      <c r="AM1060" s="437" t="s">
        <v>55</v>
      </c>
      <c r="AN1060" s="534" t="s">
        <v>55</v>
      </c>
      <c r="AO1060" s="437" t="s">
        <v>55</v>
      </c>
      <c r="AP1060" s="437" t="s">
        <v>55</v>
      </c>
      <c r="AQ1060" s="609" t="s">
        <v>32</v>
      </c>
      <c r="AR1060" s="437" t="s">
        <v>2239</v>
      </c>
      <c r="AS1060" s="437" t="s">
        <v>3337</v>
      </c>
      <c r="AT1060" s="437"/>
      <c r="AU1060" s="796" t="s">
        <v>2241</v>
      </c>
      <c r="AV1060" s="437">
        <v>1059</v>
      </c>
    </row>
    <row r="1061" spans="1:48" ht="27">
      <c r="A1061" s="541">
        <v>46039</v>
      </c>
      <c r="B1061" s="542">
        <v>101</v>
      </c>
      <c r="C1061" s="543">
        <v>0.46875</v>
      </c>
      <c r="D1061" s="544">
        <v>1084</v>
      </c>
      <c r="E1061" s="544" t="s">
        <v>84</v>
      </c>
      <c r="F1061" s="544" t="s">
        <v>55</v>
      </c>
      <c r="G1061" s="858">
        <v>14.22</v>
      </c>
      <c r="H1061" s="858"/>
      <c r="I1061" s="858">
        <v>14.45</v>
      </c>
      <c r="J1061" s="545"/>
      <c r="K1061" s="831">
        <v>13.37</v>
      </c>
      <c r="L1061" s="546">
        <f>(SSSE[[#This Row],[Protéine Brut (%) (+/-0,7)]]/(100-SSSE[[#This Row],[Humidité (%)]]))*100</f>
        <v>15.586383772441129</v>
      </c>
      <c r="M1061" s="866">
        <v>0.05</v>
      </c>
      <c r="N1061" s="866"/>
      <c r="O1061" s="866">
        <v>1.55</v>
      </c>
      <c r="P1061" s="866">
        <v>2.54</v>
      </c>
      <c r="Q1061" s="867">
        <f t="shared" si="150"/>
        <v>4.1400000000000006</v>
      </c>
      <c r="R1061" s="868">
        <v>14.8</v>
      </c>
      <c r="S1061" s="868">
        <v>27.4</v>
      </c>
      <c r="T1061" s="868">
        <v>17.2</v>
      </c>
      <c r="U1061" s="867">
        <f>SUM(SSSE[[#This Row],[G 355µ]:[G 250µ]])</f>
        <v>59.400000000000006</v>
      </c>
      <c r="V1061" s="868">
        <v>17</v>
      </c>
      <c r="W1061" s="868">
        <v>9.5</v>
      </c>
      <c r="X1061" s="868">
        <v>4</v>
      </c>
      <c r="Y1061" s="884">
        <v>6.4</v>
      </c>
      <c r="Z1061" s="867">
        <f t="shared" si="151"/>
        <v>36.9</v>
      </c>
      <c r="AA1061" s="824"/>
      <c r="AB1061" s="824"/>
      <c r="AC1061" s="1122"/>
      <c r="AD1061" s="547">
        <v>84.79</v>
      </c>
      <c r="AE1061" s="547">
        <v>-1.63</v>
      </c>
      <c r="AF1061" s="547">
        <v>21.27</v>
      </c>
      <c r="AG1061" s="549">
        <v>2</v>
      </c>
      <c r="AH1061" s="549">
        <f>+---99</f>
        <v>-99</v>
      </c>
      <c r="AI1061" s="949"/>
      <c r="AJ1061" s="550"/>
      <c r="AK1061" s="550" t="s">
        <v>3335</v>
      </c>
      <c r="AL1061" s="550"/>
      <c r="AM1061" s="550" t="s">
        <v>55</v>
      </c>
      <c r="AN1061" s="551" t="s">
        <v>55</v>
      </c>
      <c r="AO1061" s="550" t="s">
        <v>55</v>
      </c>
      <c r="AP1061" s="550" t="s">
        <v>55</v>
      </c>
      <c r="AQ1061" s="609" t="s">
        <v>32</v>
      </c>
      <c r="AR1061" s="550" t="s">
        <v>2239</v>
      </c>
      <c r="AS1061" s="1268" t="s">
        <v>3338</v>
      </c>
      <c r="AT1061" s="437"/>
      <c r="AU1061" s="796" t="s">
        <v>2241</v>
      </c>
      <c r="AV1061" s="437">
        <v>1060</v>
      </c>
    </row>
    <row r="1062" spans="1:48" ht="27">
      <c r="A1062" s="541">
        <v>46040</v>
      </c>
      <c r="B1062" s="542">
        <v>101</v>
      </c>
      <c r="C1062" s="543">
        <v>0.38541666666666669</v>
      </c>
      <c r="D1062" s="544">
        <v>1092</v>
      </c>
      <c r="E1062" s="544" t="s">
        <v>84</v>
      </c>
      <c r="F1062" s="544" t="s">
        <v>55</v>
      </c>
      <c r="G1062" s="858">
        <v>14.46</v>
      </c>
      <c r="H1062" s="858"/>
      <c r="I1062" s="858"/>
      <c r="J1062" s="545"/>
      <c r="K1062" s="831">
        <v>12.64</v>
      </c>
      <c r="L1062" s="546">
        <f>(SSSE[[#This Row],[Protéine Brut (%) (+/-0,7)]]/(100-SSSE[[#This Row],[Humidité (%)]]))*100</f>
        <v>14.776712649053076</v>
      </c>
      <c r="M1062" s="866">
        <v>0.08</v>
      </c>
      <c r="N1062" s="866"/>
      <c r="O1062" s="866">
        <v>1.25</v>
      </c>
      <c r="P1062" s="866">
        <v>1.67</v>
      </c>
      <c r="Q1062" s="867">
        <f t="shared" si="150"/>
        <v>3</v>
      </c>
      <c r="R1062" s="868">
        <v>11.97</v>
      </c>
      <c r="S1062" s="868">
        <v>25.8</v>
      </c>
      <c r="T1062" s="868">
        <v>19.36</v>
      </c>
      <c r="U1062" s="867">
        <f>SUM(SSSE[[#This Row],[G 355µ]:[G 250µ]])</f>
        <v>57.13</v>
      </c>
      <c r="V1062" s="868">
        <v>19.239999999999998</v>
      </c>
      <c r="W1062" s="868">
        <v>10.62</v>
      </c>
      <c r="X1062" s="868">
        <v>5.43</v>
      </c>
      <c r="Y1062" s="884">
        <v>4.2699999999999996</v>
      </c>
      <c r="Z1062" s="867">
        <f t="shared" si="151"/>
        <v>39.56</v>
      </c>
      <c r="AA1062" s="824">
        <v>33.97</v>
      </c>
      <c r="AB1062" s="824">
        <v>89</v>
      </c>
      <c r="AC1062" s="1122">
        <v>12.6</v>
      </c>
      <c r="AD1062" s="547">
        <v>85.72</v>
      </c>
      <c r="AE1062" s="547">
        <v>-1.65</v>
      </c>
      <c r="AF1062" s="547">
        <v>20.309999999999999</v>
      </c>
      <c r="AG1062" s="549">
        <v>3</v>
      </c>
      <c r="AH1062" s="549">
        <v>64</v>
      </c>
      <c r="AI1062" s="949"/>
      <c r="AJ1062" s="550"/>
      <c r="AK1062" s="437" t="s">
        <v>3333</v>
      </c>
      <c r="AL1062" s="550"/>
      <c r="AM1062" s="550" t="s">
        <v>55</v>
      </c>
      <c r="AN1062" s="551" t="s">
        <v>55</v>
      </c>
      <c r="AO1062" s="550" t="s">
        <v>55</v>
      </c>
      <c r="AP1062" s="550" t="s">
        <v>55</v>
      </c>
      <c r="AQ1062" s="609" t="s">
        <v>32</v>
      </c>
      <c r="AR1062" s="550" t="s">
        <v>2239</v>
      </c>
      <c r="AS1062" s="437" t="s">
        <v>3339</v>
      </c>
      <c r="AT1062" s="437"/>
      <c r="AU1062" s="796" t="s">
        <v>2241</v>
      </c>
      <c r="AV1062" s="437">
        <v>1061</v>
      </c>
    </row>
    <row r="1063" spans="1:48" ht="27">
      <c r="A1063" s="541">
        <v>46040</v>
      </c>
      <c r="B1063" s="542">
        <v>101</v>
      </c>
      <c r="C1063" s="543">
        <v>0.38541666666666669</v>
      </c>
      <c r="D1063" s="544">
        <v>1093</v>
      </c>
      <c r="E1063" s="544" t="s">
        <v>84</v>
      </c>
      <c r="F1063" s="544" t="s">
        <v>55</v>
      </c>
      <c r="G1063" s="858">
        <v>14.44</v>
      </c>
      <c r="H1063" s="858"/>
      <c r="I1063" s="858"/>
      <c r="J1063" s="545"/>
      <c r="K1063" s="831">
        <v>12.86</v>
      </c>
      <c r="L1063" s="546">
        <f>(SSSE[[#This Row],[Protéine Brut (%) (+/-0,7)]]/(100-SSSE[[#This Row],[Humidité (%)]]))*100</f>
        <v>15.030388031790556</v>
      </c>
      <c r="M1063" s="866">
        <v>0.1</v>
      </c>
      <c r="N1063" s="866"/>
      <c r="O1063" s="866">
        <v>1.2</v>
      </c>
      <c r="P1063" s="866">
        <v>1.6</v>
      </c>
      <c r="Q1063" s="867">
        <f t="shared" si="150"/>
        <v>2.9000000000000004</v>
      </c>
      <c r="R1063" s="868">
        <v>12</v>
      </c>
      <c r="S1063" s="868">
        <v>26</v>
      </c>
      <c r="T1063" s="868">
        <v>18</v>
      </c>
      <c r="U1063" s="867">
        <f>SUM(SSSE[[#This Row],[G 355µ]:[G 250µ]])</f>
        <v>56</v>
      </c>
      <c r="V1063" s="868">
        <v>19</v>
      </c>
      <c r="W1063" s="868">
        <v>12</v>
      </c>
      <c r="X1063" s="868">
        <v>5</v>
      </c>
      <c r="Y1063" s="884">
        <v>4</v>
      </c>
      <c r="Z1063" s="867">
        <f t="shared" si="151"/>
        <v>40</v>
      </c>
      <c r="AA1063" s="824"/>
      <c r="AB1063" s="824"/>
      <c r="AC1063" s="1122"/>
      <c r="AD1063" s="547">
        <v>85.79</v>
      </c>
      <c r="AE1063" s="547">
        <v>-1.62</v>
      </c>
      <c r="AF1063" s="547">
        <v>20.36</v>
      </c>
      <c r="AG1063" s="549">
        <v>2</v>
      </c>
      <c r="AH1063" s="549">
        <v>62</v>
      </c>
      <c r="AI1063" s="949"/>
      <c r="AJ1063" s="550"/>
      <c r="AK1063" s="550" t="s">
        <v>3335</v>
      </c>
      <c r="AL1063" s="550"/>
      <c r="AM1063" s="550" t="s">
        <v>55</v>
      </c>
      <c r="AN1063" s="551" t="s">
        <v>55</v>
      </c>
      <c r="AO1063" s="550" t="s">
        <v>55</v>
      </c>
      <c r="AP1063" s="550" t="s">
        <v>55</v>
      </c>
      <c r="AQ1063" s="609" t="s">
        <v>32</v>
      </c>
      <c r="AR1063" s="550" t="s">
        <v>2239</v>
      </c>
      <c r="AS1063" s="437" t="s">
        <v>3340</v>
      </c>
      <c r="AT1063" s="437"/>
      <c r="AU1063" s="796" t="s">
        <v>2241</v>
      </c>
      <c r="AV1063" s="437">
        <v>1062</v>
      </c>
    </row>
    <row r="1064" spans="1:48" ht="27">
      <c r="A1064" s="535">
        <v>46040</v>
      </c>
      <c r="B1064" s="542">
        <v>101</v>
      </c>
      <c r="C1064" s="537">
        <v>0.47916666666666669</v>
      </c>
      <c r="D1064" s="538">
        <v>1104</v>
      </c>
      <c r="E1064" s="544" t="s">
        <v>84</v>
      </c>
      <c r="F1064" s="544" t="s">
        <v>55</v>
      </c>
      <c r="G1064" s="858">
        <v>14.42</v>
      </c>
      <c r="H1064" s="857"/>
      <c r="I1064" s="857"/>
      <c r="J1064" s="530"/>
      <c r="K1064" s="830">
        <v>12.79</v>
      </c>
      <c r="L1064" s="546">
        <f>(SSSE[[#This Row],[Protéine Brut (%) (+/-0,7)]]/(100-SSSE[[#This Row],[Humidité (%)]]))*100</f>
        <v>14.945080626314558</v>
      </c>
      <c r="M1064" s="865">
        <v>0.2</v>
      </c>
      <c r="N1064" s="865"/>
      <c r="O1064" s="865">
        <v>2.4300000000000002</v>
      </c>
      <c r="P1064" s="865">
        <v>2.77</v>
      </c>
      <c r="Q1064" s="867">
        <f t="shared" si="150"/>
        <v>5.4</v>
      </c>
      <c r="R1064" s="862">
        <v>15.9</v>
      </c>
      <c r="S1064" s="862">
        <v>27.61</v>
      </c>
      <c r="T1064" s="862">
        <v>17.149999999999999</v>
      </c>
      <c r="U1064" s="867">
        <f>SUM(SSSE[[#This Row],[G 355µ]:[G 250µ]])</f>
        <v>60.66</v>
      </c>
      <c r="V1064" s="862">
        <v>16</v>
      </c>
      <c r="W1064" s="862">
        <v>7.97</v>
      </c>
      <c r="X1064" s="862">
        <v>5.32</v>
      </c>
      <c r="Y1064" s="883">
        <v>3.34</v>
      </c>
      <c r="Z1064" s="867">
        <f>SUM(V1064:Y1064)</f>
        <v>32.629999999999995</v>
      </c>
      <c r="AA1064" s="822">
        <v>33</v>
      </c>
      <c r="AB1064" s="822">
        <v>88</v>
      </c>
      <c r="AC1064" s="833">
        <v>12.9</v>
      </c>
      <c r="AD1064" s="531">
        <v>85.59</v>
      </c>
      <c r="AE1064" s="531">
        <v>-1.53</v>
      </c>
      <c r="AF1064" s="531">
        <v>20</v>
      </c>
      <c r="AG1064" s="549">
        <v>4</v>
      </c>
      <c r="AH1064" s="549">
        <v>73</v>
      </c>
      <c r="AI1064" s="533"/>
      <c r="AJ1064" s="437"/>
      <c r="AK1064" s="437" t="s">
        <v>3333</v>
      </c>
      <c r="AL1064" s="437"/>
      <c r="AM1064" s="550" t="s">
        <v>55</v>
      </c>
      <c r="AN1064" s="551" t="s">
        <v>55</v>
      </c>
      <c r="AO1064" s="550" t="s">
        <v>55</v>
      </c>
      <c r="AP1064" s="550" t="s">
        <v>55</v>
      </c>
      <c r="AQ1064" s="609" t="s">
        <v>32</v>
      </c>
      <c r="AR1064" s="550" t="s">
        <v>2239</v>
      </c>
      <c r="AS1064" s="437" t="s">
        <v>3341</v>
      </c>
      <c r="AT1064" s="437"/>
      <c r="AU1064" s="796" t="s">
        <v>2241</v>
      </c>
      <c r="AV1064" s="437">
        <v>1063</v>
      </c>
    </row>
    <row r="1065" spans="1:48" ht="27">
      <c r="A1065" s="541">
        <v>46040</v>
      </c>
      <c r="B1065" s="542">
        <v>101</v>
      </c>
      <c r="C1065" s="543">
        <v>0.47916666666666669</v>
      </c>
      <c r="D1065" s="544">
        <v>1105</v>
      </c>
      <c r="E1065" s="544" t="s">
        <v>84</v>
      </c>
      <c r="F1065" s="544" t="s">
        <v>55</v>
      </c>
      <c r="G1065" s="858">
        <v>14.43</v>
      </c>
      <c r="H1065" s="858"/>
      <c r="I1065" s="858"/>
      <c r="J1065" s="545"/>
      <c r="K1065" s="831">
        <v>12.99</v>
      </c>
      <c r="L1065" s="546">
        <f>(SSSE[[#This Row],[Protéine Brut (%) (+/-0,7)]]/(100-SSSE[[#This Row],[Humidité (%)]]))*100</f>
        <v>15.180553932452964</v>
      </c>
      <c r="M1065" s="866"/>
      <c r="N1065" s="866"/>
      <c r="O1065" s="866"/>
      <c r="P1065" s="866"/>
      <c r="Q1065" s="867"/>
      <c r="R1065" s="868"/>
      <c r="S1065" s="868"/>
      <c r="T1065" s="868"/>
      <c r="U1065" s="867"/>
      <c r="V1065" s="868"/>
      <c r="W1065" s="868"/>
      <c r="X1065" s="868"/>
      <c r="Y1065" s="884"/>
      <c r="Z1065" s="867"/>
      <c r="AA1065" s="824"/>
      <c r="AB1065" s="824"/>
      <c r="AC1065" s="1122"/>
      <c r="AD1065" s="547">
        <v>85.19</v>
      </c>
      <c r="AE1065" s="547">
        <v>-1.56</v>
      </c>
      <c r="AF1065" s="547">
        <v>20.149999999999999</v>
      </c>
      <c r="AG1065" s="549">
        <v>3</v>
      </c>
      <c r="AH1065" s="549">
        <v>69</v>
      </c>
      <c r="AI1065" s="949"/>
      <c r="AJ1065" s="550"/>
      <c r="AK1065" s="550" t="s">
        <v>3335</v>
      </c>
      <c r="AL1065" s="550"/>
      <c r="AM1065" s="550" t="s">
        <v>55</v>
      </c>
      <c r="AN1065" s="551" t="s">
        <v>55</v>
      </c>
      <c r="AO1065" s="550" t="s">
        <v>55</v>
      </c>
      <c r="AP1065" s="550" t="s">
        <v>55</v>
      </c>
      <c r="AQ1065" s="609" t="s">
        <v>32</v>
      </c>
      <c r="AR1065" s="550" t="s">
        <v>2239</v>
      </c>
      <c r="AS1065" s="437" t="s">
        <v>3342</v>
      </c>
      <c r="AT1065" s="437"/>
      <c r="AU1065" s="796" t="s">
        <v>2241</v>
      </c>
      <c r="AV1065" s="437">
        <v>1064</v>
      </c>
    </row>
    <row r="1066" spans="1:48" ht="27">
      <c r="A1066" s="541">
        <v>46041</v>
      </c>
      <c r="B1066" s="542">
        <v>101</v>
      </c>
      <c r="C1066" s="543">
        <v>0.35416666666666669</v>
      </c>
      <c r="D1066" s="544">
        <v>1114</v>
      </c>
      <c r="E1066" s="544" t="s">
        <v>59</v>
      </c>
      <c r="F1066" s="544" t="s">
        <v>55</v>
      </c>
      <c r="G1066" s="858">
        <v>14.29</v>
      </c>
      <c r="H1066" s="858"/>
      <c r="I1066" s="858">
        <v>14.63</v>
      </c>
      <c r="J1066" s="545"/>
      <c r="K1066" s="831">
        <v>13.29</v>
      </c>
      <c r="L1066" s="546">
        <f>(SSSE[[#This Row],[Protéine Brut (%) (+/-0,7)]]/(100-SSSE[[#This Row],[Humidité (%)]]))*100</f>
        <v>15.505775288764436</v>
      </c>
      <c r="M1066" s="866">
        <v>0.14000000000000001</v>
      </c>
      <c r="N1066" s="866"/>
      <c r="O1066" s="866">
        <v>1.49</v>
      </c>
      <c r="P1066" s="866">
        <v>1.99</v>
      </c>
      <c r="Q1066" s="867">
        <f>SUM(M1066:P1066)</f>
        <v>3.62</v>
      </c>
      <c r="R1066" s="868">
        <v>12.29</v>
      </c>
      <c r="S1066" s="868">
        <v>24.8</v>
      </c>
      <c r="T1066" s="868">
        <v>17.170000000000002</v>
      </c>
      <c r="U1066" s="867">
        <f>SUM(SSSE[[#This Row],[G 355µ]:[G 250µ]])</f>
        <v>54.260000000000005</v>
      </c>
      <c r="V1066" s="868">
        <v>17.329999999999998</v>
      </c>
      <c r="W1066" s="868">
        <v>9.25</v>
      </c>
      <c r="X1066" s="868">
        <v>8.81</v>
      </c>
      <c r="Y1066" s="884">
        <v>4.9800000000000004</v>
      </c>
      <c r="Z1066" s="867">
        <f>SUM(V1066:Y1066)</f>
        <v>40.370000000000005</v>
      </c>
      <c r="AA1066" s="824">
        <v>34.39</v>
      </c>
      <c r="AB1066" s="824">
        <v>80.44</v>
      </c>
      <c r="AC1066" s="1122">
        <v>12.87</v>
      </c>
      <c r="AD1066" s="547">
        <v>84.84</v>
      </c>
      <c r="AE1066" s="547">
        <v>-1.54</v>
      </c>
      <c r="AF1066" s="547">
        <v>19.78</v>
      </c>
      <c r="AG1066" s="549">
        <v>4</v>
      </c>
      <c r="AH1066" s="549">
        <v>71</v>
      </c>
      <c r="AI1066" s="949"/>
      <c r="AJ1066" s="550"/>
      <c r="AK1066" s="550" t="s">
        <v>2906</v>
      </c>
      <c r="AL1066" s="550" t="s">
        <v>46</v>
      </c>
      <c r="AM1066" s="550" t="s">
        <v>55</v>
      </c>
      <c r="AN1066" s="551" t="s">
        <v>55</v>
      </c>
      <c r="AO1066" s="550" t="s">
        <v>55</v>
      </c>
      <c r="AP1066" s="550" t="s">
        <v>55</v>
      </c>
      <c r="AQ1066" s="609" t="s">
        <v>32</v>
      </c>
      <c r="AR1066" s="550" t="s">
        <v>2239</v>
      </c>
      <c r="AS1066" s="437" t="s">
        <v>3343</v>
      </c>
      <c r="AT1066" s="437"/>
      <c r="AU1066" s="796" t="s">
        <v>2241</v>
      </c>
      <c r="AV1066" s="437">
        <v>1065</v>
      </c>
    </row>
    <row r="1067" spans="1:48" ht="27">
      <c r="A1067" s="541">
        <v>46041</v>
      </c>
      <c r="B1067" s="542">
        <v>101</v>
      </c>
      <c r="C1067" s="543">
        <v>0.41666666666666669</v>
      </c>
      <c r="D1067" s="544">
        <v>1117</v>
      </c>
      <c r="E1067" s="544" t="s">
        <v>21</v>
      </c>
      <c r="F1067" s="544" t="s">
        <v>55</v>
      </c>
      <c r="G1067" s="858">
        <v>14.5</v>
      </c>
      <c r="H1067" s="858"/>
      <c r="I1067" s="858"/>
      <c r="J1067" s="545"/>
      <c r="K1067" s="831">
        <v>12.93</v>
      </c>
      <c r="L1067" s="546">
        <f>(SSSE[[#This Row],[Protéine Brut (%) (+/-0,7)]]/(100-SSSE[[#This Row],[Humidité (%)]]))*100</f>
        <v>15.12280701754386</v>
      </c>
      <c r="M1067" s="866"/>
      <c r="N1067" s="866"/>
      <c r="O1067" s="866"/>
      <c r="P1067" s="866"/>
      <c r="Q1067" s="867"/>
      <c r="R1067" s="868"/>
      <c r="S1067" s="868"/>
      <c r="T1067" s="868"/>
      <c r="U1067" s="867"/>
      <c r="V1067" s="868"/>
      <c r="W1067" s="868"/>
      <c r="X1067" s="868"/>
      <c r="Y1067" s="884"/>
      <c r="Z1067" s="867"/>
      <c r="AA1067" s="824"/>
      <c r="AB1067" s="824"/>
      <c r="AC1067" s="1122"/>
      <c r="AD1067" s="547">
        <v>84.67</v>
      </c>
      <c r="AE1067" s="547">
        <v>-1.75</v>
      </c>
      <c r="AF1067" s="547">
        <v>20.61</v>
      </c>
      <c r="AG1067" s="549">
        <v>2</v>
      </c>
      <c r="AH1067" s="549">
        <v>50</v>
      </c>
      <c r="AI1067" s="949"/>
      <c r="AJ1067" s="550"/>
      <c r="AK1067" s="550"/>
      <c r="AL1067" s="550"/>
      <c r="AM1067" s="550" t="s">
        <v>55</v>
      </c>
      <c r="AN1067" s="551" t="s">
        <v>55</v>
      </c>
      <c r="AO1067" s="550" t="s">
        <v>55</v>
      </c>
      <c r="AP1067" s="550" t="s">
        <v>55</v>
      </c>
      <c r="AQ1067" s="609" t="s">
        <v>32</v>
      </c>
      <c r="AR1067" s="550" t="s">
        <v>2239</v>
      </c>
      <c r="AS1067" s="437" t="s">
        <v>3344</v>
      </c>
      <c r="AT1067" s="437"/>
      <c r="AU1067" s="796" t="s">
        <v>2241</v>
      </c>
      <c r="AV1067" s="437">
        <v>1066</v>
      </c>
    </row>
    <row r="1068" spans="1:48" ht="27">
      <c r="A1068" s="541">
        <v>46041</v>
      </c>
      <c r="B1068" s="542">
        <v>101</v>
      </c>
      <c r="C1068" s="543">
        <v>0.47916666666666669</v>
      </c>
      <c r="D1068" s="544">
        <v>1124</v>
      </c>
      <c r="E1068" s="544" t="s">
        <v>21</v>
      </c>
      <c r="F1068" s="544" t="s">
        <v>55</v>
      </c>
      <c r="G1068" s="858">
        <v>14.5</v>
      </c>
      <c r="H1068" s="858"/>
      <c r="I1068" s="858"/>
      <c r="J1068" s="545">
        <v>0.68</v>
      </c>
      <c r="K1068" s="831">
        <v>12.77</v>
      </c>
      <c r="L1068" s="546">
        <f>(SSSE[[#This Row],[Protéine Brut (%) (+/-0,7)]]/(100-SSSE[[#This Row],[Humidité (%)]]))*100</f>
        <v>14.935672514619883</v>
      </c>
      <c r="M1068" s="866"/>
      <c r="N1068" s="866"/>
      <c r="O1068" s="866"/>
      <c r="P1068" s="866"/>
      <c r="Q1068" s="867"/>
      <c r="R1068" s="868"/>
      <c r="S1068" s="868"/>
      <c r="T1068" s="868"/>
      <c r="U1068" s="867"/>
      <c r="V1068" s="868"/>
      <c r="W1068" s="868"/>
      <c r="X1068" s="868"/>
      <c r="Y1068" s="884"/>
      <c r="Z1068" s="867"/>
      <c r="AA1068" s="824"/>
      <c r="AB1068" s="824"/>
      <c r="AC1068" s="1122"/>
      <c r="AD1068" s="547">
        <v>84.63</v>
      </c>
      <c r="AE1068" s="547">
        <v>-1.69</v>
      </c>
      <c r="AF1068" s="547">
        <v>20.69</v>
      </c>
      <c r="AG1068" s="549">
        <v>3</v>
      </c>
      <c r="AH1068" s="549">
        <v>55</v>
      </c>
      <c r="AI1068" s="949"/>
      <c r="AJ1068" s="550"/>
      <c r="AK1068" s="550"/>
      <c r="AL1068" s="550"/>
      <c r="AM1068" s="550" t="s">
        <v>55</v>
      </c>
      <c r="AN1068" s="551" t="s">
        <v>55</v>
      </c>
      <c r="AO1068" s="550" t="s">
        <v>55</v>
      </c>
      <c r="AP1068" s="550" t="s">
        <v>55</v>
      </c>
      <c r="AQ1068" s="609" t="s">
        <v>32</v>
      </c>
      <c r="AR1068" s="550" t="s">
        <v>2239</v>
      </c>
      <c r="AS1068" s="437" t="s">
        <v>3345</v>
      </c>
      <c r="AT1068" s="437"/>
      <c r="AU1068" s="796" t="s">
        <v>2241</v>
      </c>
      <c r="AV1068" s="437">
        <v>1067</v>
      </c>
    </row>
    <row r="1069" spans="1:48" ht="27">
      <c r="A1069" s="541">
        <v>46041</v>
      </c>
      <c r="B1069" s="542">
        <v>101</v>
      </c>
      <c r="C1069" s="543">
        <v>0.5625</v>
      </c>
      <c r="D1069" s="544">
        <v>1127</v>
      </c>
      <c r="E1069" s="544" t="s">
        <v>84</v>
      </c>
      <c r="F1069" s="544" t="s">
        <v>55</v>
      </c>
      <c r="G1069" s="858">
        <v>14.5</v>
      </c>
      <c r="H1069" s="858"/>
      <c r="I1069" s="858"/>
      <c r="J1069" s="545">
        <v>0.67</v>
      </c>
      <c r="K1069" s="831">
        <v>12.8</v>
      </c>
      <c r="L1069" s="546">
        <f>(SSSE[[#This Row],[Protéine Brut (%) (+/-0,7)]]/(100-SSSE[[#This Row],[Humidité (%)]]))*100</f>
        <v>14.97076023391813</v>
      </c>
      <c r="M1069" s="866">
        <v>0.06</v>
      </c>
      <c r="N1069" s="866"/>
      <c r="O1069" s="866">
        <v>1.1299999999999999</v>
      </c>
      <c r="P1069" s="866">
        <v>1.41</v>
      </c>
      <c r="Q1069" s="867">
        <f>SUM(M1069:P1069)</f>
        <v>2.5999999999999996</v>
      </c>
      <c r="R1069" s="868">
        <v>12.48</v>
      </c>
      <c r="S1069" s="868">
        <v>26.21</v>
      </c>
      <c r="T1069" s="868">
        <v>18.66</v>
      </c>
      <c r="U1069" s="867">
        <f>SUM(SSSE[[#This Row],[G 355µ]:[G 250µ]])</f>
        <v>57.349999999999994</v>
      </c>
      <c r="V1069" s="868">
        <v>17.91</v>
      </c>
      <c r="W1069" s="868">
        <v>9.8699999999999992</v>
      </c>
      <c r="X1069" s="868">
        <v>9.07</v>
      </c>
      <c r="Y1069" s="884">
        <v>2.4700000000000002</v>
      </c>
      <c r="Z1069" s="867">
        <f>SUM(V1069:Y1069)</f>
        <v>39.32</v>
      </c>
      <c r="AA1069" s="824">
        <v>34</v>
      </c>
      <c r="AB1069" s="824">
        <v>80</v>
      </c>
      <c r="AC1069" s="1122">
        <v>12.7</v>
      </c>
      <c r="AD1069" s="547">
        <v>84.88</v>
      </c>
      <c r="AE1069" s="547">
        <v>-1.54</v>
      </c>
      <c r="AF1069" s="547">
        <v>20.010000000000002</v>
      </c>
      <c r="AG1069" s="549">
        <v>3</v>
      </c>
      <c r="AH1069" s="549">
        <v>60</v>
      </c>
      <c r="AI1069" s="949"/>
      <c r="AJ1069" s="550"/>
      <c r="AK1069" s="550"/>
      <c r="AL1069" s="550"/>
      <c r="AM1069" s="550" t="s">
        <v>55</v>
      </c>
      <c r="AN1069" s="551" t="s">
        <v>55</v>
      </c>
      <c r="AO1069" s="550" t="s">
        <v>55</v>
      </c>
      <c r="AP1069" s="550" t="s">
        <v>55</v>
      </c>
      <c r="AQ1069" s="609" t="s">
        <v>32</v>
      </c>
      <c r="AR1069" s="550" t="s">
        <v>2239</v>
      </c>
      <c r="AS1069" s="437" t="s">
        <v>3346</v>
      </c>
      <c r="AT1069" s="437"/>
      <c r="AU1069" s="796" t="s">
        <v>2241</v>
      </c>
      <c r="AV1069" s="437">
        <v>1068</v>
      </c>
    </row>
    <row r="1070" spans="1:48" ht="27">
      <c r="A1070" s="535">
        <v>46041</v>
      </c>
      <c r="B1070" s="536">
        <v>101</v>
      </c>
      <c r="C1070" s="537">
        <v>0.5625</v>
      </c>
      <c r="D1070" s="538">
        <v>1130</v>
      </c>
      <c r="E1070" s="538" t="s">
        <v>84</v>
      </c>
      <c r="F1070" s="538" t="s">
        <v>55</v>
      </c>
      <c r="G1070" s="857">
        <v>14.5</v>
      </c>
      <c r="H1070" s="857"/>
      <c r="I1070" s="857"/>
      <c r="J1070" s="530">
        <v>0.66800000000000004</v>
      </c>
      <c r="K1070" s="830">
        <v>13.09</v>
      </c>
      <c r="L1070" s="539">
        <f>(SSSE[[#This Row],[Protéine Brut (%) (+/-0,7)]]/(100-SSSE[[#This Row],[Humidité (%)]]))*100</f>
        <v>15.309941520467838</v>
      </c>
      <c r="M1070" s="865"/>
      <c r="N1070" s="865"/>
      <c r="O1070" s="865"/>
      <c r="P1070" s="865"/>
      <c r="Q1070" s="863"/>
      <c r="R1070" s="862"/>
      <c r="S1070" s="862"/>
      <c r="T1070" s="862"/>
      <c r="U1070" s="867"/>
      <c r="V1070" s="862"/>
      <c r="W1070" s="862"/>
      <c r="X1070" s="862"/>
      <c r="Y1070" s="883"/>
      <c r="Z1070" s="863"/>
      <c r="AA1070" s="822"/>
      <c r="AB1070" s="822"/>
      <c r="AC1070" s="833"/>
      <c r="AD1070" s="531">
        <v>85.22</v>
      </c>
      <c r="AE1070" s="531">
        <v>-1.63</v>
      </c>
      <c r="AF1070" s="531">
        <v>20.059999999999999</v>
      </c>
      <c r="AG1070" s="549">
        <v>2</v>
      </c>
      <c r="AH1070" s="549">
        <v>62</v>
      </c>
      <c r="AI1070" s="533"/>
      <c r="AJ1070" s="437"/>
      <c r="AK1070" s="437"/>
      <c r="AL1070" s="550"/>
      <c r="AM1070" s="437" t="s">
        <v>55</v>
      </c>
      <c r="AN1070" s="534" t="s">
        <v>55</v>
      </c>
      <c r="AO1070" s="437" t="s">
        <v>55</v>
      </c>
      <c r="AP1070" s="437" t="s">
        <v>55</v>
      </c>
      <c r="AQ1070" s="609" t="s">
        <v>32</v>
      </c>
      <c r="AR1070" s="437" t="s">
        <v>2239</v>
      </c>
      <c r="AS1070" s="437" t="s">
        <v>3347</v>
      </c>
      <c r="AT1070" s="437"/>
      <c r="AU1070" s="796" t="s">
        <v>2241</v>
      </c>
      <c r="AV1070" s="437">
        <v>1069</v>
      </c>
    </row>
    <row r="1071" spans="1:48" ht="27">
      <c r="A1071" s="535">
        <v>46041</v>
      </c>
      <c r="B1071" s="536">
        <v>101</v>
      </c>
      <c r="C1071" s="537">
        <v>0.5625</v>
      </c>
      <c r="D1071" s="538">
        <v>1131</v>
      </c>
      <c r="E1071" s="538" t="s">
        <v>84</v>
      </c>
      <c r="F1071" s="538" t="s">
        <v>55</v>
      </c>
      <c r="G1071" s="857">
        <v>14.22</v>
      </c>
      <c r="H1071" s="857"/>
      <c r="I1071" s="857"/>
      <c r="J1071" s="530"/>
      <c r="K1071" s="830">
        <v>13.59</v>
      </c>
      <c r="L1071" s="539">
        <f>(SSSE[[#This Row],[Protéine Brut (%) (+/-0,7)]]/(100-SSSE[[#This Row],[Humidité (%)]]))*100</f>
        <v>15.842853812077406</v>
      </c>
      <c r="M1071" s="865">
        <v>0.08</v>
      </c>
      <c r="N1071" s="865"/>
      <c r="O1071" s="865">
        <v>1.8</v>
      </c>
      <c r="P1071" s="865">
        <v>1.99</v>
      </c>
      <c r="Q1071" s="863">
        <f>SUM(M1071:P1071)</f>
        <v>3.87</v>
      </c>
      <c r="R1071" s="862">
        <v>13.3</v>
      </c>
      <c r="S1071" s="862">
        <v>25</v>
      </c>
      <c r="T1071" s="862">
        <v>17.350000000000001</v>
      </c>
      <c r="U1071" s="863">
        <f>SUM(SSSE[[#This Row],[G 355µ]:[G 250µ]])</f>
        <v>55.65</v>
      </c>
      <c r="V1071" s="862">
        <v>17.12</v>
      </c>
      <c r="W1071" s="862">
        <v>10</v>
      </c>
      <c r="X1071" s="862">
        <v>8.66</v>
      </c>
      <c r="Y1071" s="883">
        <v>4</v>
      </c>
      <c r="Z1071" s="863">
        <f>SUM(V1071:Y1071)</f>
        <v>39.78</v>
      </c>
      <c r="AA1071" s="822">
        <v>35</v>
      </c>
      <c r="AB1071" s="822">
        <v>81</v>
      </c>
      <c r="AC1071" s="833">
        <v>12.9</v>
      </c>
      <c r="AD1071" s="531">
        <v>84.77</v>
      </c>
      <c r="AE1071" s="531">
        <v>-1.45</v>
      </c>
      <c r="AF1071" s="531">
        <v>19.64</v>
      </c>
      <c r="AG1071" s="549">
        <v>2</v>
      </c>
      <c r="AH1071" s="549">
        <v>62</v>
      </c>
      <c r="AI1071" s="533"/>
      <c r="AJ1071" s="437"/>
      <c r="AK1071" s="437"/>
      <c r="AL1071" s="550"/>
      <c r="AM1071" s="437" t="s">
        <v>55</v>
      </c>
      <c r="AN1071" s="534" t="s">
        <v>55</v>
      </c>
      <c r="AO1071" s="437" t="s">
        <v>55</v>
      </c>
      <c r="AP1071" s="437" t="s">
        <v>55</v>
      </c>
      <c r="AQ1071" s="609" t="s">
        <v>32</v>
      </c>
      <c r="AR1071" s="437" t="s">
        <v>2239</v>
      </c>
      <c r="AS1071" s="437" t="s">
        <v>3348</v>
      </c>
      <c r="AT1071" s="437"/>
      <c r="AU1071" s="796" t="s">
        <v>2241</v>
      </c>
      <c r="AV1071" s="437">
        <v>1070</v>
      </c>
    </row>
    <row r="1072" spans="1:48" ht="27">
      <c r="A1072" s="541">
        <v>46041</v>
      </c>
      <c r="B1072" s="542">
        <v>101</v>
      </c>
      <c r="C1072" s="543">
        <v>0.5625</v>
      </c>
      <c r="D1072" s="544">
        <v>1132</v>
      </c>
      <c r="E1072" s="544" t="s">
        <v>84</v>
      </c>
      <c r="F1072" s="544" t="s">
        <v>55</v>
      </c>
      <c r="G1072" s="858">
        <v>14.26</v>
      </c>
      <c r="H1072" s="858"/>
      <c r="I1072" s="858"/>
      <c r="J1072" s="545"/>
      <c r="K1072" s="831">
        <v>13.54</v>
      </c>
      <c r="L1072" s="546">
        <f>(SSSE[[#This Row],[Protéine Brut (%) (+/-0,7)]]/(100-SSSE[[#This Row],[Humidité (%)]]))*100</f>
        <v>15.791929087940284</v>
      </c>
      <c r="M1072" s="866"/>
      <c r="N1072" s="866"/>
      <c r="O1072" s="866"/>
      <c r="P1072" s="866"/>
      <c r="Q1072" s="867"/>
      <c r="R1072" s="868"/>
      <c r="S1072" s="868"/>
      <c r="T1072" s="868"/>
      <c r="U1072" s="867"/>
      <c r="V1072" s="868"/>
      <c r="W1072" s="868"/>
      <c r="X1072" s="868"/>
      <c r="Y1072" s="884"/>
      <c r="Z1072" s="867"/>
      <c r="AA1072" s="824"/>
      <c r="AB1072" s="824"/>
      <c r="AC1072" s="1122"/>
      <c r="AD1072" s="547">
        <v>84.54</v>
      </c>
      <c r="AE1072" s="547">
        <v>-1.7</v>
      </c>
      <c r="AF1072" s="547">
        <v>21</v>
      </c>
      <c r="AG1072" s="549">
        <v>2</v>
      </c>
      <c r="AH1072" s="549">
        <v>64</v>
      </c>
      <c r="AI1072" s="949"/>
      <c r="AJ1072" s="550"/>
      <c r="AK1072" s="550"/>
      <c r="AL1072" s="550"/>
      <c r="AM1072" s="550" t="s">
        <v>55</v>
      </c>
      <c r="AN1072" s="551" t="s">
        <v>55</v>
      </c>
      <c r="AO1072" s="550" t="s">
        <v>55</v>
      </c>
      <c r="AP1072" s="550" t="s">
        <v>55</v>
      </c>
      <c r="AQ1072" s="609" t="s">
        <v>32</v>
      </c>
      <c r="AR1072" s="550" t="s">
        <v>2239</v>
      </c>
      <c r="AS1072" s="437" t="s">
        <v>3349</v>
      </c>
      <c r="AT1072" s="437"/>
      <c r="AU1072" s="796" t="s">
        <v>2241</v>
      </c>
      <c r="AV1072" s="437">
        <v>1071</v>
      </c>
    </row>
    <row r="1073" spans="1:48" ht="27">
      <c r="A1073" s="541">
        <v>46043</v>
      </c>
      <c r="B1073" s="542">
        <v>101</v>
      </c>
      <c r="C1073" s="543">
        <v>0.41666666666666669</v>
      </c>
      <c r="D1073" s="544">
        <v>1170</v>
      </c>
      <c r="E1073" s="544" t="s">
        <v>59</v>
      </c>
      <c r="F1073" s="544" t="s">
        <v>55</v>
      </c>
      <c r="G1073" s="858">
        <v>14.5</v>
      </c>
      <c r="H1073" s="858"/>
      <c r="I1073" s="858">
        <v>14.8</v>
      </c>
      <c r="J1073" s="545"/>
      <c r="K1073" s="831">
        <v>13.43</v>
      </c>
      <c r="L1073" s="546">
        <f>(SSSE[[#This Row],[Protéine Brut (%) (+/-0,7)]]/(100-SSSE[[#This Row],[Humidité (%)]]))*100</f>
        <v>15.707602339181287</v>
      </c>
      <c r="M1073" s="866">
        <v>0.09</v>
      </c>
      <c r="N1073" s="866"/>
      <c r="O1073" s="866">
        <v>1.56</v>
      </c>
      <c r="P1073" s="866">
        <v>2.31</v>
      </c>
      <c r="Q1073" s="863">
        <f>SUM(M1073:P1073)</f>
        <v>3.96</v>
      </c>
      <c r="R1073" s="868">
        <v>14.69</v>
      </c>
      <c r="S1073" s="868">
        <v>27</v>
      </c>
      <c r="T1073" s="868">
        <v>18.16</v>
      </c>
      <c r="U1073" s="863">
        <f>SUM(SSSE[[#This Row],[G 355µ]:[G 250µ]])</f>
        <v>59.849999999999994</v>
      </c>
      <c r="V1073" s="868">
        <v>16.75</v>
      </c>
      <c r="W1073" s="868">
        <v>8.7799999999999994</v>
      </c>
      <c r="X1073" s="868">
        <v>5.33</v>
      </c>
      <c r="Y1073" s="884">
        <v>4.45</v>
      </c>
      <c r="Z1073" s="863">
        <f>SUM(V1073:Y1073)</f>
        <v>35.31</v>
      </c>
      <c r="AA1073" s="824">
        <v>35.299999999999997</v>
      </c>
      <c r="AB1073" s="824">
        <v>87.12</v>
      </c>
      <c r="AC1073" s="1122">
        <v>13.5</v>
      </c>
      <c r="AD1073" s="547">
        <v>84.52</v>
      </c>
      <c r="AE1073" s="547">
        <v>-1.67</v>
      </c>
      <c r="AF1073" s="547">
        <v>21.45</v>
      </c>
      <c r="AG1073" s="549">
        <v>4</v>
      </c>
      <c r="AH1073" s="549">
        <v>62</v>
      </c>
      <c r="AI1073" s="949"/>
      <c r="AJ1073" s="550"/>
      <c r="AK1073" s="550" t="s">
        <v>2701</v>
      </c>
      <c r="AL1073" s="550"/>
      <c r="AM1073" s="550" t="s">
        <v>55</v>
      </c>
      <c r="AN1073" s="551" t="s">
        <v>55</v>
      </c>
      <c r="AO1073" s="550" t="s">
        <v>55</v>
      </c>
      <c r="AP1073" s="550" t="s">
        <v>55</v>
      </c>
      <c r="AQ1073" s="609" t="s">
        <v>32</v>
      </c>
      <c r="AR1073" s="550" t="s">
        <v>2239</v>
      </c>
      <c r="AS1073" s="437" t="s">
        <v>3350</v>
      </c>
      <c r="AT1073" s="437"/>
      <c r="AU1073" s="796" t="s">
        <v>2241</v>
      </c>
      <c r="AV1073" s="437">
        <v>1072</v>
      </c>
    </row>
    <row r="1074" spans="1:48" ht="27">
      <c r="A1074" s="541">
        <v>46043</v>
      </c>
      <c r="B1074" s="542">
        <v>101</v>
      </c>
      <c r="C1074" s="543">
        <v>0.41666666666666669</v>
      </c>
      <c r="D1074" s="544">
        <v>1171</v>
      </c>
      <c r="E1074" s="544" t="s">
        <v>59</v>
      </c>
      <c r="F1074" s="544" t="s">
        <v>55</v>
      </c>
      <c r="G1074" s="858">
        <v>14.53</v>
      </c>
      <c r="H1074" s="858"/>
      <c r="I1074" s="858"/>
      <c r="J1074" s="545"/>
      <c r="K1074" s="831">
        <v>13.55</v>
      </c>
      <c r="L1074" s="546">
        <f>(SSSE[[#This Row],[Protéine Brut (%) (+/-0,7)]]/(100-SSSE[[#This Row],[Humidité (%)]]))*100</f>
        <v>15.853515853515853</v>
      </c>
      <c r="M1074" s="866">
        <v>0.11</v>
      </c>
      <c r="N1074" s="866"/>
      <c r="O1074" s="866">
        <v>1.23</v>
      </c>
      <c r="P1074" s="866">
        <v>1.89</v>
      </c>
      <c r="Q1074" s="863">
        <f>SUM(M1074:P1074)</f>
        <v>3.23</v>
      </c>
      <c r="R1074" s="868">
        <v>11.98</v>
      </c>
      <c r="S1074" s="868">
        <v>25.28</v>
      </c>
      <c r="T1074" s="868">
        <v>17.170000000000002</v>
      </c>
      <c r="U1074" s="863">
        <f>SUM(SSSE[[#This Row],[G 355µ]:[G 250µ]])</f>
        <v>54.430000000000007</v>
      </c>
      <c r="V1074" s="868">
        <v>17.559999999999999</v>
      </c>
      <c r="W1074" s="868">
        <v>9.2100000000000009</v>
      </c>
      <c r="X1074" s="868">
        <v>7.29</v>
      </c>
      <c r="Y1074" s="884">
        <v>8.1300000000000008</v>
      </c>
      <c r="Z1074" s="863">
        <f>SUM(V1074:Y1074)</f>
        <v>42.190000000000005</v>
      </c>
      <c r="AA1074" s="824">
        <v>32.119999999999997</v>
      </c>
      <c r="AB1074" s="824">
        <v>85.84</v>
      </c>
      <c r="AC1074" s="1122">
        <v>12.5</v>
      </c>
      <c r="AD1074" s="547">
        <v>84.69</v>
      </c>
      <c r="AE1074" s="547">
        <v>-1.22</v>
      </c>
      <c r="AF1074" s="547">
        <v>19.16</v>
      </c>
      <c r="AG1074" s="549">
        <v>5</v>
      </c>
      <c r="AH1074" s="549">
        <v>66</v>
      </c>
      <c r="AI1074" s="949"/>
      <c r="AJ1074" s="550"/>
      <c r="AK1074" s="550"/>
      <c r="AL1074" s="550" t="s">
        <v>105</v>
      </c>
      <c r="AM1074" s="550" t="s">
        <v>55</v>
      </c>
      <c r="AN1074" s="551" t="s">
        <v>55</v>
      </c>
      <c r="AO1074" s="550" t="s">
        <v>55</v>
      </c>
      <c r="AP1074" s="550" t="s">
        <v>55</v>
      </c>
      <c r="AQ1074" s="609" t="s">
        <v>32</v>
      </c>
      <c r="AR1074" s="550" t="s">
        <v>2239</v>
      </c>
      <c r="AS1074" s="437" t="s">
        <v>3351</v>
      </c>
      <c r="AT1074" s="437"/>
      <c r="AU1074" s="796" t="s">
        <v>2241</v>
      </c>
      <c r="AV1074" s="437">
        <v>1073</v>
      </c>
    </row>
    <row r="1075" spans="1:48" ht="27">
      <c r="A1075" s="541">
        <v>46043</v>
      </c>
      <c r="B1075" s="542">
        <v>101</v>
      </c>
      <c r="C1075" s="543">
        <v>0.52083333333333337</v>
      </c>
      <c r="D1075" s="544">
        <v>1186</v>
      </c>
      <c r="E1075" s="544" t="s">
        <v>84</v>
      </c>
      <c r="F1075" s="544" t="s">
        <v>55</v>
      </c>
      <c r="G1075" s="858">
        <v>14.45</v>
      </c>
      <c r="H1075" s="858"/>
      <c r="I1075" s="858"/>
      <c r="J1075" s="545"/>
      <c r="K1075" s="831">
        <v>13.05</v>
      </c>
      <c r="L1075" s="546">
        <f>(SSSE[[#This Row],[Protéine Brut (%) (+/-0,7)]]/(100-SSSE[[#This Row],[Humidité (%)]]))*100</f>
        <v>15.254237288135593</v>
      </c>
      <c r="M1075" s="866"/>
      <c r="N1075" s="866"/>
      <c r="O1075" s="866"/>
      <c r="P1075" s="866"/>
      <c r="Q1075" s="863"/>
      <c r="R1075" s="868"/>
      <c r="S1075" s="868"/>
      <c r="T1075" s="868"/>
      <c r="U1075" s="867"/>
      <c r="V1075" s="868"/>
      <c r="W1075" s="868"/>
      <c r="X1075" s="868"/>
      <c r="Y1075" s="884"/>
      <c r="Z1075" s="863"/>
      <c r="AA1075" s="824"/>
      <c r="AB1075" s="824"/>
      <c r="AC1075" s="1122"/>
      <c r="AD1075" s="547">
        <v>85.19</v>
      </c>
      <c r="AE1075" s="547">
        <v>-1.64</v>
      </c>
      <c r="AF1075" s="547">
        <v>19.97</v>
      </c>
      <c r="AG1075" s="549">
        <v>3</v>
      </c>
      <c r="AH1075" s="549">
        <v>60</v>
      </c>
      <c r="AI1075" s="949"/>
      <c r="AJ1075" s="550"/>
      <c r="AK1075" s="550"/>
      <c r="AL1075" s="550"/>
      <c r="AM1075" s="550" t="s">
        <v>55</v>
      </c>
      <c r="AN1075" s="551" t="s">
        <v>55</v>
      </c>
      <c r="AO1075" s="550" t="s">
        <v>55</v>
      </c>
      <c r="AP1075" s="550" t="s">
        <v>55</v>
      </c>
      <c r="AQ1075" s="609" t="s">
        <v>32</v>
      </c>
      <c r="AR1075" s="550" t="s">
        <v>2239</v>
      </c>
      <c r="AS1075" s="437" t="s">
        <v>3352</v>
      </c>
      <c r="AT1075" s="437"/>
      <c r="AU1075" s="796" t="s">
        <v>2241</v>
      </c>
      <c r="AV1075" s="437">
        <v>1074</v>
      </c>
    </row>
    <row r="1076" spans="1:48" ht="27">
      <c r="A1076" s="541">
        <v>46043</v>
      </c>
      <c r="B1076" s="542">
        <v>101</v>
      </c>
      <c r="C1076" s="543">
        <v>0.52083333333333337</v>
      </c>
      <c r="D1076" s="544">
        <v>1187</v>
      </c>
      <c r="E1076" s="544" t="s">
        <v>84</v>
      </c>
      <c r="F1076" s="544" t="s">
        <v>55</v>
      </c>
      <c r="G1076" s="858">
        <v>14.4</v>
      </c>
      <c r="H1076" s="858"/>
      <c r="I1076" s="858"/>
      <c r="J1076" s="545"/>
      <c r="K1076" s="831">
        <v>13.28</v>
      </c>
      <c r="L1076" s="546">
        <f>(SSSE[[#This Row],[Protéine Brut (%) (+/-0,7)]]/(100-SSSE[[#This Row],[Humidité (%)]]))*100</f>
        <v>15.514018691588785</v>
      </c>
      <c r="M1076" s="866"/>
      <c r="N1076" s="866"/>
      <c r="O1076" s="866"/>
      <c r="P1076" s="866"/>
      <c r="Q1076" s="863"/>
      <c r="R1076" s="868"/>
      <c r="S1076" s="868"/>
      <c r="T1076" s="868"/>
      <c r="U1076" s="867"/>
      <c r="V1076" s="868"/>
      <c r="W1076" s="868"/>
      <c r="X1076" s="868"/>
      <c r="Y1076" s="884"/>
      <c r="Z1076" s="863"/>
      <c r="AA1076" s="824"/>
      <c r="AB1076" s="824"/>
      <c r="AC1076" s="1122"/>
      <c r="AD1076" s="547">
        <v>85.27</v>
      </c>
      <c r="AE1076" s="547">
        <v>-1.6</v>
      </c>
      <c r="AF1076" s="547">
        <v>20.170000000000002</v>
      </c>
      <c r="AG1076" s="549">
        <v>3</v>
      </c>
      <c r="AH1076" s="549">
        <v>65</v>
      </c>
      <c r="AI1076" s="949"/>
      <c r="AJ1076" s="550"/>
      <c r="AK1076" s="550"/>
      <c r="AL1076" s="550"/>
      <c r="AM1076" s="550" t="s">
        <v>55</v>
      </c>
      <c r="AN1076" s="551" t="s">
        <v>55</v>
      </c>
      <c r="AO1076" s="550" t="s">
        <v>55</v>
      </c>
      <c r="AP1076" s="550" t="s">
        <v>55</v>
      </c>
      <c r="AQ1076" s="609" t="s">
        <v>32</v>
      </c>
      <c r="AR1076" s="550" t="s">
        <v>2239</v>
      </c>
      <c r="AS1076" s="437" t="s">
        <v>3353</v>
      </c>
      <c r="AT1076" s="437"/>
      <c r="AU1076" s="796" t="s">
        <v>2241</v>
      </c>
      <c r="AV1076" s="437">
        <v>1075</v>
      </c>
    </row>
    <row r="1077" spans="1:48" ht="27">
      <c r="A1077" s="541">
        <v>46043</v>
      </c>
      <c r="B1077" s="542">
        <v>101</v>
      </c>
      <c r="C1077" s="543">
        <v>0.95833333333333337</v>
      </c>
      <c r="D1077" s="544">
        <v>1194</v>
      </c>
      <c r="E1077" s="544" t="s">
        <v>21</v>
      </c>
      <c r="F1077" s="544" t="s">
        <v>55</v>
      </c>
      <c r="G1077" s="858">
        <v>14.5</v>
      </c>
      <c r="H1077" s="858">
        <v>14.6</v>
      </c>
      <c r="I1077" s="858"/>
      <c r="J1077" s="545"/>
      <c r="K1077" s="831">
        <v>13.08</v>
      </c>
      <c r="L1077" s="546">
        <f>(SSSE[[#This Row],[Protéine Brut (%) (+/-0,7)]]/(100-SSSE[[#This Row],[Humidité (%)]]))*100</f>
        <v>15.298245614035089</v>
      </c>
      <c r="M1077" s="866">
        <v>0.1</v>
      </c>
      <c r="N1077" s="866"/>
      <c r="O1077" s="866">
        <v>1.8</v>
      </c>
      <c r="P1077" s="866">
        <v>2.2000000000000002</v>
      </c>
      <c r="Q1077" s="863">
        <f t="shared" ref="Q1077:Q1079" si="152">SUM(M1077:P1077)</f>
        <v>4.1000000000000005</v>
      </c>
      <c r="R1077" s="868">
        <v>15.3</v>
      </c>
      <c r="S1077" s="868">
        <v>27</v>
      </c>
      <c r="T1077" s="868">
        <v>17.600000000000001</v>
      </c>
      <c r="U1077" s="863">
        <f>SUM(SSSE[[#This Row],[G 355µ]:[G 250µ]])</f>
        <v>59.9</v>
      </c>
      <c r="V1077" s="868">
        <v>16</v>
      </c>
      <c r="W1077" s="868">
        <v>9.5</v>
      </c>
      <c r="X1077" s="868">
        <v>5</v>
      </c>
      <c r="Y1077" s="884">
        <v>4</v>
      </c>
      <c r="Z1077" s="863">
        <f>SUM(V1077:Y1077)</f>
        <v>34.5</v>
      </c>
      <c r="AA1077" s="824">
        <v>33.61</v>
      </c>
      <c r="AB1077" s="824">
        <v>90</v>
      </c>
      <c r="AC1077" s="1122">
        <v>12.31</v>
      </c>
      <c r="AD1077" s="547">
        <v>84.88</v>
      </c>
      <c r="AE1077" s="547">
        <v>-1.62</v>
      </c>
      <c r="AF1077" s="547">
        <v>20.86</v>
      </c>
      <c r="AG1077" s="549"/>
      <c r="AH1077" s="549"/>
      <c r="AI1077" s="949">
        <v>0.75</v>
      </c>
      <c r="AJ1077" s="550"/>
      <c r="AK1077" s="550"/>
      <c r="AL1077" s="550" t="s">
        <v>62</v>
      </c>
      <c r="AM1077" s="550" t="s">
        <v>55</v>
      </c>
      <c r="AN1077" s="551" t="s">
        <v>55</v>
      </c>
      <c r="AO1077" s="550" t="s">
        <v>55</v>
      </c>
      <c r="AP1077" s="550" t="s">
        <v>55</v>
      </c>
      <c r="AQ1077" s="609" t="s">
        <v>32</v>
      </c>
      <c r="AR1077" s="550" t="s">
        <v>2239</v>
      </c>
      <c r="AS1077" s="437" t="s">
        <v>3354</v>
      </c>
      <c r="AT1077" s="437"/>
      <c r="AU1077" s="796" t="s">
        <v>2241</v>
      </c>
      <c r="AV1077" s="437">
        <v>1076</v>
      </c>
    </row>
    <row r="1078" spans="1:48" ht="27">
      <c r="A1078" s="541">
        <v>46044</v>
      </c>
      <c r="B1078" s="542">
        <v>101</v>
      </c>
      <c r="C1078" s="543">
        <v>0.125</v>
      </c>
      <c r="D1078" s="544">
        <v>1195</v>
      </c>
      <c r="E1078" s="544" t="s">
        <v>21</v>
      </c>
      <c r="F1078" s="544" t="s">
        <v>55</v>
      </c>
      <c r="G1078" s="858">
        <v>14.5</v>
      </c>
      <c r="H1078" s="858">
        <v>14.83</v>
      </c>
      <c r="I1078" s="858">
        <v>14.79</v>
      </c>
      <c r="J1078" s="545">
        <v>0.69</v>
      </c>
      <c r="K1078" s="831">
        <v>12.83</v>
      </c>
      <c r="L1078" s="546">
        <f>(SSSE[[#This Row],[Protéine Brut (%) (+/-0,7)]]/(100-SSSE[[#This Row],[Humidité (%)]]))*100</f>
        <v>15.005847953216374</v>
      </c>
      <c r="M1078" s="866">
        <v>0.08</v>
      </c>
      <c r="N1078" s="866"/>
      <c r="O1078" s="866">
        <v>1.66</v>
      </c>
      <c r="P1078" s="866">
        <v>2.2799999999999998</v>
      </c>
      <c r="Q1078" s="863">
        <f t="shared" si="152"/>
        <v>4.0199999999999996</v>
      </c>
      <c r="R1078" s="868">
        <v>13</v>
      </c>
      <c r="S1078" s="868">
        <v>28</v>
      </c>
      <c r="T1078" s="868">
        <v>17</v>
      </c>
      <c r="U1078" s="863">
        <f>SUM(SSSE[[#This Row],[G 355µ]:[G 250µ]])</f>
        <v>58</v>
      </c>
      <c r="V1078" s="868">
        <v>17.8</v>
      </c>
      <c r="W1078" s="868">
        <v>8</v>
      </c>
      <c r="X1078" s="868">
        <v>7</v>
      </c>
      <c r="Y1078" s="884">
        <v>4</v>
      </c>
      <c r="Z1078" s="863">
        <f>SUM(V1078:Y1078)</f>
        <v>36.799999999999997</v>
      </c>
      <c r="AA1078" s="824"/>
      <c r="AB1078" s="824"/>
      <c r="AC1078" s="1122"/>
      <c r="AD1078" s="547">
        <v>84.44</v>
      </c>
      <c r="AE1078" s="547">
        <v>-1.53</v>
      </c>
      <c r="AF1078" s="547">
        <v>20.85</v>
      </c>
      <c r="AG1078" s="549"/>
      <c r="AH1078" s="549"/>
      <c r="AI1078" s="949">
        <v>0.72</v>
      </c>
      <c r="AJ1078" s="550"/>
      <c r="AK1078" s="550"/>
      <c r="AL1078" s="550"/>
      <c r="AM1078" s="550" t="s">
        <v>55</v>
      </c>
      <c r="AN1078" s="551" t="s">
        <v>55</v>
      </c>
      <c r="AO1078" s="550" t="s">
        <v>55</v>
      </c>
      <c r="AP1078" s="550" t="s">
        <v>55</v>
      </c>
      <c r="AQ1078" s="609" t="s">
        <v>32</v>
      </c>
      <c r="AR1078" s="550" t="s">
        <v>2239</v>
      </c>
      <c r="AS1078" s="437" t="s">
        <v>3355</v>
      </c>
      <c r="AT1078" s="437"/>
      <c r="AU1078" s="796" t="s">
        <v>2241</v>
      </c>
      <c r="AV1078" s="437">
        <v>1077</v>
      </c>
    </row>
    <row r="1079" spans="1:48" ht="27">
      <c r="A1079" s="541">
        <v>46044</v>
      </c>
      <c r="B1079" s="542">
        <v>101</v>
      </c>
      <c r="C1079" s="543">
        <v>0.33333333333333331</v>
      </c>
      <c r="D1079" s="544">
        <v>1196</v>
      </c>
      <c r="E1079" s="544" t="s">
        <v>21</v>
      </c>
      <c r="F1079" s="544" t="s">
        <v>55</v>
      </c>
      <c r="G1079" s="858">
        <v>14.4</v>
      </c>
      <c r="H1079" s="858">
        <v>14.67</v>
      </c>
      <c r="I1079" s="858">
        <v>14.77</v>
      </c>
      <c r="J1079" s="545"/>
      <c r="K1079" s="831">
        <v>13.55</v>
      </c>
      <c r="L1079" s="546">
        <f>(SSSE[[#This Row],[Protéine Brut (%) (+/-0,7)]]/(100-SSSE[[#This Row],[Humidité (%)]]))*100</f>
        <v>15.829439252336449</v>
      </c>
      <c r="M1079" s="866">
        <v>0.06</v>
      </c>
      <c r="N1079" s="866"/>
      <c r="O1079" s="866">
        <v>1.8</v>
      </c>
      <c r="P1079" s="866">
        <v>2.9</v>
      </c>
      <c r="Q1079" s="863">
        <f t="shared" si="152"/>
        <v>4.76</v>
      </c>
      <c r="R1079" s="868">
        <v>16.8</v>
      </c>
      <c r="S1079" s="868">
        <v>27</v>
      </c>
      <c r="T1079" s="868">
        <v>18.600000000000001</v>
      </c>
      <c r="U1079" s="863">
        <f>SUM(SSSE[[#This Row],[G 355µ]:[G 250µ]])</f>
        <v>62.4</v>
      </c>
      <c r="V1079" s="868">
        <v>15.7</v>
      </c>
      <c r="W1079" s="868">
        <v>7.9</v>
      </c>
      <c r="X1079" s="868">
        <v>3</v>
      </c>
      <c r="Y1079" s="884">
        <v>4</v>
      </c>
      <c r="Z1079" s="863">
        <f>SUM(V1079:Y1079)</f>
        <v>30.6</v>
      </c>
      <c r="AA1079" s="824">
        <v>36.07</v>
      </c>
      <c r="AB1079" s="824">
        <v>89</v>
      </c>
      <c r="AC1079" s="1122">
        <v>12.55</v>
      </c>
      <c r="AD1079" s="547">
        <v>84.42</v>
      </c>
      <c r="AE1079" s="547">
        <v>-1.61</v>
      </c>
      <c r="AF1079" s="547">
        <v>20.73</v>
      </c>
      <c r="AG1079" s="549">
        <v>6</v>
      </c>
      <c r="AH1079" s="549">
        <v>70</v>
      </c>
      <c r="AI1079" s="949">
        <v>0.76</v>
      </c>
      <c r="AJ1079" s="550"/>
      <c r="AK1079" s="1036" t="s">
        <v>3356</v>
      </c>
      <c r="AL1079" s="550"/>
      <c r="AM1079" s="550" t="s">
        <v>55</v>
      </c>
      <c r="AN1079" s="551" t="s">
        <v>55</v>
      </c>
      <c r="AO1079" s="550" t="s">
        <v>55</v>
      </c>
      <c r="AP1079" s="550" t="s">
        <v>55</v>
      </c>
      <c r="AQ1079" s="609" t="s">
        <v>32</v>
      </c>
      <c r="AR1079" s="550" t="s">
        <v>2239</v>
      </c>
      <c r="AS1079" s="437" t="s">
        <v>3357</v>
      </c>
      <c r="AT1079" s="437"/>
      <c r="AU1079" s="796" t="s">
        <v>2241</v>
      </c>
      <c r="AV1079" s="437">
        <v>1078</v>
      </c>
    </row>
    <row r="1080" spans="1:48" ht="27">
      <c r="A1080" s="541">
        <v>46044</v>
      </c>
      <c r="B1080" s="542">
        <v>101</v>
      </c>
      <c r="C1080" s="543">
        <v>0.375</v>
      </c>
      <c r="D1080" s="544">
        <v>1207</v>
      </c>
      <c r="E1080" s="544" t="s">
        <v>21</v>
      </c>
      <c r="F1080" s="544" t="s">
        <v>55</v>
      </c>
      <c r="G1080" s="858">
        <v>14.54</v>
      </c>
      <c r="H1080" s="858"/>
      <c r="I1080" s="858">
        <v>14.65</v>
      </c>
      <c r="J1080" s="545">
        <v>0.66</v>
      </c>
      <c r="K1080" s="831">
        <v>13.35</v>
      </c>
      <c r="L1080" s="546">
        <f>(SSSE[[#This Row],[Protéine Brut (%) (+/-0,7)]]/(100-SSSE[[#This Row],[Humidité (%)]]))*100</f>
        <v>15.621343318511583</v>
      </c>
      <c r="M1080" s="866"/>
      <c r="N1080" s="866"/>
      <c r="O1080" s="866"/>
      <c r="P1080" s="866"/>
      <c r="Q1080" s="863"/>
      <c r="R1080" s="868"/>
      <c r="S1080" s="868"/>
      <c r="T1080" s="868"/>
      <c r="U1080" s="867"/>
      <c r="V1080" s="868"/>
      <c r="W1080" s="868"/>
      <c r="X1080" s="868"/>
      <c r="Y1080" s="884"/>
      <c r="Z1080" s="863"/>
      <c r="AA1080" s="824"/>
      <c r="AB1080" s="824"/>
      <c r="AC1080" s="1122"/>
      <c r="AD1080" s="547">
        <v>83.89</v>
      </c>
      <c r="AE1080" s="547">
        <v>-1.52</v>
      </c>
      <c r="AF1080" s="547">
        <v>20.64</v>
      </c>
      <c r="AG1080" s="549">
        <v>4</v>
      </c>
      <c r="AH1080" s="549">
        <v>66</v>
      </c>
      <c r="AI1080" s="949"/>
      <c r="AJ1080" s="550"/>
      <c r="AK1080" s="550"/>
      <c r="AL1080" s="550"/>
      <c r="AM1080" s="550" t="s">
        <v>55</v>
      </c>
      <c r="AN1080" s="551" t="s">
        <v>55</v>
      </c>
      <c r="AO1080" s="550" t="s">
        <v>55</v>
      </c>
      <c r="AP1080" s="550" t="s">
        <v>55</v>
      </c>
      <c r="AQ1080" s="609" t="s">
        <v>32</v>
      </c>
      <c r="AR1080" s="550" t="s">
        <v>2239</v>
      </c>
      <c r="AS1080" s="437" t="s">
        <v>3358</v>
      </c>
      <c r="AT1080" s="437"/>
      <c r="AU1080" s="796" t="s">
        <v>2241</v>
      </c>
      <c r="AV1080" s="437">
        <v>1079</v>
      </c>
    </row>
    <row r="1081" spans="1:48" ht="27">
      <c r="A1081" s="541">
        <v>46044</v>
      </c>
      <c r="B1081" s="542">
        <v>101</v>
      </c>
      <c r="C1081" s="543">
        <v>0.41666666666666669</v>
      </c>
      <c r="D1081" s="544">
        <v>1212</v>
      </c>
      <c r="E1081" s="544" t="s">
        <v>59</v>
      </c>
      <c r="F1081" s="544" t="s">
        <v>55</v>
      </c>
      <c r="G1081" s="858">
        <v>14.4</v>
      </c>
      <c r="H1081" s="858"/>
      <c r="I1081" s="858"/>
      <c r="J1081" s="545"/>
      <c r="K1081" s="831">
        <v>13.36</v>
      </c>
      <c r="L1081" s="546">
        <f>(SSSE[[#This Row],[Protéine Brut (%) (+/-0,7)]]/(100-SSSE[[#This Row],[Humidité (%)]]))*100</f>
        <v>15.60747663551402</v>
      </c>
      <c r="M1081" s="866">
        <v>0.09</v>
      </c>
      <c r="N1081" s="866"/>
      <c r="O1081" s="866">
        <v>1.28</v>
      </c>
      <c r="P1081" s="866">
        <v>1.56</v>
      </c>
      <c r="Q1081" s="863">
        <f>SUM(M1081:P1081)</f>
        <v>2.93</v>
      </c>
      <c r="R1081" s="868">
        <v>12.66</v>
      </c>
      <c r="S1081" s="868">
        <v>27</v>
      </c>
      <c r="T1081" s="868">
        <v>15.7</v>
      </c>
      <c r="U1081" s="863">
        <f>SUM(SSSE[[#This Row],[G 355µ]:[G 250µ]])</f>
        <v>55.36</v>
      </c>
      <c r="V1081" s="868">
        <v>16</v>
      </c>
      <c r="W1081" s="868">
        <v>10.4</v>
      </c>
      <c r="X1081" s="868">
        <v>7</v>
      </c>
      <c r="Y1081" s="884">
        <v>6.4</v>
      </c>
      <c r="Z1081" s="863">
        <f>SUM(V1081:Y1081)</f>
        <v>39.799999999999997</v>
      </c>
      <c r="AA1081" s="824">
        <v>33</v>
      </c>
      <c r="AB1081" s="824">
        <v>89</v>
      </c>
      <c r="AC1081" s="1122">
        <v>12.2</v>
      </c>
      <c r="AD1081" s="547">
        <v>84.94</v>
      </c>
      <c r="AE1081" s="547">
        <v>-1.42</v>
      </c>
      <c r="AF1081" s="547">
        <v>19.32</v>
      </c>
      <c r="AG1081" s="549">
        <v>5</v>
      </c>
      <c r="AH1081" s="549">
        <v>78</v>
      </c>
      <c r="AI1081" s="949"/>
      <c r="AJ1081" s="550"/>
      <c r="AK1081" s="550"/>
      <c r="AL1081" s="550" t="s">
        <v>62</v>
      </c>
      <c r="AM1081" s="550" t="s">
        <v>55</v>
      </c>
      <c r="AN1081" s="551" t="s">
        <v>55</v>
      </c>
      <c r="AO1081" s="550" t="s">
        <v>55</v>
      </c>
      <c r="AP1081" s="550" t="s">
        <v>55</v>
      </c>
      <c r="AQ1081" s="609" t="s">
        <v>32</v>
      </c>
      <c r="AR1081" s="550" t="s">
        <v>2239</v>
      </c>
      <c r="AS1081" s="437" t="s">
        <v>3359</v>
      </c>
      <c r="AT1081" s="437"/>
      <c r="AU1081" s="796" t="s">
        <v>2241</v>
      </c>
      <c r="AV1081" s="437">
        <v>1080</v>
      </c>
    </row>
    <row r="1082" spans="1:48" ht="27">
      <c r="A1082" s="541">
        <v>46044</v>
      </c>
      <c r="B1082" s="542">
        <v>101</v>
      </c>
      <c r="C1082" s="543">
        <v>0.70833333333333337</v>
      </c>
      <c r="D1082" s="544">
        <v>1219</v>
      </c>
      <c r="E1082" s="544" t="s">
        <v>21</v>
      </c>
      <c r="F1082" s="544" t="s">
        <v>55</v>
      </c>
      <c r="G1082" s="858">
        <v>14.5</v>
      </c>
      <c r="H1082" s="858"/>
      <c r="I1082" s="858"/>
      <c r="J1082" s="545">
        <v>0.65</v>
      </c>
      <c r="K1082" s="831">
        <v>13.46</v>
      </c>
      <c r="L1082" s="546">
        <f>(SSSE[[#This Row],[Protéine Brut (%) (+/-0,7)]]/(100-SSSE[[#This Row],[Humidité (%)]]))*100</f>
        <v>15.742690058479534</v>
      </c>
      <c r="M1082" s="866"/>
      <c r="N1082" s="866"/>
      <c r="O1082" s="866"/>
      <c r="P1082" s="866"/>
      <c r="Q1082" s="863"/>
      <c r="R1082" s="868"/>
      <c r="S1082" s="868"/>
      <c r="T1082" s="868"/>
      <c r="U1082" s="867"/>
      <c r="V1082" s="868"/>
      <c r="W1082" s="868"/>
      <c r="X1082" s="868"/>
      <c r="Y1082" s="884"/>
      <c r="Z1082" s="863"/>
      <c r="AA1082" s="824"/>
      <c r="AB1082" s="824"/>
      <c r="AC1082" s="1122"/>
      <c r="AD1082" s="547"/>
      <c r="AE1082" s="547"/>
      <c r="AF1082" s="547"/>
      <c r="AG1082" s="549"/>
      <c r="AH1082" s="549"/>
      <c r="AI1082" s="949"/>
      <c r="AJ1082" s="550"/>
      <c r="AK1082" s="550"/>
      <c r="AL1082" s="550"/>
      <c r="AM1082" s="550" t="s">
        <v>55</v>
      </c>
      <c r="AN1082" s="551" t="s">
        <v>55</v>
      </c>
      <c r="AO1082" s="550" t="s">
        <v>55</v>
      </c>
      <c r="AP1082" s="550" t="s">
        <v>55</v>
      </c>
      <c r="AQ1082" s="609" t="s">
        <v>32</v>
      </c>
      <c r="AR1082" s="550" t="s">
        <v>2239</v>
      </c>
      <c r="AS1082" s="437" t="s">
        <v>3360</v>
      </c>
      <c r="AT1082" s="437"/>
      <c r="AU1082" s="796" t="s">
        <v>2241</v>
      </c>
      <c r="AV1082" s="437">
        <v>1081</v>
      </c>
    </row>
    <row r="1083" spans="1:48" ht="27">
      <c r="A1083" s="541">
        <v>46044</v>
      </c>
      <c r="B1083" s="536">
        <v>101</v>
      </c>
      <c r="C1083" s="537">
        <v>0.95833333333333337</v>
      </c>
      <c r="D1083" s="538">
        <v>1220</v>
      </c>
      <c r="E1083" s="538" t="s">
        <v>21</v>
      </c>
      <c r="F1083" s="538" t="s">
        <v>55</v>
      </c>
      <c r="G1083" s="857">
        <v>14.12</v>
      </c>
      <c r="H1083" s="857">
        <v>14</v>
      </c>
      <c r="I1083" s="857">
        <v>14.3</v>
      </c>
      <c r="J1083" s="530"/>
      <c r="K1083" s="830">
        <v>15.12</v>
      </c>
      <c r="L1083" s="539">
        <f>(SSSE[[#This Row],[Protéine Brut (%) (+/-0,7)]]/(100-SSSE[[#This Row],[Humidité (%)]]))*100</f>
        <v>17.605961807172797</v>
      </c>
      <c r="M1083" s="865"/>
      <c r="N1083" s="865"/>
      <c r="O1083" s="865"/>
      <c r="P1083" s="865"/>
      <c r="Q1083" s="867"/>
      <c r="R1083" s="862"/>
      <c r="S1083" s="862"/>
      <c r="T1083" s="862"/>
      <c r="U1083" s="867"/>
      <c r="V1083" s="862"/>
      <c r="W1083" s="862"/>
      <c r="X1083" s="862"/>
      <c r="Y1083" s="883"/>
      <c r="Z1083" s="863"/>
      <c r="AA1083" s="822"/>
      <c r="AB1083" s="822"/>
      <c r="AC1083" s="833"/>
      <c r="AD1083" s="531">
        <v>82.96</v>
      </c>
      <c r="AE1083" s="531">
        <v>-1.26</v>
      </c>
      <c r="AF1083" s="531">
        <v>21.01</v>
      </c>
      <c r="AG1083" s="549">
        <v>6</v>
      </c>
      <c r="AH1083" s="549">
        <v>77</v>
      </c>
      <c r="AI1083" s="533"/>
      <c r="AJ1083" s="437"/>
      <c r="AK1083" s="437"/>
      <c r="AL1083" s="437"/>
      <c r="AM1083" s="550" t="s">
        <v>55</v>
      </c>
      <c r="AN1083" s="551" t="s">
        <v>55</v>
      </c>
      <c r="AO1083" s="550" t="s">
        <v>55</v>
      </c>
      <c r="AP1083" s="550" t="s">
        <v>55</v>
      </c>
      <c r="AQ1083" s="609" t="s">
        <v>32</v>
      </c>
      <c r="AR1083" s="550" t="s">
        <v>2239</v>
      </c>
      <c r="AS1083" s="437" t="s">
        <v>3361</v>
      </c>
      <c r="AT1083" s="437"/>
      <c r="AU1083" s="796" t="s">
        <v>2241</v>
      </c>
      <c r="AV1083" s="437">
        <v>1082</v>
      </c>
    </row>
    <row r="1084" spans="1:48" ht="27">
      <c r="A1084" s="541">
        <v>46044</v>
      </c>
      <c r="B1084" s="542">
        <v>101</v>
      </c>
      <c r="C1084" s="543">
        <v>0.125</v>
      </c>
      <c r="D1084" s="544">
        <v>1221</v>
      </c>
      <c r="E1084" s="544" t="s">
        <v>21</v>
      </c>
      <c r="F1084" s="544" t="s">
        <v>55</v>
      </c>
      <c r="G1084" s="858">
        <v>14.15</v>
      </c>
      <c r="H1084" s="858">
        <v>14.5</v>
      </c>
      <c r="I1084" s="858">
        <v>14.5</v>
      </c>
      <c r="J1084" s="545"/>
      <c r="K1084" s="831">
        <v>15.06</v>
      </c>
      <c r="L1084" s="546">
        <f>(SSSE[[#This Row],[Protéine Brut (%) (+/-0,7)]]/(100-SSSE[[#This Row],[Humidité (%)]]))*100</f>
        <v>17.542224810716366</v>
      </c>
      <c r="M1084" s="866"/>
      <c r="N1084" s="866"/>
      <c r="O1084" s="866"/>
      <c r="P1084" s="866"/>
      <c r="Q1084" s="867"/>
      <c r="R1084" s="868"/>
      <c r="S1084" s="868"/>
      <c r="T1084" s="868"/>
      <c r="U1084" s="867"/>
      <c r="V1084" s="868"/>
      <c r="W1084" s="868"/>
      <c r="X1084" s="868"/>
      <c r="Y1084" s="884"/>
      <c r="Z1084" s="863"/>
      <c r="AA1084" s="824"/>
      <c r="AB1084" s="824"/>
      <c r="AC1084" s="1122"/>
      <c r="AD1084" s="531">
        <v>83.41</v>
      </c>
      <c r="AE1084" s="531">
        <v>-1.39</v>
      </c>
      <c r="AF1084" s="531">
        <v>21.25</v>
      </c>
      <c r="AG1084" s="549">
        <v>5</v>
      </c>
      <c r="AH1084" s="549">
        <v>72</v>
      </c>
      <c r="AI1084" s="949"/>
      <c r="AJ1084" s="550"/>
      <c r="AK1084" s="550"/>
      <c r="AL1084" s="550"/>
      <c r="AM1084" s="550" t="s">
        <v>55</v>
      </c>
      <c r="AN1084" s="551" t="s">
        <v>55</v>
      </c>
      <c r="AO1084" s="550" t="s">
        <v>55</v>
      </c>
      <c r="AP1084" s="550" t="s">
        <v>55</v>
      </c>
      <c r="AQ1084" s="609" t="s">
        <v>32</v>
      </c>
      <c r="AR1084" s="550" t="s">
        <v>2239</v>
      </c>
      <c r="AS1084" s="437" t="s">
        <v>3362</v>
      </c>
      <c r="AT1084" s="437"/>
      <c r="AU1084" s="796" t="s">
        <v>2241</v>
      </c>
      <c r="AV1084" s="437">
        <v>1083</v>
      </c>
    </row>
    <row r="1085" spans="1:48" ht="27">
      <c r="A1085" s="541">
        <v>46044</v>
      </c>
      <c r="B1085" s="542">
        <v>101</v>
      </c>
      <c r="C1085" s="543">
        <v>0.33333333333333331</v>
      </c>
      <c r="D1085" s="544">
        <v>1222</v>
      </c>
      <c r="E1085" s="544" t="s">
        <v>21</v>
      </c>
      <c r="F1085" s="544" t="s">
        <v>55</v>
      </c>
      <c r="G1085" s="858">
        <v>14</v>
      </c>
      <c r="H1085" s="858">
        <v>14.04</v>
      </c>
      <c r="I1085" s="858">
        <v>14.25</v>
      </c>
      <c r="J1085" s="545"/>
      <c r="K1085" s="831">
        <v>14.09</v>
      </c>
      <c r="L1085" s="546">
        <f>(SSSE[[#This Row],[Protéine Brut (%) (+/-0,7)]]/(100-SSSE[[#This Row],[Humidité (%)]]))*100</f>
        <v>16.38372093023256</v>
      </c>
      <c r="M1085" s="866">
        <v>0.8</v>
      </c>
      <c r="N1085" s="866"/>
      <c r="O1085" s="866">
        <v>2.2799999999999998</v>
      </c>
      <c r="P1085" s="866">
        <v>3.56</v>
      </c>
      <c r="Q1085" s="867">
        <f t="shared" ref="Q1083:Q1085" si="153">SUM(M1085:P1085)</f>
        <v>6.6400000000000006</v>
      </c>
      <c r="R1085" s="868">
        <v>19.02</v>
      </c>
      <c r="S1085" s="868">
        <v>31.05</v>
      </c>
      <c r="T1085" s="868">
        <v>17</v>
      </c>
      <c r="U1085" s="867">
        <f>SUM(SSSE[[#This Row],[G 355µ]:[G 250µ]])</f>
        <v>67.069999999999993</v>
      </c>
      <c r="V1085" s="868">
        <v>14.55</v>
      </c>
      <c r="W1085" s="868">
        <v>7.31</v>
      </c>
      <c r="X1085" s="868">
        <v>2.13</v>
      </c>
      <c r="Y1085" s="884">
        <v>1.91</v>
      </c>
      <c r="Z1085" s="863">
        <f t="shared" ref="Z1083:Z1086" si="154">SUM(V1085:Y1085)</f>
        <v>25.9</v>
      </c>
      <c r="AA1085" s="824">
        <v>40.26</v>
      </c>
      <c r="AB1085" s="824">
        <v>74.97</v>
      </c>
      <c r="AC1085" s="1122">
        <v>14.6</v>
      </c>
      <c r="AD1085" s="547">
        <v>83.02</v>
      </c>
      <c r="AE1085" s="547">
        <v>-1.54</v>
      </c>
      <c r="AF1085" s="547">
        <v>21.77</v>
      </c>
      <c r="AG1085" s="549">
        <v>5</v>
      </c>
      <c r="AH1085" s="549">
        <v>65</v>
      </c>
      <c r="AI1085" s="949"/>
      <c r="AJ1085" s="550"/>
      <c r="AK1085" s="1036" t="s">
        <v>3363</v>
      </c>
      <c r="AL1085" s="550"/>
      <c r="AM1085" s="550" t="s">
        <v>55</v>
      </c>
      <c r="AN1085" s="551" t="s">
        <v>55</v>
      </c>
      <c r="AO1085" s="550" t="s">
        <v>55</v>
      </c>
      <c r="AP1085" s="550" t="s">
        <v>55</v>
      </c>
      <c r="AQ1085" s="609" t="s">
        <v>32</v>
      </c>
      <c r="AR1085" s="550" t="s">
        <v>2239</v>
      </c>
      <c r="AS1085" s="437" t="s">
        <v>3364</v>
      </c>
      <c r="AT1085" s="437"/>
      <c r="AU1085" s="796" t="s">
        <v>2241</v>
      </c>
      <c r="AV1085" s="437">
        <v>1084</v>
      </c>
    </row>
    <row r="1086" spans="1:48" ht="27">
      <c r="A1086" s="541">
        <v>46045</v>
      </c>
      <c r="B1086" s="542">
        <v>101</v>
      </c>
      <c r="C1086" s="543">
        <v>0.375</v>
      </c>
      <c r="D1086" s="544">
        <v>1224</v>
      </c>
      <c r="E1086" s="544" t="s">
        <v>59</v>
      </c>
      <c r="F1086" s="544" t="s">
        <v>55</v>
      </c>
      <c r="G1086" s="858">
        <v>14.38</v>
      </c>
      <c r="H1086" s="858">
        <v>14.5</v>
      </c>
      <c r="I1086" s="858">
        <v>14.2</v>
      </c>
      <c r="J1086" s="545"/>
      <c r="K1086" s="831">
        <v>14.11</v>
      </c>
      <c r="L1086" s="546">
        <f>(SSSE[[#This Row],[Protéine Brut (%) (+/-0,7)]]/(100-SSSE[[#This Row],[Humidité (%)]]))*100</f>
        <v>16.47979444055127</v>
      </c>
      <c r="M1086" s="866">
        <v>0.08</v>
      </c>
      <c r="N1086" s="866"/>
      <c r="O1086" s="866">
        <v>1.29</v>
      </c>
      <c r="P1086" s="866">
        <v>1.85</v>
      </c>
      <c r="Q1086" s="867">
        <f>SUM(M1086:P1086)</f>
        <v>3.22</v>
      </c>
      <c r="R1086" s="868">
        <v>12.39</v>
      </c>
      <c r="S1086" s="868">
        <v>26.29</v>
      </c>
      <c r="T1086" s="868">
        <v>18.27</v>
      </c>
      <c r="U1086" s="867">
        <f>SUM(SSSE[[#This Row],[G 355µ]:[G 250µ]])</f>
        <v>56.95</v>
      </c>
      <c r="V1086" s="868">
        <v>16.73</v>
      </c>
      <c r="W1086" s="868">
        <v>9.5399999999999991</v>
      </c>
      <c r="X1086" s="868">
        <v>6.37</v>
      </c>
      <c r="Y1086" s="884">
        <v>6.13</v>
      </c>
      <c r="Z1086" s="863">
        <f>SUM(V1086:Y1086)</f>
        <v>38.770000000000003</v>
      </c>
      <c r="AA1086" s="824">
        <v>37.58</v>
      </c>
      <c r="AB1086" s="824">
        <v>77.650000000000006</v>
      </c>
      <c r="AC1086" s="1122">
        <v>13</v>
      </c>
      <c r="AD1086" s="547">
        <v>83.8</v>
      </c>
      <c r="AE1086" s="547">
        <v>-1.39</v>
      </c>
      <c r="AF1086" s="547">
        <v>19.989999999999998</v>
      </c>
      <c r="AG1086" s="549">
        <v>6</v>
      </c>
      <c r="AH1086" s="549">
        <v>70</v>
      </c>
      <c r="AI1086" s="949"/>
      <c r="AJ1086" s="550"/>
      <c r="AK1086" s="550"/>
      <c r="AL1086" s="550" t="s">
        <v>105</v>
      </c>
      <c r="AM1086" s="550" t="s">
        <v>55</v>
      </c>
      <c r="AN1086" s="551" t="s">
        <v>55</v>
      </c>
      <c r="AO1086" s="550" t="s">
        <v>55</v>
      </c>
      <c r="AP1086" s="550" t="s">
        <v>55</v>
      </c>
      <c r="AQ1086" s="609" t="s">
        <v>32</v>
      </c>
      <c r="AR1086" s="550" t="s">
        <v>2239</v>
      </c>
      <c r="AS1086" s="437" t="s">
        <v>3365</v>
      </c>
      <c r="AT1086" s="437"/>
      <c r="AU1086" s="796" t="s">
        <v>2241</v>
      </c>
      <c r="AV1086" s="437">
        <v>1085</v>
      </c>
    </row>
    <row r="1087" spans="1:48" ht="27">
      <c r="A1087" s="541">
        <v>46045</v>
      </c>
      <c r="B1087" s="542">
        <v>101</v>
      </c>
      <c r="C1087" s="543">
        <v>0.49652777777777779</v>
      </c>
      <c r="D1087" s="544">
        <v>1242</v>
      </c>
      <c r="E1087" s="544" t="s">
        <v>21</v>
      </c>
      <c r="F1087" s="544" t="s">
        <v>55</v>
      </c>
      <c r="G1087" s="858">
        <v>13.84</v>
      </c>
      <c r="H1087" s="858">
        <v>13.7</v>
      </c>
      <c r="I1087" s="858">
        <v>13.9</v>
      </c>
      <c r="J1087" s="545"/>
      <c r="K1087" s="831">
        <v>14.36</v>
      </c>
      <c r="L1087" s="546">
        <f>(SSSE[[#This Row],[Protéine Brut (%) (+/-0,7)]]/(100-SSSE[[#This Row],[Humidité (%)]]))*100</f>
        <v>16.666666666666664</v>
      </c>
      <c r="M1087" s="866">
        <v>0.05</v>
      </c>
      <c r="N1087" s="866"/>
      <c r="O1087" s="866">
        <v>1.52</v>
      </c>
      <c r="P1087" s="866">
        <v>1.34</v>
      </c>
      <c r="Q1087" s="867">
        <f>SUM(M1087:P1087)</f>
        <v>2.91</v>
      </c>
      <c r="R1087" s="868">
        <v>14.1</v>
      </c>
      <c r="S1087" s="868">
        <v>30.56</v>
      </c>
      <c r="T1087" s="868">
        <v>17.09</v>
      </c>
      <c r="U1087" s="867">
        <f>SUM(SSSE[[#This Row],[G 355µ]:[G 250µ]])</f>
        <v>61.75</v>
      </c>
      <c r="V1087" s="868">
        <v>17.53</v>
      </c>
      <c r="W1087" s="868">
        <v>9.66</v>
      </c>
      <c r="X1087" s="868">
        <v>3.12</v>
      </c>
      <c r="Y1087" s="884">
        <v>3.06</v>
      </c>
      <c r="Z1087" s="863">
        <f>SUM(V1087:Y1087)</f>
        <v>33.370000000000005</v>
      </c>
      <c r="AA1087" s="824"/>
      <c r="AB1087" s="824"/>
      <c r="AC1087" s="1122"/>
      <c r="AD1087" s="547">
        <v>83.84</v>
      </c>
      <c r="AE1087" s="547">
        <v>-1.42</v>
      </c>
      <c r="AF1087" s="547">
        <v>21.1</v>
      </c>
      <c r="AG1087" s="549">
        <v>3</v>
      </c>
      <c r="AH1087" s="549">
        <v>60</v>
      </c>
      <c r="AI1087" s="949"/>
      <c r="AJ1087" s="550"/>
      <c r="AK1087" s="550"/>
      <c r="AL1087" s="550" t="s">
        <v>105</v>
      </c>
      <c r="AM1087" s="550" t="s">
        <v>55</v>
      </c>
      <c r="AN1087" s="551" t="s">
        <v>55</v>
      </c>
      <c r="AO1087" s="550" t="s">
        <v>55</v>
      </c>
      <c r="AP1087" s="550" t="s">
        <v>55</v>
      </c>
      <c r="AQ1087" s="609" t="s">
        <v>32</v>
      </c>
      <c r="AR1087" s="550" t="s">
        <v>2239</v>
      </c>
      <c r="AS1087" s="437" t="s">
        <v>3366</v>
      </c>
      <c r="AT1087" s="437"/>
      <c r="AU1087" s="796" t="s">
        <v>2241</v>
      </c>
      <c r="AV1087" s="437">
        <v>1086</v>
      </c>
    </row>
    <row r="1088" spans="1:48" ht="27">
      <c r="A1088" s="541">
        <v>46045</v>
      </c>
      <c r="B1088" s="542">
        <v>101</v>
      </c>
      <c r="C1088" s="543">
        <v>0.62152777777777779</v>
      </c>
      <c r="D1088" s="544">
        <v>1243</v>
      </c>
      <c r="E1088" s="544" t="s">
        <v>84</v>
      </c>
      <c r="F1088" s="544" t="s">
        <v>55</v>
      </c>
      <c r="G1088" s="858">
        <v>13.78</v>
      </c>
      <c r="H1088" s="858"/>
      <c r="I1088" s="1218">
        <v>13.97</v>
      </c>
      <c r="J1088" s="545"/>
      <c r="K1088" s="831">
        <v>14.03</v>
      </c>
      <c r="L1088" s="546">
        <f>(SSSE[[#This Row],[Protéine Brut (%) (+/-0,7)]]/(100-SSSE[[#This Row],[Humidité (%)]]))*100</f>
        <v>16.272326606355833</v>
      </c>
      <c r="M1088" s="866">
        <v>0.09</v>
      </c>
      <c r="N1088" s="866"/>
      <c r="O1088" s="866">
        <v>1.4</v>
      </c>
      <c r="P1088" s="866">
        <v>1.95</v>
      </c>
      <c r="Q1088" s="867">
        <f>SUM(M1088:P1088)</f>
        <v>3.44</v>
      </c>
      <c r="R1088" s="868">
        <v>15.29</v>
      </c>
      <c r="S1088" s="868">
        <v>28.68</v>
      </c>
      <c r="T1088" s="868">
        <v>16.91</v>
      </c>
      <c r="U1088" s="867">
        <f>SUM(SSSE[[#This Row],[G 355µ]:[G 250µ]])</f>
        <v>60.879999999999995</v>
      </c>
      <c r="V1088" s="868">
        <v>15.68</v>
      </c>
      <c r="W1088" s="868">
        <v>9.42</v>
      </c>
      <c r="X1088" s="868">
        <v>5.45</v>
      </c>
      <c r="Y1088" s="884">
        <v>3.27</v>
      </c>
      <c r="Z1088" s="863">
        <f>SUM(V1088:Y1088)</f>
        <v>33.82</v>
      </c>
      <c r="AA1088" s="824">
        <v>35.049999999999997</v>
      </c>
      <c r="AB1088" s="824">
        <v>81.239999999999995</v>
      </c>
      <c r="AC1088" s="1122">
        <v>13.4</v>
      </c>
      <c r="AD1088" s="547">
        <v>84.54</v>
      </c>
      <c r="AE1088" s="547">
        <v>-1.7</v>
      </c>
      <c r="AF1088" s="547">
        <v>21</v>
      </c>
      <c r="AG1088" s="549">
        <v>4</v>
      </c>
      <c r="AH1088" s="549">
        <v>66</v>
      </c>
      <c r="AI1088" s="949"/>
      <c r="AJ1088" s="550"/>
      <c r="AK1088" s="550"/>
      <c r="AL1088" s="550" t="s">
        <v>105</v>
      </c>
      <c r="AM1088" s="550" t="s">
        <v>55</v>
      </c>
      <c r="AN1088" s="551" t="s">
        <v>55</v>
      </c>
      <c r="AO1088" s="550" t="s">
        <v>55</v>
      </c>
      <c r="AP1088" s="550" t="s">
        <v>55</v>
      </c>
      <c r="AQ1088" s="609" t="s">
        <v>32</v>
      </c>
      <c r="AR1088" s="550" t="s">
        <v>2239</v>
      </c>
      <c r="AS1088" s="437" t="s">
        <v>3367</v>
      </c>
      <c r="AT1088" s="437"/>
      <c r="AU1088" s="796" t="s">
        <v>2241</v>
      </c>
      <c r="AV1088" s="437">
        <v>1087</v>
      </c>
    </row>
    <row r="1089" spans="1:48" ht="27">
      <c r="A1089" s="541">
        <v>46046</v>
      </c>
      <c r="B1089" s="542">
        <v>101</v>
      </c>
      <c r="C1089" s="543">
        <v>0.39583333333333331</v>
      </c>
      <c r="D1089" s="544">
        <v>1255</v>
      </c>
      <c r="E1089" s="544" t="s">
        <v>59</v>
      </c>
      <c r="F1089" s="544" t="s">
        <v>55</v>
      </c>
      <c r="G1089" s="858">
        <v>14.48</v>
      </c>
      <c r="H1089" s="858"/>
      <c r="I1089" s="1218"/>
      <c r="J1089" s="545"/>
      <c r="K1089" s="831">
        <v>14.18</v>
      </c>
      <c r="L1089" s="546">
        <f>(SSSE[[#This Row],[Protéine Brut (%) (+/-0,7)]]/(100-SSSE[[#This Row],[Humidité (%)]]))*100</f>
        <v>16.580916744621142</v>
      </c>
      <c r="M1089" s="866">
        <v>0.11</v>
      </c>
      <c r="N1089" s="866"/>
      <c r="O1089" s="866">
        <v>1.23</v>
      </c>
      <c r="P1089" s="866">
        <v>2.0099999999999998</v>
      </c>
      <c r="Q1089" s="867">
        <f>SUM(M1089:P1089)</f>
        <v>3.3499999999999996</v>
      </c>
      <c r="R1089" s="868">
        <v>11.42</v>
      </c>
      <c r="S1089" s="868">
        <v>24.2</v>
      </c>
      <c r="T1089" s="868">
        <v>17.100000000000001</v>
      </c>
      <c r="U1089" s="867">
        <f>SUM(SSSE[[#This Row],[G 355µ]:[G 250µ]])</f>
        <v>52.72</v>
      </c>
      <c r="V1089" s="868">
        <v>16.239999999999998</v>
      </c>
      <c r="W1089" s="868">
        <v>8.9</v>
      </c>
      <c r="X1089" s="868">
        <v>8.2200000000000006</v>
      </c>
      <c r="Y1089" s="884">
        <v>8.4</v>
      </c>
      <c r="Z1089" s="863">
        <f t="shared" ref="Z1089:Z1103" si="155">SUM(V1089:Y1089)</f>
        <v>41.76</v>
      </c>
      <c r="AA1089" s="824"/>
      <c r="AB1089" s="824"/>
      <c r="AC1089" s="1122"/>
      <c r="AD1089" s="547">
        <v>85.66</v>
      </c>
      <c r="AE1089" s="547">
        <v>-1.32</v>
      </c>
      <c r="AF1089" s="547">
        <v>19.22</v>
      </c>
      <c r="AG1089" s="549">
        <v>4</v>
      </c>
      <c r="AH1089" s="549">
        <v>68</v>
      </c>
      <c r="AI1089" s="949"/>
      <c r="AJ1089" s="550"/>
      <c r="AK1089" s="550" t="s">
        <v>2906</v>
      </c>
      <c r="AL1089" s="550" t="s">
        <v>105</v>
      </c>
      <c r="AM1089" s="550" t="s">
        <v>55</v>
      </c>
      <c r="AN1089" s="551" t="s">
        <v>55</v>
      </c>
      <c r="AO1089" s="550" t="s">
        <v>55</v>
      </c>
      <c r="AP1089" s="550" t="s">
        <v>55</v>
      </c>
      <c r="AQ1089" s="609" t="s">
        <v>32</v>
      </c>
      <c r="AR1089" s="550" t="s">
        <v>2239</v>
      </c>
      <c r="AS1089" s="437" t="s">
        <v>3368</v>
      </c>
      <c r="AT1089" s="437"/>
      <c r="AU1089" s="796" t="s">
        <v>2241</v>
      </c>
      <c r="AV1089" s="437">
        <v>1088</v>
      </c>
    </row>
    <row r="1090" spans="1:48" ht="27">
      <c r="A1090" s="541">
        <v>46046</v>
      </c>
      <c r="B1090" s="542">
        <v>101</v>
      </c>
      <c r="C1090" s="543">
        <v>0.4375</v>
      </c>
      <c r="D1090" s="544">
        <v>1271</v>
      </c>
      <c r="E1090" s="544" t="s">
        <v>84</v>
      </c>
      <c r="F1090" s="544" t="s">
        <v>55</v>
      </c>
      <c r="G1090" s="858">
        <v>13.82</v>
      </c>
      <c r="H1090" s="858"/>
      <c r="I1090" s="1218">
        <v>13.94</v>
      </c>
      <c r="J1090" s="1235">
        <v>0.56000000000000005</v>
      </c>
      <c r="K1090" s="831">
        <v>14.07</v>
      </c>
      <c r="L1090" s="546">
        <f>(SSSE[[#This Row],[Protéine Brut (%) (+/-0,7)]]/(100-SSSE[[#This Row],[Humidité (%)]]))*100</f>
        <v>16.326293803666744</v>
      </c>
      <c r="M1090" s="866">
        <v>7.0000000000000007E-2</v>
      </c>
      <c r="N1090" s="866"/>
      <c r="O1090" s="866">
        <v>1.05</v>
      </c>
      <c r="P1090" s="866">
        <v>1.45</v>
      </c>
      <c r="Q1090" s="867">
        <f>SUM(M1090:P1090)</f>
        <v>2.5700000000000003</v>
      </c>
      <c r="R1090" s="868">
        <v>12.13</v>
      </c>
      <c r="S1090" s="868">
        <v>27.83</v>
      </c>
      <c r="T1090" s="868">
        <v>19.13</v>
      </c>
      <c r="U1090" s="867">
        <f>SUM(SSSE[[#This Row],[G 355µ]:[G 250µ]])</f>
        <v>59.09</v>
      </c>
      <c r="V1090" s="868">
        <v>18.77</v>
      </c>
      <c r="W1090" s="868">
        <v>10.07</v>
      </c>
      <c r="X1090" s="868">
        <v>4.68</v>
      </c>
      <c r="Y1090" s="884">
        <v>4.0199999999999996</v>
      </c>
      <c r="Z1090" s="863">
        <f t="shared" si="155"/>
        <v>37.539999999999992</v>
      </c>
      <c r="AA1090" s="824">
        <v>37</v>
      </c>
      <c r="AB1090" s="824">
        <v>80</v>
      </c>
      <c r="AC1090" s="1122">
        <v>13.7</v>
      </c>
      <c r="AD1090" s="547">
        <v>84.69</v>
      </c>
      <c r="AE1090" s="547">
        <v>-1.61</v>
      </c>
      <c r="AF1090" s="547">
        <v>21.42</v>
      </c>
      <c r="AG1090" s="549">
        <v>3</v>
      </c>
      <c r="AH1090" s="549">
        <v>60</v>
      </c>
      <c r="AI1090" s="949"/>
      <c r="AJ1090" s="550"/>
      <c r="AK1090" s="437" t="s">
        <v>3333</v>
      </c>
      <c r="AL1090" s="550" t="s">
        <v>105</v>
      </c>
      <c r="AM1090" s="550" t="s">
        <v>55</v>
      </c>
      <c r="AN1090" s="551" t="s">
        <v>55</v>
      </c>
      <c r="AO1090" s="550" t="s">
        <v>55</v>
      </c>
      <c r="AP1090" s="550" t="s">
        <v>55</v>
      </c>
      <c r="AQ1090" s="609" t="s">
        <v>32</v>
      </c>
      <c r="AR1090" s="550" t="s">
        <v>2239</v>
      </c>
      <c r="AS1090" s="437" t="s">
        <v>3369</v>
      </c>
      <c r="AT1090" s="437"/>
      <c r="AU1090" s="796" t="s">
        <v>2241</v>
      </c>
      <c r="AV1090" s="437">
        <v>1089</v>
      </c>
    </row>
    <row r="1091" spans="1:48" ht="27">
      <c r="A1091" s="541">
        <v>46046</v>
      </c>
      <c r="B1091" s="542">
        <v>101</v>
      </c>
      <c r="C1091" s="543">
        <v>0.4375</v>
      </c>
      <c r="D1091" s="544">
        <v>1272</v>
      </c>
      <c r="E1091" s="544" t="s">
        <v>84</v>
      </c>
      <c r="F1091" s="544" t="s">
        <v>55</v>
      </c>
      <c r="G1091" s="858">
        <v>13.82</v>
      </c>
      <c r="H1091" s="858"/>
      <c r="I1091" s="1218">
        <v>13.96</v>
      </c>
      <c r="J1091" s="545"/>
      <c r="K1091" s="831">
        <v>14.44</v>
      </c>
      <c r="L1091" s="546">
        <f>(SSSE[[#This Row],[Protéine Brut (%) (+/-0,7)]]/(100-SSSE[[#This Row],[Humidité (%)]]))*100</f>
        <v>16.755627755859827</v>
      </c>
      <c r="M1091" s="866"/>
      <c r="N1091" s="866"/>
      <c r="O1091" s="866"/>
      <c r="P1091" s="866"/>
      <c r="Q1091" s="867"/>
      <c r="R1091" s="868"/>
      <c r="S1091" s="868"/>
      <c r="T1091" s="868"/>
      <c r="U1091" s="867"/>
      <c r="V1091" s="868"/>
      <c r="W1091" s="868"/>
      <c r="X1091" s="868"/>
      <c r="Y1091" s="884"/>
      <c r="Z1091" s="863"/>
      <c r="AA1091" s="824"/>
      <c r="AB1091" s="824"/>
      <c r="AC1091" s="1122"/>
      <c r="AD1091" s="547">
        <v>84.7</v>
      </c>
      <c r="AE1091" s="547">
        <v>-1.51</v>
      </c>
      <c r="AF1091" s="547">
        <v>21.06</v>
      </c>
      <c r="AG1091" s="549">
        <v>3</v>
      </c>
      <c r="AH1091" s="549">
        <v>59</v>
      </c>
      <c r="AI1091" s="949"/>
      <c r="AJ1091" s="550"/>
      <c r="AK1091" s="550" t="s">
        <v>3335</v>
      </c>
      <c r="AL1091" s="550" t="s">
        <v>105</v>
      </c>
      <c r="AM1091" s="550" t="s">
        <v>55</v>
      </c>
      <c r="AN1091" s="551" t="s">
        <v>55</v>
      </c>
      <c r="AO1091" s="550" t="s">
        <v>55</v>
      </c>
      <c r="AP1091" s="550" t="s">
        <v>55</v>
      </c>
      <c r="AQ1091" s="609" t="s">
        <v>32</v>
      </c>
      <c r="AR1091" s="550" t="s">
        <v>2239</v>
      </c>
      <c r="AS1091" s="437" t="s">
        <v>3370</v>
      </c>
      <c r="AT1091" s="437"/>
      <c r="AU1091" s="796" t="s">
        <v>2241</v>
      </c>
      <c r="AV1091" s="437">
        <v>1090</v>
      </c>
    </row>
    <row r="1092" spans="1:48" ht="27">
      <c r="A1092" s="541">
        <v>46046</v>
      </c>
      <c r="B1092" s="542">
        <v>101</v>
      </c>
      <c r="C1092" s="543">
        <v>0.45833333333333331</v>
      </c>
      <c r="D1092" s="544">
        <v>1273</v>
      </c>
      <c r="E1092" s="544" t="s">
        <v>84</v>
      </c>
      <c r="F1092" s="544" t="s">
        <v>55</v>
      </c>
      <c r="G1092" s="858">
        <v>13.69</v>
      </c>
      <c r="H1092" s="858"/>
      <c r="I1092" s="1218">
        <v>13.99</v>
      </c>
      <c r="J1092" s="545"/>
      <c r="K1092" s="831">
        <v>14.36</v>
      </c>
      <c r="L1092" s="546">
        <f>(SSSE[[#This Row],[Protéine Brut (%) (+/-0,7)]]/(100-SSSE[[#This Row],[Humidité (%)]]))*100</f>
        <v>16.637701309234153</v>
      </c>
      <c r="M1092" s="866">
        <v>0.1</v>
      </c>
      <c r="N1092" s="866"/>
      <c r="O1092" s="866">
        <v>1.2</v>
      </c>
      <c r="P1092" s="866">
        <v>1.7</v>
      </c>
      <c r="Q1092" s="867">
        <f>SUM(M1092:P1092)</f>
        <v>3</v>
      </c>
      <c r="R1092" s="868">
        <v>12</v>
      </c>
      <c r="S1092" s="868">
        <v>28</v>
      </c>
      <c r="T1092" s="868">
        <v>20</v>
      </c>
      <c r="U1092" s="867">
        <f>SUM(SSSE[[#This Row],[G 355µ]:[G 250µ]])</f>
        <v>60</v>
      </c>
      <c r="V1092" s="868">
        <v>18</v>
      </c>
      <c r="W1092" s="868">
        <v>11</v>
      </c>
      <c r="X1092" s="868">
        <v>4</v>
      </c>
      <c r="Y1092" s="884">
        <v>4</v>
      </c>
      <c r="Z1092" s="863">
        <f t="shared" si="155"/>
        <v>37</v>
      </c>
      <c r="AA1092" s="824">
        <v>37</v>
      </c>
      <c r="AB1092" s="824">
        <v>81</v>
      </c>
      <c r="AC1092" s="1122">
        <v>13.74</v>
      </c>
      <c r="AD1092" s="547">
        <v>84.73</v>
      </c>
      <c r="AE1092" s="547">
        <v>-1.44</v>
      </c>
      <c r="AF1092" s="547">
        <v>20.7</v>
      </c>
      <c r="AG1092" s="549">
        <v>3</v>
      </c>
      <c r="AH1092" s="549">
        <v>62</v>
      </c>
      <c r="AI1092" s="949"/>
      <c r="AJ1092" s="550"/>
      <c r="AK1092" s="437" t="s">
        <v>3333</v>
      </c>
      <c r="AL1092" s="550" t="s">
        <v>105</v>
      </c>
      <c r="AM1092" s="550" t="s">
        <v>55</v>
      </c>
      <c r="AN1092" s="551" t="s">
        <v>55</v>
      </c>
      <c r="AO1092" s="550" t="s">
        <v>55</v>
      </c>
      <c r="AP1092" s="550" t="s">
        <v>55</v>
      </c>
      <c r="AQ1092" s="609" t="s">
        <v>32</v>
      </c>
      <c r="AR1092" s="550" t="s">
        <v>2239</v>
      </c>
      <c r="AS1092" s="437" t="s">
        <v>3371</v>
      </c>
      <c r="AT1092" s="437"/>
      <c r="AU1092" s="796" t="s">
        <v>2241</v>
      </c>
      <c r="AV1092" s="437">
        <v>1091</v>
      </c>
    </row>
    <row r="1093" spans="1:48" ht="27">
      <c r="A1093" s="541">
        <v>46046</v>
      </c>
      <c r="B1093" s="536">
        <v>101</v>
      </c>
      <c r="C1093" s="537">
        <v>0.45833333333333331</v>
      </c>
      <c r="D1093" s="538">
        <v>1274</v>
      </c>
      <c r="E1093" s="544" t="s">
        <v>84</v>
      </c>
      <c r="F1093" s="544" t="s">
        <v>55</v>
      </c>
      <c r="G1093" s="857">
        <v>13.69</v>
      </c>
      <c r="H1093" s="857"/>
      <c r="I1093" s="857"/>
      <c r="J1093" s="530"/>
      <c r="K1093" s="830">
        <v>14.39</v>
      </c>
      <c r="L1093" s="546">
        <f>(SSSE[[#This Row],[Protéine Brut (%) (+/-0,7)]]/(100-SSSE[[#This Row],[Humidité (%)]]))*100</f>
        <v>16.672459738153169</v>
      </c>
      <c r="M1093" s="865"/>
      <c r="N1093" s="865"/>
      <c r="O1093" s="865"/>
      <c r="P1093" s="865"/>
      <c r="Q1093" s="863"/>
      <c r="R1093" s="862"/>
      <c r="S1093" s="862"/>
      <c r="T1093" s="862"/>
      <c r="U1093" s="863"/>
      <c r="V1093" s="862"/>
      <c r="W1093" s="862"/>
      <c r="X1093" s="862"/>
      <c r="Y1093" s="883"/>
      <c r="Z1093" s="863"/>
      <c r="AA1093" s="822"/>
      <c r="AB1093" s="822"/>
      <c r="AC1093" s="833"/>
      <c r="AD1093" s="531">
        <v>84.44</v>
      </c>
      <c r="AE1093" s="531">
        <v>-1.45</v>
      </c>
      <c r="AF1093" s="531">
        <v>21</v>
      </c>
      <c r="AG1093" s="549">
        <v>3</v>
      </c>
      <c r="AH1093" s="549">
        <v>60</v>
      </c>
      <c r="AI1093" s="533"/>
      <c r="AJ1093" s="437"/>
      <c r="AK1093" s="550" t="s">
        <v>3335</v>
      </c>
      <c r="AL1093" s="550" t="s">
        <v>105</v>
      </c>
      <c r="AM1093" s="550" t="s">
        <v>55</v>
      </c>
      <c r="AN1093" s="551" t="s">
        <v>55</v>
      </c>
      <c r="AO1093" s="550" t="s">
        <v>55</v>
      </c>
      <c r="AP1093" s="550" t="s">
        <v>55</v>
      </c>
      <c r="AQ1093" s="609" t="s">
        <v>32</v>
      </c>
      <c r="AR1093" s="550" t="s">
        <v>2239</v>
      </c>
      <c r="AS1093" s="437" t="s">
        <v>3372</v>
      </c>
      <c r="AT1093" s="437"/>
      <c r="AU1093" s="796" t="s">
        <v>2241</v>
      </c>
      <c r="AV1093" s="437">
        <v>1092</v>
      </c>
    </row>
    <row r="1094" spans="1:48" ht="27">
      <c r="A1094" s="541">
        <v>46048</v>
      </c>
      <c r="B1094" s="542">
        <v>101</v>
      </c>
      <c r="C1094" s="543">
        <v>0.38541666666666669</v>
      </c>
      <c r="D1094" s="544">
        <v>1307</v>
      </c>
      <c r="E1094" s="544" t="s">
        <v>84</v>
      </c>
      <c r="F1094" s="544" t="s">
        <v>55</v>
      </c>
      <c r="G1094" s="858">
        <v>13.68</v>
      </c>
      <c r="H1094" s="858"/>
      <c r="I1094" s="858">
        <v>14.12</v>
      </c>
      <c r="J1094" s="545"/>
      <c r="K1094" s="831">
        <v>14.56</v>
      </c>
      <c r="L1094" s="546">
        <f>(SSSE[[#This Row],[Protéine Brut (%) (+/-0,7)]]/(100-SSSE[[#This Row],[Humidité (%)]]))*100</f>
        <v>16.867469879518072</v>
      </c>
      <c r="M1094" s="866">
        <v>7.0000000000000007E-2</v>
      </c>
      <c r="N1094" s="866"/>
      <c r="O1094" s="866">
        <v>1.41</v>
      </c>
      <c r="P1094" s="866">
        <v>2.12</v>
      </c>
      <c r="Q1094" s="867">
        <f>SUM(M1094:P1094)</f>
        <v>3.6</v>
      </c>
      <c r="R1094" s="868">
        <v>14.38</v>
      </c>
      <c r="S1094" s="868">
        <v>29.51</v>
      </c>
      <c r="T1094" s="868">
        <v>20</v>
      </c>
      <c r="U1094" s="867">
        <f>SUM(SSSE[[#This Row],[G 355µ]:[G 250µ]])</f>
        <v>63.89</v>
      </c>
      <c r="V1094" s="868">
        <v>18</v>
      </c>
      <c r="W1094" s="868">
        <v>6.28</v>
      </c>
      <c r="X1094" s="868">
        <v>3.47</v>
      </c>
      <c r="Y1094" s="884">
        <v>3</v>
      </c>
      <c r="Z1094" s="863">
        <f t="shared" si="155"/>
        <v>30.75</v>
      </c>
      <c r="AA1094" s="824">
        <v>36</v>
      </c>
      <c r="AB1094" s="824">
        <v>80</v>
      </c>
      <c r="AC1094" s="1122">
        <v>13.7</v>
      </c>
      <c r="AD1094" s="547">
        <v>84.39</v>
      </c>
      <c r="AE1094" s="547">
        <v>-1.42</v>
      </c>
      <c r="AF1094" s="547">
        <v>20.61</v>
      </c>
      <c r="AG1094" s="549">
        <v>3</v>
      </c>
      <c r="AH1094" s="549">
        <v>63</v>
      </c>
      <c r="AI1094" s="949"/>
      <c r="AJ1094" s="550"/>
      <c r="AK1094" s="437" t="s">
        <v>3333</v>
      </c>
      <c r="AL1094" s="550" t="s">
        <v>105</v>
      </c>
      <c r="AM1094" s="550" t="s">
        <v>55</v>
      </c>
      <c r="AN1094" s="551" t="s">
        <v>55</v>
      </c>
      <c r="AO1094" s="550" t="s">
        <v>55</v>
      </c>
      <c r="AP1094" s="550" t="s">
        <v>55</v>
      </c>
      <c r="AQ1094" s="609" t="s">
        <v>32</v>
      </c>
      <c r="AR1094" s="550" t="s">
        <v>2239</v>
      </c>
      <c r="AS1094" s="437" t="s">
        <v>3373</v>
      </c>
      <c r="AT1094" s="437"/>
      <c r="AU1094" s="796" t="s">
        <v>2241</v>
      </c>
      <c r="AV1094" s="437">
        <v>1093</v>
      </c>
    </row>
    <row r="1095" spans="1:48" ht="27">
      <c r="A1095" s="541">
        <v>46048</v>
      </c>
      <c r="B1095" s="542">
        <v>101</v>
      </c>
      <c r="C1095" s="543">
        <v>0.39583333333333331</v>
      </c>
      <c r="D1095" s="544">
        <v>1308</v>
      </c>
      <c r="E1095" s="544" t="s">
        <v>84</v>
      </c>
      <c r="F1095" s="544" t="s">
        <v>55</v>
      </c>
      <c r="G1095" s="858">
        <v>13.71</v>
      </c>
      <c r="H1095" s="858"/>
      <c r="I1095" s="858"/>
      <c r="J1095" s="545"/>
      <c r="K1095" s="831">
        <v>14.64</v>
      </c>
      <c r="L1095" s="546">
        <f>(SSSE[[#This Row],[Protéine Brut (%) (+/-0,7)]]/(100-SSSE[[#This Row],[Humidité (%)]]))*100</f>
        <v>16.96604473287751</v>
      </c>
      <c r="M1095" s="866">
        <v>0.12</v>
      </c>
      <c r="N1095" s="866"/>
      <c r="O1095" s="866">
        <v>1.64</v>
      </c>
      <c r="P1095" s="866">
        <v>2</v>
      </c>
      <c r="Q1095" s="867">
        <f>SUM(M1095:P1095)</f>
        <v>3.76</v>
      </c>
      <c r="R1095" s="868">
        <v>14.48</v>
      </c>
      <c r="S1095" s="868">
        <v>28.3</v>
      </c>
      <c r="T1095" s="868">
        <v>16.2</v>
      </c>
      <c r="U1095" s="867">
        <f>SUM(SSSE[[#This Row],[G 355µ]:[G 250µ]])</f>
        <v>58.980000000000004</v>
      </c>
      <c r="V1095" s="868">
        <v>17</v>
      </c>
      <c r="W1095" s="868">
        <v>9.44</v>
      </c>
      <c r="X1095" s="868">
        <v>5.4</v>
      </c>
      <c r="Y1095" s="884">
        <v>4</v>
      </c>
      <c r="Z1095" s="863">
        <f t="shared" si="155"/>
        <v>35.839999999999996</v>
      </c>
      <c r="AA1095" s="824"/>
      <c r="AB1095" s="824"/>
      <c r="AC1095" s="1122"/>
      <c r="AD1095" s="547">
        <v>84.47</v>
      </c>
      <c r="AE1095" s="547">
        <v>-1.42</v>
      </c>
      <c r="AF1095" s="547">
        <v>20.39</v>
      </c>
      <c r="AG1095" s="549">
        <v>3</v>
      </c>
      <c r="AH1095" s="549">
        <v>62</v>
      </c>
      <c r="AI1095" s="949"/>
      <c r="AJ1095" s="550"/>
      <c r="AK1095" s="550" t="s">
        <v>3335</v>
      </c>
      <c r="AL1095" s="550" t="s">
        <v>105</v>
      </c>
      <c r="AM1095" s="550" t="s">
        <v>55</v>
      </c>
      <c r="AN1095" s="551" t="s">
        <v>55</v>
      </c>
      <c r="AO1095" s="550" t="s">
        <v>55</v>
      </c>
      <c r="AP1095" s="550" t="s">
        <v>55</v>
      </c>
      <c r="AQ1095" s="609" t="s">
        <v>32</v>
      </c>
      <c r="AR1095" s="550" t="s">
        <v>2239</v>
      </c>
      <c r="AS1095" s="437" t="s">
        <v>3374</v>
      </c>
      <c r="AT1095" s="437"/>
      <c r="AU1095" s="796" t="s">
        <v>2241</v>
      </c>
      <c r="AV1095" s="437">
        <v>1094</v>
      </c>
    </row>
    <row r="1096" spans="1:48" ht="27">
      <c r="A1096" s="541">
        <v>46048</v>
      </c>
      <c r="B1096" s="542">
        <v>101</v>
      </c>
      <c r="C1096" s="543">
        <v>0.35416666666666669</v>
      </c>
      <c r="D1096" s="544">
        <v>1309</v>
      </c>
      <c r="E1096" s="544" t="s">
        <v>59</v>
      </c>
      <c r="F1096" s="544" t="s">
        <v>55</v>
      </c>
      <c r="G1096" s="858">
        <v>13.93</v>
      </c>
      <c r="H1096" s="858"/>
      <c r="I1096" s="858">
        <v>14.34</v>
      </c>
      <c r="J1096" s="545"/>
      <c r="K1096" s="831">
        <v>14.36</v>
      </c>
      <c r="L1096" s="546">
        <f>(SSSE[[#This Row],[Protéine Brut (%) (+/-0,7)]]/(100-SSSE[[#This Row],[Humidité (%)]]))*100</f>
        <v>16.684094341814802</v>
      </c>
      <c r="M1096" s="866">
        <v>0.1</v>
      </c>
      <c r="N1096" s="866"/>
      <c r="O1096" s="866">
        <v>1.3</v>
      </c>
      <c r="P1096" s="866">
        <v>2.1</v>
      </c>
      <c r="Q1096" s="867">
        <f>SUM(M1096:P1096)</f>
        <v>3.5</v>
      </c>
      <c r="R1096" s="868">
        <v>14</v>
      </c>
      <c r="S1096" s="868">
        <v>29</v>
      </c>
      <c r="T1096" s="868">
        <v>17</v>
      </c>
      <c r="U1096" s="867">
        <f>SUM(SSSE[[#This Row],[G 355µ]:[G 250µ]])</f>
        <v>60</v>
      </c>
      <c r="V1096" s="868">
        <v>17</v>
      </c>
      <c r="W1096" s="868">
        <v>9</v>
      </c>
      <c r="X1096" s="868">
        <v>5</v>
      </c>
      <c r="Y1096" s="884">
        <v>5</v>
      </c>
      <c r="Z1096" s="863">
        <f t="shared" si="155"/>
        <v>36</v>
      </c>
      <c r="AA1096" s="824"/>
      <c r="AB1096" s="824"/>
      <c r="AC1096" s="1122"/>
      <c r="AD1096" s="547">
        <v>83.95</v>
      </c>
      <c r="AE1096" s="547">
        <v>-1.38</v>
      </c>
      <c r="AF1096" s="547">
        <v>20.8</v>
      </c>
      <c r="AG1096" s="549">
        <v>4</v>
      </c>
      <c r="AH1096" s="549">
        <v>67</v>
      </c>
      <c r="AI1096" s="949"/>
      <c r="AJ1096" s="550"/>
      <c r="AK1096" s="550"/>
      <c r="AL1096" s="550" t="s">
        <v>105</v>
      </c>
      <c r="AM1096" s="550" t="s">
        <v>55</v>
      </c>
      <c r="AN1096" s="551" t="s">
        <v>55</v>
      </c>
      <c r="AO1096" s="550" t="s">
        <v>55</v>
      </c>
      <c r="AP1096" s="550" t="s">
        <v>55</v>
      </c>
      <c r="AQ1096" s="609" t="s">
        <v>32</v>
      </c>
      <c r="AR1096" s="550" t="s">
        <v>2239</v>
      </c>
      <c r="AS1096" s="437" t="s">
        <v>3375</v>
      </c>
      <c r="AT1096" s="437"/>
      <c r="AU1096" s="796" t="s">
        <v>2241</v>
      </c>
      <c r="AV1096" s="437">
        <v>1095</v>
      </c>
    </row>
    <row r="1097" spans="1:48" ht="27">
      <c r="A1097" s="541">
        <v>46382</v>
      </c>
      <c r="B1097" s="542">
        <v>101</v>
      </c>
      <c r="C1097" s="543">
        <v>0.39583333333333331</v>
      </c>
      <c r="D1097" s="544">
        <v>1312</v>
      </c>
      <c r="E1097" s="544" t="s">
        <v>21</v>
      </c>
      <c r="F1097" s="544" t="s">
        <v>55</v>
      </c>
      <c r="G1097" s="858">
        <v>13.86</v>
      </c>
      <c r="H1097" s="858"/>
      <c r="I1097" s="858"/>
      <c r="J1097" s="545"/>
      <c r="K1097" s="831">
        <v>13.99</v>
      </c>
      <c r="L1097" s="546">
        <f>(SSSE[[#This Row],[Protéine Brut (%) (+/-0,7)]]/(100-SSSE[[#This Row],[Humidité (%)]]))*100</f>
        <v>16.241003018342234</v>
      </c>
      <c r="M1097" s="866">
        <v>0.1</v>
      </c>
      <c r="N1097" s="866"/>
      <c r="O1097" s="866">
        <v>1.58</v>
      </c>
      <c r="P1097" s="866">
        <v>2.0099999999999998</v>
      </c>
      <c r="Q1097" s="867">
        <f>SUM(M1097:P1097)</f>
        <v>3.69</v>
      </c>
      <c r="R1097" s="868">
        <v>13.28</v>
      </c>
      <c r="S1097" s="868">
        <v>29.18</v>
      </c>
      <c r="T1097" s="868">
        <v>19.29</v>
      </c>
      <c r="U1097" s="867">
        <f>SUM(SSSE[[#This Row],[G 355µ]:[G 250µ]])</f>
        <v>61.75</v>
      </c>
      <c r="V1097" s="868">
        <v>18.09</v>
      </c>
      <c r="W1097" s="868">
        <v>8.57</v>
      </c>
      <c r="X1097" s="868">
        <v>3.85</v>
      </c>
      <c r="Y1097" s="884">
        <v>3</v>
      </c>
      <c r="Z1097" s="863">
        <f t="shared" si="155"/>
        <v>33.510000000000005</v>
      </c>
      <c r="AA1097" s="824"/>
      <c r="AB1097" s="824"/>
      <c r="AC1097" s="1122"/>
      <c r="AD1097" s="547">
        <v>84.4</v>
      </c>
      <c r="AE1097" s="547">
        <v>-1.93</v>
      </c>
      <c r="AF1097" s="547">
        <v>22.31</v>
      </c>
      <c r="AG1097" s="549">
        <v>5</v>
      </c>
      <c r="AH1097" s="549">
        <v>67</v>
      </c>
      <c r="AI1097" s="949"/>
      <c r="AJ1097" s="550"/>
      <c r="AK1097" s="550"/>
      <c r="AL1097" s="550" t="s">
        <v>105</v>
      </c>
      <c r="AM1097" s="550" t="s">
        <v>55</v>
      </c>
      <c r="AN1097" s="551" t="s">
        <v>55</v>
      </c>
      <c r="AO1097" s="550" t="s">
        <v>55</v>
      </c>
      <c r="AP1097" s="550" t="s">
        <v>55</v>
      </c>
      <c r="AQ1097" s="609" t="s">
        <v>32</v>
      </c>
      <c r="AR1097" s="550" t="s">
        <v>2239</v>
      </c>
      <c r="AS1097" s="437" t="s">
        <v>3376</v>
      </c>
      <c r="AT1097" s="437"/>
      <c r="AU1097" s="796" t="s">
        <v>2241</v>
      </c>
      <c r="AV1097" s="437">
        <v>1096</v>
      </c>
    </row>
    <row r="1098" spans="1:48" ht="27">
      <c r="A1098" s="541">
        <v>46048</v>
      </c>
      <c r="B1098" s="542">
        <v>101</v>
      </c>
      <c r="C1098" s="543">
        <v>0.47916666666666669</v>
      </c>
      <c r="D1098" s="544">
        <v>1315</v>
      </c>
      <c r="E1098" s="544" t="s">
        <v>84</v>
      </c>
      <c r="F1098" s="544" t="s">
        <v>55</v>
      </c>
      <c r="G1098" s="858">
        <v>13.59</v>
      </c>
      <c r="H1098" s="858"/>
      <c r="I1098" s="858">
        <v>13.9</v>
      </c>
      <c r="J1098" s="545"/>
      <c r="K1098" s="831">
        <v>14.52</v>
      </c>
      <c r="L1098" s="546">
        <f>(SSSE[[#This Row],[Protéine Brut (%) (+/-0,7)]]/(100-SSSE[[#This Row],[Humidité (%)]]))*100</f>
        <v>16.803610693206807</v>
      </c>
      <c r="M1098" s="866">
        <v>0.09</v>
      </c>
      <c r="N1098" s="866"/>
      <c r="O1098" s="866">
        <v>1.66</v>
      </c>
      <c r="P1098" s="866">
        <v>2.09</v>
      </c>
      <c r="Q1098" s="867">
        <f>SUM(M1098:P1098)</f>
        <v>3.84</v>
      </c>
      <c r="R1098" s="868">
        <v>12.58</v>
      </c>
      <c r="S1098" s="868">
        <v>24.66</v>
      </c>
      <c r="T1098" s="868">
        <v>15.68</v>
      </c>
      <c r="U1098" s="867">
        <f>SUM(SSSE[[#This Row],[G 355µ]:[G 250µ]])</f>
        <v>52.92</v>
      </c>
      <c r="V1098" s="868">
        <v>16.100000000000001</v>
      </c>
      <c r="W1098" s="868">
        <v>10.28</v>
      </c>
      <c r="X1098" s="868">
        <v>5.65</v>
      </c>
      <c r="Y1098" s="884">
        <v>5.15</v>
      </c>
      <c r="Z1098" s="863">
        <f t="shared" si="155"/>
        <v>37.18</v>
      </c>
      <c r="AA1098" s="824">
        <v>35</v>
      </c>
      <c r="AB1098" s="824">
        <v>80</v>
      </c>
      <c r="AC1098" s="1122">
        <v>13.71</v>
      </c>
      <c r="AD1098" s="547">
        <v>84.38</v>
      </c>
      <c r="AE1098" s="547">
        <v>-1.41</v>
      </c>
      <c r="AF1098" s="547">
        <v>20.52</v>
      </c>
      <c r="AG1098" s="549">
        <v>4</v>
      </c>
      <c r="AH1098" s="549">
        <v>63</v>
      </c>
      <c r="AI1098" s="949"/>
      <c r="AJ1098" s="550"/>
      <c r="AK1098" s="437" t="s">
        <v>3333</v>
      </c>
      <c r="AL1098" s="550" t="s">
        <v>105</v>
      </c>
      <c r="AM1098" s="550" t="s">
        <v>55</v>
      </c>
      <c r="AN1098" s="551" t="s">
        <v>55</v>
      </c>
      <c r="AO1098" s="550" t="s">
        <v>55</v>
      </c>
      <c r="AP1098" s="550" t="s">
        <v>55</v>
      </c>
      <c r="AQ1098" s="609" t="s">
        <v>32</v>
      </c>
      <c r="AR1098" s="550" t="s">
        <v>2239</v>
      </c>
      <c r="AS1098" s="437" t="s">
        <v>3377</v>
      </c>
      <c r="AT1098" s="437"/>
      <c r="AU1098" s="796" t="s">
        <v>2241</v>
      </c>
      <c r="AV1098" s="437">
        <v>1097</v>
      </c>
    </row>
    <row r="1099" spans="1:48" ht="27">
      <c r="A1099" s="541">
        <v>46048</v>
      </c>
      <c r="B1099" s="542">
        <v>101</v>
      </c>
      <c r="C1099" s="543">
        <v>0.47916666666666669</v>
      </c>
      <c r="D1099" s="544">
        <v>1316</v>
      </c>
      <c r="E1099" s="544" t="s">
        <v>84</v>
      </c>
      <c r="F1099" s="544" t="s">
        <v>55</v>
      </c>
      <c r="G1099" s="858">
        <v>13.69</v>
      </c>
      <c r="H1099" s="858"/>
      <c r="I1099" s="858">
        <v>14</v>
      </c>
      <c r="J1099" s="545"/>
      <c r="K1099" s="831">
        <v>14.67</v>
      </c>
      <c r="L1099" s="546">
        <f>(SSSE[[#This Row],[Protéine Brut (%) (+/-0,7)]]/(100-SSSE[[#This Row],[Humidité (%)]]))*100</f>
        <v>16.996871741397289</v>
      </c>
      <c r="M1099" s="866">
        <v>0.1</v>
      </c>
      <c r="N1099" s="866"/>
      <c r="O1099" s="866">
        <v>1.5</v>
      </c>
      <c r="P1099" s="866">
        <v>2</v>
      </c>
      <c r="Q1099" s="867">
        <f>SUM(M1099:P1099)</f>
        <v>3.6</v>
      </c>
      <c r="R1099" s="868">
        <v>13</v>
      </c>
      <c r="S1099" s="868">
        <v>26</v>
      </c>
      <c r="T1099" s="868">
        <v>16</v>
      </c>
      <c r="U1099" s="867">
        <f>SUM(SSSE[[#This Row],[G 355µ]:[G 250µ]])</f>
        <v>55</v>
      </c>
      <c r="V1099" s="868">
        <v>17</v>
      </c>
      <c r="W1099" s="868">
        <v>10</v>
      </c>
      <c r="X1099" s="868">
        <v>5</v>
      </c>
      <c r="Y1099" s="884">
        <v>5</v>
      </c>
      <c r="Z1099" s="863">
        <f t="shared" si="155"/>
        <v>37</v>
      </c>
      <c r="AA1099" s="824"/>
      <c r="AB1099" s="824"/>
      <c r="AC1099" s="1122"/>
      <c r="AD1099" s="547">
        <v>84.17</v>
      </c>
      <c r="AE1099" s="547">
        <v>-1.55</v>
      </c>
      <c r="AF1099" s="547">
        <v>21.22</v>
      </c>
      <c r="AG1099" s="549">
        <v>3</v>
      </c>
      <c r="AH1099" s="549">
        <v>63</v>
      </c>
      <c r="AI1099" s="949"/>
      <c r="AJ1099" s="550"/>
      <c r="AK1099" s="550" t="s">
        <v>3335</v>
      </c>
      <c r="AL1099" s="550" t="s">
        <v>105</v>
      </c>
      <c r="AM1099" s="550" t="s">
        <v>55</v>
      </c>
      <c r="AN1099" s="551" t="s">
        <v>55</v>
      </c>
      <c r="AO1099" s="550" t="s">
        <v>55</v>
      </c>
      <c r="AP1099" s="550" t="s">
        <v>55</v>
      </c>
      <c r="AQ1099" s="609" t="s">
        <v>32</v>
      </c>
      <c r="AR1099" s="550" t="s">
        <v>2239</v>
      </c>
      <c r="AS1099" s="437" t="s">
        <v>3378</v>
      </c>
      <c r="AT1099" s="437"/>
      <c r="AU1099" s="796" t="s">
        <v>2241</v>
      </c>
      <c r="AV1099" s="437">
        <v>1098</v>
      </c>
    </row>
    <row r="1100" spans="1:48" ht="27">
      <c r="A1100" s="541">
        <v>46048</v>
      </c>
      <c r="B1100" s="542">
        <v>101</v>
      </c>
      <c r="C1100" s="543">
        <v>0.6875</v>
      </c>
      <c r="D1100" s="544">
        <v>1332</v>
      </c>
      <c r="E1100" s="544" t="s">
        <v>21</v>
      </c>
      <c r="F1100" s="544" t="s">
        <v>55</v>
      </c>
      <c r="G1100" s="858">
        <v>13.57</v>
      </c>
      <c r="H1100" s="858"/>
      <c r="I1100" s="858"/>
      <c r="J1100" s="545"/>
      <c r="K1100" s="831">
        <v>13.7</v>
      </c>
      <c r="L1100" s="546">
        <f>(SSSE[[#This Row],[Protéine Brut (%) (+/-0,7)]]/(100-SSSE[[#This Row],[Humidité (%)]]))*100</f>
        <v>15.850977669790581</v>
      </c>
      <c r="M1100" s="866"/>
      <c r="N1100" s="866"/>
      <c r="O1100" s="866"/>
      <c r="P1100" s="866"/>
      <c r="Q1100" s="867"/>
      <c r="R1100" s="868"/>
      <c r="S1100" s="868"/>
      <c r="T1100" s="868"/>
      <c r="U1100" s="867"/>
      <c r="V1100" s="868"/>
      <c r="W1100" s="868"/>
      <c r="X1100" s="868"/>
      <c r="Y1100" s="884"/>
      <c r="Z1100" s="867"/>
      <c r="AA1100" s="824"/>
      <c r="AB1100" s="824"/>
      <c r="AC1100" s="1122"/>
      <c r="AD1100" s="547">
        <v>84.4</v>
      </c>
      <c r="AE1100" s="547">
        <v>-1.78</v>
      </c>
      <c r="AF1100" s="547">
        <v>22.38</v>
      </c>
      <c r="AG1100" s="549">
        <v>6</v>
      </c>
      <c r="AH1100" s="549">
        <v>70</v>
      </c>
      <c r="AI1100" s="949"/>
      <c r="AJ1100" s="550"/>
      <c r="AK1100" s="550"/>
      <c r="AL1100" s="550" t="s">
        <v>105</v>
      </c>
      <c r="AM1100" s="550" t="s">
        <v>55</v>
      </c>
      <c r="AN1100" s="551" t="s">
        <v>55</v>
      </c>
      <c r="AO1100" s="550" t="s">
        <v>55</v>
      </c>
      <c r="AP1100" s="550" t="s">
        <v>55</v>
      </c>
      <c r="AQ1100" s="609" t="s">
        <v>32</v>
      </c>
      <c r="AR1100" s="550" t="s">
        <v>2239</v>
      </c>
      <c r="AS1100" s="437" t="s">
        <v>3379</v>
      </c>
      <c r="AT1100" s="437"/>
      <c r="AU1100" s="796" t="s">
        <v>2241</v>
      </c>
      <c r="AV1100" s="437">
        <v>1099</v>
      </c>
    </row>
    <row r="1101" spans="1:48" ht="27">
      <c r="A1101" s="541">
        <v>46049</v>
      </c>
      <c r="B1101" s="542">
        <v>101</v>
      </c>
      <c r="C1101" s="543">
        <v>0.6875</v>
      </c>
      <c r="D1101" s="544">
        <v>1366</v>
      </c>
      <c r="E1101" s="544" t="s">
        <v>21</v>
      </c>
      <c r="F1101" s="544" t="s">
        <v>55</v>
      </c>
      <c r="G1101" s="858">
        <v>13.94</v>
      </c>
      <c r="H1101" s="858"/>
      <c r="I1101" s="858"/>
      <c r="J1101" s="545"/>
      <c r="K1101" s="831">
        <v>14.49</v>
      </c>
      <c r="L1101" s="546">
        <f>(SSSE[[#This Row],[Protéine Brut (%) (+/-0,7)]]/(100-SSSE[[#This Row],[Humidité (%)]]))*100</f>
        <v>16.837090402045085</v>
      </c>
      <c r="M1101" s="866">
        <v>0.03</v>
      </c>
      <c r="N1101" s="866"/>
      <c r="O1101" s="866">
        <v>1.35</v>
      </c>
      <c r="P1101" s="866">
        <v>1.5</v>
      </c>
      <c r="Q1101" s="867">
        <f>SUM(M1101:P1101)</f>
        <v>2.88</v>
      </c>
      <c r="R1101" s="868">
        <v>12.52</v>
      </c>
      <c r="S1101" s="868">
        <v>28.22</v>
      </c>
      <c r="T1101" s="868">
        <v>18.16</v>
      </c>
      <c r="U1101" s="867">
        <f>SUM(SSSE[[#This Row],[G 355µ]:[G 250µ]])</f>
        <v>58.899999999999991</v>
      </c>
      <c r="V1101" s="868">
        <v>20.02</v>
      </c>
      <c r="W1101" s="868">
        <v>10.220000000000001</v>
      </c>
      <c r="X1101" s="868">
        <v>3.9</v>
      </c>
      <c r="Y1101" s="884">
        <v>2.85</v>
      </c>
      <c r="Z1101" s="863">
        <f t="shared" si="155"/>
        <v>36.99</v>
      </c>
      <c r="AA1101" s="824"/>
      <c r="AB1101" s="824"/>
      <c r="AC1101" s="1122"/>
      <c r="AD1101" s="547">
        <v>84.16</v>
      </c>
      <c r="AE1101" s="547">
        <v>-1.56</v>
      </c>
      <c r="AF1101" s="547">
        <v>22.26</v>
      </c>
      <c r="AG1101" s="549">
        <v>3</v>
      </c>
      <c r="AH1101" s="549">
        <v>77</v>
      </c>
      <c r="AI1101" s="949"/>
      <c r="AJ1101" s="550"/>
      <c r="AK1101" s="550"/>
      <c r="AL1101" s="550" t="s">
        <v>105</v>
      </c>
      <c r="AM1101" s="550" t="s">
        <v>55</v>
      </c>
      <c r="AN1101" s="551" t="s">
        <v>55</v>
      </c>
      <c r="AO1101" s="550" t="s">
        <v>55</v>
      </c>
      <c r="AP1101" s="550" t="s">
        <v>55</v>
      </c>
      <c r="AQ1101" s="609" t="s">
        <v>32</v>
      </c>
      <c r="AR1101" s="550" t="s">
        <v>2239</v>
      </c>
      <c r="AS1101" s="437" t="s">
        <v>3380</v>
      </c>
      <c r="AT1101" s="437"/>
      <c r="AU1101" s="796" t="s">
        <v>2241</v>
      </c>
      <c r="AV1101" s="437">
        <v>1100</v>
      </c>
    </row>
    <row r="1102" spans="1:48" ht="27">
      <c r="A1102" s="541">
        <v>46050</v>
      </c>
      <c r="B1102" s="542">
        <v>101</v>
      </c>
      <c r="C1102" s="543">
        <v>0.38541666666666669</v>
      </c>
      <c r="D1102" s="544">
        <v>1373</v>
      </c>
      <c r="E1102" s="544" t="s">
        <v>21</v>
      </c>
      <c r="F1102" s="544" t="s">
        <v>55</v>
      </c>
      <c r="G1102" s="858">
        <v>13.7</v>
      </c>
      <c r="H1102" s="858"/>
      <c r="I1102" s="858">
        <v>13.45</v>
      </c>
      <c r="J1102" s="1235">
        <v>0.51</v>
      </c>
      <c r="K1102" s="831">
        <v>13.65</v>
      </c>
      <c r="L1102" s="546">
        <f>(SSSE[[#This Row],[Protéine Brut (%) (+/-0,7)]]/(100-SSSE[[#This Row],[Humidité (%)]]))*100</f>
        <v>15.81691772885284</v>
      </c>
      <c r="M1102" s="866">
        <v>0.11</v>
      </c>
      <c r="N1102" s="866"/>
      <c r="O1102" s="866">
        <v>1.4</v>
      </c>
      <c r="P1102" s="866">
        <v>1.7</v>
      </c>
      <c r="Q1102" s="867">
        <f>SUM(M1102:P1102)</f>
        <v>3.21</v>
      </c>
      <c r="R1102" s="868">
        <v>12.83</v>
      </c>
      <c r="S1102" s="868">
        <v>29.73</v>
      </c>
      <c r="T1102" s="868">
        <v>18</v>
      </c>
      <c r="U1102" s="867">
        <f>SUM(SSSE[[#This Row],[G 355µ]:[G 250µ]])</f>
        <v>60.56</v>
      </c>
      <c r="V1102" s="868">
        <v>19</v>
      </c>
      <c r="W1102" s="868">
        <v>9</v>
      </c>
      <c r="X1102" s="868">
        <v>3</v>
      </c>
      <c r="Y1102" s="884">
        <v>4</v>
      </c>
      <c r="Z1102" s="863">
        <f t="shared" si="155"/>
        <v>35</v>
      </c>
      <c r="AA1102" s="824"/>
      <c r="AB1102" s="824"/>
      <c r="AC1102" s="1122"/>
      <c r="AD1102" s="547">
        <v>85.31</v>
      </c>
      <c r="AE1102" s="547">
        <v>-1.68</v>
      </c>
      <c r="AF1102" s="547">
        <v>21.53</v>
      </c>
      <c r="AG1102" s="549">
        <v>3</v>
      </c>
      <c r="AH1102" s="549">
        <v>85</v>
      </c>
      <c r="AI1102" s="949">
        <v>0.71</v>
      </c>
      <c r="AJ1102" s="550"/>
      <c r="AK1102" s="550"/>
      <c r="AL1102" s="550" t="s">
        <v>46</v>
      </c>
      <c r="AM1102" s="550" t="s">
        <v>55</v>
      </c>
      <c r="AN1102" s="551" t="s">
        <v>55</v>
      </c>
      <c r="AO1102" s="550" t="s">
        <v>55</v>
      </c>
      <c r="AP1102" s="550" t="s">
        <v>55</v>
      </c>
      <c r="AQ1102" s="609" t="s">
        <v>32</v>
      </c>
      <c r="AR1102" s="550" t="s">
        <v>2239</v>
      </c>
      <c r="AS1102" s="437" t="s">
        <v>3381</v>
      </c>
      <c r="AT1102" s="437"/>
      <c r="AU1102" s="796" t="s">
        <v>2241</v>
      </c>
      <c r="AV1102" s="437">
        <v>1101</v>
      </c>
    </row>
    <row r="1103" spans="1:48" ht="27">
      <c r="A1103" s="541">
        <v>46050</v>
      </c>
      <c r="B1103" s="542">
        <v>101</v>
      </c>
      <c r="C1103" s="543">
        <v>0.39583333333333331</v>
      </c>
      <c r="D1103" s="544">
        <v>1374</v>
      </c>
      <c r="E1103" s="544" t="s">
        <v>59</v>
      </c>
      <c r="F1103" s="544" t="s">
        <v>55</v>
      </c>
      <c r="G1103" s="858">
        <v>13.74</v>
      </c>
      <c r="H1103" s="858"/>
      <c r="I1103" s="858">
        <v>13.82</v>
      </c>
      <c r="J1103" s="545"/>
      <c r="K1103" s="831">
        <v>14.26</v>
      </c>
      <c r="L1103" s="546">
        <f>(SSSE[[#This Row],[Protéine Brut (%) (+/-0,7)]]/(100-SSSE[[#This Row],[Humidité (%)]]))*100</f>
        <v>16.531416647345235</v>
      </c>
      <c r="M1103" s="866">
        <v>0.09</v>
      </c>
      <c r="N1103" s="866"/>
      <c r="O1103" s="866">
        <v>1.1200000000000001</v>
      </c>
      <c r="P1103" s="866">
        <v>1.71</v>
      </c>
      <c r="Q1103" s="867">
        <f>SUM(M1103:P1103)</f>
        <v>2.92</v>
      </c>
      <c r="R1103" s="868">
        <v>13</v>
      </c>
      <c r="S1103" s="868">
        <v>23</v>
      </c>
      <c r="T1103" s="868">
        <v>17.84</v>
      </c>
      <c r="U1103" s="867">
        <f>SUM(SSSE[[#This Row],[G 355µ]:[G 250µ]])</f>
        <v>53.84</v>
      </c>
      <c r="V1103" s="868">
        <v>16.356000000000002</v>
      </c>
      <c r="W1103" s="868">
        <v>10.26</v>
      </c>
      <c r="X1103" s="868">
        <v>8.1</v>
      </c>
      <c r="Y1103" s="884">
        <v>8.35</v>
      </c>
      <c r="Z1103" s="863">
        <f t="shared" si="155"/>
        <v>43.066000000000003</v>
      </c>
      <c r="AA1103" s="824"/>
      <c r="AB1103" s="824"/>
      <c r="AC1103" s="1122"/>
      <c r="AD1103" s="547">
        <v>83.96</v>
      </c>
      <c r="AE1103" s="547">
        <v>-1.25</v>
      </c>
      <c r="AF1103" s="547">
        <v>20.329999999999998</v>
      </c>
      <c r="AG1103" s="549">
        <v>4</v>
      </c>
      <c r="AH1103" s="549">
        <v>87</v>
      </c>
      <c r="AI1103" s="949">
        <v>0.89</v>
      </c>
      <c r="AJ1103" s="550"/>
      <c r="AK1103" s="550"/>
      <c r="AL1103" s="550" t="s">
        <v>46</v>
      </c>
      <c r="AM1103" s="550" t="s">
        <v>55</v>
      </c>
      <c r="AN1103" s="551" t="s">
        <v>55</v>
      </c>
      <c r="AO1103" s="550" t="s">
        <v>55</v>
      </c>
      <c r="AP1103" s="550" t="s">
        <v>55</v>
      </c>
      <c r="AQ1103" s="609" t="s">
        <v>32</v>
      </c>
      <c r="AR1103" s="550" t="s">
        <v>2239</v>
      </c>
      <c r="AS1103" s="437" t="s">
        <v>3382</v>
      </c>
      <c r="AT1103" s="437"/>
      <c r="AU1103" s="796" t="s">
        <v>2241</v>
      </c>
      <c r="AV1103" s="437">
        <v>1102</v>
      </c>
    </row>
    <row r="1104" spans="1:48" ht="27">
      <c r="A1104" s="541">
        <v>46050</v>
      </c>
      <c r="B1104" s="542">
        <v>101</v>
      </c>
      <c r="C1104" s="543">
        <v>0.6875</v>
      </c>
      <c r="D1104" s="544">
        <v>1402</v>
      </c>
      <c r="E1104" s="544" t="s">
        <v>21</v>
      </c>
      <c r="F1104" s="544" t="s">
        <v>55</v>
      </c>
      <c r="G1104" s="858">
        <v>13.68</v>
      </c>
      <c r="H1104" s="858"/>
      <c r="I1104" s="858"/>
      <c r="J1104" s="545"/>
      <c r="K1104" s="831">
        <v>13.51</v>
      </c>
      <c r="L1104" s="546">
        <f>(SSSE[[#This Row],[Protéine Brut (%) (+/-0,7)]]/(100-SSSE[[#This Row],[Humidité (%)]]))*100</f>
        <v>15.651065801668212</v>
      </c>
      <c r="M1104" s="866">
        <v>7.0000000000000007E-2</v>
      </c>
      <c r="N1104" s="866"/>
      <c r="O1104" s="866">
        <v>0.66</v>
      </c>
      <c r="P1104" s="866">
        <v>2.2599999999999998</v>
      </c>
      <c r="Q1104" s="867">
        <f>SUM(M1104:P1104)</f>
        <v>2.9899999999999998</v>
      </c>
      <c r="R1104" s="868">
        <v>13</v>
      </c>
      <c r="S1104" s="868">
        <v>29.57</v>
      </c>
      <c r="T1104" s="868">
        <v>17.329999999999998</v>
      </c>
      <c r="U1104" s="867">
        <f>SUM(SSSE[[#This Row],[G 355µ]:[G 250µ]])</f>
        <v>59.9</v>
      </c>
      <c r="V1104" s="868">
        <v>18.559999999999999</v>
      </c>
      <c r="W1104" s="868">
        <v>10.5</v>
      </c>
      <c r="X1104" s="868">
        <v>4.47</v>
      </c>
      <c r="Y1104" s="884">
        <v>2.82</v>
      </c>
      <c r="Z1104" s="863">
        <f>SUM(V1104:Y1104)</f>
        <v>36.35</v>
      </c>
      <c r="AA1104" s="824"/>
      <c r="AB1104" s="824"/>
      <c r="AC1104" s="1122"/>
      <c r="AD1104" s="547">
        <v>84.04</v>
      </c>
      <c r="AE1104" s="547">
        <v>-1.38</v>
      </c>
      <c r="AF1104" s="547">
        <v>20.45</v>
      </c>
      <c r="AG1104" s="549">
        <v>4</v>
      </c>
      <c r="AH1104" s="549">
        <v>88</v>
      </c>
      <c r="AI1104" s="949"/>
      <c r="AJ1104" s="550"/>
      <c r="AK1104" s="550"/>
      <c r="AL1104" s="550" t="s">
        <v>46</v>
      </c>
      <c r="AM1104" s="550" t="s">
        <v>55</v>
      </c>
      <c r="AN1104" s="551" t="s">
        <v>55</v>
      </c>
      <c r="AO1104" s="550" t="s">
        <v>55</v>
      </c>
      <c r="AP1104" s="550" t="s">
        <v>55</v>
      </c>
      <c r="AQ1104" s="609" t="s">
        <v>32</v>
      </c>
      <c r="AR1104" s="550" t="s">
        <v>2239</v>
      </c>
      <c r="AS1104" s="437" t="s">
        <v>3383</v>
      </c>
      <c r="AT1104" s="437"/>
      <c r="AU1104" s="796" t="s">
        <v>2241</v>
      </c>
      <c r="AV1104" s="437">
        <v>1103</v>
      </c>
    </row>
    <row r="1105" spans="1:48" ht="27">
      <c r="A1105" s="541">
        <v>46051</v>
      </c>
      <c r="B1105" s="542">
        <v>101</v>
      </c>
      <c r="C1105" s="543">
        <v>0.36458333333333331</v>
      </c>
      <c r="D1105" s="544">
        <v>1409</v>
      </c>
      <c r="E1105" s="544" t="s">
        <v>84</v>
      </c>
      <c r="F1105" s="544" t="s">
        <v>55</v>
      </c>
      <c r="G1105" s="858">
        <v>13.51</v>
      </c>
      <c r="H1105" s="858"/>
      <c r="I1105" s="858">
        <v>13.65</v>
      </c>
      <c r="J1105" s="1235">
        <v>0.57999999999999996</v>
      </c>
      <c r="K1105" s="831">
        <v>14.4</v>
      </c>
      <c r="L1105" s="546">
        <f>(SSSE[[#This Row],[Protéine Brut (%) (+/-0,7)]]/(100-SSSE[[#This Row],[Humidité (%)]]))*100</f>
        <v>16.649323621227889</v>
      </c>
      <c r="M1105" s="866">
        <v>0.08</v>
      </c>
      <c r="N1105" s="866"/>
      <c r="O1105" s="866">
        <v>0.93</v>
      </c>
      <c r="P1105" s="866">
        <v>1.58</v>
      </c>
      <c r="Q1105" s="867">
        <f>SUM(M1105:P1105)</f>
        <v>2.59</v>
      </c>
      <c r="R1105" s="868">
        <v>10.4</v>
      </c>
      <c r="S1105" s="868">
        <v>25.48</v>
      </c>
      <c r="T1105" s="868">
        <v>18.63</v>
      </c>
      <c r="U1105" s="867">
        <f>SUM(SSSE[[#This Row],[G 355µ]:[G 250µ]])</f>
        <v>54.510000000000005</v>
      </c>
      <c r="V1105" s="868">
        <v>17.78</v>
      </c>
      <c r="W1105" s="868">
        <v>10.16</v>
      </c>
      <c r="X1105" s="868">
        <v>8.65</v>
      </c>
      <c r="Y1105" s="884">
        <v>5.44</v>
      </c>
      <c r="Z1105" s="863">
        <f>SUM(V1105:Y1105)</f>
        <v>42.03</v>
      </c>
      <c r="AA1105" s="824">
        <v>36.1</v>
      </c>
      <c r="AB1105" s="824">
        <v>79</v>
      </c>
      <c r="AC1105" s="1122">
        <v>13.67</v>
      </c>
      <c r="AD1105" s="547">
        <v>83.32</v>
      </c>
      <c r="AE1105" s="547">
        <v>-1.67</v>
      </c>
      <c r="AF1105" s="547">
        <v>21.63</v>
      </c>
      <c r="AG1105" s="549">
        <v>4</v>
      </c>
      <c r="AH1105" s="549">
        <v>80</v>
      </c>
      <c r="AI1105" s="949"/>
      <c r="AJ1105" s="550"/>
      <c r="AK1105" s="550" t="s">
        <v>3333</v>
      </c>
      <c r="AL1105" s="550" t="s">
        <v>105</v>
      </c>
      <c r="AM1105" s="550" t="s">
        <v>55</v>
      </c>
      <c r="AN1105" s="551" t="s">
        <v>55</v>
      </c>
      <c r="AO1105" s="550" t="s">
        <v>55</v>
      </c>
      <c r="AP1105" s="550" t="s">
        <v>55</v>
      </c>
      <c r="AQ1105" s="609" t="s">
        <v>32</v>
      </c>
      <c r="AR1105" s="550" t="s">
        <v>2239</v>
      </c>
      <c r="AS1105" s="437" t="s">
        <v>3384</v>
      </c>
      <c r="AT1105" s="437"/>
      <c r="AU1105" s="796" t="s">
        <v>2241</v>
      </c>
      <c r="AV1105" s="437">
        <v>1104</v>
      </c>
    </row>
    <row r="1106" spans="1:48" ht="27">
      <c r="A1106" s="541">
        <v>46051</v>
      </c>
      <c r="B1106" s="542">
        <v>101</v>
      </c>
      <c r="C1106" s="543">
        <v>0.36458333333333331</v>
      </c>
      <c r="D1106" s="544">
        <v>1410</v>
      </c>
      <c r="E1106" s="544" t="s">
        <v>84</v>
      </c>
      <c r="F1106" s="544" t="s">
        <v>55</v>
      </c>
      <c r="G1106" s="858">
        <v>13.6</v>
      </c>
      <c r="H1106" s="858"/>
      <c r="I1106" s="858">
        <v>13.7</v>
      </c>
      <c r="J1106" s="545"/>
      <c r="K1106" s="831">
        <v>14.43</v>
      </c>
      <c r="L1106" s="546">
        <f>(SSSE[[#This Row],[Protéine Brut (%) (+/-0,7)]]/(100-SSSE[[#This Row],[Humidité (%)]]))*100</f>
        <v>16.701388888888889</v>
      </c>
      <c r="M1106" s="866">
        <v>0.06</v>
      </c>
      <c r="N1106" s="866"/>
      <c r="O1106" s="866">
        <v>1.1100000000000001</v>
      </c>
      <c r="P1106" s="866">
        <v>1.68</v>
      </c>
      <c r="Q1106" s="867">
        <f>SUM(M1106:P1106)</f>
        <v>2.85</v>
      </c>
      <c r="R1106" s="868">
        <v>11.15</v>
      </c>
      <c r="S1106" s="868">
        <v>27.14</v>
      </c>
      <c r="T1106" s="868">
        <v>17.59</v>
      </c>
      <c r="U1106" s="867">
        <f>SUM(SSSE[[#This Row],[G 355µ]:[G 250µ]])</f>
        <v>55.879999999999995</v>
      </c>
      <c r="V1106" s="868">
        <v>17.43</v>
      </c>
      <c r="W1106" s="868">
        <v>10.59</v>
      </c>
      <c r="X1106" s="868">
        <v>7.14</v>
      </c>
      <c r="Y1106" s="884">
        <v>5.12</v>
      </c>
      <c r="Z1106" s="863">
        <f>SUM(V1106:Y1106)</f>
        <v>40.279999999999994</v>
      </c>
      <c r="AA1106" s="824"/>
      <c r="AB1106" s="824"/>
      <c r="AC1106" s="1122"/>
      <c r="AD1106" s="547">
        <v>83.29</v>
      </c>
      <c r="AE1106" s="547">
        <v>-1.69</v>
      </c>
      <c r="AF1106" s="547">
        <v>22.06</v>
      </c>
      <c r="AG1106" s="549">
        <v>4</v>
      </c>
      <c r="AH1106" s="549">
        <v>80</v>
      </c>
      <c r="AI1106" s="949"/>
      <c r="AJ1106" s="550"/>
      <c r="AK1106" s="550" t="s">
        <v>3335</v>
      </c>
      <c r="AL1106" s="550" t="s">
        <v>105</v>
      </c>
      <c r="AM1106" s="550" t="s">
        <v>55</v>
      </c>
      <c r="AN1106" s="551" t="s">
        <v>55</v>
      </c>
      <c r="AO1106" s="550" t="s">
        <v>55</v>
      </c>
      <c r="AP1106" s="550" t="s">
        <v>55</v>
      </c>
      <c r="AQ1106" s="609" t="s">
        <v>32</v>
      </c>
      <c r="AR1106" s="550" t="s">
        <v>2239</v>
      </c>
      <c r="AS1106" s="437" t="s">
        <v>3385</v>
      </c>
      <c r="AT1106" s="437"/>
      <c r="AU1106" s="796" t="s">
        <v>2241</v>
      </c>
      <c r="AV1106" s="437">
        <v>1105</v>
      </c>
    </row>
    <row r="1107" spans="1:48" ht="27">
      <c r="A1107" s="541">
        <v>46051</v>
      </c>
      <c r="B1107" s="542">
        <v>101</v>
      </c>
      <c r="C1107" s="543">
        <v>0.58333333333333337</v>
      </c>
      <c r="D1107" s="544">
        <v>1443</v>
      </c>
      <c r="E1107" s="544" t="s">
        <v>21</v>
      </c>
      <c r="F1107" s="544" t="s">
        <v>55</v>
      </c>
      <c r="G1107" s="858">
        <v>13.9</v>
      </c>
      <c r="H1107" s="858"/>
      <c r="I1107" s="858"/>
      <c r="J1107" s="545"/>
      <c r="K1107" s="831">
        <v>13.59</v>
      </c>
      <c r="L1107" s="546">
        <f>(SSSE[[#This Row],[Protéine Brut (%) (+/-0,7)]]/(100-SSSE[[#This Row],[Humidité (%)]]))*100</f>
        <v>15.783972125435541</v>
      </c>
      <c r="M1107" s="866"/>
      <c r="N1107" s="866"/>
      <c r="O1107" s="866"/>
      <c r="P1107" s="866"/>
      <c r="Q1107" s="867"/>
      <c r="R1107" s="868"/>
      <c r="S1107" s="868"/>
      <c r="T1107" s="868"/>
      <c r="U1107" s="867"/>
      <c r="V1107" s="868"/>
      <c r="W1107" s="868"/>
      <c r="X1107" s="868"/>
      <c r="Y1107" s="884"/>
      <c r="Z1107" s="863"/>
      <c r="AA1107" s="824"/>
      <c r="AB1107" s="824"/>
      <c r="AC1107" s="1122"/>
      <c r="AD1107" s="547">
        <v>83.29</v>
      </c>
      <c r="AE1107" s="547">
        <v>-1.69</v>
      </c>
      <c r="AF1107" s="547">
        <v>22.06</v>
      </c>
      <c r="AG1107" s="549">
        <v>3</v>
      </c>
      <c r="AH1107" s="549">
        <v>116</v>
      </c>
      <c r="AI1107" s="949"/>
      <c r="AJ1107" s="550"/>
      <c r="AK1107" s="550"/>
      <c r="AL1107" s="550" t="s">
        <v>46</v>
      </c>
      <c r="AM1107" s="550" t="s">
        <v>55</v>
      </c>
      <c r="AN1107" s="551" t="s">
        <v>55</v>
      </c>
      <c r="AO1107" s="550" t="s">
        <v>55</v>
      </c>
      <c r="AP1107" s="550" t="s">
        <v>55</v>
      </c>
      <c r="AQ1107" s="609" t="s">
        <v>32</v>
      </c>
      <c r="AR1107" s="550" t="s">
        <v>2239</v>
      </c>
      <c r="AS1107" s="437" t="s">
        <v>3386</v>
      </c>
      <c r="AT1107" s="437"/>
      <c r="AU1107" s="796" t="s">
        <v>2241</v>
      </c>
      <c r="AV1107" s="437">
        <v>1106</v>
      </c>
    </row>
    <row r="1108" spans="1:48" ht="27">
      <c r="A1108" s="541">
        <v>46051</v>
      </c>
      <c r="B1108" s="542">
        <v>101</v>
      </c>
      <c r="C1108" s="543">
        <v>0.60416666666666663</v>
      </c>
      <c r="D1108" s="544">
        <v>1444</v>
      </c>
      <c r="E1108" s="544" t="s">
        <v>21</v>
      </c>
      <c r="F1108" s="544" t="s">
        <v>55</v>
      </c>
      <c r="G1108" s="858">
        <v>13.93</v>
      </c>
      <c r="H1108" s="858"/>
      <c r="I1108" s="858"/>
      <c r="J1108" s="545"/>
      <c r="K1108" s="831">
        <v>13.61</v>
      </c>
      <c r="L1108" s="546">
        <f>(SSSE[[#This Row],[Protéine Brut (%) (+/-0,7)]]/(100-SSSE[[#This Row],[Humidité (%)]]))*100</f>
        <v>15.812710584408041</v>
      </c>
      <c r="M1108" s="866"/>
      <c r="N1108" s="866"/>
      <c r="O1108" s="866"/>
      <c r="P1108" s="866"/>
      <c r="Q1108" s="867"/>
      <c r="R1108" s="868"/>
      <c r="S1108" s="868"/>
      <c r="T1108" s="868"/>
      <c r="U1108" s="867"/>
      <c r="V1108" s="868"/>
      <c r="W1108" s="868"/>
      <c r="X1108" s="868"/>
      <c r="Y1108" s="884"/>
      <c r="Z1108" s="863"/>
      <c r="AA1108" s="824"/>
      <c r="AB1108" s="824"/>
      <c r="AC1108" s="1122"/>
      <c r="AD1108" s="547">
        <v>83.29</v>
      </c>
      <c r="AE1108" s="547">
        <v>-1.69</v>
      </c>
      <c r="AF1108" s="547">
        <v>22.06</v>
      </c>
      <c r="AG1108" s="549">
        <v>3</v>
      </c>
      <c r="AH1108" s="549">
        <v>95</v>
      </c>
      <c r="AI1108" s="949"/>
      <c r="AJ1108" s="550"/>
      <c r="AK1108" s="550"/>
      <c r="AL1108" s="550"/>
      <c r="AM1108" s="550" t="s">
        <v>55</v>
      </c>
      <c r="AN1108" s="551" t="s">
        <v>55</v>
      </c>
      <c r="AO1108" s="550" t="s">
        <v>55</v>
      </c>
      <c r="AP1108" s="550" t="s">
        <v>55</v>
      </c>
      <c r="AQ1108" s="609" t="s">
        <v>32</v>
      </c>
      <c r="AR1108" s="550" t="s">
        <v>2239</v>
      </c>
      <c r="AS1108" s="437" t="s">
        <v>3387</v>
      </c>
      <c r="AT1108" s="437"/>
      <c r="AU1108" s="796" t="s">
        <v>2241</v>
      </c>
      <c r="AV1108" s="437">
        <v>1107</v>
      </c>
    </row>
    <row r="1109" spans="1:48" ht="27">
      <c r="A1109" s="541">
        <v>46051</v>
      </c>
      <c r="B1109" s="542">
        <v>101</v>
      </c>
      <c r="C1109" s="543">
        <v>0.6166666666666667</v>
      </c>
      <c r="D1109" s="544">
        <v>1441</v>
      </c>
      <c r="E1109" s="544" t="s">
        <v>84</v>
      </c>
      <c r="F1109" s="544" t="s">
        <v>55</v>
      </c>
      <c r="G1109" s="858">
        <v>13.54</v>
      </c>
      <c r="H1109" s="858"/>
      <c r="I1109" s="858"/>
      <c r="J1109" s="1235">
        <v>0.57699999999999996</v>
      </c>
      <c r="K1109" s="831">
        <v>14.4</v>
      </c>
      <c r="L1109" s="546">
        <f>(SSSE[[#This Row],[Protéine Brut (%) (+/-0,7)]]/(100-SSSE[[#This Row],[Humidité (%)]]))*100</f>
        <v>16.65510062456627</v>
      </c>
      <c r="M1109" s="866">
        <v>0.03</v>
      </c>
      <c r="N1109" s="866"/>
      <c r="O1109" s="866">
        <v>1.32</v>
      </c>
      <c r="P1109" s="866">
        <v>1.93</v>
      </c>
      <c r="Q1109" s="867">
        <f t="shared" ref="Q1109:Q1110" si="156">SUM(M1109:P1109)</f>
        <v>3.2800000000000002</v>
      </c>
      <c r="R1109" s="868">
        <v>13.66</v>
      </c>
      <c r="S1109" s="868">
        <v>27.69</v>
      </c>
      <c r="T1109" s="868">
        <v>18.04</v>
      </c>
      <c r="U1109" s="867">
        <f>SUM(SSSE[[#This Row],[G 355µ]:[G 250µ]])</f>
        <v>59.39</v>
      </c>
      <c r="V1109" s="868">
        <v>14.67</v>
      </c>
      <c r="W1109" s="868">
        <v>9.25</v>
      </c>
      <c r="X1109" s="868">
        <v>8.3000000000000007</v>
      </c>
      <c r="Y1109" s="884">
        <v>3.54</v>
      </c>
      <c r="Z1109" s="863">
        <f t="shared" ref="Z1109:Z1110" si="157">SUM(V1109:Y1109)</f>
        <v>35.76</v>
      </c>
      <c r="AA1109" s="824">
        <v>35.5</v>
      </c>
      <c r="AB1109" s="824">
        <v>78</v>
      </c>
      <c r="AC1109" s="1122">
        <v>13.5</v>
      </c>
      <c r="AD1109" s="547">
        <v>82.56</v>
      </c>
      <c r="AE1109" s="547">
        <v>-1.18</v>
      </c>
      <c r="AF1109" s="547">
        <v>21.84</v>
      </c>
      <c r="AG1109" s="549">
        <v>3</v>
      </c>
      <c r="AH1109" s="549">
        <v>80</v>
      </c>
      <c r="AI1109" s="949"/>
      <c r="AJ1109" s="550"/>
      <c r="AK1109" s="550" t="s">
        <v>3333</v>
      </c>
      <c r="AL1109" s="550" t="s">
        <v>105</v>
      </c>
      <c r="AM1109" s="550" t="s">
        <v>55</v>
      </c>
      <c r="AN1109" s="551" t="s">
        <v>55</v>
      </c>
      <c r="AO1109" s="550" t="s">
        <v>55</v>
      </c>
      <c r="AP1109" s="550" t="s">
        <v>55</v>
      </c>
      <c r="AQ1109" s="609" t="s">
        <v>32</v>
      </c>
      <c r="AR1109" s="550" t="s">
        <v>2239</v>
      </c>
      <c r="AS1109" s="437" t="s">
        <v>3388</v>
      </c>
      <c r="AT1109" s="437"/>
      <c r="AU1109" s="796" t="s">
        <v>2241</v>
      </c>
      <c r="AV1109" s="437">
        <v>1108</v>
      </c>
    </row>
    <row r="1110" spans="1:48" ht="27">
      <c r="A1110" s="541">
        <v>46051</v>
      </c>
      <c r="B1110" s="542">
        <v>101</v>
      </c>
      <c r="C1110" s="543">
        <v>0.6166666666666667</v>
      </c>
      <c r="D1110" s="544">
        <v>1442</v>
      </c>
      <c r="E1110" s="544" t="s">
        <v>84</v>
      </c>
      <c r="F1110" s="544" t="s">
        <v>55</v>
      </c>
      <c r="G1110" s="858">
        <v>13.53</v>
      </c>
      <c r="H1110" s="858"/>
      <c r="I1110" s="858"/>
      <c r="J1110" s="545"/>
      <c r="K1110" s="831">
        <v>14.47</v>
      </c>
      <c r="L1110" s="546">
        <f>(SSSE[[#This Row],[Protéine Brut (%) (+/-0,7)]]/(100-SSSE[[#This Row],[Humidité (%)]]))*100</f>
        <v>16.734127443043832</v>
      </c>
      <c r="M1110" s="866">
        <v>0.06</v>
      </c>
      <c r="N1110" s="866"/>
      <c r="O1110" s="866">
        <v>1.46</v>
      </c>
      <c r="P1110" s="866">
        <v>2.2799999999999998</v>
      </c>
      <c r="Q1110" s="867">
        <f t="shared" si="156"/>
        <v>3.8</v>
      </c>
      <c r="R1110" s="868">
        <v>14.3</v>
      </c>
      <c r="S1110" s="868">
        <v>26.74</v>
      </c>
      <c r="T1110" s="868">
        <v>16.53</v>
      </c>
      <c r="U1110" s="867">
        <f>SUM(SSSE[[#This Row],[G 355µ]:[G 250µ]])</f>
        <v>57.57</v>
      </c>
      <c r="V1110" s="868">
        <v>15.05</v>
      </c>
      <c r="W1110" s="868">
        <v>9</v>
      </c>
      <c r="X1110" s="868">
        <v>8.3000000000000007</v>
      </c>
      <c r="Y1110" s="884">
        <v>4.51</v>
      </c>
      <c r="Z1110" s="863">
        <f t="shared" si="157"/>
        <v>36.86</v>
      </c>
      <c r="AA1110" s="824"/>
      <c r="AB1110" s="824"/>
      <c r="AC1110" s="1122"/>
      <c r="AD1110" s="547">
        <v>83.13</v>
      </c>
      <c r="AE1110" s="547">
        <v>-1.51</v>
      </c>
      <c r="AF1110" s="547">
        <v>21.68</v>
      </c>
      <c r="AG1110" s="549">
        <v>3</v>
      </c>
      <c r="AH1110" s="549">
        <v>80</v>
      </c>
      <c r="AI1110" s="949"/>
      <c r="AJ1110" s="550"/>
      <c r="AK1110" s="550" t="s">
        <v>3335</v>
      </c>
      <c r="AL1110" s="550" t="s">
        <v>105</v>
      </c>
      <c r="AM1110" s="550" t="s">
        <v>55</v>
      </c>
      <c r="AN1110" s="551" t="s">
        <v>55</v>
      </c>
      <c r="AO1110" s="550" t="s">
        <v>55</v>
      </c>
      <c r="AP1110" s="550" t="s">
        <v>55</v>
      </c>
      <c r="AQ1110" s="609" t="s">
        <v>32</v>
      </c>
      <c r="AR1110" s="550" t="s">
        <v>2239</v>
      </c>
      <c r="AS1110" s="437" t="s">
        <v>3389</v>
      </c>
      <c r="AT1110" s="437"/>
      <c r="AU1110" s="796" t="s">
        <v>2241</v>
      </c>
      <c r="AV1110" s="437">
        <v>1109</v>
      </c>
    </row>
    <row r="1111" spans="1:48" ht="27">
      <c r="A1111" s="541">
        <v>46051</v>
      </c>
      <c r="B1111" s="542">
        <v>101</v>
      </c>
      <c r="C1111" s="543">
        <v>0.625</v>
      </c>
      <c r="D1111" s="544">
        <v>1445</v>
      </c>
      <c r="E1111" s="544" t="s">
        <v>21</v>
      </c>
      <c r="F1111" s="544" t="s">
        <v>55</v>
      </c>
      <c r="G1111" s="858">
        <v>13.64</v>
      </c>
      <c r="H1111" s="858"/>
      <c r="I1111" s="858"/>
      <c r="J1111" s="545"/>
      <c r="K1111" s="831">
        <v>13.92</v>
      </c>
      <c r="L1111" s="546">
        <f>(SSSE[[#This Row],[Protéine Brut (%) (+/-0,7)]]/(100-SSSE[[#This Row],[Humidité (%)]]))*100</f>
        <v>16.118573413617415</v>
      </c>
      <c r="M1111" s="866"/>
      <c r="N1111" s="866"/>
      <c r="O1111" s="866"/>
      <c r="P1111" s="866"/>
      <c r="Q1111" s="867"/>
      <c r="R1111" s="868"/>
      <c r="S1111" s="868"/>
      <c r="T1111" s="868"/>
      <c r="U1111" s="867"/>
      <c r="V1111" s="868"/>
      <c r="W1111" s="868"/>
      <c r="X1111" s="868"/>
      <c r="Y1111" s="884"/>
      <c r="Z1111" s="867"/>
      <c r="AA1111" s="824"/>
      <c r="AB1111" s="824"/>
      <c r="AC1111" s="1122"/>
      <c r="AD1111" s="547">
        <v>83.13</v>
      </c>
      <c r="AE1111" s="547">
        <v>-1.51</v>
      </c>
      <c r="AF1111" s="547">
        <v>21.68</v>
      </c>
      <c r="AG1111" s="549">
        <v>3</v>
      </c>
      <c r="AH1111" s="549">
        <v>119</v>
      </c>
      <c r="AI1111" s="949"/>
      <c r="AJ1111" s="550"/>
      <c r="AK1111" s="550"/>
      <c r="AL1111" s="550" t="s">
        <v>46</v>
      </c>
      <c r="AM1111" s="550" t="s">
        <v>55</v>
      </c>
      <c r="AN1111" s="551" t="s">
        <v>55</v>
      </c>
      <c r="AO1111" s="550" t="s">
        <v>55</v>
      </c>
      <c r="AP1111" s="550" t="s">
        <v>55</v>
      </c>
      <c r="AQ1111" s="609" t="s">
        <v>32</v>
      </c>
      <c r="AR1111" s="550" t="s">
        <v>2239</v>
      </c>
      <c r="AS1111" s="437" t="s">
        <v>3390</v>
      </c>
      <c r="AT1111" s="437"/>
      <c r="AU1111" s="796" t="s">
        <v>2241</v>
      </c>
      <c r="AV1111" s="437">
        <v>1110</v>
      </c>
    </row>
    <row r="1112" spans="1:48" ht="27">
      <c r="A1112" s="541">
        <v>46051</v>
      </c>
      <c r="B1112" s="542">
        <v>101</v>
      </c>
      <c r="C1112" s="543">
        <v>0.65625</v>
      </c>
      <c r="D1112" s="544">
        <v>1445</v>
      </c>
      <c r="E1112" s="544" t="s">
        <v>21</v>
      </c>
      <c r="F1112" s="544" t="s">
        <v>55</v>
      </c>
      <c r="G1112" s="858">
        <v>13.64</v>
      </c>
      <c r="H1112" s="858"/>
      <c r="I1112" s="858"/>
      <c r="J1112" s="545"/>
      <c r="K1112" s="831">
        <v>13.92</v>
      </c>
      <c r="L1112" s="546">
        <f>(SSSE[[#This Row],[Protéine Brut (%) (+/-0,7)]]/(100-SSSE[[#This Row],[Humidité (%)]]))*100</f>
        <v>16.118573413617415</v>
      </c>
      <c r="M1112" s="866"/>
      <c r="N1112" s="866"/>
      <c r="O1112" s="866"/>
      <c r="P1112" s="866"/>
      <c r="Q1112" s="867"/>
      <c r="R1112" s="868"/>
      <c r="S1112" s="868"/>
      <c r="T1112" s="868"/>
      <c r="U1112" s="867"/>
      <c r="V1112" s="868"/>
      <c r="W1112" s="868"/>
      <c r="X1112" s="868"/>
      <c r="Y1112" s="884"/>
      <c r="Z1112" s="867"/>
      <c r="AA1112" s="824"/>
      <c r="AB1112" s="824"/>
      <c r="AC1112" s="1122"/>
      <c r="AD1112" s="547">
        <v>83.13</v>
      </c>
      <c r="AE1112" s="547">
        <v>-1.51</v>
      </c>
      <c r="AF1112" s="547">
        <v>21.68</v>
      </c>
      <c r="AG1112" s="549">
        <v>3</v>
      </c>
      <c r="AH1112" s="549">
        <v>99</v>
      </c>
      <c r="AI1112" s="949"/>
      <c r="AJ1112" s="550"/>
      <c r="AK1112" s="550"/>
      <c r="AL1112" s="550" t="s">
        <v>46</v>
      </c>
      <c r="AM1112" s="550" t="s">
        <v>55</v>
      </c>
      <c r="AN1112" s="551" t="s">
        <v>55</v>
      </c>
      <c r="AO1112" s="550" t="s">
        <v>55</v>
      </c>
      <c r="AP1112" s="550" t="s">
        <v>55</v>
      </c>
      <c r="AQ1112" s="609" t="s">
        <v>32</v>
      </c>
      <c r="AR1112" s="550" t="s">
        <v>2239</v>
      </c>
      <c r="AS1112" s="437" t="s">
        <v>3391</v>
      </c>
      <c r="AT1112" s="437"/>
      <c r="AU1112" s="796" t="s">
        <v>2241</v>
      </c>
      <c r="AV1112" s="437">
        <v>1111</v>
      </c>
    </row>
    <row r="1113" spans="1:48" ht="27">
      <c r="A1113" s="541">
        <v>46051</v>
      </c>
      <c r="B1113" s="542">
        <v>101</v>
      </c>
      <c r="C1113" s="543">
        <v>0.68194444444444446</v>
      </c>
      <c r="D1113" s="544">
        <v>1452</v>
      </c>
      <c r="E1113" s="544" t="s">
        <v>21</v>
      </c>
      <c r="F1113" s="544" t="s">
        <v>55</v>
      </c>
      <c r="G1113" s="858">
        <v>13.94</v>
      </c>
      <c r="H1113" s="858"/>
      <c r="I1113" s="858"/>
      <c r="J1113" s="545"/>
      <c r="K1113" s="831">
        <v>13.55</v>
      </c>
      <c r="L1113" s="546">
        <f>(SSSE[[#This Row],[Protéine Brut (%) (+/-0,7)]]/(100-SSSE[[#This Row],[Humidité (%)]]))*100</f>
        <v>15.744829188937951</v>
      </c>
      <c r="M1113" s="866"/>
      <c r="N1113" s="866"/>
      <c r="O1113" s="866"/>
      <c r="P1113" s="866"/>
      <c r="Q1113" s="867"/>
      <c r="R1113" s="868"/>
      <c r="S1113" s="868"/>
      <c r="T1113" s="868"/>
      <c r="U1113" s="867"/>
      <c r="V1113" s="868"/>
      <c r="W1113" s="868"/>
      <c r="X1113" s="868"/>
      <c r="Y1113" s="884"/>
      <c r="Z1113" s="867"/>
      <c r="AA1113" s="824"/>
      <c r="AB1113" s="824"/>
      <c r="AC1113" s="1122"/>
      <c r="AD1113" s="547">
        <v>83.13</v>
      </c>
      <c r="AE1113" s="547">
        <v>-1.51</v>
      </c>
      <c r="AF1113" s="547">
        <v>21.68</v>
      </c>
      <c r="AG1113" s="549">
        <v>3</v>
      </c>
      <c r="AH1113" s="549">
        <v>66</v>
      </c>
      <c r="AI1113" s="949"/>
      <c r="AJ1113" s="550"/>
      <c r="AK1113" s="550"/>
      <c r="AL1113" s="550"/>
      <c r="AM1113" s="550" t="s">
        <v>55</v>
      </c>
      <c r="AN1113" s="551" t="s">
        <v>55</v>
      </c>
      <c r="AO1113" s="550" t="s">
        <v>55</v>
      </c>
      <c r="AP1113" s="550" t="s">
        <v>55</v>
      </c>
      <c r="AQ1113" s="609" t="s">
        <v>32</v>
      </c>
      <c r="AR1113" s="550" t="s">
        <v>2239</v>
      </c>
      <c r="AS1113" s="437" t="s">
        <v>3392</v>
      </c>
      <c r="AT1113" s="437"/>
      <c r="AU1113" s="796" t="s">
        <v>2241</v>
      </c>
      <c r="AV1113" s="437">
        <v>1112</v>
      </c>
    </row>
    <row r="1114" spans="1:48" ht="27">
      <c r="A1114" s="541">
        <v>46051</v>
      </c>
      <c r="B1114" s="542">
        <v>101</v>
      </c>
      <c r="C1114" s="543">
        <v>0.69097222222222221</v>
      </c>
      <c r="D1114" s="544">
        <v>1453</v>
      </c>
      <c r="E1114" s="544" t="s">
        <v>84</v>
      </c>
      <c r="F1114" s="544" t="s">
        <v>55</v>
      </c>
      <c r="G1114" s="858">
        <v>13.89</v>
      </c>
      <c r="H1114" s="858"/>
      <c r="I1114" s="858"/>
      <c r="J1114" s="545"/>
      <c r="K1114" s="831">
        <v>13.53</v>
      </c>
      <c r="L1114" s="546">
        <f>(SSSE[[#This Row],[Protéine Brut (%) (+/-0,7)]]/(100-SSSE[[#This Row],[Humidité (%)]]))*100</f>
        <v>15.712460805945883</v>
      </c>
      <c r="M1114" s="866">
        <v>0.04</v>
      </c>
      <c r="N1114" s="866"/>
      <c r="O1114" s="866">
        <v>1.1599999999999999</v>
      </c>
      <c r="P1114" s="866">
        <v>1.58</v>
      </c>
      <c r="Q1114" s="867">
        <f t="shared" ref="Q1114" si="158">SUM(M1114:P1114)</f>
        <v>2.7800000000000002</v>
      </c>
      <c r="R1114" s="868">
        <v>12</v>
      </c>
      <c r="S1114" s="868">
        <v>22.1</v>
      </c>
      <c r="T1114" s="868">
        <v>16.309999999999999</v>
      </c>
      <c r="U1114" s="867">
        <f>SUM(SSSE[[#This Row],[G 355µ]:[G 250µ]])</f>
        <v>50.41</v>
      </c>
      <c r="V1114" s="868">
        <v>19</v>
      </c>
      <c r="W1114" s="868">
        <v>11.18</v>
      </c>
      <c r="X1114" s="868">
        <v>12.02</v>
      </c>
      <c r="Y1114" s="884">
        <v>2.68</v>
      </c>
      <c r="Z1114" s="863">
        <f t="shared" ref="Z1114" si="159">SUM(V1114:Y1114)</f>
        <v>44.88</v>
      </c>
      <c r="AA1114" s="824">
        <v>34</v>
      </c>
      <c r="AB1114" s="824">
        <v>77</v>
      </c>
      <c r="AC1114" s="1122">
        <v>13</v>
      </c>
      <c r="AD1114" s="547">
        <v>83.13</v>
      </c>
      <c r="AE1114" s="547">
        <v>-1.51</v>
      </c>
      <c r="AF1114" s="547">
        <v>21.68</v>
      </c>
      <c r="AG1114" s="549">
        <v>2</v>
      </c>
      <c r="AH1114" s="549">
        <v>78</v>
      </c>
      <c r="AI1114" s="949"/>
      <c r="AJ1114" s="550"/>
      <c r="AK1114" s="550"/>
      <c r="AL1114" s="550" t="s">
        <v>105</v>
      </c>
      <c r="AM1114" s="550" t="s">
        <v>55</v>
      </c>
      <c r="AN1114" s="551" t="s">
        <v>55</v>
      </c>
      <c r="AO1114" s="550" t="s">
        <v>55</v>
      </c>
      <c r="AP1114" s="550" t="s">
        <v>55</v>
      </c>
      <c r="AQ1114" s="609" t="s">
        <v>32</v>
      </c>
      <c r="AR1114" s="550" t="s">
        <v>2239</v>
      </c>
      <c r="AS1114" s="437" t="s">
        <v>3393</v>
      </c>
      <c r="AT1114" s="437"/>
      <c r="AU1114" s="796" t="s">
        <v>2241</v>
      </c>
      <c r="AV1114" s="437">
        <v>1113</v>
      </c>
    </row>
    <row r="1115" spans="1:48" ht="27">
      <c r="A1115" s="541">
        <v>46051</v>
      </c>
      <c r="B1115" s="542">
        <v>101</v>
      </c>
      <c r="C1115" s="543">
        <v>0.69097222222222221</v>
      </c>
      <c r="D1115" s="544">
        <v>1454</v>
      </c>
      <c r="E1115" s="544" t="s">
        <v>84</v>
      </c>
      <c r="F1115" s="544" t="s">
        <v>55</v>
      </c>
      <c r="G1115" s="858">
        <v>13.9</v>
      </c>
      <c r="H1115" s="858"/>
      <c r="I1115" s="858"/>
      <c r="J1115" s="545"/>
      <c r="K1115" s="831">
        <v>13.59</v>
      </c>
      <c r="L1115" s="546">
        <f>(SSSE[[#This Row],[Protéine Brut (%) (+/-0,7)]]/(100-SSSE[[#This Row],[Humidité (%)]]))*100</f>
        <v>15.783972125435541</v>
      </c>
      <c r="M1115" s="866"/>
      <c r="N1115" s="866"/>
      <c r="O1115" s="866"/>
      <c r="P1115" s="866"/>
      <c r="Q1115" s="867"/>
      <c r="R1115" s="868"/>
      <c r="S1115" s="868"/>
      <c r="T1115" s="868"/>
      <c r="U1115" s="867"/>
      <c r="V1115" s="868"/>
      <c r="W1115" s="868"/>
      <c r="X1115" s="868"/>
      <c r="Y1115" s="884"/>
      <c r="Z1115" s="867"/>
      <c r="AA1115" s="824"/>
      <c r="AB1115" s="824"/>
      <c r="AC1115" s="1122"/>
      <c r="AD1115" s="547">
        <v>83.13</v>
      </c>
      <c r="AE1115" s="547">
        <v>-1.51</v>
      </c>
      <c r="AF1115" s="547">
        <v>21.68</v>
      </c>
      <c r="AG1115" s="549">
        <v>3</v>
      </c>
      <c r="AH1115" s="549">
        <v>78</v>
      </c>
      <c r="AI1115" s="949"/>
      <c r="AJ1115" s="550"/>
      <c r="AK1115" s="550"/>
      <c r="AL1115" s="550"/>
      <c r="AM1115" s="550" t="s">
        <v>55</v>
      </c>
      <c r="AN1115" s="551" t="s">
        <v>55</v>
      </c>
      <c r="AO1115" s="550" t="s">
        <v>55</v>
      </c>
      <c r="AP1115" s="550" t="s">
        <v>55</v>
      </c>
      <c r="AQ1115" s="609" t="s">
        <v>32</v>
      </c>
      <c r="AR1115" s="550" t="s">
        <v>2239</v>
      </c>
      <c r="AS1115" s="437" t="s">
        <v>3394</v>
      </c>
      <c r="AT1115" s="437"/>
      <c r="AU1115" s="796" t="s">
        <v>2241</v>
      </c>
      <c r="AV1115" s="437">
        <v>1114</v>
      </c>
    </row>
    <row r="1116" spans="1:48" ht="27">
      <c r="A1116" s="541">
        <v>46052</v>
      </c>
      <c r="B1116" s="542">
        <v>101</v>
      </c>
      <c r="C1116" s="543">
        <v>0.41666666666666669</v>
      </c>
      <c r="D1116" s="544">
        <v>1465</v>
      </c>
      <c r="E1116" s="544" t="s">
        <v>21</v>
      </c>
      <c r="F1116" s="544" t="s">
        <v>55</v>
      </c>
      <c r="G1116" s="858">
        <v>14.3</v>
      </c>
      <c r="H1116" s="858"/>
      <c r="I1116" s="858"/>
      <c r="J1116" s="545"/>
      <c r="K1116" s="831">
        <v>13.51</v>
      </c>
      <c r="L1116" s="546">
        <f>(SSSE[[#This Row],[Protéine Brut (%) (+/-0,7)]]/(100-SSSE[[#This Row],[Humidité (%)]]))*100</f>
        <v>15.764294049008168</v>
      </c>
      <c r="M1116" s="866">
        <v>0.11</v>
      </c>
      <c r="N1116" s="866"/>
      <c r="O1116" s="866">
        <v>1.3</v>
      </c>
      <c r="P1116" s="866">
        <v>1.68</v>
      </c>
      <c r="Q1116" s="867">
        <f>SUM(M1116:P1116)</f>
        <v>3.09</v>
      </c>
      <c r="R1116" s="868">
        <v>11.02</v>
      </c>
      <c r="S1116" s="868">
        <v>29.39</v>
      </c>
      <c r="T1116" s="868">
        <v>18.7</v>
      </c>
      <c r="U1116" s="867">
        <f>SUM(SSSE[[#This Row],[G 355µ]:[G 250µ]])</f>
        <v>59.11</v>
      </c>
      <c r="V1116" s="868">
        <v>18.8</v>
      </c>
      <c r="W1116" s="868">
        <v>9</v>
      </c>
      <c r="X1116" s="868">
        <v>4.22</v>
      </c>
      <c r="Y1116" s="884">
        <v>3.2</v>
      </c>
      <c r="Z1116" s="863">
        <f>SUM(V1116:Y1116)</f>
        <v>35.220000000000006</v>
      </c>
      <c r="AA1116" s="824">
        <v>35.69</v>
      </c>
      <c r="AB1116" s="824">
        <v>68</v>
      </c>
      <c r="AC1116" s="1122">
        <v>12.47</v>
      </c>
      <c r="AD1116" s="547">
        <v>84.48</v>
      </c>
      <c r="AE1116" s="547">
        <v>-1.91</v>
      </c>
      <c r="AF1116" s="547">
        <v>21.15</v>
      </c>
      <c r="AG1116" s="549">
        <v>4</v>
      </c>
      <c r="AH1116" s="549">
        <v>80</v>
      </c>
      <c r="AI1116" s="949"/>
      <c r="AJ1116" s="550"/>
      <c r="AK1116" s="550"/>
      <c r="AL1116" s="550" t="s">
        <v>46</v>
      </c>
      <c r="AM1116" s="550"/>
      <c r="AN1116" s="551"/>
      <c r="AO1116" s="550"/>
      <c r="AP1116" s="550"/>
      <c r="AQ1116" s="609"/>
      <c r="AR1116" s="550"/>
      <c r="AS1116" s="437" t="s">
        <v>3395</v>
      </c>
      <c r="AT1116" s="437"/>
      <c r="AU1116" s="796" t="s">
        <v>2241</v>
      </c>
      <c r="AV1116" s="437">
        <v>1115</v>
      </c>
    </row>
    <row r="1117" spans="1:48" ht="27">
      <c r="A1117" s="541">
        <v>46052</v>
      </c>
      <c r="B1117" s="542">
        <v>101</v>
      </c>
      <c r="C1117" s="543">
        <v>0.45833333333333331</v>
      </c>
      <c r="D1117" s="544">
        <v>1469</v>
      </c>
      <c r="E1117" s="544" t="s">
        <v>21</v>
      </c>
      <c r="F1117" s="544" t="s">
        <v>55</v>
      </c>
      <c r="G1117" s="858">
        <v>14.15</v>
      </c>
      <c r="H1117" s="858"/>
      <c r="I1117" s="858"/>
      <c r="J1117" s="545"/>
      <c r="K1117" s="831">
        <v>13.49</v>
      </c>
      <c r="L1117" s="546">
        <f>(SSSE[[#This Row],[Protéine Brut (%) (+/-0,7)]]/(100-SSSE[[#This Row],[Humidité (%)]]))*100</f>
        <v>15.713453698311008</v>
      </c>
      <c r="M1117" s="866">
        <v>0.4</v>
      </c>
      <c r="N1117" s="866"/>
      <c r="O1117" s="866">
        <v>1.1100000000000001</v>
      </c>
      <c r="P1117" s="866">
        <v>1.49</v>
      </c>
      <c r="Q1117" s="867">
        <f>SUM(M1117:P1117)</f>
        <v>3</v>
      </c>
      <c r="R1117" s="868">
        <v>13.12</v>
      </c>
      <c r="S1117" s="868">
        <v>28.86</v>
      </c>
      <c r="T1117" s="868">
        <v>18.98</v>
      </c>
      <c r="U1117" s="867">
        <f>SUM(SSSE[[#This Row],[G 355µ]:[G 250µ]])</f>
        <v>60.959999999999994</v>
      </c>
      <c r="V1117" s="868">
        <v>19.27</v>
      </c>
      <c r="W1117" s="868">
        <v>9.67</v>
      </c>
      <c r="X1117" s="868">
        <v>3.78</v>
      </c>
      <c r="Y1117" s="884">
        <v>3.3</v>
      </c>
      <c r="Z1117" s="863">
        <f>SUM(V1117:Y1117)</f>
        <v>36.019999999999996</v>
      </c>
      <c r="AA1117" s="824"/>
      <c r="AB1117" s="824"/>
      <c r="AC1117" s="1122"/>
      <c r="AD1117" s="547"/>
      <c r="AE1117" s="547"/>
      <c r="AF1117" s="547"/>
      <c r="AG1117" s="549">
        <v>3</v>
      </c>
      <c r="AH1117" s="549">
        <v>69</v>
      </c>
      <c r="AI1117" s="949"/>
      <c r="AJ1117" s="550"/>
      <c r="AK1117" s="550"/>
      <c r="AL1117" s="550"/>
      <c r="AM1117" s="550"/>
      <c r="AN1117" s="551"/>
      <c r="AO1117" s="550"/>
      <c r="AP1117" s="550"/>
      <c r="AQ1117" s="25"/>
      <c r="AR1117" s="550"/>
      <c r="AS1117" s="437" t="s">
        <v>3396</v>
      </c>
      <c r="AT1117" s="437"/>
      <c r="AU1117" s="796" t="s">
        <v>2241</v>
      </c>
      <c r="AV1117" s="437">
        <v>1116</v>
      </c>
    </row>
    <row r="1118" spans="1:48" ht="27">
      <c r="A1118" s="535">
        <v>46052</v>
      </c>
      <c r="B1118" s="536">
        <v>101</v>
      </c>
      <c r="C1118" s="537">
        <v>0.46527777777777779</v>
      </c>
      <c r="D1118" s="538">
        <v>1471</v>
      </c>
      <c r="E1118" s="538" t="s">
        <v>84</v>
      </c>
      <c r="F1118" s="538" t="s">
        <v>55</v>
      </c>
      <c r="G1118" s="857">
        <v>14.04</v>
      </c>
      <c r="H1118" s="857"/>
      <c r="I1118" s="857">
        <v>13.95</v>
      </c>
      <c r="J1118" s="530"/>
      <c r="K1118" s="830">
        <v>13.81</v>
      </c>
      <c r="L1118" s="539">
        <f>(SSSE[[#This Row],[Protéine Brut (%) (+/-0,7)]]/(100-SSSE[[#This Row],[Humidité (%)]]))*100</f>
        <v>16.065611912517451</v>
      </c>
      <c r="M1118" s="865">
        <v>0.01</v>
      </c>
      <c r="N1118" s="865"/>
      <c r="O1118" s="865">
        <v>1.24</v>
      </c>
      <c r="P1118" s="865">
        <v>1.75</v>
      </c>
      <c r="Q1118" s="867">
        <f>SUM(M1118:P1118)</f>
        <v>3</v>
      </c>
      <c r="R1118" s="862">
        <v>11.97</v>
      </c>
      <c r="S1118" s="862">
        <v>27.25</v>
      </c>
      <c r="T1118" s="862">
        <v>19.079999999999998</v>
      </c>
      <c r="U1118" s="867">
        <f>SUM(SSSE[[#This Row],[G 355µ]:[G 250µ]])</f>
        <v>58.3</v>
      </c>
      <c r="V1118" s="862">
        <v>17.78</v>
      </c>
      <c r="W1118" s="862">
        <v>9.43</v>
      </c>
      <c r="X1118" s="862">
        <v>6.33</v>
      </c>
      <c r="Y1118" s="883">
        <v>4.2699999999999996</v>
      </c>
      <c r="Z1118" s="863">
        <f>SUM(V1118:Y1118)</f>
        <v>37.81</v>
      </c>
      <c r="AA1118" s="822">
        <v>33.75</v>
      </c>
      <c r="AB1118" s="822">
        <v>69</v>
      </c>
      <c r="AC1118" s="833">
        <v>12.7</v>
      </c>
      <c r="AD1118" s="531">
        <v>83.63</v>
      </c>
      <c r="AE1118" s="531">
        <v>-1.69</v>
      </c>
      <c r="AF1118" s="531">
        <v>21.18</v>
      </c>
      <c r="AG1118" s="540">
        <v>2</v>
      </c>
      <c r="AH1118" s="549">
        <v>45</v>
      </c>
      <c r="AI1118" s="533"/>
      <c r="AJ1118" s="437"/>
      <c r="AK1118" s="550" t="s">
        <v>3333</v>
      </c>
      <c r="AL1118" s="437"/>
      <c r="AM1118" s="437" t="s">
        <v>55</v>
      </c>
      <c r="AN1118" s="534" t="s">
        <v>55</v>
      </c>
      <c r="AO1118" s="437" t="s">
        <v>55</v>
      </c>
      <c r="AP1118" s="437" t="s">
        <v>55</v>
      </c>
      <c r="AQ1118" s="609" t="s">
        <v>32</v>
      </c>
      <c r="AR1118" s="437" t="s">
        <v>2239</v>
      </c>
      <c r="AS1118" s="437" t="s">
        <v>3397</v>
      </c>
      <c r="AT1118" s="437"/>
      <c r="AU1118" s="796" t="s">
        <v>2241</v>
      </c>
      <c r="AV1118" s="437">
        <v>1117</v>
      </c>
    </row>
    <row r="1119" spans="1:48" ht="27">
      <c r="A1119" s="541">
        <v>46052</v>
      </c>
      <c r="B1119" s="542">
        <v>101</v>
      </c>
      <c r="C1119" s="543">
        <v>0.46527777777777779</v>
      </c>
      <c r="D1119" s="544">
        <v>1472</v>
      </c>
      <c r="E1119" s="544" t="s">
        <v>84</v>
      </c>
      <c r="F1119" s="544" t="s">
        <v>55</v>
      </c>
      <c r="G1119" s="858">
        <v>14.02</v>
      </c>
      <c r="H1119" s="858"/>
      <c r="I1119" s="858">
        <v>13.9</v>
      </c>
      <c r="J1119" s="545"/>
      <c r="K1119" s="831">
        <v>13.83</v>
      </c>
      <c r="L1119" s="546">
        <f>(SSSE[[#This Row],[Protéine Brut (%) (+/-0,7)]]/(100-SSSE[[#This Row],[Humidité (%)]]))*100</f>
        <v>16.08513607815771</v>
      </c>
      <c r="M1119" s="866">
        <v>0.08</v>
      </c>
      <c r="N1119" s="866"/>
      <c r="O1119" s="866">
        <v>1.29</v>
      </c>
      <c r="P1119" s="866">
        <v>1.78</v>
      </c>
      <c r="Q1119" s="867">
        <f>SUM(M1119:P1119)</f>
        <v>3.1500000000000004</v>
      </c>
      <c r="R1119" s="868">
        <v>12.04</v>
      </c>
      <c r="S1119" s="868">
        <v>27.66</v>
      </c>
      <c r="T1119" s="868">
        <v>18.510000000000002</v>
      </c>
      <c r="U1119" s="867">
        <f>SUM(SSSE[[#This Row],[G 355µ]:[G 250µ]])</f>
        <v>58.210000000000008</v>
      </c>
      <c r="V1119" s="868">
        <v>17.77</v>
      </c>
      <c r="W1119" s="868">
        <v>9.52</v>
      </c>
      <c r="X1119" s="868">
        <v>6.3</v>
      </c>
      <c r="Y1119" s="884">
        <v>4.0599999999999996</v>
      </c>
      <c r="Z1119" s="863">
        <f>SUM(V1119:Y1119)</f>
        <v>37.65</v>
      </c>
      <c r="AA1119" s="824"/>
      <c r="AB1119" s="824"/>
      <c r="AC1119" s="1122"/>
      <c r="AD1119" s="547">
        <v>84.09</v>
      </c>
      <c r="AE1119" s="547">
        <v>-1.65</v>
      </c>
      <c r="AF1119" s="547">
        <v>21.27</v>
      </c>
      <c r="AG1119" s="549">
        <v>2</v>
      </c>
      <c r="AH1119" s="549">
        <v>62</v>
      </c>
      <c r="AI1119" s="949"/>
      <c r="AJ1119" s="550"/>
      <c r="AK1119" s="550" t="s">
        <v>3335</v>
      </c>
      <c r="AL1119" s="550"/>
      <c r="AM1119" s="550" t="s">
        <v>55</v>
      </c>
      <c r="AN1119" s="551" t="s">
        <v>55</v>
      </c>
      <c r="AO1119" s="550" t="s">
        <v>55</v>
      </c>
      <c r="AP1119" s="550" t="s">
        <v>55</v>
      </c>
      <c r="AQ1119" s="609" t="s">
        <v>32</v>
      </c>
      <c r="AR1119" s="550" t="s">
        <v>2239</v>
      </c>
      <c r="AS1119" s="437" t="s">
        <v>3398</v>
      </c>
      <c r="AT1119" s="437"/>
      <c r="AU1119" s="796" t="s">
        <v>2241</v>
      </c>
      <c r="AV1119" s="437">
        <v>1118</v>
      </c>
    </row>
    <row r="1120" spans="1:48" ht="27">
      <c r="A1120" s="541">
        <v>46052</v>
      </c>
      <c r="B1120" s="542">
        <v>101</v>
      </c>
      <c r="C1120" s="543">
        <v>0.63194444444444442</v>
      </c>
      <c r="D1120" s="544">
        <v>1479</v>
      </c>
      <c r="E1120" s="544" t="s">
        <v>21</v>
      </c>
      <c r="F1120" s="544" t="s">
        <v>55</v>
      </c>
      <c r="G1120" s="858">
        <v>13.7</v>
      </c>
      <c r="H1120" s="858"/>
      <c r="I1120" s="858">
        <v>13.8</v>
      </c>
      <c r="J1120" s="545"/>
      <c r="K1120" s="831">
        <v>13.31</v>
      </c>
      <c r="L1120" s="546">
        <f>(SSSE[[#This Row],[Protéine Brut (%) (+/-0,7)]]/(100-SSSE[[#This Row],[Humidité (%)]]))*100</f>
        <v>15.422943221320976</v>
      </c>
      <c r="M1120" s="866"/>
      <c r="N1120" s="866"/>
      <c r="O1120" s="866"/>
      <c r="P1120" s="866"/>
      <c r="Q1120" s="867"/>
      <c r="R1120" s="868"/>
      <c r="S1120" s="868"/>
      <c r="T1120" s="868"/>
      <c r="U1120" s="867"/>
      <c r="V1120" s="868"/>
      <c r="W1120" s="868"/>
      <c r="X1120" s="868"/>
      <c r="Y1120" s="884"/>
      <c r="Z1120" s="867"/>
      <c r="AA1120" s="824"/>
      <c r="AB1120" s="824"/>
      <c r="AC1120" s="1122"/>
      <c r="AD1120" s="547">
        <v>84.09</v>
      </c>
      <c r="AE1120" s="547">
        <v>-1.65</v>
      </c>
      <c r="AF1120" s="547">
        <v>21.27</v>
      </c>
      <c r="AG1120" s="549">
        <v>3</v>
      </c>
      <c r="AH1120" s="549">
        <v>66</v>
      </c>
      <c r="AI1120" s="949"/>
      <c r="AJ1120" s="550"/>
      <c r="AK1120" s="550"/>
      <c r="AL1120" s="550"/>
      <c r="AM1120" s="550"/>
      <c r="AN1120" s="551"/>
      <c r="AO1120" s="550"/>
      <c r="AP1120" s="550"/>
      <c r="AQ1120" s="25"/>
      <c r="AR1120" s="550"/>
      <c r="AS1120" s="437" t="s">
        <v>3399</v>
      </c>
      <c r="AT1120" s="437"/>
      <c r="AU1120" s="796" t="s">
        <v>2241</v>
      </c>
      <c r="AV1120" s="437">
        <v>1119</v>
      </c>
    </row>
    <row r="1121" spans="1:48" ht="27">
      <c r="A1121" s="535">
        <v>46052</v>
      </c>
      <c r="B1121" s="536">
        <v>101</v>
      </c>
      <c r="C1121" s="537">
        <v>0.65972222222222221</v>
      </c>
      <c r="D1121" s="538">
        <v>1480</v>
      </c>
      <c r="E1121" s="538" t="s">
        <v>84</v>
      </c>
      <c r="F1121" s="538" t="s">
        <v>55</v>
      </c>
      <c r="G1121" s="857">
        <v>13.82</v>
      </c>
      <c r="H1121" s="857"/>
      <c r="I1121" s="857">
        <v>13.89</v>
      </c>
      <c r="J1121" s="530"/>
      <c r="K1121" s="830">
        <v>13.71</v>
      </c>
      <c r="L1121" s="539">
        <f>(SSSE[[#This Row],[Protéine Brut (%) (+/-0,7)]]/(100-SSSE[[#This Row],[Humidité (%)]]))*100</f>
        <v>15.908563471803202</v>
      </c>
      <c r="M1121" s="865">
        <v>0.13</v>
      </c>
      <c r="N1121" s="865"/>
      <c r="O1121" s="865">
        <v>1.25</v>
      </c>
      <c r="P1121" s="865">
        <v>1.71</v>
      </c>
      <c r="Q1121" s="863">
        <f>SUM(M1121:P1121)</f>
        <v>3.09</v>
      </c>
      <c r="R1121" s="862">
        <v>13.55</v>
      </c>
      <c r="S1121" s="862">
        <v>28.86</v>
      </c>
      <c r="T1121" s="862">
        <v>17.350000000000001</v>
      </c>
      <c r="U1121" s="863">
        <f>SUM(SSSE[[#This Row],[G 355µ]:[G 250µ]])</f>
        <v>59.76</v>
      </c>
      <c r="V1121" s="862">
        <v>16.170000000000002</v>
      </c>
      <c r="W1121" s="862">
        <v>8.86</v>
      </c>
      <c r="X1121" s="862">
        <v>6.28</v>
      </c>
      <c r="Y1121" s="883">
        <v>4.55</v>
      </c>
      <c r="Z1121" s="863">
        <f>SUM(V1121:Y1121)</f>
        <v>35.86</v>
      </c>
      <c r="AA1121" s="822">
        <v>33.4</v>
      </c>
      <c r="AB1121" s="822">
        <v>69.8</v>
      </c>
      <c r="AC1121" s="833">
        <v>12.77</v>
      </c>
      <c r="AD1121" s="531">
        <v>83.83</v>
      </c>
      <c r="AE1121" s="531">
        <v>-1.39</v>
      </c>
      <c r="AF1121" s="531">
        <v>20.75</v>
      </c>
      <c r="AG1121" s="540">
        <v>2</v>
      </c>
      <c r="AH1121" s="549">
        <v>50</v>
      </c>
      <c r="AI1121" s="533"/>
      <c r="AJ1121" s="437"/>
      <c r="AK1121" s="437" t="s">
        <v>3333</v>
      </c>
      <c r="AL1121" s="437"/>
      <c r="AM1121" s="437" t="s">
        <v>55</v>
      </c>
      <c r="AN1121" s="534" t="s">
        <v>55</v>
      </c>
      <c r="AO1121" s="437" t="s">
        <v>55</v>
      </c>
      <c r="AP1121" s="437" t="s">
        <v>55</v>
      </c>
      <c r="AQ1121" s="609" t="s">
        <v>32</v>
      </c>
      <c r="AR1121" s="437" t="s">
        <v>2239</v>
      </c>
      <c r="AS1121" s="437" t="s">
        <v>3400</v>
      </c>
      <c r="AT1121" s="437"/>
      <c r="AU1121" s="796" t="s">
        <v>2241</v>
      </c>
      <c r="AV1121" s="437">
        <v>1120</v>
      </c>
    </row>
    <row r="1122" spans="1:48" ht="27">
      <c r="A1122" s="541">
        <v>46052</v>
      </c>
      <c r="B1122" s="542">
        <v>101</v>
      </c>
      <c r="C1122" s="543">
        <v>0.65972222222222221</v>
      </c>
      <c r="D1122" s="544">
        <v>1481</v>
      </c>
      <c r="E1122" s="544" t="s">
        <v>84</v>
      </c>
      <c r="F1122" s="544" t="s">
        <v>55</v>
      </c>
      <c r="G1122" s="858">
        <v>13.65</v>
      </c>
      <c r="H1122" s="858"/>
      <c r="I1122" s="858"/>
      <c r="J1122" s="545"/>
      <c r="K1122" s="831">
        <v>13.66</v>
      </c>
      <c r="L1122" s="546">
        <f>(SSSE[[#This Row],[Protéine Brut (%) (+/-0,7)]]/(100-SSSE[[#This Row],[Humidité (%)]]))*100</f>
        <v>15.819339895773018</v>
      </c>
      <c r="M1122" s="866">
        <v>0.1</v>
      </c>
      <c r="N1122" s="866"/>
      <c r="O1122" s="866">
        <v>1.2</v>
      </c>
      <c r="P1122" s="866">
        <v>1.75</v>
      </c>
      <c r="Q1122" s="867">
        <f>SUM(M1122:P1122)</f>
        <v>3.05</v>
      </c>
      <c r="R1122" s="868">
        <v>12.5</v>
      </c>
      <c r="S1122" s="868">
        <v>28.5</v>
      </c>
      <c r="T1122" s="868">
        <v>18</v>
      </c>
      <c r="U1122" s="867">
        <f>SUM(SSSE[[#This Row],[G 355µ]:[G 250µ]])</f>
        <v>59</v>
      </c>
      <c r="V1122" s="868">
        <v>17</v>
      </c>
      <c r="W1122" s="868">
        <v>9.5</v>
      </c>
      <c r="X1122" s="868">
        <v>5</v>
      </c>
      <c r="Y1122" s="884">
        <v>4.3</v>
      </c>
      <c r="Z1122" s="867">
        <f>SUM(V1122:Y1122)</f>
        <v>35.799999999999997</v>
      </c>
      <c r="AA1122" s="824"/>
      <c r="AB1122" s="824"/>
      <c r="AC1122" s="1122"/>
      <c r="AD1122" s="547">
        <v>84.21</v>
      </c>
      <c r="AE1122" s="547">
        <v>-1.41</v>
      </c>
      <c r="AF1122" s="547">
        <v>20.57</v>
      </c>
      <c r="AG1122" s="549">
        <v>2</v>
      </c>
      <c r="AH1122" s="549">
        <v>62</v>
      </c>
      <c r="AI1122" s="949"/>
      <c r="AJ1122" s="550"/>
      <c r="AK1122" s="550" t="s">
        <v>3335</v>
      </c>
      <c r="AL1122" s="550"/>
      <c r="AM1122" s="550" t="s">
        <v>55</v>
      </c>
      <c r="AN1122" s="551" t="s">
        <v>55</v>
      </c>
      <c r="AO1122" s="550" t="s">
        <v>55</v>
      </c>
      <c r="AP1122" s="550" t="s">
        <v>55</v>
      </c>
      <c r="AQ1122" s="609" t="s">
        <v>32</v>
      </c>
      <c r="AR1122" s="550" t="s">
        <v>2239</v>
      </c>
      <c r="AS1122" s="437" t="s">
        <v>3401</v>
      </c>
      <c r="AT1122" s="437"/>
      <c r="AU1122" s="796" t="s">
        <v>2241</v>
      </c>
      <c r="AV1122" s="437">
        <v>1121</v>
      </c>
    </row>
    <row r="1123" spans="1:48" ht="27">
      <c r="A1123" s="535">
        <v>46053</v>
      </c>
      <c r="B1123" s="536">
        <v>101</v>
      </c>
      <c r="C1123" s="537">
        <v>0.33333333333333331</v>
      </c>
      <c r="D1123" s="538">
        <v>1491</v>
      </c>
      <c r="E1123" s="538" t="s">
        <v>84</v>
      </c>
      <c r="F1123" s="538" t="s">
        <v>55</v>
      </c>
      <c r="G1123" s="857">
        <v>13.77</v>
      </c>
      <c r="H1123" s="857"/>
      <c r="I1123" s="857">
        <v>13.89</v>
      </c>
      <c r="J1123" s="530"/>
      <c r="K1123" s="830">
        <v>13.82</v>
      </c>
      <c r="L1123" s="539">
        <f>(SSSE[[#This Row],[Protéine Brut (%) (+/-0,7)]]/(100-SSSE[[#This Row],[Humidité (%)]]))*100</f>
        <v>16.026904789516408</v>
      </c>
      <c r="M1123" s="865">
        <v>0.06</v>
      </c>
      <c r="N1123" s="865"/>
      <c r="O1123" s="865">
        <v>1.0900000000000001</v>
      </c>
      <c r="P1123" s="865">
        <v>1.5</v>
      </c>
      <c r="Q1123" s="863">
        <f>SUM(M1123:P1123)</f>
        <v>2.6500000000000004</v>
      </c>
      <c r="R1123" s="862">
        <v>13.7</v>
      </c>
      <c r="S1123" s="862">
        <v>27.87</v>
      </c>
      <c r="T1123" s="862">
        <v>18.07</v>
      </c>
      <c r="U1123" s="863">
        <f>SUM(SSSE[[#This Row],[G 355µ]:[G 250µ]])</f>
        <v>59.64</v>
      </c>
      <c r="V1123" s="862">
        <v>16.920000000000002</v>
      </c>
      <c r="W1123" s="862">
        <v>9.5</v>
      </c>
      <c r="X1123" s="862">
        <v>6.11</v>
      </c>
      <c r="Y1123" s="883">
        <v>4.46</v>
      </c>
      <c r="Z1123" s="863">
        <f>SUM(V1123:Y1123)</f>
        <v>36.99</v>
      </c>
      <c r="AA1123" s="822">
        <v>37.32</v>
      </c>
      <c r="AB1123" s="822">
        <v>71.08</v>
      </c>
      <c r="AC1123" s="833">
        <v>13.4</v>
      </c>
      <c r="AD1123" s="531">
        <v>84.53</v>
      </c>
      <c r="AE1123" s="531">
        <v>-1.47</v>
      </c>
      <c r="AF1123" s="531">
        <v>20.58</v>
      </c>
      <c r="AG1123" s="540">
        <v>2</v>
      </c>
      <c r="AH1123" s="549">
        <v>65</v>
      </c>
      <c r="AI1123" s="533"/>
      <c r="AJ1123" s="437"/>
      <c r="AK1123" s="437" t="s">
        <v>3333</v>
      </c>
      <c r="AL1123" s="437"/>
      <c r="AM1123" s="437" t="s">
        <v>55</v>
      </c>
      <c r="AN1123" s="534" t="s">
        <v>55</v>
      </c>
      <c r="AO1123" s="437" t="s">
        <v>55</v>
      </c>
      <c r="AP1123" s="437" t="s">
        <v>55</v>
      </c>
      <c r="AQ1123" s="609" t="s">
        <v>32</v>
      </c>
      <c r="AR1123" s="437" t="s">
        <v>2239</v>
      </c>
      <c r="AS1123" s="437" t="s">
        <v>3402</v>
      </c>
      <c r="AT1123" s="437"/>
      <c r="AU1123" s="796" t="s">
        <v>2241</v>
      </c>
      <c r="AV1123" s="437">
        <v>1122</v>
      </c>
    </row>
    <row r="1124" spans="1:48" ht="27">
      <c r="A1124" s="541">
        <v>46053</v>
      </c>
      <c r="B1124" s="542">
        <v>101</v>
      </c>
      <c r="C1124" s="543">
        <v>0.33333333333333331</v>
      </c>
      <c r="D1124" s="544">
        <v>1492</v>
      </c>
      <c r="E1124" s="544" t="s">
        <v>84</v>
      </c>
      <c r="F1124" s="544" t="s">
        <v>55</v>
      </c>
      <c r="G1124" s="858">
        <v>13.76</v>
      </c>
      <c r="H1124" s="858"/>
      <c r="I1124" s="858"/>
      <c r="J1124" s="545"/>
      <c r="K1124" s="831">
        <v>14.07</v>
      </c>
      <c r="L1124" s="546">
        <f>(SSSE[[#This Row],[Protéine Brut (%) (+/-0,7)]]/(100-SSSE[[#This Row],[Humidité (%)]]))*100</f>
        <v>16.314935064935064</v>
      </c>
      <c r="M1124" s="866">
        <v>0.05</v>
      </c>
      <c r="N1124" s="866"/>
      <c r="O1124" s="866">
        <v>1.2</v>
      </c>
      <c r="P1124" s="866">
        <v>1.4</v>
      </c>
      <c r="Q1124" s="867">
        <f>SUM(M1124:P1124)</f>
        <v>2.65</v>
      </c>
      <c r="R1124" s="868">
        <v>13</v>
      </c>
      <c r="S1124" s="868">
        <v>29</v>
      </c>
      <c r="T1124" s="868">
        <v>17.5</v>
      </c>
      <c r="U1124" s="867">
        <f>SUM(SSSE[[#This Row],[G 355µ]:[G 250µ]])</f>
        <v>59.5</v>
      </c>
      <c r="V1124" s="868">
        <v>16.5</v>
      </c>
      <c r="W1124" s="868">
        <v>9.5</v>
      </c>
      <c r="X1124" s="868">
        <v>6.5</v>
      </c>
      <c r="Y1124" s="884">
        <v>4</v>
      </c>
      <c r="Z1124" s="867">
        <f>SUM(V1124:Y1124)</f>
        <v>36.5</v>
      </c>
      <c r="AA1124" s="824"/>
      <c r="AB1124" s="824"/>
      <c r="AC1124" s="1122"/>
      <c r="AD1124" s="547">
        <v>84.38</v>
      </c>
      <c r="AE1124" s="547">
        <v>-1.52</v>
      </c>
      <c r="AF1124" s="547">
        <v>20.6</v>
      </c>
      <c r="AG1124" s="549">
        <v>2</v>
      </c>
      <c r="AH1124" s="549">
        <v>68</v>
      </c>
      <c r="AI1124" s="949"/>
      <c r="AJ1124" s="550"/>
      <c r="AK1124" s="550" t="s">
        <v>3335</v>
      </c>
      <c r="AL1124" s="550"/>
      <c r="AM1124" s="550" t="s">
        <v>55</v>
      </c>
      <c r="AN1124" s="551" t="s">
        <v>55</v>
      </c>
      <c r="AO1124" s="550" t="s">
        <v>55</v>
      </c>
      <c r="AP1124" s="550" t="s">
        <v>55</v>
      </c>
      <c r="AQ1124" s="609" t="s">
        <v>32</v>
      </c>
      <c r="AR1124" s="550" t="s">
        <v>2239</v>
      </c>
      <c r="AS1124" s="437" t="s">
        <v>3403</v>
      </c>
      <c r="AT1124" s="437"/>
      <c r="AU1124" s="796" t="s">
        <v>2241</v>
      </c>
      <c r="AV1124" s="437">
        <v>1123</v>
      </c>
    </row>
    <row r="1125" spans="1:48" ht="27">
      <c r="A1125" s="535">
        <v>46053</v>
      </c>
      <c r="B1125" s="536">
        <v>101</v>
      </c>
      <c r="C1125" s="537">
        <v>0.375</v>
      </c>
      <c r="D1125" s="538">
        <v>1496</v>
      </c>
      <c r="E1125" s="538" t="s">
        <v>21</v>
      </c>
      <c r="F1125" s="538" t="s">
        <v>55</v>
      </c>
      <c r="G1125" s="857">
        <v>14.2</v>
      </c>
      <c r="H1125" s="857"/>
      <c r="I1125" s="857"/>
      <c r="J1125" s="530"/>
      <c r="K1125" s="830">
        <v>13.55</v>
      </c>
      <c r="L1125" s="539">
        <f>(SSSE[[#This Row],[Protéine Brut (%) (+/-0,7)]]/(100-SSSE[[#This Row],[Humidité (%)]]))*100</f>
        <v>15.792540792540793</v>
      </c>
      <c r="M1125" s="865"/>
      <c r="N1125" s="865"/>
      <c r="O1125" s="865"/>
      <c r="P1125" s="865"/>
      <c r="Q1125" s="863"/>
      <c r="R1125" s="862"/>
      <c r="S1125" s="862"/>
      <c r="T1125" s="862"/>
      <c r="U1125" s="863"/>
      <c r="V1125" s="862"/>
      <c r="W1125" s="862"/>
      <c r="X1125" s="862"/>
      <c r="Y1125" s="883"/>
      <c r="Z1125" s="863"/>
      <c r="AA1125" s="822"/>
      <c r="AB1125" s="822"/>
      <c r="AC1125" s="833"/>
      <c r="AD1125" s="531">
        <v>84.09</v>
      </c>
      <c r="AE1125" s="531">
        <v>-1.65</v>
      </c>
      <c r="AF1125" s="531">
        <v>21.27</v>
      </c>
      <c r="AG1125" s="540">
        <v>2</v>
      </c>
      <c r="AH1125" s="549">
        <v>76</v>
      </c>
      <c r="AI1125" s="533"/>
      <c r="AJ1125" s="437"/>
      <c r="AK1125" s="437"/>
      <c r="AL1125" s="437"/>
      <c r="AM1125" s="550" t="s">
        <v>55</v>
      </c>
      <c r="AN1125" s="551" t="s">
        <v>55</v>
      </c>
      <c r="AO1125" s="550" t="s">
        <v>55</v>
      </c>
      <c r="AP1125" s="550" t="s">
        <v>55</v>
      </c>
      <c r="AQ1125" s="609" t="s">
        <v>32</v>
      </c>
      <c r="AR1125" s="550" t="s">
        <v>2239</v>
      </c>
      <c r="AS1125" s="437" t="s">
        <v>3404</v>
      </c>
      <c r="AT1125" s="437"/>
      <c r="AU1125" s="796" t="s">
        <v>2241</v>
      </c>
      <c r="AV1125" s="437">
        <v>1124</v>
      </c>
    </row>
    <row r="1126" spans="1:48" ht="27">
      <c r="A1126" s="541">
        <v>46053</v>
      </c>
      <c r="B1126" s="542">
        <v>101</v>
      </c>
      <c r="C1126" s="543">
        <v>0.39583333333333331</v>
      </c>
      <c r="D1126" s="544">
        <v>1497</v>
      </c>
      <c r="E1126" s="544" t="s">
        <v>21</v>
      </c>
      <c r="F1126" s="544" t="s">
        <v>55</v>
      </c>
      <c r="G1126" s="858">
        <v>14.19</v>
      </c>
      <c r="H1126" s="858"/>
      <c r="I1126" s="858"/>
      <c r="J1126" s="545"/>
      <c r="K1126" s="831">
        <v>13.68</v>
      </c>
      <c r="L1126" s="546">
        <f>(SSSE[[#This Row],[Protéine Brut (%) (+/-0,7)]]/(100-SSSE[[#This Row],[Humidité (%)]]))*100</f>
        <v>15.942197879035078</v>
      </c>
      <c r="M1126" s="866"/>
      <c r="N1126" s="866"/>
      <c r="O1126" s="866"/>
      <c r="P1126" s="866"/>
      <c r="Q1126" s="867"/>
      <c r="R1126" s="868"/>
      <c r="S1126" s="868"/>
      <c r="T1126" s="868"/>
      <c r="U1126" s="867"/>
      <c r="V1126" s="868"/>
      <c r="W1126" s="868"/>
      <c r="X1126" s="868"/>
      <c r="Y1126" s="884"/>
      <c r="Z1126" s="867"/>
      <c r="AA1126" s="824"/>
      <c r="AB1126" s="824"/>
      <c r="AC1126" s="1122"/>
      <c r="AD1126" s="547">
        <v>84.09</v>
      </c>
      <c r="AE1126" s="547">
        <v>-1.65</v>
      </c>
      <c r="AF1126" s="547">
        <v>21.27</v>
      </c>
      <c r="AG1126" s="549">
        <v>3</v>
      </c>
      <c r="AH1126" s="549">
        <v>64</v>
      </c>
      <c r="AI1126" s="949"/>
      <c r="AJ1126" s="550"/>
      <c r="AK1126" s="550"/>
      <c r="AL1126" s="550"/>
      <c r="AM1126" s="550" t="s">
        <v>55</v>
      </c>
      <c r="AN1126" s="551" t="s">
        <v>55</v>
      </c>
      <c r="AO1126" s="550" t="s">
        <v>55</v>
      </c>
      <c r="AP1126" s="550" t="s">
        <v>55</v>
      </c>
      <c r="AQ1126" s="609" t="s">
        <v>32</v>
      </c>
      <c r="AR1126" s="550" t="s">
        <v>2239</v>
      </c>
      <c r="AS1126" s="437" t="s">
        <v>3405</v>
      </c>
      <c r="AT1126" s="437"/>
      <c r="AU1126" s="796" t="s">
        <v>2241</v>
      </c>
      <c r="AV1126" s="437">
        <v>1125</v>
      </c>
    </row>
    <row r="1127" spans="1:48" ht="27">
      <c r="A1127" s="535">
        <v>46053</v>
      </c>
      <c r="B1127" s="536">
        <v>101</v>
      </c>
      <c r="C1127" s="537">
        <v>0.41666666666666669</v>
      </c>
      <c r="D1127" s="538">
        <v>1498</v>
      </c>
      <c r="E1127" s="538" t="s">
        <v>84</v>
      </c>
      <c r="F1127" s="538" t="s">
        <v>55</v>
      </c>
      <c r="G1127" s="857">
        <v>13.7</v>
      </c>
      <c r="H1127" s="857"/>
      <c r="I1127" s="857"/>
      <c r="J1127" s="530">
        <v>0.54500000000000004</v>
      </c>
      <c r="K1127" s="830">
        <v>13.9</v>
      </c>
      <c r="L1127" s="546">
        <f>(SSSE[[#This Row],[Protéine Brut (%) (+/-0,7)]]/(100-SSSE[[#This Row],[Humidité (%)]]))*100</f>
        <v>16.106604866743918</v>
      </c>
      <c r="M1127" s="865">
        <v>0.12</v>
      </c>
      <c r="N1127" s="865"/>
      <c r="O1127" s="865">
        <v>1.61</v>
      </c>
      <c r="P1127" s="865">
        <v>2</v>
      </c>
      <c r="Q1127" s="867">
        <f>SUM(M1127:P1127)</f>
        <v>3.73</v>
      </c>
      <c r="R1127" s="862">
        <v>14.56</v>
      </c>
      <c r="S1127" s="862">
        <v>29</v>
      </c>
      <c r="T1127" s="862">
        <v>15.67</v>
      </c>
      <c r="U1127" s="867">
        <f>SUM(SSSE[[#This Row],[G 355µ]:[G 250µ]])</f>
        <v>59.230000000000004</v>
      </c>
      <c r="V1127" s="862">
        <v>15.05</v>
      </c>
      <c r="W1127" s="862">
        <v>7.9</v>
      </c>
      <c r="X1127" s="862">
        <v>6.9</v>
      </c>
      <c r="Y1127" s="883">
        <v>4.2</v>
      </c>
      <c r="Z1127" s="867">
        <f t="shared" ref="Z1127:Z1132" si="160">SUM(V1127:Y1127)</f>
        <v>34.050000000000004</v>
      </c>
      <c r="AA1127" s="822">
        <v>37.549999999999997</v>
      </c>
      <c r="AB1127" s="822">
        <v>73.5</v>
      </c>
      <c r="AC1127" s="833">
        <v>13</v>
      </c>
      <c r="AD1127" s="531">
        <v>84.2</v>
      </c>
      <c r="AE1127" s="531">
        <v>-1.2</v>
      </c>
      <c r="AF1127" s="531">
        <v>20</v>
      </c>
      <c r="AG1127" s="540">
        <v>2</v>
      </c>
      <c r="AH1127" s="549">
        <v>60</v>
      </c>
      <c r="AI1127" s="533"/>
      <c r="AJ1127" s="437"/>
      <c r="AK1127" s="437" t="s">
        <v>3333</v>
      </c>
      <c r="AL1127" s="437"/>
      <c r="AM1127" s="550" t="s">
        <v>55</v>
      </c>
      <c r="AN1127" s="551" t="s">
        <v>55</v>
      </c>
      <c r="AO1127" s="550" t="s">
        <v>55</v>
      </c>
      <c r="AP1127" s="550" t="s">
        <v>55</v>
      </c>
      <c r="AQ1127" s="609" t="s">
        <v>32</v>
      </c>
      <c r="AR1127" s="550" t="s">
        <v>2239</v>
      </c>
      <c r="AS1127" s="437" t="s">
        <v>3406</v>
      </c>
      <c r="AT1127" s="437"/>
      <c r="AU1127" s="796" t="s">
        <v>2241</v>
      </c>
      <c r="AV1127" s="437">
        <v>1126</v>
      </c>
    </row>
    <row r="1128" spans="1:48" ht="27">
      <c r="A1128" s="541">
        <v>46053</v>
      </c>
      <c r="B1128" s="542">
        <v>101</v>
      </c>
      <c r="C1128" s="543">
        <v>0.41666666666666669</v>
      </c>
      <c r="D1128" s="544">
        <v>1499</v>
      </c>
      <c r="E1128" s="544" t="s">
        <v>84</v>
      </c>
      <c r="F1128" s="544" t="s">
        <v>55</v>
      </c>
      <c r="G1128" s="858">
        <v>13.74</v>
      </c>
      <c r="H1128" s="858"/>
      <c r="I1128" s="858"/>
      <c r="J1128" s="545">
        <v>0.58599999999999997</v>
      </c>
      <c r="K1128" s="831">
        <v>13.81</v>
      </c>
      <c r="L1128" s="546">
        <f>(SSSE[[#This Row],[Protéine Brut (%) (+/-0,7)]]/(100-SSSE[[#This Row],[Humidité (%)]]))*100</f>
        <v>16.009738001391145</v>
      </c>
      <c r="M1128" s="866">
        <v>0.16</v>
      </c>
      <c r="N1128" s="866"/>
      <c r="O1128" s="866">
        <v>1.8</v>
      </c>
      <c r="P1128" s="866">
        <v>2.2000000000000002</v>
      </c>
      <c r="Q1128" s="867">
        <f>SUM(M1128:P1128)</f>
        <v>4.16</v>
      </c>
      <c r="R1128" s="862">
        <v>14.56</v>
      </c>
      <c r="S1128" s="868">
        <v>30</v>
      </c>
      <c r="T1128" s="868">
        <v>15.9</v>
      </c>
      <c r="U1128" s="867">
        <f>SUM(SSSE[[#This Row],[G 355µ]:[G 250µ]])</f>
        <v>60.46</v>
      </c>
      <c r="V1128" s="868">
        <v>14.85</v>
      </c>
      <c r="W1128" s="868">
        <v>7.49</v>
      </c>
      <c r="X1128" s="868">
        <v>5.4</v>
      </c>
      <c r="Y1128" s="884">
        <v>5</v>
      </c>
      <c r="Z1128" s="867">
        <f t="shared" si="160"/>
        <v>32.74</v>
      </c>
      <c r="AA1128" s="824">
        <v>35.950000000000003</v>
      </c>
      <c r="AB1128" s="824">
        <v>81.78</v>
      </c>
      <c r="AC1128" s="1122">
        <v>13.01</v>
      </c>
      <c r="AD1128" s="547">
        <v>84.33</v>
      </c>
      <c r="AE1128" s="547">
        <v>-1.38</v>
      </c>
      <c r="AF1128" s="547">
        <v>20.58</v>
      </c>
      <c r="AG1128" s="549">
        <v>3</v>
      </c>
      <c r="AH1128" s="549">
        <v>63</v>
      </c>
      <c r="AI1128" s="949"/>
      <c r="AJ1128" s="550"/>
      <c r="AK1128" s="550" t="s">
        <v>3335</v>
      </c>
      <c r="AL1128" s="550"/>
      <c r="AM1128" s="550" t="s">
        <v>55</v>
      </c>
      <c r="AN1128" s="551" t="s">
        <v>55</v>
      </c>
      <c r="AO1128" s="550" t="s">
        <v>55</v>
      </c>
      <c r="AP1128" s="550" t="s">
        <v>55</v>
      </c>
      <c r="AQ1128" s="609" t="s">
        <v>32</v>
      </c>
      <c r="AR1128" s="550" t="s">
        <v>2239</v>
      </c>
      <c r="AS1128" s="437" t="s">
        <v>3407</v>
      </c>
      <c r="AT1128" s="437"/>
      <c r="AU1128" s="796" t="s">
        <v>2241</v>
      </c>
      <c r="AV1128" s="437">
        <v>1127</v>
      </c>
    </row>
    <row r="1129" spans="1:48" ht="27">
      <c r="A1129" s="541">
        <v>46053</v>
      </c>
      <c r="B1129" s="542">
        <v>101</v>
      </c>
      <c r="C1129" s="543">
        <v>0.58333333333333337</v>
      </c>
      <c r="D1129" s="544">
        <v>1509</v>
      </c>
      <c r="E1129" s="544" t="s">
        <v>84</v>
      </c>
      <c r="F1129" s="544" t="s">
        <v>55</v>
      </c>
      <c r="G1129" s="858">
        <v>14.18</v>
      </c>
      <c r="H1129" s="858"/>
      <c r="I1129" s="858"/>
      <c r="J1129" s="545">
        <v>0.60699999999999998</v>
      </c>
      <c r="K1129" s="831">
        <v>13.67</v>
      </c>
      <c r="L1129" s="546">
        <f>(SSSE[[#This Row],[Protéine Brut (%) (+/-0,7)]]/(100-SSSE[[#This Row],[Humidité (%)]]))*100</f>
        <v>15.928687951526452</v>
      </c>
      <c r="M1129" s="866">
        <v>0.1</v>
      </c>
      <c r="N1129" s="866"/>
      <c r="O1129" s="866">
        <v>1.4</v>
      </c>
      <c r="P1129" s="866">
        <v>1.6</v>
      </c>
      <c r="Q1129" s="867">
        <f>SUM(M1129:P1129)</f>
        <v>3.1</v>
      </c>
      <c r="R1129" s="862">
        <v>14.56</v>
      </c>
      <c r="S1129" s="868">
        <v>29</v>
      </c>
      <c r="T1129" s="868">
        <v>19</v>
      </c>
      <c r="U1129" s="867">
        <f>SUM(SSSE[[#This Row],[G 355µ]:[G 250µ]])</f>
        <v>62.56</v>
      </c>
      <c r="V1129" s="868">
        <v>17</v>
      </c>
      <c r="W1129" s="868">
        <v>8</v>
      </c>
      <c r="X1129" s="868">
        <v>5.2</v>
      </c>
      <c r="Y1129" s="884">
        <v>4</v>
      </c>
      <c r="Z1129" s="867">
        <f t="shared" si="160"/>
        <v>34.200000000000003</v>
      </c>
      <c r="AA1129" s="824">
        <v>33</v>
      </c>
      <c r="AB1129" s="824">
        <v>71</v>
      </c>
      <c r="AC1129" s="1122">
        <v>13</v>
      </c>
      <c r="AD1129" s="547">
        <v>84.74</v>
      </c>
      <c r="AE1129" s="547">
        <v>-1.67</v>
      </c>
      <c r="AF1129" s="547">
        <v>21.18</v>
      </c>
      <c r="AG1129" s="549">
        <v>3</v>
      </c>
      <c r="AH1129" s="549">
        <v>62</v>
      </c>
      <c r="AI1129" s="949"/>
      <c r="AJ1129" s="550"/>
      <c r="AK1129" s="550" t="s">
        <v>3333</v>
      </c>
      <c r="AL1129" s="550"/>
      <c r="AM1129" s="550" t="s">
        <v>55</v>
      </c>
      <c r="AN1129" s="551" t="s">
        <v>55</v>
      </c>
      <c r="AO1129" s="550" t="s">
        <v>55</v>
      </c>
      <c r="AP1129" s="550" t="s">
        <v>55</v>
      </c>
      <c r="AQ1129" s="609" t="s">
        <v>32</v>
      </c>
      <c r="AR1129" s="550" t="s">
        <v>2239</v>
      </c>
      <c r="AS1129" s="437" t="s">
        <v>3408</v>
      </c>
      <c r="AT1129" s="437"/>
      <c r="AU1129" s="796" t="s">
        <v>2241</v>
      </c>
      <c r="AV1129" s="437">
        <v>1128</v>
      </c>
    </row>
    <row r="1130" spans="1:48" ht="27">
      <c r="A1130" s="541">
        <v>46053</v>
      </c>
      <c r="B1130" s="542">
        <v>101</v>
      </c>
      <c r="C1130" s="543">
        <v>0.58333333333333337</v>
      </c>
      <c r="D1130" s="544">
        <v>1510</v>
      </c>
      <c r="E1130" s="544" t="s">
        <v>84</v>
      </c>
      <c r="F1130" s="544" t="s">
        <v>55</v>
      </c>
      <c r="G1130" s="858">
        <v>14.16</v>
      </c>
      <c r="H1130" s="858"/>
      <c r="I1130" s="858"/>
      <c r="J1130" s="545">
        <v>0.60499999999999998</v>
      </c>
      <c r="K1130" s="831">
        <v>13.61</v>
      </c>
      <c r="L1130" s="546">
        <f>(SSSE[[#This Row],[Protéine Brut (%) (+/-0,7)]]/(100-SSSE[[#This Row],[Humidité (%)]]))*100</f>
        <v>15.855079217148182</v>
      </c>
      <c r="M1130" s="866">
        <v>0.1</v>
      </c>
      <c r="N1130" s="866"/>
      <c r="O1130" s="866">
        <v>1.4</v>
      </c>
      <c r="P1130" s="866">
        <v>1.6</v>
      </c>
      <c r="Q1130" s="867">
        <f>SUM(M1130:P1130)</f>
        <v>3.1</v>
      </c>
      <c r="R1130" s="862">
        <v>14</v>
      </c>
      <c r="S1130" s="868">
        <v>29.2</v>
      </c>
      <c r="T1130" s="868">
        <v>19.399999999999999</v>
      </c>
      <c r="U1130" s="867">
        <f>SUM(SSSE[[#This Row],[G 355µ]:[G 250µ]])</f>
        <v>62.6</v>
      </c>
      <c r="V1130" s="868">
        <v>16.399999999999999</v>
      </c>
      <c r="W1130" s="868">
        <v>8</v>
      </c>
      <c r="X1130" s="868">
        <v>4.2</v>
      </c>
      <c r="Y1130" s="884">
        <v>3.4</v>
      </c>
      <c r="Z1130" s="867">
        <f t="shared" si="160"/>
        <v>31.999999999999996</v>
      </c>
      <c r="AA1130" s="824">
        <v>35</v>
      </c>
      <c r="AB1130" s="824">
        <v>68</v>
      </c>
      <c r="AC1130" s="1122">
        <v>13.2</v>
      </c>
      <c r="AD1130" s="547">
        <v>84.74</v>
      </c>
      <c r="AE1130" s="547">
        <v>-1.67</v>
      </c>
      <c r="AF1130" s="547">
        <v>21.18</v>
      </c>
      <c r="AG1130" s="549">
        <v>3</v>
      </c>
      <c r="AH1130" s="549">
        <v>65</v>
      </c>
      <c r="AI1130" s="949"/>
      <c r="AJ1130" s="550"/>
      <c r="AK1130" s="550" t="s">
        <v>3335</v>
      </c>
      <c r="AL1130" s="550"/>
      <c r="AM1130" s="550" t="s">
        <v>55</v>
      </c>
      <c r="AN1130" s="551" t="s">
        <v>55</v>
      </c>
      <c r="AO1130" s="550" t="s">
        <v>55</v>
      </c>
      <c r="AP1130" s="550" t="s">
        <v>55</v>
      </c>
      <c r="AQ1130" s="609" t="s">
        <v>32</v>
      </c>
      <c r="AR1130" s="550" t="s">
        <v>2239</v>
      </c>
      <c r="AS1130" s="437" t="s">
        <v>3409</v>
      </c>
      <c r="AT1130" s="437"/>
      <c r="AU1130" s="796" t="s">
        <v>2241</v>
      </c>
      <c r="AV1130" s="437">
        <v>1129</v>
      </c>
    </row>
    <row r="1131" spans="1:48" ht="27">
      <c r="A1131" s="541">
        <v>46055</v>
      </c>
      <c r="B1131" s="542">
        <v>102</v>
      </c>
      <c r="C1131" s="543">
        <v>0.42638888888888887</v>
      </c>
      <c r="D1131" s="544">
        <v>1555</v>
      </c>
      <c r="E1131" s="544" t="s">
        <v>59</v>
      </c>
      <c r="F1131" s="544" t="s">
        <v>55</v>
      </c>
      <c r="G1131" s="858">
        <v>13.57</v>
      </c>
      <c r="H1131" s="858"/>
      <c r="I1131" s="858">
        <v>13.8</v>
      </c>
      <c r="J1131" s="545"/>
      <c r="K1131" s="831">
        <v>13.68</v>
      </c>
      <c r="L1131" s="546">
        <f>(SSSE[[#This Row],[Protéine Brut (%) (+/-0,7)]]/(100-SSSE[[#This Row],[Humidité (%)]]))*100</f>
        <v>15.827837556404026</v>
      </c>
      <c r="M1131" s="866">
        <v>0.11</v>
      </c>
      <c r="N1131" s="866"/>
      <c r="O1131" s="866">
        <v>1.2</v>
      </c>
      <c r="P1131" s="866">
        <v>1.3</v>
      </c>
      <c r="Q1131" s="867">
        <f>SUM(M1131:P1131)</f>
        <v>2.6100000000000003</v>
      </c>
      <c r="R1131" s="868">
        <v>12.18</v>
      </c>
      <c r="S1131" s="868">
        <v>24.56</v>
      </c>
      <c r="T1131" s="868">
        <v>16.649999999999999</v>
      </c>
      <c r="U1131" s="867">
        <f>SUM(SSSE[[#This Row],[G 355µ]:[G 250µ]])</f>
        <v>53.389999999999993</v>
      </c>
      <c r="V1131" s="868">
        <v>16.86</v>
      </c>
      <c r="W1131" s="868">
        <v>9.25</v>
      </c>
      <c r="X1131" s="868">
        <v>9.74</v>
      </c>
      <c r="Y1131" s="884">
        <v>5.28</v>
      </c>
      <c r="Z1131" s="867">
        <f t="shared" si="160"/>
        <v>41.13</v>
      </c>
      <c r="AA1131" s="824">
        <v>34.5</v>
      </c>
      <c r="AB1131" s="824">
        <v>70</v>
      </c>
      <c r="AC1131" s="1122">
        <v>13.4</v>
      </c>
      <c r="AD1131" s="547">
        <v>84.3</v>
      </c>
      <c r="AE1131" s="547">
        <v>-1.3</v>
      </c>
      <c r="AF1131" s="547">
        <v>19.87</v>
      </c>
      <c r="AG1131" s="549">
        <v>2</v>
      </c>
      <c r="AH1131" s="549">
        <v>70</v>
      </c>
      <c r="AI1131" s="949"/>
      <c r="AJ1131" s="550"/>
      <c r="AK1131" s="550"/>
      <c r="AL1131" s="550"/>
      <c r="AM1131" s="550" t="s">
        <v>55</v>
      </c>
      <c r="AN1131" s="551" t="s">
        <v>55</v>
      </c>
      <c r="AO1131" s="550" t="s">
        <v>55</v>
      </c>
      <c r="AP1131" s="550" t="s">
        <v>55</v>
      </c>
      <c r="AQ1131" s="609" t="s">
        <v>32</v>
      </c>
      <c r="AR1131" s="550" t="s">
        <v>2239</v>
      </c>
      <c r="AS1131" s="437" t="s">
        <v>3410</v>
      </c>
      <c r="AT1131" s="437"/>
      <c r="AU1131" s="796" t="s">
        <v>2241</v>
      </c>
      <c r="AV1131" s="437">
        <v>1130</v>
      </c>
    </row>
    <row r="1132" spans="1:48" ht="27">
      <c r="A1132" s="541">
        <v>46056</v>
      </c>
      <c r="B1132" s="542">
        <v>102</v>
      </c>
      <c r="C1132" s="543">
        <v>0.375</v>
      </c>
      <c r="D1132" s="544">
        <v>1579</v>
      </c>
      <c r="E1132" s="544" t="s">
        <v>21</v>
      </c>
      <c r="F1132" s="544" t="s">
        <v>55</v>
      </c>
      <c r="G1132" s="858">
        <v>14.04</v>
      </c>
      <c r="H1132" s="858"/>
      <c r="I1132" s="858">
        <v>14.3</v>
      </c>
      <c r="J1132" s="545">
        <v>0.60299999999999998</v>
      </c>
      <c r="K1132" s="831">
        <v>13.47</v>
      </c>
      <c r="L1132" s="546">
        <f>(SSSE[[#This Row],[Protéine Brut (%) (+/-0,7)]]/(100-SSSE[[#This Row],[Humidité (%)]]))*100</f>
        <v>15.670079106561191</v>
      </c>
      <c r="M1132" s="866">
        <v>0.11</v>
      </c>
      <c r="N1132" s="866"/>
      <c r="O1132" s="866">
        <v>1.24</v>
      </c>
      <c r="P1132" s="866">
        <v>1.48</v>
      </c>
      <c r="Q1132" s="867">
        <f>SUM(M1132:P1132)</f>
        <v>2.83</v>
      </c>
      <c r="R1132" s="868">
        <v>12.34</v>
      </c>
      <c r="S1132" s="868">
        <v>29.62</v>
      </c>
      <c r="T1132" s="868">
        <v>19.97</v>
      </c>
      <c r="U1132" s="867">
        <f>SUM(SSSE[[#This Row],[G 355µ]:[G 250µ]])</f>
        <v>61.93</v>
      </c>
      <c r="V1132" s="868">
        <v>18.489999999999998</v>
      </c>
      <c r="W1132" s="868">
        <v>9.41</v>
      </c>
      <c r="X1132" s="868">
        <v>3.88</v>
      </c>
      <c r="Y1132" s="884">
        <v>2.39</v>
      </c>
      <c r="Z1132" s="867">
        <f t="shared" si="160"/>
        <v>34.169999999999995</v>
      </c>
      <c r="AA1132" s="824">
        <v>35.51</v>
      </c>
      <c r="AB1132" s="824">
        <v>71.47</v>
      </c>
      <c r="AC1132" s="1122">
        <v>12.54</v>
      </c>
      <c r="AD1132" s="547">
        <v>84.21</v>
      </c>
      <c r="AE1132" s="547">
        <v>-1.79</v>
      </c>
      <c r="AF1132" s="547">
        <v>22.03</v>
      </c>
      <c r="AG1132" s="549">
        <v>2</v>
      </c>
      <c r="AH1132" s="549">
        <v>60</v>
      </c>
      <c r="AI1132" s="949">
        <v>0.78</v>
      </c>
      <c r="AJ1132" s="550"/>
      <c r="AK1132" s="550"/>
      <c r="AL1132" s="550"/>
      <c r="AM1132" s="550" t="s">
        <v>55</v>
      </c>
      <c r="AN1132" s="551" t="s">
        <v>55</v>
      </c>
      <c r="AO1132" s="550" t="s">
        <v>55</v>
      </c>
      <c r="AP1132" s="550" t="s">
        <v>55</v>
      </c>
      <c r="AQ1132" s="609" t="s">
        <v>32</v>
      </c>
      <c r="AR1132" s="550" t="s">
        <v>2239</v>
      </c>
      <c r="AS1132" s="437" t="s">
        <v>3411</v>
      </c>
      <c r="AT1132" s="437"/>
      <c r="AU1132" s="796" t="s">
        <v>2241</v>
      </c>
      <c r="AV1132" s="437">
        <v>1131</v>
      </c>
    </row>
    <row r="1133" spans="1:48" ht="27">
      <c r="A1133" s="535">
        <v>46057</v>
      </c>
      <c r="B1133" s="536">
        <v>102</v>
      </c>
      <c r="C1133" s="537">
        <v>0.35416666666666669</v>
      </c>
      <c r="D1133" s="538">
        <v>1597</v>
      </c>
      <c r="E1133" s="538" t="s">
        <v>84</v>
      </c>
      <c r="F1133" s="538" t="s">
        <v>55</v>
      </c>
      <c r="G1133" s="857">
        <v>13.73</v>
      </c>
      <c r="H1133" s="857"/>
      <c r="I1133" s="857"/>
      <c r="J1133" s="530"/>
      <c r="K1133" s="830">
        <v>13.98</v>
      </c>
      <c r="L1133" s="539">
        <f>(SSSE[[#This Row],[Protéine Brut (%) (+/-0,7)]]/(100-SSSE[[#This Row],[Humidité (%)]]))*100</f>
        <v>16.204937985394693</v>
      </c>
      <c r="M1133" s="865">
        <v>0.02</v>
      </c>
      <c r="N1133" s="865"/>
      <c r="O1133" s="865">
        <v>1.02</v>
      </c>
      <c r="P1133" s="865">
        <v>1.38</v>
      </c>
      <c r="Q1133" s="863">
        <f>SUM(M1133:P1133)</f>
        <v>2.42</v>
      </c>
      <c r="R1133" s="862">
        <v>12.6</v>
      </c>
      <c r="S1133" s="862">
        <v>28.4</v>
      </c>
      <c r="T1133" s="862">
        <v>17.760000000000002</v>
      </c>
      <c r="U1133" s="863">
        <f>SUM(SSSE[[#This Row],[G 355µ]:[G 250µ]])</f>
        <v>58.760000000000005</v>
      </c>
      <c r="V1133" s="862">
        <v>17.8</v>
      </c>
      <c r="W1133" s="862">
        <v>9.44</v>
      </c>
      <c r="X1133" s="862">
        <v>6.88</v>
      </c>
      <c r="Y1133" s="883">
        <v>4.4400000000000004</v>
      </c>
      <c r="Z1133" s="863">
        <f t="shared" ref="Z1133:Z1134" si="161">SUM(V1133:Y1133)</f>
        <v>38.56</v>
      </c>
      <c r="AA1133" s="822">
        <v>36.700000000000003</v>
      </c>
      <c r="AB1133" s="822">
        <v>68.36</v>
      </c>
      <c r="AC1133" s="833">
        <v>12.6</v>
      </c>
      <c r="AD1133" s="531">
        <v>84.84</v>
      </c>
      <c r="AE1133" s="531">
        <v>-1.54</v>
      </c>
      <c r="AF1133" s="531">
        <v>20.78</v>
      </c>
      <c r="AG1133" s="540">
        <v>3</v>
      </c>
      <c r="AH1133" s="549">
        <v>68</v>
      </c>
      <c r="AI1133" s="533"/>
      <c r="AJ1133" s="437">
        <v>600</v>
      </c>
      <c r="AK1133" s="437" t="s">
        <v>3333</v>
      </c>
      <c r="AL1133" s="437"/>
      <c r="AM1133" s="437" t="s">
        <v>55</v>
      </c>
      <c r="AN1133" s="534" t="s">
        <v>55</v>
      </c>
      <c r="AO1133" s="437" t="s">
        <v>55</v>
      </c>
      <c r="AP1133" s="437" t="s">
        <v>55</v>
      </c>
      <c r="AQ1133" s="609" t="s">
        <v>32</v>
      </c>
      <c r="AR1133" s="437" t="s">
        <v>2239</v>
      </c>
      <c r="AS1133" s="437" t="s">
        <v>3412</v>
      </c>
      <c r="AT1133" s="437"/>
      <c r="AU1133" s="796" t="s">
        <v>2241</v>
      </c>
      <c r="AV1133" s="437">
        <v>1132</v>
      </c>
    </row>
    <row r="1134" spans="1:48" ht="27">
      <c r="A1134" s="541">
        <v>46057</v>
      </c>
      <c r="B1134" s="542">
        <v>102</v>
      </c>
      <c r="C1134" s="543">
        <v>0.35416666666666669</v>
      </c>
      <c r="D1134" s="544">
        <v>1598</v>
      </c>
      <c r="E1134" s="544" t="s">
        <v>84</v>
      </c>
      <c r="F1134" s="544" t="s">
        <v>55</v>
      </c>
      <c r="G1134" s="858">
        <v>13.82</v>
      </c>
      <c r="H1134" s="858"/>
      <c r="I1134" s="858"/>
      <c r="J1134" s="545">
        <v>0.59</v>
      </c>
      <c r="K1134" s="831">
        <v>14.08</v>
      </c>
      <c r="L1134" s="546">
        <f>(SSSE[[#This Row],[Protéine Brut (%) (+/-0,7)]]/(100-SSSE[[#This Row],[Humidité (%)]]))*100</f>
        <v>16.337897423996285</v>
      </c>
      <c r="M1134" s="866">
        <v>0.04</v>
      </c>
      <c r="N1134" s="866"/>
      <c r="O1134" s="866">
        <v>1.2</v>
      </c>
      <c r="P1134" s="866">
        <v>1.24</v>
      </c>
      <c r="Q1134" s="867">
        <f>SUM(M1134:P1134)</f>
        <v>2.48</v>
      </c>
      <c r="R1134" s="868">
        <v>12.5</v>
      </c>
      <c r="S1134" s="868">
        <v>28</v>
      </c>
      <c r="T1134" s="868">
        <v>18.3</v>
      </c>
      <c r="U1134" s="867">
        <f>SUM(SSSE[[#This Row],[G 355µ]:[G 250µ]])</f>
        <v>58.8</v>
      </c>
      <c r="V1134" s="868">
        <v>17.399999999999999</v>
      </c>
      <c r="W1134" s="868">
        <v>9.5</v>
      </c>
      <c r="X1134" s="868">
        <v>6.8</v>
      </c>
      <c r="Y1134" s="884">
        <v>4.2</v>
      </c>
      <c r="Z1134" s="867">
        <f t="shared" si="161"/>
        <v>37.9</v>
      </c>
      <c r="AA1134" s="824">
        <v>37</v>
      </c>
      <c r="AB1134" s="824">
        <v>68.150000000000006</v>
      </c>
      <c r="AC1134" s="1122">
        <v>12.9</v>
      </c>
      <c r="AD1134" s="547">
        <v>84.9</v>
      </c>
      <c r="AE1134" s="547">
        <v>-1.4</v>
      </c>
      <c r="AF1134" s="547">
        <v>20.12</v>
      </c>
      <c r="AG1134" s="549">
        <v>3</v>
      </c>
      <c r="AH1134" s="549">
        <v>62</v>
      </c>
      <c r="AI1134" s="949"/>
      <c r="AJ1134" s="550"/>
      <c r="AK1134" s="550" t="s">
        <v>3335</v>
      </c>
      <c r="AL1134" s="550"/>
      <c r="AM1134" s="550" t="s">
        <v>55</v>
      </c>
      <c r="AN1134" s="551" t="s">
        <v>55</v>
      </c>
      <c r="AO1134" s="550" t="s">
        <v>55</v>
      </c>
      <c r="AP1134" s="550" t="s">
        <v>55</v>
      </c>
      <c r="AQ1134" s="609" t="s">
        <v>32</v>
      </c>
      <c r="AR1134" s="550" t="s">
        <v>2239</v>
      </c>
      <c r="AS1134" s="437" t="s">
        <v>3413</v>
      </c>
      <c r="AT1134" s="437"/>
      <c r="AU1134" s="796" t="s">
        <v>2241</v>
      </c>
      <c r="AV1134" s="437">
        <v>1133</v>
      </c>
    </row>
    <row r="1135" spans="1:48" ht="27">
      <c r="A1135" s="541">
        <v>46057</v>
      </c>
      <c r="B1135" s="542">
        <v>102</v>
      </c>
      <c r="C1135" s="543">
        <v>0.375</v>
      </c>
      <c r="D1135" s="544">
        <v>1599</v>
      </c>
      <c r="E1135" s="544" t="s">
        <v>59</v>
      </c>
      <c r="F1135" s="544" t="s">
        <v>55</v>
      </c>
      <c r="G1135" s="858">
        <v>13.96</v>
      </c>
      <c r="H1135" s="858"/>
      <c r="I1135" s="858">
        <v>14.2</v>
      </c>
      <c r="J1135" s="545">
        <v>0.6</v>
      </c>
      <c r="K1135" s="831">
        <v>14.18</v>
      </c>
      <c r="L1135" s="546">
        <f>(SSSE[[#This Row],[Protéine Brut (%) (+/-0,7)]]/(100-SSSE[[#This Row],[Humidité (%)]]))*100</f>
        <v>16.480706648070669</v>
      </c>
      <c r="M1135" s="866">
        <v>0.09</v>
      </c>
      <c r="N1135" s="866"/>
      <c r="O1135" s="866">
        <v>1.18</v>
      </c>
      <c r="P1135" s="866">
        <v>1.67</v>
      </c>
      <c r="Q1135" s="867">
        <f>SUM(M1135:P1135)</f>
        <v>2.94</v>
      </c>
      <c r="R1135" s="868">
        <v>12.39</v>
      </c>
      <c r="S1135" s="868">
        <v>27.04</v>
      </c>
      <c r="T1135" s="868">
        <v>15.23</v>
      </c>
      <c r="U1135" s="867">
        <f>SUM(SSSE[[#This Row],[G 355µ]:[G 250µ]])</f>
        <v>54.66</v>
      </c>
      <c r="V1135" s="868">
        <v>18</v>
      </c>
      <c r="W1135" s="868">
        <v>8.1999999999999993</v>
      </c>
      <c r="X1135" s="868">
        <v>10.119999999999999</v>
      </c>
      <c r="Y1135" s="884">
        <v>4.29</v>
      </c>
      <c r="Z1135" s="867">
        <f t="shared" ref="Z1135:Z1141" si="162">SUM(V1135:Y1135)</f>
        <v>40.61</v>
      </c>
      <c r="AA1135" s="824">
        <v>35.6</v>
      </c>
      <c r="AB1135" s="824">
        <v>69</v>
      </c>
      <c r="AC1135" s="1122">
        <v>12.8</v>
      </c>
      <c r="AD1135" s="547">
        <v>83.94</v>
      </c>
      <c r="AE1135" s="547">
        <v>-1.39</v>
      </c>
      <c r="AF1135" s="547">
        <v>20.329999999999998</v>
      </c>
      <c r="AG1135" s="549">
        <v>2</v>
      </c>
      <c r="AH1135" s="549">
        <v>74</v>
      </c>
      <c r="AI1135" s="949"/>
      <c r="AJ1135" s="550"/>
      <c r="AK1135" s="550"/>
      <c r="AL1135" s="550"/>
      <c r="AM1135" s="550" t="s">
        <v>55</v>
      </c>
      <c r="AN1135" s="551" t="s">
        <v>55</v>
      </c>
      <c r="AO1135" s="550" t="s">
        <v>55</v>
      </c>
      <c r="AP1135" s="550" t="s">
        <v>55</v>
      </c>
      <c r="AQ1135" s="609" t="s">
        <v>32</v>
      </c>
      <c r="AR1135" s="550" t="s">
        <v>2239</v>
      </c>
      <c r="AS1135" s="437" t="s">
        <v>3414</v>
      </c>
      <c r="AT1135" s="437"/>
      <c r="AU1135" s="796" t="s">
        <v>2241</v>
      </c>
      <c r="AV1135" s="437">
        <v>1134</v>
      </c>
    </row>
    <row r="1136" spans="1:48" ht="27">
      <c r="A1136" s="541">
        <v>46057</v>
      </c>
      <c r="B1136" s="542">
        <v>102</v>
      </c>
      <c r="C1136" s="543">
        <v>0.64583333333333337</v>
      </c>
      <c r="D1136" s="544">
        <v>1619</v>
      </c>
      <c r="E1136" s="538" t="s">
        <v>84</v>
      </c>
      <c r="F1136" s="538" t="s">
        <v>55</v>
      </c>
      <c r="G1136" s="858">
        <v>14.02</v>
      </c>
      <c r="H1136" s="858"/>
      <c r="I1136" s="858"/>
      <c r="J1136" s="545"/>
      <c r="K1136" s="831">
        <v>13.97</v>
      </c>
      <c r="L1136" s="546">
        <f>(SSSE[[#This Row],[Protéine Brut (%) (+/-0,7)]]/(100-SSSE[[#This Row],[Humidité (%)]]))*100</f>
        <v>16.247964642940218</v>
      </c>
      <c r="M1136" s="866"/>
      <c r="N1136" s="866"/>
      <c r="O1136" s="866"/>
      <c r="P1136" s="866"/>
      <c r="Q1136" s="867"/>
      <c r="R1136" s="868"/>
      <c r="S1136" s="868"/>
      <c r="T1136" s="868"/>
      <c r="U1136" s="867"/>
      <c r="V1136" s="868"/>
      <c r="W1136" s="868"/>
      <c r="X1136" s="868"/>
      <c r="Y1136" s="884"/>
      <c r="Z1136" s="867"/>
      <c r="AA1136" s="824"/>
      <c r="AB1136" s="824"/>
      <c r="AC1136" s="1122"/>
      <c r="AD1136" s="547">
        <v>84.34</v>
      </c>
      <c r="AE1136" s="547">
        <v>-1.62</v>
      </c>
      <c r="AF1136" s="547">
        <v>20.72</v>
      </c>
      <c r="AG1136" s="549">
        <v>3</v>
      </c>
      <c r="AH1136" s="549">
        <v>66</v>
      </c>
      <c r="AI1136" s="949"/>
      <c r="AJ1136" s="550"/>
      <c r="AK1136" s="550"/>
      <c r="AL1136" s="550"/>
      <c r="AM1136" s="550" t="s">
        <v>55</v>
      </c>
      <c r="AN1136" s="551" t="s">
        <v>55</v>
      </c>
      <c r="AO1136" s="550" t="s">
        <v>55</v>
      </c>
      <c r="AP1136" s="550" t="s">
        <v>55</v>
      </c>
      <c r="AQ1136" s="609" t="s">
        <v>32</v>
      </c>
      <c r="AR1136" s="550" t="s">
        <v>2239</v>
      </c>
      <c r="AS1136" s="437" t="s">
        <v>3415</v>
      </c>
      <c r="AT1136" s="437"/>
      <c r="AU1136" s="796" t="s">
        <v>2241</v>
      </c>
      <c r="AV1136" s="437">
        <v>1135</v>
      </c>
    </row>
    <row r="1137" spans="1:48" ht="27">
      <c r="A1137" s="541">
        <v>46057</v>
      </c>
      <c r="B1137" s="542">
        <v>102</v>
      </c>
      <c r="C1137" s="543">
        <v>0.64583333333333337</v>
      </c>
      <c r="D1137" s="544">
        <v>1620</v>
      </c>
      <c r="E1137" s="544" t="s">
        <v>84</v>
      </c>
      <c r="F1137" s="544" t="s">
        <v>55</v>
      </c>
      <c r="G1137" s="858">
        <v>14.01</v>
      </c>
      <c r="H1137" s="858"/>
      <c r="I1137" s="858"/>
      <c r="J1137" s="545"/>
      <c r="K1137" s="831">
        <v>13.97</v>
      </c>
      <c r="L1137" s="546">
        <f>(SSSE[[#This Row],[Protéine Brut (%) (+/-0,7)]]/(100-SSSE[[#This Row],[Humidité (%)]]))*100</f>
        <v>16.246075125014539</v>
      </c>
      <c r="M1137" s="866">
        <v>0.08</v>
      </c>
      <c r="N1137" s="866"/>
      <c r="O1137" s="866">
        <v>1.3</v>
      </c>
      <c r="P1137" s="866">
        <v>2.0299999999999998</v>
      </c>
      <c r="Q1137" s="867">
        <f>SUM(M1137:P1137)</f>
        <v>3.41</v>
      </c>
      <c r="R1137" s="868">
        <v>12.4</v>
      </c>
      <c r="S1137" s="868">
        <v>27.32</v>
      </c>
      <c r="T1137" s="868">
        <v>18.010000000000002</v>
      </c>
      <c r="U1137" s="867">
        <f>SUM(SSSE[[#This Row],[G 355µ]:[G 250µ]])</f>
        <v>57.730000000000004</v>
      </c>
      <c r="V1137" s="868">
        <v>15.82</v>
      </c>
      <c r="W1137" s="868">
        <v>8.74</v>
      </c>
      <c r="X1137" s="868">
        <v>8</v>
      </c>
      <c r="Y1137" s="884">
        <v>4.0999999999999996</v>
      </c>
      <c r="Z1137" s="867">
        <f t="shared" si="162"/>
        <v>36.660000000000004</v>
      </c>
      <c r="AA1137" s="824">
        <v>35.700000000000003</v>
      </c>
      <c r="AB1137" s="824">
        <v>69</v>
      </c>
      <c r="AC1137" s="1122">
        <v>12.7</v>
      </c>
      <c r="AD1137" s="547">
        <v>84.28</v>
      </c>
      <c r="AE1137" s="547">
        <v>-1.6</v>
      </c>
      <c r="AF1137" s="547">
        <v>20.81</v>
      </c>
      <c r="AG1137" s="549">
        <v>3</v>
      </c>
      <c r="AH1137" s="549">
        <v>65</v>
      </c>
      <c r="AI1137" s="949"/>
      <c r="AJ1137" s="550"/>
      <c r="AK1137" s="550"/>
      <c r="AL1137" s="550"/>
      <c r="AM1137" s="550" t="s">
        <v>55</v>
      </c>
      <c r="AN1137" s="551" t="s">
        <v>55</v>
      </c>
      <c r="AO1137" s="550" t="s">
        <v>55</v>
      </c>
      <c r="AP1137" s="550" t="s">
        <v>55</v>
      </c>
      <c r="AQ1137" s="609" t="s">
        <v>32</v>
      </c>
      <c r="AR1137" s="550" t="s">
        <v>2239</v>
      </c>
      <c r="AS1137" s="437" t="s">
        <v>3416</v>
      </c>
      <c r="AT1137" s="437"/>
      <c r="AU1137" s="796" t="s">
        <v>2241</v>
      </c>
      <c r="AV1137" s="437">
        <v>1136</v>
      </c>
    </row>
    <row r="1138" spans="1:48" ht="27">
      <c r="A1138" s="541">
        <v>46058</v>
      </c>
      <c r="B1138" s="542">
        <v>102</v>
      </c>
      <c r="C1138" s="543"/>
      <c r="D1138" s="544">
        <v>1637</v>
      </c>
      <c r="E1138" s="544" t="s">
        <v>59</v>
      </c>
      <c r="F1138" s="544" t="s">
        <v>55</v>
      </c>
      <c r="G1138" s="858">
        <v>13.67</v>
      </c>
      <c r="H1138" s="858"/>
      <c r="I1138" s="858">
        <v>14.19</v>
      </c>
      <c r="J1138" s="545"/>
      <c r="K1138" s="831">
        <v>14.45</v>
      </c>
      <c r="L1138" s="546">
        <f>(SSSE[[#This Row],[Protéine Brut (%) (+/-0,7)]]/(100-SSSE[[#This Row],[Humidité (%)]]))*100</f>
        <v>16.738097996061622</v>
      </c>
      <c r="M1138" s="866">
        <v>0.2</v>
      </c>
      <c r="N1138" s="866"/>
      <c r="O1138" s="866">
        <v>2.2799999999999998</v>
      </c>
      <c r="P1138" s="866">
        <v>2.93</v>
      </c>
      <c r="Q1138" s="867">
        <f t="shared" ref="Q1138:Q1152" si="163">SUM(M1138:P1138)</f>
        <v>5.41</v>
      </c>
      <c r="R1138" s="868">
        <v>14.19</v>
      </c>
      <c r="S1138" s="868">
        <v>25</v>
      </c>
      <c r="T1138" s="868">
        <v>15.06</v>
      </c>
      <c r="U1138" s="867">
        <f>SUM(SSSE[[#This Row],[G 355µ]:[G 250µ]])</f>
        <v>54.25</v>
      </c>
      <c r="V1138" s="868">
        <v>16.149999999999999</v>
      </c>
      <c r="W1138" s="868">
        <v>6.83</v>
      </c>
      <c r="X1138" s="868">
        <v>10.72</v>
      </c>
      <c r="Y1138" s="884">
        <v>5.48</v>
      </c>
      <c r="Z1138" s="867">
        <f t="shared" si="162"/>
        <v>39.179999999999993</v>
      </c>
      <c r="AA1138" s="824"/>
      <c r="AB1138" s="824"/>
      <c r="AC1138" s="1122"/>
      <c r="AD1138" s="547">
        <v>83.76</v>
      </c>
      <c r="AE1138" s="547">
        <v>-1.19</v>
      </c>
      <c r="AF1138" s="547">
        <v>18.690000000000001</v>
      </c>
      <c r="AG1138" s="549">
        <v>4</v>
      </c>
      <c r="AH1138" s="549">
        <v>71</v>
      </c>
      <c r="AI1138" s="949"/>
      <c r="AJ1138" s="550"/>
      <c r="AK1138" s="550"/>
      <c r="AL1138" s="550"/>
      <c r="AM1138" s="550" t="s">
        <v>55</v>
      </c>
      <c r="AN1138" s="551" t="s">
        <v>55</v>
      </c>
      <c r="AO1138" s="550" t="s">
        <v>55</v>
      </c>
      <c r="AP1138" s="550" t="s">
        <v>55</v>
      </c>
      <c r="AQ1138" s="609" t="s">
        <v>32</v>
      </c>
      <c r="AR1138" s="550" t="s">
        <v>2239</v>
      </c>
      <c r="AS1138" s="437" t="s">
        <v>3417</v>
      </c>
      <c r="AT1138" s="437"/>
      <c r="AU1138" s="796" t="s">
        <v>2241</v>
      </c>
      <c r="AV1138" s="437">
        <v>1137</v>
      </c>
    </row>
    <row r="1139" spans="1:48" ht="27">
      <c r="A1139" s="541">
        <v>46058</v>
      </c>
      <c r="B1139" s="536">
        <v>102</v>
      </c>
      <c r="C1139" s="537"/>
      <c r="D1139" s="538">
        <v>1638</v>
      </c>
      <c r="E1139" s="544" t="s">
        <v>59</v>
      </c>
      <c r="F1139" s="544" t="s">
        <v>55</v>
      </c>
      <c r="G1139" s="857">
        <v>13.64</v>
      </c>
      <c r="H1139" s="857"/>
      <c r="I1139" s="857"/>
      <c r="J1139" s="530"/>
      <c r="K1139" s="830">
        <v>14.59</v>
      </c>
      <c r="L1139" s="546">
        <f>(SSSE[[#This Row],[Protéine Brut (%) (+/-0,7)]]/(100-SSSE[[#This Row],[Humidité (%)]]))*100</f>
        <v>16.894395553496988</v>
      </c>
      <c r="M1139" s="865">
        <v>0.16</v>
      </c>
      <c r="N1139" s="865"/>
      <c r="O1139" s="865">
        <v>1.97</v>
      </c>
      <c r="P1139" s="865">
        <v>2</v>
      </c>
      <c r="Q1139" s="867">
        <f t="shared" si="163"/>
        <v>4.13</v>
      </c>
      <c r="R1139" s="862">
        <v>16.29</v>
      </c>
      <c r="S1139" s="862">
        <v>24</v>
      </c>
      <c r="T1139" s="862">
        <v>16.190000000000001</v>
      </c>
      <c r="U1139" s="867">
        <f>SUM(SSSE[[#This Row],[G 355µ]:[G 250µ]])</f>
        <v>56.480000000000004</v>
      </c>
      <c r="V1139" s="862">
        <v>16.75</v>
      </c>
      <c r="W1139" s="862">
        <v>7.66</v>
      </c>
      <c r="X1139" s="862">
        <v>12.4</v>
      </c>
      <c r="Y1139" s="883">
        <v>4</v>
      </c>
      <c r="Z1139" s="867">
        <f t="shared" si="162"/>
        <v>40.81</v>
      </c>
      <c r="AA1139" s="822"/>
      <c r="AB1139" s="822"/>
      <c r="AC1139" s="833"/>
      <c r="AD1139" s="531">
        <v>84.14</v>
      </c>
      <c r="AE1139" s="531">
        <v>-1.22</v>
      </c>
      <c r="AF1139" s="531">
        <v>18.89</v>
      </c>
      <c r="AG1139" s="540">
        <v>3</v>
      </c>
      <c r="AH1139" s="549">
        <v>70</v>
      </c>
      <c r="AI1139" s="533"/>
      <c r="AJ1139" s="437"/>
      <c r="AK1139" s="437"/>
      <c r="AL1139" s="437"/>
      <c r="AM1139" s="550" t="s">
        <v>55</v>
      </c>
      <c r="AN1139" s="551" t="s">
        <v>55</v>
      </c>
      <c r="AO1139" s="550" t="s">
        <v>55</v>
      </c>
      <c r="AP1139" s="550" t="s">
        <v>55</v>
      </c>
      <c r="AQ1139" s="609" t="s">
        <v>32</v>
      </c>
      <c r="AR1139" s="550" t="s">
        <v>2239</v>
      </c>
      <c r="AS1139" s="437" t="s">
        <v>3418</v>
      </c>
      <c r="AT1139" s="437"/>
      <c r="AU1139" s="796" t="s">
        <v>2241</v>
      </c>
      <c r="AV1139" s="437">
        <v>1138</v>
      </c>
    </row>
    <row r="1140" spans="1:48" ht="27">
      <c r="A1140" s="541">
        <v>46058</v>
      </c>
      <c r="B1140" s="536">
        <v>102</v>
      </c>
      <c r="C1140" s="537">
        <v>0.54166666666666663</v>
      </c>
      <c r="D1140" s="538">
        <v>1648</v>
      </c>
      <c r="E1140" s="538" t="s">
        <v>84</v>
      </c>
      <c r="F1140" s="544" t="s">
        <v>55</v>
      </c>
      <c r="G1140" s="857">
        <v>14.04</v>
      </c>
      <c r="H1140" s="857"/>
      <c r="I1140" s="857">
        <v>14.4</v>
      </c>
      <c r="J1140" s="530"/>
      <c r="K1140" s="830">
        <v>13.26</v>
      </c>
      <c r="L1140" s="546">
        <f>(SSSE[[#This Row],[Protéine Brut (%) (+/-0,7)]]/(100-SSSE[[#This Row],[Humidité (%)]]))*100</f>
        <v>15.425779432294087</v>
      </c>
      <c r="M1140" s="865">
        <v>0.03</v>
      </c>
      <c r="N1140" s="865"/>
      <c r="O1140" s="865">
        <v>1.04</v>
      </c>
      <c r="P1140" s="865">
        <v>1.81</v>
      </c>
      <c r="Q1140" s="867">
        <f t="shared" si="163"/>
        <v>2.88</v>
      </c>
      <c r="R1140" s="862">
        <v>14</v>
      </c>
      <c r="S1140" s="862">
        <v>27.05</v>
      </c>
      <c r="T1140" s="862">
        <v>18.45</v>
      </c>
      <c r="U1140" s="867">
        <f>SUM(SSSE[[#This Row],[G 355µ]:[G 250µ]])</f>
        <v>59.5</v>
      </c>
      <c r="V1140" s="862">
        <v>17.329999999999998</v>
      </c>
      <c r="W1140" s="862">
        <v>10.48</v>
      </c>
      <c r="X1140" s="862">
        <v>6.12</v>
      </c>
      <c r="Y1140" s="883">
        <v>4.07</v>
      </c>
      <c r="Z1140" s="867">
        <f t="shared" si="162"/>
        <v>38</v>
      </c>
      <c r="AA1140" s="822">
        <v>36.86</v>
      </c>
      <c r="AB1140" s="822">
        <v>77.349999999999994</v>
      </c>
      <c r="AC1140" s="833">
        <v>12.7</v>
      </c>
      <c r="AD1140" s="531">
        <v>84.61</v>
      </c>
      <c r="AE1140" s="531">
        <v>-1.7</v>
      </c>
      <c r="AF1140" s="531">
        <v>21.12</v>
      </c>
      <c r="AG1140" s="540">
        <v>3</v>
      </c>
      <c r="AH1140" s="549">
        <v>75</v>
      </c>
      <c r="AI1140" s="533">
        <v>0.75</v>
      </c>
      <c r="AJ1140" s="437">
        <v>628</v>
      </c>
      <c r="AK1140" s="437"/>
      <c r="AL1140" s="437"/>
      <c r="AM1140" s="550" t="s">
        <v>55</v>
      </c>
      <c r="AN1140" s="551" t="s">
        <v>55</v>
      </c>
      <c r="AO1140" s="550" t="s">
        <v>55</v>
      </c>
      <c r="AP1140" s="550" t="s">
        <v>55</v>
      </c>
      <c r="AQ1140" s="609" t="s">
        <v>32</v>
      </c>
      <c r="AR1140" s="550" t="s">
        <v>2239</v>
      </c>
      <c r="AS1140" s="437" t="s">
        <v>3419</v>
      </c>
      <c r="AT1140" s="437"/>
      <c r="AU1140" s="796" t="s">
        <v>2241</v>
      </c>
      <c r="AV1140" s="437">
        <v>1139</v>
      </c>
    </row>
    <row r="1141" spans="1:48" ht="27">
      <c r="A1141" s="541">
        <v>46058</v>
      </c>
      <c r="B1141" s="536">
        <v>102</v>
      </c>
      <c r="C1141" s="537">
        <v>0.54166666666666663</v>
      </c>
      <c r="D1141" s="538">
        <v>1649</v>
      </c>
      <c r="E1141" s="544" t="s">
        <v>84</v>
      </c>
      <c r="F1141" s="544" t="s">
        <v>55</v>
      </c>
      <c r="G1141" s="857">
        <v>14.07</v>
      </c>
      <c r="H1141" s="857"/>
      <c r="I1141" s="857">
        <v>14.5</v>
      </c>
      <c r="J1141" s="530"/>
      <c r="K1141" s="830">
        <v>13.54</v>
      </c>
      <c r="L1141" s="546">
        <f>(SSSE[[#This Row],[Protéine Brut (%) (+/-0,7)]]/(100-SSSE[[#This Row],[Humidité (%)]]))*100</f>
        <v>15.757011521005468</v>
      </c>
      <c r="M1141" s="865"/>
      <c r="N1141" s="865"/>
      <c r="O1141" s="865"/>
      <c r="P1141" s="865"/>
      <c r="Q1141" s="863"/>
      <c r="R1141" s="862"/>
      <c r="S1141" s="862"/>
      <c r="T1141" s="862"/>
      <c r="U1141" s="867"/>
      <c r="V1141" s="862"/>
      <c r="W1141" s="862"/>
      <c r="X1141" s="862"/>
      <c r="Y1141" s="883"/>
      <c r="Z1141" s="867"/>
      <c r="AA1141" s="822"/>
      <c r="AB1141" s="822"/>
      <c r="AC1141" s="833"/>
      <c r="AD1141" s="531">
        <v>84.37</v>
      </c>
      <c r="AE1141" s="531">
        <v>-1.54</v>
      </c>
      <c r="AF1141" s="531">
        <v>20.91</v>
      </c>
      <c r="AG1141" s="540">
        <v>3</v>
      </c>
      <c r="AH1141" s="549">
        <v>68</v>
      </c>
      <c r="AI1141" s="533"/>
      <c r="AJ1141" s="437"/>
      <c r="AK1141" s="437"/>
      <c r="AL1141" s="437"/>
      <c r="AM1141" s="550" t="s">
        <v>55</v>
      </c>
      <c r="AN1141" s="551" t="s">
        <v>55</v>
      </c>
      <c r="AO1141" s="550" t="s">
        <v>55</v>
      </c>
      <c r="AP1141" s="550" t="s">
        <v>55</v>
      </c>
      <c r="AQ1141" s="609" t="s">
        <v>32</v>
      </c>
      <c r="AR1141" s="550" t="s">
        <v>2239</v>
      </c>
      <c r="AS1141" s="437" t="s">
        <v>3420</v>
      </c>
      <c r="AT1141" s="437"/>
      <c r="AU1141" s="796" t="s">
        <v>2241</v>
      </c>
      <c r="AV1141" s="437">
        <v>1140</v>
      </c>
    </row>
    <row r="1142" spans="1:48" ht="27">
      <c r="A1142" s="535">
        <v>46059</v>
      </c>
      <c r="B1142" s="536">
        <v>102</v>
      </c>
      <c r="C1142" s="537">
        <v>0.41666666666666669</v>
      </c>
      <c r="D1142" s="538">
        <v>1672</v>
      </c>
      <c r="E1142" s="538" t="s">
        <v>84</v>
      </c>
      <c r="F1142" s="538" t="s">
        <v>55</v>
      </c>
      <c r="G1142" s="857">
        <v>14.04</v>
      </c>
      <c r="H1142" s="857"/>
      <c r="I1142" s="857"/>
      <c r="J1142" s="530"/>
      <c r="K1142" s="830">
        <v>13.28</v>
      </c>
      <c r="L1142" s="539">
        <f>(SSSE[[#This Row],[Protéine Brut (%) (+/-0,7)]]/(100-SSSE[[#This Row],[Humidité (%)]]))*100</f>
        <v>15.449046067938573</v>
      </c>
      <c r="M1142" s="865">
        <v>0.1</v>
      </c>
      <c r="N1142" s="865"/>
      <c r="O1142" s="865">
        <v>1.05</v>
      </c>
      <c r="P1142" s="865">
        <v>1.61</v>
      </c>
      <c r="Q1142" s="867">
        <f t="shared" si="163"/>
        <v>2.7600000000000002</v>
      </c>
      <c r="R1142" s="862">
        <v>11.5</v>
      </c>
      <c r="S1142" s="862">
        <v>28.4</v>
      </c>
      <c r="T1142" s="862">
        <v>18.27</v>
      </c>
      <c r="U1142" s="863">
        <f>SUM(SSSE[[#This Row],[G 355µ]:[G 250µ]])</f>
        <v>58.17</v>
      </c>
      <c r="V1142" s="862">
        <v>17.399999999999999</v>
      </c>
      <c r="W1142" s="862">
        <v>10.3</v>
      </c>
      <c r="X1142" s="862">
        <v>7.1</v>
      </c>
      <c r="Y1142" s="883">
        <v>3.4</v>
      </c>
      <c r="Z1142" s="863">
        <f t="shared" ref="Z1142:Z1143" si="164">SUM(V1142:Y1142)</f>
        <v>38.199999999999996</v>
      </c>
      <c r="AA1142" s="822">
        <v>33.770000000000003</v>
      </c>
      <c r="AB1142" s="822">
        <v>89.09</v>
      </c>
      <c r="AC1142" s="833">
        <v>12.5</v>
      </c>
      <c r="AD1142" s="531">
        <v>84.01</v>
      </c>
      <c r="AE1142" s="531">
        <v>-1.65</v>
      </c>
      <c r="AF1142" s="531">
        <v>21.02</v>
      </c>
      <c r="AG1142" s="540">
        <v>3</v>
      </c>
      <c r="AH1142" s="549">
        <v>77</v>
      </c>
      <c r="AI1142" s="533"/>
      <c r="AJ1142" s="437">
        <v>622</v>
      </c>
      <c r="AK1142" s="437"/>
      <c r="AL1142" s="437"/>
      <c r="AM1142" s="550" t="s">
        <v>55</v>
      </c>
      <c r="AN1142" s="551" t="s">
        <v>55</v>
      </c>
      <c r="AO1142" s="550" t="s">
        <v>55</v>
      </c>
      <c r="AP1142" s="550" t="s">
        <v>55</v>
      </c>
      <c r="AQ1142" s="609" t="s">
        <v>32</v>
      </c>
      <c r="AR1142" s="550" t="s">
        <v>2239</v>
      </c>
      <c r="AS1142" s="437" t="s">
        <v>3421</v>
      </c>
      <c r="AT1142" s="437"/>
      <c r="AU1142" s="796" t="s">
        <v>2241</v>
      </c>
      <c r="AV1142" s="437">
        <v>1141</v>
      </c>
    </row>
    <row r="1143" spans="1:48" ht="27">
      <c r="A1143" s="541">
        <v>46059</v>
      </c>
      <c r="B1143" s="542">
        <v>102</v>
      </c>
      <c r="C1143" s="543">
        <v>0.41666666666666669</v>
      </c>
      <c r="D1143" s="544">
        <v>1673</v>
      </c>
      <c r="E1143" s="544" t="s">
        <v>84</v>
      </c>
      <c r="F1143" s="544" t="s">
        <v>55</v>
      </c>
      <c r="G1143" s="858">
        <v>14.08</v>
      </c>
      <c r="H1143" s="858"/>
      <c r="I1143" s="858"/>
      <c r="J1143" s="545">
        <v>0.6</v>
      </c>
      <c r="K1143" s="831">
        <v>13.56</v>
      </c>
      <c r="L1143" s="546">
        <f>(SSSE[[#This Row],[Protéine Brut (%) (+/-0,7)]]/(100-SSSE[[#This Row],[Humidité (%)]]))*100</f>
        <v>15.782122905027935</v>
      </c>
      <c r="M1143" s="866">
        <v>0.15</v>
      </c>
      <c r="N1143" s="866"/>
      <c r="O1143" s="866">
        <v>1.76</v>
      </c>
      <c r="P1143" s="866">
        <v>2.2999999999999998</v>
      </c>
      <c r="Q1143" s="867">
        <f t="shared" si="163"/>
        <v>4.21</v>
      </c>
      <c r="R1143" s="868">
        <v>13.4</v>
      </c>
      <c r="S1143" s="868">
        <v>27.5</v>
      </c>
      <c r="T1143" s="868">
        <v>16.88</v>
      </c>
      <c r="U1143" s="863">
        <f>SUM(SSSE[[#This Row],[G 355µ]:[G 250µ]])</f>
        <v>57.78</v>
      </c>
      <c r="V1143" s="868">
        <v>16.600000000000001</v>
      </c>
      <c r="W1143" s="868">
        <v>9.7799999999999994</v>
      </c>
      <c r="X1143" s="868">
        <v>8.02</v>
      </c>
      <c r="Y1143" s="884">
        <v>2.33</v>
      </c>
      <c r="Z1143" s="863">
        <f t="shared" si="164"/>
        <v>36.730000000000004</v>
      </c>
      <c r="AA1143" s="824"/>
      <c r="AB1143" s="824"/>
      <c r="AC1143" s="1122"/>
      <c r="AD1143" s="547">
        <v>83.55</v>
      </c>
      <c r="AE1143" s="547">
        <v>-1.3</v>
      </c>
      <c r="AF1143" s="547">
        <v>20.32</v>
      </c>
      <c r="AG1143" s="549">
        <v>3</v>
      </c>
      <c r="AH1143" s="549">
        <v>70</v>
      </c>
      <c r="AI1143" s="949"/>
      <c r="AJ1143" s="550"/>
      <c r="AK1143" s="437" t="s">
        <v>3333</v>
      </c>
      <c r="AL1143" s="550"/>
      <c r="AM1143" s="550" t="s">
        <v>55</v>
      </c>
      <c r="AN1143" s="551" t="s">
        <v>55</v>
      </c>
      <c r="AO1143" s="550" t="s">
        <v>55</v>
      </c>
      <c r="AP1143" s="550" t="s">
        <v>55</v>
      </c>
      <c r="AQ1143" s="609" t="s">
        <v>32</v>
      </c>
      <c r="AR1143" s="550" t="s">
        <v>2239</v>
      </c>
      <c r="AS1143" s="437" t="s">
        <v>3422</v>
      </c>
      <c r="AT1143" s="437"/>
      <c r="AU1143" s="796" t="s">
        <v>2241</v>
      </c>
      <c r="AV1143" s="437">
        <v>1142</v>
      </c>
    </row>
    <row r="1144" spans="1:48" ht="27">
      <c r="A1144" s="541">
        <v>46059</v>
      </c>
      <c r="B1144" s="542">
        <v>102</v>
      </c>
      <c r="C1144" s="543">
        <v>0.49652777777777779</v>
      </c>
      <c r="D1144" s="544">
        <v>1675</v>
      </c>
      <c r="E1144" s="544" t="s">
        <v>21</v>
      </c>
      <c r="F1144" s="544" t="s">
        <v>55</v>
      </c>
      <c r="G1144" s="858">
        <v>13.89</v>
      </c>
      <c r="H1144" s="858"/>
      <c r="I1144" s="858"/>
      <c r="J1144" s="545"/>
      <c r="K1144" s="831">
        <v>13.37</v>
      </c>
      <c r="L1144" s="546">
        <f>(SSSE[[#This Row],[Protéine Brut (%) (+/-0,7)]]/(100-SSSE[[#This Row],[Humidité (%)]]))*100</f>
        <v>15.526651956799443</v>
      </c>
      <c r="M1144" s="866"/>
      <c r="N1144" s="866"/>
      <c r="O1144" s="866"/>
      <c r="P1144" s="866"/>
      <c r="Q1144" s="867"/>
      <c r="R1144" s="868"/>
      <c r="S1144" s="868"/>
      <c r="T1144" s="868"/>
      <c r="U1144" s="867"/>
      <c r="V1144" s="868"/>
      <c r="W1144" s="868"/>
      <c r="X1144" s="868"/>
      <c r="Y1144" s="884"/>
      <c r="Z1144" s="867"/>
      <c r="AA1144" s="824"/>
      <c r="AB1144" s="824"/>
      <c r="AC1144" s="1122"/>
      <c r="AD1144" s="547">
        <v>83.55</v>
      </c>
      <c r="AE1144" s="547">
        <v>-1.3</v>
      </c>
      <c r="AF1144" s="547">
        <v>20.32</v>
      </c>
      <c r="AG1144" s="549">
        <v>5</v>
      </c>
      <c r="AH1144" s="549">
        <v>70</v>
      </c>
      <c r="AI1144" s="949"/>
      <c r="AJ1144" s="550"/>
      <c r="AK1144" s="550" t="s">
        <v>3335</v>
      </c>
      <c r="AL1144" s="550"/>
      <c r="AM1144" s="550" t="s">
        <v>55</v>
      </c>
      <c r="AN1144" s="551" t="s">
        <v>55</v>
      </c>
      <c r="AO1144" s="550" t="s">
        <v>55</v>
      </c>
      <c r="AP1144" s="550" t="s">
        <v>55</v>
      </c>
      <c r="AQ1144" s="609" t="s">
        <v>32</v>
      </c>
      <c r="AR1144" s="550" t="s">
        <v>2239</v>
      </c>
      <c r="AS1144" s="437" t="s">
        <v>3423</v>
      </c>
      <c r="AT1144" s="437"/>
      <c r="AU1144" s="796" t="s">
        <v>2241</v>
      </c>
      <c r="AV1144" s="437">
        <v>1143</v>
      </c>
    </row>
    <row r="1145" spans="1:48" ht="27">
      <c r="A1145" s="535">
        <v>46059</v>
      </c>
      <c r="B1145" s="536">
        <v>102</v>
      </c>
      <c r="C1145" s="537">
        <v>0.54166666666666663</v>
      </c>
      <c r="D1145" s="538">
        <v>1677</v>
      </c>
      <c r="E1145" s="538" t="s">
        <v>84</v>
      </c>
      <c r="F1145" s="538" t="s">
        <v>55</v>
      </c>
      <c r="G1145" s="857">
        <v>13.67</v>
      </c>
      <c r="H1145" s="857"/>
      <c r="I1145" s="857"/>
      <c r="J1145" s="530"/>
      <c r="K1145" s="830">
        <v>13.75</v>
      </c>
      <c r="L1145" s="539">
        <f>(SSSE[[#This Row],[Protéine Brut (%) (+/-0,7)]]/(100-SSSE[[#This Row],[Humidité (%)]]))*100</f>
        <v>15.927255878605351</v>
      </c>
      <c r="M1145" s="865">
        <v>0.12</v>
      </c>
      <c r="N1145" s="865"/>
      <c r="O1145" s="865">
        <v>1.5</v>
      </c>
      <c r="P1145" s="865">
        <v>2.13</v>
      </c>
      <c r="Q1145" s="867">
        <f t="shared" si="163"/>
        <v>3.75</v>
      </c>
      <c r="R1145" s="862">
        <v>11.3</v>
      </c>
      <c r="S1145" s="862">
        <v>22.78</v>
      </c>
      <c r="T1145" s="862">
        <v>14.16</v>
      </c>
      <c r="U1145" s="863">
        <f>SUM(SSSE[[#This Row],[G 355µ]:[G 250µ]])</f>
        <v>48.239999999999995</v>
      </c>
      <c r="V1145" s="862">
        <v>21.29</v>
      </c>
      <c r="W1145" s="862">
        <v>9.36</v>
      </c>
      <c r="X1145" s="862">
        <v>9.4600000000000009</v>
      </c>
      <c r="Y1145" s="883">
        <v>4.33</v>
      </c>
      <c r="Z1145" s="863">
        <f t="shared" ref="Z1145:Z1149" si="165">SUM(V1145:Y1145)</f>
        <v>44.44</v>
      </c>
      <c r="AA1145" s="822">
        <v>33.4</v>
      </c>
      <c r="AB1145" s="822">
        <v>85.3</v>
      </c>
      <c r="AC1145" s="833">
        <v>12.3</v>
      </c>
      <c r="AD1145" s="531">
        <v>84.17</v>
      </c>
      <c r="AE1145" s="531">
        <v>-1.28</v>
      </c>
      <c r="AF1145" s="531">
        <v>20.3</v>
      </c>
      <c r="AG1145" s="540">
        <v>4</v>
      </c>
      <c r="AH1145" s="549">
        <v>72</v>
      </c>
      <c r="AI1145" s="533"/>
      <c r="AJ1145" s="437"/>
      <c r="AK1145" s="437" t="s">
        <v>3333</v>
      </c>
      <c r="AL1145" s="437"/>
      <c r="AM1145" s="437" t="s">
        <v>55</v>
      </c>
      <c r="AN1145" s="534" t="s">
        <v>55</v>
      </c>
      <c r="AO1145" s="437" t="s">
        <v>55</v>
      </c>
      <c r="AP1145" s="437" t="s">
        <v>55</v>
      </c>
      <c r="AQ1145" s="609" t="s">
        <v>32</v>
      </c>
      <c r="AR1145" s="437" t="s">
        <v>2239</v>
      </c>
      <c r="AS1145" s="437" t="s">
        <v>3424</v>
      </c>
      <c r="AT1145" s="437"/>
      <c r="AU1145" s="796" t="s">
        <v>2241</v>
      </c>
      <c r="AV1145" s="437">
        <v>1144</v>
      </c>
    </row>
    <row r="1146" spans="1:48" ht="27">
      <c r="A1146" s="541">
        <v>46059</v>
      </c>
      <c r="B1146" s="542">
        <v>102</v>
      </c>
      <c r="C1146" s="543">
        <v>0.54166666666666663</v>
      </c>
      <c r="D1146" s="544">
        <v>1678</v>
      </c>
      <c r="E1146" s="544" t="s">
        <v>84</v>
      </c>
      <c r="F1146" s="544" t="s">
        <v>55</v>
      </c>
      <c r="G1146" s="858">
        <v>13.7</v>
      </c>
      <c r="H1146" s="858"/>
      <c r="I1146" s="858"/>
      <c r="J1146" s="545"/>
      <c r="K1146" s="831">
        <v>14.26</v>
      </c>
      <c r="L1146" s="546">
        <f>(SSSE[[#This Row],[Protéine Brut (%) (+/-0,7)]]/(100-SSSE[[#This Row],[Humidité (%)]]))*100</f>
        <v>16.523754345307069</v>
      </c>
      <c r="M1146" s="866"/>
      <c r="N1146" s="866"/>
      <c r="O1146" s="866"/>
      <c r="P1146" s="866"/>
      <c r="Q1146" s="867"/>
      <c r="R1146" s="868"/>
      <c r="S1146" s="868"/>
      <c r="T1146" s="868"/>
      <c r="U1146" s="867"/>
      <c r="V1146" s="868"/>
      <c r="W1146" s="868"/>
      <c r="X1146" s="868"/>
      <c r="Y1146" s="884"/>
      <c r="Z1146" s="867"/>
      <c r="AA1146" s="824"/>
      <c r="AB1146" s="824"/>
      <c r="AC1146" s="1122"/>
      <c r="AD1146" s="547">
        <v>84.2</v>
      </c>
      <c r="AE1146" s="547">
        <v>-1.3</v>
      </c>
      <c r="AF1146" s="547">
        <v>19.8</v>
      </c>
      <c r="AG1146" s="549">
        <v>5</v>
      </c>
      <c r="AH1146" s="549">
        <v>75</v>
      </c>
      <c r="AI1146" s="949"/>
      <c r="AJ1146" s="550"/>
      <c r="AK1146" s="550" t="s">
        <v>3335</v>
      </c>
      <c r="AL1146" s="550"/>
      <c r="AM1146" s="550" t="s">
        <v>55</v>
      </c>
      <c r="AN1146" s="551" t="s">
        <v>55</v>
      </c>
      <c r="AO1146" s="550" t="s">
        <v>55</v>
      </c>
      <c r="AP1146" s="550" t="s">
        <v>55</v>
      </c>
      <c r="AQ1146" s="609" t="s">
        <v>32</v>
      </c>
      <c r="AR1146" s="550" t="s">
        <v>2239</v>
      </c>
      <c r="AS1146" s="437" t="s">
        <v>3425</v>
      </c>
      <c r="AT1146" s="437"/>
      <c r="AU1146" s="796" t="s">
        <v>2241</v>
      </c>
      <c r="AV1146" s="437">
        <v>1145</v>
      </c>
    </row>
    <row r="1147" spans="1:48" ht="27">
      <c r="A1147" s="541">
        <v>46060</v>
      </c>
      <c r="B1147" s="542">
        <v>102</v>
      </c>
      <c r="C1147" s="543">
        <v>0.45833333333333331</v>
      </c>
      <c r="D1147" s="544">
        <v>1701</v>
      </c>
      <c r="E1147" s="538" t="s">
        <v>84</v>
      </c>
      <c r="F1147" s="538" t="s">
        <v>55</v>
      </c>
      <c r="G1147" s="858">
        <v>13.9</v>
      </c>
      <c r="H1147" s="858"/>
      <c r="I1147" s="858"/>
      <c r="J1147" s="545"/>
      <c r="K1147" s="831">
        <v>14.08</v>
      </c>
      <c r="L1147" s="546">
        <f>(SSSE[[#This Row],[Protéine Brut (%) (+/-0,7)]]/(100-SSSE[[#This Row],[Humidité (%)]]))*100</f>
        <v>16.353077816492451</v>
      </c>
      <c r="M1147" s="866">
        <v>0.1</v>
      </c>
      <c r="N1147" s="866"/>
      <c r="O1147" s="866">
        <v>1.2</v>
      </c>
      <c r="P1147" s="866">
        <v>2.2000000000000002</v>
      </c>
      <c r="Q1147" s="867">
        <f t="shared" si="163"/>
        <v>3.5</v>
      </c>
      <c r="R1147" s="868">
        <v>13</v>
      </c>
      <c r="S1147" s="868">
        <v>24</v>
      </c>
      <c r="T1147" s="868">
        <v>20</v>
      </c>
      <c r="U1147" s="863">
        <f>SUM(SSSE[[#This Row],[G 355µ]:[G 250µ]])</f>
        <v>57</v>
      </c>
      <c r="V1147" s="868">
        <v>18</v>
      </c>
      <c r="W1147" s="868">
        <v>8</v>
      </c>
      <c r="X1147" s="868">
        <v>8</v>
      </c>
      <c r="Y1147" s="884">
        <v>4</v>
      </c>
      <c r="Z1147" s="863">
        <f t="shared" si="165"/>
        <v>38</v>
      </c>
      <c r="AA1147" s="824">
        <v>34</v>
      </c>
      <c r="AB1147" s="824">
        <v>83</v>
      </c>
      <c r="AC1147" s="1122">
        <v>12.8</v>
      </c>
      <c r="AD1147" s="547">
        <v>84.6</v>
      </c>
      <c r="AE1147" s="547">
        <v>-1.69</v>
      </c>
      <c r="AF1147" s="547">
        <v>21.17</v>
      </c>
      <c r="AG1147" s="549">
        <v>5</v>
      </c>
      <c r="AH1147" s="549">
        <v>77</v>
      </c>
      <c r="AI1147" s="949"/>
      <c r="AJ1147" s="550"/>
      <c r="AK1147" s="437" t="s">
        <v>3333</v>
      </c>
      <c r="AL1147" s="550"/>
      <c r="AM1147" s="550" t="s">
        <v>55</v>
      </c>
      <c r="AN1147" s="551" t="s">
        <v>55</v>
      </c>
      <c r="AO1147" s="550" t="s">
        <v>55</v>
      </c>
      <c r="AP1147" s="550" t="s">
        <v>55</v>
      </c>
      <c r="AQ1147" s="609" t="s">
        <v>32</v>
      </c>
      <c r="AR1147" s="550" t="s">
        <v>2239</v>
      </c>
      <c r="AS1147" s="437" t="s">
        <v>3426</v>
      </c>
      <c r="AT1147" s="437"/>
      <c r="AU1147" s="796" t="s">
        <v>2241</v>
      </c>
      <c r="AV1147" s="437">
        <v>1146</v>
      </c>
    </row>
    <row r="1148" spans="1:48" ht="27">
      <c r="A1148" s="541">
        <v>46060</v>
      </c>
      <c r="B1148" s="542">
        <v>102</v>
      </c>
      <c r="C1148" s="543">
        <v>0.45833333333333331</v>
      </c>
      <c r="D1148" s="544">
        <v>1702</v>
      </c>
      <c r="E1148" s="544" t="s">
        <v>84</v>
      </c>
      <c r="F1148" s="544" t="s">
        <v>55</v>
      </c>
      <c r="G1148" s="858">
        <v>13.86</v>
      </c>
      <c r="H1148" s="858"/>
      <c r="I1148" s="858"/>
      <c r="J1148" s="545"/>
      <c r="K1148" s="831">
        <v>13.82</v>
      </c>
      <c r="L1148" s="546">
        <f>(SSSE[[#This Row],[Protéine Brut (%) (+/-0,7)]]/(100-SSSE[[#This Row],[Humidité (%)]]))*100</f>
        <v>16.043649872300904</v>
      </c>
      <c r="M1148" s="866"/>
      <c r="N1148" s="866"/>
      <c r="O1148" s="866"/>
      <c r="P1148" s="866"/>
      <c r="Q1148" s="867"/>
      <c r="R1148" s="868"/>
      <c r="S1148" s="868"/>
      <c r="T1148" s="868"/>
      <c r="U1148" s="867"/>
      <c r="V1148" s="868"/>
      <c r="W1148" s="868"/>
      <c r="X1148" s="868"/>
      <c r="Y1148" s="884"/>
      <c r="Z1148" s="867"/>
      <c r="AA1148" s="824"/>
      <c r="AB1148" s="824"/>
      <c r="AC1148" s="1122"/>
      <c r="AD1148" s="547">
        <v>85</v>
      </c>
      <c r="AE1148" s="547">
        <v>-2</v>
      </c>
      <c r="AF1148" s="547">
        <v>21.2</v>
      </c>
      <c r="AG1148" s="549">
        <v>4</v>
      </c>
      <c r="AH1148" s="549">
        <v>76</v>
      </c>
      <c r="AI1148" s="949"/>
      <c r="AJ1148" s="550"/>
      <c r="AK1148" s="550" t="s">
        <v>3335</v>
      </c>
      <c r="AL1148" s="550"/>
      <c r="AM1148" s="550" t="s">
        <v>55</v>
      </c>
      <c r="AN1148" s="551" t="s">
        <v>55</v>
      </c>
      <c r="AO1148" s="550" t="s">
        <v>55</v>
      </c>
      <c r="AP1148" s="550" t="s">
        <v>55</v>
      </c>
      <c r="AQ1148" s="609" t="s">
        <v>32</v>
      </c>
      <c r="AR1148" s="550" t="s">
        <v>2239</v>
      </c>
      <c r="AS1148" s="437" t="s">
        <v>3427</v>
      </c>
      <c r="AT1148" s="437"/>
      <c r="AU1148" s="796" t="s">
        <v>2241</v>
      </c>
      <c r="AV1148" s="437">
        <v>1147</v>
      </c>
    </row>
    <row r="1149" spans="1:48" ht="27">
      <c r="A1149" s="541">
        <v>46060</v>
      </c>
      <c r="B1149" s="536">
        <v>102</v>
      </c>
      <c r="C1149" s="537">
        <v>0.5</v>
      </c>
      <c r="D1149" s="538">
        <v>1704</v>
      </c>
      <c r="E1149" s="538" t="s">
        <v>84</v>
      </c>
      <c r="F1149" s="538" t="s">
        <v>55</v>
      </c>
      <c r="G1149" s="857">
        <v>13.95</v>
      </c>
      <c r="H1149" s="857"/>
      <c r="I1149" s="857"/>
      <c r="J1149" s="530"/>
      <c r="K1149" s="830">
        <v>13.8</v>
      </c>
      <c r="L1149" s="546">
        <f>(SSSE[[#This Row],[Protéine Brut (%) (+/-0,7)]]/(100-SSSE[[#This Row],[Humidité (%)]]))*100</f>
        <v>16.037187681580477</v>
      </c>
      <c r="M1149" s="865">
        <v>0.2</v>
      </c>
      <c r="N1149" s="865"/>
      <c r="O1149" s="865">
        <v>1.4</v>
      </c>
      <c r="P1149" s="865">
        <v>2</v>
      </c>
      <c r="Q1149" s="867">
        <f t="shared" si="163"/>
        <v>3.5999999999999996</v>
      </c>
      <c r="R1149" s="862">
        <v>15</v>
      </c>
      <c r="S1149" s="862">
        <v>20</v>
      </c>
      <c r="T1149" s="862">
        <v>21</v>
      </c>
      <c r="U1149" s="863">
        <f>SUM(SSSE[[#This Row],[G 355µ]:[G 250µ]])</f>
        <v>56</v>
      </c>
      <c r="V1149" s="862">
        <v>17</v>
      </c>
      <c r="W1149" s="862">
        <v>9</v>
      </c>
      <c r="X1149" s="862">
        <v>8</v>
      </c>
      <c r="Y1149" s="883">
        <v>4</v>
      </c>
      <c r="Z1149" s="863">
        <f t="shared" si="165"/>
        <v>38</v>
      </c>
      <c r="AA1149" s="822">
        <v>33</v>
      </c>
      <c r="AB1149" s="822">
        <v>84</v>
      </c>
      <c r="AC1149" s="833">
        <v>12.6</v>
      </c>
      <c r="AD1149" s="531">
        <v>84.19</v>
      </c>
      <c r="AE1149" s="531">
        <v>-1.57</v>
      </c>
      <c r="AF1149" s="531">
        <v>21.32</v>
      </c>
      <c r="AG1149" s="540">
        <v>3</v>
      </c>
      <c r="AH1149" s="549">
        <v>74</v>
      </c>
      <c r="AI1149" s="533"/>
      <c r="AJ1149" s="437"/>
      <c r="AK1149" s="437" t="s">
        <v>3333</v>
      </c>
      <c r="AL1149" s="437"/>
      <c r="AM1149" s="550" t="s">
        <v>55</v>
      </c>
      <c r="AN1149" s="551" t="s">
        <v>55</v>
      </c>
      <c r="AO1149" s="550" t="s">
        <v>55</v>
      </c>
      <c r="AP1149" s="550" t="s">
        <v>55</v>
      </c>
      <c r="AQ1149" s="609" t="s">
        <v>32</v>
      </c>
      <c r="AR1149" s="550" t="s">
        <v>2239</v>
      </c>
      <c r="AS1149" s="437" t="s">
        <v>3428</v>
      </c>
      <c r="AT1149" s="437"/>
      <c r="AU1149" s="796" t="s">
        <v>2241</v>
      </c>
      <c r="AV1149" s="437">
        <v>1148</v>
      </c>
    </row>
    <row r="1150" spans="1:48" ht="27">
      <c r="A1150" s="541">
        <v>46060</v>
      </c>
      <c r="B1150" s="536">
        <v>102</v>
      </c>
      <c r="C1150" s="537">
        <v>0.5</v>
      </c>
      <c r="D1150" s="538">
        <v>1705</v>
      </c>
      <c r="E1150" s="544" t="s">
        <v>84</v>
      </c>
      <c r="F1150" s="544" t="s">
        <v>55</v>
      </c>
      <c r="G1150" s="857">
        <v>13.93</v>
      </c>
      <c r="H1150" s="857"/>
      <c r="I1150" s="857"/>
      <c r="J1150" s="530"/>
      <c r="K1150" s="830">
        <v>13.56</v>
      </c>
      <c r="L1150" s="546">
        <f>(SSSE[[#This Row],[Protéine Brut (%) (+/-0,7)]]/(100-SSSE[[#This Row],[Humidité (%)]]))*100</f>
        <v>15.754618333914259</v>
      </c>
      <c r="M1150" s="865"/>
      <c r="N1150" s="865"/>
      <c r="O1150" s="865"/>
      <c r="P1150" s="865"/>
      <c r="Q1150" s="863"/>
      <c r="R1150" s="862"/>
      <c r="S1150" s="862"/>
      <c r="T1150" s="862"/>
      <c r="U1150" s="863"/>
      <c r="V1150" s="862"/>
      <c r="W1150" s="862"/>
      <c r="X1150" s="862"/>
      <c r="Y1150" s="883"/>
      <c r="Z1150" s="863"/>
      <c r="AA1150" s="822"/>
      <c r="AB1150" s="822"/>
      <c r="AC1150" s="833"/>
      <c r="AD1150" s="531">
        <v>84</v>
      </c>
      <c r="AE1150" s="531">
        <v>-2</v>
      </c>
      <c r="AF1150" s="531">
        <v>21.4</v>
      </c>
      <c r="AG1150" s="540">
        <v>4</v>
      </c>
      <c r="AH1150" s="549">
        <v>75</v>
      </c>
      <c r="AI1150" s="533"/>
      <c r="AJ1150" s="437"/>
      <c r="AK1150" s="550" t="s">
        <v>3335</v>
      </c>
      <c r="AL1150" s="437"/>
      <c r="AM1150" s="550" t="s">
        <v>55</v>
      </c>
      <c r="AN1150" s="551" t="s">
        <v>55</v>
      </c>
      <c r="AO1150" s="550" t="s">
        <v>55</v>
      </c>
      <c r="AP1150" s="550" t="s">
        <v>55</v>
      </c>
      <c r="AQ1150" s="609" t="s">
        <v>32</v>
      </c>
      <c r="AR1150" s="550" t="s">
        <v>2239</v>
      </c>
      <c r="AS1150" s="437" t="s">
        <v>3429</v>
      </c>
      <c r="AT1150" s="437"/>
      <c r="AU1150" s="796" t="s">
        <v>2241</v>
      </c>
      <c r="AV1150" s="437">
        <v>1149</v>
      </c>
    </row>
    <row r="1151" spans="1:48" ht="27">
      <c r="A1151" s="535">
        <v>46061</v>
      </c>
      <c r="B1151" s="536">
        <v>102</v>
      </c>
      <c r="C1151" s="537">
        <v>0.34375</v>
      </c>
      <c r="D1151" s="538">
        <v>1711</v>
      </c>
      <c r="E1151" s="538" t="s">
        <v>84</v>
      </c>
      <c r="F1151" s="538" t="s">
        <v>55</v>
      </c>
      <c r="G1151" s="857">
        <v>14.05</v>
      </c>
      <c r="H1151" s="857"/>
      <c r="I1151" s="857">
        <v>14.3</v>
      </c>
      <c r="J1151" s="530">
        <v>0.65</v>
      </c>
      <c r="K1151" s="830">
        <v>14.1</v>
      </c>
      <c r="L1151" s="539">
        <f>(SSSE[[#This Row],[Protéine Brut (%) (+/-0,7)]]/(100-SSSE[[#This Row],[Humidité (%)]]))*100</f>
        <v>16.404886561954623</v>
      </c>
      <c r="M1151" s="865">
        <v>0.01</v>
      </c>
      <c r="N1151" s="865"/>
      <c r="O1151" s="865">
        <v>0.83</v>
      </c>
      <c r="P1151" s="865">
        <v>1.27</v>
      </c>
      <c r="Q1151" s="867">
        <f t="shared" si="163"/>
        <v>2.11</v>
      </c>
      <c r="R1151" s="862">
        <v>11</v>
      </c>
      <c r="S1151" s="862">
        <v>26.6</v>
      </c>
      <c r="T1151" s="862">
        <v>19.420000000000002</v>
      </c>
      <c r="U1151" s="863">
        <f>SUM(SSSE[[#This Row],[G 355µ]:[G 250µ]])</f>
        <v>57.02</v>
      </c>
      <c r="V1151" s="862">
        <v>18.809999999999999</v>
      </c>
      <c r="W1151" s="862">
        <v>10.31</v>
      </c>
      <c r="X1151" s="862">
        <v>7</v>
      </c>
      <c r="Y1151" s="883">
        <v>4</v>
      </c>
      <c r="Z1151" s="863">
        <f t="shared" ref="Z1151:Z1152" si="166">SUM(V1151:Y1151)</f>
        <v>40.119999999999997</v>
      </c>
      <c r="AA1151" s="822">
        <v>35.1</v>
      </c>
      <c r="AB1151" s="822">
        <v>73.37</v>
      </c>
      <c r="AC1151" s="833">
        <v>12.58</v>
      </c>
      <c r="AD1151" s="531">
        <v>84</v>
      </c>
      <c r="AE1151" s="531">
        <v>-1.46</v>
      </c>
      <c r="AF1151" s="531">
        <v>21.13</v>
      </c>
      <c r="AG1151" s="540">
        <v>3</v>
      </c>
      <c r="AH1151" s="549">
        <v>72</v>
      </c>
      <c r="AI1151" s="533"/>
      <c r="AJ1151" s="437"/>
      <c r="AK1151" s="437" t="s">
        <v>3333</v>
      </c>
      <c r="AL1151" s="437"/>
      <c r="AM1151" s="550" t="s">
        <v>55</v>
      </c>
      <c r="AN1151" s="551" t="s">
        <v>55</v>
      </c>
      <c r="AO1151" s="550" t="s">
        <v>55</v>
      </c>
      <c r="AP1151" s="550" t="s">
        <v>55</v>
      </c>
      <c r="AQ1151" s="609" t="s">
        <v>32</v>
      </c>
      <c r="AR1151" s="550" t="s">
        <v>2239</v>
      </c>
      <c r="AS1151" s="437" t="s">
        <v>3430</v>
      </c>
      <c r="AT1151" s="437"/>
      <c r="AU1151" s="796" t="s">
        <v>2241</v>
      </c>
      <c r="AV1151" s="437">
        <v>1150</v>
      </c>
    </row>
    <row r="1152" spans="1:48" ht="27">
      <c r="A1152" s="541">
        <v>46061</v>
      </c>
      <c r="B1152" s="542">
        <v>102</v>
      </c>
      <c r="C1152" s="543">
        <v>0.34375</v>
      </c>
      <c r="D1152" s="544">
        <v>1712</v>
      </c>
      <c r="E1152" s="544" t="s">
        <v>84</v>
      </c>
      <c r="F1152" s="544" t="s">
        <v>55</v>
      </c>
      <c r="G1152" s="858">
        <v>14.21</v>
      </c>
      <c r="H1152" s="858"/>
      <c r="I1152" s="858"/>
      <c r="J1152" s="545"/>
      <c r="K1152" s="831">
        <v>14.06</v>
      </c>
      <c r="L1152" s="546">
        <f>(SSSE[[#This Row],[Protéine Brut (%) (+/-0,7)]]/(100-SSSE[[#This Row],[Humidité (%)]]))*100</f>
        <v>16.388856510082761</v>
      </c>
      <c r="M1152" s="866"/>
      <c r="N1152" s="866"/>
      <c r="O1152" s="866"/>
      <c r="P1152" s="866"/>
      <c r="Q1152" s="867"/>
      <c r="R1152" s="868"/>
      <c r="S1152" s="868"/>
      <c r="T1152" s="868"/>
      <c r="U1152" s="867"/>
      <c r="V1152" s="868"/>
      <c r="W1152" s="868"/>
      <c r="X1152" s="868"/>
      <c r="Y1152" s="884"/>
      <c r="Z1152" s="867"/>
      <c r="AA1152" s="824"/>
      <c r="AB1152" s="824"/>
      <c r="AC1152" s="1122"/>
      <c r="AD1152" s="547">
        <v>84.26</v>
      </c>
      <c r="AE1152" s="547">
        <v>-1.5</v>
      </c>
      <c r="AF1152" s="547">
        <v>21.14</v>
      </c>
      <c r="AG1152" s="549">
        <v>4</v>
      </c>
      <c r="AH1152" s="549">
        <v>77</v>
      </c>
      <c r="AI1152" s="949"/>
      <c r="AJ1152" s="550"/>
      <c r="AK1152" s="550" t="s">
        <v>3335</v>
      </c>
      <c r="AL1152" s="550"/>
      <c r="AM1152" s="550" t="s">
        <v>55</v>
      </c>
      <c r="AN1152" s="551" t="s">
        <v>55</v>
      </c>
      <c r="AO1152" s="550" t="s">
        <v>55</v>
      </c>
      <c r="AP1152" s="550" t="s">
        <v>55</v>
      </c>
      <c r="AQ1152" s="609" t="s">
        <v>32</v>
      </c>
      <c r="AR1152" s="550" t="s">
        <v>2239</v>
      </c>
      <c r="AS1152" s="437" t="s">
        <v>3431</v>
      </c>
      <c r="AT1152" s="437"/>
      <c r="AU1152" s="796" t="s">
        <v>2241</v>
      </c>
      <c r="AV1152" s="437">
        <v>1151</v>
      </c>
    </row>
    <row r="1153" spans="1:48" ht="27">
      <c r="A1153" s="535">
        <v>46061</v>
      </c>
      <c r="B1153" s="536">
        <v>102</v>
      </c>
      <c r="C1153" s="537">
        <v>0.44791666666666669</v>
      </c>
      <c r="D1153" s="538">
        <v>1714</v>
      </c>
      <c r="E1153" s="538" t="s">
        <v>84</v>
      </c>
      <c r="F1153" s="538" t="s">
        <v>55</v>
      </c>
      <c r="G1153" s="857">
        <v>14.1</v>
      </c>
      <c r="H1153" s="857"/>
      <c r="I1153" s="857">
        <v>14.23</v>
      </c>
      <c r="J1153" s="530">
        <v>0.62</v>
      </c>
      <c r="K1153" s="830">
        <v>13.97</v>
      </c>
      <c r="L1153" s="539">
        <f>(SSSE[[#This Row],[Protéine Brut (%) (+/-0,7)]]/(100-SSSE[[#This Row],[Humidité (%)]]))*100</f>
        <v>16.263096623981372</v>
      </c>
      <c r="M1153" s="865">
        <v>0.03</v>
      </c>
      <c r="N1153" s="865"/>
      <c r="O1153" s="865">
        <v>1.48</v>
      </c>
      <c r="P1153" s="865">
        <v>1.74</v>
      </c>
      <c r="Q1153" s="863">
        <f t="shared" ref="Q1153:Q1154" si="167">SUM(M1153:P1153)</f>
        <v>3.25</v>
      </c>
      <c r="R1153" s="862">
        <v>14.04</v>
      </c>
      <c r="S1153" s="862">
        <v>28.24</v>
      </c>
      <c r="T1153" s="862">
        <v>17.75</v>
      </c>
      <c r="U1153" s="863">
        <f>SUM(SSSE[[#This Row],[G 355µ]:[G 250µ]])</f>
        <v>60.03</v>
      </c>
      <c r="V1153" s="862">
        <v>16.649999999999999</v>
      </c>
      <c r="W1153" s="862">
        <v>9.09</v>
      </c>
      <c r="X1153" s="862">
        <v>7.4</v>
      </c>
      <c r="Y1153" s="883">
        <v>2.94</v>
      </c>
      <c r="Z1153" s="863">
        <f t="shared" ref="Z1153:Z1154" si="168">SUM(V1153:Y1153)</f>
        <v>36.08</v>
      </c>
      <c r="AA1153" s="822">
        <v>34.4</v>
      </c>
      <c r="AB1153" s="822">
        <v>75</v>
      </c>
      <c r="AC1153" s="833">
        <v>12.62</v>
      </c>
      <c r="AD1153" s="531">
        <v>84.08</v>
      </c>
      <c r="AE1153" s="531">
        <v>-1.34</v>
      </c>
      <c r="AF1153" s="531">
        <v>21.09</v>
      </c>
      <c r="AG1153" s="540">
        <v>4</v>
      </c>
      <c r="AH1153" s="549">
        <v>77</v>
      </c>
      <c r="AI1153" s="533"/>
      <c r="AJ1153" s="437"/>
      <c r="AK1153" s="437" t="s">
        <v>3333</v>
      </c>
      <c r="AL1153" s="437"/>
      <c r="AM1153" s="437" t="s">
        <v>55</v>
      </c>
      <c r="AN1153" s="534" t="s">
        <v>55</v>
      </c>
      <c r="AO1153" s="437" t="s">
        <v>55</v>
      </c>
      <c r="AP1153" s="437" t="s">
        <v>55</v>
      </c>
      <c r="AQ1153" s="609" t="s">
        <v>32</v>
      </c>
      <c r="AR1153" s="437" t="s">
        <v>2239</v>
      </c>
      <c r="AS1153" s="437" t="s">
        <v>3432</v>
      </c>
      <c r="AT1153" s="437"/>
      <c r="AU1153" s="796" t="s">
        <v>2241</v>
      </c>
      <c r="AV1153" s="437">
        <v>1152</v>
      </c>
    </row>
    <row r="1154" spans="1:48" ht="27">
      <c r="A1154" s="541">
        <v>46061</v>
      </c>
      <c r="B1154" s="542">
        <v>102</v>
      </c>
      <c r="C1154" s="543">
        <v>0.44791666666666669</v>
      </c>
      <c r="D1154" s="544">
        <v>1715</v>
      </c>
      <c r="E1154" s="544" t="s">
        <v>84</v>
      </c>
      <c r="F1154" s="544" t="s">
        <v>55</v>
      </c>
      <c r="G1154" s="858">
        <v>14.1</v>
      </c>
      <c r="H1154" s="858"/>
      <c r="I1154" s="858"/>
      <c r="J1154" s="545"/>
      <c r="K1154" s="831">
        <v>14.1</v>
      </c>
      <c r="L1154" s="546">
        <f>(SSSE[[#This Row],[Protéine Brut (%) (+/-0,7)]]/(100-SSSE[[#This Row],[Humidité (%)]]))*100</f>
        <v>16.414435389988359</v>
      </c>
      <c r="M1154" s="866"/>
      <c r="N1154" s="866"/>
      <c r="O1154" s="866"/>
      <c r="P1154" s="866"/>
      <c r="Q1154" s="867"/>
      <c r="R1154" s="868"/>
      <c r="S1154" s="868"/>
      <c r="T1154" s="868"/>
      <c r="U1154" s="867"/>
      <c r="V1154" s="868"/>
      <c r="W1154" s="868"/>
      <c r="X1154" s="868"/>
      <c r="Y1154" s="884"/>
      <c r="Z1154" s="867"/>
      <c r="AA1154" s="824"/>
      <c r="AB1154" s="824"/>
      <c r="AC1154" s="1122"/>
      <c r="AD1154" s="547">
        <v>83.84</v>
      </c>
      <c r="AE1154" s="547">
        <v>-1.34</v>
      </c>
      <c r="AF1154" s="547">
        <v>20.96</v>
      </c>
      <c r="AG1154" s="549">
        <v>4</v>
      </c>
      <c r="AH1154" s="549">
        <v>78</v>
      </c>
      <c r="AI1154" s="949"/>
      <c r="AJ1154" s="550"/>
      <c r="AK1154" s="550" t="s">
        <v>3335</v>
      </c>
      <c r="AL1154" s="550"/>
      <c r="AM1154" s="550" t="s">
        <v>55</v>
      </c>
      <c r="AN1154" s="551" t="s">
        <v>55</v>
      </c>
      <c r="AO1154" s="550" t="s">
        <v>55</v>
      </c>
      <c r="AP1154" s="550" t="s">
        <v>55</v>
      </c>
      <c r="AQ1154" s="609" t="s">
        <v>32</v>
      </c>
      <c r="AR1154" s="550" t="s">
        <v>2239</v>
      </c>
      <c r="AS1154" s="437" t="s">
        <v>3433</v>
      </c>
      <c r="AT1154" s="437"/>
      <c r="AU1154" s="796" t="s">
        <v>2241</v>
      </c>
      <c r="AV1154" s="437">
        <v>1153</v>
      </c>
    </row>
    <row r="1155" spans="1:48" ht="27">
      <c r="A1155" s="535">
        <v>46061</v>
      </c>
      <c r="B1155" s="536">
        <v>102</v>
      </c>
      <c r="C1155" s="537">
        <v>0.47916666666666669</v>
      </c>
      <c r="D1155" s="538">
        <v>1725</v>
      </c>
      <c r="E1155" s="538" t="s">
        <v>84</v>
      </c>
      <c r="F1155" s="538" t="s">
        <v>55</v>
      </c>
      <c r="G1155" s="857">
        <v>13.88</v>
      </c>
      <c r="H1155" s="857"/>
      <c r="I1155" s="857">
        <v>14.05</v>
      </c>
      <c r="J1155" s="530">
        <v>0.6</v>
      </c>
      <c r="K1155" s="830">
        <v>13.85</v>
      </c>
      <c r="L1155" s="539">
        <f>(SSSE[[#This Row],[Protéine Brut (%) (+/-0,7)]]/(100-SSSE[[#This Row],[Humidité (%)]]))*100</f>
        <v>16.082210868555503</v>
      </c>
      <c r="M1155" s="865">
        <v>0.09</v>
      </c>
      <c r="N1155" s="865"/>
      <c r="O1155" s="865">
        <v>1.45</v>
      </c>
      <c r="P1155" s="865">
        <v>1.93</v>
      </c>
      <c r="Q1155" s="863">
        <f t="shared" ref="Q1155:Q1160" si="169">SUM(M1155:P1155)</f>
        <v>3.4699999999999998</v>
      </c>
      <c r="R1155" s="862">
        <v>13.09</v>
      </c>
      <c r="S1155" s="862">
        <v>25.37</v>
      </c>
      <c r="T1155" s="862">
        <v>16.170000000000002</v>
      </c>
      <c r="U1155" s="863">
        <f>SUM(SSSE[[#This Row],[G 355µ]:[G 250µ]])</f>
        <v>54.63</v>
      </c>
      <c r="V1155" s="862">
        <v>16.98</v>
      </c>
      <c r="W1155" s="862">
        <v>11.26</v>
      </c>
      <c r="X1155" s="862">
        <v>8.2799999999999994</v>
      </c>
      <c r="Y1155" s="883">
        <v>3.57</v>
      </c>
      <c r="Z1155" s="863">
        <f t="shared" ref="Z1155:Z1160" si="170">SUM(V1155:Y1155)</f>
        <v>40.090000000000003</v>
      </c>
      <c r="AA1155" s="822">
        <v>35</v>
      </c>
      <c r="AB1155" s="822">
        <v>76</v>
      </c>
      <c r="AC1155" s="833">
        <v>12.54</v>
      </c>
      <c r="AD1155" s="531">
        <v>83.35</v>
      </c>
      <c r="AE1155" s="531">
        <v>-1.3</v>
      </c>
      <c r="AF1155" s="531">
        <v>20.079999999999998</v>
      </c>
      <c r="AG1155" s="540">
        <v>4</v>
      </c>
      <c r="AH1155" s="549">
        <v>75</v>
      </c>
      <c r="AI1155" s="533"/>
      <c r="AJ1155" s="437"/>
      <c r="AK1155" s="437" t="s">
        <v>3333</v>
      </c>
      <c r="AL1155" s="437"/>
      <c r="AM1155" s="437" t="s">
        <v>55</v>
      </c>
      <c r="AN1155" s="534" t="s">
        <v>55</v>
      </c>
      <c r="AO1155" s="437" t="s">
        <v>55</v>
      </c>
      <c r="AP1155" s="437" t="s">
        <v>55</v>
      </c>
      <c r="AQ1155" s="609" t="s">
        <v>32</v>
      </c>
      <c r="AR1155" s="437" t="s">
        <v>2239</v>
      </c>
      <c r="AS1155" s="437" t="s">
        <v>3434</v>
      </c>
      <c r="AT1155" s="437"/>
      <c r="AU1155" s="796" t="s">
        <v>2241</v>
      </c>
      <c r="AV1155" s="437">
        <v>1154</v>
      </c>
    </row>
    <row r="1156" spans="1:48" ht="27">
      <c r="A1156" s="541">
        <v>46061</v>
      </c>
      <c r="B1156" s="542">
        <v>102</v>
      </c>
      <c r="C1156" s="543">
        <v>0.47916666666666669</v>
      </c>
      <c r="D1156" s="544">
        <v>1726</v>
      </c>
      <c r="E1156" s="544" t="s">
        <v>84</v>
      </c>
      <c r="F1156" s="544" t="s">
        <v>55</v>
      </c>
      <c r="G1156" s="858">
        <v>13.85</v>
      </c>
      <c r="H1156" s="858"/>
      <c r="I1156" s="858"/>
      <c r="J1156" s="545"/>
      <c r="K1156" s="831">
        <v>13.96</v>
      </c>
      <c r="L1156" s="546">
        <f>(SSSE[[#This Row],[Protéine Brut (%) (+/-0,7)]]/(100-SSSE[[#This Row],[Humidité (%)]]))*100</f>
        <v>16.204294834590829</v>
      </c>
      <c r="M1156" s="866"/>
      <c r="N1156" s="866"/>
      <c r="O1156" s="866"/>
      <c r="P1156" s="866"/>
      <c r="Q1156" s="867"/>
      <c r="R1156" s="868"/>
      <c r="S1156" s="868"/>
      <c r="T1156" s="868"/>
      <c r="U1156" s="867"/>
      <c r="V1156" s="868"/>
      <c r="W1156" s="868"/>
      <c r="X1156" s="868"/>
      <c r="Y1156" s="884"/>
      <c r="Z1156" s="867"/>
      <c r="AA1156" s="824"/>
      <c r="AB1156" s="824"/>
      <c r="AC1156" s="1122"/>
      <c r="AD1156" s="547">
        <v>84.04</v>
      </c>
      <c r="AE1156" s="547">
        <v>-1.32</v>
      </c>
      <c r="AF1156" s="547">
        <v>20.43</v>
      </c>
      <c r="AG1156" s="549">
        <v>4</v>
      </c>
      <c r="AH1156" s="549">
        <v>76</v>
      </c>
      <c r="AI1156" s="949"/>
      <c r="AJ1156" s="550"/>
      <c r="AK1156" s="550" t="s">
        <v>3335</v>
      </c>
      <c r="AL1156" s="550"/>
      <c r="AM1156" s="550" t="s">
        <v>55</v>
      </c>
      <c r="AN1156" s="551" t="s">
        <v>55</v>
      </c>
      <c r="AO1156" s="550" t="s">
        <v>55</v>
      </c>
      <c r="AP1156" s="550" t="s">
        <v>55</v>
      </c>
      <c r="AQ1156" s="609" t="s">
        <v>32</v>
      </c>
      <c r="AR1156" s="550" t="s">
        <v>2239</v>
      </c>
      <c r="AS1156" s="437" t="s">
        <v>3435</v>
      </c>
      <c r="AT1156" s="437"/>
      <c r="AU1156" s="796" t="s">
        <v>2241</v>
      </c>
      <c r="AV1156" s="437">
        <v>1155</v>
      </c>
    </row>
    <row r="1157" spans="1:48" ht="27">
      <c r="A1157" s="541">
        <v>46062</v>
      </c>
      <c r="B1157" s="542">
        <v>102</v>
      </c>
      <c r="C1157" s="543">
        <v>0.375</v>
      </c>
      <c r="D1157" s="544">
        <v>1725</v>
      </c>
      <c r="E1157" s="544" t="s">
        <v>21</v>
      </c>
      <c r="F1157" s="544" t="s">
        <v>55</v>
      </c>
      <c r="G1157" s="858">
        <v>13.76</v>
      </c>
      <c r="H1157" s="858"/>
      <c r="I1157" s="858"/>
      <c r="J1157" s="545"/>
      <c r="K1157" s="831">
        <v>13.41</v>
      </c>
      <c r="L1157" s="546">
        <f>(SSSE[[#This Row],[Protéine Brut (%) (+/-0,7)]]/(100-SSSE[[#This Row],[Humidité (%)]]))*100</f>
        <v>15.549628942486086</v>
      </c>
      <c r="M1157" s="866">
        <v>0.1</v>
      </c>
      <c r="N1157" s="866"/>
      <c r="O1157" s="866">
        <v>1.7</v>
      </c>
      <c r="P1157" s="866">
        <v>2</v>
      </c>
      <c r="Q1157" s="863">
        <f t="shared" si="169"/>
        <v>3.8</v>
      </c>
      <c r="R1157" s="868">
        <v>15</v>
      </c>
      <c r="S1157" s="868">
        <v>27</v>
      </c>
      <c r="T1157" s="868">
        <v>15</v>
      </c>
      <c r="U1157" s="863">
        <f>SUM(SSSE[[#This Row],[G 355µ]:[G 250µ]])</f>
        <v>57</v>
      </c>
      <c r="V1157" s="868">
        <v>16</v>
      </c>
      <c r="W1157" s="868">
        <v>10</v>
      </c>
      <c r="X1157" s="868">
        <v>7</v>
      </c>
      <c r="Y1157" s="884">
        <v>4</v>
      </c>
      <c r="Z1157" s="863">
        <f t="shared" si="170"/>
        <v>37</v>
      </c>
      <c r="AA1157" s="824">
        <v>34</v>
      </c>
      <c r="AB1157" s="824">
        <v>77</v>
      </c>
      <c r="AC1157" s="1122">
        <v>12.7</v>
      </c>
      <c r="AD1157" s="547">
        <v>84.6</v>
      </c>
      <c r="AE1157" s="547">
        <v>-1.68</v>
      </c>
      <c r="AF1157" s="547">
        <v>21.6</v>
      </c>
      <c r="AG1157" s="549">
        <v>4</v>
      </c>
      <c r="AH1157" s="549">
        <v>77</v>
      </c>
      <c r="AI1157" s="949"/>
      <c r="AJ1157" s="550"/>
      <c r="AK1157" s="550"/>
      <c r="AL1157" s="550"/>
      <c r="AM1157" s="550" t="s">
        <v>55</v>
      </c>
      <c r="AN1157" s="551" t="s">
        <v>55</v>
      </c>
      <c r="AO1157" s="550" t="s">
        <v>55</v>
      </c>
      <c r="AP1157" s="550" t="s">
        <v>55</v>
      </c>
      <c r="AQ1157" s="609" t="s">
        <v>32</v>
      </c>
      <c r="AR1157" s="550" t="s">
        <v>2239</v>
      </c>
      <c r="AS1157" s="437" t="s">
        <v>3436</v>
      </c>
      <c r="AT1157" s="437"/>
      <c r="AU1157" s="796" t="s">
        <v>2241</v>
      </c>
      <c r="AV1157" s="437">
        <v>1156</v>
      </c>
    </row>
    <row r="1158" spans="1:48" ht="27">
      <c r="A1158" s="541">
        <v>46062</v>
      </c>
      <c r="B1158" s="542">
        <v>102</v>
      </c>
      <c r="C1158" s="543">
        <v>0.375</v>
      </c>
      <c r="D1158" s="544">
        <v>1726</v>
      </c>
      <c r="E1158" s="544" t="s">
        <v>59</v>
      </c>
      <c r="F1158" s="544" t="s">
        <v>55</v>
      </c>
      <c r="G1158" s="858">
        <v>14.06</v>
      </c>
      <c r="H1158" s="858"/>
      <c r="I1158" s="858"/>
      <c r="J1158" s="545"/>
      <c r="K1158" s="831">
        <v>14.51</v>
      </c>
      <c r="L1158" s="546">
        <f>(SSSE[[#This Row],[Protéine Brut (%) (+/-0,7)]]/(100-SSSE[[#This Row],[Humidité (%)]]))*100</f>
        <v>16.883872469164533</v>
      </c>
      <c r="M1158" s="866">
        <v>0.1</v>
      </c>
      <c r="N1158" s="866"/>
      <c r="O1158" s="866">
        <v>1.2</v>
      </c>
      <c r="P1158" s="866">
        <v>2.1</v>
      </c>
      <c r="Q1158" s="863">
        <f t="shared" si="169"/>
        <v>3.4000000000000004</v>
      </c>
      <c r="R1158" s="868">
        <v>14</v>
      </c>
      <c r="S1158" s="868">
        <v>26</v>
      </c>
      <c r="T1158" s="868">
        <v>16</v>
      </c>
      <c r="U1158" s="863">
        <f>SUM(SSSE[[#This Row],[G 355µ]:[G 250µ]])</f>
        <v>56</v>
      </c>
      <c r="V1158" s="868">
        <v>16</v>
      </c>
      <c r="W1158" s="868">
        <v>11</v>
      </c>
      <c r="X1158" s="868">
        <v>8</v>
      </c>
      <c r="Y1158" s="884">
        <v>5</v>
      </c>
      <c r="Z1158" s="863">
        <f t="shared" si="170"/>
        <v>40</v>
      </c>
      <c r="AA1158" s="824"/>
      <c r="AB1158" s="824"/>
      <c r="AC1158" s="1122"/>
      <c r="AD1158" s="547">
        <v>84.23</v>
      </c>
      <c r="AE1158" s="547">
        <v>-1.26</v>
      </c>
      <c r="AF1158" s="547">
        <v>20.57</v>
      </c>
      <c r="AG1158" s="549">
        <v>3</v>
      </c>
      <c r="AH1158" s="549">
        <v>76</v>
      </c>
      <c r="AI1158" s="949"/>
      <c r="AJ1158" s="550"/>
      <c r="AK1158" s="550"/>
      <c r="AL1158" s="550"/>
      <c r="AM1158" s="550" t="s">
        <v>55</v>
      </c>
      <c r="AN1158" s="551" t="s">
        <v>55</v>
      </c>
      <c r="AO1158" s="550" t="s">
        <v>55</v>
      </c>
      <c r="AP1158" s="550" t="s">
        <v>55</v>
      </c>
      <c r="AQ1158" s="609" t="s">
        <v>32</v>
      </c>
      <c r="AR1158" s="550" t="s">
        <v>2239</v>
      </c>
      <c r="AS1158" s="437" t="s">
        <v>3437</v>
      </c>
      <c r="AT1158" s="437"/>
      <c r="AU1158" s="796" t="s">
        <v>2241</v>
      </c>
      <c r="AV1158" s="437">
        <v>1157</v>
      </c>
    </row>
    <row r="1159" spans="1:48" ht="27">
      <c r="A1159" s="541">
        <v>46063</v>
      </c>
      <c r="B1159" s="542">
        <v>102</v>
      </c>
      <c r="C1159" s="543">
        <v>0.40625</v>
      </c>
      <c r="D1159" s="544">
        <v>1776</v>
      </c>
      <c r="E1159" s="544" t="s">
        <v>59</v>
      </c>
      <c r="F1159" s="544" t="s">
        <v>55</v>
      </c>
      <c r="G1159" s="858">
        <v>13.9</v>
      </c>
      <c r="H1159" s="858"/>
      <c r="I1159" s="858">
        <v>14.1</v>
      </c>
      <c r="J1159" s="545"/>
      <c r="K1159" s="831">
        <v>14.64</v>
      </c>
      <c r="L1159" s="546">
        <f>(SSSE[[#This Row],[Protéine Brut (%) (+/-0,7)]]/(100-SSSE[[#This Row],[Humidité (%)]]))*100</f>
        <v>17.003484320557494</v>
      </c>
      <c r="M1159" s="866">
        <v>0.13</v>
      </c>
      <c r="N1159" s="866"/>
      <c r="O1159" s="866">
        <v>1.24</v>
      </c>
      <c r="P1159" s="866">
        <v>1.54</v>
      </c>
      <c r="Q1159" s="863">
        <f t="shared" si="169"/>
        <v>2.91</v>
      </c>
      <c r="R1159" s="868">
        <v>11.7</v>
      </c>
      <c r="S1159" s="868">
        <v>27.18</v>
      </c>
      <c r="T1159" s="868">
        <v>17.21</v>
      </c>
      <c r="U1159" s="863">
        <f>SUM(SSSE[[#This Row],[G 355µ]:[G 250µ]])</f>
        <v>56.089999999999996</v>
      </c>
      <c r="V1159" s="868">
        <v>16.46</v>
      </c>
      <c r="W1159" s="868">
        <v>10.25</v>
      </c>
      <c r="X1159" s="868">
        <v>10</v>
      </c>
      <c r="Y1159" s="884">
        <v>3.69</v>
      </c>
      <c r="Z1159" s="863">
        <f t="shared" si="170"/>
        <v>40.4</v>
      </c>
      <c r="AA1159" s="824">
        <v>33.21</v>
      </c>
      <c r="AB1159" s="824">
        <v>78</v>
      </c>
      <c r="AC1159" s="1122">
        <v>13.01</v>
      </c>
      <c r="AD1159" s="547">
        <v>84.03</v>
      </c>
      <c r="AE1159" s="547">
        <v>-1.33</v>
      </c>
      <c r="AF1159" s="547">
        <v>20.37</v>
      </c>
      <c r="AG1159" s="549">
        <v>4</v>
      </c>
      <c r="AH1159" s="549">
        <v>79</v>
      </c>
      <c r="AI1159" s="949"/>
      <c r="AJ1159" s="550"/>
      <c r="AK1159" s="550"/>
      <c r="AL1159" s="550"/>
      <c r="AM1159" s="550" t="s">
        <v>55</v>
      </c>
      <c r="AN1159" s="551" t="s">
        <v>55</v>
      </c>
      <c r="AO1159" s="550" t="s">
        <v>55</v>
      </c>
      <c r="AP1159" s="550" t="s">
        <v>55</v>
      </c>
      <c r="AQ1159" s="609" t="s">
        <v>32</v>
      </c>
      <c r="AR1159" s="550" t="s">
        <v>2239</v>
      </c>
      <c r="AS1159" s="437" t="s">
        <v>3438</v>
      </c>
      <c r="AT1159" s="437"/>
      <c r="AU1159" s="796" t="s">
        <v>2241</v>
      </c>
      <c r="AV1159" s="437">
        <v>1158</v>
      </c>
    </row>
    <row r="1160" spans="1:48" ht="27">
      <c r="A1160" s="541">
        <v>46064</v>
      </c>
      <c r="B1160" s="542">
        <v>102</v>
      </c>
      <c r="C1160" s="543">
        <v>0.44791666666666669</v>
      </c>
      <c r="D1160" s="544">
        <v>1803</v>
      </c>
      <c r="E1160" s="544" t="s">
        <v>59</v>
      </c>
      <c r="F1160" s="544" t="s">
        <v>55</v>
      </c>
      <c r="G1160" s="858">
        <v>13.95</v>
      </c>
      <c r="H1160" s="858"/>
      <c r="I1160" s="858"/>
      <c r="J1160" s="545"/>
      <c r="K1160" s="831">
        <v>14.4</v>
      </c>
      <c r="L1160" s="546">
        <f>(SSSE[[#This Row],[Protéine Brut (%) (+/-0,7)]]/(100-SSSE[[#This Row],[Humidité (%)]]))*100</f>
        <v>16.73445671121441</v>
      </c>
      <c r="M1160" s="866">
        <v>0.2</v>
      </c>
      <c r="N1160" s="866"/>
      <c r="O1160" s="866">
        <v>1.3</v>
      </c>
      <c r="P1160" s="866">
        <v>1.2</v>
      </c>
      <c r="Q1160" s="863">
        <f t="shared" si="169"/>
        <v>2.7</v>
      </c>
      <c r="R1160" s="868">
        <v>12</v>
      </c>
      <c r="S1160" s="868">
        <v>26</v>
      </c>
      <c r="T1160" s="868">
        <v>16</v>
      </c>
      <c r="U1160" s="863">
        <f>SUM(SSSE[[#This Row],[G 355µ]:[G 250µ]])</f>
        <v>54</v>
      </c>
      <c r="V1160" s="868">
        <v>17</v>
      </c>
      <c r="W1160" s="868">
        <v>11</v>
      </c>
      <c r="X1160" s="868">
        <v>8</v>
      </c>
      <c r="Y1160" s="884">
        <v>6</v>
      </c>
      <c r="Z1160" s="863">
        <f t="shared" si="170"/>
        <v>42</v>
      </c>
      <c r="AA1160" s="824"/>
      <c r="AB1160" s="824"/>
      <c r="AC1160" s="1122"/>
      <c r="AD1160" s="547">
        <v>84.21</v>
      </c>
      <c r="AE1160" s="547">
        <v>-1.21</v>
      </c>
      <c r="AF1160" s="547">
        <v>20.21</v>
      </c>
      <c r="AG1160" s="549">
        <v>6</v>
      </c>
      <c r="AH1160" s="549">
        <v>78</v>
      </c>
      <c r="AI1160" s="949"/>
      <c r="AJ1160" s="550"/>
      <c r="AK1160" s="550"/>
      <c r="AL1160" s="550"/>
      <c r="AM1160" s="550" t="s">
        <v>55</v>
      </c>
      <c r="AN1160" s="551" t="s">
        <v>55</v>
      </c>
      <c r="AO1160" s="550" t="s">
        <v>55</v>
      </c>
      <c r="AP1160" s="550" t="s">
        <v>55</v>
      </c>
      <c r="AQ1160" s="609" t="s">
        <v>32</v>
      </c>
      <c r="AR1160" s="550" t="s">
        <v>2239</v>
      </c>
      <c r="AS1160" s="437" t="s">
        <v>3439</v>
      </c>
      <c r="AT1160" s="437"/>
      <c r="AU1160" s="796" t="s">
        <v>2241</v>
      </c>
      <c r="AV1160" s="437">
        <v>1159</v>
      </c>
    </row>
    <row r="1161" spans="1:48" ht="27">
      <c r="A1161" s="541">
        <v>46064</v>
      </c>
      <c r="B1161" s="542">
        <v>102</v>
      </c>
      <c r="C1161" s="543">
        <v>0.47222222222222221</v>
      </c>
      <c r="D1161" s="544">
        <v>1804</v>
      </c>
      <c r="E1161" s="544" t="s">
        <v>59</v>
      </c>
      <c r="F1161" s="544" t="s">
        <v>55</v>
      </c>
      <c r="G1161" s="858">
        <v>14.01</v>
      </c>
      <c r="H1161" s="858"/>
      <c r="I1161" s="858"/>
      <c r="J1161" s="545"/>
      <c r="K1161" s="831">
        <v>14.3</v>
      </c>
      <c r="L1161" s="546">
        <f>(SSSE[[#This Row],[Protéine Brut (%) (+/-0,7)]]/(100-SSSE[[#This Row],[Humidité (%)]]))*100</f>
        <v>16.629840679148742</v>
      </c>
      <c r="M1161" s="866">
        <v>0.2</v>
      </c>
      <c r="N1161" s="866"/>
      <c r="O1161" s="866">
        <v>1</v>
      </c>
      <c r="P1161" s="866">
        <v>1.3</v>
      </c>
      <c r="Q1161" s="867">
        <f t="shared" ref="Q1161:Q1162" si="171">SUM(M1161:P1161)</f>
        <v>2.5</v>
      </c>
      <c r="R1161" s="868">
        <v>13</v>
      </c>
      <c r="S1161" s="868">
        <v>25</v>
      </c>
      <c r="T1161" s="868">
        <v>18</v>
      </c>
      <c r="U1161" s="867">
        <f>SUM(SSSE[[#This Row],[G 355µ]:[G 250µ]])</f>
        <v>56</v>
      </c>
      <c r="V1161" s="868">
        <v>15</v>
      </c>
      <c r="W1161" s="868">
        <v>10</v>
      </c>
      <c r="X1161" s="868">
        <v>9</v>
      </c>
      <c r="Y1161" s="884">
        <v>4</v>
      </c>
      <c r="Z1161" s="867">
        <f t="shared" ref="Z1161:Z1162" si="172">SUM(V1161:Y1161)</f>
        <v>38</v>
      </c>
      <c r="AA1161" s="824"/>
      <c r="AB1161" s="824"/>
      <c r="AC1161" s="1122"/>
      <c r="AD1161" s="547">
        <v>84.21</v>
      </c>
      <c r="AE1161" s="547">
        <v>-1.21</v>
      </c>
      <c r="AF1161" s="547">
        <v>20.21</v>
      </c>
      <c r="AG1161" s="549">
        <v>5</v>
      </c>
      <c r="AH1161" s="549">
        <v>70</v>
      </c>
      <c r="AI1161" s="949"/>
      <c r="AJ1161" s="550"/>
      <c r="AK1161" s="550"/>
      <c r="AL1161" s="550"/>
      <c r="AM1161" s="550" t="s">
        <v>55</v>
      </c>
      <c r="AN1161" s="551" t="s">
        <v>55</v>
      </c>
      <c r="AO1161" s="550" t="s">
        <v>55</v>
      </c>
      <c r="AP1161" s="550" t="s">
        <v>55</v>
      </c>
      <c r="AQ1161" s="609" t="s">
        <v>32</v>
      </c>
      <c r="AR1161" s="550" t="s">
        <v>2239</v>
      </c>
      <c r="AS1161" s="437" t="s">
        <v>3440</v>
      </c>
      <c r="AT1161" s="437"/>
      <c r="AU1161" s="796" t="s">
        <v>2241</v>
      </c>
      <c r="AV1161" s="437">
        <v>1160</v>
      </c>
    </row>
    <row r="1162" spans="1:48" ht="27">
      <c r="A1162" s="541">
        <v>46065</v>
      </c>
      <c r="B1162" s="542">
        <v>102</v>
      </c>
      <c r="C1162" s="543">
        <v>0.39583333333333331</v>
      </c>
      <c r="D1162" s="544">
        <v>1823</v>
      </c>
      <c r="E1162" s="544" t="s">
        <v>84</v>
      </c>
      <c r="F1162" s="544" t="s">
        <v>55</v>
      </c>
      <c r="G1162" s="858">
        <v>13.99</v>
      </c>
      <c r="H1162" s="858"/>
      <c r="I1162" s="858"/>
      <c r="J1162" s="545"/>
      <c r="K1162" s="831">
        <v>14.09</v>
      </c>
      <c r="L1162" s="546">
        <f>(SSSE[[#This Row],[Protéine Brut (%) (+/-0,7)]]/(100-SSSE[[#This Row],[Humidité (%)]]))*100</f>
        <v>16.381816067899081</v>
      </c>
      <c r="M1162" s="866">
        <v>0.06</v>
      </c>
      <c r="N1162" s="866"/>
      <c r="O1162" s="866">
        <v>0.87</v>
      </c>
      <c r="P1162" s="866">
        <v>1.1200000000000001</v>
      </c>
      <c r="Q1162" s="867">
        <f t="shared" si="171"/>
        <v>2.0499999999999998</v>
      </c>
      <c r="R1162" s="868">
        <v>11.55</v>
      </c>
      <c r="S1162" s="868">
        <v>27.16</v>
      </c>
      <c r="T1162" s="868">
        <v>19.21</v>
      </c>
      <c r="U1162" s="867">
        <f>SUM(SSSE[[#This Row],[G 355µ]:[G 250µ]])</f>
        <v>57.92</v>
      </c>
      <c r="V1162" s="868">
        <v>18.05</v>
      </c>
      <c r="W1162" s="868">
        <v>10.59</v>
      </c>
      <c r="X1162" s="868">
        <v>5.78</v>
      </c>
      <c r="Y1162" s="884">
        <v>4.78</v>
      </c>
      <c r="Z1162" s="867">
        <f t="shared" si="172"/>
        <v>39.200000000000003</v>
      </c>
      <c r="AA1162" s="824">
        <v>33</v>
      </c>
      <c r="AB1162" s="824">
        <v>79</v>
      </c>
      <c r="AC1162" s="1122">
        <v>13</v>
      </c>
      <c r="AD1162" s="547">
        <v>84.86</v>
      </c>
      <c r="AE1162" s="547">
        <v>-1.54</v>
      </c>
      <c r="AF1162" s="547">
        <v>21.23</v>
      </c>
      <c r="AG1162" s="549">
        <v>4</v>
      </c>
      <c r="AH1162" s="549">
        <v>68</v>
      </c>
      <c r="AI1162" s="949"/>
      <c r="AJ1162" s="550">
        <v>524</v>
      </c>
      <c r="AK1162" s="550"/>
      <c r="AL1162" s="550"/>
      <c r="AM1162" s="550" t="s">
        <v>55</v>
      </c>
      <c r="AN1162" s="551" t="s">
        <v>55</v>
      </c>
      <c r="AO1162" s="550" t="s">
        <v>55</v>
      </c>
      <c r="AP1162" s="550" t="s">
        <v>55</v>
      </c>
      <c r="AQ1162" s="609" t="s">
        <v>32</v>
      </c>
      <c r="AR1162" s="550" t="s">
        <v>2239</v>
      </c>
      <c r="AS1162" s="437" t="s">
        <v>3441</v>
      </c>
      <c r="AT1162" s="437"/>
      <c r="AU1162" s="796" t="s">
        <v>2241</v>
      </c>
      <c r="AV1162" s="437">
        <v>1161</v>
      </c>
    </row>
    <row r="1163" spans="1:48" ht="27">
      <c r="A1163" s="541">
        <v>46065</v>
      </c>
      <c r="B1163" s="542">
        <v>102</v>
      </c>
      <c r="C1163" s="543">
        <v>0.625</v>
      </c>
      <c r="D1163" s="544">
        <v>1826</v>
      </c>
      <c r="E1163" s="544" t="s">
        <v>84</v>
      </c>
      <c r="F1163" s="544" t="s">
        <v>55</v>
      </c>
      <c r="G1163" s="858">
        <v>13.87</v>
      </c>
      <c r="H1163" s="858"/>
      <c r="I1163" s="858"/>
      <c r="J1163" s="545"/>
      <c r="K1163" s="831">
        <v>14.18</v>
      </c>
      <c r="L1163" s="546">
        <f>(SSSE[[#This Row],[Protéine Brut (%) (+/-0,7)]]/(100-SSSE[[#This Row],[Humidité (%)]]))*100</f>
        <v>16.463485429002674</v>
      </c>
      <c r="M1163" s="866">
        <v>0.05</v>
      </c>
      <c r="N1163" s="866"/>
      <c r="O1163" s="866">
        <v>0.9</v>
      </c>
      <c r="P1163" s="866">
        <v>1.2</v>
      </c>
      <c r="Q1163" s="867">
        <f>SUM(M1163:P1163)</f>
        <v>2.15</v>
      </c>
      <c r="R1163" s="868">
        <v>12</v>
      </c>
      <c r="S1163" s="868">
        <v>26.2</v>
      </c>
      <c r="T1163" s="868">
        <v>20</v>
      </c>
      <c r="U1163" s="867">
        <f>SUM(SSSE[[#This Row],[G 355µ]:[G 250µ]])</f>
        <v>58.2</v>
      </c>
      <c r="V1163" s="868">
        <v>18</v>
      </c>
      <c r="W1163" s="868">
        <v>10</v>
      </c>
      <c r="X1163" s="868">
        <v>6</v>
      </c>
      <c r="Y1163" s="884">
        <v>4</v>
      </c>
      <c r="Z1163" s="867">
        <f t="shared" ref="Z1163:Z1167" si="173">SUM(V1163:Y1163)</f>
        <v>38</v>
      </c>
      <c r="AA1163" s="824"/>
      <c r="AB1163" s="824"/>
      <c r="AC1163" s="1122"/>
      <c r="AD1163" s="547">
        <v>84.86</v>
      </c>
      <c r="AE1163" s="547">
        <v>-1.4</v>
      </c>
      <c r="AF1163" s="547">
        <v>21</v>
      </c>
      <c r="AG1163" s="549">
        <v>4</v>
      </c>
      <c r="AH1163" s="549">
        <v>70</v>
      </c>
      <c r="AI1163" s="949"/>
      <c r="AJ1163" s="550"/>
      <c r="AK1163" s="550"/>
      <c r="AL1163" s="550"/>
      <c r="AM1163" s="550" t="s">
        <v>55</v>
      </c>
      <c r="AN1163" s="551" t="s">
        <v>55</v>
      </c>
      <c r="AO1163" s="550" t="s">
        <v>55</v>
      </c>
      <c r="AP1163" s="550" t="s">
        <v>55</v>
      </c>
      <c r="AQ1163" s="609" t="s">
        <v>32</v>
      </c>
      <c r="AR1163" s="550" t="s">
        <v>2239</v>
      </c>
      <c r="AS1163" s="437" t="s">
        <v>3442</v>
      </c>
      <c r="AT1163" s="437"/>
      <c r="AU1163" s="796" t="s">
        <v>2241</v>
      </c>
      <c r="AV1163" s="437">
        <v>1162</v>
      </c>
    </row>
    <row r="1164" spans="1:48" ht="27">
      <c r="A1164" s="541">
        <v>46066</v>
      </c>
      <c r="B1164" s="542">
        <v>102</v>
      </c>
      <c r="C1164" s="543">
        <v>0.39583333333333331</v>
      </c>
      <c r="D1164" s="544">
        <v>1836</v>
      </c>
      <c r="E1164" s="544" t="s">
        <v>84</v>
      </c>
      <c r="F1164" s="544" t="s">
        <v>55</v>
      </c>
      <c r="G1164" s="858">
        <v>13.62</v>
      </c>
      <c r="H1164" s="858"/>
      <c r="I1164" s="858">
        <v>13.7</v>
      </c>
      <c r="J1164" s="545">
        <v>0.57999999999999996</v>
      </c>
      <c r="K1164" s="831">
        <v>14.55</v>
      </c>
      <c r="L1164" s="546">
        <f>(SSSE[[#This Row],[Protéine Brut (%) (+/-0,7)]]/(100-SSSE[[#This Row],[Humidité (%)]]))*100</f>
        <v>16.844176892799261</v>
      </c>
      <c r="M1164" s="866">
        <v>0.03</v>
      </c>
      <c r="N1164" s="866"/>
      <c r="O1164" s="866">
        <v>0.98</v>
      </c>
      <c r="P1164" s="866">
        <v>1</v>
      </c>
      <c r="Q1164" s="867">
        <f t="shared" ref="Q1164:Q1167" si="174">SUM(M1164:P1164)</f>
        <v>2.0099999999999998</v>
      </c>
      <c r="R1164" s="868">
        <v>11.64</v>
      </c>
      <c r="S1164" s="868">
        <v>28.5</v>
      </c>
      <c r="T1164" s="868">
        <v>18</v>
      </c>
      <c r="U1164" s="867">
        <f>SUM(SSSE[[#This Row],[G 355µ]:[G 250µ]])</f>
        <v>58.14</v>
      </c>
      <c r="V1164" s="868">
        <v>17.03</v>
      </c>
      <c r="W1164" s="868">
        <v>10.3</v>
      </c>
      <c r="X1164" s="868">
        <v>6.7</v>
      </c>
      <c r="Y1164" s="884">
        <v>4.4000000000000004</v>
      </c>
      <c r="Z1164" s="867">
        <f t="shared" si="173"/>
        <v>38.43</v>
      </c>
      <c r="AA1164" s="824">
        <v>34.700000000000003</v>
      </c>
      <c r="AB1164" s="824">
        <v>73.91</v>
      </c>
      <c r="AC1164" s="1122">
        <v>13.6</v>
      </c>
      <c r="AD1164" s="547">
        <v>84.06</v>
      </c>
      <c r="AE1164" s="547">
        <v>-1.53</v>
      </c>
      <c r="AF1164" s="547">
        <v>20.27</v>
      </c>
      <c r="AG1164" s="549">
        <v>4</v>
      </c>
      <c r="AH1164" s="549">
        <v>75</v>
      </c>
      <c r="AI1164" s="949"/>
      <c r="AJ1164" s="550"/>
      <c r="AK1164" s="550"/>
      <c r="AL1164" s="550"/>
      <c r="AM1164" s="550" t="s">
        <v>55</v>
      </c>
      <c r="AN1164" s="551" t="s">
        <v>55</v>
      </c>
      <c r="AO1164" s="550" t="s">
        <v>55</v>
      </c>
      <c r="AP1164" s="550" t="s">
        <v>55</v>
      </c>
      <c r="AQ1164" s="609" t="s">
        <v>32</v>
      </c>
      <c r="AR1164" s="550" t="s">
        <v>2239</v>
      </c>
      <c r="AS1164" s="437" t="s">
        <v>3443</v>
      </c>
      <c r="AT1164" s="437"/>
      <c r="AU1164" s="796" t="s">
        <v>2241</v>
      </c>
      <c r="AV1164" s="437">
        <v>1163</v>
      </c>
    </row>
    <row r="1165" spans="1:48" ht="27">
      <c r="A1165" s="541">
        <v>46066</v>
      </c>
      <c r="B1165" s="542">
        <v>102</v>
      </c>
      <c r="C1165" s="543">
        <v>0.39583333333333331</v>
      </c>
      <c r="D1165" s="544">
        <v>1837</v>
      </c>
      <c r="E1165" s="544" t="s">
        <v>59</v>
      </c>
      <c r="F1165" s="544" t="s">
        <v>55</v>
      </c>
      <c r="G1165" s="858">
        <v>13.56</v>
      </c>
      <c r="H1165" s="858"/>
      <c r="I1165" s="858">
        <v>14</v>
      </c>
      <c r="J1165" s="545"/>
      <c r="K1165" s="831">
        <v>14.56</v>
      </c>
      <c r="L1165" s="546">
        <f>(SSSE[[#This Row],[Protéine Brut (%) (+/-0,7)]]/(100-SSSE[[#This Row],[Humidité (%)]]))*100</f>
        <v>16.844053678852383</v>
      </c>
      <c r="M1165" s="866">
        <v>0.11</v>
      </c>
      <c r="N1165" s="866"/>
      <c r="O1165" s="866">
        <v>1.1399999999999999</v>
      </c>
      <c r="P1165" s="866">
        <v>1.62</v>
      </c>
      <c r="Q1165" s="867">
        <f t="shared" si="174"/>
        <v>2.87</v>
      </c>
      <c r="R1165" s="868">
        <v>12.3</v>
      </c>
      <c r="S1165" s="868">
        <v>27.23</v>
      </c>
      <c r="T1165" s="868">
        <v>16.84</v>
      </c>
      <c r="U1165" s="867">
        <f>SUM(SSSE[[#This Row],[G 355µ]:[G 250µ]])</f>
        <v>56.370000000000005</v>
      </c>
      <c r="V1165" s="868">
        <v>16.899999999999999</v>
      </c>
      <c r="W1165" s="868">
        <v>9.6</v>
      </c>
      <c r="X1165" s="868">
        <v>5.76</v>
      </c>
      <c r="Y1165" s="884">
        <v>6.47</v>
      </c>
      <c r="Z1165" s="867">
        <f t="shared" si="173"/>
        <v>38.729999999999997</v>
      </c>
      <c r="AA1165" s="824">
        <v>31.62</v>
      </c>
      <c r="AB1165" s="824">
        <v>72.239999999999995</v>
      </c>
      <c r="AC1165" s="1122">
        <v>13.5</v>
      </c>
      <c r="AD1165" s="547">
        <v>84.66</v>
      </c>
      <c r="AE1165" s="547">
        <v>-1.64</v>
      </c>
      <c r="AF1165" s="547">
        <v>20.6</v>
      </c>
      <c r="AG1165" s="549">
        <v>5</v>
      </c>
      <c r="AH1165" s="549">
        <v>85</v>
      </c>
      <c r="AI1165" s="949"/>
      <c r="AJ1165" s="550"/>
      <c r="AK1165" s="550"/>
      <c r="AL1165" s="550" t="s">
        <v>46</v>
      </c>
      <c r="AM1165" s="550" t="s">
        <v>55</v>
      </c>
      <c r="AN1165" s="551" t="s">
        <v>55</v>
      </c>
      <c r="AO1165" s="550" t="s">
        <v>55</v>
      </c>
      <c r="AP1165" s="550" t="s">
        <v>55</v>
      </c>
      <c r="AQ1165" s="609" t="s">
        <v>32</v>
      </c>
      <c r="AR1165" s="550" t="s">
        <v>2239</v>
      </c>
      <c r="AS1165" s="437" t="s">
        <v>3444</v>
      </c>
      <c r="AT1165" s="437"/>
      <c r="AU1165" s="796" t="s">
        <v>2241</v>
      </c>
      <c r="AV1165" s="437">
        <v>1164</v>
      </c>
    </row>
    <row r="1166" spans="1:48" ht="27">
      <c r="A1166" s="541">
        <v>46066</v>
      </c>
      <c r="B1166" s="542">
        <v>102</v>
      </c>
      <c r="C1166" s="543">
        <v>0.4375</v>
      </c>
      <c r="D1166" s="544">
        <v>1848</v>
      </c>
      <c r="E1166" s="544" t="s">
        <v>21</v>
      </c>
      <c r="F1166" s="544" t="s">
        <v>55</v>
      </c>
      <c r="G1166" s="858">
        <v>13.66</v>
      </c>
      <c r="H1166" s="858"/>
      <c r="I1166" s="858"/>
      <c r="J1166" s="545"/>
      <c r="K1166" s="831">
        <v>13.43</v>
      </c>
      <c r="L1166" s="546">
        <f>(SSSE[[#This Row],[Protéine Brut (%) (+/-0,7)]]/(100-SSSE[[#This Row],[Humidité (%)]]))*100</f>
        <v>15.554783414408153</v>
      </c>
      <c r="M1166" s="866"/>
      <c r="N1166" s="866"/>
      <c r="O1166" s="866"/>
      <c r="P1166" s="866"/>
      <c r="Q1166" s="867"/>
      <c r="R1166" s="868"/>
      <c r="S1166" s="868"/>
      <c r="T1166" s="868"/>
      <c r="U1166" s="867"/>
      <c r="V1166" s="868"/>
      <c r="W1166" s="868"/>
      <c r="X1166" s="868"/>
      <c r="Y1166" s="884"/>
      <c r="Z1166" s="867"/>
      <c r="AA1166" s="824"/>
      <c r="AB1166" s="824"/>
      <c r="AC1166" s="1122"/>
      <c r="AD1166" s="547">
        <v>83.75</v>
      </c>
      <c r="AE1166" s="547">
        <v>-1.77</v>
      </c>
      <c r="AF1166" s="547">
        <v>20.73</v>
      </c>
      <c r="AG1166" s="549">
        <v>5</v>
      </c>
      <c r="AH1166" s="549">
        <v>85</v>
      </c>
      <c r="AI1166" s="949"/>
      <c r="AJ1166" s="550"/>
      <c r="AK1166" s="550"/>
      <c r="AL1166" s="550" t="s">
        <v>46</v>
      </c>
      <c r="AM1166" s="550" t="s">
        <v>55</v>
      </c>
      <c r="AN1166" s="551" t="s">
        <v>55</v>
      </c>
      <c r="AO1166" s="550" t="s">
        <v>55</v>
      </c>
      <c r="AP1166" s="550" t="s">
        <v>55</v>
      </c>
      <c r="AQ1166" s="609" t="s">
        <v>32</v>
      </c>
      <c r="AR1166" s="550" t="s">
        <v>2239</v>
      </c>
      <c r="AS1166" s="437" t="s">
        <v>3445</v>
      </c>
      <c r="AT1166" s="437"/>
      <c r="AU1166" s="796" t="s">
        <v>2241</v>
      </c>
      <c r="AV1166" s="437">
        <v>1165</v>
      </c>
    </row>
    <row r="1167" spans="1:48" ht="27">
      <c r="A1167" s="541">
        <v>46066</v>
      </c>
      <c r="B1167" s="542">
        <v>102</v>
      </c>
      <c r="C1167" s="543">
        <v>0.45833333333333331</v>
      </c>
      <c r="D1167" s="544">
        <v>1858</v>
      </c>
      <c r="E1167" s="544" t="s">
        <v>21</v>
      </c>
      <c r="F1167" s="544" t="s">
        <v>55</v>
      </c>
      <c r="G1167" s="858">
        <v>13.75</v>
      </c>
      <c r="H1167" s="858"/>
      <c r="I1167" s="858"/>
      <c r="J1167" s="545"/>
      <c r="K1167" s="831">
        <v>13.56</v>
      </c>
      <c r="L1167" s="546">
        <f>(SSSE[[#This Row],[Protéine Brut (%) (+/-0,7)]]/(100-SSSE[[#This Row],[Humidité (%)]]))*100</f>
        <v>15.721739130434784</v>
      </c>
      <c r="M1167" s="866">
        <v>0.11</v>
      </c>
      <c r="N1167" s="866"/>
      <c r="O1167" s="866">
        <v>1</v>
      </c>
      <c r="P1167" s="866">
        <v>1.62</v>
      </c>
      <c r="Q1167" s="867">
        <f t="shared" ref="Q1167:Q1168" si="175">SUM(M1167:P1167)</f>
        <v>2.7300000000000004</v>
      </c>
      <c r="R1167" s="868">
        <v>13</v>
      </c>
      <c r="S1167" s="868">
        <v>28</v>
      </c>
      <c r="T1167" s="868">
        <v>19</v>
      </c>
      <c r="U1167" s="867">
        <f>SUM(SSSE[[#This Row],[G 355µ]:[G 250µ]])</f>
        <v>60</v>
      </c>
      <c r="V1167" s="868">
        <v>16</v>
      </c>
      <c r="W1167" s="868">
        <v>10</v>
      </c>
      <c r="X1167" s="868">
        <v>7</v>
      </c>
      <c r="Y1167" s="884">
        <v>4</v>
      </c>
      <c r="Z1167" s="867">
        <f t="shared" si="173"/>
        <v>37</v>
      </c>
      <c r="AA1167" s="824"/>
      <c r="AB1167" s="824"/>
      <c r="AC1167" s="1122"/>
      <c r="AD1167" s="547">
        <v>83.8</v>
      </c>
      <c r="AE1167" s="547">
        <v>-1.83</v>
      </c>
      <c r="AF1167" s="547">
        <v>20.83</v>
      </c>
      <c r="AG1167" s="549">
        <v>4</v>
      </c>
      <c r="AH1167" s="549">
        <v>75</v>
      </c>
      <c r="AI1167" s="949"/>
      <c r="AJ1167" s="550"/>
      <c r="AK1167" s="550"/>
      <c r="AL1167" s="550"/>
      <c r="AM1167" s="550" t="s">
        <v>55</v>
      </c>
      <c r="AN1167" s="551" t="s">
        <v>55</v>
      </c>
      <c r="AO1167" s="550" t="s">
        <v>55</v>
      </c>
      <c r="AP1167" s="550" t="s">
        <v>55</v>
      </c>
      <c r="AQ1167" s="609" t="s">
        <v>32</v>
      </c>
      <c r="AR1167" s="550" t="s">
        <v>2239</v>
      </c>
      <c r="AS1167" s="437" t="s">
        <v>3446</v>
      </c>
      <c r="AT1167" s="437"/>
      <c r="AU1167" s="796" t="s">
        <v>2241</v>
      </c>
      <c r="AV1167" s="437">
        <v>1166</v>
      </c>
    </row>
    <row r="1168" spans="1:48" ht="27">
      <c r="A1168" s="541">
        <v>46066</v>
      </c>
      <c r="B1168" s="542">
        <v>102</v>
      </c>
      <c r="C1168" s="543">
        <v>0.63194444444444442</v>
      </c>
      <c r="D1168" s="544">
        <v>1861</v>
      </c>
      <c r="E1168" s="544" t="s">
        <v>84</v>
      </c>
      <c r="F1168" s="544" t="s">
        <v>55</v>
      </c>
      <c r="G1168" s="858">
        <v>13.83</v>
      </c>
      <c r="H1168" s="858"/>
      <c r="I1168" s="858"/>
      <c r="J1168" s="545"/>
      <c r="K1168" s="831">
        <v>13.89</v>
      </c>
      <c r="L1168" s="546">
        <f>(SSSE[[#This Row],[Protéine Brut (%) (+/-0,7)]]/(100-SSSE[[#This Row],[Humidité (%)]]))*100</f>
        <v>16.11929905999768</v>
      </c>
      <c r="M1168" s="866">
        <v>0.06</v>
      </c>
      <c r="N1168" s="866"/>
      <c r="O1168" s="866">
        <v>1</v>
      </c>
      <c r="P1168" s="866">
        <v>1.2</v>
      </c>
      <c r="Q1168" s="867">
        <f t="shared" si="175"/>
        <v>2.2599999999999998</v>
      </c>
      <c r="R1168" s="868">
        <v>12.3</v>
      </c>
      <c r="S1168" s="868">
        <v>28.3</v>
      </c>
      <c r="T1168" s="868">
        <v>19</v>
      </c>
      <c r="U1168" s="867">
        <f>SUM(SSSE[[#This Row],[G 355µ]:[G 250µ]])</f>
        <v>59.6</v>
      </c>
      <c r="V1168" s="868">
        <v>17</v>
      </c>
      <c r="W1168" s="868">
        <v>10.5</v>
      </c>
      <c r="X1168" s="868">
        <v>6</v>
      </c>
      <c r="Y1168" s="884">
        <v>4</v>
      </c>
      <c r="Z1168" s="867">
        <f t="shared" ref="Z1168" si="176">SUM(V1168:Y1168)</f>
        <v>37.5</v>
      </c>
      <c r="AA1168" s="824">
        <v>33</v>
      </c>
      <c r="AB1168" s="824">
        <v>73</v>
      </c>
      <c r="AC1168" s="1122">
        <v>12.9</v>
      </c>
      <c r="AD1168" s="547">
        <v>83.91</v>
      </c>
      <c r="AE1168" s="547">
        <v>-1.68</v>
      </c>
      <c r="AF1168" s="547">
        <v>20.76</v>
      </c>
      <c r="AG1168" s="549">
        <v>4</v>
      </c>
      <c r="AH1168" s="549">
        <v>77</v>
      </c>
      <c r="AI1168" s="949"/>
      <c r="AJ1168" s="550"/>
      <c r="AK1168" s="550"/>
      <c r="AL1168" s="550"/>
      <c r="AM1168" s="550" t="s">
        <v>55</v>
      </c>
      <c r="AN1168" s="551" t="s">
        <v>55</v>
      </c>
      <c r="AO1168" s="550" t="s">
        <v>55</v>
      </c>
      <c r="AP1168" s="550" t="s">
        <v>55</v>
      </c>
      <c r="AQ1168" s="609" t="s">
        <v>32</v>
      </c>
      <c r="AR1168" s="550" t="s">
        <v>2239</v>
      </c>
      <c r="AS1168" s="437" t="s">
        <v>3447</v>
      </c>
      <c r="AT1168" s="437"/>
      <c r="AU1168" s="796" t="s">
        <v>2241</v>
      </c>
      <c r="AV1168" s="437">
        <v>1167</v>
      </c>
    </row>
    <row r="1169" spans="1:48" ht="27">
      <c r="A1169" s="541">
        <v>46067</v>
      </c>
      <c r="B1169" s="542">
        <v>102</v>
      </c>
      <c r="C1169" s="543">
        <v>0.41666666666666669</v>
      </c>
      <c r="D1169" s="544">
        <v>1867</v>
      </c>
      <c r="E1169" s="544" t="s">
        <v>84</v>
      </c>
      <c r="F1169" s="544" t="s">
        <v>55</v>
      </c>
      <c r="G1169" s="858">
        <v>13.86</v>
      </c>
      <c r="H1169" s="858"/>
      <c r="I1169" s="858">
        <v>14</v>
      </c>
      <c r="J1169" s="545">
        <v>0.6</v>
      </c>
      <c r="K1169" s="831">
        <v>13.45</v>
      </c>
      <c r="L1169" s="546">
        <f>(SSSE[[#This Row],[Protéine Brut (%) (+/-0,7)]]/(100-SSSE[[#This Row],[Humidité (%)]]))*100</f>
        <v>15.61411655444625</v>
      </c>
      <c r="M1169" s="866">
        <v>0.05</v>
      </c>
      <c r="N1169" s="866"/>
      <c r="O1169" s="866">
        <v>1.07</v>
      </c>
      <c r="P1169" s="866">
        <v>1.4</v>
      </c>
      <c r="Q1169" s="867">
        <f t="shared" ref="Q1169:Q1173" si="177">SUM(M1169:P1169)</f>
        <v>2.52</v>
      </c>
      <c r="R1169" s="868">
        <v>13.12</v>
      </c>
      <c r="S1169" s="868">
        <v>28.8</v>
      </c>
      <c r="T1169" s="868">
        <v>18.11</v>
      </c>
      <c r="U1169" s="867">
        <f>SUM(SSSE[[#This Row],[G 355µ]:[G 250µ]])</f>
        <v>60.03</v>
      </c>
      <c r="V1169" s="868">
        <v>16.82</v>
      </c>
      <c r="W1169" s="868">
        <v>10.61</v>
      </c>
      <c r="X1169" s="868">
        <v>5</v>
      </c>
      <c r="Y1169" s="884">
        <v>4.3</v>
      </c>
      <c r="Z1169" s="867">
        <f t="shared" ref="Z1169:Z1173" si="178">SUM(V1169:Y1169)</f>
        <v>36.729999999999997</v>
      </c>
      <c r="AA1169" s="824">
        <v>36.06</v>
      </c>
      <c r="AB1169" s="824">
        <v>74.36</v>
      </c>
      <c r="AC1169" s="1122">
        <v>12.82</v>
      </c>
      <c r="AD1169" s="547">
        <v>84.82</v>
      </c>
      <c r="AE1169" s="547">
        <v>-1.69</v>
      </c>
      <c r="AF1169" s="547">
        <v>21.24</v>
      </c>
      <c r="AG1169" s="549">
        <v>4</v>
      </c>
      <c r="AH1169" s="549">
        <v>75</v>
      </c>
      <c r="AI1169" s="949"/>
      <c r="AJ1169" s="550"/>
      <c r="AK1169" s="550"/>
      <c r="AL1169" s="550"/>
      <c r="AM1169" s="550" t="s">
        <v>55</v>
      </c>
      <c r="AN1169" s="551" t="s">
        <v>55</v>
      </c>
      <c r="AO1169" s="550" t="s">
        <v>55</v>
      </c>
      <c r="AP1169" s="550" t="s">
        <v>55</v>
      </c>
      <c r="AQ1169" s="609" t="s">
        <v>32</v>
      </c>
      <c r="AR1169" s="550" t="s">
        <v>2239</v>
      </c>
      <c r="AS1169" s="1268" t="s">
        <v>3448</v>
      </c>
      <c r="AT1169" s="437"/>
      <c r="AU1169" s="796" t="s">
        <v>2241</v>
      </c>
      <c r="AV1169" s="437">
        <v>1168</v>
      </c>
    </row>
    <row r="1170" spans="1:48" ht="27">
      <c r="A1170" s="541">
        <v>46068</v>
      </c>
      <c r="B1170" s="542">
        <v>102</v>
      </c>
      <c r="C1170" s="543">
        <v>0.33333333333333331</v>
      </c>
      <c r="D1170" s="544">
        <v>1886</v>
      </c>
      <c r="E1170" s="544" t="s">
        <v>21</v>
      </c>
      <c r="F1170" s="544" t="s">
        <v>55</v>
      </c>
      <c r="G1170" s="858">
        <v>14.08</v>
      </c>
      <c r="H1170" s="858"/>
      <c r="I1170" s="858"/>
      <c r="J1170" s="545"/>
      <c r="K1170" s="831">
        <v>13.49</v>
      </c>
      <c r="L1170" s="546">
        <f>(SSSE[[#This Row],[Protéine Brut (%) (+/-0,7)]]/(100-SSSE[[#This Row],[Humidité (%)]]))*100</f>
        <v>15.700651769087523</v>
      </c>
      <c r="M1170" s="866">
        <v>0.16</v>
      </c>
      <c r="N1170" s="866"/>
      <c r="O1170" s="866">
        <v>1.3</v>
      </c>
      <c r="P1170" s="866">
        <v>2.2599999999999998</v>
      </c>
      <c r="Q1170" s="867">
        <f t="shared" si="177"/>
        <v>3.7199999999999998</v>
      </c>
      <c r="R1170" s="868">
        <v>14.45</v>
      </c>
      <c r="S1170" s="868">
        <v>30.9</v>
      </c>
      <c r="T1170" s="868">
        <v>18.899999999999999</v>
      </c>
      <c r="U1170" s="867">
        <f>SUM(SSSE[[#This Row],[G 355µ]:[G 250µ]])</f>
        <v>64.25</v>
      </c>
      <c r="V1170" s="868">
        <v>16.34</v>
      </c>
      <c r="W1170" s="868">
        <v>8.36</v>
      </c>
      <c r="X1170" s="868">
        <v>3.66</v>
      </c>
      <c r="Y1170" s="884">
        <v>2.17</v>
      </c>
      <c r="Z1170" s="867">
        <f t="shared" si="178"/>
        <v>30.53</v>
      </c>
      <c r="AA1170" s="824"/>
      <c r="AB1170" s="824"/>
      <c r="AC1170" s="1122"/>
      <c r="AD1170" s="547">
        <v>84.19</v>
      </c>
      <c r="AE1170" s="547">
        <v>-1.65</v>
      </c>
      <c r="AF1170" s="547">
        <v>21.31</v>
      </c>
      <c r="AG1170" s="549">
        <v>5</v>
      </c>
      <c r="AH1170" s="549">
        <v>77</v>
      </c>
      <c r="AI1170" s="949"/>
      <c r="AJ1170" s="550"/>
      <c r="AK1170" s="550"/>
      <c r="AL1170" s="550"/>
      <c r="AM1170" s="550" t="s">
        <v>55</v>
      </c>
      <c r="AN1170" s="551" t="s">
        <v>55</v>
      </c>
      <c r="AO1170" s="550" t="s">
        <v>55</v>
      </c>
      <c r="AP1170" s="550" t="s">
        <v>55</v>
      </c>
      <c r="AQ1170" s="609" t="s">
        <v>32</v>
      </c>
      <c r="AR1170" s="550" t="s">
        <v>2239</v>
      </c>
      <c r="AS1170" s="437" t="s">
        <v>3449</v>
      </c>
      <c r="AT1170" s="437"/>
      <c r="AU1170" s="796" t="s">
        <v>2241</v>
      </c>
      <c r="AV1170" s="437">
        <v>1169</v>
      </c>
    </row>
    <row r="1171" spans="1:48" ht="27">
      <c r="A1171" s="541">
        <v>46068</v>
      </c>
      <c r="B1171" s="542">
        <v>102</v>
      </c>
      <c r="C1171" s="543">
        <v>0.35416666666666669</v>
      </c>
      <c r="D1171" s="544">
        <v>1885</v>
      </c>
      <c r="E1171" s="544" t="s">
        <v>84</v>
      </c>
      <c r="F1171" s="544" t="s">
        <v>55</v>
      </c>
      <c r="G1171" s="858">
        <v>13.79</v>
      </c>
      <c r="H1171" s="858"/>
      <c r="I1171" s="858"/>
      <c r="J1171" s="545"/>
      <c r="K1171" s="831">
        <v>13.72</v>
      </c>
      <c r="L1171" s="546">
        <f>(SSSE[[#This Row],[Protéine Brut (%) (+/-0,7)]]/(100-SSSE[[#This Row],[Humidité (%)]]))*100</f>
        <v>15.914627073425356</v>
      </c>
      <c r="M1171" s="866">
        <v>0.16</v>
      </c>
      <c r="N1171" s="866"/>
      <c r="O1171" s="866">
        <v>1.33</v>
      </c>
      <c r="P1171" s="866">
        <v>1.51</v>
      </c>
      <c r="Q1171" s="867">
        <f t="shared" si="177"/>
        <v>3</v>
      </c>
      <c r="R1171" s="868">
        <v>13.41</v>
      </c>
      <c r="S1171" s="868">
        <v>30</v>
      </c>
      <c r="T1171" s="868">
        <v>17.170000000000002</v>
      </c>
      <c r="U1171" s="867">
        <f>SUM(SSSE[[#This Row],[G 355µ]:[G 250µ]])</f>
        <v>60.58</v>
      </c>
      <c r="V1171" s="868">
        <v>15.69</v>
      </c>
      <c r="W1171" s="868">
        <v>8.83</v>
      </c>
      <c r="X1171" s="868">
        <v>6.44</v>
      </c>
      <c r="Y1171" s="884">
        <v>5</v>
      </c>
      <c r="Z1171" s="867">
        <f t="shared" si="178"/>
        <v>35.96</v>
      </c>
      <c r="AA1171" s="824">
        <v>34</v>
      </c>
      <c r="AB1171" s="824">
        <v>74.11</v>
      </c>
      <c r="AC1171" s="1122">
        <v>12.9</v>
      </c>
      <c r="AD1171" s="547">
        <v>84.59</v>
      </c>
      <c r="AE1171" s="547">
        <v>-1.47</v>
      </c>
      <c r="AF1171" s="547">
        <v>20.46</v>
      </c>
      <c r="AG1171" s="549">
        <v>5</v>
      </c>
      <c r="AH1171" s="549">
        <v>80</v>
      </c>
      <c r="AI1171" s="949"/>
      <c r="AJ1171" s="550">
        <v>565</v>
      </c>
      <c r="AK1171" s="550"/>
      <c r="AL1171" s="550"/>
      <c r="AM1171" s="550" t="s">
        <v>55</v>
      </c>
      <c r="AN1171" s="551" t="s">
        <v>55</v>
      </c>
      <c r="AO1171" s="550" t="s">
        <v>55</v>
      </c>
      <c r="AP1171" s="550" t="s">
        <v>55</v>
      </c>
      <c r="AQ1171" s="609" t="s">
        <v>32</v>
      </c>
      <c r="AR1171" s="550" t="s">
        <v>2239</v>
      </c>
      <c r="AS1171" s="437" t="s">
        <v>3450</v>
      </c>
      <c r="AT1171" s="437"/>
      <c r="AU1171" s="796" t="s">
        <v>2241</v>
      </c>
      <c r="AV1171" s="437">
        <v>1170</v>
      </c>
    </row>
    <row r="1172" spans="1:48" ht="27">
      <c r="A1172" s="541">
        <v>46068</v>
      </c>
      <c r="B1172" s="542">
        <v>102</v>
      </c>
      <c r="C1172" s="543">
        <v>0.41666666666666669</v>
      </c>
      <c r="D1172" s="544">
        <v>1887</v>
      </c>
      <c r="E1172" s="544" t="s">
        <v>21</v>
      </c>
      <c r="F1172" s="544" t="s">
        <v>55</v>
      </c>
      <c r="G1172" s="858">
        <v>13.9</v>
      </c>
      <c r="H1172" s="858"/>
      <c r="I1172" s="858"/>
      <c r="J1172" s="545"/>
      <c r="K1172" s="831">
        <v>13.28</v>
      </c>
      <c r="L1172" s="546">
        <f>(SSSE[[#This Row],[Protéine Brut (%) (+/-0,7)]]/(100-SSSE[[#This Row],[Humidité (%)]]))*100</f>
        <v>15.423925667828106</v>
      </c>
      <c r="M1172" s="866"/>
      <c r="N1172" s="866"/>
      <c r="O1172" s="866"/>
      <c r="P1172" s="866"/>
      <c r="Q1172" s="867"/>
      <c r="R1172" s="868"/>
      <c r="S1172" s="868"/>
      <c r="T1172" s="868"/>
      <c r="U1172" s="867"/>
      <c r="V1172" s="868"/>
      <c r="W1172" s="868"/>
      <c r="X1172" s="868"/>
      <c r="Y1172" s="884"/>
      <c r="Z1172" s="867"/>
      <c r="AA1172" s="824"/>
      <c r="AB1172" s="824"/>
      <c r="AC1172" s="1122"/>
      <c r="AD1172" s="547">
        <v>84.75</v>
      </c>
      <c r="AE1172" s="547">
        <v>-1.88</v>
      </c>
      <c r="AF1172" s="547">
        <v>22.05</v>
      </c>
      <c r="AG1172" s="549">
        <v>4</v>
      </c>
      <c r="AH1172" s="549">
        <v>70</v>
      </c>
      <c r="AI1172" s="949"/>
      <c r="AJ1172" s="550"/>
      <c r="AK1172" s="550"/>
      <c r="AL1172" s="550"/>
      <c r="AM1172" s="550" t="s">
        <v>55</v>
      </c>
      <c r="AN1172" s="551" t="s">
        <v>55</v>
      </c>
      <c r="AO1172" s="550" t="s">
        <v>55</v>
      </c>
      <c r="AP1172" s="550" t="s">
        <v>55</v>
      </c>
      <c r="AQ1172" s="609" t="s">
        <v>32</v>
      </c>
      <c r="AR1172" s="550" t="s">
        <v>2239</v>
      </c>
      <c r="AS1172" s="437" t="s">
        <v>3451</v>
      </c>
      <c r="AT1172" s="437"/>
      <c r="AU1172" s="796" t="s">
        <v>2241</v>
      </c>
      <c r="AV1172" s="437">
        <v>1171</v>
      </c>
    </row>
    <row r="1173" spans="1:48" ht="27">
      <c r="A1173" s="541">
        <v>46068</v>
      </c>
      <c r="B1173" s="542">
        <v>102</v>
      </c>
      <c r="C1173" s="543">
        <v>0.41666666666666669</v>
      </c>
      <c r="D1173" s="544">
        <v>1888</v>
      </c>
      <c r="E1173" s="544" t="s">
        <v>84</v>
      </c>
      <c r="F1173" s="544" t="s">
        <v>55</v>
      </c>
      <c r="G1173" s="858">
        <v>13.92</v>
      </c>
      <c r="H1173" s="858"/>
      <c r="I1173" s="858"/>
      <c r="J1173" s="545"/>
      <c r="K1173" s="831">
        <v>13.47</v>
      </c>
      <c r="L1173" s="546">
        <f>(SSSE[[#This Row],[Protéine Brut (%) (+/-0,7)]]/(100-SSSE[[#This Row],[Humidité (%)]]))*100</f>
        <v>15.648234200743497</v>
      </c>
      <c r="M1173" s="866">
        <v>0.17</v>
      </c>
      <c r="N1173" s="866"/>
      <c r="O1173" s="866">
        <v>1.87</v>
      </c>
      <c r="P1173" s="866">
        <v>1.93</v>
      </c>
      <c r="Q1173" s="867">
        <f t="shared" si="177"/>
        <v>3.9699999999999998</v>
      </c>
      <c r="R1173" s="868">
        <v>16.3</v>
      </c>
      <c r="S1173" s="868">
        <v>28.95</v>
      </c>
      <c r="T1173" s="868">
        <v>15.52</v>
      </c>
      <c r="U1173" s="867">
        <f>SUM(SSSE[[#This Row],[G 355µ]:[G 250µ]])</f>
        <v>60.769999999999996</v>
      </c>
      <c r="V1173" s="868">
        <v>14.63</v>
      </c>
      <c r="W1173" s="868">
        <v>7.94</v>
      </c>
      <c r="X1173" s="868">
        <v>5.6</v>
      </c>
      <c r="Y1173" s="884">
        <v>4.6100000000000003</v>
      </c>
      <c r="Z1173" s="867">
        <f t="shared" si="178"/>
        <v>32.78</v>
      </c>
      <c r="AA1173" s="824">
        <v>34.56</v>
      </c>
      <c r="AB1173" s="824">
        <v>75</v>
      </c>
      <c r="AC1173" s="1122">
        <v>12.93</v>
      </c>
      <c r="AD1173" s="547">
        <v>84.53</v>
      </c>
      <c r="AE1173" s="547">
        <v>-1.53</v>
      </c>
      <c r="AF1173" s="547">
        <v>20.6</v>
      </c>
      <c r="AG1173" s="549">
        <v>5</v>
      </c>
      <c r="AH1173" s="549">
        <v>79</v>
      </c>
      <c r="AI1173" s="949"/>
      <c r="AJ1173" s="550"/>
      <c r="AK1173" s="550"/>
      <c r="AL1173" s="550"/>
      <c r="AM1173" s="550" t="s">
        <v>55</v>
      </c>
      <c r="AN1173" s="551" t="s">
        <v>55</v>
      </c>
      <c r="AO1173" s="550" t="s">
        <v>55</v>
      </c>
      <c r="AP1173" s="550" t="s">
        <v>55</v>
      </c>
      <c r="AQ1173" s="609" t="s">
        <v>32</v>
      </c>
      <c r="AR1173" s="550" t="s">
        <v>2239</v>
      </c>
      <c r="AS1173" s="437" t="s">
        <v>3452</v>
      </c>
      <c r="AT1173" s="437"/>
      <c r="AU1173" s="796" t="s">
        <v>2241</v>
      </c>
      <c r="AV1173" s="437">
        <v>1172</v>
      </c>
    </row>
    <row r="1174" spans="1:48" ht="27">
      <c r="A1174" s="541">
        <v>46068</v>
      </c>
      <c r="B1174" s="542">
        <v>102</v>
      </c>
      <c r="C1174" s="543">
        <v>0.4375</v>
      </c>
      <c r="D1174" s="544">
        <v>1893</v>
      </c>
      <c r="E1174" s="544" t="s">
        <v>21</v>
      </c>
      <c r="F1174" s="544" t="s">
        <v>55</v>
      </c>
      <c r="G1174" s="858">
        <v>13.92</v>
      </c>
      <c r="H1174" s="858"/>
      <c r="I1174" s="858"/>
      <c r="J1174" s="545"/>
      <c r="K1174" s="831">
        <v>13.51</v>
      </c>
      <c r="L1174" s="546">
        <f>(SSSE[[#This Row],[Protéine Brut (%) (+/-0,7)]]/(100-SSSE[[#This Row],[Humidité (%)]]))*100</f>
        <v>15.694702602230484</v>
      </c>
      <c r="M1174" s="866"/>
      <c r="N1174" s="866"/>
      <c r="O1174" s="866"/>
      <c r="P1174" s="866"/>
      <c r="Q1174" s="867"/>
      <c r="R1174" s="868"/>
      <c r="S1174" s="868"/>
      <c r="T1174" s="868"/>
      <c r="U1174" s="867"/>
      <c r="V1174" s="868"/>
      <c r="W1174" s="868"/>
      <c r="X1174" s="868"/>
      <c r="Y1174" s="884"/>
      <c r="Z1174" s="867"/>
      <c r="AA1174" s="824"/>
      <c r="AB1174" s="824"/>
      <c r="AC1174" s="1122"/>
      <c r="AD1174" s="547">
        <v>84.66</v>
      </c>
      <c r="AE1174" s="547">
        <v>-1.8</v>
      </c>
      <c r="AF1174" s="547">
        <v>21</v>
      </c>
      <c r="AG1174" s="549">
        <v>4</v>
      </c>
      <c r="AH1174" s="549">
        <v>68</v>
      </c>
      <c r="AI1174" s="949"/>
      <c r="AJ1174" s="550"/>
      <c r="AK1174" s="550"/>
      <c r="AL1174" s="550"/>
      <c r="AM1174" s="550" t="s">
        <v>55</v>
      </c>
      <c r="AN1174" s="551" t="s">
        <v>55</v>
      </c>
      <c r="AO1174" s="550" t="s">
        <v>55</v>
      </c>
      <c r="AP1174" s="550" t="s">
        <v>55</v>
      </c>
      <c r="AQ1174" s="609" t="s">
        <v>32</v>
      </c>
      <c r="AR1174" s="550" t="s">
        <v>2239</v>
      </c>
      <c r="AS1174" s="437" t="s">
        <v>3453</v>
      </c>
      <c r="AT1174" s="437"/>
      <c r="AU1174" s="796" t="s">
        <v>2241</v>
      </c>
      <c r="AV1174" s="437">
        <v>1173</v>
      </c>
    </row>
    <row r="1175" spans="1:48" ht="27">
      <c r="A1175" s="541">
        <v>46068</v>
      </c>
      <c r="B1175" s="542">
        <v>102</v>
      </c>
      <c r="C1175" s="543">
        <v>0.45833333333333331</v>
      </c>
      <c r="D1175" s="544">
        <v>1892</v>
      </c>
      <c r="E1175" s="544" t="s">
        <v>21</v>
      </c>
      <c r="F1175" s="544" t="s">
        <v>55</v>
      </c>
      <c r="G1175" s="858">
        <v>13.94</v>
      </c>
      <c r="H1175" s="858"/>
      <c r="I1175" s="858"/>
      <c r="J1175" s="545"/>
      <c r="K1175" s="831">
        <v>13.62</v>
      </c>
      <c r="L1175" s="546">
        <f>(SSSE[[#This Row],[Protéine Brut (%) (+/-0,7)]]/(100-SSSE[[#This Row],[Humidité (%)]]))*100</f>
        <v>15.826167789914011</v>
      </c>
      <c r="M1175" s="866"/>
      <c r="N1175" s="866"/>
      <c r="O1175" s="866"/>
      <c r="P1175" s="866"/>
      <c r="Q1175" s="867"/>
      <c r="R1175" s="868"/>
      <c r="S1175" s="868"/>
      <c r="T1175" s="868"/>
      <c r="U1175" s="867"/>
      <c r="V1175" s="868"/>
      <c r="W1175" s="868"/>
      <c r="X1175" s="868"/>
      <c r="Y1175" s="884"/>
      <c r="Z1175" s="867"/>
      <c r="AA1175" s="824"/>
      <c r="AB1175" s="824"/>
      <c r="AC1175" s="1122"/>
      <c r="AD1175" s="547">
        <v>84.62</v>
      </c>
      <c r="AE1175" s="547">
        <v>-1.84</v>
      </c>
      <c r="AF1175" s="547">
        <v>21.76</v>
      </c>
      <c r="AG1175" s="549">
        <v>2</v>
      </c>
      <c r="AH1175" s="549">
        <v>60</v>
      </c>
      <c r="AI1175" s="949">
        <v>0.71</v>
      </c>
      <c r="AJ1175" s="550"/>
      <c r="AK1175" s="550"/>
      <c r="AL1175" s="550"/>
      <c r="AM1175" s="550" t="s">
        <v>55</v>
      </c>
      <c r="AN1175" s="551" t="s">
        <v>55</v>
      </c>
      <c r="AO1175" s="550" t="s">
        <v>55</v>
      </c>
      <c r="AP1175" s="550" t="s">
        <v>55</v>
      </c>
      <c r="AQ1175" s="609" t="s">
        <v>32</v>
      </c>
      <c r="AR1175" s="550" t="s">
        <v>2239</v>
      </c>
      <c r="AS1175" s="437" t="s">
        <v>3454</v>
      </c>
      <c r="AT1175" s="437"/>
      <c r="AU1175" s="796" t="s">
        <v>2241</v>
      </c>
      <c r="AV1175" s="437">
        <v>1174</v>
      </c>
    </row>
    <row r="1176" spans="1:48" ht="27">
      <c r="A1176" s="541">
        <v>46068</v>
      </c>
      <c r="B1176" s="542">
        <v>102</v>
      </c>
      <c r="C1176" s="543">
        <v>0.45833333333333331</v>
      </c>
      <c r="D1176" s="544">
        <v>1894</v>
      </c>
      <c r="E1176" s="544" t="s">
        <v>84</v>
      </c>
      <c r="F1176" s="544" t="s">
        <v>55</v>
      </c>
      <c r="G1176" s="858">
        <v>13.92</v>
      </c>
      <c r="H1176" s="858"/>
      <c r="I1176" s="858"/>
      <c r="J1176" s="545"/>
      <c r="K1176" s="831">
        <v>14.1</v>
      </c>
      <c r="L1176" s="546">
        <f>(SSSE[[#This Row],[Protéine Brut (%) (+/-0,7)]]/(100-SSSE[[#This Row],[Humidité (%)]]))*100</f>
        <v>16.380111524163567</v>
      </c>
      <c r="M1176" s="866">
        <v>0.2</v>
      </c>
      <c r="N1176" s="866"/>
      <c r="O1176" s="866">
        <v>1.5</v>
      </c>
      <c r="P1176" s="866">
        <v>1.6</v>
      </c>
      <c r="Q1176" s="867">
        <f t="shared" ref="Q1176" si="179">SUM(M1176:P1176)</f>
        <v>3.3</v>
      </c>
      <c r="R1176" s="868">
        <v>15</v>
      </c>
      <c r="S1176" s="868">
        <v>28</v>
      </c>
      <c r="T1176" s="868">
        <v>17</v>
      </c>
      <c r="U1176" s="867">
        <f>SUM(SSSE[[#This Row],[G 355µ]:[G 250µ]])</f>
        <v>60</v>
      </c>
      <c r="V1176" s="868">
        <v>16</v>
      </c>
      <c r="W1176" s="868">
        <v>8</v>
      </c>
      <c r="X1176" s="868">
        <v>6</v>
      </c>
      <c r="Y1176" s="884">
        <v>5</v>
      </c>
      <c r="Z1176" s="867">
        <f t="shared" ref="Z1176" si="180">SUM(V1176:Y1176)</f>
        <v>35</v>
      </c>
      <c r="AA1176" s="824">
        <v>34</v>
      </c>
      <c r="AB1176" s="824">
        <v>76</v>
      </c>
      <c r="AC1176" s="1122">
        <v>13</v>
      </c>
      <c r="AD1176" s="547">
        <v>84.68</v>
      </c>
      <c r="AE1176" s="547">
        <v>-1.51</v>
      </c>
      <c r="AF1176" s="547">
        <v>20.32</v>
      </c>
      <c r="AG1176" s="549">
        <v>4</v>
      </c>
      <c r="AH1176" s="549">
        <v>76</v>
      </c>
      <c r="AI1176" s="949"/>
      <c r="AJ1176" s="550"/>
      <c r="AK1176" s="550"/>
      <c r="AL1176" s="550"/>
      <c r="AM1176" s="550" t="s">
        <v>55</v>
      </c>
      <c r="AN1176" s="551" t="s">
        <v>55</v>
      </c>
      <c r="AO1176" s="550" t="s">
        <v>55</v>
      </c>
      <c r="AP1176" s="550" t="s">
        <v>55</v>
      </c>
      <c r="AQ1176" s="609" t="s">
        <v>32</v>
      </c>
      <c r="AR1176" s="550" t="s">
        <v>2239</v>
      </c>
      <c r="AS1176" s="437" t="s">
        <v>3455</v>
      </c>
      <c r="AT1176" s="437"/>
      <c r="AU1176" s="796" t="s">
        <v>2241</v>
      </c>
      <c r="AV1176" s="437">
        <v>1175</v>
      </c>
    </row>
    <row r="1177" spans="1:48" ht="27">
      <c r="A1177" s="535">
        <v>46069</v>
      </c>
      <c r="B1177" s="536">
        <v>102</v>
      </c>
      <c r="C1177" s="537">
        <v>0.3125</v>
      </c>
      <c r="D1177" s="538">
        <v>1910</v>
      </c>
      <c r="E1177" s="538" t="s">
        <v>84</v>
      </c>
      <c r="F1177" s="538" t="s">
        <v>55</v>
      </c>
      <c r="G1177" s="857">
        <v>13.58</v>
      </c>
      <c r="H1177" s="857"/>
      <c r="I1177" s="857"/>
      <c r="J1177" s="530"/>
      <c r="K1177" s="830">
        <v>14.4</v>
      </c>
      <c r="L1177" s="539">
        <f>(SSSE[[#This Row],[Protéine Brut (%) (+/-0,7)]]/(100-SSSE[[#This Row],[Humidité (%)]]))*100</f>
        <v>16.662809534829901</v>
      </c>
      <c r="M1177" s="865">
        <v>0.05</v>
      </c>
      <c r="N1177" s="865"/>
      <c r="O1177" s="865">
        <v>1.01</v>
      </c>
      <c r="P1177" s="865">
        <v>1.41</v>
      </c>
      <c r="Q1177" s="863">
        <f t="shared" ref="Q1177:Q1180" si="181">SUM(M1177:P1177)</f>
        <v>2.4699999999999998</v>
      </c>
      <c r="R1177" s="862">
        <v>12.76</v>
      </c>
      <c r="S1177" s="862">
        <v>29.65</v>
      </c>
      <c r="T1177" s="862">
        <v>18.579999999999998</v>
      </c>
      <c r="U1177" s="863">
        <f>SUM(SSSE[[#This Row],[G 355µ]:[G 250µ]])</f>
        <v>60.989999999999995</v>
      </c>
      <c r="V1177" s="862">
        <v>16.34</v>
      </c>
      <c r="W1177" s="862">
        <v>9.17</v>
      </c>
      <c r="X1177" s="862">
        <v>4.8</v>
      </c>
      <c r="Y1177" s="883">
        <v>4.3</v>
      </c>
      <c r="Z1177" s="863">
        <f t="shared" ref="Z1177:Z1185" si="182">SUM(V1177:Y1177)</f>
        <v>34.61</v>
      </c>
      <c r="AA1177" s="822">
        <v>33.9</v>
      </c>
      <c r="AB1177" s="822">
        <v>68.36</v>
      </c>
      <c r="AC1177" s="833">
        <v>12</v>
      </c>
      <c r="AD1177" s="531">
        <v>84.78</v>
      </c>
      <c r="AE1177" s="531">
        <v>-1.7</v>
      </c>
      <c r="AF1177" s="531">
        <v>21.04</v>
      </c>
      <c r="AG1177" s="540">
        <v>5</v>
      </c>
      <c r="AH1177" s="540">
        <v>75</v>
      </c>
      <c r="AI1177" s="533">
        <v>0.67</v>
      </c>
      <c r="AJ1177" s="437"/>
      <c r="AK1177" s="1262" t="s">
        <v>1365</v>
      </c>
      <c r="AL1177" s="437"/>
      <c r="AM1177" s="550" t="s">
        <v>55</v>
      </c>
      <c r="AN1177" s="551" t="s">
        <v>55</v>
      </c>
      <c r="AO1177" s="550" t="s">
        <v>55</v>
      </c>
      <c r="AP1177" s="550" t="s">
        <v>55</v>
      </c>
      <c r="AQ1177" s="609" t="s">
        <v>32</v>
      </c>
      <c r="AR1177" s="550" t="s">
        <v>2239</v>
      </c>
      <c r="AS1177" s="437" t="s">
        <v>3456</v>
      </c>
      <c r="AT1177" s="437"/>
      <c r="AU1177" s="796" t="s">
        <v>2241</v>
      </c>
      <c r="AV1177" s="437">
        <v>1176</v>
      </c>
    </row>
    <row r="1178" spans="1:48" ht="27">
      <c r="A1178" s="535">
        <v>46069</v>
      </c>
      <c r="B1178" s="536">
        <v>102</v>
      </c>
      <c r="C1178" s="537">
        <v>0.41666666666666669</v>
      </c>
      <c r="D1178" s="538">
        <v>1929</v>
      </c>
      <c r="E1178" s="538" t="s">
        <v>84</v>
      </c>
      <c r="F1178" s="538" t="s">
        <v>55</v>
      </c>
      <c r="G1178" s="857">
        <v>13.66</v>
      </c>
      <c r="H1178" s="857"/>
      <c r="I1178" s="857"/>
      <c r="J1178" s="530"/>
      <c r="K1178" s="830">
        <v>13.62</v>
      </c>
      <c r="L1178" s="539">
        <f>(SSSE[[#This Row],[Protéine Brut (%) (+/-0,7)]]/(100-SSSE[[#This Row],[Humidité (%)]]))*100</f>
        <v>15.774843641417648</v>
      </c>
      <c r="M1178" s="865">
        <v>0.13</v>
      </c>
      <c r="N1178" s="865"/>
      <c r="O1178" s="865">
        <v>1.36</v>
      </c>
      <c r="P1178" s="865">
        <v>1.73</v>
      </c>
      <c r="Q1178" s="863">
        <f t="shared" si="181"/>
        <v>3.22</v>
      </c>
      <c r="R1178" s="862">
        <v>12.92</v>
      </c>
      <c r="S1178" s="862">
        <v>27.789000000000001</v>
      </c>
      <c r="T1178" s="862">
        <v>17.079999999999998</v>
      </c>
      <c r="U1178" s="863">
        <f>SUM(SSSE[[#This Row],[G 355µ]:[G 250µ]])</f>
        <v>57.789000000000001</v>
      </c>
      <c r="V1178" s="862">
        <v>15.96</v>
      </c>
      <c r="W1178" s="862">
        <v>8.5</v>
      </c>
      <c r="X1178" s="862">
        <v>7.93</v>
      </c>
      <c r="Y1178" s="883">
        <v>4.2</v>
      </c>
      <c r="Z1178" s="863">
        <f t="shared" si="182"/>
        <v>36.590000000000003</v>
      </c>
      <c r="AA1178" s="822">
        <v>35</v>
      </c>
      <c r="AB1178" s="822">
        <v>70</v>
      </c>
      <c r="AC1178" s="833">
        <v>12</v>
      </c>
      <c r="AD1178" s="531">
        <v>84.33</v>
      </c>
      <c r="AE1178" s="531">
        <v>-1.59</v>
      </c>
      <c r="AF1178" s="531">
        <v>20.57</v>
      </c>
      <c r="AG1178" s="540">
        <v>5</v>
      </c>
      <c r="AH1178" s="540">
        <v>54</v>
      </c>
      <c r="AI1178" s="533">
        <v>0.67</v>
      </c>
      <c r="AJ1178" s="437"/>
      <c r="AK1178" s="437" t="s">
        <v>3333</v>
      </c>
      <c r="AL1178" s="437"/>
      <c r="AM1178" s="550" t="s">
        <v>55</v>
      </c>
      <c r="AN1178" s="551" t="s">
        <v>55</v>
      </c>
      <c r="AO1178" s="550" t="s">
        <v>55</v>
      </c>
      <c r="AP1178" s="550" t="s">
        <v>55</v>
      </c>
      <c r="AQ1178" s="609" t="s">
        <v>32</v>
      </c>
      <c r="AR1178" s="550" t="s">
        <v>2239</v>
      </c>
      <c r="AS1178" s="437" t="s">
        <v>3457</v>
      </c>
      <c r="AT1178" s="437"/>
      <c r="AU1178" s="796" t="s">
        <v>2241</v>
      </c>
      <c r="AV1178" s="437">
        <v>1177</v>
      </c>
    </row>
    <row r="1179" spans="1:48" ht="27">
      <c r="A1179" s="535">
        <v>46069</v>
      </c>
      <c r="B1179" s="536">
        <v>102</v>
      </c>
      <c r="C1179" s="537">
        <v>0.41666666666666669</v>
      </c>
      <c r="D1179" s="538">
        <v>1930</v>
      </c>
      <c r="E1179" s="538" t="s">
        <v>84</v>
      </c>
      <c r="F1179" s="538" t="s">
        <v>55</v>
      </c>
      <c r="G1179" s="857">
        <v>13.74</v>
      </c>
      <c r="H1179" s="857"/>
      <c r="I1179" s="857"/>
      <c r="J1179" s="530"/>
      <c r="K1179" s="830">
        <v>13.85</v>
      </c>
      <c r="L1179" s="539">
        <f>(SSSE[[#This Row],[Protéine Brut (%) (+/-0,7)]]/(100-SSSE[[#This Row],[Humidité (%)]]))*100</f>
        <v>16.056109436587061</v>
      </c>
      <c r="M1179" s="865">
        <v>0.13</v>
      </c>
      <c r="N1179" s="865"/>
      <c r="O1179" s="865">
        <v>1.36</v>
      </c>
      <c r="P1179" s="865">
        <v>1.73</v>
      </c>
      <c r="Q1179" s="863">
        <f t="shared" ref="Q1179" si="183">SUM(M1179:P1179)</f>
        <v>3.22</v>
      </c>
      <c r="R1179" s="862">
        <v>12.92</v>
      </c>
      <c r="S1179" s="862">
        <v>27.789000000000001</v>
      </c>
      <c r="T1179" s="862">
        <v>17.079999999999998</v>
      </c>
      <c r="U1179" s="863">
        <f>SUM(SSSE[[#This Row],[G 355µ]:[G 250µ]])</f>
        <v>57.789000000000001</v>
      </c>
      <c r="V1179" s="862">
        <v>15.96</v>
      </c>
      <c r="W1179" s="862">
        <v>8.5</v>
      </c>
      <c r="X1179" s="862">
        <v>7.93</v>
      </c>
      <c r="Y1179" s="883">
        <v>4.2</v>
      </c>
      <c r="Z1179" s="863">
        <f t="shared" ref="Z1179" si="184">SUM(V1179:Y1179)</f>
        <v>36.590000000000003</v>
      </c>
      <c r="AA1179" s="822"/>
      <c r="AB1179" s="822"/>
      <c r="AC1179" s="833"/>
      <c r="AD1179" s="531">
        <v>84.47</v>
      </c>
      <c r="AE1179" s="531">
        <v>-1.76</v>
      </c>
      <c r="AF1179" s="531">
        <v>21.33</v>
      </c>
      <c r="AG1179" s="540">
        <v>5</v>
      </c>
      <c r="AH1179" s="540">
        <v>60</v>
      </c>
      <c r="AI1179" s="533">
        <v>0.65</v>
      </c>
      <c r="AJ1179" s="437"/>
      <c r="AK1179" s="550" t="s">
        <v>3335</v>
      </c>
      <c r="AL1179" s="437"/>
      <c r="AM1179" s="550" t="s">
        <v>55</v>
      </c>
      <c r="AN1179" s="551" t="s">
        <v>55</v>
      </c>
      <c r="AO1179" s="550" t="s">
        <v>55</v>
      </c>
      <c r="AP1179" s="550" t="s">
        <v>55</v>
      </c>
      <c r="AQ1179" s="609" t="s">
        <v>32</v>
      </c>
      <c r="AR1179" s="550" t="s">
        <v>2239</v>
      </c>
      <c r="AS1179" s="437" t="s">
        <v>3458</v>
      </c>
      <c r="AT1179" s="437"/>
      <c r="AU1179" s="796" t="s">
        <v>2241</v>
      </c>
      <c r="AV1179" s="437">
        <v>1178</v>
      </c>
    </row>
    <row r="1180" spans="1:48" ht="27">
      <c r="A1180" s="541">
        <v>46069</v>
      </c>
      <c r="B1180" s="542">
        <v>102</v>
      </c>
      <c r="C1180" s="543">
        <v>0.41666666666666669</v>
      </c>
      <c r="D1180" s="544">
        <v>1931</v>
      </c>
      <c r="E1180" s="544" t="s">
        <v>59</v>
      </c>
      <c r="F1180" s="544" t="s">
        <v>55</v>
      </c>
      <c r="G1180" s="858">
        <v>13.76</v>
      </c>
      <c r="H1180" s="858"/>
      <c r="I1180" s="858"/>
      <c r="J1180" s="545"/>
      <c r="K1180" s="831">
        <v>13.68</v>
      </c>
      <c r="L1180" s="546">
        <f>(SSSE[[#This Row],[Protéine Brut (%) (+/-0,7)]]/(100-SSSE[[#This Row],[Humidité (%)]]))*100</f>
        <v>15.862708719851579</v>
      </c>
      <c r="M1180" s="865">
        <v>0.1</v>
      </c>
      <c r="N1180" s="865"/>
      <c r="O1180" s="865">
        <v>1.3</v>
      </c>
      <c r="P1180" s="865">
        <v>1.5</v>
      </c>
      <c r="Q1180" s="863">
        <f t="shared" ref="Q1180:Q1185" si="185">SUM(M1180:P1180)</f>
        <v>2.9000000000000004</v>
      </c>
      <c r="R1180" s="862">
        <v>13</v>
      </c>
      <c r="S1180" s="862">
        <v>30</v>
      </c>
      <c r="T1180" s="862">
        <v>17</v>
      </c>
      <c r="U1180" s="863">
        <f>SUM(SSSE[[#This Row],[G 355µ]:[G 250µ]])</f>
        <v>60</v>
      </c>
      <c r="V1180" s="862">
        <v>15</v>
      </c>
      <c r="W1180" s="862">
        <v>9</v>
      </c>
      <c r="X1180" s="862">
        <v>8</v>
      </c>
      <c r="Y1180" s="883">
        <v>4</v>
      </c>
      <c r="Z1180" s="867">
        <f t="shared" si="182"/>
        <v>36</v>
      </c>
      <c r="AA1180" s="822">
        <v>34.5</v>
      </c>
      <c r="AB1180" s="822">
        <v>69</v>
      </c>
      <c r="AC1180" s="833">
        <v>11.8</v>
      </c>
      <c r="AD1180" s="547">
        <v>84.61</v>
      </c>
      <c r="AE1180" s="547">
        <v>-1.7</v>
      </c>
      <c r="AF1180" s="547">
        <v>21.16</v>
      </c>
      <c r="AG1180" s="549">
        <v>5</v>
      </c>
      <c r="AH1180" s="549">
        <v>77</v>
      </c>
      <c r="AI1180" s="949"/>
      <c r="AJ1180" s="550"/>
      <c r="AK1180" s="550"/>
      <c r="AL1180" s="550"/>
      <c r="AM1180" s="550" t="s">
        <v>55</v>
      </c>
      <c r="AN1180" s="551" t="s">
        <v>55</v>
      </c>
      <c r="AO1180" s="550" t="s">
        <v>55</v>
      </c>
      <c r="AP1180" s="550" t="s">
        <v>55</v>
      </c>
      <c r="AQ1180" s="609" t="s">
        <v>32</v>
      </c>
      <c r="AR1180" s="550" t="s">
        <v>2239</v>
      </c>
      <c r="AS1180" s="437" t="s">
        <v>3459</v>
      </c>
      <c r="AT1180" s="437"/>
      <c r="AU1180" s="796" t="s">
        <v>2241</v>
      </c>
      <c r="AV1180" s="437">
        <v>1179</v>
      </c>
    </row>
    <row r="1181" spans="1:48" ht="27">
      <c r="A1181" s="541">
        <v>46070</v>
      </c>
      <c r="B1181" s="542">
        <v>102</v>
      </c>
      <c r="C1181" s="543">
        <v>0.45833333333333331</v>
      </c>
      <c r="D1181" s="544">
        <v>1968</v>
      </c>
      <c r="E1181" s="544" t="s">
        <v>59</v>
      </c>
      <c r="F1181" s="544" t="s">
        <v>55</v>
      </c>
      <c r="G1181" s="858">
        <v>13.82</v>
      </c>
      <c r="H1181" s="858"/>
      <c r="I1181" s="858"/>
      <c r="J1181" s="545"/>
      <c r="K1181" s="831">
        <v>14.08</v>
      </c>
      <c r="L1181" s="546">
        <f>(SSSE[[#This Row],[Protéine Brut (%) (+/-0,7)]]/(100-SSSE[[#This Row],[Humidité (%)]]))*100</f>
        <v>16.337897423996285</v>
      </c>
      <c r="M1181" s="866">
        <v>0.09</v>
      </c>
      <c r="N1181" s="866"/>
      <c r="O1181" s="866">
        <v>1.1499999999999999</v>
      </c>
      <c r="P1181" s="866">
        <v>1.78</v>
      </c>
      <c r="Q1181" s="863">
        <f t="shared" si="185"/>
        <v>3.02</v>
      </c>
      <c r="R1181" s="868">
        <v>11.45</v>
      </c>
      <c r="S1181" s="868">
        <v>26.57</v>
      </c>
      <c r="T1181" s="868">
        <v>16.46</v>
      </c>
      <c r="U1181" s="863">
        <f>SUM(SSSE[[#This Row],[G 355µ]:[G 250µ]])</f>
        <v>54.48</v>
      </c>
      <c r="V1181" s="868">
        <v>15.74</v>
      </c>
      <c r="W1181" s="868">
        <v>8.86</v>
      </c>
      <c r="X1181" s="868">
        <v>8</v>
      </c>
      <c r="Y1181" s="884">
        <v>6.2</v>
      </c>
      <c r="Z1181" s="867">
        <f t="shared" si="182"/>
        <v>38.800000000000004</v>
      </c>
      <c r="AA1181" s="824">
        <v>35.21</v>
      </c>
      <c r="AB1181" s="824">
        <v>68</v>
      </c>
      <c r="AC1181" s="1122">
        <v>12.25</v>
      </c>
      <c r="AD1181" s="547">
        <v>83.96</v>
      </c>
      <c r="AE1181" s="547">
        <v>-1.69</v>
      </c>
      <c r="AF1181" s="547">
        <v>20.190000000000001</v>
      </c>
      <c r="AG1181" s="549">
        <v>6</v>
      </c>
      <c r="AH1181" s="549">
        <v>84</v>
      </c>
      <c r="AI1181" s="949"/>
      <c r="AJ1181" s="550"/>
      <c r="AK1181" s="550"/>
      <c r="AL1181" s="550" t="s">
        <v>46</v>
      </c>
      <c r="AM1181" s="550" t="s">
        <v>55</v>
      </c>
      <c r="AN1181" s="551" t="s">
        <v>55</v>
      </c>
      <c r="AO1181" s="550" t="s">
        <v>55</v>
      </c>
      <c r="AP1181" s="550" t="s">
        <v>55</v>
      </c>
      <c r="AQ1181" s="609" t="s">
        <v>32</v>
      </c>
      <c r="AR1181" s="550" t="s">
        <v>2239</v>
      </c>
      <c r="AS1181" s="437" t="s">
        <v>3460</v>
      </c>
      <c r="AT1181" s="437"/>
      <c r="AU1181" s="796" t="s">
        <v>2241</v>
      </c>
      <c r="AV1181" s="437">
        <v>1180</v>
      </c>
    </row>
    <row r="1182" spans="1:48" ht="27">
      <c r="A1182" s="541">
        <v>46070</v>
      </c>
      <c r="B1182" s="542">
        <v>102</v>
      </c>
      <c r="C1182" s="543">
        <v>0.47916666666666669</v>
      </c>
      <c r="D1182" s="544">
        <v>1971</v>
      </c>
      <c r="E1182" s="544" t="s">
        <v>21</v>
      </c>
      <c r="F1182" s="544" t="s">
        <v>55</v>
      </c>
      <c r="G1182" s="858">
        <v>14.2</v>
      </c>
      <c r="H1182" s="858"/>
      <c r="I1182" s="858"/>
      <c r="J1182" s="545"/>
      <c r="K1182" s="831">
        <v>13.44</v>
      </c>
      <c r="L1182" s="546">
        <f>(SSSE[[#This Row],[Protéine Brut (%) (+/-0,7)]]/(100-SSSE[[#This Row],[Humidité (%)]]))*100</f>
        <v>15.664335664335663</v>
      </c>
      <c r="M1182" s="866">
        <v>0.2</v>
      </c>
      <c r="N1182" s="866"/>
      <c r="O1182" s="866">
        <v>1</v>
      </c>
      <c r="P1182" s="866">
        <v>1.2</v>
      </c>
      <c r="Q1182" s="863">
        <f t="shared" si="185"/>
        <v>2.4</v>
      </c>
      <c r="R1182" s="868">
        <v>12</v>
      </c>
      <c r="S1182" s="868">
        <v>28</v>
      </c>
      <c r="T1182" s="868">
        <v>18</v>
      </c>
      <c r="U1182" s="863">
        <f>SUM(SSSE[[#This Row],[G 355µ]:[G 250µ]])</f>
        <v>58</v>
      </c>
      <c r="V1182" s="868">
        <v>16</v>
      </c>
      <c r="W1182" s="868">
        <v>8.5</v>
      </c>
      <c r="X1182" s="868">
        <v>9</v>
      </c>
      <c r="Y1182" s="884">
        <v>4</v>
      </c>
      <c r="Z1182" s="867">
        <f t="shared" si="182"/>
        <v>37.5</v>
      </c>
      <c r="AA1182" s="824"/>
      <c r="AB1182" s="824"/>
      <c r="AC1182" s="1122"/>
      <c r="AD1182" s="547">
        <v>83.91</v>
      </c>
      <c r="AE1182" s="547">
        <v>-1.68</v>
      </c>
      <c r="AF1182" s="547">
        <v>20.76</v>
      </c>
      <c r="AG1182" s="549">
        <v>4</v>
      </c>
      <c r="AH1182" s="549">
        <v>74</v>
      </c>
      <c r="AI1182" s="949"/>
      <c r="AJ1182" s="550"/>
      <c r="AK1182" s="550"/>
      <c r="AL1182" s="550"/>
      <c r="AM1182" s="550" t="s">
        <v>55</v>
      </c>
      <c r="AN1182" s="551" t="s">
        <v>55</v>
      </c>
      <c r="AO1182" s="550" t="s">
        <v>55</v>
      </c>
      <c r="AP1182" s="550" t="s">
        <v>55</v>
      </c>
      <c r="AQ1182" s="609" t="s">
        <v>32</v>
      </c>
      <c r="AR1182" s="550" t="s">
        <v>2239</v>
      </c>
      <c r="AS1182" s="437" t="s">
        <v>3461</v>
      </c>
      <c r="AT1182" s="437"/>
      <c r="AU1182" s="796" t="s">
        <v>2241</v>
      </c>
      <c r="AV1182" s="437">
        <v>1181</v>
      </c>
    </row>
    <row r="1183" spans="1:48" ht="27">
      <c r="A1183" s="541">
        <v>46070</v>
      </c>
      <c r="B1183" s="542">
        <v>102</v>
      </c>
      <c r="C1183" s="543">
        <v>0.51736111111111116</v>
      </c>
      <c r="D1183" s="544">
        <v>1972</v>
      </c>
      <c r="E1183" s="544" t="s">
        <v>21</v>
      </c>
      <c r="F1183" s="544" t="s">
        <v>55</v>
      </c>
      <c r="G1183" s="858">
        <v>14.12</v>
      </c>
      <c r="H1183" s="858"/>
      <c r="I1183" s="858"/>
      <c r="J1183" s="545"/>
      <c r="K1183" s="831">
        <v>13.32</v>
      </c>
      <c r="L1183" s="546">
        <f>(SSSE[[#This Row],[Protéine Brut (%) (+/-0,7)]]/(100-SSSE[[#This Row],[Humidité (%)]]))*100</f>
        <v>15.510013972985561</v>
      </c>
      <c r="M1183" s="866"/>
      <c r="N1183" s="866"/>
      <c r="O1183" s="866"/>
      <c r="P1183" s="866"/>
      <c r="Q1183" s="867"/>
      <c r="R1183" s="868"/>
      <c r="S1183" s="868"/>
      <c r="T1183" s="868"/>
      <c r="U1183" s="867"/>
      <c r="V1183" s="868"/>
      <c r="W1183" s="868"/>
      <c r="X1183" s="868"/>
      <c r="Y1183" s="884"/>
      <c r="Z1183" s="867"/>
      <c r="AA1183" s="824"/>
      <c r="AB1183" s="824"/>
      <c r="AC1183" s="1122"/>
      <c r="AD1183" s="547">
        <v>83.91</v>
      </c>
      <c r="AE1183" s="547">
        <v>-1.68</v>
      </c>
      <c r="AF1183" s="547">
        <v>20.76</v>
      </c>
      <c r="AG1183" s="549">
        <v>3</v>
      </c>
      <c r="AH1183" s="549">
        <v>56</v>
      </c>
      <c r="AI1183" s="949"/>
      <c r="AJ1183" s="550"/>
      <c r="AK1183" s="550"/>
      <c r="AL1183" s="550"/>
      <c r="AM1183" s="550" t="s">
        <v>55</v>
      </c>
      <c r="AN1183" s="551" t="s">
        <v>55</v>
      </c>
      <c r="AO1183" s="550" t="s">
        <v>55</v>
      </c>
      <c r="AP1183" s="550" t="s">
        <v>55</v>
      </c>
      <c r="AQ1183" s="609" t="s">
        <v>32</v>
      </c>
      <c r="AR1183" s="550" t="s">
        <v>2239</v>
      </c>
      <c r="AS1183" s="437" t="s">
        <v>3462</v>
      </c>
      <c r="AT1183" s="437"/>
      <c r="AU1183" s="796" t="s">
        <v>2241</v>
      </c>
      <c r="AV1183" s="437">
        <v>1182</v>
      </c>
    </row>
    <row r="1184" spans="1:48" ht="27">
      <c r="A1184" s="541">
        <v>46071</v>
      </c>
      <c r="B1184" s="542">
        <v>102</v>
      </c>
      <c r="C1184" s="543">
        <v>0.375</v>
      </c>
      <c r="D1184" s="544">
        <v>1986</v>
      </c>
      <c r="E1184" s="544" t="s">
        <v>59</v>
      </c>
      <c r="F1184" s="544" t="s">
        <v>55</v>
      </c>
      <c r="G1184" s="858">
        <v>13.78</v>
      </c>
      <c r="H1184" s="858"/>
      <c r="I1184" s="858"/>
      <c r="J1184" s="545"/>
      <c r="K1184" s="831">
        <v>14.36</v>
      </c>
      <c r="L1184" s="546">
        <f>(SSSE[[#This Row],[Protéine Brut (%) (+/-0,7)]]/(100-SSSE[[#This Row],[Humidité (%)]]))*100</f>
        <v>16.655068429598703</v>
      </c>
      <c r="M1184" s="866">
        <v>0.13</v>
      </c>
      <c r="N1184" s="866"/>
      <c r="O1184" s="866">
        <v>1.24</v>
      </c>
      <c r="P1184" s="866">
        <v>1.84</v>
      </c>
      <c r="Q1184" s="863">
        <f t="shared" si="185"/>
        <v>3.21</v>
      </c>
      <c r="R1184" s="868">
        <v>12.47</v>
      </c>
      <c r="S1184" s="868">
        <v>27.04</v>
      </c>
      <c r="T1184" s="868">
        <v>17.940000000000001</v>
      </c>
      <c r="U1184" s="863">
        <f>SUM(SSSE[[#This Row],[G 355µ]:[G 250µ]])</f>
        <v>57.45</v>
      </c>
      <c r="V1184" s="868">
        <v>15.56</v>
      </c>
      <c r="W1184" s="868">
        <v>9.41</v>
      </c>
      <c r="X1184" s="868">
        <v>5.63</v>
      </c>
      <c r="Y1184" s="884">
        <v>6.64</v>
      </c>
      <c r="Z1184" s="867">
        <f t="shared" si="182"/>
        <v>37.239999999999995</v>
      </c>
      <c r="AA1184" s="824"/>
      <c r="AB1184" s="824"/>
      <c r="AC1184" s="1122"/>
      <c r="AD1184" s="547">
        <v>85.52</v>
      </c>
      <c r="AE1184" s="547">
        <v>-1.61</v>
      </c>
      <c r="AF1184" s="547">
        <v>20.82</v>
      </c>
      <c r="AG1184" s="549">
        <v>3</v>
      </c>
      <c r="AH1184" s="549">
        <v>65</v>
      </c>
      <c r="AI1184" s="949"/>
      <c r="AJ1184" s="550"/>
      <c r="AK1184" s="550"/>
      <c r="AL1184" s="550"/>
      <c r="AM1184" s="550" t="s">
        <v>55</v>
      </c>
      <c r="AN1184" s="551" t="s">
        <v>55</v>
      </c>
      <c r="AO1184" s="550" t="s">
        <v>55</v>
      </c>
      <c r="AP1184" s="550" t="s">
        <v>55</v>
      </c>
      <c r="AQ1184" s="609" t="s">
        <v>32</v>
      </c>
      <c r="AR1184" s="550" t="s">
        <v>2239</v>
      </c>
      <c r="AS1184" s="437" t="s">
        <v>3463</v>
      </c>
      <c r="AT1184" s="437"/>
      <c r="AU1184" s="796" t="s">
        <v>2241</v>
      </c>
      <c r="AV1184" s="437">
        <v>1183</v>
      </c>
    </row>
    <row r="1185" spans="1:48" ht="27">
      <c r="A1185" s="541">
        <v>45706</v>
      </c>
      <c r="B1185" s="542">
        <v>102</v>
      </c>
      <c r="C1185" s="543">
        <v>0.4375</v>
      </c>
      <c r="D1185" s="544">
        <v>2005</v>
      </c>
      <c r="E1185" s="544" t="s">
        <v>21</v>
      </c>
      <c r="F1185" s="544" t="s">
        <v>55</v>
      </c>
      <c r="G1185" s="858">
        <v>14.2</v>
      </c>
      <c r="H1185" s="858"/>
      <c r="I1185" s="858"/>
      <c r="J1185" s="545"/>
      <c r="K1185" s="831">
        <v>13.59</v>
      </c>
      <c r="L1185" s="546">
        <f>(SSSE[[#This Row],[Protéine Brut (%) (+/-0,7)]]/(100-SSSE[[#This Row],[Humidité (%)]]))*100</f>
        <v>15.83916083916084</v>
      </c>
      <c r="M1185" s="866">
        <v>0.09</v>
      </c>
      <c r="N1185" s="866"/>
      <c r="O1185" s="866">
        <v>1.2</v>
      </c>
      <c r="P1185" s="866">
        <v>1.71</v>
      </c>
      <c r="Q1185" s="863">
        <f t="shared" si="185"/>
        <v>3</v>
      </c>
      <c r="R1185" s="868">
        <v>12.57</v>
      </c>
      <c r="S1185" s="868">
        <v>29.05</v>
      </c>
      <c r="T1185" s="868">
        <v>18.09</v>
      </c>
      <c r="U1185" s="863">
        <f>SUM(SSSE[[#This Row],[G 355µ]:[G 250µ]])</f>
        <v>59.710000000000008</v>
      </c>
      <c r="V1185" s="868">
        <v>19.09</v>
      </c>
      <c r="W1185" s="868">
        <v>9.7799999999999994</v>
      </c>
      <c r="X1185" s="868">
        <v>3.59</v>
      </c>
      <c r="Y1185" s="884">
        <v>3.06</v>
      </c>
      <c r="Z1185" s="867">
        <f t="shared" si="182"/>
        <v>35.519999999999996</v>
      </c>
      <c r="AA1185" s="824">
        <v>34.21</v>
      </c>
      <c r="AB1185" s="824">
        <v>71</v>
      </c>
      <c r="AC1185" s="1122">
        <v>12.45</v>
      </c>
      <c r="AD1185" s="547">
        <v>84.82</v>
      </c>
      <c r="AE1185" s="547">
        <v>-1.56</v>
      </c>
      <c r="AF1185" s="547">
        <v>20.68</v>
      </c>
      <c r="AG1185" s="549">
        <v>2</v>
      </c>
      <c r="AH1185" s="549">
        <v>55</v>
      </c>
      <c r="AI1185" s="949"/>
      <c r="AJ1185" s="550"/>
      <c r="AK1185" s="550"/>
      <c r="AL1185" s="550"/>
      <c r="AM1185" s="550" t="s">
        <v>55</v>
      </c>
      <c r="AN1185" s="551" t="s">
        <v>55</v>
      </c>
      <c r="AO1185" s="550" t="s">
        <v>55</v>
      </c>
      <c r="AP1185" s="550" t="s">
        <v>55</v>
      </c>
      <c r="AQ1185" s="609" t="s">
        <v>32</v>
      </c>
      <c r="AR1185" s="550" t="s">
        <v>2239</v>
      </c>
      <c r="AS1185" s="437" t="s">
        <v>3464</v>
      </c>
      <c r="AT1185" s="437"/>
      <c r="AU1185" s="796" t="s">
        <v>2241</v>
      </c>
      <c r="AV1185" s="437">
        <v>1184</v>
      </c>
    </row>
    <row r="1186" spans="1:48" ht="27">
      <c r="A1186" s="535">
        <v>45707</v>
      </c>
      <c r="B1186" s="536">
        <v>102</v>
      </c>
      <c r="C1186" s="537">
        <v>0.41666666666666669</v>
      </c>
      <c r="D1186" s="538">
        <v>2024</v>
      </c>
      <c r="E1186" s="538" t="s">
        <v>59</v>
      </c>
      <c r="F1186" s="538" t="s">
        <v>55</v>
      </c>
      <c r="G1186" s="857">
        <v>14.28</v>
      </c>
      <c r="H1186" s="857"/>
      <c r="I1186" s="857"/>
      <c r="J1186" s="530"/>
      <c r="K1186" s="830">
        <v>14.22</v>
      </c>
      <c r="L1186" s="539">
        <f>(SSSE[[#This Row],[Protéine Brut (%) (+/-0,7)]]/(100-SSSE[[#This Row],[Humidité (%)]]))*100</f>
        <v>16.588894073728419</v>
      </c>
      <c r="M1186" s="865">
        <v>0.13</v>
      </c>
      <c r="N1186" s="865"/>
      <c r="O1186" s="865">
        <v>1.03</v>
      </c>
      <c r="P1186" s="865">
        <v>1.75</v>
      </c>
      <c r="Q1186" s="863">
        <f>SUM(M1186:P1186)</f>
        <v>2.91</v>
      </c>
      <c r="R1186" s="862">
        <v>9.81</v>
      </c>
      <c r="S1186" s="862">
        <v>23.9</v>
      </c>
      <c r="T1186" s="862">
        <v>16.600000000000001</v>
      </c>
      <c r="U1186" s="863">
        <f>SUM(SSSE[[#This Row],[G 355µ]:[G 250µ]])</f>
        <v>50.31</v>
      </c>
      <c r="V1186" s="862">
        <v>18</v>
      </c>
      <c r="W1186" s="862">
        <v>10.96</v>
      </c>
      <c r="X1186" s="862">
        <v>7.15</v>
      </c>
      <c r="Y1186" s="883">
        <v>7.86</v>
      </c>
      <c r="Z1186" s="863">
        <f>SUM(V1186:Y1186)</f>
        <v>43.97</v>
      </c>
      <c r="AA1186" s="822">
        <v>32.229999999999997</v>
      </c>
      <c r="AB1186" s="822">
        <v>82.3</v>
      </c>
      <c r="AC1186" s="833">
        <v>11.7</v>
      </c>
      <c r="AD1186" s="531">
        <v>84.89</v>
      </c>
      <c r="AE1186" s="531">
        <v>-1.33</v>
      </c>
      <c r="AF1186" s="531">
        <v>19.510000000000002</v>
      </c>
      <c r="AG1186" s="540">
        <v>2</v>
      </c>
      <c r="AH1186" s="540">
        <v>80</v>
      </c>
      <c r="AI1186" s="533"/>
      <c r="AJ1186" s="437"/>
      <c r="AK1186" s="437"/>
      <c r="AL1186" s="437"/>
      <c r="AM1186" s="550" t="s">
        <v>55</v>
      </c>
      <c r="AN1186" s="551" t="s">
        <v>55</v>
      </c>
      <c r="AO1186" s="550" t="s">
        <v>55</v>
      </c>
      <c r="AP1186" s="550" t="s">
        <v>55</v>
      </c>
      <c r="AQ1186" s="609" t="s">
        <v>32</v>
      </c>
      <c r="AR1186" s="550" t="s">
        <v>2239</v>
      </c>
      <c r="AS1186" s="437" t="s">
        <v>3465</v>
      </c>
      <c r="AT1186" s="437"/>
      <c r="AU1186" s="796" t="s">
        <v>2241</v>
      </c>
      <c r="AV1186" s="437">
        <v>1185</v>
      </c>
    </row>
    <row r="1187" spans="1:48" ht="27">
      <c r="A1187" s="541">
        <v>45707</v>
      </c>
      <c r="B1187" s="542">
        <v>102</v>
      </c>
      <c r="C1187" s="543">
        <v>0.4375</v>
      </c>
      <c r="D1187" s="544">
        <v>2024</v>
      </c>
      <c r="E1187" s="544" t="s">
        <v>21</v>
      </c>
      <c r="F1187" s="544" t="s">
        <v>55</v>
      </c>
      <c r="G1187" s="858">
        <v>14.24</v>
      </c>
      <c r="H1187" s="858"/>
      <c r="I1187" s="858"/>
      <c r="J1187" s="545"/>
      <c r="K1187" s="831">
        <v>13.59</v>
      </c>
      <c r="L1187" s="546">
        <f>(SSSE[[#This Row],[Protéine Brut (%) (+/-0,7)]]/(100-SSSE[[#This Row],[Humidité (%)]]))*100</f>
        <v>15.846548507462686</v>
      </c>
      <c r="M1187" s="866"/>
      <c r="N1187" s="866"/>
      <c r="O1187" s="866"/>
      <c r="P1187" s="866"/>
      <c r="Q1187" s="867"/>
      <c r="R1187" s="868"/>
      <c r="S1187" s="868"/>
      <c r="T1187" s="868"/>
      <c r="U1187" s="867"/>
      <c r="V1187" s="868"/>
      <c r="W1187" s="868"/>
      <c r="X1187" s="868"/>
      <c r="Y1187" s="884"/>
      <c r="Z1187" s="867"/>
      <c r="AA1187" s="824"/>
      <c r="AB1187" s="824"/>
      <c r="AC1187" s="1122"/>
      <c r="AD1187" s="547">
        <v>84.9</v>
      </c>
      <c r="AE1187" s="547">
        <v>-1.61</v>
      </c>
      <c r="AF1187" s="547">
        <v>21.18</v>
      </c>
      <c r="AG1187" s="549">
        <v>3</v>
      </c>
      <c r="AH1187" s="549">
        <v>73</v>
      </c>
      <c r="AI1187" s="949">
        <v>0.86</v>
      </c>
      <c r="AJ1187" s="550"/>
      <c r="AK1187" s="550"/>
      <c r="AL1187" s="550"/>
      <c r="AM1187" s="550" t="s">
        <v>55</v>
      </c>
      <c r="AN1187" s="551" t="s">
        <v>55</v>
      </c>
      <c r="AO1187" s="550" t="s">
        <v>55</v>
      </c>
      <c r="AP1187" s="550" t="s">
        <v>55</v>
      </c>
      <c r="AQ1187" s="609" t="s">
        <v>32</v>
      </c>
      <c r="AR1187" s="550" t="s">
        <v>2239</v>
      </c>
      <c r="AS1187" s="437" t="s">
        <v>3466</v>
      </c>
      <c r="AT1187" s="437"/>
      <c r="AU1187" s="796" t="s">
        <v>2241</v>
      </c>
      <c r="AV1187" s="437">
        <v>1186</v>
      </c>
    </row>
    <row r="1188" spans="1:48" ht="27">
      <c r="A1188" s="541">
        <v>45707</v>
      </c>
      <c r="B1188" s="542">
        <v>102</v>
      </c>
      <c r="C1188" s="543">
        <v>0.5</v>
      </c>
      <c r="D1188" s="544">
        <v>2032</v>
      </c>
      <c r="E1188" s="544" t="s">
        <v>21</v>
      </c>
      <c r="F1188" s="544" t="s">
        <v>55</v>
      </c>
      <c r="G1188" s="858">
        <v>14.09</v>
      </c>
      <c r="H1188" s="858"/>
      <c r="I1188" s="858"/>
      <c r="J1188" s="545"/>
      <c r="K1188" s="831">
        <v>13.24</v>
      </c>
      <c r="L1188" s="546">
        <f>(SSSE[[#This Row],[Protéine Brut (%) (+/-0,7)]]/(100-SSSE[[#This Row],[Humidité (%)]]))*100</f>
        <v>15.411477127226167</v>
      </c>
      <c r="M1188" s="866"/>
      <c r="N1188" s="866"/>
      <c r="O1188" s="866"/>
      <c r="P1188" s="866"/>
      <c r="Q1188" s="867"/>
      <c r="R1188" s="868"/>
      <c r="S1188" s="868"/>
      <c r="T1188" s="868"/>
      <c r="U1188" s="867"/>
      <c r="V1188" s="868"/>
      <c r="W1188" s="868"/>
      <c r="X1188" s="868"/>
      <c r="Y1188" s="884"/>
      <c r="Z1188" s="867"/>
      <c r="AA1188" s="824"/>
      <c r="AB1188" s="824"/>
      <c r="AC1188" s="1122"/>
      <c r="AD1188" s="547">
        <v>85.49</v>
      </c>
      <c r="AE1188" s="547">
        <v>-1.8</v>
      </c>
      <c r="AF1188" s="547">
        <v>21.12</v>
      </c>
      <c r="AG1188" s="549">
        <v>3</v>
      </c>
      <c r="AH1188" s="549">
        <v>55</v>
      </c>
      <c r="AI1188" s="949"/>
      <c r="AJ1188" s="550"/>
      <c r="AK1188" s="550"/>
      <c r="AL1188" s="550"/>
      <c r="AM1188" s="550" t="s">
        <v>55</v>
      </c>
      <c r="AN1188" s="551" t="s">
        <v>55</v>
      </c>
      <c r="AO1188" s="550" t="s">
        <v>55</v>
      </c>
      <c r="AP1188" s="550" t="s">
        <v>55</v>
      </c>
      <c r="AQ1188" s="609" t="s">
        <v>32</v>
      </c>
      <c r="AR1188" s="550" t="s">
        <v>2239</v>
      </c>
      <c r="AS1188" s="437" t="s">
        <v>3467</v>
      </c>
      <c r="AT1188" s="437"/>
      <c r="AU1188" s="796" t="s">
        <v>2241</v>
      </c>
      <c r="AV1188" s="437">
        <v>1187</v>
      </c>
    </row>
    <row r="1189" spans="1:48" ht="27">
      <c r="A1189" s="541">
        <v>46073</v>
      </c>
      <c r="B1189" s="542">
        <v>102</v>
      </c>
      <c r="C1189" s="543">
        <v>0.41666666666666669</v>
      </c>
      <c r="D1189" s="544">
        <v>2049</v>
      </c>
      <c r="E1189" s="544" t="s">
        <v>84</v>
      </c>
      <c r="F1189" s="544" t="s">
        <v>55</v>
      </c>
      <c r="G1189" s="858">
        <v>13.94</v>
      </c>
      <c r="H1189" s="858"/>
      <c r="I1189" s="858"/>
      <c r="J1189" s="545"/>
      <c r="K1189" s="831">
        <v>13.8</v>
      </c>
      <c r="L1189" s="546">
        <f>(SSSE[[#This Row],[Protéine Brut (%) (+/-0,7)]]/(100-SSSE[[#This Row],[Humidité (%)]]))*100</f>
        <v>16.035324192423893</v>
      </c>
      <c r="M1189" s="866">
        <v>0.11</v>
      </c>
      <c r="N1189" s="866"/>
      <c r="O1189" s="866">
        <v>1.34</v>
      </c>
      <c r="P1189" s="866">
        <v>1.73</v>
      </c>
      <c r="Q1189" s="867">
        <f>SUM(M1189:P1189)</f>
        <v>3.18</v>
      </c>
      <c r="R1189" s="868">
        <v>11.96</v>
      </c>
      <c r="S1189" s="868">
        <v>28.48</v>
      </c>
      <c r="T1189" s="868">
        <v>18.899999999999999</v>
      </c>
      <c r="U1189" s="867">
        <f>SUM(SSSE[[#This Row],[G 355µ]:[G 250µ]])</f>
        <v>59.339999999999996</v>
      </c>
      <c r="V1189" s="868">
        <v>18.510000000000002</v>
      </c>
      <c r="W1189" s="868">
        <v>9.25</v>
      </c>
      <c r="X1189" s="868">
        <v>4.5</v>
      </c>
      <c r="Y1189" s="884">
        <v>4.1900000000000004</v>
      </c>
      <c r="Z1189" s="867">
        <f>SUM(V1189:Y1189)</f>
        <v>36.450000000000003</v>
      </c>
      <c r="AA1189" s="824">
        <v>35.479999999999997</v>
      </c>
      <c r="AB1189" s="824">
        <v>69.78</v>
      </c>
      <c r="AC1189" s="1122">
        <v>12.13</v>
      </c>
      <c r="AD1189" s="547">
        <v>85.25</v>
      </c>
      <c r="AE1189" s="547">
        <v>-1.39</v>
      </c>
      <c r="AF1189" s="547">
        <v>20.329999999999998</v>
      </c>
      <c r="AG1189" s="549">
        <v>2</v>
      </c>
      <c r="AH1189" s="549">
        <v>60</v>
      </c>
      <c r="AI1189" s="949"/>
      <c r="AJ1189" s="550"/>
      <c r="AK1189" s="550" t="s">
        <v>3335</v>
      </c>
      <c r="AL1189" s="550"/>
      <c r="AM1189" s="550" t="s">
        <v>55</v>
      </c>
      <c r="AN1189" s="551" t="s">
        <v>55</v>
      </c>
      <c r="AO1189" s="550" t="s">
        <v>55</v>
      </c>
      <c r="AP1189" s="550" t="s">
        <v>55</v>
      </c>
      <c r="AQ1189" s="609" t="s">
        <v>32</v>
      </c>
      <c r="AR1189" s="550" t="s">
        <v>2239</v>
      </c>
      <c r="AS1189" s="437" t="s">
        <v>3468</v>
      </c>
      <c r="AT1189" s="437"/>
      <c r="AU1189" s="796" t="s">
        <v>2241</v>
      </c>
      <c r="AV1189" s="437">
        <v>1188</v>
      </c>
    </row>
    <row r="1190" spans="1:48" ht="27">
      <c r="A1190" s="541">
        <v>45708</v>
      </c>
      <c r="B1190" s="542">
        <v>102</v>
      </c>
      <c r="C1190" s="543">
        <v>0.41666666666666669</v>
      </c>
      <c r="D1190" s="544">
        <v>2050</v>
      </c>
      <c r="E1190" s="544" t="s">
        <v>59</v>
      </c>
      <c r="F1190" s="544" t="s">
        <v>55</v>
      </c>
      <c r="G1190" s="858">
        <v>14.21</v>
      </c>
      <c r="H1190" s="858"/>
      <c r="I1190" s="858"/>
      <c r="J1190" s="545"/>
      <c r="K1190" s="831">
        <v>14.33</v>
      </c>
      <c r="L1190" s="546">
        <f>(SSSE[[#This Row],[Protéine Brut (%) (+/-0,7)]]/(100-SSSE[[#This Row],[Humidité (%)]]))*100</f>
        <v>16.70357850565334</v>
      </c>
      <c r="M1190" s="866">
        <v>0.11</v>
      </c>
      <c r="N1190" s="866"/>
      <c r="O1190" s="866">
        <v>1</v>
      </c>
      <c r="P1190" s="866">
        <v>1.8</v>
      </c>
      <c r="Q1190" s="867">
        <f>SUM(M1190:P1190)</f>
        <v>2.91</v>
      </c>
      <c r="R1190" s="868">
        <v>11</v>
      </c>
      <c r="S1190" s="868">
        <v>24</v>
      </c>
      <c r="T1190" s="868">
        <v>19</v>
      </c>
      <c r="U1190" s="867">
        <f>SUM(SSSE[[#This Row],[G 355µ]:[G 250µ]])</f>
        <v>54</v>
      </c>
      <c r="V1190" s="868">
        <v>18</v>
      </c>
      <c r="W1190" s="868">
        <v>10</v>
      </c>
      <c r="X1190" s="868">
        <v>8</v>
      </c>
      <c r="Y1190" s="884">
        <v>6</v>
      </c>
      <c r="Z1190" s="867">
        <f>SUM(V1190:Y1190)</f>
        <v>42</v>
      </c>
      <c r="AA1190" s="824">
        <v>32.729999999999997</v>
      </c>
      <c r="AB1190" s="824">
        <v>85.61</v>
      </c>
      <c r="AC1190" s="1122">
        <v>11.5</v>
      </c>
      <c r="AD1190" s="547">
        <v>85.65</v>
      </c>
      <c r="AE1190" s="547">
        <v>-1.1000000000000001</v>
      </c>
      <c r="AF1190" s="547">
        <v>18.88</v>
      </c>
      <c r="AG1190" s="549">
        <v>2</v>
      </c>
      <c r="AH1190" s="549">
        <v>72</v>
      </c>
      <c r="AI1190" s="949"/>
      <c r="AJ1190" s="550"/>
      <c r="AK1190" s="550"/>
      <c r="AL1190" s="550"/>
      <c r="AM1190" s="550" t="s">
        <v>55</v>
      </c>
      <c r="AN1190" s="551" t="s">
        <v>55</v>
      </c>
      <c r="AO1190" s="550" t="s">
        <v>55</v>
      </c>
      <c r="AP1190" s="550" t="s">
        <v>55</v>
      </c>
      <c r="AQ1190" s="609" t="s">
        <v>32</v>
      </c>
      <c r="AR1190" s="550" t="s">
        <v>2239</v>
      </c>
      <c r="AS1190" s="1269" t="s">
        <v>3469</v>
      </c>
      <c r="AT1190" s="437"/>
      <c r="AU1190" s="796" t="s">
        <v>2241</v>
      </c>
      <c r="AV1190" s="437">
        <v>1189</v>
      </c>
    </row>
    <row r="1191" spans="1:48" ht="27">
      <c r="A1191" s="541">
        <v>46074</v>
      </c>
      <c r="B1191" s="542">
        <v>102</v>
      </c>
      <c r="C1191" s="543">
        <v>0.375</v>
      </c>
      <c r="D1191" s="544">
        <v>2066</v>
      </c>
      <c r="E1191" s="544" t="s">
        <v>84</v>
      </c>
      <c r="F1191" s="544" t="s">
        <v>55</v>
      </c>
      <c r="G1191" s="858">
        <v>13.67</v>
      </c>
      <c r="H1191" s="858"/>
      <c r="I1191" s="858"/>
      <c r="J1191" s="545"/>
      <c r="K1191" s="831">
        <v>14.62</v>
      </c>
      <c r="L1191" s="546">
        <f>(SSSE[[#This Row],[Protéine Brut (%) (+/-0,7)]]/(100-SSSE[[#This Row],[Humidité (%)]]))*100</f>
        <v>16.93501679601529</v>
      </c>
      <c r="M1191" s="866">
        <v>0.05</v>
      </c>
      <c r="N1191" s="866"/>
      <c r="O1191" s="866">
        <v>1.3</v>
      </c>
      <c r="P1191" s="866">
        <v>1.57</v>
      </c>
      <c r="Q1191" s="867">
        <f>SUM(M1191:P1191)</f>
        <v>2.92</v>
      </c>
      <c r="R1191" s="868">
        <v>12.29</v>
      </c>
      <c r="S1191" s="868">
        <v>28.75</v>
      </c>
      <c r="T1191" s="868">
        <v>18.37</v>
      </c>
      <c r="U1191" s="867">
        <f>SUM(SSSE[[#This Row],[G 355µ]:[G 250µ]])</f>
        <v>59.41</v>
      </c>
      <c r="V1191" s="868">
        <v>17.510000000000002</v>
      </c>
      <c r="W1191" s="868">
        <v>8.82</v>
      </c>
      <c r="X1191" s="868">
        <v>5</v>
      </c>
      <c r="Y1191" s="884">
        <v>4.25</v>
      </c>
      <c r="Z1191" s="867">
        <f>SUM(V1191:Y1191)</f>
        <v>35.58</v>
      </c>
      <c r="AA1191" s="824">
        <v>34.119999999999997</v>
      </c>
      <c r="AB1191" s="824">
        <v>82</v>
      </c>
      <c r="AC1191" s="1122">
        <v>12.21</v>
      </c>
      <c r="AD1191" s="547">
        <v>85.33</v>
      </c>
      <c r="AE1191" s="547">
        <v>-1.36</v>
      </c>
      <c r="AF1191" s="547">
        <v>20.73</v>
      </c>
      <c r="AG1191" s="549">
        <v>3</v>
      </c>
      <c r="AH1191" s="549">
        <v>66</v>
      </c>
      <c r="AI1191" s="949"/>
      <c r="AJ1191" s="550"/>
      <c r="AK1191" s="550"/>
      <c r="AL1191" s="550"/>
      <c r="AM1191" s="550" t="s">
        <v>55</v>
      </c>
      <c r="AN1191" s="551" t="s">
        <v>55</v>
      </c>
      <c r="AO1191" s="550" t="s">
        <v>55</v>
      </c>
      <c r="AP1191" s="550" t="s">
        <v>55</v>
      </c>
      <c r="AQ1191" s="609" t="s">
        <v>32</v>
      </c>
      <c r="AR1191" s="550" t="s">
        <v>2239</v>
      </c>
      <c r="AS1191" s="550"/>
      <c r="AT1191" s="437"/>
      <c r="AU1191" s="796" t="s">
        <v>2241</v>
      </c>
      <c r="AV1191" s="437">
        <v>1190</v>
      </c>
    </row>
    <row r="1192" spans="1:48" ht="27">
      <c r="A1192" s="541">
        <v>46074</v>
      </c>
      <c r="B1192" s="542">
        <v>102</v>
      </c>
      <c r="C1192" s="543">
        <v>0.4375</v>
      </c>
      <c r="D1192" s="544">
        <v>2080</v>
      </c>
      <c r="E1192" s="544" t="s">
        <v>84</v>
      </c>
      <c r="F1192" s="544" t="s">
        <v>55</v>
      </c>
      <c r="G1192" s="858">
        <v>13.53</v>
      </c>
      <c r="H1192" s="858"/>
      <c r="I1192" s="858"/>
      <c r="J1192" s="545"/>
      <c r="K1192" s="831">
        <v>13.64</v>
      </c>
      <c r="L1192" s="546">
        <f>(SSSE[[#This Row],[Protéine Brut (%) (+/-0,7)]]/(100-SSSE[[#This Row],[Humidité (%)]]))*100</f>
        <v>15.774256967734477</v>
      </c>
      <c r="M1192" s="866">
        <v>0.1</v>
      </c>
      <c r="N1192" s="866"/>
      <c r="O1192" s="866">
        <v>1.2</v>
      </c>
      <c r="P1192" s="866">
        <v>1.7</v>
      </c>
      <c r="Q1192" s="867">
        <f>SUM(M1192:P1192)</f>
        <v>3</v>
      </c>
      <c r="R1192" s="868">
        <v>11</v>
      </c>
      <c r="S1192" s="868">
        <v>30</v>
      </c>
      <c r="T1192" s="868">
        <v>17</v>
      </c>
      <c r="U1192" s="867">
        <f>SUM(SSSE[[#This Row],[G 355µ]:[G 250µ]])</f>
        <v>58</v>
      </c>
      <c r="V1192" s="868">
        <v>17</v>
      </c>
      <c r="W1192" s="868">
        <v>8</v>
      </c>
      <c r="X1192" s="868">
        <v>6</v>
      </c>
      <c r="Y1192" s="884">
        <v>4</v>
      </c>
      <c r="Z1192" s="867">
        <f>SUM(V1192:Y1192)</f>
        <v>35</v>
      </c>
      <c r="AA1192" s="824">
        <v>34</v>
      </c>
      <c r="AB1192" s="824">
        <v>80</v>
      </c>
      <c r="AC1192" s="1122">
        <v>12.4</v>
      </c>
      <c r="AD1192" s="547">
        <v>85</v>
      </c>
      <c r="AE1192" s="547">
        <v>-1</v>
      </c>
      <c r="AF1192" s="547">
        <v>20.100000000000001</v>
      </c>
      <c r="AG1192" s="549">
        <v>4</v>
      </c>
      <c r="AH1192" s="549">
        <v>69</v>
      </c>
      <c r="AI1192" s="949"/>
      <c r="AJ1192" s="550"/>
      <c r="AK1192" s="550"/>
      <c r="AL1192" s="550"/>
      <c r="AM1192" s="550" t="s">
        <v>55</v>
      </c>
      <c r="AN1192" s="551" t="s">
        <v>55</v>
      </c>
      <c r="AO1192" s="550" t="s">
        <v>55</v>
      </c>
      <c r="AP1192" s="550" t="s">
        <v>55</v>
      </c>
      <c r="AQ1192" s="609" t="s">
        <v>32</v>
      </c>
      <c r="AR1192" s="550" t="s">
        <v>2239</v>
      </c>
      <c r="AS1192" s="550"/>
      <c r="AT1192" s="437"/>
      <c r="AU1192" s="796" t="s">
        <v>2241</v>
      </c>
      <c r="AV1192" s="437">
        <v>1191</v>
      </c>
    </row>
    <row r="1193" spans="1:48" ht="27">
      <c r="A1193" s="541">
        <v>46074</v>
      </c>
      <c r="B1193" s="542">
        <v>102</v>
      </c>
      <c r="C1193" s="543">
        <v>0.51041666666666663</v>
      </c>
      <c r="D1193" s="544">
        <v>2081</v>
      </c>
      <c r="E1193" s="544" t="s">
        <v>84</v>
      </c>
      <c r="F1193" s="544" t="s">
        <v>55</v>
      </c>
      <c r="G1193" s="858">
        <v>13.66</v>
      </c>
      <c r="H1193" s="858"/>
      <c r="I1193" s="858"/>
      <c r="J1193" s="545"/>
      <c r="K1193" s="831">
        <v>13.75</v>
      </c>
      <c r="L1193" s="546">
        <f>(SSSE[[#This Row],[Protéine Brut (%) (+/-0,7)]]/(100-SSSE[[#This Row],[Humidité (%)]]))*100</f>
        <v>15.925411165160991</v>
      </c>
      <c r="M1193" s="866">
        <v>0.1</v>
      </c>
      <c r="N1193" s="866"/>
      <c r="O1193" s="866">
        <v>1</v>
      </c>
      <c r="P1193" s="866">
        <v>1.7</v>
      </c>
      <c r="Q1193" s="867">
        <f>SUM(M1193:P1193)</f>
        <v>2.8</v>
      </c>
      <c r="R1193" s="868">
        <v>13</v>
      </c>
      <c r="S1193" s="868">
        <v>29</v>
      </c>
      <c r="T1193" s="868">
        <v>18</v>
      </c>
      <c r="U1193" s="867">
        <f>SUM(SSSE[[#This Row],[G 355µ]:[G 250µ]])</f>
        <v>60</v>
      </c>
      <c r="V1193" s="868">
        <v>18</v>
      </c>
      <c r="W1193" s="868">
        <v>8</v>
      </c>
      <c r="X1193" s="868">
        <v>5</v>
      </c>
      <c r="Y1193" s="884">
        <v>4</v>
      </c>
      <c r="Z1193" s="867">
        <f>SUM(V1193:Y1193)</f>
        <v>35</v>
      </c>
      <c r="AA1193" s="824">
        <v>33</v>
      </c>
      <c r="AB1193" s="824">
        <v>81</v>
      </c>
      <c r="AC1193" s="1122">
        <v>12.7</v>
      </c>
      <c r="AD1193" s="547">
        <v>85.06</v>
      </c>
      <c r="AE1193" s="547">
        <v>-1.59</v>
      </c>
      <c r="AF1193" s="547">
        <v>21.17</v>
      </c>
      <c r="AG1193" s="549" t="s">
        <v>1364</v>
      </c>
      <c r="AH1193" s="549">
        <v>65</v>
      </c>
      <c r="AI1193" s="949"/>
      <c r="AJ1193" s="550"/>
      <c r="AK1193" s="550"/>
      <c r="AL1193" s="550"/>
      <c r="AM1193" s="550" t="s">
        <v>55</v>
      </c>
      <c r="AN1193" s="551" t="s">
        <v>55</v>
      </c>
      <c r="AO1193" s="550" t="s">
        <v>55</v>
      </c>
      <c r="AP1193" s="550" t="s">
        <v>55</v>
      </c>
      <c r="AQ1193" s="609" t="s">
        <v>32</v>
      </c>
      <c r="AR1193" s="550" t="s">
        <v>2239</v>
      </c>
      <c r="AS1193" s="550"/>
      <c r="AT1193" s="437"/>
      <c r="AU1193" s="796" t="s">
        <v>2241</v>
      </c>
      <c r="AV1193" s="437">
        <v>1192</v>
      </c>
    </row>
    <row r="1194" spans="1:48" ht="27">
      <c r="A1194" s="541">
        <v>46074</v>
      </c>
      <c r="B1194" s="542">
        <v>102</v>
      </c>
      <c r="C1194" s="543">
        <v>0.51736111111111116</v>
      </c>
      <c r="D1194" s="544">
        <v>2082</v>
      </c>
      <c r="E1194" s="544" t="s">
        <v>84</v>
      </c>
      <c r="F1194" s="544" t="s">
        <v>55</v>
      </c>
      <c r="G1194" s="858">
        <v>13.64</v>
      </c>
      <c r="H1194" s="858"/>
      <c r="I1194" s="858"/>
      <c r="J1194" s="545"/>
      <c r="K1194" s="831">
        <v>14.12</v>
      </c>
      <c r="L1194" s="546">
        <f>(SSSE[[#This Row],[Protéine Brut (%) (+/-0,7)]]/(100-SSSE[[#This Row],[Humidité (%)]]))*100</f>
        <v>16.350162112088928</v>
      </c>
      <c r="M1194" s="866"/>
      <c r="N1194" s="866"/>
      <c r="O1194" s="866"/>
      <c r="P1194" s="866"/>
      <c r="Q1194" s="867"/>
      <c r="R1194" s="868"/>
      <c r="S1194" s="868"/>
      <c r="T1194" s="868"/>
      <c r="U1194" s="867"/>
      <c r="V1194" s="868"/>
      <c r="W1194" s="868"/>
      <c r="X1194" s="868"/>
      <c r="Y1194" s="884"/>
      <c r="Z1194" s="867"/>
      <c r="AA1194" s="824"/>
      <c r="AB1194" s="824"/>
      <c r="AC1194" s="1122"/>
      <c r="AD1194" s="547">
        <v>85.04</v>
      </c>
      <c r="AE1194" s="547">
        <v>-1.43</v>
      </c>
      <c r="AF1194" s="547">
        <v>21.08</v>
      </c>
      <c r="AG1194" s="549">
        <v>3</v>
      </c>
      <c r="AH1194" s="549">
        <v>69</v>
      </c>
      <c r="AI1194" s="949"/>
      <c r="AJ1194" s="550"/>
      <c r="AK1194" s="550"/>
      <c r="AL1194" s="550"/>
      <c r="AM1194" s="550" t="s">
        <v>55</v>
      </c>
      <c r="AN1194" s="551" t="s">
        <v>55</v>
      </c>
      <c r="AO1194" s="550" t="s">
        <v>55</v>
      </c>
      <c r="AP1194" s="550" t="s">
        <v>55</v>
      </c>
      <c r="AQ1194" s="609" t="s">
        <v>32</v>
      </c>
      <c r="AR1194" s="550" t="s">
        <v>2239</v>
      </c>
      <c r="AS1194" s="550"/>
      <c r="AT1194" s="437"/>
      <c r="AU1194" s="796" t="s">
        <v>2241</v>
      </c>
      <c r="AV1194" s="437">
        <v>1193</v>
      </c>
    </row>
    <row r="1195" spans="1:48" ht="27">
      <c r="A1195" s="535">
        <v>46075</v>
      </c>
      <c r="B1195" s="536">
        <v>102</v>
      </c>
      <c r="C1195" s="537">
        <v>0.35416666666666669</v>
      </c>
      <c r="D1195" s="538">
        <v>2085</v>
      </c>
      <c r="E1195" s="538" t="s">
        <v>84</v>
      </c>
      <c r="F1195" s="538" t="s">
        <v>55</v>
      </c>
      <c r="G1195" s="857">
        <v>14.01</v>
      </c>
      <c r="H1195" s="857"/>
      <c r="I1195" s="857"/>
      <c r="J1195" s="530"/>
      <c r="K1195" s="830">
        <v>13.63</v>
      </c>
      <c r="L1195" s="539">
        <f>(SSSE[[#This Row],[Protéine Brut (%) (+/-0,7)]]/(100-SSSE[[#This Row],[Humidité (%)]]))*100</f>
        <v>15.850680311664147</v>
      </c>
      <c r="M1195" s="865">
        <v>0.01</v>
      </c>
      <c r="N1195" s="865"/>
      <c r="O1195" s="865">
        <v>0.81</v>
      </c>
      <c r="P1195" s="865">
        <v>1.29</v>
      </c>
      <c r="Q1195" s="863">
        <f>SUM(M1195:P1195)</f>
        <v>2.1100000000000003</v>
      </c>
      <c r="R1195" s="862">
        <v>10.51</v>
      </c>
      <c r="S1195" s="862">
        <v>27.64</v>
      </c>
      <c r="T1195" s="862">
        <v>19.38</v>
      </c>
      <c r="U1195" s="863">
        <f>SUM(SSSE[[#This Row],[G 355µ]:[G 250µ]])</f>
        <v>57.53</v>
      </c>
      <c r="V1195" s="862">
        <v>17.75</v>
      </c>
      <c r="W1195" s="862">
        <v>12.53</v>
      </c>
      <c r="X1195" s="862">
        <v>5.22</v>
      </c>
      <c r="Y1195" s="883">
        <v>4.09</v>
      </c>
      <c r="Z1195" s="867">
        <f t="shared" ref="Z1195:Z1196" si="186">SUM(V1195:Y1195)</f>
        <v>39.590000000000003</v>
      </c>
      <c r="AA1195" s="822">
        <v>35.43</v>
      </c>
      <c r="AB1195" s="822">
        <v>80.91</v>
      </c>
      <c r="AC1195" s="833">
        <v>12.72</v>
      </c>
      <c r="AD1195" s="531">
        <v>85.19</v>
      </c>
      <c r="AE1195" s="531">
        <v>-1.0900000000000001</v>
      </c>
      <c r="AF1195" s="531">
        <v>20.36</v>
      </c>
      <c r="AG1195" s="540">
        <v>4</v>
      </c>
      <c r="AH1195" s="540">
        <v>72</v>
      </c>
      <c r="AI1195" s="533"/>
      <c r="AJ1195" s="437"/>
      <c r="AK1195" s="437" t="s">
        <v>3333</v>
      </c>
      <c r="AL1195" s="437"/>
      <c r="AM1195" s="550" t="s">
        <v>55</v>
      </c>
      <c r="AN1195" s="551" t="s">
        <v>55</v>
      </c>
      <c r="AO1195" s="550" t="s">
        <v>55</v>
      </c>
      <c r="AP1195" s="550" t="s">
        <v>55</v>
      </c>
      <c r="AQ1195" s="609" t="s">
        <v>32</v>
      </c>
      <c r="AR1195" s="550" t="s">
        <v>2239</v>
      </c>
      <c r="AS1195" s="437"/>
      <c r="AT1195" s="437"/>
      <c r="AU1195" s="796" t="s">
        <v>2241</v>
      </c>
      <c r="AV1195" s="437">
        <v>1194</v>
      </c>
    </row>
    <row r="1196" spans="1:48" ht="27">
      <c r="A1196" s="541">
        <v>46075</v>
      </c>
      <c r="B1196" s="542">
        <v>102</v>
      </c>
      <c r="C1196" s="543">
        <v>0.35416666666666669</v>
      </c>
      <c r="D1196" s="544">
        <v>2086</v>
      </c>
      <c r="E1196" s="544" t="s">
        <v>84</v>
      </c>
      <c r="F1196" s="544" t="s">
        <v>55</v>
      </c>
      <c r="G1196" s="858">
        <v>14.18</v>
      </c>
      <c r="H1196" s="858"/>
      <c r="I1196" s="858"/>
      <c r="J1196" s="545"/>
      <c r="K1196" s="831">
        <v>13.95</v>
      </c>
      <c r="L1196" s="546">
        <f>(SSSE[[#This Row],[Protéine Brut (%) (+/-0,7)]]/(100-SSSE[[#This Row],[Humidité (%)]]))*100</f>
        <v>16.254952225588443</v>
      </c>
      <c r="M1196" s="866">
        <v>0.05</v>
      </c>
      <c r="N1196" s="866"/>
      <c r="O1196" s="866">
        <v>0.9</v>
      </c>
      <c r="P1196" s="866">
        <v>1.2</v>
      </c>
      <c r="Q1196" s="863">
        <f t="shared" ref="Q1196:Q1198" si="187">SUM(M1196:P1196)</f>
        <v>2.15</v>
      </c>
      <c r="R1196" s="868">
        <v>11</v>
      </c>
      <c r="S1196" s="868">
        <v>29</v>
      </c>
      <c r="T1196" s="868">
        <v>18</v>
      </c>
      <c r="U1196" s="863">
        <f>SUM(SSSE[[#This Row],[G 355µ]:[G 250µ]])</f>
        <v>58</v>
      </c>
      <c r="V1196" s="868">
        <v>19</v>
      </c>
      <c r="W1196" s="868">
        <v>12</v>
      </c>
      <c r="X1196" s="868">
        <v>6</v>
      </c>
      <c r="Y1196" s="884">
        <v>3</v>
      </c>
      <c r="Z1196" s="867">
        <f t="shared" si="186"/>
        <v>40</v>
      </c>
      <c r="AA1196" s="824"/>
      <c r="AB1196" s="824"/>
      <c r="AC1196" s="1122"/>
      <c r="AD1196" s="547">
        <v>85.29</v>
      </c>
      <c r="AE1196" s="547">
        <v>-1.1399999999999999</v>
      </c>
      <c r="AF1196" s="547">
        <v>20.059999999999999</v>
      </c>
      <c r="AG1196" s="549">
        <v>4</v>
      </c>
      <c r="AH1196" s="549">
        <v>70</v>
      </c>
      <c r="AI1196" s="949"/>
      <c r="AJ1196" s="550"/>
      <c r="AK1196" s="550" t="s">
        <v>3335</v>
      </c>
      <c r="AL1196" s="550"/>
      <c r="AM1196" s="550" t="s">
        <v>55</v>
      </c>
      <c r="AN1196" s="551" t="s">
        <v>55</v>
      </c>
      <c r="AO1196" s="550" t="s">
        <v>55</v>
      </c>
      <c r="AP1196" s="550" t="s">
        <v>55</v>
      </c>
      <c r="AQ1196" s="609" t="s">
        <v>32</v>
      </c>
      <c r="AR1196" s="550" t="s">
        <v>2239</v>
      </c>
      <c r="AS1196" s="550"/>
      <c r="AT1196" s="437"/>
      <c r="AU1196" s="796" t="s">
        <v>2241</v>
      </c>
      <c r="AV1196" s="437">
        <v>1195</v>
      </c>
    </row>
    <row r="1197" spans="1:48" ht="27">
      <c r="A1197" s="535">
        <v>46075</v>
      </c>
      <c r="B1197" s="536">
        <v>102</v>
      </c>
      <c r="C1197" s="537">
        <v>0.35416666666666669</v>
      </c>
      <c r="D1197" s="538">
        <v>2087</v>
      </c>
      <c r="E1197" s="538" t="s">
        <v>84</v>
      </c>
      <c r="F1197" s="538" t="s">
        <v>55</v>
      </c>
      <c r="G1197" s="857">
        <v>14.1</v>
      </c>
      <c r="H1197" s="857"/>
      <c r="I1197" s="857"/>
      <c r="J1197" s="530"/>
      <c r="K1197" s="830">
        <v>14.09</v>
      </c>
      <c r="L1197" s="539">
        <f>(SSSE[[#This Row],[Protéine Brut (%) (+/-0,7)]]/(100-SSSE[[#This Row],[Humidité (%)]]))*100</f>
        <v>16.402793946449361</v>
      </c>
      <c r="M1197" s="865">
        <v>0.08</v>
      </c>
      <c r="N1197" s="865"/>
      <c r="O1197" s="865">
        <v>1.22</v>
      </c>
      <c r="P1197" s="865">
        <v>1.77</v>
      </c>
      <c r="Q1197" s="863">
        <f t="shared" si="187"/>
        <v>3.0700000000000003</v>
      </c>
      <c r="R1197" s="862">
        <v>13.66</v>
      </c>
      <c r="S1197" s="862">
        <v>29.22</v>
      </c>
      <c r="T1197" s="862">
        <v>18.03</v>
      </c>
      <c r="U1197" s="863">
        <f>SUM(SSSE[[#This Row],[G 355µ]:[G 250µ]])</f>
        <v>60.91</v>
      </c>
      <c r="V1197" s="862">
        <v>15</v>
      </c>
      <c r="W1197" s="862">
        <v>10.94</v>
      </c>
      <c r="X1197" s="862">
        <v>5.5</v>
      </c>
      <c r="Y1197" s="883">
        <v>3.15</v>
      </c>
      <c r="Z1197" s="863">
        <f t="shared" ref="Z1197:Z1200" si="188">SUM(V1197:Y1197)</f>
        <v>34.589999999999996</v>
      </c>
      <c r="AA1197" s="822">
        <v>33.29</v>
      </c>
      <c r="AB1197" s="822">
        <v>82.5</v>
      </c>
      <c r="AC1197" s="833">
        <v>12.77</v>
      </c>
      <c r="AD1197" s="531">
        <v>84.99</v>
      </c>
      <c r="AE1197" s="531">
        <v>-1.03</v>
      </c>
      <c r="AF1197" s="531">
        <v>20.010000000000002</v>
      </c>
      <c r="AG1197" s="540">
        <v>4</v>
      </c>
      <c r="AH1197" s="540">
        <v>70</v>
      </c>
      <c r="AI1197" s="533"/>
      <c r="AJ1197" s="437"/>
      <c r="AK1197" s="437" t="s">
        <v>3333</v>
      </c>
      <c r="AL1197" s="437"/>
      <c r="AM1197" s="437" t="s">
        <v>55</v>
      </c>
      <c r="AN1197" s="534" t="s">
        <v>55</v>
      </c>
      <c r="AO1197" s="437" t="s">
        <v>55</v>
      </c>
      <c r="AP1197" s="437" t="s">
        <v>55</v>
      </c>
      <c r="AQ1197" s="609" t="s">
        <v>32</v>
      </c>
      <c r="AR1197" s="437" t="s">
        <v>2239</v>
      </c>
      <c r="AS1197" s="437"/>
      <c r="AT1197" s="437"/>
      <c r="AU1197" s="796" t="s">
        <v>2241</v>
      </c>
      <c r="AV1197" s="437">
        <v>1196</v>
      </c>
    </row>
    <row r="1198" spans="1:48" ht="27">
      <c r="A1198" s="541">
        <v>46075</v>
      </c>
      <c r="B1198" s="542">
        <v>102</v>
      </c>
      <c r="C1198" s="543">
        <v>0.35416666666666669</v>
      </c>
      <c r="D1198" s="544">
        <v>2088</v>
      </c>
      <c r="E1198" s="544" t="s">
        <v>84</v>
      </c>
      <c r="F1198" s="544" t="s">
        <v>55</v>
      </c>
      <c r="G1198" s="858">
        <v>14.14</v>
      </c>
      <c r="H1198" s="858"/>
      <c r="I1198" s="858"/>
      <c r="J1198" s="545"/>
      <c r="K1198" s="831">
        <v>14.22</v>
      </c>
      <c r="L1198" s="546">
        <f>(SSSE[[#This Row],[Protéine Brut (%) (+/-0,7)]]/(100-SSSE[[#This Row],[Humidité (%)]]))*100</f>
        <v>16.561844863731658</v>
      </c>
      <c r="M1198" s="866">
        <v>0.1</v>
      </c>
      <c r="N1198" s="866"/>
      <c r="O1198" s="866">
        <v>1</v>
      </c>
      <c r="P1198" s="866">
        <v>1.5</v>
      </c>
      <c r="Q1198" s="863">
        <f t="shared" si="187"/>
        <v>2.6</v>
      </c>
      <c r="R1198" s="868">
        <v>12</v>
      </c>
      <c r="S1198" s="868">
        <v>28</v>
      </c>
      <c r="T1198" s="868">
        <v>19</v>
      </c>
      <c r="U1198" s="863">
        <f>SUM(SSSE[[#This Row],[G 355µ]:[G 250µ]])</f>
        <v>59</v>
      </c>
      <c r="V1198" s="868">
        <v>16</v>
      </c>
      <c r="W1198" s="868">
        <v>13</v>
      </c>
      <c r="X1198" s="868">
        <v>5</v>
      </c>
      <c r="Y1198" s="884">
        <v>3</v>
      </c>
      <c r="Z1198" s="867">
        <f t="shared" si="188"/>
        <v>37</v>
      </c>
      <c r="AA1198" s="824"/>
      <c r="AB1198" s="824"/>
      <c r="AC1198" s="1122"/>
      <c r="AD1198" s="547">
        <v>84.96</v>
      </c>
      <c r="AE1198" s="547">
        <v>-1</v>
      </c>
      <c r="AF1198" s="547">
        <v>19.73</v>
      </c>
      <c r="AG1198" s="549">
        <v>3</v>
      </c>
      <c r="AH1198" s="549">
        <v>70</v>
      </c>
      <c r="AI1198" s="949"/>
      <c r="AJ1198" s="550"/>
      <c r="AK1198" s="550" t="s">
        <v>3335</v>
      </c>
      <c r="AL1198" s="550"/>
      <c r="AM1198" s="550" t="s">
        <v>55</v>
      </c>
      <c r="AN1198" s="551" t="s">
        <v>55</v>
      </c>
      <c r="AO1198" s="550" t="s">
        <v>55</v>
      </c>
      <c r="AP1198" s="550" t="s">
        <v>55</v>
      </c>
      <c r="AQ1198" s="609" t="s">
        <v>32</v>
      </c>
      <c r="AR1198" s="550" t="s">
        <v>2239</v>
      </c>
      <c r="AS1198" s="550"/>
      <c r="AT1198" s="437"/>
      <c r="AU1198" s="796" t="s">
        <v>2241</v>
      </c>
      <c r="AV1198" s="437">
        <v>1197</v>
      </c>
    </row>
    <row r="1199" spans="1:48" ht="27">
      <c r="A1199" s="535">
        <v>46075</v>
      </c>
      <c r="B1199" s="536">
        <v>102</v>
      </c>
      <c r="C1199" s="537">
        <v>0.5</v>
      </c>
      <c r="D1199" s="538">
        <v>2111</v>
      </c>
      <c r="E1199" s="538" t="s">
        <v>84</v>
      </c>
      <c r="F1199" s="538" t="s">
        <v>55</v>
      </c>
      <c r="G1199" s="857">
        <v>14.15</v>
      </c>
      <c r="H1199" s="857"/>
      <c r="I1199" s="857"/>
      <c r="J1199" s="530"/>
      <c r="K1199" s="830">
        <v>13.71</v>
      </c>
      <c r="L1199" s="539">
        <f>(SSSE[[#This Row],[Protéine Brut (%) (+/-0,7)]]/(100-SSSE[[#This Row],[Humidité (%)]]))*100</f>
        <v>15.969714618520678</v>
      </c>
      <c r="M1199" s="865">
        <v>0.04</v>
      </c>
      <c r="N1199" s="865"/>
      <c r="O1199" s="865">
        <v>0.95</v>
      </c>
      <c r="P1199" s="865">
        <v>1.1499999999999999</v>
      </c>
      <c r="Q1199" s="863">
        <f>SUM(M1199:P1199)</f>
        <v>2.1399999999999997</v>
      </c>
      <c r="R1199" s="862">
        <v>11.87</v>
      </c>
      <c r="S1199" s="862">
        <v>28.79</v>
      </c>
      <c r="T1199" s="862">
        <v>19.420000000000002</v>
      </c>
      <c r="U1199" s="863">
        <f>SUM(SSSE[[#This Row],[G 355µ]:[G 250µ]])</f>
        <v>60.08</v>
      </c>
      <c r="V1199" s="862">
        <v>18.47</v>
      </c>
      <c r="W1199" s="862">
        <v>9.09</v>
      </c>
      <c r="X1199" s="862">
        <v>4.97</v>
      </c>
      <c r="Y1199" s="883">
        <v>4.1100000000000003</v>
      </c>
      <c r="Z1199" s="863">
        <f t="shared" si="188"/>
        <v>36.64</v>
      </c>
      <c r="AA1199" s="822">
        <v>34</v>
      </c>
      <c r="AB1199" s="822">
        <v>82</v>
      </c>
      <c r="AC1199" s="833">
        <v>12.5</v>
      </c>
      <c r="AD1199" s="531">
        <v>85.6</v>
      </c>
      <c r="AE1199" s="531">
        <v>-1.22</v>
      </c>
      <c r="AF1199" s="531">
        <v>20.11</v>
      </c>
      <c r="AG1199" s="540">
        <v>3</v>
      </c>
      <c r="AH1199" s="540">
        <v>60</v>
      </c>
      <c r="AI1199" s="533"/>
      <c r="AJ1199" s="437"/>
      <c r="AK1199" s="437" t="s">
        <v>3333</v>
      </c>
      <c r="AL1199" s="437"/>
      <c r="AM1199" s="437" t="s">
        <v>55</v>
      </c>
      <c r="AN1199" s="534" t="s">
        <v>55</v>
      </c>
      <c r="AO1199" s="437" t="s">
        <v>55</v>
      </c>
      <c r="AP1199" s="437" t="s">
        <v>55</v>
      </c>
      <c r="AQ1199" s="609" t="s">
        <v>32</v>
      </c>
      <c r="AR1199" s="437" t="s">
        <v>2239</v>
      </c>
      <c r="AS1199" s="437"/>
      <c r="AT1199" s="437"/>
      <c r="AU1199" s="796" t="s">
        <v>2241</v>
      </c>
      <c r="AV1199" s="437">
        <v>1198</v>
      </c>
    </row>
    <row r="1200" spans="1:48" ht="27">
      <c r="A1200" s="535">
        <v>46075</v>
      </c>
      <c r="B1200" s="536">
        <v>102</v>
      </c>
      <c r="C1200" s="537">
        <v>0.5</v>
      </c>
      <c r="D1200" s="538">
        <v>2112</v>
      </c>
      <c r="E1200" s="538" t="s">
        <v>84</v>
      </c>
      <c r="F1200" s="538" t="s">
        <v>55</v>
      </c>
      <c r="G1200" s="857">
        <v>14.1</v>
      </c>
      <c r="H1200" s="857"/>
      <c r="I1200" s="857"/>
      <c r="J1200" s="530"/>
      <c r="K1200" s="830">
        <v>13.75</v>
      </c>
      <c r="L1200" s="539">
        <f>(SSSE[[#This Row],[Protéine Brut (%) (+/-0,7)]]/(100-SSSE[[#This Row],[Humidité (%)]]))*100</f>
        <v>16.006984866123396</v>
      </c>
      <c r="M1200" s="865"/>
      <c r="N1200" s="865"/>
      <c r="O1200" s="865"/>
      <c r="P1200" s="865"/>
      <c r="Q1200" s="863"/>
      <c r="R1200" s="862"/>
      <c r="S1200" s="862"/>
      <c r="T1200" s="862"/>
      <c r="U1200" s="867"/>
      <c r="V1200" s="862"/>
      <c r="W1200" s="862"/>
      <c r="X1200" s="862"/>
      <c r="Y1200" s="883"/>
      <c r="Z1200" s="863"/>
      <c r="AA1200" s="822"/>
      <c r="AB1200" s="822"/>
      <c r="AC1200" s="833"/>
      <c r="AD1200" s="531">
        <v>85.45</v>
      </c>
      <c r="AE1200" s="531">
        <v>-1.18</v>
      </c>
      <c r="AF1200" s="531">
        <v>20.3</v>
      </c>
      <c r="AG1200" s="540">
        <v>3</v>
      </c>
      <c r="AH1200" s="540">
        <v>62</v>
      </c>
      <c r="AI1200" s="533"/>
      <c r="AJ1200" s="437"/>
      <c r="AK1200" s="437" t="s">
        <v>3335</v>
      </c>
      <c r="AL1200" s="437"/>
      <c r="AM1200" s="437" t="s">
        <v>55</v>
      </c>
      <c r="AN1200" s="534" t="s">
        <v>55</v>
      </c>
      <c r="AO1200" s="437" t="s">
        <v>55</v>
      </c>
      <c r="AP1200" s="437" t="s">
        <v>55</v>
      </c>
      <c r="AQ1200" s="609" t="s">
        <v>32</v>
      </c>
      <c r="AR1200" s="437" t="s">
        <v>2239</v>
      </c>
      <c r="AS1200" s="437"/>
      <c r="AT1200" s="437"/>
      <c r="AU1200" s="796" t="s">
        <v>2241</v>
      </c>
      <c r="AV1200" s="437">
        <v>1199</v>
      </c>
    </row>
    <row r="1201" spans="1:48" ht="27">
      <c r="A1201" s="535">
        <v>46075</v>
      </c>
      <c r="B1201" s="536">
        <v>102</v>
      </c>
      <c r="C1201" s="537">
        <v>0.54166666666666663</v>
      </c>
      <c r="D1201" s="538">
        <v>2113</v>
      </c>
      <c r="E1201" s="538" t="s">
        <v>84</v>
      </c>
      <c r="F1201" s="538" t="s">
        <v>55</v>
      </c>
      <c r="G1201" s="857">
        <v>14.04</v>
      </c>
      <c r="H1201" s="857"/>
      <c r="I1201" s="857"/>
      <c r="J1201" s="530"/>
      <c r="K1201" s="830">
        <v>13.78</v>
      </c>
      <c r="L1201" s="539">
        <f>(SSSE[[#This Row],[Protéine Brut (%) (+/-0,7)]]/(100-SSSE[[#This Row],[Humidité (%)]]))*100</f>
        <v>16.03071195905072</v>
      </c>
      <c r="M1201" s="865">
        <v>0.08</v>
      </c>
      <c r="N1201" s="865"/>
      <c r="O1201" s="865">
        <v>1.3</v>
      </c>
      <c r="P1201" s="865">
        <v>1.2</v>
      </c>
      <c r="Q1201" s="863">
        <f t="shared" ref="Q1200:Q1202" si="189">SUM(M1201:P1201)</f>
        <v>2.58</v>
      </c>
      <c r="R1201" s="862">
        <v>12</v>
      </c>
      <c r="S1201" s="862">
        <v>29.22</v>
      </c>
      <c r="T1201" s="862">
        <v>19</v>
      </c>
      <c r="U1201" s="863">
        <f>SUM(SSSE[[#This Row],[G 355µ]:[G 250µ]])</f>
        <v>60.22</v>
      </c>
      <c r="V1201" s="862">
        <v>16</v>
      </c>
      <c r="W1201" s="862">
        <v>10</v>
      </c>
      <c r="X1201" s="862">
        <v>5.5</v>
      </c>
      <c r="Y1201" s="883">
        <v>3.15</v>
      </c>
      <c r="Z1201" s="863">
        <f t="shared" ref="Z1201:Z1202" si="190">SUM(V1201:Y1201)</f>
        <v>34.65</v>
      </c>
      <c r="AA1201" s="822">
        <v>34.5</v>
      </c>
      <c r="AB1201" s="822">
        <v>81</v>
      </c>
      <c r="AC1201" s="833">
        <v>12.6</v>
      </c>
      <c r="AD1201" s="531">
        <v>85.5</v>
      </c>
      <c r="AE1201" s="531">
        <v>-1.07</v>
      </c>
      <c r="AF1201" s="531">
        <v>19.920000000000002</v>
      </c>
      <c r="AG1201" s="540">
        <v>3</v>
      </c>
      <c r="AH1201" s="540">
        <v>65</v>
      </c>
      <c r="AI1201" s="533"/>
      <c r="AJ1201" s="437"/>
      <c r="AK1201" s="437" t="s">
        <v>3333</v>
      </c>
      <c r="AL1201" s="437"/>
      <c r="AM1201" s="437" t="s">
        <v>55</v>
      </c>
      <c r="AN1201" s="534" t="s">
        <v>55</v>
      </c>
      <c r="AO1201" s="437" t="s">
        <v>55</v>
      </c>
      <c r="AP1201" s="437" t="s">
        <v>55</v>
      </c>
      <c r="AQ1201" s="609" t="s">
        <v>32</v>
      </c>
      <c r="AR1201" s="437" t="s">
        <v>2239</v>
      </c>
      <c r="AS1201" s="437"/>
      <c r="AT1201" s="437"/>
      <c r="AU1201" s="796" t="s">
        <v>2241</v>
      </c>
      <c r="AV1201" s="437">
        <v>1200</v>
      </c>
    </row>
    <row r="1202" spans="1:48" ht="27">
      <c r="A1202" s="541">
        <v>46075</v>
      </c>
      <c r="B1202" s="542">
        <v>102</v>
      </c>
      <c r="C1202" s="543">
        <v>0.54166666666666663</v>
      </c>
      <c r="D1202" s="544">
        <v>2114</v>
      </c>
      <c r="E1202" s="544" t="s">
        <v>84</v>
      </c>
      <c r="F1202" s="544" t="s">
        <v>55</v>
      </c>
      <c r="G1202" s="858">
        <v>14.04</v>
      </c>
      <c r="H1202" s="858"/>
      <c r="I1202" s="858"/>
      <c r="J1202" s="545"/>
      <c r="K1202" s="831">
        <v>13.91</v>
      </c>
      <c r="L1202" s="546">
        <f>(SSSE[[#This Row],[Protéine Brut (%) (+/-0,7)]]/(100-SSSE[[#This Row],[Humidité (%)]]))*100</f>
        <v>16.181945090739877</v>
      </c>
      <c r="M1202" s="866"/>
      <c r="N1202" s="866"/>
      <c r="O1202" s="866"/>
      <c r="P1202" s="866"/>
      <c r="Q1202" s="867"/>
      <c r="R1202" s="868"/>
      <c r="S1202" s="868"/>
      <c r="T1202" s="868"/>
      <c r="U1202" s="867"/>
      <c r="V1202" s="868"/>
      <c r="W1202" s="868"/>
      <c r="X1202" s="868"/>
      <c r="Y1202" s="884"/>
      <c r="Z1202" s="867"/>
      <c r="AA1202" s="824"/>
      <c r="AB1202" s="824"/>
      <c r="AC1202" s="1122"/>
      <c r="AD1202" s="547">
        <v>85.57</v>
      </c>
      <c r="AE1202" s="547">
        <v>-1.1000000000000001</v>
      </c>
      <c r="AF1202" s="547">
        <v>19.690000000000001</v>
      </c>
      <c r="AG1202" s="549">
        <v>3</v>
      </c>
      <c r="AH1202" s="549">
        <v>69</v>
      </c>
      <c r="AI1202" s="949"/>
      <c r="AJ1202" s="550"/>
      <c r="AK1202" s="550" t="s">
        <v>3335</v>
      </c>
      <c r="AL1202" s="550"/>
      <c r="AM1202" s="550" t="s">
        <v>55</v>
      </c>
      <c r="AN1202" s="551" t="s">
        <v>55</v>
      </c>
      <c r="AO1202" s="550" t="s">
        <v>55</v>
      </c>
      <c r="AP1202" s="550" t="s">
        <v>55</v>
      </c>
      <c r="AQ1202" s="609" t="s">
        <v>32</v>
      </c>
      <c r="AR1202" s="550" t="s">
        <v>2239</v>
      </c>
      <c r="AS1202" s="550"/>
      <c r="AT1202" s="437"/>
      <c r="AU1202" s="796" t="s">
        <v>2241</v>
      </c>
      <c r="AV1202" s="437">
        <v>1201</v>
      </c>
    </row>
    <row r="1203" spans="1:48" ht="27">
      <c r="A1203" s="535">
        <v>46076</v>
      </c>
      <c r="B1203" s="536">
        <v>102</v>
      </c>
      <c r="C1203" s="537">
        <v>0.34722222222222221</v>
      </c>
      <c r="D1203" s="538">
        <v>2115</v>
      </c>
      <c r="E1203" s="538" t="s">
        <v>84</v>
      </c>
      <c r="F1203" s="538" t="s">
        <v>55</v>
      </c>
      <c r="G1203" s="1301">
        <v>14.41</v>
      </c>
      <c r="H1203" s="1301">
        <v>14.26</v>
      </c>
      <c r="I1203" s="1301">
        <v>14.2</v>
      </c>
      <c r="J1203" s="530"/>
      <c r="K1203" s="830">
        <v>13.89</v>
      </c>
      <c r="L1203" s="539">
        <f>(SSSE[[#This Row],[Protéine Brut (%) (+/-0,7)]]/(100-SSSE[[#This Row],[Humidité (%)]]))*100</f>
        <v>16.228531370487207</v>
      </c>
      <c r="M1203" s="865">
        <v>0.08</v>
      </c>
      <c r="N1203" s="865"/>
      <c r="O1203" s="865">
        <v>1.02</v>
      </c>
      <c r="P1203" s="865">
        <v>1.45</v>
      </c>
      <c r="Q1203" s="863">
        <f t="shared" ref="Q1203:Q1205" si="191">SUM(M1203:P1203)</f>
        <v>2.5499999999999998</v>
      </c>
      <c r="R1203" s="862">
        <v>11.02</v>
      </c>
      <c r="S1203" s="862">
        <v>27.23</v>
      </c>
      <c r="T1203" s="862">
        <v>18.61</v>
      </c>
      <c r="U1203" s="863">
        <f>SUM(SSSE[[#This Row],[G 355µ]:[G 250µ]])</f>
        <v>56.86</v>
      </c>
      <c r="V1203" s="862">
        <v>19</v>
      </c>
      <c r="W1203" s="862">
        <v>10.44</v>
      </c>
      <c r="X1203" s="862">
        <v>5.33</v>
      </c>
      <c r="Y1203" s="883">
        <v>3.93</v>
      </c>
      <c r="Z1203" s="863">
        <f t="shared" ref="Z1203:Z1205" si="192">SUM(V1203:Y1203)</f>
        <v>38.699999999999996</v>
      </c>
      <c r="AA1203" s="822">
        <v>33</v>
      </c>
      <c r="AB1203" s="822">
        <v>80</v>
      </c>
      <c r="AC1203" s="833">
        <v>12.5</v>
      </c>
      <c r="AD1203" s="531">
        <v>85.03</v>
      </c>
      <c r="AE1203" s="531">
        <v>-1.1599999999999999</v>
      </c>
      <c r="AF1203" s="531">
        <v>19.5</v>
      </c>
      <c r="AG1203" s="540">
        <v>3</v>
      </c>
      <c r="AH1203" s="540">
        <v>65</v>
      </c>
      <c r="AI1203" s="533">
        <v>0.65</v>
      </c>
      <c r="AJ1203" s="437"/>
      <c r="AK1203" s="437" t="s">
        <v>3333</v>
      </c>
      <c r="AL1203" s="437"/>
      <c r="AM1203" s="437" t="s">
        <v>55</v>
      </c>
      <c r="AN1203" s="534" t="s">
        <v>55</v>
      </c>
      <c r="AO1203" s="437" t="s">
        <v>55</v>
      </c>
      <c r="AP1203" s="437" t="s">
        <v>55</v>
      </c>
      <c r="AQ1203" s="609" t="s">
        <v>32</v>
      </c>
      <c r="AR1203" s="437" t="s">
        <v>2239</v>
      </c>
      <c r="AS1203" s="437"/>
      <c r="AT1203" s="437"/>
      <c r="AU1203" s="796" t="s">
        <v>2241</v>
      </c>
      <c r="AV1203" s="437">
        <v>1202</v>
      </c>
    </row>
    <row r="1204" spans="1:48" ht="27">
      <c r="A1204" s="541">
        <v>46076</v>
      </c>
      <c r="B1204" s="542">
        <v>102</v>
      </c>
      <c r="C1204" s="543">
        <v>0.34722222222222221</v>
      </c>
      <c r="D1204" s="544">
        <v>2116</v>
      </c>
      <c r="E1204" s="544" t="s">
        <v>84</v>
      </c>
      <c r="F1204" s="544" t="s">
        <v>55</v>
      </c>
      <c r="G1204" s="1218">
        <v>14.35</v>
      </c>
      <c r="H1204" s="1218">
        <v>14.12</v>
      </c>
      <c r="I1204" s="1218">
        <v>14.1</v>
      </c>
      <c r="J1204" s="545"/>
      <c r="K1204" s="831">
        <v>14</v>
      </c>
      <c r="L1204" s="546">
        <f>(SSSE[[#This Row],[Protéine Brut (%) (+/-0,7)]]/(100-SSSE[[#This Row],[Humidité (%)]]))*100</f>
        <v>16.345592527729131</v>
      </c>
      <c r="M1204" s="866">
        <v>0.14000000000000001</v>
      </c>
      <c r="N1204" s="866"/>
      <c r="O1204" s="866">
        <v>1.04</v>
      </c>
      <c r="P1204" s="866">
        <v>1.57</v>
      </c>
      <c r="Q1204" s="863">
        <f t="shared" si="191"/>
        <v>2.75</v>
      </c>
      <c r="R1204" s="868">
        <v>10.96</v>
      </c>
      <c r="S1204" s="868">
        <v>27.3</v>
      </c>
      <c r="T1204" s="868">
        <v>18.77</v>
      </c>
      <c r="U1204" s="863">
        <f>SUM(SSSE[[#This Row],[G 355µ]:[G 250µ]])</f>
        <v>57.03</v>
      </c>
      <c r="V1204" s="868">
        <v>18.59</v>
      </c>
      <c r="W1204" s="868">
        <v>10.130000000000001</v>
      </c>
      <c r="X1204" s="868">
        <v>5.2</v>
      </c>
      <c r="Y1204" s="884">
        <v>4.2300000000000004</v>
      </c>
      <c r="Z1204" s="863">
        <f t="shared" si="192"/>
        <v>38.150000000000006</v>
      </c>
      <c r="AA1204" s="824"/>
      <c r="AB1204" s="824"/>
      <c r="AC1204" s="1122"/>
      <c r="AD1204" s="547">
        <v>85.05</v>
      </c>
      <c r="AE1204" s="547">
        <v>-1.2</v>
      </c>
      <c r="AF1204" s="547">
        <v>19.579999999999998</v>
      </c>
      <c r="AG1204" s="549">
        <v>4</v>
      </c>
      <c r="AH1204" s="549">
        <v>66</v>
      </c>
      <c r="AI1204" s="949"/>
      <c r="AJ1204" s="550"/>
      <c r="AK1204" s="550" t="s">
        <v>3335</v>
      </c>
      <c r="AL1204" s="550"/>
      <c r="AM1204" s="550" t="s">
        <v>55</v>
      </c>
      <c r="AN1204" s="551" t="s">
        <v>55</v>
      </c>
      <c r="AO1204" s="550" t="s">
        <v>55</v>
      </c>
      <c r="AP1204" s="550" t="s">
        <v>55</v>
      </c>
      <c r="AQ1204" s="609" t="s">
        <v>32</v>
      </c>
      <c r="AR1204" s="550" t="s">
        <v>2239</v>
      </c>
      <c r="AS1204" s="550"/>
      <c r="AT1204" s="437"/>
      <c r="AU1204" s="796" t="s">
        <v>2241</v>
      </c>
      <c r="AV1204" s="437">
        <v>1203</v>
      </c>
    </row>
    <row r="1205" spans="1:48" ht="27">
      <c r="A1205" s="541">
        <v>46076</v>
      </c>
      <c r="B1205" s="542">
        <v>102</v>
      </c>
      <c r="C1205" s="543">
        <v>0.375</v>
      </c>
      <c r="D1205" s="544">
        <v>2119</v>
      </c>
      <c r="E1205" s="544" t="s">
        <v>21</v>
      </c>
      <c r="F1205" s="544" t="s">
        <v>55</v>
      </c>
      <c r="G1205" s="1218">
        <v>14.3</v>
      </c>
      <c r="H1205" s="858"/>
      <c r="I1205" s="858"/>
      <c r="J1205" s="545"/>
      <c r="K1205" s="831">
        <v>13.91</v>
      </c>
      <c r="L1205" s="546">
        <f>(SSSE[[#This Row],[Protéine Brut (%) (+/-0,7)]]/(100-SSSE[[#This Row],[Humidité (%)]]))*100</f>
        <v>16.231038506417736</v>
      </c>
      <c r="M1205" s="866">
        <v>0.04</v>
      </c>
      <c r="N1205" s="866"/>
      <c r="O1205" s="866">
        <v>1.26</v>
      </c>
      <c r="P1205" s="866">
        <v>1.55</v>
      </c>
      <c r="Q1205" s="863">
        <f t="shared" si="191"/>
        <v>2.85</v>
      </c>
      <c r="R1205" s="868">
        <v>12.07</v>
      </c>
      <c r="S1205" s="868">
        <v>30.66</v>
      </c>
      <c r="T1205" s="868">
        <v>18.510000000000002</v>
      </c>
      <c r="U1205" s="863">
        <f>SUM(SSSE[[#This Row],[G 355µ]:[G 250µ]])</f>
        <v>61.240000000000009</v>
      </c>
      <c r="V1205" s="868">
        <v>19.079999999999998</v>
      </c>
      <c r="W1205" s="868">
        <v>9.77</v>
      </c>
      <c r="X1205" s="868">
        <v>4.2</v>
      </c>
      <c r="Y1205" s="884">
        <v>1.4</v>
      </c>
      <c r="Z1205" s="863">
        <f t="shared" si="192"/>
        <v>34.449999999999996</v>
      </c>
      <c r="AA1205" s="824"/>
      <c r="AB1205" s="824"/>
      <c r="AC1205" s="1122"/>
      <c r="AD1205" s="547">
        <v>85.17</v>
      </c>
      <c r="AE1205" s="547">
        <v>-1.17</v>
      </c>
      <c r="AF1205" s="547">
        <v>19.61</v>
      </c>
      <c r="AG1205" s="549">
        <v>2</v>
      </c>
      <c r="AH1205" s="549">
        <v>55</v>
      </c>
      <c r="AI1205" s="949">
        <v>0.78</v>
      </c>
      <c r="AJ1205" s="550"/>
      <c r="AK1205" s="550"/>
      <c r="AL1205" s="550"/>
      <c r="AM1205" s="550" t="s">
        <v>55</v>
      </c>
      <c r="AN1205" s="551" t="s">
        <v>55</v>
      </c>
      <c r="AO1205" s="550" t="s">
        <v>55</v>
      </c>
      <c r="AP1205" s="550" t="s">
        <v>55</v>
      </c>
      <c r="AQ1205" s="609" t="s">
        <v>32</v>
      </c>
      <c r="AR1205" s="550" t="s">
        <v>2239</v>
      </c>
      <c r="AS1205" s="550"/>
      <c r="AT1205" s="437"/>
      <c r="AU1205" s="796" t="s">
        <v>2241</v>
      </c>
      <c r="AV1205" s="437">
        <v>1204</v>
      </c>
    </row>
    <row r="1206" spans="1:48" ht="27">
      <c r="A1206" s="535">
        <v>46076</v>
      </c>
      <c r="B1206" s="536">
        <v>102</v>
      </c>
      <c r="C1206" s="537">
        <v>0.4375</v>
      </c>
      <c r="D1206" s="538">
        <v>2136</v>
      </c>
      <c r="E1206" s="538" t="s">
        <v>84</v>
      </c>
      <c r="F1206" s="538" t="s">
        <v>55</v>
      </c>
      <c r="G1206" s="1301">
        <v>14.28</v>
      </c>
      <c r="H1206" s="857"/>
      <c r="I1206" s="857"/>
      <c r="J1206" s="530"/>
      <c r="K1206" s="830">
        <v>13.95</v>
      </c>
      <c r="L1206" s="539">
        <f>(SSSE[[#This Row],[Protéine Brut (%) (+/-0,7)]]/(100-SSSE[[#This Row],[Humidité (%)]]))*100</f>
        <v>16.27391507232851</v>
      </c>
      <c r="M1206" s="865">
        <v>0.02</v>
      </c>
      <c r="N1206" s="865"/>
      <c r="O1206" s="865">
        <v>0.77</v>
      </c>
      <c r="P1206" s="865">
        <v>1.28</v>
      </c>
      <c r="Q1206" s="863">
        <f t="shared" ref="Q1206:Q1208" si="193">SUM(M1206:P1206)</f>
        <v>2.0700000000000003</v>
      </c>
      <c r="R1206" s="862">
        <v>9.7899999999999991</v>
      </c>
      <c r="S1206" s="862">
        <v>26.42</v>
      </c>
      <c r="T1206" s="862">
        <v>19.2</v>
      </c>
      <c r="U1206" s="863">
        <f>SUM(SSSE[[#This Row],[G 355µ]:[G 250µ]])</f>
        <v>55.41</v>
      </c>
      <c r="V1206" s="862">
        <v>19.3</v>
      </c>
      <c r="W1206" s="862">
        <v>11.25</v>
      </c>
      <c r="X1206" s="862">
        <v>8.6</v>
      </c>
      <c r="Y1206" s="883">
        <v>1.5</v>
      </c>
      <c r="Z1206" s="863">
        <f t="shared" ref="Z1206:Z1208" si="194">SUM(V1206:Y1206)</f>
        <v>40.65</v>
      </c>
      <c r="AA1206" s="822">
        <v>36.32</v>
      </c>
      <c r="AB1206" s="822">
        <v>82.24</v>
      </c>
      <c r="AC1206" s="833">
        <v>12.8</v>
      </c>
      <c r="AD1206" s="531">
        <v>85.43</v>
      </c>
      <c r="AE1206" s="531">
        <v>-1.0900000000000001</v>
      </c>
      <c r="AF1206" s="531">
        <v>19.54</v>
      </c>
      <c r="AG1206" s="540">
        <v>3</v>
      </c>
      <c r="AH1206" s="540">
        <v>70</v>
      </c>
      <c r="AI1206" s="533"/>
      <c r="AJ1206" s="437"/>
      <c r="AK1206" s="437" t="s">
        <v>3333</v>
      </c>
      <c r="AL1206" s="437"/>
      <c r="AM1206" s="437" t="s">
        <v>55</v>
      </c>
      <c r="AN1206" s="534" t="s">
        <v>55</v>
      </c>
      <c r="AO1206" s="437" t="s">
        <v>55</v>
      </c>
      <c r="AP1206" s="437" t="s">
        <v>55</v>
      </c>
      <c r="AQ1206" s="609" t="s">
        <v>32</v>
      </c>
      <c r="AR1206" s="437" t="s">
        <v>2239</v>
      </c>
      <c r="AS1206" s="437"/>
      <c r="AT1206" s="437"/>
      <c r="AU1206" s="796" t="s">
        <v>2241</v>
      </c>
      <c r="AV1206" s="437">
        <v>1205</v>
      </c>
    </row>
    <row r="1207" spans="1:48" ht="27">
      <c r="A1207" s="541">
        <v>46076</v>
      </c>
      <c r="B1207" s="542">
        <v>102</v>
      </c>
      <c r="C1207" s="543">
        <v>0.4375</v>
      </c>
      <c r="D1207" s="544">
        <v>2137</v>
      </c>
      <c r="E1207" s="544" t="s">
        <v>84</v>
      </c>
      <c r="F1207" s="544" t="s">
        <v>55</v>
      </c>
      <c r="G1207" s="1218">
        <v>14.41</v>
      </c>
      <c r="H1207" s="858"/>
      <c r="I1207" s="858"/>
      <c r="J1207" s="545"/>
      <c r="K1207" s="831">
        <v>13.82</v>
      </c>
      <c r="L1207" s="539">
        <f>(SSSE[[#This Row],[Protéine Brut (%) (+/-0,7)]]/(100-SSSE[[#This Row],[Humidité (%)]]))*100</f>
        <v>16.146746115200376</v>
      </c>
      <c r="M1207" s="866"/>
      <c r="N1207" s="866"/>
      <c r="O1207" s="866"/>
      <c r="P1207" s="866"/>
      <c r="Q1207" s="867"/>
      <c r="R1207" s="868"/>
      <c r="S1207" s="868"/>
      <c r="T1207" s="868"/>
      <c r="U1207" s="867"/>
      <c r="V1207" s="868"/>
      <c r="W1207" s="868"/>
      <c r="X1207" s="868"/>
      <c r="Y1207" s="884"/>
      <c r="Z1207" s="867"/>
      <c r="AA1207" s="824"/>
      <c r="AB1207" s="824"/>
      <c r="AC1207" s="1122"/>
      <c r="AD1207" s="547">
        <v>85.37</v>
      </c>
      <c r="AE1207" s="547">
        <v>-1.17</v>
      </c>
      <c r="AF1207" s="547">
        <v>19.54</v>
      </c>
      <c r="AG1207" s="549">
        <v>3</v>
      </c>
      <c r="AH1207" s="549">
        <v>69</v>
      </c>
      <c r="AI1207" s="949"/>
      <c r="AJ1207" s="550"/>
      <c r="AK1207" s="550" t="s">
        <v>3335</v>
      </c>
      <c r="AL1207" s="550"/>
      <c r="AM1207" s="550" t="s">
        <v>55</v>
      </c>
      <c r="AN1207" s="551" t="s">
        <v>55</v>
      </c>
      <c r="AO1207" s="550" t="s">
        <v>55</v>
      </c>
      <c r="AP1207" s="550" t="s">
        <v>55</v>
      </c>
      <c r="AQ1207" s="609" t="s">
        <v>32</v>
      </c>
      <c r="AR1207" s="550" t="s">
        <v>2239</v>
      </c>
      <c r="AS1207" s="550"/>
      <c r="AT1207" s="437"/>
      <c r="AU1207" s="796" t="s">
        <v>2241</v>
      </c>
      <c r="AV1207" s="437">
        <v>1206</v>
      </c>
    </row>
    <row r="1208" spans="1:48" ht="27">
      <c r="A1208" s="541">
        <v>46076</v>
      </c>
      <c r="B1208" s="542">
        <v>102</v>
      </c>
      <c r="C1208" s="543">
        <v>0.47916666666666669</v>
      </c>
      <c r="D1208" s="544">
        <v>2138</v>
      </c>
      <c r="E1208" s="544" t="s">
        <v>59</v>
      </c>
      <c r="F1208" s="544" t="s">
        <v>55</v>
      </c>
      <c r="G1208" s="858">
        <v>14.19</v>
      </c>
      <c r="H1208" s="858"/>
      <c r="I1208" s="858"/>
      <c r="J1208" s="545"/>
      <c r="K1208" s="831">
        <v>14.16</v>
      </c>
      <c r="L1208" s="546">
        <f>(SSSE[[#This Row],[Protéine Brut (%) (+/-0,7)]]/(100-SSSE[[#This Row],[Humidité (%)]]))*100</f>
        <v>16.501573243211748</v>
      </c>
      <c r="M1208" s="866">
        <v>0.08</v>
      </c>
      <c r="N1208" s="866"/>
      <c r="O1208" s="866">
        <v>1.48</v>
      </c>
      <c r="P1208" s="866">
        <v>2.15</v>
      </c>
      <c r="Q1208" s="863">
        <f t="shared" si="193"/>
        <v>3.71</v>
      </c>
      <c r="R1208" s="868">
        <v>11.34</v>
      </c>
      <c r="S1208" s="868">
        <v>26.73</v>
      </c>
      <c r="T1208" s="868">
        <v>15.04</v>
      </c>
      <c r="U1208" s="863">
        <f>SUM(SSSE[[#This Row],[G 355µ]:[G 250µ]])</f>
        <v>53.11</v>
      </c>
      <c r="V1208" s="868">
        <v>16.87</v>
      </c>
      <c r="W1208" s="868">
        <v>10.54</v>
      </c>
      <c r="X1208" s="868">
        <v>8.36</v>
      </c>
      <c r="Y1208" s="884">
        <v>4.34</v>
      </c>
      <c r="Z1208" s="863">
        <f t="shared" si="194"/>
        <v>40.11</v>
      </c>
      <c r="AA1208" s="824"/>
      <c r="AB1208" s="824"/>
      <c r="AC1208" s="1122"/>
      <c r="AD1208" s="547">
        <v>85.28</v>
      </c>
      <c r="AE1208" s="547">
        <v>-1.05</v>
      </c>
      <c r="AF1208" s="547">
        <v>19.07</v>
      </c>
      <c r="AG1208" s="549">
        <v>3</v>
      </c>
      <c r="AH1208" s="549">
        <v>68</v>
      </c>
      <c r="AI1208" s="949"/>
      <c r="AJ1208" s="550"/>
      <c r="AK1208" s="550"/>
      <c r="AL1208" s="550"/>
      <c r="AM1208" s="550" t="s">
        <v>55</v>
      </c>
      <c r="AN1208" s="551" t="s">
        <v>55</v>
      </c>
      <c r="AO1208" s="550" t="s">
        <v>55</v>
      </c>
      <c r="AP1208" s="550" t="s">
        <v>55</v>
      </c>
      <c r="AQ1208" s="609" t="s">
        <v>32</v>
      </c>
      <c r="AR1208" s="550" t="s">
        <v>2239</v>
      </c>
      <c r="AS1208" s="550"/>
      <c r="AT1208" s="437"/>
      <c r="AU1208" s="796" t="s">
        <v>2241</v>
      </c>
      <c r="AV1208" s="437">
        <v>1207</v>
      </c>
    </row>
    <row r="1209" spans="1:48" ht="27">
      <c r="A1209" s="541">
        <v>46077</v>
      </c>
      <c r="B1209" s="542">
        <v>102</v>
      </c>
      <c r="C1209" s="543">
        <v>0.45833333333333331</v>
      </c>
      <c r="D1209" s="544">
        <v>2166</v>
      </c>
      <c r="E1209" s="544" t="s">
        <v>59</v>
      </c>
      <c r="F1209" s="544" t="s">
        <v>55</v>
      </c>
      <c r="G1209" s="858">
        <v>13.93</v>
      </c>
      <c r="H1209" s="858"/>
      <c r="I1209" s="858"/>
      <c r="J1209" s="545"/>
      <c r="K1209" s="831">
        <v>14.15</v>
      </c>
      <c r="L1209" s="546">
        <f>(SSSE[[#This Row],[Protéine Brut (%) (+/-0,7)]]/(100-SSSE[[#This Row],[Humidité (%)]]))*100</f>
        <v>16.44010688974091</v>
      </c>
      <c r="M1209" s="866">
        <v>0.12</v>
      </c>
      <c r="N1209" s="866"/>
      <c r="O1209" s="866">
        <v>1.01</v>
      </c>
      <c r="P1209" s="866">
        <v>1.5</v>
      </c>
      <c r="Q1209" s="867">
        <f>SUM(M1209:P1209)</f>
        <v>2.63</v>
      </c>
      <c r="R1209" s="868">
        <v>11.42</v>
      </c>
      <c r="S1209" s="868">
        <v>26.1</v>
      </c>
      <c r="T1209" s="868">
        <v>16.64</v>
      </c>
      <c r="U1209" s="867">
        <f>SUM(SSSE[[#This Row],[G 355µ]:[G 250µ]])</f>
        <v>54.160000000000004</v>
      </c>
      <c r="V1209" s="868">
        <v>17.61</v>
      </c>
      <c r="W1209" s="868">
        <v>8.5299999999999994</v>
      </c>
      <c r="X1209" s="868">
        <v>8.15</v>
      </c>
      <c r="Y1209" s="884">
        <v>4.95</v>
      </c>
      <c r="Z1209" s="867">
        <f>SUM(V1209:Y1209)</f>
        <v>39.24</v>
      </c>
      <c r="AA1209" s="824">
        <v>34</v>
      </c>
      <c r="AB1209" s="824">
        <v>80</v>
      </c>
      <c r="AC1209" s="1122">
        <v>12.7</v>
      </c>
      <c r="AD1209" s="547">
        <v>85.28</v>
      </c>
      <c r="AE1209" s="547">
        <v>-1.05</v>
      </c>
      <c r="AF1209" s="547">
        <v>19.07</v>
      </c>
      <c r="AG1209" s="549">
        <v>2</v>
      </c>
      <c r="AH1209" s="549">
        <v>66</v>
      </c>
      <c r="AI1209" s="949"/>
      <c r="AJ1209" s="550"/>
      <c r="AK1209" s="550"/>
      <c r="AL1209" s="550"/>
      <c r="AM1209" s="550" t="s">
        <v>55</v>
      </c>
      <c r="AN1209" s="551" t="s">
        <v>55</v>
      </c>
      <c r="AO1209" s="550" t="s">
        <v>55</v>
      </c>
      <c r="AP1209" s="550" t="s">
        <v>55</v>
      </c>
      <c r="AQ1209" s="609" t="s">
        <v>32</v>
      </c>
      <c r="AR1209" s="550" t="s">
        <v>2239</v>
      </c>
      <c r="AS1209" s="550"/>
      <c r="AT1209" s="437"/>
      <c r="AU1209" s="796" t="s">
        <v>2241</v>
      </c>
      <c r="AV1209" s="437">
        <v>1208</v>
      </c>
    </row>
    <row r="1210" spans="1:48" ht="27">
      <c r="A1210" s="541">
        <v>46078</v>
      </c>
      <c r="B1210" s="542">
        <v>102</v>
      </c>
      <c r="C1210" s="543">
        <v>0.33333333333333331</v>
      </c>
      <c r="D1210" s="544">
        <v>2174</v>
      </c>
      <c r="E1210" s="538" t="s">
        <v>84</v>
      </c>
      <c r="F1210" s="538" t="s">
        <v>55</v>
      </c>
      <c r="G1210" s="858">
        <v>14.12</v>
      </c>
      <c r="H1210" s="858"/>
      <c r="I1210" s="858"/>
      <c r="J1210" s="545"/>
      <c r="K1210" s="831">
        <v>13.81</v>
      </c>
      <c r="L1210" s="546">
        <f>(SSSE[[#This Row],[Protéine Brut (%) (+/-0,7)]]/(100-SSSE[[#This Row],[Humidité (%)]]))*100</f>
        <v>16.080577550069865</v>
      </c>
      <c r="M1210" s="866">
        <v>0.06</v>
      </c>
      <c r="N1210" s="866"/>
      <c r="O1210" s="866">
        <v>1.01</v>
      </c>
      <c r="P1210" s="866">
        <v>1.51</v>
      </c>
      <c r="Q1210" s="867">
        <f>SUM(M1210:P1210)</f>
        <v>2.58</v>
      </c>
      <c r="R1210" s="868">
        <v>12.62</v>
      </c>
      <c r="S1210" s="868">
        <v>28.53</v>
      </c>
      <c r="T1210" s="868">
        <v>18.75</v>
      </c>
      <c r="U1210" s="867">
        <f>SUM(SSSE[[#This Row],[G 355µ]:[G 250µ]])</f>
        <v>59.9</v>
      </c>
      <c r="V1210" s="868">
        <v>18.2</v>
      </c>
      <c r="W1210" s="868">
        <v>8.4499999999999993</v>
      </c>
      <c r="X1210" s="868">
        <v>5.41</v>
      </c>
      <c r="Y1210" s="884">
        <v>3.84</v>
      </c>
      <c r="Z1210" s="867">
        <f>SUM(V1210:Y1210)</f>
        <v>35.900000000000006</v>
      </c>
      <c r="AA1210" s="824">
        <v>37.909999999999997</v>
      </c>
      <c r="AB1210" s="824">
        <v>81.8</v>
      </c>
      <c r="AC1210" s="1122">
        <v>13.3</v>
      </c>
      <c r="AD1210" s="547">
        <v>85.2</v>
      </c>
      <c r="AE1210" s="547">
        <v>-1.06</v>
      </c>
      <c r="AF1210" s="547">
        <v>19.739999999999998</v>
      </c>
      <c r="AG1210" s="549">
        <v>3</v>
      </c>
      <c r="AH1210" s="549">
        <v>61</v>
      </c>
      <c r="AI1210" s="949">
        <v>0.87</v>
      </c>
      <c r="AJ1210" s="550"/>
      <c r="AK1210" s="437" t="s">
        <v>3333</v>
      </c>
      <c r="AL1210" s="550"/>
      <c r="AM1210" s="550" t="s">
        <v>55</v>
      </c>
      <c r="AN1210" s="551" t="s">
        <v>55</v>
      </c>
      <c r="AO1210" s="550" t="s">
        <v>55</v>
      </c>
      <c r="AP1210" s="550" t="s">
        <v>55</v>
      </c>
      <c r="AQ1210" s="609" t="s">
        <v>32</v>
      </c>
      <c r="AR1210" s="550" t="s">
        <v>2239</v>
      </c>
      <c r="AS1210" s="550"/>
      <c r="AT1210" s="437"/>
      <c r="AU1210" s="796" t="s">
        <v>2241</v>
      </c>
      <c r="AV1210" s="437">
        <v>1209</v>
      </c>
    </row>
    <row r="1211" spans="1:48" ht="27">
      <c r="A1211" s="535">
        <v>46078</v>
      </c>
      <c r="B1211" s="536">
        <v>102</v>
      </c>
      <c r="C1211" s="537">
        <v>0.33333333333333331</v>
      </c>
      <c r="D1211" s="538">
        <v>2175</v>
      </c>
      <c r="E1211" s="538" t="s">
        <v>84</v>
      </c>
      <c r="F1211" s="538" t="s">
        <v>55</v>
      </c>
      <c r="G1211" s="857">
        <v>14.21</v>
      </c>
      <c r="H1211" s="857"/>
      <c r="I1211" s="857"/>
      <c r="J1211" s="530"/>
      <c r="K1211" s="830">
        <v>14.09</v>
      </c>
      <c r="L1211" s="546">
        <f>(SSSE[[#This Row],[Protéine Brut (%) (+/-0,7)]]/(100-SSSE[[#This Row],[Humidité (%)]]))*100</f>
        <v>16.423825620701717</v>
      </c>
      <c r="M1211" s="865"/>
      <c r="N1211" s="865"/>
      <c r="O1211" s="865"/>
      <c r="P1211" s="865"/>
      <c r="Q1211" s="867"/>
      <c r="R1211" s="862"/>
      <c r="S1211" s="862"/>
      <c r="T1211" s="862"/>
      <c r="U1211" s="867"/>
      <c r="V1211" s="862"/>
      <c r="W1211" s="862"/>
      <c r="X1211" s="862"/>
      <c r="Y1211" s="883"/>
      <c r="Z1211" s="867"/>
      <c r="AA1211" s="822"/>
      <c r="AB1211" s="822"/>
      <c r="AC1211" s="833"/>
      <c r="AD1211" s="531">
        <v>85.1</v>
      </c>
      <c r="AE1211" s="531">
        <v>-1.32</v>
      </c>
      <c r="AF1211" s="531">
        <v>20</v>
      </c>
      <c r="AG1211" s="540">
        <v>2</v>
      </c>
      <c r="AH1211" s="540">
        <v>60</v>
      </c>
      <c r="AI1211" s="533"/>
      <c r="AJ1211" s="437"/>
      <c r="AK1211" s="550" t="s">
        <v>3335</v>
      </c>
      <c r="AL1211" s="437"/>
      <c r="AM1211" s="550" t="s">
        <v>55</v>
      </c>
      <c r="AN1211" s="551" t="s">
        <v>55</v>
      </c>
      <c r="AO1211" s="550" t="s">
        <v>55</v>
      </c>
      <c r="AP1211" s="550" t="s">
        <v>55</v>
      </c>
      <c r="AQ1211" s="609" t="s">
        <v>32</v>
      </c>
      <c r="AR1211" s="550" t="s">
        <v>2239</v>
      </c>
      <c r="AS1211" s="437"/>
      <c r="AT1211" s="437"/>
      <c r="AU1211" s="796" t="s">
        <v>2241</v>
      </c>
      <c r="AV1211" s="437">
        <v>1210</v>
      </c>
    </row>
    <row r="1212" spans="1:48" ht="27">
      <c r="A1212" s="541">
        <v>46078</v>
      </c>
      <c r="B1212" s="542">
        <v>102</v>
      </c>
      <c r="C1212" s="543">
        <v>0.375</v>
      </c>
      <c r="D1212" s="544">
        <v>2191</v>
      </c>
      <c r="E1212" s="544" t="s">
        <v>59</v>
      </c>
      <c r="F1212" s="544" t="s">
        <v>55</v>
      </c>
      <c r="G1212" s="858">
        <v>14.09</v>
      </c>
      <c r="H1212" s="858"/>
      <c r="I1212" s="858"/>
      <c r="J1212" s="545"/>
      <c r="K1212" s="831">
        <v>14.35</v>
      </c>
      <c r="L1212" s="546">
        <f>(SSSE[[#This Row],[Protéine Brut (%) (+/-0,7)]]/(100-SSSE[[#This Row],[Humidité (%)]]))*100</f>
        <v>16.703526946804796</v>
      </c>
      <c r="M1212" s="866">
        <v>0.15</v>
      </c>
      <c r="N1212" s="866"/>
      <c r="O1212" s="866">
        <v>1.1499999999999999</v>
      </c>
      <c r="P1212" s="866">
        <v>1.42</v>
      </c>
      <c r="Q1212" s="867">
        <f>SUM(M1212:P1212)</f>
        <v>2.7199999999999998</v>
      </c>
      <c r="R1212" s="868">
        <v>11.2</v>
      </c>
      <c r="S1212" s="868">
        <v>27.24</v>
      </c>
      <c r="T1212" s="868">
        <v>16.809999999999999</v>
      </c>
      <c r="U1212" s="867">
        <f>SUM(SSSE[[#This Row],[G 355µ]:[G 250µ]])</f>
        <v>55.25</v>
      </c>
      <c r="V1212" s="868">
        <v>15.22</v>
      </c>
      <c r="W1212" s="868">
        <v>9.68</v>
      </c>
      <c r="X1212" s="868">
        <v>10.27</v>
      </c>
      <c r="Y1212" s="884">
        <v>3.77</v>
      </c>
      <c r="Z1212" s="867">
        <f>SUM(V1212:Y1212)</f>
        <v>38.940000000000005</v>
      </c>
      <c r="AA1212" s="824">
        <v>38.06</v>
      </c>
      <c r="AB1212" s="824">
        <v>84.8</v>
      </c>
      <c r="AC1212" s="1122">
        <v>13.5</v>
      </c>
      <c r="AD1212" s="547">
        <v>84.94</v>
      </c>
      <c r="AE1212" s="547">
        <v>-0.9</v>
      </c>
      <c r="AF1212" s="547">
        <v>18.66</v>
      </c>
      <c r="AG1212" s="549">
        <v>4</v>
      </c>
      <c r="AH1212" s="549">
        <v>62</v>
      </c>
      <c r="AI1212" s="949">
        <v>0.88</v>
      </c>
      <c r="AJ1212" s="550"/>
      <c r="AK1212" s="550"/>
      <c r="AL1212" s="550"/>
      <c r="AM1212" s="550" t="s">
        <v>55</v>
      </c>
      <c r="AN1212" s="551" t="s">
        <v>55</v>
      </c>
      <c r="AO1212" s="550" t="s">
        <v>55</v>
      </c>
      <c r="AP1212" s="550" t="s">
        <v>55</v>
      </c>
      <c r="AQ1212" s="609" t="s">
        <v>32</v>
      </c>
      <c r="AR1212" s="550" t="s">
        <v>2239</v>
      </c>
      <c r="AS1212" s="550"/>
      <c r="AT1212" s="437"/>
      <c r="AU1212" s="796" t="s">
        <v>2241</v>
      </c>
      <c r="AV1212" s="437">
        <v>1211</v>
      </c>
    </row>
    <row r="1213" spans="1:48" ht="27">
      <c r="A1213" s="541">
        <v>46078</v>
      </c>
      <c r="B1213" s="542">
        <v>102</v>
      </c>
      <c r="C1213" s="543">
        <v>0.39583333333333331</v>
      </c>
      <c r="D1213" s="544">
        <v>2192</v>
      </c>
      <c r="E1213" s="544" t="s">
        <v>21</v>
      </c>
      <c r="F1213" s="544" t="s">
        <v>55</v>
      </c>
      <c r="G1213" s="858">
        <v>14.26</v>
      </c>
      <c r="H1213" s="858"/>
      <c r="I1213" s="858"/>
      <c r="J1213" s="545"/>
      <c r="K1213" s="831">
        <v>13.71</v>
      </c>
      <c r="L1213" s="546">
        <f>(SSSE[[#This Row],[Protéine Brut (%) (+/-0,7)]]/(100-SSSE[[#This Row],[Humidité (%)]]))*100</f>
        <v>15.990202939118268</v>
      </c>
      <c r="M1213" s="866">
        <v>0.1</v>
      </c>
      <c r="N1213" s="866"/>
      <c r="O1213" s="866">
        <v>1.33</v>
      </c>
      <c r="P1213" s="866">
        <v>1.63</v>
      </c>
      <c r="Q1213" s="867">
        <f>SUM(M1213:P1213)</f>
        <v>3.06</v>
      </c>
      <c r="R1213" s="868">
        <v>11.9</v>
      </c>
      <c r="S1213" s="868">
        <v>30.82</v>
      </c>
      <c r="T1213" s="868">
        <v>17.63</v>
      </c>
      <c r="U1213" s="867">
        <f>SUM(SSSE[[#This Row],[G 355µ]:[G 250µ]])</f>
        <v>60.349999999999994</v>
      </c>
      <c r="V1213" s="868">
        <v>17.71</v>
      </c>
      <c r="W1213" s="868">
        <v>10.27</v>
      </c>
      <c r="X1213" s="868">
        <v>3.9</v>
      </c>
      <c r="Y1213" s="884">
        <v>2.78</v>
      </c>
      <c r="Z1213" s="867">
        <f>SUM(V1213:Y1213)</f>
        <v>34.659999999999997</v>
      </c>
      <c r="AA1213" s="824"/>
      <c r="AB1213" s="824"/>
      <c r="AC1213" s="1122"/>
      <c r="AD1213" s="547">
        <v>84.69</v>
      </c>
      <c r="AE1213" s="547">
        <v>-1.4</v>
      </c>
      <c r="AF1213" s="547">
        <v>19.8</v>
      </c>
      <c r="AG1213" s="549">
        <v>2</v>
      </c>
      <c r="AH1213" s="549">
        <v>57</v>
      </c>
      <c r="AI1213" s="949"/>
      <c r="AJ1213" s="550"/>
      <c r="AK1213" s="550"/>
      <c r="AL1213" s="550"/>
      <c r="AM1213" s="550" t="s">
        <v>55</v>
      </c>
      <c r="AN1213" s="551" t="s">
        <v>55</v>
      </c>
      <c r="AO1213" s="550" t="s">
        <v>55</v>
      </c>
      <c r="AP1213" s="550" t="s">
        <v>55</v>
      </c>
      <c r="AQ1213" s="609" t="s">
        <v>32</v>
      </c>
      <c r="AR1213" s="550" t="s">
        <v>2239</v>
      </c>
      <c r="AS1213" s="550"/>
      <c r="AT1213" s="437"/>
      <c r="AU1213" s="796" t="s">
        <v>2241</v>
      </c>
      <c r="AV1213" s="437">
        <v>1212</v>
      </c>
    </row>
    <row r="1214" spans="1:48" ht="27">
      <c r="A1214" s="541">
        <v>46078</v>
      </c>
      <c r="B1214" s="542">
        <v>102</v>
      </c>
      <c r="C1214" s="543">
        <v>0.4375</v>
      </c>
      <c r="D1214" s="544">
        <v>2196</v>
      </c>
      <c r="E1214" s="544" t="s">
        <v>21</v>
      </c>
      <c r="F1214" s="544" t="s">
        <v>55</v>
      </c>
      <c r="G1214" s="858">
        <v>14.28</v>
      </c>
      <c r="H1214" s="858"/>
      <c r="I1214" s="858"/>
      <c r="J1214" s="545"/>
      <c r="K1214" s="831">
        <v>13.44</v>
      </c>
      <c r="L1214" s="546">
        <f>(SSSE[[#This Row],[Protéine Brut (%) (+/-0,7)]]/(100-SSSE[[#This Row],[Humidité (%)]]))*100</f>
        <v>15.678954736350908</v>
      </c>
      <c r="M1214" s="866"/>
      <c r="N1214" s="866"/>
      <c r="O1214" s="866"/>
      <c r="P1214" s="866"/>
      <c r="Q1214" s="867"/>
      <c r="R1214" s="868"/>
      <c r="S1214" s="868"/>
      <c r="T1214" s="868"/>
      <c r="U1214" s="867"/>
      <c r="V1214" s="868"/>
      <c r="W1214" s="868"/>
      <c r="X1214" s="868"/>
      <c r="Y1214" s="884"/>
      <c r="Z1214" s="867"/>
      <c r="AA1214" s="824"/>
      <c r="AB1214" s="824"/>
      <c r="AC1214" s="1122"/>
      <c r="AD1214" s="547">
        <v>84.69</v>
      </c>
      <c r="AE1214" s="547">
        <v>-1.4</v>
      </c>
      <c r="AF1214" s="547">
        <v>19.8</v>
      </c>
      <c r="AG1214" s="549">
        <v>2</v>
      </c>
      <c r="AH1214" s="549">
        <v>64</v>
      </c>
      <c r="AI1214" s="949"/>
      <c r="AJ1214" s="550"/>
      <c r="AK1214" s="550"/>
      <c r="AL1214" s="550"/>
      <c r="AM1214" s="550" t="s">
        <v>55</v>
      </c>
      <c r="AN1214" s="551" t="s">
        <v>55</v>
      </c>
      <c r="AO1214" s="550" t="s">
        <v>55</v>
      </c>
      <c r="AP1214" s="550" t="s">
        <v>55</v>
      </c>
      <c r="AQ1214" s="609" t="s">
        <v>32</v>
      </c>
      <c r="AR1214" s="550" t="s">
        <v>2239</v>
      </c>
      <c r="AS1214" s="550"/>
      <c r="AT1214" s="437"/>
      <c r="AU1214" s="796" t="s">
        <v>2241</v>
      </c>
      <c r="AV1214" s="437">
        <v>1213</v>
      </c>
    </row>
    <row r="1215" spans="1:48" ht="27">
      <c r="A1215" s="541">
        <v>46078</v>
      </c>
      <c r="B1215" s="542">
        <v>102</v>
      </c>
      <c r="C1215" s="543">
        <v>0.5</v>
      </c>
      <c r="D1215" s="544">
        <v>2197</v>
      </c>
      <c r="E1215" s="544" t="s">
        <v>21</v>
      </c>
      <c r="F1215" s="544" t="s">
        <v>55</v>
      </c>
      <c r="G1215" s="858">
        <v>14.2</v>
      </c>
      <c r="H1215" s="858"/>
      <c r="I1215" s="858"/>
      <c r="J1215" s="545"/>
      <c r="K1215" s="831">
        <v>13.36</v>
      </c>
      <c r="L1215" s="546">
        <f>(SSSE[[#This Row],[Protéine Brut (%) (+/-0,7)]]/(100-SSSE[[#This Row],[Humidité (%)]]))*100</f>
        <v>15.571095571095572</v>
      </c>
      <c r="M1215" s="866"/>
      <c r="N1215" s="866"/>
      <c r="O1215" s="866"/>
      <c r="P1215" s="866"/>
      <c r="Q1215" s="867"/>
      <c r="R1215" s="868"/>
      <c r="S1215" s="868"/>
      <c r="T1215" s="868"/>
      <c r="U1215" s="867"/>
      <c r="V1215" s="868"/>
      <c r="W1215" s="868"/>
      <c r="X1215" s="868"/>
      <c r="Y1215" s="884"/>
      <c r="Z1215" s="867"/>
      <c r="AA1215" s="824"/>
      <c r="AB1215" s="824"/>
      <c r="AC1215" s="1122"/>
      <c r="AD1215" s="547">
        <v>85.07</v>
      </c>
      <c r="AE1215" s="547">
        <v>-1.33</v>
      </c>
      <c r="AF1215" s="547">
        <v>20.53</v>
      </c>
      <c r="AG1215" s="549">
        <v>3</v>
      </c>
      <c r="AH1215" s="549">
        <v>49</v>
      </c>
      <c r="AI1215" s="949"/>
      <c r="AJ1215" s="550"/>
      <c r="AK1215" s="550"/>
      <c r="AL1215" s="550"/>
      <c r="AM1215" s="550" t="s">
        <v>55</v>
      </c>
      <c r="AN1215" s="551" t="s">
        <v>55</v>
      </c>
      <c r="AO1215" s="550" t="s">
        <v>55</v>
      </c>
      <c r="AP1215" s="550" t="s">
        <v>55</v>
      </c>
      <c r="AQ1215" s="609" t="s">
        <v>32</v>
      </c>
      <c r="AR1215" s="550" t="s">
        <v>2239</v>
      </c>
      <c r="AS1215" s="550"/>
      <c r="AT1215" s="437"/>
      <c r="AU1215" s="796" t="s">
        <v>2241</v>
      </c>
      <c r="AV1215" s="437">
        <v>1214</v>
      </c>
    </row>
    <row r="1216" spans="1:48" ht="27">
      <c r="A1216" s="535">
        <v>46078</v>
      </c>
      <c r="B1216" s="536">
        <v>102</v>
      </c>
      <c r="C1216" s="537">
        <v>0.5</v>
      </c>
      <c r="D1216" s="538">
        <v>2198</v>
      </c>
      <c r="E1216" s="538" t="s">
        <v>84</v>
      </c>
      <c r="F1216" s="538" t="s">
        <v>55</v>
      </c>
      <c r="G1216" s="857">
        <v>14.02</v>
      </c>
      <c r="H1216" s="857"/>
      <c r="I1216" s="857"/>
      <c r="J1216" s="530"/>
      <c r="K1216" s="830">
        <v>14.24</v>
      </c>
      <c r="L1216" s="539">
        <f>(SSSE[[#This Row],[Protéine Brut (%) (+/-0,7)]]/(100-SSSE[[#This Row],[Humidité (%)]]))*100</f>
        <v>16.561991160735055</v>
      </c>
      <c r="M1216" s="865">
        <v>0.09</v>
      </c>
      <c r="N1216" s="865"/>
      <c r="O1216" s="865">
        <v>0.89</v>
      </c>
      <c r="P1216" s="865">
        <v>1.43</v>
      </c>
      <c r="Q1216" s="863">
        <f t="shared" ref="Q1216:Q1217" si="195">SUM(M1216:P1216)</f>
        <v>2.41</v>
      </c>
      <c r="R1216" s="862">
        <v>10.52</v>
      </c>
      <c r="S1216" s="862">
        <v>26.01</v>
      </c>
      <c r="T1216" s="862">
        <v>18.05</v>
      </c>
      <c r="U1216" s="863">
        <f>SUM(SSSE[[#This Row],[G 355µ]:[G 250µ]])</f>
        <v>54.58</v>
      </c>
      <c r="V1216" s="862">
        <v>16.68</v>
      </c>
      <c r="W1216" s="862">
        <v>10.81</v>
      </c>
      <c r="X1216" s="862">
        <v>9.25</v>
      </c>
      <c r="Y1216" s="883">
        <v>3.71</v>
      </c>
      <c r="Z1216" s="863">
        <f t="shared" ref="Z1216:Z1217" si="196">SUM(V1216:Y1216)</f>
        <v>40.450000000000003</v>
      </c>
      <c r="AA1216" s="822">
        <v>36.67</v>
      </c>
      <c r="AB1216" s="822">
        <v>85.64</v>
      </c>
      <c r="AC1216" s="833">
        <v>13.2</v>
      </c>
      <c r="AD1216" s="531">
        <v>84.31</v>
      </c>
      <c r="AE1216" s="531">
        <v>-0.94</v>
      </c>
      <c r="AF1216" s="531">
        <v>19.5</v>
      </c>
      <c r="AG1216" s="540">
        <v>2</v>
      </c>
      <c r="AH1216" s="540">
        <v>63</v>
      </c>
      <c r="AI1216" s="533"/>
      <c r="AJ1216" s="437"/>
      <c r="AK1216" s="437"/>
      <c r="AL1216" s="437"/>
      <c r="AM1216" s="437" t="s">
        <v>55</v>
      </c>
      <c r="AN1216" s="534" t="s">
        <v>55</v>
      </c>
      <c r="AO1216" s="437" t="s">
        <v>55</v>
      </c>
      <c r="AP1216" s="437" t="s">
        <v>55</v>
      </c>
      <c r="AQ1216" s="609" t="s">
        <v>32</v>
      </c>
      <c r="AR1216" s="437" t="s">
        <v>2239</v>
      </c>
      <c r="AS1216" s="437"/>
      <c r="AT1216" s="437"/>
      <c r="AU1216" s="796" t="s">
        <v>2241</v>
      </c>
      <c r="AV1216" s="437">
        <v>1215</v>
      </c>
    </row>
    <row r="1217" spans="1:48" ht="27">
      <c r="A1217" s="541">
        <v>46078</v>
      </c>
      <c r="B1217" s="542">
        <v>102</v>
      </c>
      <c r="C1217" s="543">
        <v>0.5</v>
      </c>
      <c r="D1217" s="544">
        <v>2199</v>
      </c>
      <c r="E1217" s="544" t="s">
        <v>84</v>
      </c>
      <c r="F1217" s="544" t="s">
        <v>55</v>
      </c>
      <c r="G1217" s="858">
        <v>14.01</v>
      </c>
      <c r="H1217" s="858"/>
      <c r="I1217" s="858"/>
      <c r="J1217" s="545"/>
      <c r="K1217" s="831">
        <v>14.33</v>
      </c>
      <c r="L1217" s="546">
        <f>(SSSE[[#This Row],[Protéine Brut (%) (+/-0,7)]]/(100-SSSE[[#This Row],[Humidité (%)]]))*100</f>
        <v>16.664728456797302</v>
      </c>
      <c r="M1217" s="866">
        <v>0.06</v>
      </c>
      <c r="N1217" s="866"/>
      <c r="O1217" s="866">
        <v>0.73</v>
      </c>
      <c r="P1217" s="866">
        <v>1.1299999999999999</v>
      </c>
      <c r="Q1217" s="863">
        <f t="shared" si="195"/>
        <v>1.92</v>
      </c>
      <c r="R1217" s="868">
        <v>10.02</v>
      </c>
      <c r="S1217" s="868">
        <v>26.27</v>
      </c>
      <c r="T1217" s="868">
        <v>18.440000000000001</v>
      </c>
      <c r="U1217" s="863">
        <f>SUM(SSSE[[#This Row],[G 355µ]:[G 250µ]])</f>
        <v>54.730000000000004</v>
      </c>
      <c r="V1217" s="868">
        <v>16.95</v>
      </c>
      <c r="W1217" s="868">
        <v>12.93</v>
      </c>
      <c r="X1217" s="868">
        <v>7.27</v>
      </c>
      <c r="Y1217" s="884">
        <v>4.0199999999999996</v>
      </c>
      <c r="Z1217" s="863">
        <f t="shared" si="196"/>
        <v>41.17</v>
      </c>
      <c r="AA1217" s="824"/>
      <c r="AB1217" s="824"/>
      <c r="AC1217" s="1122"/>
      <c r="AD1217" s="547">
        <v>84.89</v>
      </c>
      <c r="AE1217" s="547">
        <v>-1.1000000000000001</v>
      </c>
      <c r="AF1217" s="547">
        <v>19.52</v>
      </c>
      <c r="AG1217" s="549">
        <v>3</v>
      </c>
      <c r="AH1217" s="549">
        <v>68</v>
      </c>
      <c r="AI1217" s="949"/>
      <c r="AJ1217" s="550"/>
      <c r="AK1217" s="550"/>
      <c r="AL1217" s="550"/>
      <c r="AM1217" s="550" t="s">
        <v>55</v>
      </c>
      <c r="AN1217" s="551" t="s">
        <v>55</v>
      </c>
      <c r="AO1217" s="550" t="s">
        <v>55</v>
      </c>
      <c r="AP1217" s="550" t="s">
        <v>55</v>
      </c>
      <c r="AQ1217" s="609" t="s">
        <v>32</v>
      </c>
      <c r="AR1217" s="550" t="s">
        <v>2239</v>
      </c>
      <c r="AS1217" s="550"/>
      <c r="AT1217" s="437"/>
      <c r="AU1217" s="796" t="s">
        <v>2241</v>
      </c>
      <c r="AV1217" s="437">
        <v>1216</v>
      </c>
    </row>
    <row r="1218" spans="1:48" ht="27">
      <c r="A1218" s="535">
        <v>46079</v>
      </c>
      <c r="B1218" s="536">
        <v>102</v>
      </c>
      <c r="C1218" s="537">
        <v>0.43055555555555558</v>
      </c>
      <c r="D1218" s="538">
        <v>2222</v>
      </c>
      <c r="E1218" s="538" t="s">
        <v>84</v>
      </c>
      <c r="F1218" s="538" t="s">
        <v>55</v>
      </c>
      <c r="G1218" s="857">
        <v>14.04</v>
      </c>
      <c r="H1218" s="857"/>
      <c r="I1218" s="857"/>
      <c r="J1218" s="530"/>
      <c r="K1218" s="830">
        <v>13.79</v>
      </c>
      <c r="L1218" s="539">
        <f>(SSSE[[#This Row],[Protéine Brut (%) (+/-0,7)]]/(100-SSSE[[#This Row],[Humidité (%)]]))*100</f>
        <v>16.042345276872965</v>
      </c>
      <c r="M1218" s="865">
        <v>0.06</v>
      </c>
      <c r="N1218" s="865"/>
      <c r="O1218" s="865">
        <v>1.32</v>
      </c>
      <c r="P1218" s="865">
        <v>1.68</v>
      </c>
      <c r="Q1218" s="863">
        <f t="shared" ref="Q1218:Q1219" si="197">SUM(M1218:P1218)</f>
        <v>3.06</v>
      </c>
      <c r="R1218" s="862">
        <v>13.43</v>
      </c>
      <c r="S1218" s="862">
        <v>31.31</v>
      </c>
      <c r="T1218" s="862">
        <v>16.54</v>
      </c>
      <c r="U1218" s="863">
        <f>SUM(SSSE[[#This Row],[G 355µ]:[G 250µ]])</f>
        <v>61.279999999999994</v>
      </c>
      <c r="V1218" s="862">
        <v>18.53</v>
      </c>
      <c r="W1218" s="862">
        <v>9.2899999999999991</v>
      </c>
      <c r="X1218" s="862">
        <v>3.86</v>
      </c>
      <c r="Y1218" s="883">
        <v>3.37</v>
      </c>
      <c r="Z1218" s="863">
        <f t="shared" ref="Z1218:Z1219" si="198">SUM(V1218:Y1218)</f>
        <v>35.049999999999997</v>
      </c>
      <c r="AA1218" s="822">
        <v>35.200000000000003</v>
      </c>
      <c r="AB1218" s="822">
        <v>82</v>
      </c>
      <c r="AC1218" s="833">
        <v>13.1</v>
      </c>
      <c r="AD1218" s="531">
        <v>85.59</v>
      </c>
      <c r="AE1218" s="531">
        <v>-1.63</v>
      </c>
      <c r="AF1218" s="531">
        <v>21.13</v>
      </c>
      <c r="AG1218" s="540">
        <v>2</v>
      </c>
      <c r="AH1218" s="540">
        <v>60</v>
      </c>
      <c r="AI1218" s="533"/>
      <c r="AJ1218" s="437"/>
      <c r="AK1218" s="437" t="s">
        <v>3333</v>
      </c>
      <c r="AL1218" s="437"/>
      <c r="AM1218" s="437" t="s">
        <v>55</v>
      </c>
      <c r="AN1218" s="534" t="s">
        <v>55</v>
      </c>
      <c r="AO1218" s="437" t="s">
        <v>55</v>
      </c>
      <c r="AP1218" s="437" t="s">
        <v>55</v>
      </c>
      <c r="AQ1218" s="609" t="s">
        <v>32</v>
      </c>
      <c r="AR1218" s="437" t="s">
        <v>2239</v>
      </c>
      <c r="AS1218" s="437"/>
      <c r="AT1218" s="437"/>
      <c r="AU1218" s="796" t="s">
        <v>2241</v>
      </c>
      <c r="AV1218" s="437">
        <v>1217</v>
      </c>
    </row>
    <row r="1219" spans="1:48" ht="27">
      <c r="A1219" s="541">
        <v>46079</v>
      </c>
      <c r="B1219" s="542">
        <v>102</v>
      </c>
      <c r="C1219" s="543">
        <v>0.43055555555555558</v>
      </c>
      <c r="D1219" s="544">
        <v>2223</v>
      </c>
      <c r="E1219" s="544" t="s">
        <v>84</v>
      </c>
      <c r="F1219" s="544" t="s">
        <v>55</v>
      </c>
      <c r="G1219" s="858">
        <v>13.97</v>
      </c>
      <c r="H1219" s="858"/>
      <c r="I1219" s="858"/>
      <c r="J1219" s="545"/>
      <c r="K1219" s="831">
        <v>13.91</v>
      </c>
      <c r="L1219" s="546">
        <f>(SSSE[[#This Row],[Protéine Brut (%) (+/-0,7)]]/(100-SSSE[[#This Row],[Humidité (%)]]))*100</f>
        <v>16.168778333139603</v>
      </c>
      <c r="M1219" s="866"/>
      <c r="N1219" s="866"/>
      <c r="O1219" s="866"/>
      <c r="P1219" s="866"/>
      <c r="Q1219" s="867"/>
      <c r="R1219" s="868"/>
      <c r="S1219" s="868"/>
      <c r="T1219" s="868"/>
      <c r="U1219" s="867"/>
      <c r="V1219" s="868"/>
      <c r="W1219" s="868"/>
      <c r="X1219" s="868"/>
      <c r="Y1219" s="884"/>
      <c r="Z1219" s="867"/>
      <c r="AA1219" s="824"/>
      <c r="AB1219" s="824"/>
      <c r="AC1219" s="1122"/>
      <c r="AD1219" s="547">
        <v>85.37</v>
      </c>
      <c r="AE1219" s="547">
        <v>-1.59</v>
      </c>
      <c r="AF1219" s="547">
        <v>21.08</v>
      </c>
      <c r="AG1219" s="549">
        <v>3</v>
      </c>
      <c r="AH1219" s="549">
        <v>65</v>
      </c>
      <c r="AI1219" s="949"/>
      <c r="AJ1219" s="550"/>
      <c r="AK1219" s="550" t="s">
        <v>3335</v>
      </c>
      <c r="AL1219" s="550"/>
      <c r="AM1219" s="550" t="s">
        <v>55</v>
      </c>
      <c r="AN1219" s="551" t="s">
        <v>55</v>
      </c>
      <c r="AO1219" s="550" t="s">
        <v>55</v>
      </c>
      <c r="AP1219" s="550" t="s">
        <v>55</v>
      </c>
      <c r="AQ1219" s="609" t="s">
        <v>32</v>
      </c>
      <c r="AR1219" s="550" t="s">
        <v>2239</v>
      </c>
      <c r="AS1219" s="550"/>
      <c r="AT1219" s="437"/>
      <c r="AU1219" s="796" t="s">
        <v>2241</v>
      </c>
      <c r="AV1219" s="437">
        <v>1218</v>
      </c>
    </row>
    <row r="1220" spans="1:48" ht="27">
      <c r="A1220" s="535">
        <v>46079</v>
      </c>
      <c r="B1220" s="536">
        <v>102</v>
      </c>
      <c r="C1220" s="537">
        <v>0.47222222222222221</v>
      </c>
      <c r="D1220" s="538">
        <v>2224</v>
      </c>
      <c r="E1220" s="538" t="s">
        <v>84</v>
      </c>
      <c r="F1220" s="538" t="s">
        <v>55</v>
      </c>
      <c r="G1220" s="857">
        <v>13.96</v>
      </c>
      <c r="H1220" s="857"/>
      <c r="I1220" s="857"/>
      <c r="J1220" s="530"/>
      <c r="K1220" s="830">
        <v>13.7</v>
      </c>
      <c r="L1220" s="539">
        <f>(SSSE[[#This Row],[Protéine Brut (%) (+/-0,7)]]/(100-SSSE[[#This Row],[Humidité (%)]]))*100</f>
        <v>15.922826592282661</v>
      </c>
      <c r="M1220" s="865">
        <v>0.05</v>
      </c>
      <c r="N1220" s="865"/>
      <c r="O1220" s="865">
        <v>1.2</v>
      </c>
      <c r="P1220" s="865">
        <v>1.62</v>
      </c>
      <c r="Q1220" s="863">
        <f t="shared" ref="Q1220:Q1223" si="199">SUM(M1220:P1220)</f>
        <v>2.87</v>
      </c>
      <c r="R1220" s="862">
        <v>13.5</v>
      </c>
      <c r="S1220" s="862">
        <v>30</v>
      </c>
      <c r="T1220" s="862">
        <v>17</v>
      </c>
      <c r="U1220" s="863">
        <f>SUM(SSSE[[#This Row],[G 355µ]:[G 250µ]])</f>
        <v>60.5</v>
      </c>
      <c r="V1220" s="862">
        <v>18</v>
      </c>
      <c r="W1220" s="862">
        <v>10</v>
      </c>
      <c r="X1220" s="862">
        <v>3</v>
      </c>
      <c r="Y1220" s="883">
        <v>3.5</v>
      </c>
      <c r="Z1220" s="863">
        <f t="shared" ref="Z1220:Z1223" si="200">SUM(V1220:Y1220)</f>
        <v>34.5</v>
      </c>
      <c r="AA1220" s="822">
        <v>34.200000000000003</v>
      </c>
      <c r="AB1220" s="822">
        <v>80</v>
      </c>
      <c r="AC1220" s="833">
        <v>12.9</v>
      </c>
      <c r="AD1220" s="531">
        <v>85.76</v>
      </c>
      <c r="AE1220" s="531">
        <v>-1.61</v>
      </c>
      <c r="AF1220" s="531">
        <v>20.61</v>
      </c>
      <c r="AG1220" s="540">
        <v>3</v>
      </c>
      <c r="AH1220" s="540">
        <v>66</v>
      </c>
      <c r="AI1220" s="533"/>
      <c r="AJ1220" s="437"/>
      <c r="AK1220" s="437" t="s">
        <v>3333</v>
      </c>
      <c r="AL1220" s="437"/>
      <c r="AM1220" s="437" t="s">
        <v>55</v>
      </c>
      <c r="AN1220" s="534" t="s">
        <v>55</v>
      </c>
      <c r="AO1220" s="437" t="s">
        <v>55</v>
      </c>
      <c r="AP1220" s="437" t="s">
        <v>55</v>
      </c>
      <c r="AQ1220" s="609" t="s">
        <v>32</v>
      </c>
      <c r="AR1220" s="437" t="s">
        <v>2239</v>
      </c>
      <c r="AS1220" s="437"/>
      <c r="AT1220" s="437"/>
      <c r="AU1220" s="796" t="s">
        <v>2241</v>
      </c>
      <c r="AV1220" s="437">
        <v>1219</v>
      </c>
    </row>
    <row r="1221" spans="1:48" ht="27">
      <c r="A1221" s="541">
        <v>46079</v>
      </c>
      <c r="B1221" s="542">
        <v>102</v>
      </c>
      <c r="C1221" s="543">
        <v>0.47222222222222221</v>
      </c>
      <c r="D1221" s="544">
        <v>2225</v>
      </c>
      <c r="E1221" s="544" t="s">
        <v>84</v>
      </c>
      <c r="F1221" s="544" t="s">
        <v>55</v>
      </c>
      <c r="G1221" s="858">
        <v>13.87</v>
      </c>
      <c r="H1221" s="858"/>
      <c r="I1221" s="858"/>
      <c r="J1221" s="545"/>
      <c r="K1221" s="831">
        <v>13.71</v>
      </c>
      <c r="L1221" s="546">
        <f>(SSSE[[#This Row],[Protéine Brut (%) (+/-0,7)]]/(100-SSSE[[#This Row],[Humidité (%)]]))*100</f>
        <v>15.917798676419368</v>
      </c>
      <c r="M1221" s="866"/>
      <c r="N1221" s="866"/>
      <c r="O1221" s="866"/>
      <c r="P1221" s="866"/>
      <c r="Q1221" s="867"/>
      <c r="R1221" s="868"/>
      <c r="S1221" s="868"/>
      <c r="T1221" s="868"/>
      <c r="U1221" s="867"/>
      <c r="V1221" s="868"/>
      <c r="W1221" s="868"/>
      <c r="X1221" s="868"/>
      <c r="Y1221" s="884"/>
      <c r="Z1221" s="867"/>
      <c r="AA1221" s="824"/>
      <c r="AB1221" s="824"/>
      <c r="AC1221" s="1122"/>
      <c r="AD1221" s="547">
        <v>85.5</v>
      </c>
      <c r="AE1221" s="547">
        <v>-1.6</v>
      </c>
      <c r="AF1221" s="547">
        <v>20.399999999999999</v>
      </c>
      <c r="AG1221" s="549">
        <v>3</v>
      </c>
      <c r="AH1221" s="549">
        <v>70</v>
      </c>
      <c r="AI1221" s="949">
        <v>0.8</v>
      </c>
      <c r="AJ1221" s="550"/>
      <c r="AK1221" s="550" t="s">
        <v>3335</v>
      </c>
      <c r="AL1221" s="550"/>
      <c r="AM1221" s="550" t="s">
        <v>55</v>
      </c>
      <c r="AN1221" s="551" t="s">
        <v>55</v>
      </c>
      <c r="AO1221" s="550" t="s">
        <v>55</v>
      </c>
      <c r="AP1221" s="550" t="s">
        <v>55</v>
      </c>
      <c r="AQ1221" s="609" t="s">
        <v>32</v>
      </c>
      <c r="AR1221" s="550" t="s">
        <v>2239</v>
      </c>
      <c r="AS1221" s="550"/>
      <c r="AT1221" s="437"/>
      <c r="AU1221" s="796" t="s">
        <v>2241</v>
      </c>
      <c r="AV1221" s="437">
        <v>1220</v>
      </c>
    </row>
    <row r="1222" spans="1:48" ht="27">
      <c r="A1222" s="541">
        <v>46080</v>
      </c>
      <c r="B1222" s="542">
        <v>102</v>
      </c>
      <c r="C1222" s="543">
        <v>0.3611111111111111</v>
      </c>
      <c r="D1222" s="544">
        <v>2238</v>
      </c>
      <c r="E1222" s="544" t="s">
        <v>21</v>
      </c>
      <c r="F1222" s="544" t="s">
        <v>55</v>
      </c>
      <c r="G1222" s="858">
        <v>14.25</v>
      </c>
      <c r="H1222" s="858"/>
      <c r="I1222" s="858"/>
      <c r="J1222" s="545"/>
      <c r="K1222" s="831">
        <v>13.13</v>
      </c>
      <c r="L1222" s="546">
        <f>(SSSE[[#This Row],[Protéine Brut (%) (+/-0,7)]]/(100-SSSE[[#This Row],[Humidité (%)]]))*100</f>
        <v>15.311953352769681</v>
      </c>
      <c r="M1222" s="866">
        <v>0.15</v>
      </c>
      <c r="N1222" s="866"/>
      <c r="O1222" s="866">
        <v>1.21</v>
      </c>
      <c r="P1222" s="866">
        <v>1.48</v>
      </c>
      <c r="Q1222" s="863">
        <f t="shared" si="199"/>
        <v>2.84</v>
      </c>
      <c r="R1222" s="868">
        <v>12.83</v>
      </c>
      <c r="S1222" s="868">
        <v>30.45</v>
      </c>
      <c r="T1222" s="868">
        <v>17.86</v>
      </c>
      <c r="U1222" s="863">
        <f>SUM(SSSE[[#This Row],[G 355µ]:[G 250µ]])</f>
        <v>61.14</v>
      </c>
      <c r="V1222" s="868">
        <v>18.899999999999999</v>
      </c>
      <c r="W1222" s="868">
        <v>10.09</v>
      </c>
      <c r="X1222" s="868">
        <v>3.84</v>
      </c>
      <c r="Y1222" s="884">
        <v>2.35</v>
      </c>
      <c r="Z1222" s="863">
        <f t="shared" si="200"/>
        <v>35.18</v>
      </c>
      <c r="AA1222" s="824">
        <v>31.69</v>
      </c>
      <c r="AB1222" s="824">
        <v>72.69</v>
      </c>
      <c r="AC1222" s="1122">
        <v>12.8</v>
      </c>
      <c r="AD1222" s="547">
        <v>84</v>
      </c>
      <c r="AE1222" s="547">
        <v>-1.66</v>
      </c>
      <c r="AF1222" s="547">
        <v>21.12</v>
      </c>
      <c r="AG1222" s="549">
        <v>4</v>
      </c>
      <c r="AH1222" s="549">
        <v>64</v>
      </c>
      <c r="AI1222" s="949"/>
      <c r="AJ1222" s="550"/>
      <c r="AK1222" s="550"/>
      <c r="AL1222" s="550"/>
      <c r="AM1222" s="550" t="s">
        <v>55</v>
      </c>
      <c r="AN1222" s="551" t="s">
        <v>55</v>
      </c>
      <c r="AO1222" s="550" t="s">
        <v>55</v>
      </c>
      <c r="AP1222" s="550" t="s">
        <v>55</v>
      </c>
      <c r="AQ1222" s="609" t="s">
        <v>32</v>
      </c>
      <c r="AR1222" s="550" t="s">
        <v>2239</v>
      </c>
      <c r="AS1222" s="550"/>
      <c r="AT1222" s="437"/>
      <c r="AU1222" s="796" t="s">
        <v>2241</v>
      </c>
      <c r="AV1222" s="437">
        <v>1221</v>
      </c>
    </row>
    <row r="1223" spans="1:48" ht="27">
      <c r="A1223" s="541">
        <v>46080</v>
      </c>
      <c r="B1223" s="542">
        <v>102</v>
      </c>
      <c r="C1223" s="543">
        <v>0.41666666666666669</v>
      </c>
      <c r="D1223" s="544">
        <v>2249</v>
      </c>
      <c r="E1223" s="544" t="s">
        <v>21</v>
      </c>
      <c r="F1223" s="544" t="s">
        <v>55</v>
      </c>
      <c r="G1223" s="858">
        <v>14.25</v>
      </c>
      <c r="H1223" s="858"/>
      <c r="I1223" s="858"/>
      <c r="J1223" s="545"/>
      <c r="K1223" s="831">
        <v>13.02</v>
      </c>
      <c r="L1223" s="546">
        <f>(SSSE[[#This Row],[Protéine Brut (%) (+/-0,7)]]/(100-SSSE[[#This Row],[Humidité (%)]]))*100</f>
        <v>15.183673469387754</v>
      </c>
      <c r="M1223" s="866">
        <v>0.13</v>
      </c>
      <c r="N1223" s="866"/>
      <c r="O1223" s="866">
        <v>0.85</v>
      </c>
      <c r="P1223" s="866">
        <v>1.82</v>
      </c>
      <c r="Q1223" s="863">
        <f t="shared" si="199"/>
        <v>2.8</v>
      </c>
      <c r="R1223" s="868">
        <v>14.42</v>
      </c>
      <c r="S1223" s="868">
        <v>30.1</v>
      </c>
      <c r="T1223" s="868">
        <v>17.78</v>
      </c>
      <c r="U1223" s="863">
        <f>SUM(SSSE[[#This Row],[G 355µ]:[G 250µ]])</f>
        <v>62.300000000000004</v>
      </c>
      <c r="V1223" s="868">
        <v>19.010000000000002</v>
      </c>
      <c r="W1223" s="868">
        <v>9.41</v>
      </c>
      <c r="X1223" s="868">
        <v>3.38</v>
      </c>
      <c r="Y1223" s="884">
        <v>2.2799999999999998</v>
      </c>
      <c r="Z1223" s="863">
        <f t="shared" si="200"/>
        <v>34.08</v>
      </c>
      <c r="AA1223" s="824"/>
      <c r="AB1223" s="824"/>
      <c r="AC1223" s="1122"/>
      <c r="AD1223" s="547">
        <v>84.8</v>
      </c>
      <c r="AE1223" s="547">
        <v>-1.66</v>
      </c>
      <c r="AF1223" s="547">
        <v>21.12</v>
      </c>
      <c r="AG1223" s="549">
        <v>3</v>
      </c>
      <c r="AH1223" s="549">
        <v>66</v>
      </c>
      <c r="AI1223" s="949"/>
      <c r="AJ1223" s="550"/>
      <c r="AK1223" s="550"/>
      <c r="AL1223" s="550"/>
      <c r="AM1223" s="550" t="s">
        <v>55</v>
      </c>
      <c r="AN1223" s="551" t="s">
        <v>55</v>
      </c>
      <c r="AO1223" s="550" t="s">
        <v>55</v>
      </c>
      <c r="AP1223" s="550" t="s">
        <v>55</v>
      </c>
      <c r="AQ1223" s="609" t="s">
        <v>32</v>
      </c>
      <c r="AR1223" s="550" t="s">
        <v>2239</v>
      </c>
      <c r="AS1223" s="550"/>
      <c r="AT1223" s="437"/>
      <c r="AU1223" s="796" t="s">
        <v>2241</v>
      </c>
      <c r="AV1223" s="437">
        <v>1222</v>
      </c>
    </row>
    <row r="1224" spans="1:48" ht="27">
      <c r="A1224" s="541">
        <v>46080</v>
      </c>
      <c r="B1224" s="542">
        <v>102</v>
      </c>
      <c r="C1224" s="543">
        <v>0.48472222222222222</v>
      </c>
      <c r="D1224" s="544">
        <v>2250</v>
      </c>
      <c r="E1224" s="544" t="s">
        <v>21</v>
      </c>
      <c r="F1224" s="544" t="s">
        <v>55</v>
      </c>
      <c r="G1224" s="858">
        <v>14.14</v>
      </c>
      <c r="H1224" s="858"/>
      <c r="I1224" s="858"/>
      <c r="J1224" s="545"/>
      <c r="K1224" s="831">
        <v>12.86</v>
      </c>
      <c r="L1224" s="546">
        <f>(SSSE[[#This Row],[Protéine Brut (%) (+/-0,7)]]/(100-SSSE[[#This Row],[Humidité (%)]]))*100</f>
        <v>14.977870952713721</v>
      </c>
      <c r="M1224" s="866">
        <v>0.13</v>
      </c>
      <c r="N1224" s="866"/>
      <c r="O1224" s="866">
        <v>0.85</v>
      </c>
      <c r="P1224" s="866">
        <v>1.82</v>
      </c>
      <c r="Q1224" s="867">
        <f t="shared" ref="Q1224:Q1225" si="201">SUM(M1224:P1224)</f>
        <v>2.8</v>
      </c>
      <c r="R1224" s="868">
        <v>14.42</v>
      </c>
      <c r="S1224" s="868">
        <v>30.1</v>
      </c>
      <c r="T1224" s="868">
        <v>17.78</v>
      </c>
      <c r="U1224" s="867">
        <f>SUM(SSSE[[#This Row],[G 355µ]:[G 250µ]])</f>
        <v>62.300000000000004</v>
      </c>
      <c r="V1224" s="868">
        <v>19.010000000000002</v>
      </c>
      <c r="W1224" s="868">
        <v>9.41</v>
      </c>
      <c r="X1224" s="868">
        <v>3.38</v>
      </c>
      <c r="Y1224" s="884">
        <v>2.2799999999999998</v>
      </c>
      <c r="Z1224" s="867">
        <f t="shared" ref="Z1224:Z1225" si="202">SUM(V1224:Y1224)</f>
        <v>34.08</v>
      </c>
      <c r="AA1224" s="824"/>
      <c r="AB1224" s="824"/>
      <c r="AC1224" s="1122"/>
      <c r="AD1224" s="547">
        <v>84.8</v>
      </c>
      <c r="AE1224" s="547">
        <v>-1.66</v>
      </c>
      <c r="AF1224" s="547">
        <v>21.12</v>
      </c>
      <c r="AG1224" s="549">
        <v>2</v>
      </c>
      <c r="AH1224" s="549">
        <v>45</v>
      </c>
      <c r="AI1224" s="949"/>
      <c r="AJ1224" s="550"/>
      <c r="AK1224" s="550"/>
      <c r="AL1224" s="550"/>
      <c r="AM1224" s="550" t="s">
        <v>55</v>
      </c>
      <c r="AN1224" s="551" t="s">
        <v>55</v>
      </c>
      <c r="AO1224" s="550" t="s">
        <v>55</v>
      </c>
      <c r="AP1224" s="550" t="s">
        <v>55</v>
      </c>
      <c r="AQ1224" s="609" t="s">
        <v>32</v>
      </c>
      <c r="AR1224" s="550" t="s">
        <v>2239</v>
      </c>
      <c r="AS1224" s="550"/>
      <c r="AT1224" s="437"/>
      <c r="AU1224" s="796" t="s">
        <v>2241</v>
      </c>
      <c r="AV1224" s="437">
        <v>1223</v>
      </c>
    </row>
    <row r="1225" spans="1:48" ht="27">
      <c r="A1225" s="535">
        <v>46080</v>
      </c>
      <c r="B1225" s="536">
        <v>102</v>
      </c>
      <c r="C1225" s="537">
        <v>0.5</v>
      </c>
      <c r="D1225" s="538">
        <v>2251</v>
      </c>
      <c r="E1225" s="538" t="s">
        <v>84</v>
      </c>
      <c r="F1225" s="538" t="s">
        <v>55</v>
      </c>
      <c r="G1225" s="857">
        <v>14.11</v>
      </c>
      <c r="H1225" s="857"/>
      <c r="I1225" s="857"/>
      <c r="J1225" s="530"/>
      <c r="K1225" s="830">
        <v>13.25</v>
      </c>
      <c r="L1225" s="539">
        <f>(SSSE[[#This Row],[Protéine Brut (%) (+/-0,7)]]/(100-SSSE[[#This Row],[Humidité (%)]]))*100</f>
        <v>15.42670858074281</v>
      </c>
      <c r="M1225" s="865">
        <v>0.1</v>
      </c>
      <c r="N1225" s="865"/>
      <c r="O1225" s="865">
        <v>0.9</v>
      </c>
      <c r="P1225" s="865">
        <v>1.72</v>
      </c>
      <c r="Q1225" s="863">
        <f t="shared" si="201"/>
        <v>2.7199999999999998</v>
      </c>
      <c r="R1225" s="862">
        <v>13.4</v>
      </c>
      <c r="S1225" s="862">
        <v>30.3</v>
      </c>
      <c r="T1225" s="862">
        <v>18.3</v>
      </c>
      <c r="U1225" s="867">
        <f>SUM(SSSE[[#This Row],[G 355µ]:[G 250µ]])</f>
        <v>62</v>
      </c>
      <c r="V1225" s="862">
        <v>18.8</v>
      </c>
      <c r="W1225" s="862">
        <v>9.5</v>
      </c>
      <c r="X1225" s="862">
        <v>3.5</v>
      </c>
      <c r="Y1225" s="883">
        <v>2.4</v>
      </c>
      <c r="Z1225" s="863">
        <f t="shared" si="202"/>
        <v>34.200000000000003</v>
      </c>
      <c r="AA1225" s="822">
        <v>33.4</v>
      </c>
      <c r="AB1225" s="822">
        <v>72</v>
      </c>
      <c r="AC1225" s="833">
        <v>12.88</v>
      </c>
      <c r="AD1225" s="531">
        <v>84.83</v>
      </c>
      <c r="AE1225" s="531">
        <v>-1.58</v>
      </c>
      <c r="AF1225" s="531">
        <v>20.5</v>
      </c>
      <c r="AG1225" s="540">
        <v>2</v>
      </c>
      <c r="AH1225" s="540">
        <v>43</v>
      </c>
      <c r="AI1225" s="533"/>
      <c r="AJ1225" s="437"/>
      <c r="AK1225" s="437" t="s">
        <v>3333</v>
      </c>
      <c r="AL1225" s="437"/>
      <c r="AM1225" s="437" t="s">
        <v>55</v>
      </c>
      <c r="AN1225" s="534" t="s">
        <v>55</v>
      </c>
      <c r="AO1225" s="437" t="s">
        <v>55</v>
      </c>
      <c r="AP1225" s="437" t="s">
        <v>55</v>
      </c>
      <c r="AQ1225" s="609" t="s">
        <v>32</v>
      </c>
      <c r="AR1225" s="437" t="s">
        <v>2239</v>
      </c>
      <c r="AS1225" s="437"/>
      <c r="AT1225" s="437"/>
      <c r="AU1225" s="796" t="s">
        <v>2241</v>
      </c>
      <c r="AV1225" s="437">
        <v>1224</v>
      </c>
    </row>
    <row r="1226" spans="1:48" ht="27">
      <c r="A1226" s="541">
        <v>46080</v>
      </c>
      <c r="B1226" s="542">
        <v>102</v>
      </c>
      <c r="C1226" s="543">
        <v>0.5</v>
      </c>
      <c r="D1226" s="544">
        <v>2252</v>
      </c>
      <c r="E1226" s="544" t="s">
        <v>84</v>
      </c>
      <c r="F1226" s="544" t="s">
        <v>55</v>
      </c>
      <c r="G1226" s="858">
        <v>14.17</v>
      </c>
      <c r="H1226" s="858"/>
      <c r="I1226" s="858"/>
      <c r="J1226" s="545"/>
      <c r="K1226" s="831">
        <v>13.33</v>
      </c>
      <c r="L1226" s="546">
        <f>(SSSE[[#This Row],[Protéine Brut (%) (+/-0,7)]]/(100-SSSE[[#This Row],[Humidité (%)]]))*100</f>
        <v>15.530700221367821</v>
      </c>
      <c r="M1226" s="866"/>
      <c r="N1226" s="866"/>
      <c r="O1226" s="866"/>
      <c r="P1226" s="866"/>
      <c r="Q1226" s="867"/>
      <c r="R1226" s="868"/>
      <c r="S1226" s="868"/>
      <c r="T1226" s="868"/>
      <c r="U1226" s="867"/>
      <c r="V1226" s="868"/>
      <c r="W1226" s="868"/>
      <c r="X1226" s="868"/>
      <c r="Y1226" s="884"/>
      <c r="Z1226" s="867"/>
      <c r="AA1226" s="824"/>
      <c r="AB1226" s="824"/>
      <c r="AC1226" s="1122"/>
      <c r="AD1226" s="547">
        <v>84.62</v>
      </c>
      <c r="AE1226" s="547">
        <v>-1.62</v>
      </c>
      <c r="AF1226" s="547">
        <v>20.62</v>
      </c>
      <c r="AG1226" s="549">
        <v>2</v>
      </c>
      <c r="AH1226" s="549">
        <v>50</v>
      </c>
      <c r="AI1226" s="949"/>
      <c r="AJ1226" s="550"/>
      <c r="AK1226" s="550" t="s">
        <v>3335</v>
      </c>
      <c r="AL1226" s="550"/>
      <c r="AM1226" s="550" t="s">
        <v>55</v>
      </c>
      <c r="AN1226" s="551" t="s">
        <v>55</v>
      </c>
      <c r="AO1226" s="550" t="s">
        <v>55</v>
      </c>
      <c r="AP1226" s="550" t="s">
        <v>55</v>
      </c>
      <c r="AQ1226" s="609" t="s">
        <v>32</v>
      </c>
      <c r="AR1226" s="550" t="s">
        <v>2239</v>
      </c>
      <c r="AS1226" s="550"/>
      <c r="AT1226" s="437"/>
      <c r="AU1226" s="796" t="s">
        <v>2241</v>
      </c>
      <c r="AV1226" s="437">
        <v>1225</v>
      </c>
    </row>
    <row r="1227" spans="1:48" ht="27">
      <c r="A1227" s="535">
        <v>46081</v>
      </c>
      <c r="B1227" s="536">
        <v>102</v>
      </c>
      <c r="C1227" s="537">
        <v>0.33333333333333331</v>
      </c>
      <c r="D1227" s="538">
        <v>2262</v>
      </c>
      <c r="E1227" s="538" t="s">
        <v>84</v>
      </c>
      <c r="F1227" s="538" t="s">
        <v>55</v>
      </c>
      <c r="G1227" s="857">
        <v>13.93</v>
      </c>
      <c r="H1227" s="857"/>
      <c r="I1227" s="857"/>
      <c r="J1227" s="530"/>
      <c r="K1227" s="830">
        <v>13.1</v>
      </c>
      <c r="L1227" s="539">
        <f>(SSSE[[#This Row],[Protéine Brut (%) (+/-0,7)]]/(100-SSSE[[#This Row],[Humidité (%)]]))*100</f>
        <v>15.220169629371444</v>
      </c>
      <c r="M1227" s="865">
        <v>7.0000000000000007E-2</v>
      </c>
      <c r="N1227" s="865"/>
      <c r="O1227" s="865">
        <v>0.82</v>
      </c>
      <c r="P1227" s="865">
        <v>1.46</v>
      </c>
      <c r="Q1227" s="863">
        <f t="shared" ref="Q1227:Q1228" si="203">SUM(M1227:P1227)</f>
        <v>2.3499999999999996</v>
      </c>
      <c r="R1227" s="862">
        <v>11.94</v>
      </c>
      <c r="S1227" s="862">
        <v>28.39</v>
      </c>
      <c r="T1227" s="862">
        <v>17.600000000000001</v>
      </c>
      <c r="U1227" s="863">
        <f>SUM(SSSE[[#This Row],[G 355µ]:[G 250µ]])</f>
        <v>57.93</v>
      </c>
      <c r="V1227" s="862">
        <v>17.809999999999999</v>
      </c>
      <c r="W1227" s="862">
        <v>10.89</v>
      </c>
      <c r="X1227" s="862">
        <v>6.36</v>
      </c>
      <c r="Y1227" s="883">
        <v>4.16</v>
      </c>
      <c r="Z1227" s="863">
        <f t="shared" ref="Z1227:Z1228" si="204">SUM(V1227:Y1227)</f>
        <v>39.22</v>
      </c>
      <c r="AA1227" s="822">
        <v>32.74</v>
      </c>
      <c r="AB1227" s="822">
        <v>79.5</v>
      </c>
      <c r="AC1227" s="833">
        <v>12.59</v>
      </c>
      <c r="AD1227" s="531">
        <v>84.88</v>
      </c>
      <c r="AE1227" s="531">
        <v>-1.64</v>
      </c>
      <c r="AF1227" s="531">
        <v>20.57</v>
      </c>
      <c r="AG1227" s="540">
        <v>3</v>
      </c>
      <c r="AH1227" s="540">
        <v>60</v>
      </c>
      <c r="AI1227" s="533"/>
      <c r="AJ1227" s="437"/>
      <c r="AK1227" s="437" t="s">
        <v>3333</v>
      </c>
      <c r="AL1227" s="437"/>
      <c r="AM1227" s="437" t="s">
        <v>55</v>
      </c>
      <c r="AN1227" s="534" t="s">
        <v>55</v>
      </c>
      <c r="AO1227" s="437" t="s">
        <v>55</v>
      </c>
      <c r="AP1227" s="437" t="s">
        <v>55</v>
      </c>
      <c r="AQ1227" s="609" t="s">
        <v>32</v>
      </c>
      <c r="AR1227" s="437" t="s">
        <v>2239</v>
      </c>
      <c r="AS1227" s="437"/>
      <c r="AT1227" s="437"/>
      <c r="AU1227" s="796" t="s">
        <v>2241</v>
      </c>
      <c r="AV1227" s="437">
        <v>1226</v>
      </c>
    </row>
    <row r="1228" spans="1:48" ht="27">
      <c r="A1228" s="541">
        <v>46081</v>
      </c>
      <c r="B1228" s="542">
        <v>102</v>
      </c>
      <c r="C1228" s="543">
        <v>0.33333333333333331</v>
      </c>
      <c r="D1228" s="544">
        <v>2263</v>
      </c>
      <c r="E1228" s="544" t="s">
        <v>84</v>
      </c>
      <c r="F1228" s="544" t="s">
        <v>55</v>
      </c>
      <c r="G1228" s="858">
        <v>13.95</v>
      </c>
      <c r="H1228" s="858"/>
      <c r="I1228" s="858"/>
      <c r="J1228" s="545"/>
      <c r="K1228" s="831">
        <v>13.15</v>
      </c>
      <c r="L1228" s="546">
        <f>(SSSE[[#This Row],[Protéine Brut (%) (+/-0,7)]]/(100-SSSE[[#This Row],[Humidité (%)]]))*100</f>
        <v>15.281812899477048</v>
      </c>
      <c r="M1228" s="866"/>
      <c r="N1228" s="866"/>
      <c r="O1228" s="866"/>
      <c r="P1228" s="866"/>
      <c r="Q1228" s="867"/>
      <c r="R1228" s="868"/>
      <c r="S1228" s="868"/>
      <c r="T1228" s="868"/>
      <c r="U1228" s="867"/>
      <c r="V1228" s="868"/>
      <c r="W1228" s="868"/>
      <c r="X1228" s="868"/>
      <c r="Y1228" s="884"/>
      <c r="Z1228" s="867"/>
      <c r="AA1228" s="824"/>
      <c r="AB1228" s="824"/>
      <c r="AC1228" s="1122"/>
      <c r="AD1228" s="547">
        <v>84.96</v>
      </c>
      <c r="AE1228" s="547">
        <v>-1.68</v>
      </c>
      <c r="AF1228" s="547">
        <v>20.92</v>
      </c>
      <c r="AG1228" s="549">
        <v>3</v>
      </c>
      <c r="AH1228" s="549">
        <v>66</v>
      </c>
      <c r="AI1228" s="949"/>
      <c r="AJ1228" s="550"/>
      <c r="AK1228" s="550" t="s">
        <v>3335</v>
      </c>
      <c r="AL1228" s="550"/>
      <c r="AM1228" s="550" t="s">
        <v>55</v>
      </c>
      <c r="AN1228" s="551" t="s">
        <v>55</v>
      </c>
      <c r="AO1228" s="550" t="s">
        <v>55</v>
      </c>
      <c r="AP1228" s="550" t="s">
        <v>55</v>
      </c>
      <c r="AQ1228" s="609" t="s">
        <v>32</v>
      </c>
      <c r="AR1228" s="550" t="s">
        <v>2239</v>
      </c>
      <c r="AS1228" s="550"/>
      <c r="AT1228" s="437"/>
      <c r="AU1228" s="796" t="s">
        <v>2241</v>
      </c>
      <c r="AV1228" s="437">
        <v>1227</v>
      </c>
    </row>
    <row r="1229" spans="1:48" ht="27">
      <c r="A1229" s="535">
        <v>46081</v>
      </c>
      <c r="B1229" s="536">
        <v>102</v>
      </c>
      <c r="C1229" s="537">
        <v>0.45833333333333331</v>
      </c>
      <c r="D1229" s="538">
        <v>2278</v>
      </c>
      <c r="E1229" s="538" t="s">
        <v>84</v>
      </c>
      <c r="F1229" s="538" t="s">
        <v>55</v>
      </c>
      <c r="G1229" s="857">
        <v>14</v>
      </c>
      <c r="H1229" s="857"/>
      <c r="I1229" s="857"/>
      <c r="J1229" s="530"/>
      <c r="K1229" s="830">
        <v>12.96</v>
      </c>
      <c r="L1229" s="539">
        <f>(SSSE[[#This Row],[Protéine Brut (%) (+/-0,7)]]/(100-SSSE[[#This Row],[Humidité (%)]]))*100</f>
        <v>15.069767441860465</v>
      </c>
      <c r="M1229" s="865">
        <v>0.11</v>
      </c>
      <c r="N1229" s="865"/>
      <c r="O1229" s="865">
        <v>1.44</v>
      </c>
      <c r="P1229" s="865">
        <v>2.1</v>
      </c>
      <c r="Q1229" s="863">
        <f t="shared" ref="Q1229:Q1230" si="205">SUM(M1229:P1229)</f>
        <v>3.6500000000000004</v>
      </c>
      <c r="R1229" s="862">
        <v>16.079999999999998</v>
      </c>
      <c r="S1229" s="862">
        <v>30.85</v>
      </c>
      <c r="T1229" s="862">
        <v>14.7</v>
      </c>
      <c r="U1229" s="863">
        <f>SUM(SSSE[[#This Row],[G 355µ]:[G 250µ]])</f>
        <v>61.629999999999995</v>
      </c>
      <c r="V1229" s="862">
        <v>14.83</v>
      </c>
      <c r="W1229" s="862">
        <v>8.32</v>
      </c>
      <c r="X1229" s="862">
        <v>5.99</v>
      </c>
      <c r="Y1229" s="883">
        <v>3.56</v>
      </c>
      <c r="Z1229" s="863">
        <f t="shared" ref="Z1229:Z1230" si="206">SUM(V1229:Y1229)</f>
        <v>32.700000000000003</v>
      </c>
      <c r="AA1229" s="822">
        <v>39.33</v>
      </c>
      <c r="AB1229" s="822">
        <v>73</v>
      </c>
      <c r="AC1229" s="833">
        <v>12.9</v>
      </c>
      <c r="AD1229" s="531">
        <v>84.74</v>
      </c>
      <c r="AE1229" s="531">
        <v>-1.43</v>
      </c>
      <c r="AF1229" s="531">
        <v>20.5</v>
      </c>
      <c r="AG1229" s="540">
        <v>4</v>
      </c>
      <c r="AH1229" s="540">
        <v>56</v>
      </c>
      <c r="AI1229" s="533"/>
      <c r="AJ1229" s="437"/>
      <c r="AK1229" s="437" t="s">
        <v>3333</v>
      </c>
      <c r="AL1229" s="437"/>
      <c r="AM1229" s="437" t="s">
        <v>55</v>
      </c>
      <c r="AN1229" s="534" t="s">
        <v>55</v>
      </c>
      <c r="AO1229" s="437" t="s">
        <v>55</v>
      </c>
      <c r="AP1229" s="437" t="s">
        <v>55</v>
      </c>
      <c r="AQ1229" s="609" t="s">
        <v>32</v>
      </c>
      <c r="AR1229" s="437" t="s">
        <v>2239</v>
      </c>
      <c r="AS1229" s="437"/>
      <c r="AT1229" s="437"/>
      <c r="AU1229" s="796" t="s">
        <v>2241</v>
      </c>
      <c r="AV1229" s="437">
        <v>1228</v>
      </c>
    </row>
    <row r="1230" spans="1:48" ht="27">
      <c r="A1230" s="541">
        <v>46081</v>
      </c>
      <c r="B1230" s="542">
        <v>102</v>
      </c>
      <c r="C1230" s="543">
        <v>0.45833333333333331</v>
      </c>
      <c r="D1230" s="544">
        <v>2279</v>
      </c>
      <c r="E1230" s="544" t="s">
        <v>84</v>
      </c>
      <c r="F1230" s="544" t="s">
        <v>55</v>
      </c>
      <c r="G1230" s="858">
        <v>13.92</v>
      </c>
      <c r="H1230" s="858"/>
      <c r="I1230" s="858"/>
      <c r="J1230" s="545"/>
      <c r="K1230" s="831">
        <v>13.02</v>
      </c>
      <c r="L1230" s="546">
        <f>(SSSE[[#This Row],[Protéine Brut (%) (+/-0,7)]]/(100-SSSE[[#This Row],[Humidité (%)]]))*100</f>
        <v>15.125464684014869</v>
      </c>
      <c r="M1230" s="866"/>
      <c r="N1230" s="866"/>
      <c r="O1230" s="866"/>
      <c r="P1230" s="866"/>
      <c r="Q1230" s="867"/>
      <c r="R1230" s="868"/>
      <c r="S1230" s="868"/>
      <c r="T1230" s="868"/>
      <c r="U1230" s="867"/>
      <c r="V1230" s="868"/>
      <c r="W1230" s="868"/>
      <c r="X1230" s="868"/>
      <c r="Y1230" s="884"/>
      <c r="Z1230" s="867"/>
      <c r="AA1230" s="824"/>
      <c r="AB1230" s="824"/>
      <c r="AC1230" s="1122"/>
      <c r="AD1230" s="547">
        <v>84.79</v>
      </c>
      <c r="AE1230" s="547">
        <v>-1.54</v>
      </c>
      <c r="AF1230" s="547">
        <v>20.68</v>
      </c>
      <c r="AG1230" s="549">
        <v>3</v>
      </c>
      <c r="AH1230" s="549">
        <v>60</v>
      </c>
      <c r="AI1230" s="949"/>
      <c r="AJ1230" s="550"/>
      <c r="AK1230" s="550" t="s">
        <v>3335</v>
      </c>
      <c r="AL1230" s="550"/>
      <c r="AM1230" s="550" t="s">
        <v>55</v>
      </c>
      <c r="AN1230" s="551" t="s">
        <v>55</v>
      </c>
      <c r="AO1230" s="550" t="s">
        <v>55</v>
      </c>
      <c r="AP1230" s="550" t="s">
        <v>55</v>
      </c>
      <c r="AQ1230" s="609" t="s">
        <v>32</v>
      </c>
      <c r="AR1230" s="550" t="s">
        <v>2239</v>
      </c>
      <c r="AS1230" s="550"/>
      <c r="AT1230" s="437"/>
      <c r="AU1230" s="796" t="s">
        <v>2241</v>
      </c>
      <c r="AV1230" s="437">
        <v>1229</v>
      </c>
    </row>
    <row r="1231" spans="1:48" ht="27">
      <c r="A1231" s="541">
        <v>46081</v>
      </c>
      <c r="B1231" s="542">
        <v>102</v>
      </c>
      <c r="C1231" s="543">
        <v>0.51388888888888884</v>
      </c>
      <c r="D1231" s="544">
        <v>2280</v>
      </c>
      <c r="E1231" s="544" t="s">
        <v>21</v>
      </c>
      <c r="F1231" s="544" t="s">
        <v>55</v>
      </c>
      <c r="G1231" s="858">
        <v>14.3</v>
      </c>
      <c r="H1231" s="858"/>
      <c r="I1231" s="858"/>
      <c r="J1231" s="545"/>
      <c r="K1231" s="831">
        <v>13.72</v>
      </c>
      <c r="L1231" s="546">
        <f>(SSSE[[#This Row],[Protéine Brut (%) (+/-0,7)]]/(100-SSSE[[#This Row],[Humidité (%)]]))*100</f>
        <v>16.009334889148192</v>
      </c>
      <c r="M1231" s="866"/>
      <c r="N1231" s="866"/>
      <c r="O1231" s="866"/>
      <c r="P1231" s="866"/>
      <c r="Q1231" s="867"/>
      <c r="R1231" s="868"/>
      <c r="S1231" s="868"/>
      <c r="T1231" s="868"/>
      <c r="U1231" s="867"/>
      <c r="V1231" s="868"/>
      <c r="W1231" s="868"/>
      <c r="X1231" s="868"/>
      <c r="Y1231" s="884"/>
      <c r="Z1231" s="867"/>
      <c r="AA1231" s="824"/>
      <c r="AB1231" s="824"/>
      <c r="AC1231" s="1122"/>
      <c r="AD1231" s="547">
        <v>84.16</v>
      </c>
      <c r="AE1231" s="547">
        <v>-1.57</v>
      </c>
      <c r="AF1231" s="547">
        <v>21.25</v>
      </c>
      <c r="AG1231" s="549">
        <v>3</v>
      </c>
      <c r="AH1231" s="549">
        <v>61</v>
      </c>
      <c r="AI1231" s="949"/>
      <c r="AJ1231" s="550"/>
      <c r="AK1231" s="550"/>
      <c r="AL1231" s="550"/>
      <c r="AM1231" s="550" t="s">
        <v>55</v>
      </c>
      <c r="AN1231" s="551" t="s">
        <v>55</v>
      </c>
      <c r="AO1231" s="550" t="s">
        <v>55</v>
      </c>
      <c r="AP1231" s="550" t="s">
        <v>55</v>
      </c>
      <c r="AQ1231" s="609" t="s">
        <v>32</v>
      </c>
      <c r="AR1231" s="550" t="s">
        <v>2239</v>
      </c>
      <c r="AS1231" s="550"/>
      <c r="AT1231" s="550"/>
      <c r="AU1231" s="796" t="s">
        <v>2241</v>
      </c>
      <c r="AV1231" s="550">
        <v>1230</v>
      </c>
    </row>
    <row r="1232" spans="1:48" ht="27">
      <c r="A1232" s="535">
        <v>46081</v>
      </c>
      <c r="B1232" s="536">
        <v>102</v>
      </c>
      <c r="C1232" s="537">
        <v>0.54166666666666663</v>
      </c>
      <c r="D1232" s="538">
        <v>2282</v>
      </c>
      <c r="E1232" s="538" t="s">
        <v>84</v>
      </c>
      <c r="F1232" s="538" t="s">
        <v>55</v>
      </c>
      <c r="G1232" s="857">
        <v>13.99</v>
      </c>
      <c r="H1232" s="857"/>
      <c r="I1232" s="857"/>
      <c r="J1232" s="530"/>
      <c r="K1232" s="830">
        <v>13.19</v>
      </c>
      <c r="L1232" s="539">
        <f>(SSSE[[#This Row],[Protéine Brut (%) (+/-0,7)]]/(100-SSSE[[#This Row],[Humidité (%)]]))*100</f>
        <v>15.335426113242645</v>
      </c>
      <c r="M1232" s="865">
        <v>0.2</v>
      </c>
      <c r="N1232" s="865"/>
      <c r="O1232" s="865">
        <v>1.2</v>
      </c>
      <c r="P1232" s="865">
        <v>2</v>
      </c>
      <c r="Q1232" s="863">
        <f>SUM(M1232:P1232)</f>
        <v>3.4</v>
      </c>
      <c r="R1232" s="862">
        <v>15</v>
      </c>
      <c r="S1232" s="862">
        <v>29</v>
      </c>
      <c r="T1232" s="862">
        <v>17</v>
      </c>
      <c r="U1232" s="863">
        <f>SUM(SSSE[[#This Row],[G 355µ]:[G 250µ]])</f>
        <v>61</v>
      </c>
      <c r="V1232" s="862">
        <v>16</v>
      </c>
      <c r="W1232" s="862">
        <v>10</v>
      </c>
      <c r="X1232" s="862">
        <v>5</v>
      </c>
      <c r="Y1232" s="883">
        <v>3.5</v>
      </c>
      <c r="Z1232" s="863">
        <f>SUM(V1232:Y1232)</f>
        <v>34.5</v>
      </c>
      <c r="AA1232" s="822">
        <v>38.49</v>
      </c>
      <c r="AB1232" s="822">
        <v>74.900000000000006</v>
      </c>
      <c r="AC1232" s="833">
        <v>12.8</v>
      </c>
      <c r="AD1232" s="531">
        <v>85.31</v>
      </c>
      <c r="AE1232" s="531">
        <v>-1.59</v>
      </c>
      <c r="AF1232" s="531">
        <v>20.11</v>
      </c>
      <c r="AG1232" s="540">
        <v>4</v>
      </c>
      <c r="AH1232" s="540">
        <v>70</v>
      </c>
      <c r="AI1232" s="533"/>
      <c r="AJ1232" s="437"/>
      <c r="AK1232" s="437" t="s">
        <v>3333</v>
      </c>
      <c r="AL1232" s="437"/>
      <c r="AM1232" s="437" t="s">
        <v>55</v>
      </c>
      <c r="AN1232" s="534" t="s">
        <v>55</v>
      </c>
      <c r="AO1232" s="437" t="s">
        <v>55</v>
      </c>
      <c r="AP1232" s="437" t="s">
        <v>55</v>
      </c>
      <c r="AQ1232" s="609" t="s">
        <v>32</v>
      </c>
      <c r="AR1232" s="437" t="s">
        <v>2239</v>
      </c>
      <c r="AS1232" s="437"/>
      <c r="AT1232" s="437"/>
      <c r="AU1232" s="796" t="s">
        <v>2241</v>
      </c>
      <c r="AV1232" s="437">
        <v>1231</v>
      </c>
    </row>
    <row r="1233" spans="1:48" ht="27">
      <c r="A1233" s="541">
        <v>46081</v>
      </c>
      <c r="B1233" s="542">
        <v>102</v>
      </c>
      <c r="C1233" s="543">
        <v>0.54166666666666663</v>
      </c>
      <c r="D1233" s="544">
        <v>2283</v>
      </c>
      <c r="E1233" s="544" t="s">
        <v>84</v>
      </c>
      <c r="F1233" s="544" t="s">
        <v>55</v>
      </c>
      <c r="G1233" s="858">
        <v>14.2</v>
      </c>
      <c r="H1233" s="858"/>
      <c r="I1233" s="858"/>
      <c r="J1233" s="545"/>
      <c r="K1233" s="831">
        <v>13</v>
      </c>
      <c r="L1233" s="546">
        <f>(SSSE[[#This Row],[Protéine Brut (%) (+/-0,7)]]/(100-SSSE[[#This Row],[Humidité (%)]]))*100</f>
        <v>15.151515151515152</v>
      </c>
      <c r="M1233" s="866"/>
      <c r="N1233" s="866"/>
      <c r="O1233" s="866"/>
      <c r="P1233" s="866"/>
      <c r="Q1233" s="863">
        <v>3</v>
      </c>
      <c r="R1233" s="868"/>
      <c r="S1233" s="868"/>
      <c r="T1233" s="868"/>
      <c r="U1233" s="867"/>
      <c r="V1233" s="868"/>
      <c r="W1233" s="868"/>
      <c r="X1233" s="868"/>
      <c r="Y1233" s="884"/>
      <c r="Z1233" s="867"/>
      <c r="AA1233" s="824"/>
      <c r="AB1233" s="824"/>
      <c r="AC1233" s="1122"/>
      <c r="AD1233" s="547">
        <v>86.16</v>
      </c>
      <c r="AE1233" s="547">
        <v>-1.21</v>
      </c>
      <c r="AF1233" s="547">
        <v>20</v>
      </c>
      <c r="AG1233" s="549">
        <v>4</v>
      </c>
      <c r="AH1233" s="549">
        <v>72</v>
      </c>
      <c r="AI1233" s="949"/>
      <c r="AJ1233" s="550"/>
      <c r="AK1233" s="550" t="s">
        <v>3335</v>
      </c>
      <c r="AL1233" s="550"/>
      <c r="AM1233" s="550" t="s">
        <v>55</v>
      </c>
      <c r="AN1233" s="551" t="s">
        <v>55</v>
      </c>
      <c r="AO1233" s="550" t="s">
        <v>55</v>
      </c>
      <c r="AP1233" s="550" t="s">
        <v>55</v>
      </c>
      <c r="AQ1233" s="609" t="s">
        <v>32</v>
      </c>
      <c r="AR1233" s="550" t="s">
        <v>2239</v>
      </c>
      <c r="AS1233" s="550"/>
      <c r="AT1233" s="550"/>
      <c r="AU1233" s="796" t="s">
        <v>2241</v>
      </c>
      <c r="AV1233" s="550">
        <v>1232</v>
      </c>
    </row>
    <row r="1234" spans="1:48" ht="27">
      <c r="A1234" s="535">
        <v>46082</v>
      </c>
      <c r="B1234" s="536">
        <v>103</v>
      </c>
      <c r="C1234" s="537">
        <v>0.39583333333333331</v>
      </c>
      <c r="D1234" s="538">
        <v>2293</v>
      </c>
      <c r="E1234" s="538" t="s">
        <v>84</v>
      </c>
      <c r="F1234" s="538" t="s">
        <v>55</v>
      </c>
      <c r="G1234" s="857">
        <v>14.06</v>
      </c>
      <c r="H1234" s="857"/>
      <c r="I1234" s="857"/>
      <c r="J1234" s="530"/>
      <c r="K1234" s="830">
        <v>12.73</v>
      </c>
      <c r="L1234" s="539">
        <f>(SSSE[[#This Row],[Protéine Brut (%) (+/-0,7)]]/(100-SSSE[[#This Row],[Humidité (%)]]))*100</f>
        <v>14.812659995345589</v>
      </c>
      <c r="M1234" s="865">
        <v>0.2</v>
      </c>
      <c r="N1234" s="865"/>
      <c r="O1234" s="865">
        <v>0.8</v>
      </c>
      <c r="P1234" s="865">
        <v>1.6</v>
      </c>
      <c r="Q1234" s="863">
        <f t="shared" ref="Q1233:Q1234" si="207">SUM(M1234:P1234)</f>
        <v>2.6</v>
      </c>
      <c r="R1234" s="862">
        <v>13</v>
      </c>
      <c r="S1234" s="862">
        <v>30</v>
      </c>
      <c r="T1234" s="862">
        <v>16</v>
      </c>
      <c r="U1234" s="863">
        <f>SUM(SSSE[[#This Row],[G 355µ]:[G 250µ]])</f>
        <v>59</v>
      </c>
      <c r="V1234" s="862">
        <v>17</v>
      </c>
      <c r="W1234" s="862">
        <v>12</v>
      </c>
      <c r="X1234" s="862">
        <v>6.4</v>
      </c>
      <c r="Y1234" s="883">
        <v>2</v>
      </c>
      <c r="Z1234" s="863">
        <f>SUM(V1234:Y1234)</f>
        <v>37.4</v>
      </c>
      <c r="AA1234" s="822">
        <v>36</v>
      </c>
      <c r="AB1234" s="822">
        <v>70</v>
      </c>
      <c r="AC1234" s="833">
        <v>13.14</v>
      </c>
      <c r="AD1234" s="531">
        <v>85.31</v>
      </c>
      <c r="AE1234" s="531">
        <v>-1.68</v>
      </c>
      <c r="AF1234" s="531">
        <v>20.61</v>
      </c>
      <c r="AG1234" s="540">
        <v>3</v>
      </c>
      <c r="AH1234" s="540">
        <v>70</v>
      </c>
      <c r="AI1234" s="533"/>
      <c r="AJ1234" s="437"/>
      <c r="AK1234" s="437" t="s">
        <v>3333</v>
      </c>
      <c r="AL1234" s="437"/>
      <c r="AM1234" s="437" t="s">
        <v>55</v>
      </c>
      <c r="AN1234" s="534" t="s">
        <v>55</v>
      </c>
      <c r="AO1234" s="437" t="s">
        <v>55</v>
      </c>
      <c r="AP1234" s="437" t="s">
        <v>55</v>
      </c>
      <c r="AQ1234" s="609" t="s">
        <v>32</v>
      </c>
      <c r="AR1234" s="437" t="s">
        <v>2239</v>
      </c>
      <c r="AS1234" s="437"/>
      <c r="AT1234" s="437"/>
      <c r="AU1234" s="437" t="s">
        <v>2241</v>
      </c>
      <c r="AV1234" s="437">
        <v>1233</v>
      </c>
    </row>
    <row r="1235" spans="1:48" ht="27">
      <c r="A1235" s="541">
        <v>46082</v>
      </c>
      <c r="B1235" s="542">
        <v>103</v>
      </c>
      <c r="C1235" s="543">
        <v>0.39583333333333331</v>
      </c>
      <c r="D1235" s="544">
        <v>2294</v>
      </c>
      <c r="E1235" s="544" t="s">
        <v>84</v>
      </c>
      <c r="F1235" s="544" t="s">
        <v>55</v>
      </c>
      <c r="G1235" s="858">
        <v>14.02</v>
      </c>
      <c r="H1235" s="858"/>
      <c r="I1235" s="858"/>
      <c r="J1235" s="545"/>
      <c r="K1235" s="831">
        <v>12.75</v>
      </c>
      <c r="L1235" s="546">
        <f>(SSSE[[#This Row],[Protéine Brut (%) (+/-0,7)]]/(100-SSSE[[#This Row],[Humidité (%)]]))*100</f>
        <v>14.829030006978366</v>
      </c>
      <c r="M1235" s="866"/>
      <c r="N1235" s="866"/>
      <c r="O1235" s="866"/>
      <c r="P1235" s="866"/>
      <c r="Q1235" s="867"/>
      <c r="R1235" s="868"/>
      <c r="S1235" s="868"/>
      <c r="T1235" s="868"/>
      <c r="U1235" s="867"/>
      <c r="V1235" s="868"/>
      <c r="W1235" s="868"/>
      <c r="X1235" s="868"/>
      <c r="Y1235" s="884"/>
      <c r="Z1235" s="867"/>
      <c r="AA1235" s="824"/>
      <c r="AB1235" s="824"/>
      <c r="AC1235" s="1122"/>
      <c r="AD1235" s="547">
        <v>85.14</v>
      </c>
      <c r="AE1235" s="547">
        <v>-1.64</v>
      </c>
      <c r="AF1235" s="547">
        <v>20.78</v>
      </c>
      <c r="AG1235" s="549">
        <v>3</v>
      </c>
      <c r="AH1235" s="549">
        <v>65</v>
      </c>
      <c r="AI1235" s="949"/>
      <c r="AJ1235" s="550"/>
      <c r="AK1235" s="550" t="s">
        <v>3335</v>
      </c>
      <c r="AL1235" s="550"/>
      <c r="AM1235" s="550" t="s">
        <v>55</v>
      </c>
      <c r="AN1235" s="551" t="s">
        <v>55</v>
      </c>
      <c r="AO1235" s="550" t="s">
        <v>55</v>
      </c>
      <c r="AP1235" s="550" t="s">
        <v>55</v>
      </c>
      <c r="AQ1235" s="609" t="s">
        <v>32</v>
      </c>
      <c r="AR1235" s="550" t="s">
        <v>2239</v>
      </c>
      <c r="AS1235" s="550"/>
      <c r="AT1235" s="550"/>
      <c r="AU1235" s="550" t="s">
        <v>2241</v>
      </c>
      <c r="AV1235" s="550">
        <v>1234</v>
      </c>
    </row>
    <row r="1236" spans="1:48" ht="27">
      <c r="A1236" s="535">
        <v>46082</v>
      </c>
      <c r="B1236" s="536">
        <v>103</v>
      </c>
      <c r="C1236" s="537">
        <v>0.47916666666666669</v>
      </c>
      <c r="D1236" s="538">
        <v>2309</v>
      </c>
      <c r="E1236" s="538" t="s">
        <v>84</v>
      </c>
      <c r="F1236" s="538" t="s">
        <v>55</v>
      </c>
      <c r="G1236" s="857">
        <v>14.06</v>
      </c>
      <c r="H1236" s="857"/>
      <c r="I1236" s="857"/>
      <c r="J1236" s="530"/>
      <c r="K1236" s="830">
        <v>12.73</v>
      </c>
      <c r="L1236" s="539">
        <f>(SSSE[[#This Row],[Protéine Brut (%) (+/-0,7)]]/(100-SSSE[[#This Row],[Humidité (%)]]))*100</f>
        <v>14.812659995345589</v>
      </c>
      <c r="M1236" s="865"/>
      <c r="N1236" s="865"/>
      <c r="O1236" s="865"/>
      <c r="P1236" s="865"/>
      <c r="Q1236" s="863"/>
      <c r="R1236" s="862"/>
      <c r="S1236" s="862"/>
      <c r="T1236" s="862"/>
      <c r="U1236" s="863"/>
      <c r="V1236" s="862"/>
      <c r="W1236" s="862"/>
      <c r="X1236" s="862"/>
      <c r="Y1236" s="883"/>
      <c r="Z1236" s="863"/>
      <c r="AA1236" s="822"/>
      <c r="AB1236" s="822"/>
      <c r="AC1236" s="833"/>
      <c r="AD1236" s="531">
        <v>85.31</v>
      </c>
      <c r="AE1236" s="531">
        <v>-1.68</v>
      </c>
      <c r="AF1236" s="531">
        <v>20.420000000000002</v>
      </c>
      <c r="AG1236" s="540">
        <v>3</v>
      </c>
      <c r="AH1236" s="540">
        <v>60</v>
      </c>
      <c r="AI1236" s="533"/>
      <c r="AJ1236" s="437"/>
      <c r="AK1236" s="437" t="s">
        <v>3333</v>
      </c>
      <c r="AL1236" s="437"/>
      <c r="AM1236" s="437" t="s">
        <v>55</v>
      </c>
      <c r="AN1236" s="534" t="s">
        <v>55</v>
      </c>
      <c r="AO1236" s="437" t="s">
        <v>55</v>
      </c>
      <c r="AP1236" s="437" t="s">
        <v>55</v>
      </c>
      <c r="AQ1236" s="609" t="s">
        <v>32</v>
      </c>
      <c r="AR1236" s="437" t="s">
        <v>2239</v>
      </c>
      <c r="AS1236" s="437"/>
      <c r="AT1236" s="437"/>
      <c r="AU1236" s="437" t="s">
        <v>2241</v>
      </c>
      <c r="AV1236" s="437">
        <v>1235</v>
      </c>
    </row>
    <row r="1237" spans="1:48" ht="27">
      <c r="A1237" s="541">
        <v>46082</v>
      </c>
      <c r="B1237" s="542">
        <v>103</v>
      </c>
      <c r="C1237" s="543">
        <v>0.47916666666666669</v>
      </c>
      <c r="D1237" s="544">
        <v>2310</v>
      </c>
      <c r="E1237" s="544" t="s">
        <v>84</v>
      </c>
      <c r="F1237" s="544" t="s">
        <v>55</v>
      </c>
      <c r="G1237" s="858">
        <v>14.02</v>
      </c>
      <c r="H1237" s="858"/>
      <c r="I1237" s="858"/>
      <c r="J1237" s="545"/>
      <c r="K1237" s="831">
        <v>12.9</v>
      </c>
      <c r="L1237" s="546">
        <f>(SSSE[[#This Row],[Protéine Brut (%) (+/-0,7)]]/(100-SSSE[[#This Row],[Humidité (%)]]))*100</f>
        <v>15.003489183531055</v>
      </c>
      <c r="M1237" s="866"/>
      <c r="N1237" s="866"/>
      <c r="O1237" s="866"/>
      <c r="P1237" s="866"/>
      <c r="Q1237" s="867"/>
      <c r="R1237" s="868"/>
      <c r="S1237" s="868"/>
      <c r="T1237" s="868"/>
      <c r="U1237" s="867"/>
      <c r="V1237" s="868"/>
      <c r="W1237" s="868"/>
      <c r="X1237" s="868"/>
      <c r="Y1237" s="884"/>
      <c r="Z1237" s="867"/>
      <c r="AA1237" s="824"/>
      <c r="AB1237" s="824"/>
      <c r="AC1237" s="1122"/>
      <c r="AD1237" s="547">
        <v>85.14</v>
      </c>
      <c r="AE1237" s="547">
        <v>-1.64</v>
      </c>
      <c r="AF1237" s="547">
        <v>20.260000000000002</v>
      </c>
      <c r="AG1237" s="549">
        <v>3</v>
      </c>
      <c r="AH1237" s="549">
        <v>64</v>
      </c>
      <c r="AI1237" s="949"/>
      <c r="AJ1237" s="550"/>
      <c r="AK1237" s="550" t="s">
        <v>3335</v>
      </c>
      <c r="AL1237" s="550"/>
      <c r="AM1237" s="550" t="s">
        <v>55</v>
      </c>
      <c r="AN1237" s="551" t="s">
        <v>55</v>
      </c>
      <c r="AO1237" s="550" t="s">
        <v>55</v>
      </c>
      <c r="AP1237" s="550" t="s">
        <v>55</v>
      </c>
      <c r="AQ1237" s="609" t="s">
        <v>32</v>
      </c>
      <c r="AR1237" s="550" t="s">
        <v>2239</v>
      </c>
      <c r="AS1237" s="550"/>
      <c r="AT1237" s="550"/>
      <c r="AU1237" s="550" t="s">
        <v>2241</v>
      </c>
      <c r="AV1237" s="550">
        <v>1236</v>
      </c>
    </row>
    <row r="1238" spans="1:48" ht="27">
      <c r="A1238" s="541">
        <v>46083</v>
      </c>
      <c r="B1238" s="542">
        <v>103</v>
      </c>
      <c r="C1238" s="543">
        <v>0.35416666666666669</v>
      </c>
      <c r="D1238" s="544">
        <v>2314</v>
      </c>
      <c r="E1238" s="544" t="s">
        <v>59</v>
      </c>
      <c r="F1238" s="544" t="s">
        <v>55</v>
      </c>
      <c r="G1238" s="858">
        <v>14.12</v>
      </c>
      <c r="H1238" s="858"/>
      <c r="I1238" s="858"/>
      <c r="J1238" s="545"/>
      <c r="K1238" s="831">
        <v>13.3</v>
      </c>
      <c r="L1238" s="546">
        <f>(SSSE[[#This Row],[Protéine Brut (%) (+/-0,7)]]/(100-SSSE[[#This Row],[Humidité (%)]]))*100</f>
        <v>15.486725663716816</v>
      </c>
      <c r="M1238" s="866">
        <v>0.15</v>
      </c>
      <c r="N1238" s="866"/>
      <c r="O1238" s="866">
        <v>1.1299999999999999</v>
      </c>
      <c r="P1238" s="866">
        <v>1.63</v>
      </c>
      <c r="Q1238" s="863">
        <f t="shared" ref="Q1238" si="208">SUM(M1238:P1238)</f>
        <v>2.9099999999999997</v>
      </c>
      <c r="R1238" s="868">
        <v>12.7</v>
      </c>
      <c r="S1238" s="868">
        <v>29.6</v>
      </c>
      <c r="T1238" s="868">
        <v>15.6</v>
      </c>
      <c r="U1238" s="863">
        <f>SUM(SSSE[[#This Row],[G 355µ]:[G 250µ]])</f>
        <v>57.9</v>
      </c>
      <c r="V1238" s="868">
        <v>15.8</v>
      </c>
      <c r="W1238" s="868">
        <v>3.24</v>
      </c>
      <c r="X1238" s="868">
        <v>11.06</v>
      </c>
      <c r="Y1238" s="884">
        <v>7.9</v>
      </c>
      <c r="Z1238" s="863">
        <f>SUM(V1238:Y1238)</f>
        <v>38</v>
      </c>
      <c r="AA1238" s="824">
        <v>35.51</v>
      </c>
      <c r="AB1238" s="824">
        <v>88.97</v>
      </c>
      <c r="AC1238" s="1122">
        <v>12.95</v>
      </c>
      <c r="AD1238" s="547">
        <v>84.61</v>
      </c>
      <c r="AE1238" s="547">
        <v>-1.3</v>
      </c>
      <c r="AF1238" s="547">
        <v>19.78</v>
      </c>
      <c r="AG1238" s="549">
        <v>4</v>
      </c>
      <c r="AH1238" s="549">
        <v>70</v>
      </c>
      <c r="AI1238" s="949"/>
      <c r="AJ1238" s="550"/>
      <c r="AK1238" s="550"/>
      <c r="AL1238" s="550"/>
      <c r="AM1238" s="550" t="s">
        <v>55</v>
      </c>
      <c r="AN1238" s="551" t="s">
        <v>55</v>
      </c>
      <c r="AO1238" s="550" t="s">
        <v>55</v>
      </c>
      <c r="AP1238" s="550" t="s">
        <v>55</v>
      </c>
      <c r="AQ1238" s="609" t="s">
        <v>32</v>
      </c>
      <c r="AR1238" s="550" t="s">
        <v>2239</v>
      </c>
      <c r="AS1238" s="550"/>
      <c r="AT1238" s="550"/>
      <c r="AU1238" s="550" t="s">
        <v>2241</v>
      </c>
      <c r="AV1238" s="437">
        <v>1237</v>
      </c>
    </row>
  </sheetData>
  <conditionalFormatting sqref="L540:L1117 L1125:L1238">
    <cfRule type="cellIs" dxfId="1727" priority="1330" operator="lessThan">
      <formula>9</formula>
    </cfRule>
    <cfRule type="cellIs" dxfId="1726" priority="1331" operator="lessThan">
      <formula>13</formula>
    </cfRule>
  </conditionalFormatting>
  <conditionalFormatting sqref="AG540:AG721 AG724:AG781 AG970:AG1006 AG789:AG826">
    <cfRule type="cellIs" dxfId="1725" priority="1335" operator="between">
      <formula>8</formula>
      <formula>10</formula>
    </cfRule>
    <cfRule type="cellIs" dxfId="1724" priority="1339" operator="greaterThan">
      <formula>10</formula>
    </cfRule>
  </conditionalFormatting>
  <conditionalFormatting sqref="AH540:AH781 AH932:AH966 AH970:AH1006 AH789:AH826">
    <cfRule type="cellIs" dxfId="1723" priority="1334" operator="between">
      <formula>80</formula>
      <formula>100</formula>
    </cfRule>
    <cfRule type="cellIs" dxfId="1722" priority="1338" operator="greaterThan">
      <formula>100</formula>
    </cfRule>
  </conditionalFormatting>
  <conditionalFormatting sqref="Q540:Q548 Q644:Q771 Q935:Q1017 Q1069:Q1092 Q774:Q867 Q1195:Q1238">
    <cfRule type="cellIs" dxfId="1721" priority="1263" operator="greaterThan">
      <formula>9</formula>
    </cfRule>
  </conditionalFormatting>
  <conditionalFormatting sqref="Z540:Z548 Z644:Z771 Z935:Z1017 Z1069:Z1092 Z774:Z867 Z1195:Z1238">
    <cfRule type="cellIs" dxfId="1720" priority="1260" operator="greaterThan">
      <formula>30</formula>
    </cfRule>
  </conditionalFormatting>
  <conditionalFormatting sqref="Q550:Q614">
    <cfRule type="cellIs" dxfId="1719" priority="1245" operator="greaterThan">
      <formula>9</formula>
    </cfRule>
  </conditionalFormatting>
  <conditionalFormatting sqref="U550:U551 U553:U554 U556:U557 U719 U747:U771 U850 U852:U862 U864 U939:U967 U969:U978 U980:U1007 U1011:U1017 U1071 U1073:U1074 U1077:U1079 U1081 U1085:U1092 U774:U848">
    <cfRule type="cellIs" dxfId="1718" priority="1244" operator="lessThan">
      <formula>65</formula>
    </cfRule>
  </conditionalFormatting>
  <conditionalFormatting sqref="Z550:Z588">
    <cfRule type="cellIs" dxfId="1717" priority="1243" operator="greaterThan">
      <formula>30</formula>
    </cfRule>
  </conditionalFormatting>
  <conditionalFormatting sqref="U559">
    <cfRule type="cellIs" dxfId="1716" priority="1230" operator="lessThan">
      <formula>65</formula>
    </cfRule>
  </conditionalFormatting>
  <conditionalFormatting sqref="U560 U562">
    <cfRule type="cellIs" dxfId="1715" priority="1223" operator="lessThan">
      <formula>65</formula>
    </cfRule>
  </conditionalFormatting>
  <conditionalFormatting sqref="U564:U567">
    <cfRule type="cellIs" dxfId="1714" priority="1215" operator="lessThan">
      <formula>65</formula>
    </cfRule>
  </conditionalFormatting>
  <conditionalFormatting sqref="U570">
    <cfRule type="cellIs" dxfId="1713" priority="1206" operator="lessThan">
      <formula>65</formula>
    </cfRule>
  </conditionalFormatting>
  <conditionalFormatting sqref="U573:U588">
    <cfRule type="cellIs" dxfId="1712" priority="1202" operator="lessThan">
      <formula>65</formula>
    </cfRule>
  </conditionalFormatting>
  <conditionalFormatting sqref="I321 G540:G1092">
    <cfRule type="cellIs" dxfId="1711" priority="1171" operator="between">
      <formula>14.5</formula>
      <formula>15</formula>
    </cfRule>
  </conditionalFormatting>
  <conditionalFormatting sqref="L260:L539">
    <cfRule type="cellIs" dxfId="1710" priority="1159" operator="lessThan">
      <formula>9</formula>
    </cfRule>
    <cfRule type="cellIs" dxfId="1709" priority="1160" operator="lessThan">
      <formula>13</formula>
    </cfRule>
  </conditionalFormatting>
  <conditionalFormatting sqref="N2:N772 N776:N781 N789:N830">
    <cfRule type="cellIs" dxfId="1708" priority="1187" operator="greaterThan">
      <formula>2</formula>
    </cfRule>
  </conditionalFormatting>
  <conditionalFormatting sqref="P260:Q268 P270:Q273 P276:Q283 P285:Q286 P288:Q298 P300:Q300 P2:P772 P776:P781 P789:P830">
    <cfRule type="cellIs" dxfId="1707" priority="1191" operator="greaterThan">
      <formula>4</formula>
    </cfRule>
  </conditionalFormatting>
  <conditionalFormatting sqref="U260:U268 U270:U273 U276:U283 U285:U286 U288:U298 U300 U312:U323 U445:U448">
    <cfRule type="cellIs" dxfId="1706" priority="1186" operator="lessThan">
      <formula>65</formula>
    </cfRule>
  </conditionalFormatting>
  <conditionalFormatting sqref="U302:U310">
    <cfRule type="cellIs" dxfId="1705" priority="1174" operator="lessThan">
      <formula>65</formula>
    </cfRule>
  </conditionalFormatting>
  <conditionalFormatting sqref="U325:U328 U330:U332 U334">
    <cfRule type="cellIs" dxfId="1704" priority="1158" operator="lessThan">
      <formula>65</formula>
    </cfRule>
  </conditionalFormatting>
  <conditionalFormatting sqref="U339">
    <cfRule type="cellIs" dxfId="1703" priority="1154" operator="lessThan">
      <formula>65</formula>
    </cfRule>
  </conditionalFormatting>
  <conditionalFormatting sqref="U343:U344">
    <cfRule type="cellIs" dxfId="1702" priority="1157" operator="lessThan">
      <formula>65</formula>
    </cfRule>
  </conditionalFormatting>
  <conditionalFormatting sqref="U346">
    <cfRule type="cellIs" dxfId="1701" priority="1155" operator="lessThan">
      <formula>65</formula>
    </cfRule>
  </conditionalFormatting>
  <conditionalFormatting sqref="U348:U351 U353 U355:U359">
    <cfRule type="cellIs" dxfId="1700" priority="1156" operator="lessThan">
      <formula>65</formula>
    </cfRule>
  </conditionalFormatting>
  <conditionalFormatting sqref="U361:U363">
    <cfRule type="cellIs" dxfId="1699" priority="1153" operator="lessThan">
      <formula>65</formula>
    </cfRule>
  </conditionalFormatting>
  <conditionalFormatting sqref="U366:U370">
    <cfRule type="cellIs" dxfId="1698" priority="1152" operator="lessThan">
      <formula>65</formula>
    </cfRule>
  </conditionalFormatting>
  <conditionalFormatting sqref="Y260:Y268 Y270:Y273 Y276:Y283 Y285:Y286 Y288:Y298 Y300 Y410:Y470">
    <cfRule type="cellIs" dxfId="1697" priority="1184" operator="greaterThan">
      <formula>15</formula>
    </cfRule>
    <cfRule type="cellIs" dxfId="1696" priority="1185" operator="greaterThan">
      <formula>7</formula>
    </cfRule>
  </conditionalFormatting>
  <conditionalFormatting sqref="AA264 AA267 AA270 AA273 AA275:AA277 AA287 AA291 AA296 AA294">
    <cfRule type="cellIs" dxfId="1695" priority="1183" stopIfTrue="1" operator="lessThanOrEqual">
      <formula>28</formula>
    </cfRule>
  </conditionalFormatting>
  <conditionalFormatting sqref="AC273 AC813:AC816 AC819 AC821:AC823 AC825:AC828 AC830">
    <cfRule type="cellIs" dxfId="1694" priority="1178" operator="lessThanOrEqual">
      <formula>11</formula>
    </cfRule>
  </conditionalFormatting>
  <conditionalFormatting sqref="AC275:AC277">
    <cfRule type="cellIs" dxfId="1693" priority="1179" operator="lessThanOrEqual">
      <formula>11</formula>
    </cfRule>
  </conditionalFormatting>
  <conditionalFormatting sqref="AC287">
    <cfRule type="cellIs" dxfId="1692" priority="1180" operator="lessThanOrEqual">
      <formula>11</formula>
    </cfRule>
  </conditionalFormatting>
  <conditionalFormatting sqref="AC291">
    <cfRule type="cellIs" dxfId="1691" priority="1181" operator="lessThanOrEqual">
      <formula>11</formula>
    </cfRule>
  </conditionalFormatting>
  <conditionalFormatting sqref="AC294">
    <cfRule type="cellIs" dxfId="1690" priority="1182" operator="lessThanOrEqual">
      <formula>11</formula>
    </cfRule>
  </conditionalFormatting>
  <conditionalFormatting sqref="AC296">
    <cfRule type="cellIs" dxfId="1689" priority="1176" operator="lessThanOrEqual">
      <formula>8</formula>
    </cfRule>
    <cfRule type="cellIs" dxfId="1688" priority="1177" operator="lessThanOrEqual">
      <formula>11</formula>
    </cfRule>
  </conditionalFormatting>
  <conditionalFormatting sqref="AG260:AG334 AG336:AG539">
    <cfRule type="cellIs" dxfId="1687" priority="1165" operator="between">
      <formula>8</formula>
      <formula>10</formula>
    </cfRule>
    <cfRule type="cellIs" dxfId="1686" priority="1170" operator="greaterThan">
      <formula>10</formula>
    </cfRule>
  </conditionalFormatting>
  <conditionalFormatting sqref="AH260:AH334 AH336:AH539">
    <cfRule type="cellIs" dxfId="1685" priority="1164" operator="between">
      <formula>80</formula>
      <formula>100</formula>
    </cfRule>
    <cfRule type="cellIs" dxfId="1684" priority="1169" operator="greaterThan">
      <formula>100</formula>
    </cfRule>
  </conditionalFormatting>
  <conditionalFormatting sqref="AI260:AI325">
    <cfRule type="cellIs" dxfId="1683" priority="1192" operator="greaterThan">
      <formula>1.2</formula>
    </cfRule>
  </conditionalFormatting>
  <conditionalFormatting sqref="AI296">
    <cfRule type="cellIs" dxfId="1682" priority="1175" operator="greaterThan">
      <formula>1</formula>
    </cfRule>
  </conditionalFormatting>
  <conditionalFormatting sqref="AI326:AI444 AI447:AI539">
    <cfRule type="cellIs" dxfId="1681" priority="1167" operator="greaterThan">
      <formula>1.2</formula>
    </cfRule>
  </conditionalFormatting>
  <conditionalFormatting sqref="U374">
    <cfRule type="cellIs" dxfId="1680" priority="1146" operator="lessThan">
      <formula>65</formula>
    </cfRule>
  </conditionalFormatting>
  <conditionalFormatting sqref="U377:U378">
    <cfRule type="cellIs" dxfId="1679" priority="1140" operator="lessThan">
      <formula>65</formula>
    </cfRule>
  </conditionalFormatting>
  <conditionalFormatting sqref="U380 U382 U384">
    <cfRule type="cellIs" dxfId="1678" priority="1136" operator="lessThan">
      <formula>65</formula>
    </cfRule>
  </conditionalFormatting>
  <conditionalFormatting sqref="U388">
    <cfRule type="cellIs" dxfId="1677" priority="1128" operator="lessThan">
      <formula>65</formula>
    </cfRule>
  </conditionalFormatting>
  <conditionalFormatting sqref="U391:U392">
    <cfRule type="cellIs" dxfId="1676" priority="1124" operator="lessThan">
      <formula>65</formula>
    </cfRule>
  </conditionalFormatting>
  <conditionalFormatting sqref="U394 U396">
    <cfRule type="cellIs" dxfId="1675" priority="1120" operator="lessThan">
      <formula>65</formula>
    </cfRule>
  </conditionalFormatting>
  <conditionalFormatting sqref="U399 U401:U404">
    <cfRule type="cellIs" dxfId="1674" priority="1114" operator="lessThan">
      <formula>65</formula>
    </cfRule>
  </conditionalFormatting>
  <conditionalFormatting sqref="U410:U411">
    <cfRule type="cellIs" dxfId="1673" priority="1100" operator="lessThan">
      <formula>65</formula>
    </cfRule>
  </conditionalFormatting>
  <conditionalFormatting sqref="Y312:Y323">
    <cfRule type="cellIs" dxfId="1672" priority="1098" operator="greaterThan">
      <formula>15</formula>
    </cfRule>
    <cfRule type="cellIs" dxfId="1671" priority="1099" operator="greaterThan">
      <formula>7</formula>
    </cfRule>
  </conditionalFormatting>
  <conditionalFormatting sqref="Y355:Y360">
    <cfRule type="cellIs" dxfId="1670" priority="1096" operator="greaterThan">
      <formula>15</formula>
    </cfRule>
    <cfRule type="cellIs" dxfId="1669" priority="1097" operator="greaterThan">
      <formula>7</formula>
    </cfRule>
  </conditionalFormatting>
  <conditionalFormatting sqref="Y382">
    <cfRule type="cellIs" dxfId="1668" priority="1094" operator="greaterThan">
      <formula>15</formula>
    </cfRule>
    <cfRule type="cellIs" dxfId="1667" priority="1095" operator="greaterThan">
      <formula>7</formula>
    </cfRule>
  </conditionalFormatting>
  <conditionalFormatting sqref="Y401:Y404">
    <cfRule type="cellIs" dxfId="1666" priority="1092" operator="greaterThan">
      <formula>15</formula>
    </cfRule>
    <cfRule type="cellIs" dxfId="1665" priority="1093" operator="greaterThan">
      <formula>7</formula>
    </cfRule>
  </conditionalFormatting>
  <conditionalFormatting sqref="Y396">
    <cfRule type="cellIs" dxfId="1664" priority="1090" operator="greaterThan">
      <formula>15</formula>
    </cfRule>
    <cfRule type="cellIs" dxfId="1663" priority="1091" operator="greaterThan">
      <formula>7</formula>
    </cfRule>
  </conditionalFormatting>
  <conditionalFormatting sqref="Y384">
    <cfRule type="cellIs" dxfId="1662" priority="1088" operator="greaterThan">
      <formula>15</formula>
    </cfRule>
    <cfRule type="cellIs" dxfId="1661" priority="1089" operator="greaterThan">
      <formula>7</formula>
    </cfRule>
  </conditionalFormatting>
  <conditionalFormatting sqref="Y380">
    <cfRule type="cellIs" dxfId="1660" priority="1086" operator="greaterThan">
      <formula>15</formula>
    </cfRule>
    <cfRule type="cellIs" dxfId="1659" priority="1087" operator="greaterThan">
      <formula>7</formula>
    </cfRule>
  </conditionalFormatting>
  <conditionalFormatting sqref="Y377:Y378">
    <cfRule type="cellIs" dxfId="1658" priority="1084" operator="greaterThan">
      <formula>15</formula>
    </cfRule>
    <cfRule type="cellIs" dxfId="1657" priority="1085" operator="greaterThan">
      <formula>7</formula>
    </cfRule>
  </conditionalFormatting>
  <conditionalFormatting sqref="Y374:Y375">
    <cfRule type="cellIs" dxfId="1656" priority="1082" operator="greaterThan">
      <formula>15</formula>
    </cfRule>
    <cfRule type="cellIs" dxfId="1655" priority="1083" operator="greaterThan">
      <formula>7</formula>
    </cfRule>
  </conditionalFormatting>
  <conditionalFormatting sqref="Y346">
    <cfRule type="cellIs" dxfId="1654" priority="1080" operator="greaterThan">
      <formula>15</formula>
    </cfRule>
    <cfRule type="cellIs" dxfId="1653" priority="1081" operator="greaterThan">
      <formula>7</formula>
    </cfRule>
  </conditionalFormatting>
  <conditionalFormatting sqref="U415:U423">
    <cfRule type="cellIs" dxfId="1652" priority="1074" operator="lessThan">
      <formula>65</formula>
    </cfRule>
  </conditionalFormatting>
  <conditionalFormatting sqref="U425:U428">
    <cfRule type="cellIs" dxfId="1651" priority="1063" operator="lessThan">
      <formula>65</formula>
    </cfRule>
  </conditionalFormatting>
  <conditionalFormatting sqref="U430:U432 U434">
    <cfRule type="cellIs" dxfId="1650" priority="1059" operator="lessThan">
      <formula>65</formula>
    </cfRule>
  </conditionalFormatting>
  <conditionalFormatting sqref="AA432">
    <cfRule type="cellIs" dxfId="1649" priority="1056" stopIfTrue="1" operator="lessThanOrEqual">
      <formula>28</formula>
    </cfRule>
  </conditionalFormatting>
  <conditionalFormatting sqref="AC304">
    <cfRule type="cellIs" dxfId="1648" priority="1055" operator="lessThanOrEqual">
      <formula>11</formula>
    </cfRule>
  </conditionalFormatting>
  <conditionalFormatting sqref="AC307">
    <cfRule type="cellIs" dxfId="1647" priority="1054" operator="lessThanOrEqual">
      <formula>11</formula>
    </cfRule>
  </conditionalFormatting>
  <conditionalFormatting sqref="AC309:AC310">
    <cfRule type="cellIs" dxfId="1646" priority="1053" operator="lessThanOrEqual">
      <formula>11</formula>
    </cfRule>
  </conditionalFormatting>
  <conditionalFormatting sqref="AC312:AC314">
    <cfRule type="cellIs" dxfId="1645" priority="1052" operator="lessThanOrEqual">
      <formula>11</formula>
    </cfRule>
  </conditionalFormatting>
  <conditionalFormatting sqref="AC316:AC317">
    <cfRule type="cellIs" dxfId="1644" priority="1051" operator="lessThanOrEqual">
      <formula>11</formula>
    </cfRule>
  </conditionalFormatting>
  <conditionalFormatting sqref="AC319">
    <cfRule type="cellIs" dxfId="1643" priority="1050" operator="lessThanOrEqual">
      <formula>11</formula>
    </cfRule>
  </conditionalFormatting>
  <conditionalFormatting sqref="AC321">
    <cfRule type="cellIs" dxfId="1642" priority="1049" operator="lessThanOrEqual">
      <formula>11</formula>
    </cfRule>
  </conditionalFormatting>
  <conditionalFormatting sqref="U435 U437:U443">
    <cfRule type="cellIs" dxfId="1641" priority="1046" operator="lessThan">
      <formula>65</formula>
    </cfRule>
  </conditionalFormatting>
  <conditionalFormatting sqref="AC338:AC339">
    <cfRule type="cellIs" dxfId="1640" priority="1034" operator="lessThanOrEqual">
      <formula>11</formula>
    </cfRule>
  </conditionalFormatting>
  <conditionalFormatting sqref="AC342:AC344">
    <cfRule type="cellIs" dxfId="1639" priority="1033" operator="lessThanOrEqual">
      <formula>11</formula>
    </cfRule>
  </conditionalFormatting>
  <conditionalFormatting sqref="AC349">
    <cfRule type="cellIs" dxfId="1638" priority="1032" operator="lessThanOrEqual">
      <formula>11</formula>
    </cfRule>
  </conditionalFormatting>
  <conditionalFormatting sqref="AC348">
    <cfRule type="cellIs" dxfId="1637" priority="1031" operator="lessThanOrEqual">
      <formula>11</formula>
    </cfRule>
  </conditionalFormatting>
  <conditionalFormatting sqref="AC346">
    <cfRule type="cellIs" dxfId="1636" priority="1030" operator="lessThanOrEqual">
      <formula>11</formula>
    </cfRule>
  </conditionalFormatting>
  <conditionalFormatting sqref="AC351">
    <cfRule type="cellIs" dxfId="1635" priority="1029" operator="lessThanOrEqual">
      <formula>11</formula>
    </cfRule>
  </conditionalFormatting>
  <conditionalFormatting sqref="AC327:AC328">
    <cfRule type="cellIs" dxfId="1634" priority="1028" operator="lessThanOrEqual">
      <formula>11</formula>
    </cfRule>
  </conditionalFormatting>
  <conditionalFormatting sqref="AC325">
    <cfRule type="cellIs" dxfId="1633" priority="1027" operator="lessThanOrEqual">
      <formula>11</formula>
    </cfRule>
  </conditionalFormatting>
  <conditionalFormatting sqref="AC331">
    <cfRule type="cellIs" dxfId="1632" priority="1026" operator="lessThanOrEqual">
      <formula>11</formula>
    </cfRule>
  </conditionalFormatting>
  <conditionalFormatting sqref="AC358:AC359">
    <cfRule type="cellIs" dxfId="1631" priority="1025" operator="lessThanOrEqual">
      <formula>11</formula>
    </cfRule>
  </conditionalFormatting>
  <conditionalFormatting sqref="AC361">
    <cfRule type="cellIs" dxfId="1630" priority="1024" operator="lessThanOrEqual">
      <formula>11</formula>
    </cfRule>
  </conditionalFormatting>
  <conditionalFormatting sqref="AC366">
    <cfRule type="cellIs" dxfId="1629" priority="1023" operator="lessThanOrEqual">
      <formula>11</formula>
    </cfRule>
  </conditionalFormatting>
  <conditionalFormatting sqref="AC370">
    <cfRule type="cellIs" dxfId="1628" priority="1022" operator="lessThanOrEqual">
      <formula>11</formula>
    </cfRule>
  </conditionalFormatting>
  <conditionalFormatting sqref="AC374">
    <cfRule type="cellIs" dxfId="1627" priority="1021" operator="lessThanOrEqual">
      <formula>11</formula>
    </cfRule>
  </conditionalFormatting>
  <conditionalFormatting sqref="AC377">
    <cfRule type="cellIs" dxfId="1626" priority="1020" operator="lessThanOrEqual">
      <formula>11</formula>
    </cfRule>
  </conditionalFormatting>
  <conditionalFormatting sqref="AC389">
    <cfRule type="cellIs" dxfId="1625" priority="1019" operator="lessThanOrEqual">
      <formula>11</formula>
    </cfRule>
  </conditionalFormatting>
  <conditionalFormatting sqref="AC392">
    <cfRule type="cellIs" dxfId="1624" priority="1018" operator="lessThanOrEqual">
      <formula>11</formula>
    </cfRule>
  </conditionalFormatting>
  <conditionalFormatting sqref="AC416">
    <cfRule type="cellIs" dxfId="1623" priority="1016" operator="lessThanOrEqual">
      <formula>11</formula>
    </cfRule>
  </conditionalFormatting>
  <conditionalFormatting sqref="AC418">
    <cfRule type="cellIs" dxfId="1622" priority="1015" operator="lessThanOrEqual">
      <formula>11</formula>
    </cfRule>
  </conditionalFormatting>
  <conditionalFormatting sqref="AC443:AC444">
    <cfRule type="cellIs" dxfId="1621" priority="1014" operator="lessThanOrEqual">
      <formula>11</formula>
    </cfRule>
  </conditionalFormatting>
  <conditionalFormatting sqref="AC432">
    <cfRule type="cellIs" dxfId="1620" priority="1013" operator="lessThanOrEqual">
      <formula>11</formula>
    </cfRule>
  </conditionalFormatting>
  <conditionalFormatting sqref="AC435">
    <cfRule type="cellIs" dxfId="1619" priority="1012" operator="lessThanOrEqual">
      <formula>11</formula>
    </cfRule>
  </conditionalFormatting>
  <conditionalFormatting sqref="AC448">
    <cfRule type="cellIs" dxfId="1618" priority="1007" operator="lessThanOrEqual">
      <formula>11</formula>
    </cfRule>
  </conditionalFormatting>
  <conditionalFormatting sqref="AA448">
    <cfRule type="cellIs" dxfId="1617" priority="1006" stopIfTrue="1" operator="lessThanOrEqual">
      <formula>28</formula>
    </cfRule>
  </conditionalFormatting>
  <conditionalFormatting sqref="U450:U452">
    <cfRule type="cellIs" dxfId="1616" priority="1004" operator="lessThan">
      <formula>65</formula>
    </cfRule>
  </conditionalFormatting>
  <conditionalFormatting sqref="U454">
    <cfRule type="cellIs" dxfId="1615" priority="1000" operator="lessThan">
      <formula>65</formula>
    </cfRule>
  </conditionalFormatting>
  <conditionalFormatting sqref="U456">
    <cfRule type="cellIs" dxfId="1614" priority="996" operator="lessThan">
      <formula>65</formula>
    </cfRule>
  </conditionalFormatting>
  <conditionalFormatting sqref="U458:U470">
    <cfRule type="cellIs" dxfId="1613" priority="993" operator="lessThan">
      <formula>65</formula>
    </cfRule>
  </conditionalFormatting>
  <conditionalFormatting sqref="AI445:AI446">
    <cfRule type="cellIs" dxfId="1612" priority="992" operator="greaterThan">
      <formula>1.2</formula>
    </cfRule>
  </conditionalFormatting>
  <conditionalFormatting sqref="H465:I465">
    <cfRule type="cellIs" dxfId="1611" priority="983" operator="between">
      <formula>14.5</formula>
      <formula>15</formula>
    </cfRule>
  </conditionalFormatting>
  <conditionalFormatting sqref="U473:U480 U484:U486 U488">
    <cfRule type="cellIs" dxfId="1610" priority="975" operator="lessThan">
      <formula>65</formula>
    </cfRule>
  </conditionalFormatting>
  <conditionalFormatting sqref="U491 U493 U495:U497 U502">
    <cfRule type="cellIs" dxfId="1609" priority="959" operator="lessThan">
      <formula>65</formula>
    </cfRule>
  </conditionalFormatting>
  <conditionalFormatting sqref="U504:U513 U516:U517 U519:U526">
    <cfRule type="cellIs" dxfId="1608" priority="945" operator="lessThan">
      <formula>65</formula>
    </cfRule>
  </conditionalFormatting>
  <conditionalFormatting sqref="Q260:Q539">
    <cfRule type="cellIs" dxfId="1607" priority="942" operator="greaterThan">
      <formula>9</formula>
    </cfRule>
  </conditionalFormatting>
  <conditionalFormatting sqref="Z260:Z539">
    <cfRule type="cellIs" dxfId="1606" priority="939" operator="greaterThan">
      <formula>30</formula>
    </cfRule>
  </conditionalFormatting>
  <conditionalFormatting sqref="Y473:Y480">
    <cfRule type="cellIs" dxfId="1605" priority="923" operator="greaterThan">
      <formula>15</formula>
    </cfRule>
    <cfRule type="cellIs" dxfId="1604" priority="924" operator="greaterThan">
      <formula>7</formula>
    </cfRule>
  </conditionalFormatting>
  <conditionalFormatting sqref="Y484:Y486">
    <cfRule type="cellIs" dxfId="1603" priority="921" operator="greaterThan">
      <formula>15</formula>
    </cfRule>
    <cfRule type="cellIs" dxfId="1602" priority="922" operator="greaterThan">
      <formula>7</formula>
    </cfRule>
  </conditionalFormatting>
  <conditionalFormatting sqref="Y493">
    <cfRule type="cellIs" dxfId="1601" priority="919" operator="greaterThan">
      <formula>15</formula>
    </cfRule>
    <cfRule type="cellIs" dxfId="1600" priority="920" operator="greaterThan">
      <formula>7</formula>
    </cfRule>
  </conditionalFormatting>
  <conditionalFormatting sqref="Y495">
    <cfRule type="cellIs" dxfId="1599" priority="917" operator="greaterThan">
      <formula>15</formula>
    </cfRule>
    <cfRule type="cellIs" dxfId="1598" priority="918" operator="greaterThan">
      <formula>7</formula>
    </cfRule>
  </conditionalFormatting>
  <conditionalFormatting sqref="Y504:Y513">
    <cfRule type="cellIs" dxfId="1597" priority="915" operator="greaterThan">
      <formula>15</formula>
    </cfRule>
    <cfRule type="cellIs" dxfId="1596" priority="916" operator="greaterThan">
      <formula>7</formula>
    </cfRule>
  </conditionalFormatting>
  <conditionalFormatting sqref="Y502">
    <cfRule type="cellIs" dxfId="1595" priority="913" operator="greaterThan">
      <formula>15</formula>
    </cfRule>
    <cfRule type="cellIs" dxfId="1594" priority="914" operator="greaterThan">
      <formula>7</formula>
    </cfRule>
  </conditionalFormatting>
  <conditionalFormatting sqref="Y516:Y517">
    <cfRule type="cellIs" dxfId="1593" priority="911" operator="greaterThan">
      <formula>15</formula>
    </cfRule>
    <cfRule type="cellIs" dxfId="1592" priority="912" operator="greaterThan">
      <formula>7</formula>
    </cfRule>
  </conditionalFormatting>
  <conditionalFormatting sqref="Y519:Y522">
    <cfRule type="cellIs" dxfId="1591" priority="909" operator="greaterThan">
      <formula>15</formula>
    </cfRule>
    <cfRule type="cellIs" dxfId="1590" priority="910" operator="greaterThan">
      <formula>7</formula>
    </cfRule>
  </conditionalFormatting>
  <conditionalFormatting sqref="Y524:Y539">
    <cfRule type="cellIs" dxfId="1589" priority="907" operator="greaterThan">
      <formula>15</formula>
    </cfRule>
    <cfRule type="cellIs" dxfId="1588" priority="908" operator="greaterThan">
      <formula>7</formula>
    </cfRule>
  </conditionalFormatting>
  <conditionalFormatting sqref="U529:U539">
    <cfRule type="cellIs" dxfId="1587" priority="901" operator="lessThan">
      <formula>65</formula>
    </cfRule>
  </conditionalFormatting>
  <conditionalFormatting sqref="AF2:AF22 AF99:AF105 AF70:AF95 AF50:AF67 AF46:AF48 AF24:AF44">
    <cfRule type="cellIs" dxfId="1586" priority="887" operator="lessThan">
      <formula>16</formula>
    </cfRule>
  </conditionalFormatting>
  <conditionalFormatting sqref="AG105">
    <cfRule type="cellIs" dxfId="1585" priority="893" operator="greaterThan">
      <formula>10</formula>
    </cfRule>
  </conditionalFormatting>
  <conditionalFormatting sqref="AH2:AH259 AG260:AG721 AG724:AG781 AG970:AG1006 AG789:AG826">
    <cfRule type="cellIs" dxfId="1584" priority="892" operator="greaterThan">
      <formula>100</formula>
    </cfRule>
  </conditionalFormatting>
  <conditionalFormatting sqref="AG2:AG259">
    <cfRule type="cellIs" dxfId="1583" priority="885" operator="between">
      <formula>8</formula>
      <formula>10</formula>
    </cfRule>
  </conditionalFormatting>
  <conditionalFormatting sqref="AH2:AH259 AG260:AG721 AG724:AG781 AG970:AG1006 AG789:AG826">
    <cfRule type="cellIs" dxfId="1582" priority="884" operator="between">
      <formula>80</formula>
      <formula>100</formula>
    </cfRule>
  </conditionalFormatting>
  <conditionalFormatting sqref="AF2:AF22 AF99:AF105 AF70:AF95 AF50:AF67 AF46:AF48 AF24:AF44">
    <cfRule type="cellIs" dxfId="1581" priority="883" stopIfTrue="1" operator="lessThan">
      <formula>18</formula>
    </cfRule>
  </conditionalFormatting>
  <conditionalFormatting sqref="L2:L1238">
    <cfRule type="cellIs" dxfId="1580" priority="880" operator="lessThan">
      <formula>13</formula>
    </cfRule>
  </conditionalFormatting>
  <conditionalFormatting sqref="L2:L1238">
    <cfRule type="cellIs" dxfId="1579" priority="879" operator="lessThan">
      <formula>9</formula>
    </cfRule>
  </conditionalFormatting>
  <conditionalFormatting sqref="Y2:Y539">
    <cfRule type="cellIs" dxfId="1578" priority="876" operator="greaterThan">
      <formula>7</formula>
    </cfRule>
  </conditionalFormatting>
  <conditionalFormatting sqref="Y2:Y539 G540:G1092">
    <cfRule type="cellIs" dxfId="1577" priority="875" operator="greaterThan">
      <formula>15</formula>
    </cfRule>
  </conditionalFormatting>
  <conditionalFormatting sqref="AA2:AA3 AA12 AA15:AA16 AA19 AA26 AA29 AA33 AA37:AA38 AA42 AA46 AA50 AA56 AA58 AA61 AA65 AA70:AA71 AA78 AA151 AA256:AA258 AA241:AA249 AA234:AA236 AA221:AA226 AA214">
    <cfRule type="cellIs" dxfId="1576" priority="874" stopIfTrue="1" operator="lessThanOrEqual">
      <formula>28</formula>
    </cfRule>
  </conditionalFormatting>
  <conditionalFormatting sqref="AC2:AC3">
    <cfRule type="cellIs" dxfId="1575" priority="873" operator="lessThanOrEqual">
      <formula>11</formula>
    </cfRule>
  </conditionalFormatting>
  <conditionalFormatting sqref="AC12:AC13">
    <cfRule type="cellIs" dxfId="1574" priority="872" operator="lessThanOrEqual">
      <formula>11</formula>
    </cfRule>
  </conditionalFormatting>
  <conditionalFormatting sqref="AC15:AC16">
    <cfRule type="cellIs" dxfId="1573" priority="871" operator="lessThanOrEqual">
      <formula>11</formula>
    </cfRule>
  </conditionalFormatting>
  <conditionalFormatting sqref="AC19">
    <cfRule type="cellIs" dxfId="1572" priority="870" operator="lessThanOrEqual">
      <formula>11</formula>
    </cfRule>
  </conditionalFormatting>
  <conditionalFormatting sqref="AC26">
    <cfRule type="cellIs" dxfId="1571" priority="869" operator="lessThanOrEqual">
      <formula>11</formula>
    </cfRule>
  </conditionalFormatting>
  <conditionalFormatting sqref="AC29">
    <cfRule type="cellIs" dxfId="1570" priority="868" operator="lessThanOrEqual">
      <formula>11</formula>
    </cfRule>
  </conditionalFormatting>
  <conditionalFormatting sqref="AC33">
    <cfRule type="cellIs" dxfId="1569" priority="867" operator="lessThanOrEqual">
      <formula>11</formula>
    </cfRule>
  </conditionalFormatting>
  <conditionalFormatting sqref="AC37:AC38">
    <cfRule type="cellIs" dxfId="1568" priority="866" operator="lessThanOrEqual">
      <formula>11</formula>
    </cfRule>
  </conditionalFormatting>
  <conditionalFormatting sqref="AC42">
    <cfRule type="cellIs" dxfId="1567" priority="865" operator="lessThanOrEqual">
      <formula>11</formula>
    </cfRule>
  </conditionalFormatting>
  <conditionalFormatting sqref="AC46">
    <cfRule type="cellIs" dxfId="1566" priority="864" operator="lessThanOrEqual">
      <formula>11</formula>
    </cfRule>
  </conditionalFormatting>
  <conditionalFormatting sqref="AC50">
    <cfRule type="cellIs" dxfId="1565" priority="863" operator="lessThanOrEqual">
      <formula>11</formula>
    </cfRule>
  </conditionalFormatting>
  <conditionalFormatting sqref="AC56 AC58 AC61">
    <cfRule type="cellIs" dxfId="1564" priority="862" operator="lessThanOrEqual">
      <formula>11</formula>
    </cfRule>
  </conditionalFormatting>
  <conditionalFormatting sqref="AC70:AC71">
    <cfRule type="cellIs" dxfId="1563" priority="861" operator="lessThanOrEqual">
      <formula>11</formula>
    </cfRule>
  </conditionalFormatting>
  <conditionalFormatting sqref="AC65">
    <cfRule type="cellIs" dxfId="1562" priority="860" operator="lessThanOrEqual">
      <formula>11</formula>
    </cfRule>
  </conditionalFormatting>
  <conditionalFormatting sqref="AC78">
    <cfRule type="cellIs" dxfId="1561" priority="859" operator="lessThanOrEqual">
      <formula>11</formula>
    </cfRule>
  </conditionalFormatting>
  <conditionalFormatting sqref="AC122">
    <cfRule type="cellIs" dxfId="1560" priority="858" operator="lessThanOrEqual">
      <formula>11</formula>
    </cfRule>
  </conditionalFormatting>
  <conditionalFormatting sqref="AF540:AF1023">
    <cfRule type="cellIs" dxfId="1559" priority="849" operator="lessThan">
      <formula>16</formula>
    </cfRule>
  </conditionalFormatting>
  <conditionalFormatting sqref="AF106:AF124 AF126:AF127 AF129:AF155 AF157:AF166 AF168:AF170 AF172:AF224 AF226:AF228 AF230:AF282 AF284:AF317 AF319:AF320 AF322:AF332 AF338:AF339 AF342:AF346 AF348:AF378 AF380 AF382:AF412 AF414:AF430 AF432:AF438 AF440:AF446 AF448:AF476 AF478:AF487 AF489:AF495 AF497:AF500 AF502:AF509 AF511:AF517 AF519:AF520 AF522:AF543 AF545:AF551 AF553:AF562 AF564:AF571 AF573:AF589 AF591:AF614">
    <cfRule type="cellIs" dxfId="1558" priority="848" stopIfTrue="1" operator="lessThan">
      <formula>18</formula>
    </cfRule>
  </conditionalFormatting>
  <conditionalFormatting sqref="AA317">
    <cfRule type="cellIs" dxfId="1557" priority="847" stopIfTrue="1" operator="lessThanOrEqual">
      <formula>28</formula>
    </cfRule>
  </conditionalFormatting>
  <conditionalFormatting sqref="AA319">
    <cfRule type="cellIs" dxfId="1556" priority="846" stopIfTrue="1" operator="lessThanOrEqual">
      <formula>28</formula>
    </cfRule>
  </conditionalFormatting>
  <conditionalFormatting sqref="AA591">
    <cfRule type="cellIs" dxfId="1555" priority="845" stopIfTrue="1" operator="lessThanOrEqual">
      <formula>28</formula>
    </cfRule>
  </conditionalFormatting>
  <conditionalFormatting sqref="AC397">
    <cfRule type="cellIs" dxfId="1554" priority="844" operator="lessThanOrEqual">
      <formula>11</formula>
    </cfRule>
  </conditionalFormatting>
  <conditionalFormatting sqref="AC466">
    <cfRule type="cellIs" dxfId="1553" priority="843" operator="lessThanOrEqual">
      <formula>11</formula>
    </cfRule>
  </conditionalFormatting>
  <conditionalFormatting sqref="AC497">
    <cfRule type="cellIs" dxfId="1552" priority="842" operator="lessThanOrEqual">
      <formula>11</formula>
    </cfRule>
  </conditionalFormatting>
  <conditionalFormatting sqref="AC502">
    <cfRule type="cellIs" dxfId="1551" priority="841" operator="lessThanOrEqual">
      <formula>11</formula>
    </cfRule>
  </conditionalFormatting>
  <conditionalFormatting sqref="AC508">
    <cfRule type="cellIs" dxfId="1550" priority="840" operator="lessThanOrEqual">
      <formula>11</formula>
    </cfRule>
  </conditionalFormatting>
  <conditionalFormatting sqref="AC591">
    <cfRule type="cellIs" dxfId="1549" priority="839" operator="lessThanOrEqual">
      <formula>11</formula>
    </cfRule>
  </conditionalFormatting>
  <conditionalFormatting sqref="U591">
    <cfRule type="cellIs" dxfId="1548" priority="833" operator="lessThan">
      <formula>65</formula>
    </cfRule>
  </conditionalFormatting>
  <conditionalFormatting sqref="U593:U594">
    <cfRule type="cellIs" dxfId="1547" priority="832" operator="lessThan">
      <formula>65</formula>
    </cfRule>
  </conditionalFormatting>
  <conditionalFormatting sqref="U600:U605 U607:U611 U596:U597">
    <cfRule type="cellIs" dxfId="1546" priority="831" operator="lessThan">
      <formula>65</formula>
    </cfRule>
  </conditionalFormatting>
  <conditionalFormatting sqref="Z591">
    <cfRule type="cellIs" dxfId="1545" priority="830" operator="greaterThan">
      <formula>30</formula>
    </cfRule>
  </conditionalFormatting>
  <conditionalFormatting sqref="Z593:Z594">
    <cfRule type="cellIs" dxfId="1544" priority="829" operator="greaterThan">
      <formula>30</formula>
    </cfRule>
  </conditionalFormatting>
  <conditionalFormatting sqref="Z596:Z611">
    <cfRule type="cellIs" dxfId="1543" priority="828" operator="greaterThan">
      <formula>30</formula>
    </cfRule>
  </conditionalFormatting>
  <conditionalFormatting sqref="Z612:Z614">
    <cfRule type="cellIs" dxfId="1542" priority="827" operator="greaterThan">
      <formula>30</formula>
    </cfRule>
  </conditionalFormatting>
  <conditionalFormatting sqref="U612:U614">
    <cfRule type="cellIs" dxfId="1541" priority="823" operator="lessThan">
      <formula>65</formula>
    </cfRule>
  </conditionalFormatting>
  <conditionalFormatting sqref="Q616:Q617">
    <cfRule type="cellIs" dxfId="1540" priority="820" operator="greaterThan">
      <formula>9</formula>
    </cfRule>
  </conditionalFormatting>
  <conditionalFormatting sqref="Z616:Z617">
    <cfRule type="cellIs" dxfId="1539" priority="819" operator="greaterThan">
      <formula>30</formula>
    </cfRule>
  </conditionalFormatting>
  <conditionalFormatting sqref="Q618">
    <cfRule type="cellIs" dxfId="1538" priority="816" operator="greaterThan">
      <formula>9</formula>
    </cfRule>
  </conditionalFormatting>
  <conditionalFormatting sqref="AF618:AF620">
    <cfRule type="cellIs" dxfId="1537" priority="813" operator="lessThan">
      <formula>16</formula>
    </cfRule>
  </conditionalFormatting>
  <conditionalFormatting sqref="AF618:AF620">
    <cfRule type="cellIs" dxfId="1536" priority="812" stopIfTrue="1" operator="lessThan">
      <formula>18</formula>
    </cfRule>
  </conditionalFormatting>
  <conditionalFormatting sqref="Z618">
    <cfRule type="cellIs" dxfId="1535" priority="810" operator="greaterThan">
      <formula>30</formula>
    </cfRule>
  </conditionalFormatting>
  <conditionalFormatting sqref="Q619:Q620">
    <cfRule type="cellIs" dxfId="1534" priority="809" operator="greaterThan">
      <formula>9</formula>
    </cfRule>
  </conditionalFormatting>
  <conditionalFormatting sqref="Z619:Z620">
    <cfRule type="cellIs" dxfId="1533" priority="808" operator="greaterThan">
      <formula>30</formula>
    </cfRule>
  </conditionalFormatting>
  <conditionalFormatting sqref="Q623:Q642">
    <cfRule type="cellIs" dxfId="1532" priority="807" operator="greaterThan">
      <formula>9</formula>
    </cfRule>
  </conditionalFormatting>
  <conditionalFormatting sqref="Z623:Z625 Z627:Z642">
    <cfRule type="cellIs" dxfId="1531" priority="806" operator="greaterThan">
      <formula>30</formula>
    </cfRule>
  </conditionalFormatting>
  <conditionalFormatting sqref="U616:U617">
    <cfRule type="cellIs" dxfId="1530" priority="805" operator="lessThan">
      <formula>65</formula>
    </cfRule>
  </conditionalFormatting>
  <conditionalFormatting sqref="U619:U620">
    <cfRule type="cellIs" dxfId="1529" priority="804" operator="lessThan">
      <formula>65</formula>
    </cfRule>
  </conditionalFormatting>
  <conditionalFormatting sqref="U623:U625 U627 U630:U631">
    <cfRule type="cellIs" dxfId="1528" priority="803" operator="lessThan">
      <formula>65</formula>
    </cfRule>
  </conditionalFormatting>
  <conditionalFormatting sqref="U633:U635">
    <cfRule type="cellIs" dxfId="1527" priority="802" operator="lessThan">
      <formula>65</formula>
    </cfRule>
  </conditionalFormatting>
  <conditionalFormatting sqref="U639:U642">
    <cfRule type="cellIs" dxfId="1526" priority="796" operator="lessThan">
      <formula>65</formula>
    </cfRule>
  </conditionalFormatting>
  <conditionalFormatting sqref="AF641">
    <cfRule type="cellIs" dxfId="1525" priority="792" operator="lessThan">
      <formula>16</formula>
    </cfRule>
  </conditionalFormatting>
  <conditionalFormatting sqref="AF641">
    <cfRule type="cellIs" dxfId="1524" priority="791" stopIfTrue="1" operator="lessThan">
      <formula>18</formula>
    </cfRule>
  </conditionalFormatting>
  <conditionalFormatting sqref="U644:U656">
    <cfRule type="cellIs" dxfId="1523" priority="785" operator="lessThan">
      <formula>65</formula>
    </cfRule>
  </conditionalFormatting>
  <conditionalFormatting sqref="I656:I663">
    <cfRule type="cellIs" dxfId="1522" priority="779" operator="greaterThan">
      <formula>15</formula>
    </cfRule>
  </conditionalFormatting>
  <conditionalFormatting sqref="U658">
    <cfRule type="cellIs" dxfId="1521" priority="778" operator="lessThan">
      <formula>65</formula>
    </cfRule>
  </conditionalFormatting>
  <conditionalFormatting sqref="AA13">
    <cfRule type="cellIs" dxfId="1520" priority="777" stopIfTrue="1" operator="lessThanOrEqual">
      <formula>28</formula>
    </cfRule>
  </conditionalFormatting>
  <conditionalFormatting sqref="AC653">
    <cfRule type="cellIs" dxfId="1519" priority="776" operator="lessThanOrEqual">
      <formula>11</formula>
    </cfRule>
  </conditionalFormatting>
  <conditionalFormatting sqref="AA653">
    <cfRule type="cellIs" dxfId="1518" priority="775" stopIfTrue="1" operator="lessThanOrEqual">
      <formula>28</formula>
    </cfRule>
  </conditionalFormatting>
  <conditionalFormatting sqref="AC658">
    <cfRule type="cellIs" dxfId="1517" priority="774" operator="lessThanOrEqual">
      <formula>11</formula>
    </cfRule>
  </conditionalFormatting>
  <conditionalFormatting sqref="AA658">
    <cfRule type="cellIs" dxfId="1516" priority="773" stopIfTrue="1" operator="lessThanOrEqual">
      <formula>28</formula>
    </cfRule>
  </conditionalFormatting>
  <conditionalFormatting sqref="AC646">
    <cfRule type="cellIs" dxfId="1515" priority="772" operator="lessThanOrEqual">
      <formula>11</formula>
    </cfRule>
  </conditionalFormatting>
  <conditionalFormatting sqref="AA646">
    <cfRule type="cellIs" dxfId="1514" priority="771" stopIfTrue="1" operator="lessThanOrEqual">
      <formula>28</formula>
    </cfRule>
  </conditionalFormatting>
  <conditionalFormatting sqref="AC640:AC641">
    <cfRule type="cellIs" dxfId="1513" priority="770" operator="lessThanOrEqual">
      <formula>11</formula>
    </cfRule>
  </conditionalFormatting>
  <conditionalFormatting sqref="AA640:AA641">
    <cfRule type="cellIs" dxfId="1512" priority="769" stopIfTrue="1" operator="lessThanOrEqual">
      <formula>28</formula>
    </cfRule>
  </conditionalFormatting>
  <conditionalFormatting sqref="AC635">
    <cfRule type="cellIs" dxfId="1511" priority="768" operator="lessThanOrEqual">
      <formula>11</formula>
    </cfRule>
  </conditionalFormatting>
  <conditionalFormatting sqref="AA635">
    <cfRule type="cellIs" dxfId="1510" priority="767" stopIfTrue="1" operator="lessThanOrEqual">
      <formula>28</formula>
    </cfRule>
  </conditionalFormatting>
  <conditionalFormatting sqref="AC633">
    <cfRule type="cellIs" dxfId="1509" priority="766" operator="lessThanOrEqual">
      <formula>11</formula>
    </cfRule>
  </conditionalFormatting>
  <conditionalFormatting sqref="AA633">
    <cfRule type="cellIs" dxfId="1508" priority="765" stopIfTrue="1" operator="lessThanOrEqual">
      <formula>28</formula>
    </cfRule>
  </conditionalFormatting>
  <conditionalFormatting sqref="AC614">
    <cfRule type="cellIs" dxfId="1507" priority="764" operator="lessThanOrEqual">
      <formula>11</formula>
    </cfRule>
  </conditionalFormatting>
  <conditionalFormatting sqref="AA614">
    <cfRule type="cellIs" dxfId="1506" priority="763" stopIfTrue="1" operator="lessThanOrEqual">
      <formula>28</formula>
    </cfRule>
  </conditionalFormatting>
  <conditionalFormatting sqref="U659:U667 U669 U671:U672 U674:U679 U681:U701 U705:U709 U711:U717">
    <cfRule type="cellIs" dxfId="1505" priority="762" operator="lessThan">
      <formula>65</formula>
    </cfRule>
  </conditionalFormatting>
  <conditionalFormatting sqref="AC668:AC669 AC671">
    <cfRule type="cellIs" dxfId="1504" priority="757" operator="lessThanOrEqual">
      <formula>11</formula>
    </cfRule>
  </conditionalFormatting>
  <conditionalFormatting sqref="AA668:AA669 AA671">
    <cfRule type="cellIs" dxfId="1503" priority="756" stopIfTrue="1" operator="lessThanOrEqual">
      <formula>28</formula>
    </cfRule>
  </conditionalFormatting>
  <conditionalFormatting sqref="AC673">
    <cfRule type="cellIs" dxfId="1502" priority="755" operator="lessThanOrEqual">
      <formula>11</formula>
    </cfRule>
  </conditionalFormatting>
  <conditionalFormatting sqref="AA673">
    <cfRule type="cellIs" dxfId="1501" priority="754" stopIfTrue="1" operator="lessThanOrEqual">
      <formula>28</formula>
    </cfRule>
  </conditionalFormatting>
  <conditionalFormatting sqref="U721:U746">
    <cfRule type="cellIs" dxfId="1500" priority="752" operator="lessThan">
      <formula>65</formula>
    </cfRule>
  </conditionalFormatting>
  <conditionalFormatting sqref="AF723">
    <cfRule type="cellIs" dxfId="1499" priority="751" operator="lessThan">
      <formula>16</formula>
    </cfRule>
  </conditionalFormatting>
  <conditionalFormatting sqref="AF723">
    <cfRule type="cellIs" dxfId="1498" priority="750" stopIfTrue="1" operator="lessThan">
      <formula>18</formula>
    </cfRule>
  </conditionalFormatting>
  <conditionalFormatting sqref="K2:K1238">
    <cfRule type="cellIs" dxfId="1497" priority="725" operator="lessThan">
      <formula>12</formula>
    </cfRule>
  </conditionalFormatting>
  <conditionalFormatting sqref="U770:U771">
    <cfRule type="cellIs" dxfId="1496" priority="724" operator="lessThan">
      <formula>65</formula>
    </cfRule>
  </conditionalFormatting>
  <conditionalFormatting sqref="Q770:Q771">
    <cfRule type="cellIs" dxfId="1495" priority="723" operator="greaterThan">
      <formula>9</formula>
    </cfRule>
  </conditionalFormatting>
  <conditionalFormatting sqref="Z770:Z771">
    <cfRule type="cellIs" dxfId="1494" priority="722" operator="greaterThan">
      <formula>30</formula>
    </cfRule>
  </conditionalFormatting>
  <conditionalFormatting sqref="N774">
    <cfRule type="cellIs" dxfId="1493" priority="717" operator="greaterThan">
      <formula>2</formula>
    </cfRule>
  </conditionalFormatting>
  <conditionalFormatting sqref="P774">
    <cfRule type="cellIs" dxfId="1492" priority="718" operator="greaterThan">
      <formula>4</formula>
    </cfRule>
  </conditionalFormatting>
  <conditionalFormatting sqref="N785">
    <cfRule type="cellIs" dxfId="1491" priority="696" operator="greaterThan">
      <formula>2</formula>
    </cfRule>
  </conditionalFormatting>
  <conditionalFormatting sqref="P785">
    <cfRule type="cellIs" dxfId="1490" priority="697" operator="greaterThan">
      <formula>4</formula>
    </cfRule>
  </conditionalFormatting>
  <conditionalFormatting sqref="AG784:AG785">
    <cfRule type="cellIs" dxfId="1489" priority="689" operator="between">
      <formula>8</formula>
      <formula>10</formula>
    </cfRule>
    <cfRule type="cellIs" dxfId="1488" priority="691" operator="greaterThan">
      <formula>10</formula>
    </cfRule>
  </conditionalFormatting>
  <conditionalFormatting sqref="AH784:AH785">
    <cfRule type="cellIs" dxfId="1487" priority="688" operator="between">
      <formula>80</formula>
      <formula>100</formula>
    </cfRule>
    <cfRule type="cellIs" dxfId="1486" priority="690" operator="greaterThan">
      <formula>100</formula>
    </cfRule>
  </conditionalFormatting>
  <conditionalFormatting sqref="AG784:AG785">
    <cfRule type="cellIs" dxfId="1485" priority="687" operator="greaterThan">
      <formula>100</formula>
    </cfRule>
  </conditionalFormatting>
  <conditionalFormatting sqref="AG784:AG785">
    <cfRule type="cellIs" dxfId="1484" priority="686" operator="between">
      <formula>80</formula>
      <formula>100</formula>
    </cfRule>
  </conditionalFormatting>
  <conditionalFormatting sqref="AG786">
    <cfRule type="cellIs" dxfId="1483" priority="683" operator="between">
      <formula>8</formula>
      <formula>10</formula>
    </cfRule>
    <cfRule type="cellIs" dxfId="1482" priority="685" operator="greaterThan">
      <formula>10</formula>
    </cfRule>
  </conditionalFormatting>
  <conditionalFormatting sqref="AH786">
    <cfRule type="cellIs" dxfId="1481" priority="682" operator="between">
      <formula>80</formula>
      <formula>100</formula>
    </cfRule>
    <cfRule type="cellIs" dxfId="1480" priority="684" operator="greaterThan">
      <formula>100</formula>
    </cfRule>
  </conditionalFormatting>
  <conditionalFormatting sqref="AG786">
    <cfRule type="cellIs" dxfId="1479" priority="681" operator="greaterThan">
      <formula>100</formula>
    </cfRule>
  </conditionalFormatting>
  <conditionalFormatting sqref="AG786">
    <cfRule type="cellIs" dxfId="1478" priority="680" operator="between">
      <formula>80</formula>
      <formula>100</formula>
    </cfRule>
  </conditionalFormatting>
  <conditionalFormatting sqref="N787:N788">
    <cfRule type="cellIs" dxfId="1477" priority="678" operator="greaterThan">
      <formula>2</formula>
    </cfRule>
  </conditionalFormatting>
  <conditionalFormatting sqref="P787:P788">
    <cfRule type="cellIs" dxfId="1476" priority="679" operator="greaterThan">
      <formula>4</formula>
    </cfRule>
  </conditionalFormatting>
  <conditionalFormatting sqref="AG787:AG788">
    <cfRule type="cellIs" dxfId="1475" priority="673" operator="between">
      <formula>8</formula>
      <formula>10</formula>
    </cfRule>
    <cfRule type="cellIs" dxfId="1474" priority="675" operator="greaterThan">
      <formula>10</formula>
    </cfRule>
  </conditionalFormatting>
  <conditionalFormatting sqref="AH787:AH788">
    <cfRule type="cellIs" dxfId="1473" priority="672" operator="between">
      <formula>80</formula>
      <formula>100</formula>
    </cfRule>
    <cfRule type="cellIs" dxfId="1472" priority="674" operator="greaterThan">
      <formula>100</formula>
    </cfRule>
  </conditionalFormatting>
  <conditionalFormatting sqref="AG787:AG788">
    <cfRule type="cellIs" dxfId="1471" priority="671" operator="greaterThan">
      <formula>100</formula>
    </cfRule>
  </conditionalFormatting>
  <conditionalFormatting sqref="AG787:AG788">
    <cfRule type="cellIs" dxfId="1470" priority="670" operator="between">
      <formula>80</formula>
      <formula>100</formula>
    </cfRule>
  </conditionalFormatting>
  <conditionalFormatting sqref="AA802:AA811">
    <cfRule type="cellIs" dxfId="1469" priority="646" stopIfTrue="1" operator="lessThanOrEqual">
      <formula>28</formula>
    </cfRule>
  </conditionalFormatting>
  <conditionalFormatting sqref="AC802:AC811">
    <cfRule type="cellIs" dxfId="1468" priority="644" operator="lessThanOrEqual">
      <formula>11</formula>
    </cfRule>
  </conditionalFormatting>
  <conditionalFormatting sqref="AF817">
    <cfRule type="cellIs" dxfId="1467" priority="643" operator="lessThan">
      <formula>16</formula>
    </cfRule>
  </conditionalFormatting>
  <conditionalFormatting sqref="AF817">
    <cfRule type="cellIs" dxfId="1466" priority="642" stopIfTrue="1" operator="lessThan">
      <formula>18</formula>
    </cfRule>
  </conditionalFormatting>
  <conditionalFormatting sqref="AF819">
    <cfRule type="cellIs" dxfId="1465" priority="641" operator="lessThan">
      <formula>16</formula>
    </cfRule>
  </conditionalFormatting>
  <conditionalFormatting sqref="AF819">
    <cfRule type="cellIs" dxfId="1464" priority="640" stopIfTrue="1" operator="lessThan">
      <formula>18</formula>
    </cfRule>
  </conditionalFormatting>
  <conditionalFormatting sqref="N832:N843">
    <cfRule type="cellIs" dxfId="1463" priority="574" operator="greaterThan">
      <formula>2</formula>
    </cfRule>
  </conditionalFormatting>
  <conditionalFormatting sqref="P832:P843">
    <cfRule type="cellIs" dxfId="1462" priority="575" operator="greaterThan">
      <formula>4</formula>
    </cfRule>
  </conditionalFormatting>
  <conditionalFormatting sqref="AC832:AC842">
    <cfRule type="cellIs" dxfId="1461" priority="573" operator="lessThanOrEqual">
      <formula>11</formula>
    </cfRule>
  </conditionalFormatting>
  <conditionalFormatting sqref="AG831:AG843">
    <cfRule type="cellIs" dxfId="1460" priority="568" operator="between">
      <formula>8</formula>
      <formula>10</formula>
    </cfRule>
    <cfRule type="cellIs" dxfId="1459" priority="570" operator="greaterThan">
      <formula>10</formula>
    </cfRule>
  </conditionalFormatting>
  <conditionalFormatting sqref="AH831:AH843">
    <cfRule type="cellIs" dxfId="1458" priority="567" operator="between">
      <formula>80</formula>
      <formula>100</formula>
    </cfRule>
    <cfRule type="cellIs" dxfId="1457" priority="569" operator="greaterThan">
      <formula>100</formula>
    </cfRule>
  </conditionalFormatting>
  <conditionalFormatting sqref="AG831:AG843">
    <cfRule type="cellIs" dxfId="1456" priority="566" operator="greaterThan">
      <formula>100</formula>
    </cfRule>
  </conditionalFormatting>
  <conditionalFormatting sqref="AG831:AG843">
    <cfRule type="cellIs" dxfId="1455" priority="565" operator="between">
      <formula>80</formula>
      <formula>100</formula>
    </cfRule>
  </conditionalFormatting>
  <conditionalFormatting sqref="AG844:AG856">
    <cfRule type="cellIs" dxfId="1454" priority="562" operator="between">
      <formula>8</formula>
      <formula>10</formula>
    </cfRule>
    <cfRule type="cellIs" dxfId="1453" priority="564" operator="greaterThan">
      <formula>10</formula>
    </cfRule>
  </conditionalFormatting>
  <conditionalFormatting sqref="AH844:AH856">
    <cfRule type="cellIs" dxfId="1452" priority="561" operator="between">
      <formula>80</formula>
      <formula>100</formula>
    </cfRule>
    <cfRule type="cellIs" dxfId="1451" priority="563" operator="greaterThan">
      <formula>100</formula>
    </cfRule>
  </conditionalFormatting>
  <conditionalFormatting sqref="N844:N856">
    <cfRule type="cellIs" dxfId="1450" priority="559" operator="greaterThan">
      <formula>2</formula>
    </cfRule>
  </conditionalFormatting>
  <conditionalFormatting sqref="P844:P856">
    <cfRule type="cellIs" dxfId="1449" priority="560" operator="greaterThan">
      <formula>4</formula>
    </cfRule>
  </conditionalFormatting>
  <conditionalFormatting sqref="AG844:AG856">
    <cfRule type="cellIs" dxfId="1448" priority="557" operator="greaterThan">
      <formula>100</formula>
    </cfRule>
  </conditionalFormatting>
  <conditionalFormatting sqref="AG844:AG856">
    <cfRule type="cellIs" dxfId="1447" priority="556" operator="between">
      <formula>80</formula>
      <formula>100</formula>
    </cfRule>
  </conditionalFormatting>
  <conditionalFormatting sqref="AF845:AF851">
    <cfRule type="cellIs" dxfId="1446" priority="554" operator="lessThan">
      <formula>16</formula>
    </cfRule>
  </conditionalFormatting>
  <conditionalFormatting sqref="AF845:AF851">
    <cfRule type="cellIs" dxfId="1445" priority="553" stopIfTrue="1" operator="lessThan">
      <formula>18</formula>
    </cfRule>
  </conditionalFormatting>
  <conditionalFormatting sqref="AC844:AC848 AC850 AC852:AC861">
    <cfRule type="cellIs" dxfId="1444" priority="550" operator="lessThanOrEqual">
      <formula>11</formula>
    </cfRule>
  </conditionalFormatting>
  <conditionalFormatting sqref="N857:N860">
    <cfRule type="cellIs" dxfId="1443" priority="548" operator="greaterThan">
      <formula>2</formula>
    </cfRule>
  </conditionalFormatting>
  <conditionalFormatting sqref="P857:P860">
    <cfRule type="cellIs" dxfId="1442" priority="549" operator="greaterThan">
      <formula>4</formula>
    </cfRule>
  </conditionalFormatting>
  <conditionalFormatting sqref="AG857:AG865">
    <cfRule type="cellIs" dxfId="1441" priority="544" operator="between">
      <formula>8</formula>
      <formula>10</formula>
    </cfRule>
    <cfRule type="cellIs" dxfId="1440" priority="546" operator="greaterThan">
      <formula>10</formula>
    </cfRule>
  </conditionalFormatting>
  <conditionalFormatting sqref="AH857:AH865">
    <cfRule type="cellIs" dxfId="1439" priority="543" operator="between">
      <formula>80</formula>
      <formula>100</formula>
    </cfRule>
    <cfRule type="cellIs" dxfId="1438" priority="545" operator="greaterThan">
      <formula>100</formula>
    </cfRule>
  </conditionalFormatting>
  <conditionalFormatting sqref="AG857:AG865">
    <cfRule type="cellIs" dxfId="1437" priority="542" operator="greaterThan">
      <formula>100</formula>
    </cfRule>
  </conditionalFormatting>
  <conditionalFormatting sqref="AG857:AG865">
    <cfRule type="cellIs" dxfId="1436" priority="541" operator="between">
      <formula>80</formula>
      <formula>100</formula>
    </cfRule>
  </conditionalFormatting>
  <conditionalFormatting sqref="AC864">
    <cfRule type="cellIs" dxfId="1435" priority="537" operator="lessThanOrEqual">
      <formula>11</formula>
    </cfRule>
  </conditionalFormatting>
  <conditionalFormatting sqref="U866:U867">
    <cfRule type="cellIs" dxfId="1434" priority="536" operator="lessThan">
      <formula>65</formula>
    </cfRule>
  </conditionalFormatting>
  <conditionalFormatting sqref="AG867">
    <cfRule type="cellIs" dxfId="1433" priority="529" operator="between">
      <formula>8</formula>
      <formula>10</formula>
    </cfRule>
    <cfRule type="cellIs" dxfId="1432" priority="531" operator="greaterThan">
      <formula>10</formula>
    </cfRule>
  </conditionalFormatting>
  <conditionalFormatting sqref="AH867">
    <cfRule type="cellIs" dxfId="1431" priority="528" operator="between">
      <formula>80</formula>
      <formula>100</formula>
    </cfRule>
    <cfRule type="cellIs" dxfId="1430" priority="530" operator="greaterThan">
      <formula>100</formula>
    </cfRule>
  </conditionalFormatting>
  <conditionalFormatting sqref="AG867">
    <cfRule type="cellIs" dxfId="1429" priority="527" operator="greaterThan">
      <formula>100</formula>
    </cfRule>
  </conditionalFormatting>
  <conditionalFormatting sqref="AG867">
    <cfRule type="cellIs" dxfId="1428" priority="526" operator="between">
      <formula>80</formula>
      <formula>100</formula>
    </cfRule>
  </conditionalFormatting>
  <conditionalFormatting sqref="AH868">
    <cfRule type="cellIs" dxfId="1427" priority="523" operator="between">
      <formula>80</formula>
      <formula>100</formula>
    </cfRule>
    <cfRule type="cellIs" dxfId="1426" priority="524" operator="greaterThan">
      <formula>100</formula>
    </cfRule>
  </conditionalFormatting>
  <conditionalFormatting sqref="Q871:Q898">
    <cfRule type="cellIs" dxfId="1425" priority="522" operator="greaterThan">
      <formula>9</formula>
    </cfRule>
  </conditionalFormatting>
  <conditionalFormatting sqref="U871:U898">
    <cfRule type="cellIs" dxfId="1424" priority="521" operator="lessThan">
      <formula>65</formula>
    </cfRule>
  </conditionalFormatting>
  <conditionalFormatting sqref="Z871:Z898">
    <cfRule type="cellIs" dxfId="1423" priority="520" operator="greaterThan">
      <formula>30</formula>
    </cfRule>
  </conditionalFormatting>
  <conditionalFormatting sqref="AH871">
    <cfRule type="cellIs" dxfId="1422" priority="518" operator="between">
      <formula>80</formula>
      <formula>100</formula>
    </cfRule>
    <cfRule type="cellIs" dxfId="1421" priority="519" operator="greaterThan">
      <formula>100</formula>
    </cfRule>
  </conditionalFormatting>
  <conditionalFormatting sqref="AH870">
    <cfRule type="cellIs" dxfId="1420" priority="516" operator="between">
      <formula>80</formula>
      <formula>100</formula>
    </cfRule>
    <cfRule type="cellIs" dxfId="1419" priority="517" operator="greaterThan">
      <formula>100</formula>
    </cfRule>
  </conditionalFormatting>
  <conditionalFormatting sqref="AH872">
    <cfRule type="cellIs" dxfId="1418" priority="513" operator="between">
      <formula>80</formula>
      <formula>100</formula>
    </cfRule>
    <cfRule type="cellIs" dxfId="1417" priority="514" operator="greaterThan">
      <formula>100</formula>
    </cfRule>
  </conditionalFormatting>
  <conditionalFormatting sqref="AH873:AH890">
    <cfRule type="cellIs" dxfId="1416" priority="511" operator="between">
      <formula>80</formula>
      <formula>100</formula>
    </cfRule>
    <cfRule type="cellIs" dxfId="1415" priority="512" operator="greaterThan">
      <formula>100</formula>
    </cfRule>
  </conditionalFormatting>
  <conditionalFormatting sqref="AG873:AG883">
    <cfRule type="cellIs" dxfId="1414" priority="509" operator="between">
      <formula>8</formula>
      <formula>10</formula>
    </cfRule>
    <cfRule type="cellIs" dxfId="1413" priority="510" operator="greaterThan">
      <formula>10</formula>
    </cfRule>
  </conditionalFormatting>
  <conditionalFormatting sqref="AG873:AG883">
    <cfRule type="cellIs" dxfId="1412" priority="508" operator="greaterThan">
      <formula>100</formula>
    </cfRule>
  </conditionalFormatting>
  <conditionalFormatting sqref="AG873:AG883">
    <cfRule type="cellIs" dxfId="1411" priority="507" operator="between">
      <formula>80</formula>
      <formula>100</formula>
    </cfRule>
  </conditionalFormatting>
  <conditionalFormatting sqref="AF882:AF904">
    <cfRule type="cellIs" dxfId="1410" priority="504" operator="lessThan">
      <formula>16</formula>
    </cfRule>
  </conditionalFormatting>
  <conditionalFormatting sqref="AF882:AF904">
    <cfRule type="cellIs" dxfId="1409" priority="503" stopIfTrue="1" operator="lessThan">
      <formula>18</formula>
    </cfRule>
  </conditionalFormatting>
  <conditionalFormatting sqref="AC871 AC879 AC873 AC882:AC884 AC888:AC889">
    <cfRule type="cellIs" dxfId="1408" priority="501" operator="lessThanOrEqual">
      <formula>11</formula>
    </cfRule>
  </conditionalFormatting>
  <conditionalFormatting sqref="AH891">
    <cfRule type="cellIs" dxfId="1407" priority="491" operator="between">
      <formula>80</formula>
      <formula>100</formula>
    </cfRule>
    <cfRule type="cellIs" dxfId="1406" priority="492" operator="greaterThan">
      <formula>100</formula>
    </cfRule>
  </conditionalFormatting>
  <conditionalFormatting sqref="AH892:AH898">
    <cfRule type="cellIs" dxfId="1405" priority="487" operator="between">
      <formula>80</formula>
      <formula>100</formula>
    </cfRule>
    <cfRule type="cellIs" dxfId="1404" priority="488" operator="greaterThan">
      <formula>100</formula>
    </cfRule>
  </conditionalFormatting>
  <conditionalFormatting sqref="Y1068:Y1092 Y540:Y898">
    <cfRule type="cellIs" dxfId="1403" priority="486" operator="greaterThan">
      <formula>5</formula>
    </cfRule>
  </conditionalFormatting>
  <conditionalFormatting sqref="Q900:Q901">
    <cfRule type="cellIs" dxfId="1402" priority="485" operator="greaterThan">
      <formula>9</formula>
    </cfRule>
  </conditionalFormatting>
  <conditionalFormatting sqref="U900:U901">
    <cfRule type="cellIs" dxfId="1401" priority="484" operator="lessThan">
      <formula>65</formula>
    </cfRule>
  </conditionalFormatting>
  <conditionalFormatting sqref="Z900:Z901">
    <cfRule type="cellIs" dxfId="1400" priority="483" operator="greaterThan">
      <formula>30</formula>
    </cfRule>
  </conditionalFormatting>
  <conditionalFormatting sqref="Y900:Y916">
    <cfRule type="cellIs" dxfId="1399" priority="482" operator="greaterThan">
      <formula>5</formula>
    </cfRule>
  </conditionalFormatting>
  <conditionalFormatting sqref="Q902:Q926">
    <cfRule type="cellIs" dxfId="1398" priority="477" operator="greaterThan">
      <formula>9</formula>
    </cfRule>
  </conditionalFormatting>
  <conditionalFormatting sqref="U902:U916 U918:U919 U921:U926">
    <cfRule type="cellIs" dxfId="1397" priority="476" operator="lessThan">
      <formula>65</formula>
    </cfRule>
  </conditionalFormatting>
  <conditionalFormatting sqref="Z902:Z926">
    <cfRule type="cellIs" dxfId="1396" priority="475" operator="greaterThan">
      <formula>30</formula>
    </cfRule>
  </conditionalFormatting>
  <conditionalFormatting sqref="AH899:AH913">
    <cfRule type="cellIs" dxfId="1395" priority="473" operator="between">
      <formula>80</formula>
      <formula>100</formula>
    </cfRule>
    <cfRule type="cellIs" dxfId="1394" priority="474" operator="greaterThan">
      <formula>100</formula>
    </cfRule>
  </conditionalFormatting>
  <conditionalFormatting sqref="AG899:AG912">
    <cfRule type="cellIs" dxfId="1393" priority="471" operator="between">
      <formula>8</formula>
      <formula>10</formula>
    </cfRule>
    <cfRule type="cellIs" dxfId="1392" priority="472" operator="greaterThan">
      <formula>10</formula>
    </cfRule>
  </conditionalFormatting>
  <conditionalFormatting sqref="AG899:AG912">
    <cfRule type="cellIs" dxfId="1391" priority="470" operator="greaterThan">
      <formula>100</formula>
    </cfRule>
  </conditionalFormatting>
  <conditionalFormatting sqref="AG899:AG912">
    <cfRule type="cellIs" dxfId="1390" priority="469" operator="between">
      <formula>80</formula>
      <formula>100</formula>
    </cfRule>
  </conditionalFormatting>
  <conditionalFormatting sqref="AC906">
    <cfRule type="cellIs" dxfId="1389" priority="468" operator="lessThanOrEqual">
      <formula>11</formula>
    </cfRule>
  </conditionalFormatting>
  <conditionalFormatting sqref="Y917">
    <cfRule type="cellIs" dxfId="1388" priority="466" operator="greaterThan">
      <formula>5</formula>
    </cfRule>
  </conditionalFormatting>
  <conditionalFormatting sqref="AH914">
    <cfRule type="cellIs" dxfId="1387" priority="461" operator="between">
      <formula>80</formula>
      <formula>100</formula>
    </cfRule>
    <cfRule type="cellIs" dxfId="1386" priority="462" operator="greaterThan">
      <formula>100</formula>
    </cfRule>
  </conditionalFormatting>
  <conditionalFormatting sqref="AG914">
    <cfRule type="cellIs" dxfId="1385" priority="459" operator="between">
      <formula>8</formula>
      <formula>10</formula>
    </cfRule>
    <cfRule type="cellIs" dxfId="1384" priority="460" operator="greaterThan">
      <formula>10</formula>
    </cfRule>
  </conditionalFormatting>
  <conditionalFormatting sqref="AG914">
    <cfRule type="cellIs" dxfId="1383" priority="458" operator="greaterThan">
      <formula>100</formula>
    </cfRule>
  </conditionalFormatting>
  <conditionalFormatting sqref="AG914">
    <cfRule type="cellIs" dxfId="1382" priority="457" operator="between">
      <formula>80</formula>
      <formula>100</formula>
    </cfRule>
  </conditionalFormatting>
  <conditionalFormatting sqref="AH915:AH917">
    <cfRule type="cellIs" dxfId="1381" priority="453" operator="between">
      <formula>80</formula>
      <formula>100</formula>
    </cfRule>
    <cfRule type="cellIs" dxfId="1380" priority="454" operator="greaterThan">
      <formula>100</formula>
    </cfRule>
  </conditionalFormatting>
  <conditionalFormatting sqref="Y919:Y920">
    <cfRule type="cellIs" dxfId="1379" priority="446" operator="greaterThan">
      <formula>5</formula>
    </cfRule>
  </conditionalFormatting>
  <conditionalFormatting sqref="AH919:AH920">
    <cfRule type="cellIs" dxfId="1378" priority="444" operator="between">
      <formula>80</formula>
      <formula>100</formula>
    </cfRule>
    <cfRule type="cellIs" dxfId="1377" priority="445" operator="greaterThan">
      <formula>100</formula>
    </cfRule>
  </conditionalFormatting>
  <conditionalFormatting sqref="AH921:AH924">
    <cfRule type="cellIs" dxfId="1376" priority="441" operator="between">
      <formula>80</formula>
      <formula>100</formula>
    </cfRule>
    <cfRule type="cellIs" dxfId="1375" priority="442" operator="greaterThan">
      <formula>100</formula>
    </cfRule>
  </conditionalFormatting>
  <conditionalFormatting sqref="Q928:Q934">
    <cfRule type="cellIs" dxfId="1374" priority="440" operator="greaterThan">
      <formula>9</formula>
    </cfRule>
  </conditionalFormatting>
  <conditionalFormatting sqref="U928:U932 U934">
    <cfRule type="cellIs" dxfId="1373" priority="439" operator="lessThan">
      <formula>65</formula>
    </cfRule>
  </conditionalFormatting>
  <conditionalFormatting sqref="Z928:Z934">
    <cfRule type="cellIs" dxfId="1372" priority="438" operator="greaterThan">
      <formula>30</formula>
    </cfRule>
  </conditionalFormatting>
  <conditionalFormatting sqref="AH928:AH929">
    <cfRule type="cellIs" dxfId="1371" priority="436" operator="between">
      <formula>80</formula>
      <formula>100</formula>
    </cfRule>
    <cfRule type="cellIs" dxfId="1370" priority="437" operator="greaterThan">
      <formula>100</formula>
    </cfRule>
  </conditionalFormatting>
  <conditionalFormatting sqref="AH930">
    <cfRule type="cellIs" dxfId="1369" priority="434" operator="between">
      <formula>80</formula>
      <formula>100</formula>
    </cfRule>
    <cfRule type="cellIs" dxfId="1368" priority="435" operator="greaterThan">
      <formula>100</formula>
    </cfRule>
  </conditionalFormatting>
  <conditionalFormatting sqref="AG930">
    <cfRule type="cellIs" dxfId="1367" priority="432" operator="between">
      <formula>8</formula>
      <formula>10</formula>
    </cfRule>
    <cfRule type="cellIs" dxfId="1366" priority="433" operator="greaterThan">
      <formula>10</formula>
    </cfRule>
  </conditionalFormatting>
  <conditionalFormatting sqref="AG930">
    <cfRule type="cellIs" dxfId="1365" priority="431" operator="greaterThan">
      <formula>100</formula>
    </cfRule>
  </conditionalFormatting>
  <conditionalFormatting sqref="AG930">
    <cfRule type="cellIs" dxfId="1364" priority="430" operator="between">
      <formula>80</formula>
      <formula>100</formula>
    </cfRule>
  </conditionalFormatting>
  <conditionalFormatting sqref="AH931">
    <cfRule type="cellIs" dxfId="1363" priority="428" operator="between">
      <formula>80</formula>
      <formula>100</formula>
    </cfRule>
    <cfRule type="cellIs" dxfId="1362" priority="429" operator="greaterThan">
      <formula>100</formula>
    </cfRule>
  </conditionalFormatting>
  <conditionalFormatting sqref="AG932:AG942">
    <cfRule type="cellIs" dxfId="1361" priority="424" operator="between">
      <formula>8</formula>
      <formula>10</formula>
    </cfRule>
    <cfRule type="cellIs" dxfId="1360" priority="425" operator="greaterThan">
      <formula>10</formula>
    </cfRule>
  </conditionalFormatting>
  <conditionalFormatting sqref="AG932:AG942">
    <cfRule type="cellIs" dxfId="1359" priority="423" operator="greaterThan">
      <formula>100</formula>
    </cfRule>
  </conditionalFormatting>
  <conditionalFormatting sqref="AG932:AG942">
    <cfRule type="cellIs" dxfId="1358" priority="422" operator="between">
      <formula>80</formula>
      <formula>100</formula>
    </cfRule>
  </conditionalFormatting>
  <conditionalFormatting sqref="U935:U937">
    <cfRule type="cellIs" dxfId="1357" priority="420" operator="lessThan">
      <formula>65</formula>
    </cfRule>
  </conditionalFormatting>
  <conditionalFormatting sqref="Y921:Y951">
    <cfRule type="cellIs" dxfId="1356" priority="417" operator="greaterThan">
      <formula>5</formula>
    </cfRule>
  </conditionalFormatting>
  <conditionalFormatting sqref="AG963:AG964">
    <cfRule type="cellIs" dxfId="1355" priority="408" operator="between">
      <formula>8</formula>
      <formula>10</formula>
    </cfRule>
    <cfRule type="cellIs" dxfId="1354" priority="409" operator="greaterThan">
      <formula>10</formula>
    </cfRule>
  </conditionalFormatting>
  <conditionalFormatting sqref="AG963:AG964">
    <cfRule type="cellIs" dxfId="1353" priority="407" operator="greaterThan">
      <formula>100</formula>
    </cfRule>
  </conditionalFormatting>
  <conditionalFormatting sqref="AG963:AG964">
    <cfRule type="cellIs" dxfId="1352" priority="406" operator="between">
      <formula>80</formula>
      <formula>100</formula>
    </cfRule>
  </conditionalFormatting>
  <conditionalFormatting sqref="Y954:Y988">
    <cfRule type="cellIs" dxfId="1351" priority="405" operator="greaterThan">
      <formula>5</formula>
    </cfRule>
  </conditionalFormatting>
  <conditionalFormatting sqref="AH967:AH1006">
    <cfRule type="cellIs" dxfId="1350" priority="403" operator="between">
      <formula>80</formula>
      <formula>100</formula>
    </cfRule>
    <cfRule type="cellIs" dxfId="1349" priority="404" operator="greaterThan">
      <formula>100</formula>
    </cfRule>
  </conditionalFormatting>
  <conditionalFormatting sqref="AG967:AG1006">
    <cfRule type="cellIs" dxfId="1348" priority="401" operator="between">
      <formula>8</formula>
      <formula>10</formula>
    </cfRule>
    <cfRule type="cellIs" dxfId="1347" priority="402" operator="greaterThan">
      <formula>10</formula>
    </cfRule>
  </conditionalFormatting>
  <conditionalFormatting sqref="AG967:AG1006">
    <cfRule type="cellIs" dxfId="1346" priority="400" operator="greaterThan">
      <formula>100</formula>
    </cfRule>
  </conditionalFormatting>
  <conditionalFormatting sqref="AG967:AG1006">
    <cfRule type="cellIs" dxfId="1345" priority="399" operator="between">
      <formula>80</formula>
      <formula>100</formula>
    </cfRule>
  </conditionalFormatting>
  <conditionalFormatting sqref="AB540:AB988">
    <cfRule type="cellIs" dxfId="1344" priority="398" operator="greaterThan">
      <formula>80</formula>
    </cfRule>
  </conditionalFormatting>
  <conditionalFormatting sqref="Y990:Y992">
    <cfRule type="cellIs" dxfId="1343" priority="397" operator="greaterThan">
      <formula>5</formula>
    </cfRule>
  </conditionalFormatting>
  <conditionalFormatting sqref="Y995:Y997">
    <cfRule type="cellIs" dxfId="1342" priority="396" operator="greaterThan">
      <formula>5</formula>
    </cfRule>
  </conditionalFormatting>
  <conditionalFormatting sqref="AG1007:AG1023">
    <cfRule type="cellIs" dxfId="1341" priority="391" operator="between">
      <formula>8</formula>
      <formula>10</formula>
    </cfRule>
    <cfRule type="cellIs" dxfId="1340" priority="393" operator="greaterThan">
      <formula>10</formula>
    </cfRule>
  </conditionalFormatting>
  <conditionalFormatting sqref="AH1007:AH1023">
    <cfRule type="cellIs" dxfId="1339" priority="390" operator="between">
      <formula>80</formula>
      <formula>100</formula>
    </cfRule>
    <cfRule type="cellIs" dxfId="1338" priority="392" operator="greaterThan">
      <formula>100</formula>
    </cfRule>
  </conditionalFormatting>
  <conditionalFormatting sqref="AG1007:AG1023">
    <cfRule type="cellIs" dxfId="1337" priority="389" operator="greaterThan">
      <formula>100</formula>
    </cfRule>
  </conditionalFormatting>
  <conditionalFormatting sqref="AG1007:AG1023">
    <cfRule type="cellIs" dxfId="1336" priority="388" operator="between">
      <formula>80</formula>
      <formula>100</formula>
    </cfRule>
  </conditionalFormatting>
  <conditionalFormatting sqref="AH1007:AH1023">
    <cfRule type="cellIs" dxfId="1335" priority="386" operator="between">
      <formula>80</formula>
      <formula>100</formula>
    </cfRule>
    <cfRule type="cellIs" dxfId="1334" priority="387" operator="greaterThan">
      <formula>100</formula>
    </cfRule>
  </conditionalFormatting>
  <conditionalFormatting sqref="AG1007:AG1023">
    <cfRule type="cellIs" dxfId="1333" priority="384" operator="between">
      <formula>8</formula>
      <formula>10</formula>
    </cfRule>
    <cfRule type="cellIs" dxfId="1332" priority="385" operator="greaterThan">
      <formula>10</formula>
    </cfRule>
  </conditionalFormatting>
  <conditionalFormatting sqref="AG1007:AG1023">
    <cfRule type="cellIs" dxfId="1331" priority="383" operator="greaterThan">
      <formula>100</formula>
    </cfRule>
  </conditionalFormatting>
  <conditionalFormatting sqref="AG1007:AG1023">
    <cfRule type="cellIs" dxfId="1330" priority="382" operator="between">
      <formula>80</formula>
      <formula>100</formula>
    </cfRule>
  </conditionalFormatting>
  <conditionalFormatting sqref="Y1014:Y1017">
    <cfRule type="cellIs" dxfId="1329" priority="379" operator="greaterThan">
      <formula>5</formula>
    </cfRule>
  </conditionalFormatting>
  <conditionalFormatting sqref="AF976:AF999">
    <cfRule type="cellIs" dxfId="1328" priority="378" operator="lessThan">
      <formula>16</formula>
    </cfRule>
  </conditionalFormatting>
  <conditionalFormatting sqref="AF976:AF999">
    <cfRule type="cellIs" dxfId="1327" priority="377" stopIfTrue="1" operator="lessThan">
      <formula>18</formula>
    </cfRule>
  </conditionalFormatting>
  <conditionalFormatting sqref="Z1020:Z1023">
    <cfRule type="cellIs" dxfId="1326" priority="356" operator="greaterThan">
      <formula>30</formula>
    </cfRule>
  </conditionalFormatting>
  <conditionalFormatting sqref="U1020:U1022">
    <cfRule type="cellIs" dxfId="1325" priority="355" operator="lessThan">
      <formula>65</formula>
    </cfRule>
  </conditionalFormatting>
  <conditionalFormatting sqref="Q1020:Q1023">
    <cfRule type="cellIs" dxfId="1324" priority="354" operator="greaterThan">
      <formula>9</formula>
    </cfRule>
  </conditionalFormatting>
  <conditionalFormatting sqref="AF852:AF868">
    <cfRule type="cellIs" dxfId="1323" priority="353" operator="lessThan">
      <formula>16</formula>
    </cfRule>
  </conditionalFormatting>
  <conditionalFormatting sqref="AF852:AF868">
    <cfRule type="cellIs" dxfId="1322" priority="352" stopIfTrue="1" operator="lessThan">
      <formula>18</formula>
    </cfRule>
  </conditionalFormatting>
  <conditionalFormatting sqref="AF1000:AF1016 AF1018:AF1023">
    <cfRule type="cellIs" dxfId="1321" priority="351" operator="lessThan">
      <formula>16</formula>
    </cfRule>
  </conditionalFormatting>
  <conditionalFormatting sqref="AF1000:AF1016 AF1018:AF1023">
    <cfRule type="cellIs" dxfId="1320" priority="350" stopIfTrue="1" operator="lessThan">
      <formula>18</formula>
    </cfRule>
  </conditionalFormatting>
  <conditionalFormatting sqref="AF1017">
    <cfRule type="cellIs" dxfId="1319" priority="349" operator="lessThan">
      <formula>16</formula>
    </cfRule>
  </conditionalFormatting>
  <conditionalFormatting sqref="AF540:AF1020">
    <cfRule type="cellIs" dxfId="1318" priority="348" stopIfTrue="1" operator="between">
      <formula>18</formula>
      <formula>16</formula>
    </cfRule>
  </conditionalFormatting>
  <conditionalFormatting sqref="G540:G1092">
    <cfRule type="cellIs" dxfId="1317" priority="347" operator="between">
      <formula>13.5</formula>
      <formula>13</formula>
    </cfRule>
  </conditionalFormatting>
  <conditionalFormatting sqref="G540:G1092">
    <cfRule type="cellIs" dxfId="1316" priority="346" operator="lessThan">
      <formula>13</formula>
    </cfRule>
  </conditionalFormatting>
  <conditionalFormatting sqref="AF1022:AF1023">
    <cfRule type="cellIs" dxfId="1315" priority="343" stopIfTrue="1" operator="between">
      <formula>18</formula>
      <formula>16</formula>
    </cfRule>
  </conditionalFormatting>
  <conditionalFormatting sqref="AF1025:AF1031">
    <cfRule type="cellIs" dxfId="1314" priority="342" operator="lessThan">
      <formula>16</formula>
    </cfRule>
  </conditionalFormatting>
  <conditionalFormatting sqref="AF1025:AF1031">
    <cfRule type="cellIs" dxfId="1313" priority="341" operator="lessThan">
      <formula>16</formula>
    </cfRule>
  </conditionalFormatting>
  <conditionalFormatting sqref="AF1025:AF1031">
    <cfRule type="cellIs" dxfId="1312" priority="340" stopIfTrue="1" operator="lessThan">
      <formula>18</formula>
    </cfRule>
  </conditionalFormatting>
  <conditionalFormatting sqref="AF1025:AF1031">
    <cfRule type="cellIs" dxfId="1311" priority="339" stopIfTrue="1" operator="between">
      <formula>18</formula>
      <formula>16</formula>
    </cfRule>
  </conditionalFormatting>
  <conditionalFormatting sqref="Q1025:Q1031">
    <cfRule type="cellIs" dxfId="1310" priority="338" operator="greaterThan">
      <formula>9</formula>
    </cfRule>
  </conditionalFormatting>
  <conditionalFormatting sqref="Z1025:Z1031">
    <cfRule type="cellIs" dxfId="1309" priority="337" operator="greaterThan">
      <formula>30</formula>
    </cfRule>
  </conditionalFormatting>
  <conditionalFormatting sqref="U1025">
    <cfRule type="cellIs" dxfId="1308" priority="336" operator="lessThan">
      <formula>65</formula>
    </cfRule>
  </conditionalFormatting>
  <conditionalFormatting sqref="AG1025:AG1031">
    <cfRule type="cellIs" dxfId="1307" priority="333" operator="between">
      <formula>8</formula>
      <formula>10</formula>
    </cfRule>
    <cfRule type="cellIs" dxfId="1306" priority="335" operator="greaterThan">
      <formula>10</formula>
    </cfRule>
  </conditionalFormatting>
  <conditionalFormatting sqref="AH1025:AH1031">
    <cfRule type="cellIs" dxfId="1305" priority="332" operator="between">
      <formula>80</formula>
      <formula>100</formula>
    </cfRule>
    <cfRule type="cellIs" dxfId="1304" priority="334" operator="greaterThan">
      <formula>100</formula>
    </cfRule>
  </conditionalFormatting>
  <conditionalFormatting sqref="AG1025:AG1031">
    <cfRule type="cellIs" dxfId="1303" priority="331" operator="greaterThan">
      <formula>100</formula>
    </cfRule>
  </conditionalFormatting>
  <conditionalFormatting sqref="AG1025:AG1031">
    <cfRule type="cellIs" dxfId="1302" priority="330" operator="between">
      <formula>80</formula>
      <formula>100</formula>
    </cfRule>
  </conditionalFormatting>
  <conditionalFormatting sqref="AH1025:AH1031">
    <cfRule type="cellIs" dxfId="1301" priority="328" operator="between">
      <formula>80</formula>
      <formula>100</formula>
    </cfRule>
    <cfRule type="cellIs" dxfId="1300" priority="329" operator="greaterThan">
      <formula>100</formula>
    </cfRule>
  </conditionalFormatting>
  <conditionalFormatting sqref="AG1025:AG1031">
    <cfRule type="cellIs" dxfId="1299" priority="326" operator="between">
      <formula>8</formula>
      <formula>10</formula>
    </cfRule>
    <cfRule type="cellIs" dxfId="1298" priority="327" operator="greaterThan">
      <formula>10</formula>
    </cfRule>
  </conditionalFormatting>
  <conditionalFormatting sqref="AG1025:AG1031">
    <cfRule type="cellIs" dxfId="1297" priority="325" operator="greaterThan">
      <formula>100</formula>
    </cfRule>
  </conditionalFormatting>
  <conditionalFormatting sqref="AG1025:AG1031">
    <cfRule type="cellIs" dxfId="1296" priority="324" operator="between">
      <formula>80</formula>
      <formula>100</formula>
    </cfRule>
  </conditionalFormatting>
  <conditionalFormatting sqref="U1027:U1029 U1031">
    <cfRule type="cellIs" dxfId="1295" priority="322" operator="lessThan">
      <formula>65</formula>
    </cfRule>
  </conditionalFormatting>
  <conditionalFormatting sqref="Y1027:Y1031">
    <cfRule type="cellIs" dxfId="1294" priority="321" operator="greaterThan">
      <formula>5</formula>
    </cfRule>
  </conditionalFormatting>
  <conditionalFormatting sqref="Q1033:Q1041">
    <cfRule type="cellIs" dxfId="1293" priority="320" operator="greaterThan">
      <formula>9</formula>
    </cfRule>
  </conditionalFormatting>
  <conditionalFormatting sqref="U1033:U1041 U1043:U1049 U1051:U1053 U1058:U1064">
    <cfRule type="cellIs" dxfId="1292" priority="319" operator="lessThan">
      <formula>65</formula>
    </cfRule>
  </conditionalFormatting>
  <conditionalFormatting sqref="AG1033:AG1034">
    <cfRule type="cellIs" dxfId="1291" priority="316" operator="between">
      <formula>8</formula>
      <formula>10</formula>
    </cfRule>
    <cfRule type="cellIs" dxfId="1290" priority="318" operator="greaterThan">
      <formula>10</formula>
    </cfRule>
  </conditionalFormatting>
  <conditionalFormatting sqref="AH1033:AH1034">
    <cfRule type="cellIs" dxfId="1289" priority="315" operator="between">
      <formula>80</formula>
      <formula>100</formula>
    </cfRule>
    <cfRule type="cellIs" dxfId="1288" priority="317" operator="greaterThan">
      <formula>100</formula>
    </cfRule>
  </conditionalFormatting>
  <conditionalFormatting sqref="AG1033:AG1034">
    <cfRule type="cellIs" dxfId="1287" priority="314" operator="greaterThan">
      <formula>100</formula>
    </cfRule>
  </conditionalFormatting>
  <conditionalFormatting sqref="AG1033:AG1034">
    <cfRule type="cellIs" dxfId="1286" priority="313" operator="between">
      <formula>80</formula>
      <formula>100</formula>
    </cfRule>
  </conditionalFormatting>
  <conditionalFormatting sqref="AH1033:AH1034">
    <cfRule type="cellIs" dxfId="1285" priority="311" operator="between">
      <formula>80</formula>
      <formula>100</formula>
    </cfRule>
    <cfRule type="cellIs" dxfId="1284" priority="312" operator="greaterThan">
      <formula>100</formula>
    </cfRule>
  </conditionalFormatting>
  <conditionalFormatting sqref="AG1033:AG1034">
    <cfRule type="cellIs" dxfId="1283" priority="309" operator="between">
      <formula>8</formula>
      <formula>10</formula>
    </cfRule>
    <cfRule type="cellIs" dxfId="1282" priority="310" operator="greaterThan">
      <formula>10</formula>
    </cfRule>
  </conditionalFormatting>
  <conditionalFormatting sqref="AG1033:AG1034">
    <cfRule type="cellIs" dxfId="1281" priority="308" operator="greaterThan">
      <formula>100</formula>
    </cfRule>
  </conditionalFormatting>
  <conditionalFormatting sqref="AG1033:AG1034">
    <cfRule type="cellIs" dxfId="1280" priority="307" operator="between">
      <formula>80</formula>
      <formula>100</formula>
    </cfRule>
  </conditionalFormatting>
  <conditionalFormatting sqref="Z1033:Z1041">
    <cfRule type="cellIs" dxfId="1279" priority="306" operator="greaterThan">
      <formula>30</formula>
    </cfRule>
  </conditionalFormatting>
  <conditionalFormatting sqref="AF1035:AF1037">
    <cfRule type="cellIs" dxfId="1278" priority="305" operator="lessThan">
      <formula>16</formula>
    </cfRule>
  </conditionalFormatting>
  <conditionalFormatting sqref="AF1035:AF1037">
    <cfRule type="cellIs" dxfId="1277" priority="304" operator="lessThan">
      <formula>16</formula>
    </cfRule>
  </conditionalFormatting>
  <conditionalFormatting sqref="AF1035:AF1037">
    <cfRule type="cellIs" dxfId="1276" priority="303" stopIfTrue="1" operator="lessThan">
      <formula>18</formula>
    </cfRule>
  </conditionalFormatting>
  <conditionalFormatting sqref="AF1035:AF1037">
    <cfRule type="cellIs" dxfId="1275" priority="302" stopIfTrue="1" operator="between">
      <formula>18</formula>
      <formula>16</formula>
    </cfRule>
  </conditionalFormatting>
  <conditionalFormatting sqref="AG1035:AG1038">
    <cfRule type="cellIs" dxfId="1274" priority="297" operator="between">
      <formula>8</formula>
      <formula>10</formula>
    </cfRule>
    <cfRule type="cellIs" dxfId="1273" priority="299" operator="greaterThan">
      <formula>10</formula>
    </cfRule>
  </conditionalFormatting>
  <conditionalFormatting sqref="AH1035:AH1038">
    <cfRule type="cellIs" dxfId="1272" priority="296" operator="between">
      <formula>80</formula>
      <formula>100</formula>
    </cfRule>
    <cfRule type="cellIs" dxfId="1271" priority="298" operator="greaterThan">
      <formula>100</formula>
    </cfRule>
  </conditionalFormatting>
  <conditionalFormatting sqref="AG1035:AG1038">
    <cfRule type="cellIs" dxfId="1270" priority="295" operator="greaterThan">
      <formula>100</formula>
    </cfRule>
  </conditionalFormatting>
  <conditionalFormatting sqref="AG1035:AG1038">
    <cfRule type="cellIs" dxfId="1269" priority="294" operator="between">
      <formula>80</formula>
      <formula>100</formula>
    </cfRule>
  </conditionalFormatting>
  <conditionalFormatting sqref="AH1035:AH1038">
    <cfRule type="cellIs" dxfId="1268" priority="292" operator="between">
      <formula>80</formula>
      <formula>100</formula>
    </cfRule>
    <cfRule type="cellIs" dxfId="1267" priority="293" operator="greaterThan">
      <formula>100</formula>
    </cfRule>
  </conditionalFormatting>
  <conditionalFormatting sqref="AG1035:AG1038">
    <cfRule type="cellIs" dxfId="1266" priority="290" operator="between">
      <formula>8</formula>
      <formula>10</formula>
    </cfRule>
    <cfRule type="cellIs" dxfId="1265" priority="291" operator="greaterThan">
      <formula>10</formula>
    </cfRule>
  </conditionalFormatting>
  <conditionalFormatting sqref="AG1035:AG1038">
    <cfRule type="cellIs" dxfId="1264" priority="289" operator="greaterThan">
      <formula>100</formula>
    </cfRule>
  </conditionalFormatting>
  <conditionalFormatting sqref="AG1035:AG1038">
    <cfRule type="cellIs" dxfId="1263" priority="288" operator="between">
      <formula>80</formula>
      <formula>100</formula>
    </cfRule>
  </conditionalFormatting>
  <conditionalFormatting sqref="Y1035:Y1038">
    <cfRule type="cellIs" dxfId="1262" priority="286" operator="greaterThan">
      <formula>5</formula>
    </cfRule>
  </conditionalFormatting>
  <conditionalFormatting sqref="AH1039">
    <cfRule type="cellIs" dxfId="1261" priority="283" operator="between">
      <formula>8</formula>
      <formula>10</formula>
    </cfRule>
    <cfRule type="cellIs" dxfId="1260" priority="285" operator="greaterThan">
      <formula>10</formula>
    </cfRule>
  </conditionalFormatting>
  <conditionalFormatting sqref="AG1039">
    <cfRule type="cellIs" dxfId="1259" priority="282" operator="between">
      <formula>80</formula>
      <formula>100</formula>
    </cfRule>
    <cfRule type="cellIs" dxfId="1258" priority="284" operator="greaterThan">
      <formula>100</formula>
    </cfRule>
  </conditionalFormatting>
  <conditionalFormatting sqref="AH1039">
    <cfRule type="cellIs" dxfId="1257" priority="281" operator="greaterThan">
      <formula>100</formula>
    </cfRule>
  </conditionalFormatting>
  <conditionalFormatting sqref="AH1039">
    <cfRule type="cellIs" dxfId="1256" priority="280" operator="between">
      <formula>80</formula>
      <formula>100</formula>
    </cfRule>
  </conditionalFormatting>
  <conditionalFormatting sqref="AG1039">
    <cfRule type="cellIs" dxfId="1255" priority="278" operator="between">
      <formula>80</formula>
      <formula>100</formula>
    </cfRule>
    <cfRule type="cellIs" dxfId="1254" priority="279" operator="greaterThan">
      <formula>100</formula>
    </cfRule>
  </conditionalFormatting>
  <conditionalFormatting sqref="AH1039">
    <cfRule type="cellIs" dxfId="1253" priority="276" operator="between">
      <formula>8</formula>
      <formula>10</formula>
    </cfRule>
    <cfRule type="cellIs" dxfId="1252" priority="277" operator="greaterThan">
      <formula>10</formula>
    </cfRule>
  </conditionalFormatting>
  <conditionalFormatting sqref="AH1039">
    <cfRule type="cellIs" dxfId="1251" priority="275" operator="greaterThan">
      <formula>100</formula>
    </cfRule>
  </conditionalFormatting>
  <conditionalFormatting sqref="AH1039">
    <cfRule type="cellIs" dxfId="1250" priority="274" operator="between">
      <formula>80</formula>
      <formula>100</formula>
    </cfRule>
  </conditionalFormatting>
  <conditionalFormatting sqref="AF1040:AF1041">
    <cfRule type="cellIs" dxfId="1249" priority="273" operator="lessThan">
      <formula>16</formula>
    </cfRule>
  </conditionalFormatting>
  <conditionalFormatting sqref="AF1040:AF1041">
    <cfRule type="cellIs" dxfId="1248" priority="272" operator="lessThan">
      <formula>16</formula>
    </cfRule>
  </conditionalFormatting>
  <conditionalFormatting sqref="AF1040:AF1041">
    <cfRule type="cellIs" dxfId="1247" priority="271" stopIfTrue="1" operator="lessThan">
      <formula>18</formula>
    </cfRule>
  </conditionalFormatting>
  <conditionalFormatting sqref="AF1040:AF1041">
    <cfRule type="cellIs" dxfId="1246" priority="270" stopIfTrue="1" operator="between">
      <formula>18</formula>
      <formula>16</formula>
    </cfRule>
  </conditionalFormatting>
  <conditionalFormatting sqref="AG1040:AG1041">
    <cfRule type="cellIs" dxfId="1245" priority="267" operator="between">
      <formula>8</formula>
      <formula>10</formula>
    </cfRule>
    <cfRule type="cellIs" dxfId="1244" priority="269" operator="greaterThan">
      <formula>10</formula>
    </cfRule>
  </conditionalFormatting>
  <conditionalFormatting sqref="AH1040:AH1041">
    <cfRule type="cellIs" dxfId="1243" priority="266" operator="between">
      <formula>80</formula>
      <formula>100</formula>
    </cfRule>
    <cfRule type="cellIs" dxfId="1242" priority="268" operator="greaterThan">
      <formula>100</formula>
    </cfRule>
  </conditionalFormatting>
  <conditionalFormatting sqref="AG1040:AG1041">
    <cfRule type="cellIs" dxfId="1241" priority="265" operator="greaterThan">
      <formula>100</formula>
    </cfRule>
  </conditionalFormatting>
  <conditionalFormatting sqref="AG1040:AG1041">
    <cfRule type="cellIs" dxfId="1240" priority="264" operator="between">
      <formula>80</formula>
      <formula>100</formula>
    </cfRule>
  </conditionalFormatting>
  <conditionalFormatting sqref="AH1040:AH1041">
    <cfRule type="cellIs" dxfId="1239" priority="262" operator="between">
      <formula>80</formula>
      <formula>100</formula>
    </cfRule>
    <cfRule type="cellIs" dxfId="1238" priority="263" operator="greaterThan">
      <formula>100</formula>
    </cfRule>
  </conditionalFormatting>
  <conditionalFormatting sqref="AG1040:AG1041">
    <cfRule type="cellIs" dxfId="1237" priority="260" operator="between">
      <formula>8</formula>
      <formula>10</formula>
    </cfRule>
    <cfRule type="cellIs" dxfId="1236" priority="261" operator="greaterThan">
      <formula>10</formula>
    </cfRule>
  </conditionalFormatting>
  <conditionalFormatting sqref="AG1040:AG1041">
    <cfRule type="cellIs" dxfId="1235" priority="259" operator="greaterThan">
      <formula>100</formula>
    </cfRule>
  </conditionalFormatting>
  <conditionalFormatting sqref="AG1040:AG1041">
    <cfRule type="cellIs" dxfId="1234" priority="258" operator="between">
      <formula>80</formula>
      <formula>100</formula>
    </cfRule>
  </conditionalFormatting>
  <conditionalFormatting sqref="Y1040:Y1041">
    <cfRule type="cellIs" dxfId="1233" priority="257" operator="greaterThan">
      <formula>5</formula>
    </cfRule>
  </conditionalFormatting>
  <conditionalFormatting sqref="Q1042">
    <cfRule type="cellIs" dxfId="1232" priority="256" operator="greaterThan">
      <formula>9</formula>
    </cfRule>
  </conditionalFormatting>
  <conditionalFormatting sqref="Z1042">
    <cfRule type="cellIs" dxfId="1231" priority="255" operator="greaterThan">
      <formula>30</formula>
    </cfRule>
  </conditionalFormatting>
  <conditionalFormatting sqref="AF1042">
    <cfRule type="cellIs" dxfId="1230" priority="253" operator="lessThan">
      <formula>16</formula>
    </cfRule>
  </conditionalFormatting>
  <conditionalFormatting sqref="AG1042">
    <cfRule type="cellIs" dxfId="1229" priority="250" operator="between">
      <formula>8</formula>
      <formula>10</formula>
    </cfRule>
    <cfRule type="cellIs" dxfId="1228" priority="252" operator="greaterThan">
      <formula>10</formula>
    </cfRule>
  </conditionalFormatting>
  <conditionalFormatting sqref="AH1042">
    <cfRule type="cellIs" dxfId="1227" priority="249" operator="between">
      <formula>80</formula>
      <formula>100</formula>
    </cfRule>
    <cfRule type="cellIs" dxfId="1226" priority="251" operator="greaterThan">
      <formula>100</formula>
    </cfRule>
  </conditionalFormatting>
  <conditionalFormatting sqref="AG1042">
    <cfRule type="cellIs" dxfId="1225" priority="248" operator="greaterThan">
      <formula>100</formula>
    </cfRule>
  </conditionalFormatting>
  <conditionalFormatting sqref="AG1042">
    <cfRule type="cellIs" dxfId="1224" priority="247" operator="between">
      <formula>80</formula>
      <formula>100</formula>
    </cfRule>
  </conditionalFormatting>
  <conditionalFormatting sqref="AH1042">
    <cfRule type="cellIs" dxfId="1223" priority="245" operator="between">
      <formula>80</formula>
      <formula>100</formula>
    </cfRule>
    <cfRule type="cellIs" dxfId="1222" priority="246" operator="greaterThan">
      <formula>100</formula>
    </cfRule>
  </conditionalFormatting>
  <conditionalFormatting sqref="AG1042">
    <cfRule type="cellIs" dxfId="1221" priority="243" operator="between">
      <formula>8</formula>
      <formula>10</formula>
    </cfRule>
    <cfRule type="cellIs" dxfId="1220" priority="244" operator="greaterThan">
      <formula>10</formula>
    </cfRule>
  </conditionalFormatting>
  <conditionalFormatting sqref="AG1042">
    <cfRule type="cellIs" dxfId="1219" priority="242" operator="greaterThan">
      <formula>100</formula>
    </cfRule>
  </conditionalFormatting>
  <conditionalFormatting sqref="AG1042">
    <cfRule type="cellIs" dxfId="1218" priority="241" operator="between">
      <formula>80</formula>
      <formula>100</formula>
    </cfRule>
  </conditionalFormatting>
  <conditionalFormatting sqref="AF1042">
    <cfRule type="cellIs" dxfId="1217" priority="240" operator="lessThan">
      <formula>16</formula>
    </cfRule>
  </conditionalFormatting>
  <conditionalFormatting sqref="AF1042">
    <cfRule type="cellIs" dxfId="1216" priority="239" stopIfTrue="1" operator="lessThan">
      <formula>18</formula>
    </cfRule>
  </conditionalFormatting>
  <conditionalFormatting sqref="AF1042">
    <cfRule type="cellIs" dxfId="1215" priority="238" stopIfTrue="1" operator="between">
      <formula>18</formula>
      <formula>16</formula>
    </cfRule>
  </conditionalFormatting>
  <conditionalFormatting sqref="AF1043:AF1045">
    <cfRule type="cellIs" dxfId="1214" priority="237" operator="lessThan">
      <formula>16</formula>
    </cfRule>
  </conditionalFormatting>
  <conditionalFormatting sqref="AG1043:AG1045">
    <cfRule type="cellIs" dxfId="1213" priority="234" operator="between">
      <formula>8</formula>
      <formula>10</formula>
    </cfRule>
    <cfRule type="cellIs" dxfId="1212" priority="236" operator="greaterThan">
      <formula>10</formula>
    </cfRule>
  </conditionalFormatting>
  <conditionalFormatting sqref="AH1043:AH1045">
    <cfRule type="cellIs" dxfId="1211" priority="233" operator="between">
      <formula>80</formula>
      <formula>100</formula>
    </cfRule>
    <cfRule type="cellIs" dxfId="1210" priority="235" operator="greaterThan">
      <formula>100</formula>
    </cfRule>
  </conditionalFormatting>
  <conditionalFormatting sqref="AG1043:AG1045">
    <cfRule type="cellIs" dxfId="1209" priority="232" operator="greaterThan">
      <formula>100</formula>
    </cfRule>
  </conditionalFormatting>
  <conditionalFormatting sqref="AG1043:AG1045">
    <cfRule type="cellIs" dxfId="1208" priority="231" operator="between">
      <formula>80</formula>
      <formula>100</formula>
    </cfRule>
  </conditionalFormatting>
  <conditionalFormatting sqref="AH1043:AH1045">
    <cfRule type="cellIs" dxfId="1207" priority="229" operator="between">
      <formula>80</formula>
      <formula>100</formula>
    </cfRule>
    <cfRule type="cellIs" dxfId="1206" priority="230" operator="greaterThan">
      <formula>100</formula>
    </cfRule>
  </conditionalFormatting>
  <conditionalFormatting sqref="AG1043:AG1045">
    <cfRule type="cellIs" dxfId="1205" priority="227" operator="between">
      <formula>8</formula>
      <formula>10</formula>
    </cfRule>
    <cfRule type="cellIs" dxfId="1204" priority="228" operator="greaterThan">
      <formula>10</formula>
    </cfRule>
  </conditionalFormatting>
  <conditionalFormatting sqref="AG1043:AG1045">
    <cfRule type="cellIs" dxfId="1203" priority="226" operator="greaterThan">
      <formula>100</formula>
    </cfRule>
  </conditionalFormatting>
  <conditionalFormatting sqref="AG1043:AG1045">
    <cfRule type="cellIs" dxfId="1202" priority="225" operator="between">
      <formula>80</formula>
      <formula>100</formula>
    </cfRule>
  </conditionalFormatting>
  <conditionalFormatting sqref="AF1043:AF1045">
    <cfRule type="cellIs" dxfId="1201" priority="224" operator="lessThan">
      <formula>16</formula>
    </cfRule>
  </conditionalFormatting>
  <conditionalFormatting sqref="AF1043:AF1045">
    <cfRule type="cellIs" dxfId="1200" priority="223" stopIfTrue="1" operator="lessThan">
      <formula>18</formula>
    </cfRule>
  </conditionalFormatting>
  <conditionalFormatting sqref="AF1043:AF1045">
    <cfRule type="cellIs" dxfId="1199" priority="222" stopIfTrue="1" operator="between">
      <formula>18</formula>
      <formula>16</formula>
    </cfRule>
  </conditionalFormatting>
  <conditionalFormatting sqref="Z1043:Z1064">
    <cfRule type="cellIs" dxfId="1198" priority="221" operator="greaterThan">
      <formula>30</formula>
    </cfRule>
  </conditionalFormatting>
  <conditionalFormatting sqref="Q1043:Q1064">
    <cfRule type="cellIs" dxfId="1197" priority="220" operator="greaterThan">
      <formula>9</formula>
    </cfRule>
  </conditionalFormatting>
  <conditionalFormatting sqref="Y1043:Y1057">
    <cfRule type="cellIs" dxfId="1196" priority="219" operator="greaterThan">
      <formula>5</formula>
    </cfRule>
  </conditionalFormatting>
  <conditionalFormatting sqref="AG1046:AG1057">
    <cfRule type="cellIs" dxfId="1195" priority="216" operator="between">
      <formula>8</formula>
      <formula>10</formula>
    </cfRule>
    <cfRule type="cellIs" dxfId="1194" priority="218" operator="greaterThan">
      <formula>10</formula>
    </cfRule>
  </conditionalFormatting>
  <conditionalFormatting sqref="AH1046:AH1057">
    <cfRule type="cellIs" dxfId="1193" priority="215" operator="between">
      <formula>80</formula>
      <formula>100</formula>
    </cfRule>
    <cfRule type="cellIs" dxfId="1192" priority="217" operator="greaterThan">
      <formula>100</formula>
    </cfRule>
  </conditionalFormatting>
  <conditionalFormatting sqref="AG1046:AG1057">
    <cfRule type="cellIs" dxfId="1191" priority="214" operator="greaterThan">
      <formula>100</formula>
    </cfRule>
  </conditionalFormatting>
  <conditionalFormatting sqref="AG1046:AG1057">
    <cfRule type="cellIs" dxfId="1190" priority="213" operator="between">
      <formula>80</formula>
      <formula>100</formula>
    </cfRule>
  </conditionalFormatting>
  <conditionalFormatting sqref="AH1046:AH1057">
    <cfRule type="cellIs" dxfId="1189" priority="211" operator="between">
      <formula>80</formula>
      <formula>100</formula>
    </cfRule>
    <cfRule type="cellIs" dxfId="1188" priority="212" operator="greaterThan">
      <formula>100</formula>
    </cfRule>
  </conditionalFormatting>
  <conditionalFormatting sqref="AG1046:AG1057">
    <cfRule type="cellIs" dxfId="1187" priority="209" operator="between">
      <formula>8</formula>
      <formula>10</formula>
    </cfRule>
    <cfRule type="cellIs" dxfId="1186" priority="210" operator="greaterThan">
      <formula>10</formula>
    </cfRule>
  </conditionalFormatting>
  <conditionalFormatting sqref="AG1046:AG1057">
    <cfRule type="cellIs" dxfId="1185" priority="208" operator="greaterThan">
      <formula>100</formula>
    </cfRule>
  </conditionalFormatting>
  <conditionalFormatting sqref="AG1046:AG1057">
    <cfRule type="cellIs" dxfId="1184" priority="207" operator="between">
      <formula>80</formula>
      <formula>100</formula>
    </cfRule>
  </conditionalFormatting>
  <conditionalFormatting sqref="Y1066:Y1067">
    <cfRule type="cellIs" dxfId="1183" priority="204" operator="greaterThan">
      <formula>5</formula>
    </cfRule>
  </conditionalFormatting>
  <conditionalFormatting sqref="Z1068">
    <cfRule type="cellIs" dxfId="1182" priority="191" operator="greaterThan">
      <formula>30</formula>
    </cfRule>
  </conditionalFormatting>
  <conditionalFormatting sqref="Q1068">
    <cfRule type="cellIs" dxfId="1181" priority="190" operator="greaterThan">
      <formula>9</formula>
    </cfRule>
  </conditionalFormatting>
  <conditionalFormatting sqref="Q1066:Q1067">
    <cfRule type="cellIs" dxfId="1180" priority="176" operator="greaterThan">
      <formula>9</formula>
    </cfRule>
  </conditionalFormatting>
  <conditionalFormatting sqref="U1066 U1069">
    <cfRule type="cellIs" dxfId="1179" priority="175" operator="lessThan">
      <formula>65</formula>
    </cfRule>
  </conditionalFormatting>
  <conditionalFormatting sqref="Z1066:Z1067">
    <cfRule type="cellIs" dxfId="1178" priority="174" operator="greaterThan">
      <formula>30</formula>
    </cfRule>
  </conditionalFormatting>
  <conditionalFormatting sqref="Q1094:Q1135">
    <cfRule type="cellIs" dxfId="1177" priority="156" operator="greaterThan">
      <formula>9</formula>
    </cfRule>
  </conditionalFormatting>
  <conditionalFormatting sqref="U1094:U1110 U1114 U1116:U1119">
    <cfRule type="cellIs" dxfId="1176" priority="155" operator="lessThan">
      <formula>65</formula>
    </cfRule>
  </conditionalFormatting>
  <conditionalFormatting sqref="Z1094:Z1135">
    <cfRule type="cellIs" dxfId="1175" priority="154" operator="greaterThan">
      <formula>30</formula>
    </cfRule>
  </conditionalFormatting>
  <conditionalFormatting sqref="AG1059:AG1101">
    <cfRule type="cellIs" dxfId="1174" priority="151" operator="between">
      <formula>8</formula>
      <formula>10</formula>
    </cfRule>
    <cfRule type="cellIs" dxfId="1173" priority="153" operator="greaterThan">
      <formula>10</formula>
    </cfRule>
  </conditionalFormatting>
  <conditionalFormatting sqref="AH1059:AH1101">
    <cfRule type="cellIs" dxfId="1172" priority="150" operator="between">
      <formula>80</formula>
      <formula>100</formula>
    </cfRule>
    <cfRule type="cellIs" dxfId="1171" priority="152" operator="greaterThan">
      <formula>100</formula>
    </cfRule>
  </conditionalFormatting>
  <conditionalFormatting sqref="AG1059:AG1101">
    <cfRule type="cellIs" dxfId="1170" priority="149" operator="greaterThan">
      <formula>100</formula>
    </cfRule>
  </conditionalFormatting>
  <conditionalFormatting sqref="AG1059:AG1101">
    <cfRule type="cellIs" dxfId="1169" priority="148" operator="between">
      <formula>80</formula>
      <formula>100</formula>
    </cfRule>
  </conditionalFormatting>
  <conditionalFormatting sqref="AH1059:AH1101">
    <cfRule type="cellIs" dxfId="1168" priority="146" operator="between">
      <formula>80</formula>
      <formula>100</formula>
    </cfRule>
    <cfRule type="cellIs" dxfId="1167" priority="147" operator="greaterThan">
      <formula>100</formula>
    </cfRule>
  </conditionalFormatting>
  <conditionalFormatting sqref="AG1059:AG1101">
    <cfRule type="cellIs" dxfId="1166" priority="144" operator="between">
      <formula>8</formula>
      <formula>10</formula>
    </cfRule>
    <cfRule type="cellIs" dxfId="1165" priority="145" operator="greaterThan">
      <formula>10</formula>
    </cfRule>
  </conditionalFormatting>
  <conditionalFormatting sqref="AG1059:AG1101">
    <cfRule type="cellIs" dxfId="1164" priority="143" operator="greaterThan">
      <formula>100</formula>
    </cfRule>
  </conditionalFormatting>
  <conditionalFormatting sqref="AG1059:AG1101">
    <cfRule type="cellIs" dxfId="1163" priority="142" operator="between">
      <formula>80</formula>
      <formula>100</formula>
    </cfRule>
  </conditionalFormatting>
  <conditionalFormatting sqref="G1102:G1116">
    <cfRule type="cellIs" dxfId="1162" priority="141" operator="between">
      <formula>14.5</formula>
      <formula>15</formula>
    </cfRule>
  </conditionalFormatting>
  <conditionalFormatting sqref="G1102:G1116">
    <cfRule type="cellIs" dxfId="1161" priority="140" operator="greaterThan">
      <formula>15</formula>
    </cfRule>
  </conditionalFormatting>
  <conditionalFormatting sqref="G1102:G1116">
    <cfRule type="cellIs" dxfId="1160" priority="139" operator="between">
      <formula>13.5</formula>
      <formula>13</formula>
    </cfRule>
  </conditionalFormatting>
  <conditionalFormatting sqref="G1102:G1116">
    <cfRule type="cellIs" dxfId="1159" priority="138" operator="lessThan">
      <formula>13</formula>
    </cfRule>
  </conditionalFormatting>
  <conditionalFormatting sqref="Y1102:Y1116">
    <cfRule type="cellIs" dxfId="1158" priority="134" operator="greaterThan">
      <formula>5</formula>
    </cfRule>
  </conditionalFormatting>
  <conditionalFormatting sqref="AG1102:AG1116">
    <cfRule type="cellIs" dxfId="1157" priority="131" operator="between">
      <formula>8</formula>
      <formula>10</formula>
    </cfRule>
    <cfRule type="cellIs" dxfId="1156" priority="133" operator="greaterThan">
      <formula>10</formula>
    </cfRule>
  </conditionalFormatting>
  <conditionalFormatting sqref="AH1102:AH1169">
    <cfRule type="cellIs" dxfId="1155" priority="130" operator="between">
      <formula>80</formula>
      <formula>100</formula>
    </cfRule>
    <cfRule type="cellIs" dxfId="1154" priority="132" operator="greaterThan">
      <formula>100</formula>
    </cfRule>
  </conditionalFormatting>
  <conditionalFormatting sqref="AG1102:AG1116">
    <cfRule type="cellIs" dxfId="1153" priority="129" operator="greaterThan">
      <formula>100</formula>
    </cfRule>
  </conditionalFormatting>
  <conditionalFormatting sqref="AG1102:AG1116">
    <cfRule type="cellIs" dxfId="1152" priority="128" operator="between">
      <formula>80</formula>
      <formula>100</formula>
    </cfRule>
  </conditionalFormatting>
  <conditionalFormatting sqref="AH1102:AH1169">
    <cfRule type="cellIs" dxfId="1151" priority="126" operator="between">
      <formula>80</formula>
      <formula>100</formula>
    </cfRule>
    <cfRule type="cellIs" dxfId="1150" priority="127" operator="greaterThan">
      <formula>100</formula>
    </cfRule>
  </conditionalFormatting>
  <conditionalFormatting sqref="AG1102:AG1116">
    <cfRule type="cellIs" dxfId="1149" priority="124" operator="between">
      <formula>8</formula>
      <formula>10</formula>
    </cfRule>
    <cfRule type="cellIs" dxfId="1148" priority="125" operator="greaterThan">
      <formula>10</formula>
    </cfRule>
  </conditionalFormatting>
  <conditionalFormatting sqref="AG1102:AG1116">
    <cfRule type="cellIs" dxfId="1147" priority="123" operator="greaterThan">
      <formula>100</formula>
    </cfRule>
  </conditionalFormatting>
  <conditionalFormatting sqref="AG1102:AG1116">
    <cfRule type="cellIs" dxfId="1146" priority="122" operator="between">
      <formula>80</formula>
      <formula>100</formula>
    </cfRule>
  </conditionalFormatting>
  <conditionalFormatting sqref="L1118:L1119">
    <cfRule type="cellIs" dxfId="1145" priority="108" operator="lessThan">
      <formula>9</formula>
    </cfRule>
    <cfRule type="cellIs" dxfId="1144" priority="109" operator="lessThan">
      <formula>13</formula>
    </cfRule>
  </conditionalFormatting>
  <conditionalFormatting sqref="G1118:G1119">
    <cfRule type="cellIs" dxfId="1143" priority="104" operator="between">
      <formula>14.5</formula>
      <formula>15</formula>
    </cfRule>
  </conditionalFormatting>
  <conditionalFormatting sqref="G1118:G1119">
    <cfRule type="cellIs" dxfId="1142" priority="103" operator="greaterThan">
      <formula>15</formula>
    </cfRule>
  </conditionalFormatting>
  <conditionalFormatting sqref="G1118:G1119">
    <cfRule type="cellIs" dxfId="1141" priority="102" operator="between">
      <formula>13.5</formula>
      <formula>13</formula>
    </cfRule>
  </conditionalFormatting>
  <conditionalFormatting sqref="G1118:G1119">
    <cfRule type="cellIs" dxfId="1140" priority="101" operator="lessThan">
      <formula>13</formula>
    </cfRule>
  </conditionalFormatting>
  <conditionalFormatting sqref="Y1118:Y1119">
    <cfRule type="cellIs" dxfId="1139" priority="100" operator="greaterThan">
      <formula>5</formula>
    </cfRule>
  </conditionalFormatting>
  <conditionalFormatting sqref="AG1118:AG1119">
    <cfRule type="cellIs" dxfId="1138" priority="97" operator="between">
      <formula>8</formula>
      <formula>10</formula>
    </cfRule>
    <cfRule type="cellIs" dxfId="1137" priority="99" operator="greaterThan">
      <formula>10</formula>
    </cfRule>
  </conditionalFormatting>
  <conditionalFormatting sqref="AG1118:AG1119">
    <cfRule type="cellIs" dxfId="1136" priority="95" operator="greaterThan">
      <formula>100</formula>
    </cfRule>
  </conditionalFormatting>
  <conditionalFormatting sqref="AG1118:AG1119">
    <cfRule type="cellIs" dxfId="1135" priority="94" operator="between">
      <formula>80</formula>
      <formula>100</formula>
    </cfRule>
  </conditionalFormatting>
  <conditionalFormatting sqref="AG1118:AG1119">
    <cfRule type="cellIs" dxfId="1134" priority="90" operator="between">
      <formula>8</formula>
      <formula>10</formula>
    </cfRule>
    <cfRule type="cellIs" dxfId="1133" priority="91" operator="greaterThan">
      <formula>10</formula>
    </cfRule>
  </conditionalFormatting>
  <conditionalFormatting sqref="AG1118:AG1119">
    <cfRule type="cellIs" dxfId="1132" priority="89" operator="greaterThan">
      <formula>100</formula>
    </cfRule>
  </conditionalFormatting>
  <conditionalFormatting sqref="AG1118:AG1119">
    <cfRule type="cellIs" dxfId="1131" priority="88" operator="between">
      <formula>80</formula>
      <formula>100</formula>
    </cfRule>
  </conditionalFormatting>
  <conditionalFormatting sqref="L1120">
    <cfRule type="cellIs" dxfId="1130" priority="86" operator="lessThan">
      <formula>9</formula>
    </cfRule>
    <cfRule type="cellIs" dxfId="1129" priority="87" operator="lessThan">
      <formula>13</formula>
    </cfRule>
  </conditionalFormatting>
  <conditionalFormatting sqref="U1121:U1124">
    <cfRule type="cellIs" dxfId="1128" priority="85" operator="lessThan">
      <formula>65</formula>
    </cfRule>
  </conditionalFormatting>
  <conditionalFormatting sqref="L1121:L1124">
    <cfRule type="cellIs" dxfId="1127" priority="83" operator="lessThan">
      <formula>9</formula>
    </cfRule>
    <cfRule type="cellIs" dxfId="1126" priority="84" operator="lessThan">
      <formula>13</formula>
    </cfRule>
  </conditionalFormatting>
  <conditionalFormatting sqref="G1121:G1124">
    <cfRule type="cellIs" dxfId="1125" priority="82" operator="between">
      <formula>14.5</formula>
      <formula>15</formula>
    </cfRule>
  </conditionalFormatting>
  <conditionalFormatting sqref="G1121:G1124">
    <cfRule type="cellIs" dxfId="1124" priority="81" operator="greaterThan">
      <formula>15</formula>
    </cfRule>
  </conditionalFormatting>
  <conditionalFormatting sqref="G1121:G1124">
    <cfRule type="cellIs" dxfId="1123" priority="80" operator="between">
      <formula>13.5</formula>
      <formula>13</formula>
    </cfRule>
  </conditionalFormatting>
  <conditionalFormatting sqref="G1121:G1124">
    <cfRule type="cellIs" dxfId="1122" priority="79" operator="lessThan">
      <formula>13</formula>
    </cfRule>
  </conditionalFormatting>
  <conditionalFormatting sqref="Y1121:Y1124">
    <cfRule type="cellIs" dxfId="1121" priority="78" operator="greaterThan">
      <formula>5</formula>
    </cfRule>
  </conditionalFormatting>
  <conditionalFormatting sqref="AG1121:AG1124">
    <cfRule type="cellIs" dxfId="1120" priority="75" operator="between">
      <formula>8</formula>
      <formula>10</formula>
    </cfRule>
    <cfRule type="cellIs" dxfId="1119" priority="77" operator="greaterThan">
      <formula>10</formula>
    </cfRule>
  </conditionalFormatting>
  <conditionalFormatting sqref="AG1121:AG1124">
    <cfRule type="cellIs" dxfId="1118" priority="73" operator="greaterThan">
      <formula>100</formula>
    </cfRule>
  </conditionalFormatting>
  <conditionalFormatting sqref="AG1121:AG1124">
    <cfRule type="cellIs" dxfId="1117" priority="72" operator="between">
      <formula>80</formula>
      <formula>100</formula>
    </cfRule>
  </conditionalFormatting>
  <conditionalFormatting sqref="AG1121:AG1124">
    <cfRule type="cellIs" dxfId="1116" priority="68" operator="between">
      <formula>8</formula>
      <formula>10</formula>
    </cfRule>
    <cfRule type="cellIs" dxfId="1115" priority="69" operator="greaterThan">
      <formula>10</formula>
    </cfRule>
  </conditionalFormatting>
  <conditionalFormatting sqref="AG1121:AG1124">
    <cfRule type="cellIs" dxfId="1114" priority="67" operator="greaterThan">
      <formula>100</formula>
    </cfRule>
  </conditionalFormatting>
  <conditionalFormatting sqref="AG1121:AG1124">
    <cfRule type="cellIs" dxfId="1113" priority="66" operator="between">
      <formula>80</formula>
      <formula>100</formula>
    </cfRule>
  </conditionalFormatting>
  <conditionalFormatting sqref="U1127:U1135">
    <cfRule type="cellIs" dxfId="1112" priority="63" operator="lessThan">
      <formula>65</formula>
    </cfRule>
  </conditionalFormatting>
  <conditionalFormatting sqref="Q1137:Q1140">
    <cfRule type="cellIs" dxfId="1111" priority="62" operator="greaterThan">
      <formula>9</formula>
    </cfRule>
  </conditionalFormatting>
  <conditionalFormatting sqref="U1137:U1140 U1142:U1143">
    <cfRule type="cellIs" dxfId="1110" priority="61" operator="lessThan">
      <formula>65</formula>
    </cfRule>
  </conditionalFormatting>
  <conditionalFormatting sqref="Z1137:Z1143">
    <cfRule type="cellIs" dxfId="1109" priority="60" operator="greaterThan">
      <formula>30</formula>
    </cfRule>
  </conditionalFormatting>
  <conditionalFormatting sqref="Q1142:Q1143">
    <cfRule type="cellIs" dxfId="1108" priority="59" operator="greaterThan">
      <formula>9</formula>
    </cfRule>
  </conditionalFormatting>
  <conditionalFormatting sqref="U1145:U1147">
    <cfRule type="cellIs" dxfId="1107" priority="58" operator="lessThan">
      <formula>65</formula>
    </cfRule>
  </conditionalFormatting>
  <conditionalFormatting sqref="Z1145:Z1147">
    <cfRule type="cellIs" dxfId="1106" priority="57" operator="greaterThan">
      <formula>30</formula>
    </cfRule>
  </conditionalFormatting>
  <conditionalFormatting sqref="Q1146">
    <cfRule type="cellIs" dxfId="1105" priority="56" operator="greaterThan">
      <formula>9</formula>
    </cfRule>
  </conditionalFormatting>
  <conditionalFormatting sqref="U1149">
    <cfRule type="cellIs" dxfId="1104" priority="55" operator="lessThan">
      <formula>65</formula>
    </cfRule>
  </conditionalFormatting>
  <conditionalFormatting sqref="Z1149">
    <cfRule type="cellIs" dxfId="1103" priority="54" operator="greaterThan">
      <formula>30</formula>
    </cfRule>
  </conditionalFormatting>
  <conditionalFormatting sqref="U1151">
    <cfRule type="cellIs" dxfId="1102" priority="53" operator="lessThan">
      <formula>65</formula>
    </cfRule>
  </conditionalFormatting>
  <conditionalFormatting sqref="Z1151">
    <cfRule type="cellIs" dxfId="1101" priority="52" operator="greaterThan">
      <formula>30</formula>
    </cfRule>
  </conditionalFormatting>
  <conditionalFormatting sqref="Q1145">
    <cfRule type="cellIs" dxfId="1100" priority="51" operator="greaterThan">
      <formula>9</formula>
    </cfRule>
  </conditionalFormatting>
  <conditionalFormatting sqref="Q1147">
    <cfRule type="cellIs" dxfId="1099" priority="50" operator="greaterThan">
      <formula>9</formula>
    </cfRule>
  </conditionalFormatting>
  <conditionalFormatting sqref="Q1149">
    <cfRule type="cellIs" dxfId="1098" priority="49" operator="greaterThan">
      <formula>9</formula>
    </cfRule>
  </conditionalFormatting>
  <conditionalFormatting sqref="Q1151">
    <cfRule type="cellIs" dxfId="1097" priority="48" operator="greaterThan">
      <formula>9</formula>
    </cfRule>
  </conditionalFormatting>
  <conditionalFormatting sqref="Q1152">
    <cfRule type="cellIs" dxfId="1096" priority="47" operator="greaterThan">
      <formula>9</formula>
    </cfRule>
  </conditionalFormatting>
  <conditionalFormatting sqref="U1153">
    <cfRule type="cellIs" dxfId="1095" priority="46" operator="lessThan">
      <formula>65</formula>
    </cfRule>
  </conditionalFormatting>
  <conditionalFormatting sqref="Z1153">
    <cfRule type="cellIs" dxfId="1094" priority="45" operator="greaterThan">
      <formula>30</formula>
    </cfRule>
  </conditionalFormatting>
  <conditionalFormatting sqref="Q1153">
    <cfRule type="cellIs" dxfId="1093" priority="44" operator="greaterThan">
      <formula>9</formula>
    </cfRule>
  </conditionalFormatting>
  <conditionalFormatting sqref="Q1154">
    <cfRule type="cellIs" dxfId="1092" priority="43" operator="greaterThan">
      <formula>9</formula>
    </cfRule>
  </conditionalFormatting>
  <conditionalFormatting sqref="U1155">
    <cfRule type="cellIs" dxfId="1091" priority="42" operator="lessThan">
      <formula>65</formula>
    </cfRule>
  </conditionalFormatting>
  <conditionalFormatting sqref="Z1155">
    <cfRule type="cellIs" dxfId="1090" priority="41" operator="greaterThan">
      <formula>30</formula>
    </cfRule>
  </conditionalFormatting>
  <conditionalFormatting sqref="Q1155">
    <cfRule type="cellIs" dxfId="1089" priority="40" operator="greaterThan">
      <formula>9</formula>
    </cfRule>
  </conditionalFormatting>
  <conditionalFormatting sqref="Q1156">
    <cfRule type="cellIs" dxfId="1088" priority="39" operator="greaterThan">
      <formula>9</formula>
    </cfRule>
  </conditionalFormatting>
  <conditionalFormatting sqref="Q1157:Q1171">
    <cfRule type="cellIs" dxfId="1087" priority="38" operator="greaterThan">
      <formula>9</formula>
    </cfRule>
  </conditionalFormatting>
  <conditionalFormatting sqref="Z1157:Z1171">
    <cfRule type="cellIs" dxfId="1086" priority="37" operator="greaterThan">
      <formula>30</formula>
    </cfRule>
  </conditionalFormatting>
  <conditionalFormatting sqref="U1157:U1165 U1167:U1171">
    <cfRule type="cellIs" dxfId="1085" priority="36" operator="lessThan">
      <formula>65</formula>
    </cfRule>
  </conditionalFormatting>
  <conditionalFormatting sqref="Z1173">
    <cfRule type="cellIs" dxfId="1084" priority="32" operator="greaterThan">
      <formula>30</formula>
    </cfRule>
  </conditionalFormatting>
  <conditionalFormatting sqref="U1173">
    <cfRule type="cellIs" dxfId="1083" priority="31" operator="lessThan">
      <formula>65</formula>
    </cfRule>
  </conditionalFormatting>
  <conditionalFormatting sqref="Q1173">
    <cfRule type="cellIs" dxfId="1082" priority="30" operator="greaterThan">
      <formula>9</formula>
    </cfRule>
  </conditionalFormatting>
  <conditionalFormatting sqref="U1176:U1182">
    <cfRule type="cellIs" dxfId="1081" priority="29" operator="lessThan">
      <formula>65</formula>
    </cfRule>
  </conditionalFormatting>
  <conditionalFormatting sqref="Z1176:Z1182">
    <cfRule type="cellIs" dxfId="1080" priority="28" operator="greaterThan">
      <formula>30</formula>
    </cfRule>
  </conditionalFormatting>
  <conditionalFormatting sqref="Q1176:Q1182">
    <cfRule type="cellIs" dxfId="1079" priority="27" operator="greaterThan">
      <formula>9</formula>
    </cfRule>
  </conditionalFormatting>
  <conditionalFormatting sqref="AH1180:AH1184">
    <cfRule type="cellIs" dxfId="1078" priority="25" operator="between">
      <formula>80</formula>
      <formula>100</formula>
    </cfRule>
    <cfRule type="cellIs" dxfId="1077" priority="26" operator="greaterThan">
      <formula>100</formula>
    </cfRule>
  </conditionalFormatting>
  <conditionalFormatting sqref="AH1180:AH1184">
    <cfRule type="cellIs" dxfId="1076" priority="23" operator="between">
      <formula>80</formula>
      <formula>100</formula>
    </cfRule>
    <cfRule type="cellIs" dxfId="1075" priority="24" operator="greaterThan">
      <formula>100</formula>
    </cfRule>
  </conditionalFormatting>
  <conditionalFormatting sqref="Q1184:Q1188">
    <cfRule type="cellIs" dxfId="1074" priority="19" operator="greaterThan">
      <formula>9</formula>
    </cfRule>
  </conditionalFormatting>
  <conditionalFormatting sqref="Z1184:Z1188">
    <cfRule type="cellIs" dxfId="1073" priority="18" operator="greaterThan">
      <formula>30</formula>
    </cfRule>
  </conditionalFormatting>
  <conditionalFormatting sqref="U1184:U1188">
    <cfRule type="cellIs" dxfId="1072" priority="17" operator="lessThan">
      <formula>65</formula>
    </cfRule>
  </conditionalFormatting>
  <conditionalFormatting sqref="U1189:U1193">
    <cfRule type="cellIs" dxfId="1071" priority="16" operator="lessThan">
      <formula>65</formula>
    </cfRule>
  </conditionalFormatting>
  <conditionalFormatting sqref="Z1189">
    <cfRule type="cellIs" dxfId="1070" priority="15" operator="greaterThan">
      <formula>30</formula>
    </cfRule>
  </conditionalFormatting>
  <conditionalFormatting sqref="Q1189:Q1193">
    <cfRule type="cellIs" dxfId="1069" priority="14" operator="greaterThan">
      <formula>9</formula>
    </cfRule>
  </conditionalFormatting>
  <conditionalFormatting sqref="Z1190:Z1193">
    <cfRule type="cellIs" dxfId="1068" priority="12" operator="greaterThan">
      <formula>30</formula>
    </cfRule>
  </conditionalFormatting>
  <conditionalFormatting sqref="U1195:U1199 U1203:U1206 U1201">
    <cfRule type="cellIs" dxfId="1067" priority="10" operator="lessThan">
      <formula>65</formula>
    </cfRule>
  </conditionalFormatting>
  <conditionalFormatting sqref="U1208:U1210 U1212">
    <cfRule type="cellIs" dxfId="1066" priority="4" operator="lessThan">
      <formula>65</formula>
    </cfRule>
  </conditionalFormatting>
  <conditionalFormatting sqref="U1213 U1216:U1238">
    <cfRule type="cellIs" dxfId="1065" priority="3" operator="lessThan">
      <formula>65</formula>
    </cfRule>
  </conditionalFormatting>
  <conditionalFormatting sqref="Y1238">
    <cfRule type="cellIs" dxfId="1064" priority="1" operator="greaterThan">
      <formula>5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E283A81-04E8-4809-8489-1F0E7473228C}">
          <x14:formula1>
            <xm:f>'Liste D'!$C$2:$C$5</xm:f>
          </x14:formula1>
          <xm:sqref>E670:E754 E654:E668 E3 E5 E9 E13 E16 E18 E20 E22 E25 E27 E29 E31 E36:E37 E41 E43 E47 E50:E51 E57 E59 E63 E66 E70:E71 E73 E75 E77 E79 E82 E85:E86 E91 E93 E99 E103 E105 E108:E109 E111 E113 E116 E119 E123 E127 E130 E132 E136 E139 E141:E142 E144 E147 E149 E151 E153:E154 E157 E160:E161 E164 E170 E173:E174 E176 E178 E181 E183 E186 E188 E190 E194 E196 E198 E200 E202 E204 E206 E209 E211 E213 E215 E217:E218 E220 E223 E227 E230 E232 E234:E235 E238 E241 E244 E246 E249 E253 E255 E258 E265 E267 E269 E272 E275 E278 E282 E284 E286 E290 E292:E293 E295 E297 E306:E307 E309 E311:E315 E320:E321 E361 E364 E366:E371 E373:E378 E380:E396 E400 E403 E405 E408 E410:E411 E413:E415 E418:E434 E437:E465 E467:E489 E491 E493:E496 E499 E502 E504:E505 E507 E509 E511 E513 E515:E516 E518:E520 E522 E524 E526 E528 E530 E533 E535 E537:E652 E260:E262 E756:E884 E903</xm:sqref>
        </x14:dataValidation>
        <x14:dataValidation type="list" allowBlank="1" showInputMessage="1" showErrorMessage="1" xr:uid="{805CE68E-D65C-42F1-80C6-AB67DF000A36}">
          <x14:formula1>
            <xm:f>'Liste D'!$P$2:$P$3</xm:f>
          </x14:formula1>
          <xm:sqref>AQ260 AQ540:AQ1115 AQ1118:AQ1119 AQ1121:AQ1238</xm:sqref>
        </x14:dataValidation>
        <x14:dataValidation type="list" allowBlank="1" showInputMessage="1" showErrorMessage="1" xr:uid="{C2A346D3-C839-4690-B93D-D16E0FD8DCA8}">
          <x14:formula1>
            <xm:f>'Liste D'!$C$2:$C$7</xm:f>
          </x14:formula1>
          <xm:sqref>E669</xm:sqref>
        </x14:dataValidation>
        <x14:dataValidation type="list" allowBlank="1" showInputMessage="1" showErrorMessage="1" xr:uid="{1CB812C3-7025-4C32-8DE7-A815199B3D62}">
          <x14:formula1>
            <xm:f>'Liste D'!$K$2:$K$15</xm:f>
          </x14:formula1>
          <xm:sqref>AL580:AL751 AL753:AL924 AL939 AL926 AL928:AL937 AL952 AL941 AL944 AL949 AL958:AL959 AL961:AL968 AL978 AL1017 AL1019 AL1081 AL1067:AL1074 AL1086:AL1101 AL1105:AL1106 AL1109:AL1110 AL1114</xm:sqref>
        </x14:dataValidation>
        <x14:dataValidation type="list" allowBlank="1" showInputMessage="1" showErrorMessage="1" xr:uid="{42151A7E-D224-4EC9-8F23-F21B3B71CF0C}">
          <x14:formula1>
            <xm:f>'Liste D'!$K$2:$K$18</xm:f>
          </x14:formula1>
          <xm:sqref>AL2:AL16 AL382:AL579 AL360:AL380 AL350:AL358 AL348 AL343:AL345 AL336:AL338 AL329 AL314:AL324 AL308:AL309 AL305:AL306 AL303 AL291:AL295 AL19:AL289</xm:sqref>
        </x14:dataValidation>
        <x14:dataValidation type="list" allowBlank="1" showInputMessage="1" showErrorMessage="1" xr:uid="{86069B5F-73C3-4FFF-9D7F-9AA5BD5F4F9C}">
          <x14:formula1>
            <xm:f>'Liste D'!$C$2:$C$8</xm:f>
          </x14:formula1>
          <xm:sqref>E885:E902 E904:E924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C8000"/>
  </sheetPr>
  <dimension ref="A1:AT532"/>
  <sheetViews>
    <sheetView zoomScale="80" zoomScaleNormal="80" workbookViewId="0">
      <pane xSplit="1" ySplit="1" topLeftCell="J530" activePane="bottomRight" state="frozen"/>
      <selection pane="bottomRight" activeCell="AE532" sqref="AE532"/>
      <selection pane="bottomLeft"/>
      <selection pane="topRight"/>
    </sheetView>
  </sheetViews>
  <sheetFormatPr defaultColWidth="11.42578125" defaultRowHeight="15.75" customHeight="1"/>
  <cols>
    <col min="3" max="3" width="9.28515625" customWidth="1"/>
    <col min="4" max="4" width="11.42578125" customWidth="1"/>
    <col min="5" max="5" width="16.28515625" bestFit="1" customWidth="1"/>
    <col min="7" max="7" width="13.28515625" customWidth="1"/>
    <col min="8" max="8" width="17.140625" customWidth="1"/>
    <col min="10" max="10" width="11.42578125" customWidth="1"/>
    <col min="11" max="11" width="1.28515625" customWidth="1"/>
    <col min="12" max="12" width="11.42578125" customWidth="1"/>
    <col min="14" max="14" width="11.42578125" customWidth="1"/>
    <col min="15" max="15" width="1.28515625" customWidth="1"/>
    <col min="16" max="16" width="11.42578125" customWidth="1"/>
    <col min="17" max="17" width="1.28515625" customWidth="1"/>
    <col min="18" max="20" width="11.42578125" customWidth="1"/>
    <col min="21" max="21" width="1.28515625" customWidth="1"/>
    <col min="22" max="22" width="11.42578125" customWidth="1"/>
    <col min="24" max="24" width="12.140625" style="42" customWidth="1"/>
    <col min="25" max="26" width="12.42578125" style="42" customWidth="1"/>
    <col min="30" max="30" width="20" customWidth="1"/>
    <col min="31" max="31" width="46.42578125" customWidth="1"/>
    <col min="32" max="32" width="22.85546875" customWidth="1"/>
    <col min="33" max="33" width="20.5703125" customWidth="1"/>
    <col min="34" max="34" width="11.5703125" customWidth="1"/>
    <col min="36" max="36" width="16.5703125" customWidth="1"/>
  </cols>
  <sheetData>
    <row r="1" spans="1:46" s="124" customFormat="1" ht="33.75" customHeight="1">
      <c r="A1" s="216" t="s">
        <v>312</v>
      </c>
      <c r="B1" s="215" t="s">
        <v>313</v>
      </c>
      <c r="C1" s="216" t="s">
        <v>314</v>
      </c>
      <c r="D1" s="216" t="s">
        <v>2213</v>
      </c>
      <c r="E1" s="216" t="s">
        <v>315</v>
      </c>
      <c r="F1" s="216" t="s">
        <v>177</v>
      </c>
      <c r="G1" s="216" t="s">
        <v>450</v>
      </c>
      <c r="H1" s="210" t="s">
        <v>2214</v>
      </c>
      <c r="I1" s="211" t="s">
        <v>452</v>
      </c>
      <c r="J1" s="216" t="s">
        <v>453</v>
      </c>
      <c r="K1" s="216" t="s">
        <v>3470</v>
      </c>
      <c r="L1" s="216" t="s">
        <v>3471</v>
      </c>
      <c r="M1" s="216" t="s">
        <v>3472</v>
      </c>
      <c r="N1" s="216" t="s">
        <v>3473</v>
      </c>
      <c r="O1" s="216" t="s">
        <v>3474</v>
      </c>
      <c r="P1" s="216" t="s">
        <v>3475</v>
      </c>
      <c r="Q1" s="216" t="s">
        <v>2217</v>
      </c>
      <c r="R1" s="216" t="s">
        <v>2218</v>
      </c>
      <c r="S1" s="932" t="s">
        <v>3476</v>
      </c>
      <c r="T1" s="933" t="s">
        <v>3477</v>
      </c>
      <c r="U1" s="216" t="s">
        <v>2219</v>
      </c>
      <c r="V1" s="216" t="s">
        <v>2220</v>
      </c>
      <c r="W1" s="216" t="s">
        <v>3478</v>
      </c>
      <c r="X1" s="216" t="s">
        <v>434</v>
      </c>
      <c r="Y1" s="216" t="s">
        <v>435</v>
      </c>
      <c r="Z1" s="216" t="s">
        <v>436</v>
      </c>
      <c r="AA1" s="216" t="s">
        <v>2229</v>
      </c>
      <c r="AB1" s="216" t="s">
        <v>2230</v>
      </c>
      <c r="AC1" s="237" t="s">
        <v>468</v>
      </c>
      <c r="AD1" s="217" t="s">
        <v>2232</v>
      </c>
      <c r="AE1" s="218" t="s">
        <v>473</v>
      </c>
      <c r="AF1" s="255" t="s">
        <v>2233</v>
      </c>
      <c r="AG1" s="256" t="s">
        <v>472</v>
      </c>
      <c r="AH1" s="218" t="s">
        <v>3479</v>
      </c>
      <c r="AI1" s="217" t="s">
        <v>2234</v>
      </c>
      <c r="AJ1" s="240" t="s">
        <v>15</v>
      </c>
      <c r="AK1" s="256" t="s">
        <v>20</v>
      </c>
    </row>
    <row r="2" spans="1:46" ht="19.5">
      <c r="A2" s="660">
        <v>45295</v>
      </c>
      <c r="B2" s="661" t="s">
        <v>3480</v>
      </c>
      <c r="C2" s="804">
        <v>0.39583333333333331</v>
      </c>
      <c r="D2" s="663">
        <v>2400092</v>
      </c>
      <c r="E2" s="663" t="s">
        <v>39</v>
      </c>
      <c r="F2" s="663" t="s">
        <v>55</v>
      </c>
      <c r="G2" s="664">
        <v>13.73</v>
      </c>
      <c r="H2" s="664"/>
      <c r="I2" s="664"/>
      <c r="J2" s="665"/>
      <c r="K2" s="666"/>
      <c r="L2" s="121"/>
      <c r="M2" s="121"/>
      <c r="N2" s="121"/>
      <c r="O2" s="121"/>
      <c r="P2" s="666"/>
      <c r="Q2" s="121"/>
      <c r="R2" s="121"/>
      <c r="S2" s="677"/>
      <c r="T2" s="677">
        <f>SUM(MG[[#This Row],[G 710µ]:[G 450µ]])</f>
        <v>0</v>
      </c>
      <c r="U2" s="121"/>
      <c r="V2" s="121"/>
      <c r="W2" s="668">
        <v>76.599999999999994</v>
      </c>
      <c r="X2" s="668">
        <v>0.04</v>
      </c>
      <c r="Y2" s="668">
        <v>20.95</v>
      </c>
      <c r="Z2" s="666"/>
      <c r="AA2" s="666"/>
      <c r="AB2" s="665"/>
      <c r="AC2" s="669"/>
      <c r="AD2" s="670"/>
      <c r="AE2" s="670"/>
      <c r="AF2" s="670" t="s">
        <v>55</v>
      </c>
      <c r="AG2" s="670" t="s">
        <v>55</v>
      </c>
      <c r="AH2" s="671" t="s">
        <v>55</v>
      </c>
      <c r="AI2" s="671" t="s">
        <v>55</v>
      </c>
      <c r="AJ2" s="672" t="s">
        <v>32</v>
      </c>
      <c r="AK2" s="1266" t="s">
        <v>3481</v>
      </c>
      <c r="AL2" s="24"/>
      <c r="AM2" s="24"/>
      <c r="AN2" s="24"/>
      <c r="AO2" s="24"/>
      <c r="AP2" s="24"/>
      <c r="AQ2" s="24"/>
      <c r="AR2" s="24"/>
      <c r="AS2" s="24"/>
      <c r="AT2" s="24"/>
    </row>
    <row r="3" spans="1:46" ht="19.5">
      <c r="A3" s="660">
        <v>45296</v>
      </c>
      <c r="B3" s="661" t="s">
        <v>3480</v>
      </c>
      <c r="C3" s="804">
        <v>0.35416666666666669</v>
      </c>
      <c r="D3" s="663">
        <v>2400112</v>
      </c>
      <c r="E3" s="663" t="s">
        <v>39</v>
      </c>
      <c r="F3" s="663" t="s">
        <v>55</v>
      </c>
      <c r="G3" s="664">
        <v>13.6</v>
      </c>
      <c r="H3" s="664"/>
      <c r="I3" s="664"/>
      <c r="J3" s="665"/>
      <c r="K3" s="666"/>
      <c r="L3" s="121"/>
      <c r="M3" s="121"/>
      <c r="N3" s="121"/>
      <c r="O3" s="121"/>
      <c r="P3" s="666"/>
      <c r="Q3" s="121"/>
      <c r="R3" s="121"/>
      <c r="S3" s="677"/>
      <c r="T3" s="677">
        <f>SUM(MG[[#This Row],[G 710µ]:[G 450µ]])</f>
        <v>0</v>
      </c>
      <c r="U3" s="121"/>
      <c r="V3" s="121"/>
      <c r="W3" s="668">
        <v>76.92</v>
      </c>
      <c r="X3" s="668">
        <v>-0.28999999999999998</v>
      </c>
      <c r="Y3" s="668">
        <v>20.28</v>
      </c>
      <c r="Z3" s="666"/>
      <c r="AA3" s="666"/>
      <c r="AB3" s="665"/>
      <c r="AC3" s="673"/>
      <c r="AD3" s="674"/>
      <c r="AE3" s="674"/>
      <c r="AF3" s="674" t="s">
        <v>55</v>
      </c>
      <c r="AG3" s="674" t="s">
        <v>55</v>
      </c>
      <c r="AH3" s="675" t="s">
        <v>55</v>
      </c>
      <c r="AI3" s="675" t="s">
        <v>55</v>
      </c>
      <c r="AJ3" s="676" t="s">
        <v>32</v>
      </c>
      <c r="AK3" s="44" t="s">
        <v>3482</v>
      </c>
      <c r="AL3" s="24"/>
      <c r="AM3" s="24"/>
      <c r="AN3" s="24"/>
      <c r="AO3" s="24"/>
      <c r="AP3" s="24"/>
      <c r="AQ3" s="24"/>
      <c r="AR3" s="24"/>
      <c r="AS3" s="24"/>
      <c r="AT3" s="24"/>
    </row>
    <row r="4" spans="1:46" ht="19.5">
      <c r="A4" s="660">
        <v>45297</v>
      </c>
      <c r="B4" s="661" t="s">
        <v>3480</v>
      </c>
      <c r="C4" s="662">
        <v>0.5</v>
      </c>
      <c r="D4" s="663">
        <v>2400154</v>
      </c>
      <c r="E4" s="663" t="s">
        <v>39</v>
      </c>
      <c r="F4" s="663" t="s">
        <v>55</v>
      </c>
      <c r="G4" s="664">
        <v>13.69</v>
      </c>
      <c r="H4" s="664"/>
      <c r="I4" s="664"/>
      <c r="J4" s="665"/>
      <c r="K4" s="666"/>
      <c r="L4" s="121"/>
      <c r="M4" s="121"/>
      <c r="N4" s="121"/>
      <c r="O4" s="121"/>
      <c r="P4" s="666"/>
      <c r="Q4" s="121"/>
      <c r="R4" s="121"/>
      <c r="S4" s="677"/>
      <c r="T4" s="677">
        <f>SUM(MG[[#This Row],[G 710µ]:[G 450µ]])</f>
        <v>0</v>
      </c>
      <c r="U4" s="121"/>
      <c r="V4" s="121"/>
      <c r="W4" s="668">
        <v>76.239999999999995</v>
      </c>
      <c r="X4" s="668">
        <v>0.26</v>
      </c>
      <c r="Y4" s="668">
        <v>20.2</v>
      </c>
      <c r="Z4" s="666"/>
      <c r="AA4" s="666"/>
      <c r="AB4" s="665"/>
      <c r="AC4" s="669"/>
      <c r="AD4" s="670"/>
      <c r="AE4" s="670"/>
      <c r="AF4" s="670" t="s">
        <v>55</v>
      </c>
      <c r="AG4" s="670" t="s">
        <v>55</v>
      </c>
      <c r="AH4" s="671" t="s">
        <v>55</v>
      </c>
      <c r="AI4" s="671" t="s">
        <v>55</v>
      </c>
      <c r="AJ4" s="672" t="s">
        <v>32</v>
      </c>
      <c r="AK4" s="1266" t="s">
        <v>3483</v>
      </c>
      <c r="AL4" s="24"/>
      <c r="AM4" s="24"/>
      <c r="AN4" s="24"/>
      <c r="AO4" s="24"/>
      <c r="AP4" s="24"/>
      <c r="AQ4" s="24"/>
      <c r="AR4" s="24"/>
      <c r="AS4" s="24"/>
      <c r="AT4" s="24"/>
    </row>
    <row r="5" spans="1:46" ht="16.5" customHeight="1">
      <c r="A5" s="660">
        <v>45299</v>
      </c>
      <c r="B5" s="661" t="s">
        <v>3480</v>
      </c>
      <c r="C5" s="662">
        <v>0.58333333333333337</v>
      </c>
      <c r="D5" s="663">
        <v>2400210</v>
      </c>
      <c r="E5" s="663" t="s">
        <v>39</v>
      </c>
      <c r="F5" s="663" t="s">
        <v>55</v>
      </c>
      <c r="G5" s="664">
        <v>12.8</v>
      </c>
      <c r="H5" s="664"/>
      <c r="I5" s="664"/>
      <c r="J5" s="665"/>
      <c r="K5" s="666"/>
      <c r="L5" s="121"/>
      <c r="M5" s="121"/>
      <c r="N5" s="121"/>
      <c r="O5" s="121"/>
      <c r="P5" s="666"/>
      <c r="Q5" s="121"/>
      <c r="R5" s="121"/>
      <c r="S5" s="677"/>
      <c r="T5" s="677">
        <f>SUM(MG[[#This Row],[G 710µ]:[G 450µ]])</f>
        <v>0</v>
      </c>
      <c r="U5" s="121"/>
      <c r="V5" s="121"/>
      <c r="W5" s="668">
        <v>77.61</v>
      </c>
      <c r="X5" s="668">
        <v>0.51</v>
      </c>
      <c r="Y5" s="668">
        <v>19.100000000000001</v>
      </c>
      <c r="Z5" s="666"/>
      <c r="AA5" s="666"/>
      <c r="AB5" s="665"/>
      <c r="AC5" s="673"/>
      <c r="AD5" s="674"/>
      <c r="AE5" s="674"/>
      <c r="AF5" s="674" t="s">
        <v>55</v>
      </c>
      <c r="AG5" s="674" t="s">
        <v>55</v>
      </c>
      <c r="AH5" s="675" t="s">
        <v>55</v>
      </c>
      <c r="AI5" s="675" t="s">
        <v>55</v>
      </c>
      <c r="AJ5" s="676" t="s">
        <v>32</v>
      </c>
      <c r="AK5" s="44" t="s">
        <v>3484</v>
      </c>
      <c r="AL5" s="24"/>
      <c r="AM5" s="24"/>
      <c r="AN5" s="24"/>
      <c r="AO5" s="24"/>
      <c r="AP5" s="24"/>
      <c r="AQ5" s="24"/>
      <c r="AR5" s="24"/>
      <c r="AS5" s="24"/>
      <c r="AT5" s="24"/>
    </row>
    <row r="6" spans="1:46" ht="19.5">
      <c r="A6" s="660">
        <v>45300</v>
      </c>
      <c r="B6" s="661" t="s">
        <v>3480</v>
      </c>
      <c r="C6" s="662">
        <v>0.43402777777777773</v>
      </c>
      <c r="D6" s="663">
        <v>2400245</v>
      </c>
      <c r="E6" s="663" t="s">
        <v>39</v>
      </c>
      <c r="F6" s="663" t="s">
        <v>55</v>
      </c>
      <c r="G6" s="664">
        <v>13.72</v>
      </c>
      <c r="H6" s="664"/>
      <c r="I6" s="664">
        <v>14</v>
      </c>
      <c r="J6" s="665"/>
      <c r="K6" s="666">
        <v>0</v>
      </c>
      <c r="L6" s="121">
        <v>7</v>
      </c>
      <c r="M6" s="121">
        <v>23.4</v>
      </c>
      <c r="N6" s="121"/>
      <c r="O6" s="121">
        <v>50</v>
      </c>
      <c r="P6" s="666"/>
      <c r="Q6" s="121">
        <v>12.2</v>
      </c>
      <c r="R6" s="805">
        <f ca="1">SUM(MG[[#This Row],[G 710µ]:[G 450µ]])</f>
        <v>0</v>
      </c>
      <c r="S6" s="677">
        <f>SUM(M6:P6)</f>
        <v>73.400000000000006</v>
      </c>
      <c r="T6" s="677">
        <f ca="1">SUM(MG[[#This Row],[G 710µ]:[G 450µ]])</f>
        <v>0</v>
      </c>
      <c r="U6" s="121">
        <v>2</v>
      </c>
      <c r="V6" s="121">
        <v>3</v>
      </c>
      <c r="W6" s="668">
        <v>76.790000000000006</v>
      </c>
      <c r="X6" s="668">
        <v>0.36</v>
      </c>
      <c r="Y6" s="668">
        <v>19.82</v>
      </c>
      <c r="Z6" s="666"/>
      <c r="AA6" s="666"/>
      <c r="AB6" s="665"/>
      <c r="AC6" s="669"/>
      <c r="AD6" s="670"/>
      <c r="AE6" s="670"/>
      <c r="AF6" s="670" t="s">
        <v>55</v>
      </c>
      <c r="AG6" s="670" t="s">
        <v>55</v>
      </c>
      <c r="AH6" s="671" t="s">
        <v>55</v>
      </c>
      <c r="AI6" s="671" t="s">
        <v>55</v>
      </c>
      <c r="AJ6" s="672" t="s">
        <v>32</v>
      </c>
      <c r="AK6" s="1266" t="s">
        <v>3485</v>
      </c>
      <c r="AL6" s="24"/>
      <c r="AM6" s="24"/>
      <c r="AN6" s="24"/>
      <c r="AO6" s="24"/>
      <c r="AP6" s="24"/>
      <c r="AQ6" s="24"/>
      <c r="AR6" s="24"/>
      <c r="AS6" s="24"/>
      <c r="AT6" s="24"/>
    </row>
    <row r="7" spans="1:46" ht="19.5">
      <c r="A7" s="660">
        <v>45301</v>
      </c>
      <c r="B7" s="661" t="s">
        <v>3480</v>
      </c>
      <c r="C7" s="662">
        <v>0.5</v>
      </c>
      <c r="D7" s="663">
        <v>2400272</v>
      </c>
      <c r="E7" s="663" t="s">
        <v>39</v>
      </c>
      <c r="F7" s="663" t="s">
        <v>55</v>
      </c>
      <c r="G7" s="664">
        <v>13.2</v>
      </c>
      <c r="H7" s="664"/>
      <c r="I7" s="664"/>
      <c r="J7" s="665"/>
      <c r="K7" s="666">
        <v>0</v>
      </c>
      <c r="L7" s="121">
        <v>8.8000000000000007</v>
      </c>
      <c r="M7" s="121">
        <v>31.4</v>
      </c>
      <c r="N7" s="121"/>
      <c r="O7" s="121">
        <v>41.1</v>
      </c>
      <c r="P7" s="666"/>
      <c r="Q7" s="121">
        <v>12.4</v>
      </c>
      <c r="R7" s="805">
        <f ca="1">SUM(MG[[#This Row],[G 710µ]:[G 450µ]])</f>
        <v>0</v>
      </c>
      <c r="S7" s="677">
        <f>SUM(M7:P7)</f>
        <v>72.5</v>
      </c>
      <c r="T7" s="677">
        <f ca="1">SUM(MG[[#This Row],[G 710µ]:[G 450µ]])</f>
        <v>0</v>
      </c>
      <c r="U7" s="121">
        <v>1.2</v>
      </c>
      <c r="V7" s="121">
        <v>3</v>
      </c>
      <c r="W7" s="668">
        <v>77.400000000000006</v>
      </c>
      <c r="X7" s="668">
        <v>0.04</v>
      </c>
      <c r="Y7" s="668">
        <v>20.239999999999998</v>
      </c>
      <c r="Z7" s="666"/>
      <c r="AA7" s="666"/>
      <c r="AB7" s="665"/>
      <c r="AC7" s="673"/>
      <c r="AD7" s="674"/>
      <c r="AE7" s="670" t="s">
        <v>73</v>
      </c>
      <c r="AF7" s="674" t="s">
        <v>55</v>
      </c>
      <c r="AG7" s="674" t="s">
        <v>55</v>
      </c>
      <c r="AH7" s="675" t="s">
        <v>55</v>
      </c>
      <c r="AI7" s="675" t="s">
        <v>55</v>
      </c>
      <c r="AJ7" s="676" t="s">
        <v>32</v>
      </c>
      <c r="AK7" s="44" t="s">
        <v>3486</v>
      </c>
      <c r="AL7" s="24"/>
      <c r="AM7" s="24"/>
      <c r="AN7" s="24"/>
      <c r="AO7" s="24"/>
      <c r="AP7" s="24"/>
      <c r="AQ7" s="24"/>
      <c r="AR7" s="24"/>
      <c r="AS7" s="24"/>
      <c r="AT7" s="24"/>
    </row>
    <row r="8" spans="1:46" ht="19.5">
      <c r="A8" s="660">
        <v>45302</v>
      </c>
      <c r="B8" s="661" t="s">
        <v>3480</v>
      </c>
      <c r="C8" s="662">
        <v>0.35416666666666669</v>
      </c>
      <c r="D8" s="663">
        <v>2400288</v>
      </c>
      <c r="E8" s="663" t="s">
        <v>39</v>
      </c>
      <c r="F8" s="663" t="s">
        <v>55</v>
      </c>
      <c r="G8" s="664">
        <v>13.8</v>
      </c>
      <c r="H8" s="664"/>
      <c r="I8" s="664">
        <v>14.08</v>
      </c>
      <c r="J8" s="665"/>
      <c r="K8" s="666">
        <v>0</v>
      </c>
      <c r="L8" s="121">
        <v>10</v>
      </c>
      <c r="M8" s="121">
        <v>28</v>
      </c>
      <c r="N8" s="121"/>
      <c r="O8" s="121">
        <v>42</v>
      </c>
      <c r="P8" s="666"/>
      <c r="Q8" s="121">
        <v>12</v>
      </c>
      <c r="R8" s="805">
        <f ca="1">SUM(MG[[#This Row],[G 710µ]:[G 450µ]])</f>
        <v>0</v>
      </c>
      <c r="S8" s="677">
        <f>SUM(M8:P8)</f>
        <v>70</v>
      </c>
      <c r="T8" s="677">
        <f ca="1">SUM(MG[[#This Row],[G 710µ]:[G 450µ]])</f>
        <v>0</v>
      </c>
      <c r="U8" s="121">
        <v>2</v>
      </c>
      <c r="V8" s="121">
        <v>3</v>
      </c>
      <c r="W8" s="668">
        <v>79.06</v>
      </c>
      <c r="X8" s="668">
        <v>0.11</v>
      </c>
      <c r="Y8" s="668">
        <v>21.76</v>
      </c>
      <c r="Z8" s="666">
        <v>4</v>
      </c>
      <c r="AA8" s="666">
        <v>25</v>
      </c>
      <c r="AB8" s="665">
        <v>0.81</v>
      </c>
      <c r="AC8" s="669"/>
      <c r="AD8" s="670"/>
      <c r="AE8" s="670" t="s">
        <v>46</v>
      </c>
      <c r="AF8" s="670" t="s">
        <v>55</v>
      </c>
      <c r="AG8" s="670" t="s">
        <v>55</v>
      </c>
      <c r="AH8" s="671" t="s">
        <v>55</v>
      </c>
      <c r="AI8" s="671" t="s">
        <v>55</v>
      </c>
      <c r="AJ8" s="672" t="s">
        <v>32</v>
      </c>
      <c r="AK8" s="1266" t="s">
        <v>3487</v>
      </c>
      <c r="AL8" s="24"/>
      <c r="AM8" s="24"/>
      <c r="AN8" s="26"/>
      <c r="AO8" s="24"/>
      <c r="AP8" s="24"/>
      <c r="AQ8" s="24"/>
      <c r="AR8" s="24"/>
      <c r="AS8" s="24"/>
      <c r="AT8" s="24"/>
    </row>
    <row r="9" spans="1:46" ht="19.5">
      <c r="A9" s="660">
        <v>45303</v>
      </c>
      <c r="B9" s="661" t="s">
        <v>3480</v>
      </c>
      <c r="C9" s="662">
        <v>0.35416666666666669</v>
      </c>
      <c r="D9" s="663">
        <v>2400320</v>
      </c>
      <c r="E9" s="663" t="s">
        <v>21</v>
      </c>
      <c r="F9" s="663" t="s">
        <v>55</v>
      </c>
      <c r="G9" s="664">
        <v>14.39</v>
      </c>
      <c r="H9" s="664">
        <v>14.62</v>
      </c>
      <c r="I9" s="664">
        <v>14.43</v>
      </c>
      <c r="J9" s="665">
        <v>0.66</v>
      </c>
      <c r="K9" s="666">
        <v>0.6</v>
      </c>
      <c r="L9" s="121">
        <v>20.399999999999999</v>
      </c>
      <c r="M9" s="121">
        <v>31.2</v>
      </c>
      <c r="N9" s="121"/>
      <c r="O9" s="121">
        <v>36</v>
      </c>
      <c r="P9" s="666"/>
      <c r="Q9" s="121">
        <v>7.8</v>
      </c>
      <c r="R9" s="805">
        <f ca="1">SUM(MG[[#This Row],[G 710µ]:[G 450µ]])</f>
        <v>0</v>
      </c>
      <c r="S9" s="677">
        <f>SUM(M9:P9)</f>
        <v>67.2</v>
      </c>
      <c r="T9" s="677">
        <f ca="1">SUM(MG[[#This Row],[G 710µ]:[G 450µ]])</f>
        <v>0</v>
      </c>
      <c r="U9" s="121">
        <v>1</v>
      </c>
      <c r="V9" s="121">
        <v>2.2000000000000002</v>
      </c>
      <c r="W9" s="668">
        <v>78.28</v>
      </c>
      <c r="X9" s="668">
        <v>-0.11</v>
      </c>
      <c r="Y9" s="668">
        <v>23.11</v>
      </c>
      <c r="Z9" s="666">
        <v>2</v>
      </c>
      <c r="AA9" s="666">
        <v>30</v>
      </c>
      <c r="AB9" s="665"/>
      <c r="AC9" s="673"/>
      <c r="AD9" s="674"/>
      <c r="AE9" s="670" t="s">
        <v>46</v>
      </c>
      <c r="AF9" s="674"/>
      <c r="AG9" s="674"/>
      <c r="AH9" s="675" t="s">
        <v>55</v>
      </c>
      <c r="AI9" s="675" t="s">
        <v>55</v>
      </c>
      <c r="AJ9" s="676" t="s">
        <v>32</v>
      </c>
      <c r="AK9" s="44" t="s">
        <v>3488</v>
      </c>
      <c r="AL9" s="24"/>
      <c r="AM9" s="24"/>
      <c r="AN9" s="26"/>
      <c r="AO9" s="24"/>
      <c r="AP9" s="24"/>
      <c r="AQ9" s="24"/>
      <c r="AR9" s="24"/>
      <c r="AS9" s="24"/>
      <c r="AT9" s="24"/>
    </row>
    <row r="10" spans="1:46" ht="19.5">
      <c r="A10" s="660">
        <v>45303</v>
      </c>
      <c r="B10" s="661" t="s">
        <v>3480</v>
      </c>
      <c r="C10" s="662">
        <v>0.35416666666666669</v>
      </c>
      <c r="D10" s="663">
        <v>2400324</v>
      </c>
      <c r="E10" s="663" t="s">
        <v>39</v>
      </c>
      <c r="F10" s="663" t="s">
        <v>55</v>
      </c>
      <c r="G10" s="664">
        <v>13.08</v>
      </c>
      <c r="H10" s="664"/>
      <c r="I10" s="664"/>
      <c r="J10" s="665">
        <v>0.58299999999999996</v>
      </c>
      <c r="K10" s="666">
        <v>0.4</v>
      </c>
      <c r="L10" s="121">
        <v>13</v>
      </c>
      <c r="M10" s="121">
        <v>14</v>
      </c>
      <c r="N10" s="121"/>
      <c r="O10" s="121">
        <v>39.4</v>
      </c>
      <c r="P10" s="666"/>
      <c r="Q10" s="121">
        <v>11.6</v>
      </c>
      <c r="R10" s="805">
        <f ca="1">SUM(MG[[#This Row],[G 710µ]:[G 450µ]])</f>
        <v>0</v>
      </c>
      <c r="S10" s="677">
        <f>SUM(M10:P10)</f>
        <v>53.4</v>
      </c>
      <c r="T10" s="677">
        <f ca="1">SUM(MG[[#This Row],[G 710µ]:[G 450µ]])</f>
        <v>0</v>
      </c>
      <c r="U10" s="121">
        <v>1.4</v>
      </c>
      <c r="V10" s="121">
        <v>3</v>
      </c>
      <c r="W10" s="668">
        <v>77.510000000000005</v>
      </c>
      <c r="X10" s="668">
        <v>0.02</v>
      </c>
      <c r="Y10" s="668">
        <v>21.77</v>
      </c>
      <c r="Z10" s="666">
        <v>1</v>
      </c>
      <c r="AA10" s="666">
        <v>28</v>
      </c>
      <c r="AB10" s="665"/>
      <c r="AC10" s="669"/>
      <c r="AD10" s="670"/>
      <c r="AE10" s="670" t="s">
        <v>46</v>
      </c>
      <c r="AF10" s="670" t="s">
        <v>55</v>
      </c>
      <c r="AG10" s="670" t="s">
        <v>55</v>
      </c>
      <c r="AH10" s="671" t="s">
        <v>55</v>
      </c>
      <c r="AI10" s="671" t="s">
        <v>55</v>
      </c>
      <c r="AJ10" s="672" t="s">
        <v>32</v>
      </c>
      <c r="AK10" s="1266" t="s">
        <v>3489</v>
      </c>
      <c r="AL10" s="24"/>
      <c r="AM10" s="24"/>
      <c r="AN10" s="26"/>
      <c r="AO10" s="24"/>
      <c r="AP10" s="24"/>
      <c r="AQ10" s="24"/>
      <c r="AR10" s="24"/>
      <c r="AS10" s="24"/>
      <c r="AT10" s="24"/>
    </row>
    <row r="11" spans="1:46" ht="19.5">
      <c r="A11" s="660">
        <v>45306</v>
      </c>
      <c r="B11" s="661" t="s">
        <v>3480</v>
      </c>
      <c r="C11" s="662">
        <v>0.39583333333333331</v>
      </c>
      <c r="D11" s="663">
        <v>2400395</v>
      </c>
      <c r="E11" s="663" t="s">
        <v>39</v>
      </c>
      <c r="F11" s="663" t="s">
        <v>55</v>
      </c>
      <c r="G11" s="664">
        <v>13</v>
      </c>
      <c r="H11" s="664"/>
      <c r="I11" s="664">
        <v>13.98</v>
      </c>
      <c r="J11" s="665">
        <v>0.64400000000000002</v>
      </c>
      <c r="K11" s="666">
        <v>0.4</v>
      </c>
      <c r="L11" s="121">
        <v>12.2</v>
      </c>
      <c r="M11" s="121">
        <v>29.6</v>
      </c>
      <c r="N11" s="121"/>
      <c r="O11" s="121">
        <v>40.200000000000003</v>
      </c>
      <c r="P11" s="666"/>
      <c r="Q11" s="121">
        <v>10.8</v>
      </c>
      <c r="R11" s="805">
        <f ca="1">SUM(MG[[#This Row],[G 710µ]:[G 450µ]])</f>
        <v>0</v>
      </c>
      <c r="S11" s="677">
        <f>SUM(M11:P11)</f>
        <v>69.800000000000011</v>
      </c>
      <c r="T11" s="677">
        <f ca="1">SUM(MG[[#This Row],[G 710µ]:[G 450µ]])</f>
        <v>0</v>
      </c>
      <c r="U11" s="121">
        <v>1.4</v>
      </c>
      <c r="V11" s="121">
        <v>3</v>
      </c>
      <c r="W11" s="668">
        <v>78.2</v>
      </c>
      <c r="X11" s="668">
        <v>-0.33</v>
      </c>
      <c r="Y11" s="668">
        <v>21.88</v>
      </c>
      <c r="Z11" s="666"/>
      <c r="AA11" s="666"/>
      <c r="AB11" s="665"/>
      <c r="AC11" s="673"/>
      <c r="AD11" s="674"/>
      <c r="AE11" s="674"/>
      <c r="AF11" s="674" t="s">
        <v>55</v>
      </c>
      <c r="AG11" s="674" t="s">
        <v>55</v>
      </c>
      <c r="AH11" s="675" t="s">
        <v>55</v>
      </c>
      <c r="AI11" s="675" t="s">
        <v>55</v>
      </c>
      <c r="AJ11" s="676" t="s">
        <v>32</v>
      </c>
      <c r="AK11" s="44" t="s">
        <v>3490</v>
      </c>
      <c r="AL11" s="24"/>
      <c r="AM11" s="24"/>
      <c r="AN11" s="26"/>
      <c r="AO11" s="24"/>
      <c r="AP11" s="24"/>
      <c r="AQ11" s="24"/>
      <c r="AR11" s="24"/>
      <c r="AS11" s="24"/>
      <c r="AT11" s="24"/>
    </row>
    <row r="12" spans="1:46" ht="19.5">
      <c r="A12" s="660">
        <v>45308</v>
      </c>
      <c r="B12" s="661" t="s">
        <v>3480</v>
      </c>
      <c r="C12" s="662">
        <v>0.375</v>
      </c>
      <c r="D12" s="663">
        <v>2400446</v>
      </c>
      <c r="E12" s="663" t="s">
        <v>21</v>
      </c>
      <c r="F12" s="663" t="s">
        <v>55</v>
      </c>
      <c r="G12" s="664">
        <v>14.02</v>
      </c>
      <c r="H12" s="664"/>
      <c r="I12" s="664"/>
      <c r="J12" s="665">
        <v>0.67900000000000005</v>
      </c>
      <c r="K12" s="666">
        <v>0.4</v>
      </c>
      <c r="L12" s="121">
        <v>12.2</v>
      </c>
      <c r="M12" s="121">
        <v>26.8</v>
      </c>
      <c r="N12" s="121"/>
      <c r="O12" s="121">
        <v>44.2</v>
      </c>
      <c r="P12" s="666"/>
      <c r="Q12" s="121">
        <v>10.4</v>
      </c>
      <c r="R12" s="805">
        <f ca="1">SUM(MG[[#This Row],[G 710µ]:[G 450µ]])</f>
        <v>0</v>
      </c>
      <c r="S12" s="677">
        <f>SUM(M12:P12)</f>
        <v>71</v>
      </c>
      <c r="T12" s="677">
        <f ca="1">SUM(MG[[#This Row],[G 710µ]:[G 450µ]])</f>
        <v>0</v>
      </c>
      <c r="U12" s="121">
        <v>1</v>
      </c>
      <c r="V12" s="121">
        <v>2</v>
      </c>
      <c r="W12" s="668">
        <v>76.11</v>
      </c>
      <c r="X12" s="668">
        <v>-0.09</v>
      </c>
      <c r="Y12" s="668">
        <v>22.74</v>
      </c>
      <c r="Z12" s="666"/>
      <c r="AA12" s="666"/>
      <c r="AB12" s="665"/>
      <c r="AC12" s="669"/>
      <c r="AD12" s="670"/>
      <c r="AE12" s="670"/>
      <c r="AF12" s="670"/>
      <c r="AG12" s="670"/>
      <c r="AH12" s="671" t="s">
        <v>55</v>
      </c>
      <c r="AI12" s="671" t="s">
        <v>55</v>
      </c>
      <c r="AJ12" s="672" t="s">
        <v>32</v>
      </c>
      <c r="AK12" s="1266" t="s">
        <v>3491</v>
      </c>
      <c r="AL12" s="24"/>
      <c r="AM12" s="24"/>
      <c r="AN12" s="26"/>
      <c r="AO12" s="24"/>
      <c r="AP12" s="24"/>
      <c r="AQ12" s="24"/>
      <c r="AR12" s="24"/>
      <c r="AS12" s="24"/>
      <c r="AT12" s="24"/>
    </row>
    <row r="13" spans="1:46" ht="19.5">
      <c r="A13" s="660">
        <v>45308</v>
      </c>
      <c r="B13" s="661" t="s">
        <v>3480</v>
      </c>
      <c r="C13" s="662">
        <v>0.54166666666666663</v>
      </c>
      <c r="D13" s="663">
        <v>2400452</v>
      </c>
      <c r="E13" s="663" t="s">
        <v>21</v>
      </c>
      <c r="F13" s="663" t="s">
        <v>55</v>
      </c>
      <c r="G13" s="664">
        <v>14.3</v>
      </c>
      <c r="H13" s="664"/>
      <c r="I13" s="664"/>
      <c r="J13" s="665"/>
      <c r="K13" s="666"/>
      <c r="L13" s="121"/>
      <c r="M13" s="121"/>
      <c r="N13" s="121"/>
      <c r="O13" s="121"/>
      <c r="P13" s="666"/>
      <c r="Q13" s="121"/>
      <c r="R13" s="121"/>
      <c r="S13" s="677"/>
      <c r="T13" s="677">
        <f>SUM(MG[[#This Row],[G 710µ]:[G 450µ]])</f>
        <v>0</v>
      </c>
      <c r="U13" s="121"/>
      <c r="V13" s="121"/>
      <c r="W13" s="668">
        <v>76.28</v>
      </c>
      <c r="X13" s="668">
        <v>0.05</v>
      </c>
      <c r="Y13" s="668">
        <v>23.01</v>
      </c>
      <c r="Z13" s="666"/>
      <c r="AA13" s="666"/>
      <c r="AB13" s="665"/>
      <c r="AC13" s="673"/>
      <c r="AD13" s="674"/>
      <c r="AE13" s="674"/>
      <c r="AF13" s="674"/>
      <c r="AG13" s="674"/>
      <c r="AH13" s="675" t="s">
        <v>55</v>
      </c>
      <c r="AI13" s="675" t="s">
        <v>55</v>
      </c>
      <c r="AJ13" s="676" t="s">
        <v>32</v>
      </c>
      <c r="AK13" s="44" t="s">
        <v>3492</v>
      </c>
      <c r="AL13" s="24"/>
      <c r="AM13" s="24"/>
      <c r="AN13" s="26"/>
      <c r="AO13" s="24"/>
      <c r="AP13" s="24"/>
      <c r="AQ13" s="24"/>
      <c r="AR13" s="24"/>
      <c r="AS13" s="24"/>
      <c r="AT13" s="24"/>
    </row>
    <row r="14" spans="1:46" ht="19.5">
      <c r="A14" s="660">
        <v>45309</v>
      </c>
      <c r="B14" s="661" t="s">
        <v>3480</v>
      </c>
      <c r="C14" s="662">
        <v>0.45833333333333331</v>
      </c>
      <c r="D14" s="663">
        <v>2400483</v>
      </c>
      <c r="E14" s="663" t="s">
        <v>39</v>
      </c>
      <c r="F14" s="663" t="s">
        <v>55</v>
      </c>
      <c r="G14" s="664">
        <v>13.95</v>
      </c>
      <c r="H14" s="664"/>
      <c r="I14" s="664"/>
      <c r="J14" s="665">
        <v>0.66200000000000003</v>
      </c>
      <c r="K14" s="666">
        <v>0</v>
      </c>
      <c r="L14" s="121">
        <v>11.6</v>
      </c>
      <c r="M14" s="121">
        <v>30</v>
      </c>
      <c r="N14" s="121"/>
      <c r="O14" s="121">
        <v>43.6</v>
      </c>
      <c r="P14" s="666"/>
      <c r="Q14" s="121">
        <v>10.4</v>
      </c>
      <c r="R14" s="805">
        <f ca="1">SUM(MG[[#This Row],[G 710µ]:[G 450µ]])</f>
        <v>0</v>
      </c>
      <c r="S14" s="677">
        <f>SUM(M14:P14)</f>
        <v>73.599999999999994</v>
      </c>
      <c r="T14" s="677">
        <f ca="1">SUM(MG[[#This Row],[G 710µ]:[G 450µ]])</f>
        <v>0</v>
      </c>
      <c r="U14" s="121">
        <v>0.8</v>
      </c>
      <c r="V14" s="121">
        <v>2</v>
      </c>
      <c r="W14" s="668">
        <v>75.900000000000006</v>
      </c>
      <c r="X14" s="668">
        <v>0.27</v>
      </c>
      <c r="Y14" s="668">
        <v>21.79</v>
      </c>
      <c r="Z14" s="666"/>
      <c r="AA14" s="666"/>
      <c r="AB14" s="665"/>
      <c r="AC14" s="669"/>
      <c r="AD14" s="670"/>
      <c r="AE14" s="670"/>
      <c r="AF14" s="670" t="s">
        <v>55</v>
      </c>
      <c r="AG14" s="670" t="s">
        <v>55</v>
      </c>
      <c r="AH14" s="671" t="s">
        <v>55</v>
      </c>
      <c r="AI14" s="671" t="s">
        <v>55</v>
      </c>
      <c r="AJ14" s="672" t="s">
        <v>32</v>
      </c>
      <c r="AK14" s="1266" t="s">
        <v>3493</v>
      </c>
      <c r="AL14" s="24"/>
      <c r="AM14" s="24"/>
      <c r="AN14" s="26"/>
      <c r="AO14" s="24"/>
      <c r="AP14" s="24"/>
      <c r="AQ14" s="24"/>
      <c r="AR14" s="24"/>
      <c r="AS14" s="24"/>
      <c r="AT14" s="24"/>
    </row>
    <row r="15" spans="1:46" ht="19.5">
      <c r="A15" s="660">
        <v>45310</v>
      </c>
      <c r="B15" s="661" t="s">
        <v>3480</v>
      </c>
      <c r="C15" s="662">
        <v>0.45833333333333331</v>
      </c>
      <c r="D15" s="663">
        <v>2400507</v>
      </c>
      <c r="E15" s="663" t="s">
        <v>39</v>
      </c>
      <c r="F15" s="663" t="s">
        <v>55</v>
      </c>
      <c r="G15" s="664">
        <v>14.3</v>
      </c>
      <c r="H15" s="664"/>
      <c r="I15" s="664"/>
      <c r="J15" s="665">
        <v>0.64900000000000002</v>
      </c>
      <c r="K15" s="666">
        <v>0</v>
      </c>
      <c r="L15" s="121">
        <v>11.8</v>
      </c>
      <c r="M15" s="121">
        <v>28.8</v>
      </c>
      <c r="N15" s="121"/>
      <c r="O15" s="121">
        <v>42.6</v>
      </c>
      <c r="P15" s="666"/>
      <c r="Q15" s="121">
        <v>10.8</v>
      </c>
      <c r="R15" s="805">
        <f ca="1">SUM(MG[[#This Row],[G 710µ]:[G 450µ]])</f>
        <v>0</v>
      </c>
      <c r="S15" s="677">
        <f>SUM(M15:P15)</f>
        <v>71.400000000000006</v>
      </c>
      <c r="T15" s="677">
        <f ca="1">SUM(MG[[#This Row],[G 710µ]:[G 450µ]])</f>
        <v>0</v>
      </c>
      <c r="U15" s="121">
        <v>1.2</v>
      </c>
      <c r="V15" s="121">
        <v>2.4</v>
      </c>
      <c r="W15" s="668">
        <v>77.319999999999993</v>
      </c>
      <c r="X15" s="668">
        <v>-0.04</v>
      </c>
      <c r="Y15" s="668">
        <v>21.59</v>
      </c>
      <c r="Z15" s="666"/>
      <c r="AA15" s="666"/>
      <c r="AB15" s="665">
        <v>0.82</v>
      </c>
      <c r="AC15" s="673"/>
      <c r="AD15" s="674"/>
      <c r="AE15" s="674"/>
      <c r="AF15" s="674" t="s">
        <v>55</v>
      </c>
      <c r="AG15" s="674" t="s">
        <v>55</v>
      </c>
      <c r="AH15" s="675" t="s">
        <v>55</v>
      </c>
      <c r="AI15" s="675" t="s">
        <v>55</v>
      </c>
      <c r="AJ15" s="676" t="s">
        <v>32</v>
      </c>
      <c r="AK15" s="44" t="s">
        <v>3494</v>
      </c>
      <c r="AL15" s="24"/>
      <c r="AM15" s="24"/>
      <c r="AN15" s="26"/>
      <c r="AO15" s="24"/>
      <c r="AP15" s="24"/>
      <c r="AQ15" s="24"/>
      <c r="AR15" s="24"/>
      <c r="AS15" s="24"/>
      <c r="AT15" s="24"/>
    </row>
    <row r="16" spans="1:46" ht="19.5">
      <c r="A16" s="660">
        <v>45310</v>
      </c>
      <c r="B16" s="661" t="s">
        <v>3480</v>
      </c>
      <c r="C16" s="662">
        <v>0.47916666666666669</v>
      </c>
      <c r="D16" s="663">
        <v>2400510</v>
      </c>
      <c r="E16" s="663" t="s">
        <v>21</v>
      </c>
      <c r="F16" s="663" t="s">
        <v>55</v>
      </c>
      <c r="G16" s="664">
        <v>14.01</v>
      </c>
      <c r="H16" s="664"/>
      <c r="I16" s="664"/>
      <c r="J16" s="665"/>
      <c r="K16" s="666"/>
      <c r="L16" s="121"/>
      <c r="M16" s="121"/>
      <c r="N16" s="121"/>
      <c r="O16" s="121"/>
      <c r="P16" s="666"/>
      <c r="Q16" s="121"/>
      <c r="R16" s="121"/>
      <c r="S16" s="677"/>
      <c r="T16" s="677">
        <f>SUM(MG[[#This Row],[G 710µ]:[G 450µ]])</f>
        <v>0</v>
      </c>
      <c r="U16" s="121"/>
      <c r="V16" s="121"/>
      <c r="W16" s="668">
        <v>76.42</v>
      </c>
      <c r="X16" s="668">
        <v>-0.08</v>
      </c>
      <c r="Y16" s="668">
        <v>23.2</v>
      </c>
      <c r="Z16" s="666"/>
      <c r="AA16" s="666"/>
      <c r="AB16" s="665"/>
      <c r="AC16" s="669"/>
      <c r="AD16" s="670"/>
      <c r="AE16" s="670"/>
      <c r="AF16" s="670"/>
      <c r="AG16" s="670"/>
      <c r="AH16" s="671" t="s">
        <v>55</v>
      </c>
      <c r="AI16" s="671" t="s">
        <v>55</v>
      </c>
      <c r="AJ16" s="672" t="s">
        <v>32</v>
      </c>
      <c r="AK16" s="1266" t="s">
        <v>3495</v>
      </c>
      <c r="AL16" s="24"/>
      <c r="AM16" s="24"/>
      <c r="AN16" s="26"/>
      <c r="AO16" s="24"/>
      <c r="AP16" s="24"/>
      <c r="AQ16" s="24"/>
      <c r="AR16" s="24"/>
      <c r="AS16" s="24"/>
      <c r="AT16" s="24"/>
    </row>
    <row r="17" spans="1:46" ht="19.5">
      <c r="A17" s="660">
        <v>45313</v>
      </c>
      <c r="B17" s="661" t="s">
        <v>3480</v>
      </c>
      <c r="C17" s="662">
        <v>0.41666666666666669</v>
      </c>
      <c r="D17" s="663">
        <v>2400553</v>
      </c>
      <c r="E17" s="663" t="s">
        <v>39</v>
      </c>
      <c r="F17" s="663" t="s">
        <v>55</v>
      </c>
      <c r="G17" s="664">
        <v>14.3</v>
      </c>
      <c r="H17" s="664">
        <v>14.6</v>
      </c>
      <c r="I17" s="664">
        <v>14.33</v>
      </c>
      <c r="J17" s="665">
        <v>0.66200000000000003</v>
      </c>
      <c r="K17" s="666">
        <v>0.8</v>
      </c>
      <c r="L17" s="121">
        <v>13.4</v>
      </c>
      <c r="M17" s="121">
        <v>26.4</v>
      </c>
      <c r="N17" s="121"/>
      <c r="O17" s="121">
        <v>41.8</v>
      </c>
      <c r="P17" s="666"/>
      <c r="Q17" s="121">
        <v>11.2</v>
      </c>
      <c r="R17" s="805">
        <f ca="1">SUM(MG[[#This Row],[G 710µ]:[G 450µ]])</f>
        <v>0</v>
      </c>
      <c r="S17" s="677">
        <f>SUM(M17:P17)</f>
        <v>68.199999999999989</v>
      </c>
      <c r="T17" s="677">
        <f ca="1">SUM(MG[[#This Row],[G 710µ]:[G 450µ]])</f>
        <v>0</v>
      </c>
      <c r="U17" s="121">
        <v>1.2</v>
      </c>
      <c r="V17" s="121">
        <v>2.8</v>
      </c>
      <c r="W17" s="668">
        <v>76.22</v>
      </c>
      <c r="X17" s="668">
        <v>0.23</v>
      </c>
      <c r="Y17" s="668">
        <v>21.76</v>
      </c>
      <c r="Z17" s="666"/>
      <c r="AA17" s="666"/>
      <c r="AB17" s="665"/>
      <c r="AC17" s="673"/>
      <c r="AD17" s="674"/>
      <c r="AE17" s="674"/>
      <c r="AF17" s="674" t="s">
        <v>55</v>
      </c>
      <c r="AG17" s="674" t="s">
        <v>55</v>
      </c>
      <c r="AH17" s="675" t="s">
        <v>55</v>
      </c>
      <c r="AI17" s="675" t="s">
        <v>55</v>
      </c>
      <c r="AJ17" s="676" t="s">
        <v>32</v>
      </c>
      <c r="AK17" s="44" t="s">
        <v>3496</v>
      </c>
      <c r="AL17" s="24"/>
      <c r="AM17" s="24"/>
      <c r="AN17" s="26"/>
      <c r="AO17" s="24"/>
      <c r="AP17" s="24"/>
      <c r="AQ17" s="24"/>
      <c r="AR17" s="24"/>
      <c r="AS17" s="24"/>
      <c r="AT17" s="24"/>
    </row>
    <row r="18" spans="1:46" ht="19.5">
      <c r="A18" s="660">
        <v>45314</v>
      </c>
      <c r="B18" s="661" t="s">
        <v>3480</v>
      </c>
      <c r="C18" s="662">
        <v>0.35416666666666669</v>
      </c>
      <c r="D18" s="663">
        <v>2400571</v>
      </c>
      <c r="E18" s="663" t="s">
        <v>21</v>
      </c>
      <c r="F18" s="663" t="s">
        <v>55</v>
      </c>
      <c r="G18" s="664">
        <v>14.3</v>
      </c>
      <c r="H18" s="664">
        <v>14.55</v>
      </c>
      <c r="I18" s="664">
        <v>14.29</v>
      </c>
      <c r="J18" s="665">
        <v>0.65800000000000003</v>
      </c>
      <c r="K18" s="666">
        <v>1.6</v>
      </c>
      <c r="L18" s="121">
        <v>14.4</v>
      </c>
      <c r="M18" s="121">
        <v>35.4</v>
      </c>
      <c r="N18" s="121"/>
      <c r="O18" s="121">
        <v>34.200000000000003</v>
      </c>
      <c r="P18" s="666"/>
      <c r="Q18" s="121">
        <v>10</v>
      </c>
      <c r="R18" s="805">
        <f ca="1">SUM(MG[[#This Row],[G 710µ]:[G 450µ]])</f>
        <v>0</v>
      </c>
      <c r="S18" s="677">
        <f>SUM(M18:P18)</f>
        <v>69.599999999999994</v>
      </c>
      <c r="T18" s="677">
        <f ca="1">SUM(MG[[#This Row],[G 710µ]:[G 450µ]])</f>
        <v>0</v>
      </c>
      <c r="U18" s="121">
        <v>1</v>
      </c>
      <c r="V18" s="121">
        <v>1.4</v>
      </c>
      <c r="W18" s="668">
        <v>76.569999999999993</v>
      </c>
      <c r="X18" s="668">
        <v>0.06</v>
      </c>
      <c r="Y18" s="668">
        <v>22.61</v>
      </c>
      <c r="Z18" s="666">
        <v>5</v>
      </c>
      <c r="AA18" s="666">
        <v>30</v>
      </c>
      <c r="AB18" s="665"/>
      <c r="AC18" s="669"/>
      <c r="AD18" s="670"/>
      <c r="AE18" s="670" t="s">
        <v>27</v>
      </c>
      <c r="AF18" s="670"/>
      <c r="AG18" s="670"/>
      <c r="AH18" s="671" t="s">
        <v>55</v>
      </c>
      <c r="AI18" s="671" t="s">
        <v>55</v>
      </c>
      <c r="AJ18" s="672" t="s">
        <v>32</v>
      </c>
      <c r="AK18" s="1266" t="s">
        <v>3497</v>
      </c>
      <c r="AL18" s="24"/>
      <c r="AM18" s="24"/>
      <c r="AN18" s="26"/>
      <c r="AO18" s="24"/>
      <c r="AP18" s="24"/>
      <c r="AQ18" s="24"/>
      <c r="AR18" s="24"/>
      <c r="AS18" s="24"/>
      <c r="AT18" s="24"/>
    </row>
    <row r="19" spans="1:46" ht="19.5">
      <c r="A19" s="660">
        <v>45314</v>
      </c>
      <c r="B19" s="661" t="s">
        <v>3480</v>
      </c>
      <c r="C19" s="662">
        <v>0.58333333333333337</v>
      </c>
      <c r="D19" s="663">
        <v>2400593</v>
      </c>
      <c r="E19" s="663" t="s">
        <v>21</v>
      </c>
      <c r="F19" s="663" t="s">
        <v>55</v>
      </c>
      <c r="G19" s="664">
        <v>14.2</v>
      </c>
      <c r="H19" s="664"/>
      <c r="I19" s="664"/>
      <c r="J19" s="665"/>
      <c r="K19" s="666"/>
      <c r="L19" s="121"/>
      <c r="M19" s="121"/>
      <c r="N19" s="121"/>
      <c r="O19" s="121"/>
      <c r="P19" s="666"/>
      <c r="Q19" s="121"/>
      <c r="R19" s="121"/>
      <c r="S19" s="677"/>
      <c r="T19" s="677">
        <f>SUM(MG[[#This Row],[G 710µ]:[G 450µ]])</f>
        <v>0</v>
      </c>
      <c r="U19" s="121"/>
      <c r="V19" s="121"/>
      <c r="W19" s="668"/>
      <c r="X19" s="668"/>
      <c r="Y19" s="668"/>
      <c r="Z19" s="666">
        <v>1</v>
      </c>
      <c r="AA19" s="666">
        <v>20</v>
      </c>
      <c r="AB19" s="665"/>
      <c r="AC19" s="673"/>
      <c r="AD19" s="674"/>
      <c r="AE19" s="670" t="s">
        <v>27</v>
      </c>
      <c r="AF19" s="674"/>
      <c r="AG19" s="674"/>
      <c r="AH19" s="675" t="s">
        <v>55</v>
      </c>
      <c r="AI19" s="675" t="s">
        <v>55</v>
      </c>
      <c r="AJ19" s="676" t="s">
        <v>32</v>
      </c>
      <c r="AK19" s="44" t="s">
        <v>3498</v>
      </c>
      <c r="AL19" s="24"/>
      <c r="AM19" s="24"/>
      <c r="AN19" s="26"/>
      <c r="AO19" s="24"/>
      <c r="AP19" s="24"/>
      <c r="AQ19" s="24"/>
      <c r="AR19" s="24"/>
      <c r="AS19" s="24"/>
      <c r="AT19" s="24"/>
    </row>
    <row r="20" spans="1:46" ht="19.5">
      <c r="A20" s="660">
        <v>45315</v>
      </c>
      <c r="B20" s="661" t="s">
        <v>3480</v>
      </c>
      <c r="C20" s="662">
        <v>0.42708333333333331</v>
      </c>
      <c r="D20" s="663">
        <v>2400613</v>
      </c>
      <c r="E20" s="663" t="s">
        <v>21</v>
      </c>
      <c r="F20" s="663" t="s">
        <v>55</v>
      </c>
      <c r="G20" s="664">
        <v>14.43</v>
      </c>
      <c r="H20" s="664"/>
      <c r="I20" s="664">
        <v>14.9</v>
      </c>
      <c r="J20" s="665">
        <v>0.68899999999999995</v>
      </c>
      <c r="K20" s="666">
        <v>1</v>
      </c>
      <c r="L20" s="121">
        <v>11.6</v>
      </c>
      <c r="M20" s="121">
        <v>28</v>
      </c>
      <c r="N20" s="121"/>
      <c r="O20" s="121">
        <v>44</v>
      </c>
      <c r="P20" s="666"/>
      <c r="Q20" s="121">
        <v>10.8</v>
      </c>
      <c r="R20" s="805">
        <f ca="1">SUM(MG[[#This Row],[G 710µ]:[G 450µ]])</f>
        <v>0</v>
      </c>
      <c r="S20" s="677">
        <f>SUM(M20:P20)</f>
        <v>72</v>
      </c>
      <c r="T20" s="677">
        <f ca="1">SUM(MG[[#This Row],[G 710µ]:[G 450µ]])</f>
        <v>0</v>
      </c>
      <c r="U20" s="121">
        <v>1</v>
      </c>
      <c r="V20" s="121">
        <v>1.6</v>
      </c>
      <c r="W20" s="668">
        <v>78.05</v>
      </c>
      <c r="X20" s="668">
        <v>0.18</v>
      </c>
      <c r="Y20" s="668">
        <v>23.48</v>
      </c>
      <c r="Z20" s="666"/>
      <c r="AA20" s="666"/>
      <c r="AB20" s="665"/>
      <c r="AC20" s="669"/>
      <c r="AD20" s="670"/>
      <c r="AE20" s="670"/>
      <c r="AF20" s="670"/>
      <c r="AG20" s="670"/>
      <c r="AH20" s="671" t="s">
        <v>55</v>
      </c>
      <c r="AI20" s="671" t="s">
        <v>55</v>
      </c>
      <c r="AJ20" s="672" t="s">
        <v>32</v>
      </c>
      <c r="AK20" s="1266" t="s">
        <v>3499</v>
      </c>
      <c r="AL20" s="24"/>
      <c r="AM20" s="24"/>
      <c r="AN20" s="26"/>
      <c r="AO20" s="24"/>
      <c r="AP20" s="24"/>
      <c r="AQ20" s="24"/>
      <c r="AR20" s="24"/>
      <c r="AS20" s="24"/>
      <c r="AT20" s="24"/>
    </row>
    <row r="21" spans="1:46" ht="19.5">
      <c r="A21" s="660">
        <v>45315</v>
      </c>
      <c r="B21" s="661" t="s">
        <v>3480</v>
      </c>
      <c r="C21" s="662">
        <v>0.58333333333333337</v>
      </c>
      <c r="D21" s="663">
        <v>2400622</v>
      </c>
      <c r="E21" s="663" t="s">
        <v>39</v>
      </c>
      <c r="F21" s="663" t="s">
        <v>55</v>
      </c>
      <c r="G21" s="664">
        <v>14.22</v>
      </c>
      <c r="H21" s="664"/>
      <c r="I21" s="664"/>
      <c r="J21" s="665"/>
      <c r="K21" s="666"/>
      <c r="L21" s="121"/>
      <c r="M21" s="121"/>
      <c r="N21" s="121"/>
      <c r="O21" s="121"/>
      <c r="P21" s="666"/>
      <c r="Q21" s="121"/>
      <c r="R21" s="121"/>
      <c r="S21" s="677"/>
      <c r="T21" s="677">
        <f>SUM(MG[[#This Row],[G 710µ]:[G 450µ]])</f>
        <v>0</v>
      </c>
      <c r="U21" s="121"/>
      <c r="V21" s="121"/>
      <c r="W21" s="668">
        <v>78.290000000000006</v>
      </c>
      <c r="X21" s="668">
        <v>7.0000000000000007E-2</v>
      </c>
      <c r="Y21" s="668">
        <v>23.44</v>
      </c>
      <c r="Z21" s="666"/>
      <c r="AA21" s="666"/>
      <c r="AB21" s="665"/>
      <c r="AC21" s="673"/>
      <c r="AD21" s="674"/>
      <c r="AE21" s="674"/>
      <c r="AF21" s="674" t="s">
        <v>55</v>
      </c>
      <c r="AG21" s="674" t="s">
        <v>55</v>
      </c>
      <c r="AH21" s="675" t="s">
        <v>55</v>
      </c>
      <c r="AI21" s="675" t="s">
        <v>55</v>
      </c>
      <c r="AJ21" s="676" t="s">
        <v>32</v>
      </c>
      <c r="AK21" s="44" t="s">
        <v>3500</v>
      </c>
      <c r="AL21" s="24"/>
      <c r="AM21" s="24"/>
      <c r="AN21" s="26"/>
      <c r="AO21" s="24"/>
      <c r="AP21" s="24"/>
      <c r="AQ21" s="24"/>
      <c r="AR21" s="24"/>
      <c r="AS21" s="24"/>
      <c r="AT21" s="24"/>
    </row>
    <row r="22" spans="1:46" ht="19.5">
      <c r="A22" s="660">
        <v>45315</v>
      </c>
      <c r="B22" s="661" t="s">
        <v>3480</v>
      </c>
      <c r="C22" s="662">
        <v>0.66666666666666663</v>
      </c>
      <c r="D22" s="663">
        <v>2400628</v>
      </c>
      <c r="E22" s="663" t="s">
        <v>21</v>
      </c>
      <c r="F22" s="663" t="s">
        <v>55</v>
      </c>
      <c r="G22" s="664">
        <v>14.44</v>
      </c>
      <c r="H22" s="664"/>
      <c r="I22" s="664"/>
      <c r="J22" s="665"/>
      <c r="K22" s="666"/>
      <c r="L22" s="121"/>
      <c r="M22" s="121"/>
      <c r="N22" s="121"/>
      <c r="O22" s="121"/>
      <c r="P22" s="666"/>
      <c r="Q22" s="121"/>
      <c r="R22" s="121"/>
      <c r="S22" s="677"/>
      <c r="T22" s="677">
        <f>SUM(MG[[#This Row],[G 710µ]:[G 450µ]])</f>
        <v>0</v>
      </c>
      <c r="U22" s="121"/>
      <c r="V22" s="121"/>
      <c r="W22" s="668"/>
      <c r="X22" s="668"/>
      <c r="Y22" s="668"/>
      <c r="Z22" s="666"/>
      <c r="AA22" s="666"/>
      <c r="AB22" s="665"/>
      <c r="AC22" s="669"/>
      <c r="AD22" s="670"/>
      <c r="AE22" s="670"/>
      <c r="AF22" s="670"/>
      <c r="AG22" s="670"/>
      <c r="AH22" s="671" t="s">
        <v>55</v>
      </c>
      <c r="AI22" s="671" t="s">
        <v>55</v>
      </c>
      <c r="AJ22" s="672" t="s">
        <v>32</v>
      </c>
      <c r="AK22" s="1266" t="s">
        <v>3501</v>
      </c>
      <c r="AL22" s="24"/>
      <c r="AM22" s="24"/>
      <c r="AN22" s="26"/>
      <c r="AO22" s="24"/>
      <c r="AP22" s="24"/>
      <c r="AQ22" s="24"/>
      <c r="AR22" s="24"/>
      <c r="AS22" s="24"/>
      <c r="AT22" s="24"/>
    </row>
    <row r="23" spans="1:46" ht="19.5">
      <c r="A23" s="660">
        <v>45317</v>
      </c>
      <c r="B23" s="661" t="s">
        <v>3480</v>
      </c>
      <c r="C23" s="662">
        <v>0.375</v>
      </c>
      <c r="D23" s="663">
        <v>2400661</v>
      </c>
      <c r="E23" s="663" t="s">
        <v>39</v>
      </c>
      <c r="F23" s="663" t="s">
        <v>55</v>
      </c>
      <c r="G23" s="664">
        <v>14.23</v>
      </c>
      <c r="H23" s="664">
        <v>14.53</v>
      </c>
      <c r="I23" s="664">
        <v>14.46</v>
      </c>
      <c r="J23" s="665">
        <v>0.67500000000000004</v>
      </c>
      <c r="K23" s="666">
        <v>0.8</v>
      </c>
      <c r="L23" s="121">
        <v>16.600000000000001</v>
      </c>
      <c r="M23" s="121">
        <v>27.8</v>
      </c>
      <c r="N23" s="121"/>
      <c r="O23" s="121">
        <v>37.200000000000003</v>
      </c>
      <c r="P23" s="666"/>
      <c r="Q23" s="121">
        <v>12</v>
      </c>
      <c r="R23" s="805">
        <f ca="1">SUM(MG[[#This Row],[G 710µ]:[G 450µ]])</f>
        <v>0</v>
      </c>
      <c r="S23" s="677">
        <f>SUM(M23:P23)</f>
        <v>65</v>
      </c>
      <c r="T23" s="677">
        <f ca="1">SUM(MG[[#This Row],[G 710µ]:[G 450µ]])</f>
        <v>0</v>
      </c>
      <c r="U23" s="121">
        <v>1.4</v>
      </c>
      <c r="V23" s="121">
        <v>3</v>
      </c>
      <c r="W23" s="668">
        <v>78.06</v>
      </c>
      <c r="X23" s="668">
        <v>0.14000000000000001</v>
      </c>
      <c r="Y23" s="668">
        <v>23.08</v>
      </c>
      <c r="Z23" s="666"/>
      <c r="AA23" s="666"/>
      <c r="AB23" s="665"/>
      <c r="AC23" s="673"/>
      <c r="AD23" s="674"/>
      <c r="AE23" s="674"/>
      <c r="AF23" s="674" t="s">
        <v>55</v>
      </c>
      <c r="AG23" s="674" t="s">
        <v>55</v>
      </c>
      <c r="AH23" s="675" t="s">
        <v>55</v>
      </c>
      <c r="AI23" s="675" t="s">
        <v>55</v>
      </c>
      <c r="AJ23" s="676" t="s">
        <v>32</v>
      </c>
      <c r="AK23" s="44" t="s">
        <v>3502</v>
      </c>
      <c r="AL23" s="24"/>
      <c r="AM23" s="24"/>
      <c r="AN23" s="26"/>
      <c r="AO23" s="24"/>
      <c r="AP23" s="24"/>
      <c r="AQ23" s="24"/>
      <c r="AR23" s="24"/>
      <c r="AS23" s="24"/>
      <c r="AT23" s="24"/>
    </row>
    <row r="24" spans="1:46" ht="19.5">
      <c r="A24" s="660">
        <v>45321</v>
      </c>
      <c r="B24" s="661" t="s">
        <v>3480</v>
      </c>
      <c r="C24" s="662">
        <v>0.60416666666666663</v>
      </c>
      <c r="D24" s="663">
        <v>2400763</v>
      </c>
      <c r="E24" s="663" t="s">
        <v>39</v>
      </c>
      <c r="F24" s="663" t="s">
        <v>55</v>
      </c>
      <c r="G24" s="664">
        <v>14.45</v>
      </c>
      <c r="H24" s="664"/>
      <c r="I24" s="664">
        <v>14.39</v>
      </c>
      <c r="J24" s="665">
        <v>0.68700000000000006</v>
      </c>
      <c r="K24" s="666">
        <v>1.6</v>
      </c>
      <c r="L24" s="121">
        <v>14</v>
      </c>
      <c r="M24" s="121">
        <v>31.6</v>
      </c>
      <c r="N24" s="121"/>
      <c r="O24" s="121">
        <v>42.4</v>
      </c>
      <c r="P24" s="666"/>
      <c r="Q24" s="121">
        <v>8</v>
      </c>
      <c r="R24" s="805">
        <f ca="1">SUM(MG[[#This Row],[G 710µ]:[G 450µ]])</f>
        <v>0</v>
      </c>
      <c r="S24" s="677">
        <f>SUM(M24:P24)</f>
        <v>74</v>
      </c>
      <c r="T24" s="677">
        <f ca="1">SUM(MG[[#This Row],[G 710µ]:[G 450µ]])</f>
        <v>0</v>
      </c>
      <c r="U24" s="121">
        <v>0.6</v>
      </c>
      <c r="V24" s="121">
        <v>1</v>
      </c>
      <c r="W24" s="668">
        <v>75.97</v>
      </c>
      <c r="X24" s="668">
        <v>-0.14000000000000001</v>
      </c>
      <c r="Y24" s="668">
        <v>23.61</v>
      </c>
      <c r="Z24" s="666">
        <v>1</v>
      </c>
      <c r="AA24" s="666">
        <v>30</v>
      </c>
      <c r="AB24" s="665"/>
      <c r="AC24" s="669"/>
      <c r="AD24" s="670"/>
      <c r="AE24" s="670" t="s">
        <v>46</v>
      </c>
      <c r="AF24" s="670" t="s">
        <v>55</v>
      </c>
      <c r="AG24" s="670" t="s">
        <v>55</v>
      </c>
      <c r="AH24" s="671" t="s">
        <v>55</v>
      </c>
      <c r="AI24" s="671" t="s">
        <v>55</v>
      </c>
      <c r="AJ24" s="672" t="s">
        <v>32</v>
      </c>
      <c r="AK24" s="1266" t="s">
        <v>3503</v>
      </c>
      <c r="AL24" s="24"/>
      <c r="AM24" s="24"/>
      <c r="AN24" s="26"/>
      <c r="AO24" s="24"/>
      <c r="AP24" s="24"/>
      <c r="AQ24" s="24"/>
      <c r="AR24" s="24"/>
      <c r="AS24" s="24"/>
      <c r="AT24" s="24"/>
    </row>
    <row r="25" spans="1:46" ht="19.5">
      <c r="A25" s="660">
        <v>45322</v>
      </c>
      <c r="B25" s="661" t="s">
        <v>3480</v>
      </c>
      <c r="C25" s="662">
        <v>0.375</v>
      </c>
      <c r="D25" s="663">
        <v>2400782</v>
      </c>
      <c r="E25" s="663" t="s">
        <v>39</v>
      </c>
      <c r="F25" s="663" t="s">
        <v>55</v>
      </c>
      <c r="G25" s="664">
        <v>14.45</v>
      </c>
      <c r="H25" s="664">
        <v>14.71</v>
      </c>
      <c r="I25" s="664">
        <v>14.8</v>
      </c>
      <c r="J25" s="665">
        <v>0.69</v>
      </c>
      <c r="K25" s="666">
        <v>0</v>
      </c>
      <c r="L25" s="121">
        <v>17</v>
      </c>
      <c r="M25" s="121">
        <v>31.8</v>
      </c>
      <c r="N25" s="121"/>
      <c r="O25" s="121">
        <v>38.200000000000003</v>
      </c>
      <c r="P25" s="666"/>
      <c r="Q25" s="121">
        <v>8.1999999999999993</v>
      </c>
      <c r="R25" s="805">
        <f ca="1">SUM(MG[[#This Row],[G 710µ]:[G 450µ]])</f>
        <v>0</v>
      </c>
      <c r="S25" s="677">
        <f>SUM(M25:P25)</f>
        <v>70</v>
      </c>
      <c r="T25" s="677">
        <f ca="1">SUM(MG[[#This Row],[G 710µ]:[G 450µ]])</f>
        <v>0</v>
      </c>
      <c r="U25" s="121">
        <v>1</v>
      </c>
      <c r="V25" s="121">
        <v>1.4</v>
      </c>
      <c r="W25" s="668">
        <v>75.33</v>
      </c>
      <c r="X25" s="668">
        <v>-0.04</v>
      </c>
      <c r="Y25" s="668">
        <v>23.04</v>
      </c>
      <c r="Z25" s="666"/>
      <c r="AA25" s="666"/>
      <c r="AB25" s="665"/>
      <c r="AC25" s="673"/>
      <c r="AD25" s="674"/>
      <c r="AE25" s="674"/>
      <c r="AF25" s="674" t="s">
        <v>55</v>
      </c>
      <c r="AG25" s="674" t="s">
        <v>55</v>
      </c>
      <c r="AH25" s="675" t="s">
        <v>55</v>
      </c>
      <c r="AI25" s="675" t="s">
        <v>55</v>
      </c>
      <c r="AJ25" s="676" t="s">
        <v>32</v>
      </c>
      <c r="AK25" s="44" t="s">
        <v>3504</v>
      </c>
      <c r="AL25" s="24"/>
      <c r="AM25" s="24"/>
      <c r="AN25" s="26"/>
      <c r="AO25" s="24"/>
      <c r="AP25" s="24"/>
      <c r="AQ25" s="24"/>
      <c r="AR25" s="24"/>
      <c r="AS25" s="24"/>
      <c r="AT25" s="24"/>
    </row>
    <row r="26" spans="1:46" ht="19.5">
      <c r="A26" s="660">
        <v>45323</v>
      </c>
      <c r="B26" s="661" t="s">
        <v>3480</v>
      </c>
      <c r="C26" s="662">
        <v>0.45833333333333331</v>
      </c>
      <c r="D26" s="663">
        <v>2400825</v>
      </c>
      <c r="E26" s="663" t="s">
        <v>39</v>
      </c>
      <c r="F26" s="663" t="s">
        <v>55</v>
      </c>
      <c r="G26" s="664">
        <v>14.2</v>
      </c>
      <c r="H26" s="664"/>
      <c r="I26" s="664">
        <v>14.79</v>
      </c>
      <c r="J26" s="665">
        <v>0.68799999999999994</v>
      </c>
      <c r="K26" s="666">
        <v>0</v>
      </c>
      <c r="L26" s="121">
        <v>12.4</v>
      </c>
      <c r="M26" s="121">
        <v>29</v>
      </c>
      <c r="N26" s="121"/>
      <c r="O26" s="121">
        <v>44</v>
      </c>
      <c r="P26" s="666"/>
      <c r="Q26" s="121">
        <v>10.4</v>
      </c>
      <c r="R26" s="805">
        <f ca="1">SUM(MG[[#This Row],[G 710µ]:[G 450µ]])</f>
        <v>0</v>
      </c>
      <c r="S26" s="677">
        <f>SUM(M26:P26)</f>
        <v>73</v>
      </c>
      <c r="T26" s="677">
        <f ca="1">SUM(MG[[#This Row],[G 710µ]:[G 450µ]])</f>
        <v>0</v>
      </c>
      <c r="U26" s="121">
        <v>1.2</v>
      </c>
      <c r="V26" s="121">
        <v>2.2000000000000002</v>
      </c>
      <c r="W26" s="668">
        <v>78.540000000000006</v>
      </c>
      <c r="X26" s="668">
        <v>-0.05</v>
      </c>
      <c r="Y26" s="668">
        <v>23.25</v>
      </c>
      <c r="Z26" s="666">
        <v>4</v>
      </c>
      <c r="AA26" s="666">
        <v>32</v>
      </c>
      <c r="AB26" s="665"/>
      <c r="AC26" s="669"/>
      <c r="AD26" s="670"/>
      <c r="AE26" s="670" t="s">
        <v>46</v>
      </c>
      <c r="AF26" s="670" t="s">
        <v>55</v>
      </c>
      <c r="AG26" s="670" t="s">
        <v>55</v>
      </c>
      <c r="AH26" s="671" t="s">
        <v>55</v>
      </c>
      <c r="AI26" s="671" t="s">
        <v>55</v>
      </c>
      <c r="AJ26" s="672" t="s">
        <v>32</v>
      </c>
      <c r="AK26" s="1266" t="s">
        <v>3505</v>
      </c>
      <c r="AL26" s="24"/>
      <c r="AM26" s="24"/>
      <c r="AN26" s="26"/>
      <c r="AO26" s="24"/>
      <c r="AP26" s="24"/>
      <c r="AQ26" s="24"/>
      <c r="AR26" s="24"/>
      <c r="AS26" s="24"/>
      <c r="AT26" s="24"/>
    </row>
    <row r="27" spans="1:46" ht="19.5">
      <c r="A27" s="660">
        <v>45325</v>
      </c>
      <c r="B27" s="661" t="s">
        <v>3506</v>
      </c>
      <c r="C27" s="662">
        <v>0.41666666666666669</v>
      </c>
      <c r="D27" s="663">
        <v>2400861</v>
      </c>
      <c r="E27" s="663" t="s">
        <v>39</v>
      </c>
      <c r="F27" s="663" t="s">
        <v>55</v>
      </c>
      <c r="G27" s="664">
        <v>14.21</v>
      </c>
      <c r="H27" s="664"/>
      <c r="I27" s="664"/>
      <c r="J27" s="665"/>
      <c r="K27" s="666"/>
      <c r="L27" s="121"/>
      <c r="M27" s="121"/>
      <c r="N27" s="121"/>
      <c r="O27" s="121"/>
      <c r="P27" s="666"/>
      <c r="Q27" s="121"/>
      <c r="R27" s="121"/>
      <c r="S27" s="677"/>
      <c r="T27" s="677">
        <f>SUM(MG[[#This Row],[G 710µ]:[G 450µ]])</f>
        <v>0</v>
      </c>
      <c r="U27" s="121"/>
      <c r="V27" s="121"/>
      <c r="W27" s="668"/>
      <c r="X27" s="668"/>
      <c r="Y27" s="668"/>
      <c r="Z27" s="666"/>
      <c r="AA27" s="666"/>
      <c r="AB27" s="665"/>
      <c r="AC27" s="673"/>
      <c r="AD27" s="674"/>
      <c r="AE27" s="674"/>
      <c r="AF27" s="674" t="s">
        <v>55</v>
      </c>
      <c r="AG27" s="674" t="s">
        <v>55</v>
      </c>
      <c r="AH27" s="675" t="s">
        <v>55</v>
      </c>
      <c r="AI27" s="675" t="s">
        <v>55</v>
      </c>
      <c r="AJ27" s="676" t="s">
        <v>32</v>
      </c>
      <c r="AK27" s="44" t="s">
        <v>3507</v>
      </c>
      <c r="AL27" s="24"/>
      <c r="AM27" s="24"/>
      <c r="AN27" s="26"/>
      <c r="AO27" s="24"/>
      <c r="AP27" s="24"/>
      <c r="AQ27" s="24"/>
      <c r="AR27" s="24"/>
      <c r="AS27" s="24"/>
      <c r="AT27" s="24"/>
    </row>
    <row r="28" spans="1:46" ht="19.5">
      <c r="A28" s="660">
        <v>45328</v>
      </c>
      <c r="B28" s="661" t="s">
        <v>3506</v>
      </c>
      <c r="C28" s="662">
        <v>0.41666666666666669</v>
      </c>
      <c r="D28" s="663">
        <v>2400924</v>
      </c>
      <c r="E28" s="663" t="s">
        <v>39</v>
      </c>
      <c r="F28" s="663" t="s">
        <v>55</v>
      </c>
      <c r="G28" s="664">
        <v>14.4</v>
      </c>
      <c r="H28" s="664"/>
      <c r="I28" s="664"/>
      <c r="J28" s="665"/>
      <c r="K28" s="666">
        <v>0.8</v>
      </c>
      <c r="L28" s="121">
        <v>12.4</v>
      </c>
      <c r="M28" s="121">
        <v>29</v>
      </c>
      <c r="N28" s="121"/>
      <c r="O28" s="121">
        <v>39.4</v>
      </c>
      <c r="P28" s="666"/>
      <c r="Q28" s="121">
        <v>12.4</v>
      </c>
      <c r="R28" s="805">
        <f ca="1">SUM(MG[[#This Row],[G 710µ]:[G 450µ]])</f>
        <v>0</v>
      </c>
      <c r="S28" s="677">
        <f>SUM(M28:P28)</f>
        <v>68.400000000000006</v>
      </c>
      <c r="T28" s="677">
        <f ca="1">SUM(MG[[#This Row],[G 710µ]:[G 450µ]])</f>
        <v>0</v>
      </c>
      <c r="U28" s="121">
        <v>1.8</v>
      </c>
      <c r="V28" s="121">
        <v>2.4</v>
      </c>
      <c r="W28" s="668">
        <v>77.849999999999994</v>
      </c>
      <c r="X28" s="668">
        <v>-0.05</v>
      </c>
      <c r="Y28" s="668">
        <v>22.22</v>
      </c>
      <c r="Z28" s="666"/>
      <c r="AA28" s="666"/>
      <c r="AB28" s="665">
        <v>0.81</v>
      </c>
      <c r="AC28" s="669"/>
      <c r="AD28" s="670"/>
      <c r="AE28" s="670"/>
      <c r="AF28" s="670" t="s">
        <v>55</v>
      </c>
      <c r="AG28" s="670" t="s">
        <v>55</v>
      </c>
      <c r="AH28" s="671" t="s">
        <v>55</v>
      </c>
      <c r="AI28" s="671" t="s">
        <v>55</v>
      </c>
      <c r="AJ28" s="672" t="s">
        <v>32</v>
      </c>
      <c r="AK28" s="1266" t="s">
        <v>3508</v>
      </c>
      <c r="AL28" s="24"/>
      <c r="AM28" s="24"/>
      <c r="AN28" s="26"/>
      <c r="AO28" s="24"/>
      <c r="AP28" s="24"/>
      <c r="AQ28" s="24"/>
      <c r="AR28" s="24"/>
      <c r="AS28" s="24"/>
      <c r="AT28" s="24"/>
    </row>
    <row r="29" spans="1:46" ht="19.5">
      <c r="A29" s="660">
        <v>45328</v>
      </c>
      <c r="B29" s="661" t="s">
        <v>3506</v>
      </c>
      <c r="C29" s="662">
        <v>0.45833333333333331</v>
      </c>
      <c r="D29" s="663">
        <v>2400927</v>
      </c>
      <c r="E29" s="663" t="s">
        <v>21</v>
      </c>
      <c r="F29" s="663" t="s">
        <v>55</v>
      </c>
      <c r="G29" s="664">
        <v>14.2</v>
      </c>
      <c r="H29" s="664"/>
      <c r="I29" s="664">
        <v>14.24</v>
      </c>
      <c r="J29" s="665"/>
      <c r="K29" s="666">
        <v>0</v>
      </c>
      <c r="L29" s="121">
        <v>15.6</v>
      </c>
      <c r="M29" s="121">
        <v>19</v>
      </c>
      <c r="N29" s="121"/>
      <c r="O29" s="121">
        <v>45</v>
      </c>
      <c r="P29" s="666"/>
      <c r="Q29" s="121">
        <v>14.4</v>
      </c>
      <c r="R29" s="805">
        <f ca="1">SUM(MG[[#This Row],[G 710µ]:[G 450µ]])</f>
        <v>0</v>
      </c>
      <c r="S29" s="677">
        <f>SUM(M29:P29)</f>
        <v>64</v>
      </c>
      <c r="T29" s="677">
        <f ca="1">SUM(MG[[#This Row],[G 710µ]:[G 450µ]])</f>
        <v>0</v>
      </c>
      <c r="U29" s="121">
        <v>2</v>
      </c>
      <c r="V29" s="121">
        <v>2</v>
      </c>
      <c r="W29" s="668">
        <v>78.239999999999995</v>
      </c>
      <c r="X29" s="668">
        <v>-0.23</v>
      </c>
      <c r="Y29" s="668">
        <v>22.64</v>
      </c>
      <c r="Z29" s="666">
        <v>5</v>
      </c>
      <c r="AA29" s="666">
        <v>33</v>
      </c>
      <c r="AB29" s="665"/>
      <c r="AC29" s="673"/>
      <c r="AD29" s="674"/>
      <c r="AE29" s="670" t="s">
        <v>27</v>
      </c>
      <c r="AF29" s="674"/>
      <c r="AG29" s="674"/>
      <c r="AH29" s="675" t="s">
        <v>55</v>
      </c>
      <c r="AI29" s="675" t="s">
        <v>55</v>
      </c>
      <c r="AJ29" s="676" t="s">
        <v>32</v>
      </c>
      <c r="AK29" s="44" t="s">
        <v>3509</v>
      </c>
      <c r="AL29" s="24"/>
      <c r="AM29" s="24"/>
      <c r="AN29" s="26"/>
      <c r="AO29" s="24"/>
      <c r="AP29" s="24"/>
      <c r="AQ29" s="24"/>
      <c r="AR29" s="24"/>
      <c r="AS29" s="24"/>
      <c r="AT29" s="24"/>
    </row>
    <row r="30" spans="1:46" ht="19.5">
      <c r="A30" s="660">
        <v>45329</v>
      </c>
      <c r="B30" s="661" t="s">
        <v>3506</v>
      </c>
      <c r="C30" s="662">
        <v>0.47916666666666669</v>
      </c>
      <c r="D30" s="663">
        <v>2400958</v>
      </c>
      <c r="E30" s="663" t="s">
        <v>39</v>
      </c>
      <c r="F30" s="663" t="s">
        <v>55</v>
      </c>
      <c r="G30" s="664">
        <v>13.42</v>
      </c>
      <c r="H30" s="664"/>
      <c r="I30" s="664"/>
      <c r="J30" s="665"/>
      <c r="K30" s="666"/>
      <c r="L30" s="121"/>
      <c r="M30" s="121"/>
      <c r="N30" s="121"/>
      <c r="O30" s="121"/>
      <c r="P30" s="666"/>
      <c r="Q30" s="121"/>
      <c r="R30" s="121"/>
      <c r="S30" s="677"/>
      <c r="T30" s="677">
        <f>SUM(MG[[#This Row],[G 710µ]:[G 450µ]])</f>
        <v>0</v>
      </c>
      <c r="U30" s="121"/>
      <c r="V30" s="121"/>
      <c r="W30" s="668">
        <v>78.27</v>
      </c>
      <c r="X30" s="668">
        <v>0.22</v>
      </c>
      <c r="Y30" s="668">
        <v>22.41</v>
      </c>
      <c r="Z30" s="666">
        <v>4</v>
      </c>
      <c r="AA30" s="666">
        <v>40</v>
      </c>
      <c r="AB30" s="665"/>
      <c r="AC30" s="669"/>
      <c r="AD30" s="670"/>
      <c r="AE30" s="670"/>
      <c r="AF30" s="670" t="s">
        <v>55</v>
      </c>
      <c r="AG30" s="670" t="s">
        <v>55</v>
      </c>
      <c r="AH30" s="671" t="s">
        <v>55</v>
      </c>
      <c r="AI30" s="671" t="s">
        <v>55</v>
      </c>
      <c r="AJ30" s="672" t="s">
        <v>32</v>
      </c>
      <c r="AK30" s="1266" t="s">
        <v>3510</v>
      </c>
      <c r="AL30" s="24"/>
      <c r="AM30" s="24"/>
      <c r="AN30" s="26"/>
      <c r="AO30" s="24"/>
      <c r="AP30" s="24"/>
      <c r="AQ30" s="24"/>
      <c r="AR30" s="24"/>
      <c r="AS30" s="24"/>
      <c r="AT30" s="24"/>
    </row>
    <row r="31" spans="1:46" ht="19.5">
      <c r="A31" s="660">
        <v>45330</v>
      </c>
      <c r="B31" s="661" t="s">
        <v>3506</v>
      </c>
      <c r="C31" s="662">
        <v>0.41666666666666669</v>
      </c>
      <c r="D31" s="663">
        <v>2400980</v>
      </c>
      <c r="E31" s="663" t="s">
        <v>39</v>
      </c>
      <c r="F31" s="663" t="s">
        <v>55</v>
      </c>
      <c r="G31" s="664">
        <v>14.2</v>
      </c>
      <c r="H31" s="664"/>
      <c r="I31" s="664"/>
      <c r="J31" s="665"/>
      <c r="K31" s="666"/>
      <c r="L31" s="121"/>
      <c r="M31" s="121"/>
      <c r="N31" s="121"/>
      <c r="O31" s="121"/>
      <c r="P31" s="666"/>
      <c r="Q31" s="121"/>
      <c r="R31" s="121"/>
      <c r="S31" s="677"/>
      <c r="T31" s="677">
        <f>SUM(MG[[#This Row],[G 710µ]:[G 450µ]])</f>
        <v>0</v>
      </c>
      <c r="U31" s="121"/>
      <c r="V31" s="121"/>
      <c r="W31" s="668">
        <v>77.42</v>
      </c>
      <c r="X31" s="668">
        <v>-0.04</v>
      </c>
      <c r="Y31" s="668">
        <v>21.95</v>
      </c>
      <c r="Z31" s="666">
        <v>5</v>
      </c>
      <c r="AA31" s="666">
        <v>46</v>
      </c>
      <c r="AB31" s="665">
        <v>0.83</v>
      </c>
      <c r="AC31" s="673"/>
      <c r="AD31" s="674"/>
      <c r="AE31" s="670" t="s">
        <v>27</v>
      </c>
      <c r="AF31" s="674" t="s">
        <v>55</v>
      </c>
      <c r="AG31" s="674" t="s">
        <v>55</v>
      </c>
      <c r="AH31" s="675" t="s">
        <v>55</v>
      </c>
      <c r="AI31" s="675" t="s">
        <v>55</v>
      </c>
      <c r="AJ31" s="676" t="s">
        <v>32</v>
      </c>
      <c r="AK31" s="44" t="s">
        <v>3511</v>
      </c>
      <c r="AL31" s="24"/>
      <c r="AM31" s="24"/>
      <c r="AN31" s="26"/>
      <c r="AO31" s="24"/>
      <c r="AP31" s="24"/>
      <c r="AQ31" s="24"/>
      <c r="AR31" s="24"/>
      <c r="AS31" s="24"/>
      <c r="AT31" s="24"/>
    </row>
    <row r="32" spans="1:46" ht="19.5">
      <c r="A32" s="660">
        <v>45331</v>
      </c>
      <c r="B32" s="661" t="s">
        <v>3506</v>
      </c>
      <c r="C32" s="662">
        <v>0.47916666666666669</v>
      </c>
      <c r="D32" s="663">
        <v>2401000</v>
      </c>
      <c r="E32" s="663" t="s">
        <v>21</v>
      </c>
      <c r="F32" s="663" t="s">
        <v>55</v>
      </c>
      <c r="G32" s="664">
        <v>13.94</v>
      </c>
      <c r="H32" s="664"/>
      <c r="I32" s="664"/>
      <c r="J32" s="665">
        <v>0.68700000000000006</v>
      </c>
      <c r="K32" s="666">
        <v>0</v>
      </c>
      <c r="L32" s="121">
        <v>17</v>
      </c>
      <c r="M32" s="121">
        <v>20</v>
      </c>
      <c r="N32" s="121"/>
      <c r="O32" s="121">
        <v>44</v>
      </c>
      <c r="P32" s="666"/>
      <c r="Q32" s="121">
        <v>12</v>
      </c>
      <c r="R32" s="805">
        <f ca="1">SUM(MG[[#This Row],[G 710µ]:[G 450µ]])</f>
        <v>0</v>
      </c>
      <c r="S32" s="677">
        <f>SUM(M32:P32)</f>
        <v>64</v>
      </c>
      <c r="T32" s="677">
        <f ca="1">SUM(MG[[#This Row],[G 710µ]:[G 450µ]])</f>
        <v>0</v>
      </c>
      <c r="U32" s="121">
        <v>1</v>
      </c>
      <c r="V32" s="121">
        <v>2</v>
      </c>
      <c r="W32" s="668">
        <v>76.39</v>
      </c>
      <c r="X32" s="668">
        <v>-0.22</v>
      </c>
      <c r="Y32" s="668">
        <v>23.23</v>
      </c>
      <c r="Z32" s="666">
        <v>5</v>
      </c>
      <c r="AA32" s="666">
        <v>50</v>
      </c>
      <c r="AB32" s="665"/>
      <c r="AC32" s="669"/>
      <c r="AD32" s="670"/>
      <c r="AE32" s="670"/>
      <c r="AF32" s="670"/>
      <c r="AG32" s="670"/>
      <c r="AH32" s="671" t="s">
        <v>55</v>
      </c>
      <c r="AI32" s="671" t="s">
        <v>55</v>
      </c>
      <c r="AJ32" s="672" t="s">
        <v>32</v>
      </c>
      <c r="AK32" s="1266" t="s">
        <v>3512</v>
      </c>
      <c r="AL32" s="24"/>
      <c r="AM32" s="24"/>
      <c r="AN32" s="26"/>
      <c r="AO32" s="24"/>
      <c r="AP32" s="24"/>
      <c r="AQ32" s="24"/>
      <c r="AR32" s="24"/>
      <c r="AS32" s="24"/>
      <c r="AT32" s="24"/>
    </row>
    <row r="33" spans="1:46" ht="19.5">
      <c r="A33" s="660">
        <v>45332</v>
      </c>
      <c r="B33" s="661">
        <v>102</v>
      </c>
      <c r="C33" s="662">
        <v>0.41666666666666669</v>
      </c>
      <c r="D33" s="663">
        <v>2401017</v>
      </c>
      <c r="E33" s="663" t="s">
        <v>21</v>
      </c>
      <c r="F33" s="663" t="s">
        <v>55</v>
      </c>
      <c r="G33" s="664">
        <v>14.61</v>
      </c>
      <c r="H33" s="664">
        <v>14.67</v>
      </c>
      <c r="I33" s="664">
        <v>14.74</v>
      </c>
      <c r="J33" s="665"/>
      <c r="K33" s="666">
        <v>0.4</v>
      </c>
      <c r="L33" s="121">
        <v>14.4</v>
      </c>
      <c r="M33" s="121">
        <v>33</v>
      </c>
      <c r="N33" s="121"/>
      <c r="O33" s="121">
        <v>40.799999999999997</v>
      </c>
      <c r="P33" s="666"/>
      <c r="Q33" s="121">
        <v>9.1999999999999993</v>
      </c>
      <c r="R33" s="805">
        <f ca="1">SUM(MG[[#This Row],[G 710µ]:[G 450µ]])</f>
        <v>0</v>
      </c>
      <c r="S33" s="677">
        <f>SUM(M33:P33)</f>
        <v>73.8</v>
      </c>
      <c r="T33" s="677">
        <f ca="1">SUM(MG[[#This Row],[G 710µ]:[G 450µ]])</f>
        <v>0</v>
      </c>
      <c r="U33" s="121">
        <v>0.8</v>
      </c>
      <c r="V33" s="121">
        <v>1.6</v>
      </c>
      <c r="W33" s="668">
        <v>76.599999999999994</v>
      </c>
      <c r="X33" s="668">
        <v>-0.08</v>
      </c>
      <c r="Y33" s="668">
        <v>23.17</v>
      </c>
      <c r="Z33" s="666"/>
      <c r="AA33" s="666"/>
      <c r="AB33" s="665"/>
      <c r="AC33" s="673"/>
      <c r="AD33" s="674"/>
      <c r="AE33" s="674"/>
      <c r="AF33" s="674"/>
      <c r="AG33" s="674"/>
      <c r="AH33" s="675" t="s">
        <v>55</v>
      </c>
      <c r="AI33" s="675" t="s">
        <v>55</v>
      </c>
      <c r="AJ33" s="676" t="s">
        <v>32</v>
      </c>
      <c r="AK33" s="44" t="s">
        <v>3513</v>
      </c>
      <c r="AL33" s="24"/>
      <c r="AM33" s="24"/>
      <c r="AN33" s="26"/>
      <c r="AO33" s="24"/>
      <c r="AP33" s="24"/>
      <c r="AQ33" s="24"/>
      <c r="AR33" s="24"/>
      <c r="AS33" s="24"/>
      <c r="AT33" s="24"/>
    </row>
    <row r="34" spans="1:46" ht="19.5">
      <c r="A34" s="660">
        <v>45334</v>
      </c>
      <c r="B34" s="661" t="s">
        <v>3506</v>
      </c>
      <c r="C34" s="662">
        <v>0.39583333333333331</v>
      </c>
      <c r="D34" s="663">
        <v>2401036</v>
      </c>
      <c r="E34" s="663" t="s">
        <v>39</v>
      </c>
      <c r="F34" s="663" t="s">
        <v>55</v>
      </c>
      <c r="G34" s="664">
        <v>13.82</v>
      </c>
      <c r="H34" s="664">
        <v>13.3</v>
      </c>
      <c r="I34" s="664"/>
      <c r="J34" s="665"/>
      <c r="K34" s="666">
        <v>0</v>
      </c>
      <c r="L34" s="121">
        <v>10</v>
      </c>
      <c r="M34" s="121">
        <v>28.4</v>
      </c>
      <c r="N34" s="121"/>
      <c r="O34" s="121">
        <v>45.6</v>
      </c>
      <c r="P34" s="666"/>
      <c r="Q34" s="121">
        <v>10.4</v>
      </c>
      <c r="R34" s="805">
        <f ca="1">SUM(MG[[#This Row],[G 710µ]:[G 450µ]])</f>
        <v>0</v>
      </c>
      <c r="S34" s="677">
        <f>SUM(M34:P34)</f>
        <v>74</v>
      </c>
      <c r="T34" s="677">
        <f ca="1">SUM(MG[[#This Row],[G 710µ]:[G 450µ]])</f>
        <v>0</v>
      </c>
      <c r="U34" s="121">
        <v>1</v>
      </c>
      <c r="V34" s="121">
        <v>3</v>
      </c>
      <c r="W34" s="668">
        <v>74.66</v>
      </c>
      <c r="X34" s="668">
        <v>0.35</v>
      </c>
      <c r="Y34" s="668">
        <v>24.25</v>
      </c>
      <c r="Z34" s="666"/>
      <c r="AA34" s="666"/>
      <c r="AB34" s="665"/>
      <c r="AC34" s="669"/>
      <c r="AD34" s="670"/>
      <c r="AE34" s="670"/>
      <c r="AF34" s="670" t="s">
        <v>55</v>
      </c>
      <c r="AG34" s="670" t="s">
        <v>55</v>
      </c>
      <c r="AH34" s="671" t="s">
        <v>55</v>
      </c>
      <c r="AI34" s="671" t="s">
        <v>55</v>
      </c>
      <c r="AJ34" s="672" t="s">
        <v>32</v>
      </c>
      <c r="AK34" s="1266" t="s">
        <v>3514</v>
      </c>
      <c r="AL34" s="24"/>
      <c r="AM34" s="24"/>
      <c r="AN34" s="26"/>
      <c r="AO34" s="24"/>
      <c r="AP34" s="24"/>
      <c r="AQ34" s="24"/>
      <c r="AR34" s="24"/>
      <c r="AS34" s="24"/>
      <c r="AT34" s="24"/>
    </row>
    <row r="35" spans="1:46" ht="19.5">
      <c r="A35" s="660">
        <v>45335</v>
      </c>
      <c r="B35" s="661" t="s">
        <v>3506</v>
      </c>
      <c r="C35" s="662">
        <v>0.4375</v>
      </c>
      <c r="D35" s="663">
        <v>2401058</v>
      </c>
      <c r="E35" s="663" t="s">
        <v>39</v>
      </c>
      <c r="F35" s="663" t="s">
        <v>55</v>
      </c>
      <c r="G35" s="664">
        <v>14.6</v>
      </c>
      <c r="H35" s="664">
        <v>15</v>
      </c>
      <c r="I35" s="664">
        <v>14.6</v>
      </c>
      <c r="J35" s="665">
        <v>0.68700000000000006</v>
      </c>
      <c r="K35" s="666">
        <v>0</v>
      </c>
      <c r="L35" s="121">
        <v>15.2</v>
      </c>
      <c r="M35" s="121">
        <v>30.6</v>
      </c>
      <c r="N35" s="121"/>
      <c r="O35" s="121">
        <v>41.2</v>
      </c>
      <c r="P35" s="666"/>
      <c r="Q35" s="121">
        <v>9</v>
      </c>
      <c r="R35" s="805">
        <f ca="1">SUM(MG[[#This Row],[G 710µ]:[G 450µ]])</f>
        <v>0</v>
      </c>
      <c r="S35" s="677">
        <f>SUM(M35:P35)</f>
        <v>71.800000000000011</v>
      </c>
      <c r="T35" s="677">
        <f ca="1">SUM(MG[[#This Row],[G 710µ]:[G 450µ]])</f>
        <v>0</v>
      </c>
      <c r="U35" s="121">
        <v>1</v>
      </c>
      <c r="V35" s="121">
        <v>1</v>
      </c>
      <c r="W35" s="668">
        <v>76.39</v>
      </c>
      <c r="X35" s="668">
        <v>-0.05</v>
      </c>
      <c r="Y35" s="668">
        <v>23.01</v>
      </c>
      <c r="Z35" s="666"/>
      <c r="AA35" s="666"/>
      <c r="AB35" s="665"/>
      <c r="AC35" s="673"/>
      <c r="AD35" s="674"/>
      <c r="AE35" s="674"/>
      <c r="AF35" s="674" t="s">
        <v>55</v>
      </c>
      <c r="AG35" s="674" t="s">
        <v>55</v>
      </c>
      <c r="AH35" s="675" t="s">
        <v>55</v>
      </c>
      <c r="AI35" s="675" t="s">
        <v>55</v>
      </c>
      <c r="AJ35" s="676" t="s">
        <v>32</v>
      </c>
      <c r="AK35" s="44" t="s">
        <v>3515</v>
      </c>
      <c r="AL35" s="24"/>
      <c r="AM35" s="24"/>
      <c r="AN35" s="26"/>
      <c r="AO35" s="24"/>
      <c r="AP35" s="24"/>
      <c r="AQ35" s="24"/>
      <c r="AR35" s="24"/>
      <c r="AS35" s="24"/>
      <c r="AT35" s="24"/>
    </row>
    <row r="36" spans="1:46" ht="19.5">
      <c r="A36" s="660">
        <v>45336</v>
      </c>
      <c r="B36" s="661">
        <v>102</v>
      </c>
      <c r="C36" s="662">
        <v>0.4375</v>
      </c>
      <c r="D36" s="663">
        <v>2401106</v>
      </c>
      <c r="E36" s="663" t="s">
        <v>39</v>
      </c>
      <c r="F36" s="663" t="s">
        <v>55</v>
      </c>
      <c r="G36" s="664">
        <v>14</v>
      </c>
      <c r="H36" s="664"/>
      <c r="I36" s="664"/>
      <c r="J36" s="665"/>
      <c r="K36" s="666"/>
      <c r="L36" s="121"/>
      <c r="M36" s="121"/>
      <c r="N36" s="121"/>
      <c r="O36" s="121"/>
      <c r="P36" s="666"/>
      <c r="Q36" s="121"/>
      <c r="R36" s="121"/>
      <c r="S36" s="677"/>
      <c r="T36" s="677">
        <f>SUM(MG[[#This Row],[G 710µ]:[G 450µ]])</f>
        <v>0</v>
      </c>
      <c r="U36" s="121"/>
      <c r="V36" s="121"/>
      <c r="W36" s="668">
        <v>78.099999999999994</v>
      </c>
      <c r="X36" s="668">
        <v>-0.31</v>
      </c>
      <c r="Y36" s="668">
        <v>23.29</v>
      </c>
      <c r="Z36" s="666"/>
      <c r="AA36" s="666"/>
      <c r="AB36" s="665"/>
      <c r="AC36" s="669"/>
      <c r="AD36" s="670"/>
      <c r="AE36" s="670"/>
      <c r="AF36" s="670" t="s">
        <v>55</v>
      </c>
      <c r="AG36" s="670" t="s">
        <v>55</v>
      </c>
      <c r="AH36" s="671" t="s">
        <v>55</v>
      </c>
      <c r="AI36" s="671" t="s">
        <v>55</v>
      </c>
      <c r="AJ36" s="672" t="s">
        <v>32</v>
      </c>
      <c r="AK36" s="1266" t="s">
        <v>3516</v>
      </c>
      <c r="AL36" s="24"/>
      <c r="AM36" s="24"/>
      <c r="AN36" s="26"/>
      <c r="AO36" s="24"/>
      <c r="AP36" s="24"/>
      <c r="AQ36" s="24"/>
      <c r="AR36" s="24"/>
      <c r="AS36" s="24"/>
      <c r="AT36" s="24"/>
    </row>
    <row r="37" spans="1:46" ht="19.5">
      <c r="A37" s="660">
        <v>45337</v>
      </c>
      <c r="B37" s="661" t="s">
        <v>3506</v>
      </c>
      <c r="C37" s="662">
        <v>0.375</v>
      </c>
      <c r="D37" s="663">
        <v>2401130</v>
      </c>
      <c r="E37" s="663" t="s">
        <v>39</v>
      </c>
      <c r="F37" s="663" t="s">
        <v>55</v>
      </c>
      <c r="G37" s="664">
        <v>14.17</v>
      </c>
      <c r="H37" s="664"/>
      <c r="I37" s="664">
        <v>14.4</v>
      </c>
      <c r="J37" s="665">
        <v>0.66900000000000004</v>
      </c>
      <c r="K37" s="666">
        <v>0</v>
      </c>
      <c r="L37" s="121">
        <v>13</v>
      </c>
      <c r="M37" s="121">
        <v>30</v>
      </c>
      <c r="N37" s="121"/>
      <c r="O37" s="121">
        <v>41</v>
      </c>
      <c r="P37" s="666"/>
      <c r="Q37" s="121">
        <v>10</v>
      </c>
      <c r="R37" s="805">
        <f ca="1">SUM(MG[[#This Row],[G 710µ]:[G 450µ]])</f>
        <v>0</v>
      </c>
      <c r="S37" s="677">
        <f>SUM(M37:P37)</f>
        <v>71</v>
      </c>
      <c r="T37" s="677">
        <f ca="1">SUM(MG[[#This Row],[G 710µ]:[G 450µ]])</f>
        <v>0</v>
      </c>
      <c r="U37" s="121">
        <v>2</v>
      </c>
      <c r="V37" s="121">
        <v>2</v>
      </c>
      <c r="W37" s="668">
        <v>79.989999999999995</v>
      </c>
      <c r="X37" s="668">
        <v>-0.36</v>
      </c>
      <c r="Y37" s="668">
        <v>24.22</v>
      </c>
      <c r="Z37" s="666">
        <v>5</v>
      </c>
      <c r="AA37" s="666">
        <v>40</v>
      </c>
      <c r="AB37" s="665">
        <v>0.76</v>
      </c>
      <c r="AC37" s="673"/>
      <c r="AD37" s="674"/>
      <c r="AE37" s="670" t="s">
        <v>27</v>
      </c>
      <c r="AF37" s="674" t="s">
        <v>55</v>
      </c>
      <c r="AG37" s="674" t="s">
        <v>55</v>
      </c>
      <c r="AH37" s="675" t="s">
        <v>55</v>
      </c>
      <c r="AI37" s="675" t="s">
        <v>55</v>
      </c>
      <c r="AJ37" s="676" t="s">
        <v>32</v>
      </c>
      <c r="AK37" s="44" t="s">
        <v>3517</v>
      </c>
      <c r="AL37" s="24"/>
      <c r="AM37" s="24"/>
      <c r="AN37" s="26"/>
      <c r="AO37" s="24"/>
      <c r="AP37" s="24"/>
      <c r="AQ37" s="24"/>
      <c r="AR37" s="24"/>
      <c r="AS37" s="24"/>
      <c r="AT37" s="24"/>
    </row>
    <row r="38" spans="1:46" ht="19.5">
      <c r="A38" s="660">
        <v>45338</v>
      </c>
      <c r="B38" s="661" t="s">
        <v>3506</v>
      </c>
      <c r="C38" s="662">
        <v>0.4375</v>
      </c>
      <c r="D38" s="663">
        <v>2401165</v>
      </c>
      <c r="E38" s="663" t="s">
        <v>21</v>
      </c>
      <c r="F38" s="663" t="s">
        <v>55</v>
      </c>
      <c r="G38" s="664">
        <v>14.42</v>
      </c>
      <c r="H38" s="664"/>
      <c r="I38" s="664"/>
      <c r="J38" s="665"/>
      <c r="K38" s="666"/>
      <c r="L38" s="121"/>
      <c r="M38" s="121"/>
      <c r="N38" s="121"/>
      <c r="O38" s="121"/>
      <c r="P38" s="666"/>
      <c r="Q38" s="121"/>
      <c r="R38" s="121"/>
      <c r="S38" s="677"/>
      <c r="T38" s="677">
        <f>SUM(MG[[#This Row],[G 710µ]:[G 450µ]])</f>
        <v>0</v>
      </c>
      <c r="U38" s="121"/>
      <c r="V38" s="121"/>
      <c r="W38" s="668">
        <v>79.83</v>
      </c>
      <c r="X38" s="668">
        <v>-0.6</v>
      </c>
      <c r="Y38" s="668">
        <v>21.94</v>
      </c>
      <c r="Z38" s="666">
        <v>4</v>
      </c>
      <c r="AA38" s="666">
        <v>57</v>
      </c>
      <c r="AB38" s="665"/>
      <c r="AC38" s="669"/>
      <c r="AD38" s="670"/>
      <c r="AE38" s="670" t="s">
        <v>62</v>
      </c>
      <c r="AF38" s="670"/>
      <c r="AG38" s="670"/>
      <c r="AH38" s="671" t="s">
        <v>55</v>
      </c>
      <c r="AI38" s="671" t="s">
        <v>55</v>
      </c>
      <c r="AJ38" s="672" t="s">
        <v>32</v>
      </c>
      <c r="AK38" s="1266" t="s">
        <v>3518</v>
      </c>
      <c r="AL38" s="24"/>
      <c r="AM38" s="24"/>
      <c r="AN38" s="26"/>
      <c r="AO38" s="24"/>
      <c r="AP38" s="24"/>
      <c r="AQ38" s="24"/>
      <c r="AR38" s="24"/>
      <c r="AS38" s="24"/>
      <c r="AT38" s="24"/>
    </row>
    <row r="39" spans="1:46" ht="19.5">
      <c r="A39" s="660">
        <v>45338</v>
      </c>
      <c r="B39" s="661" t="s">
        <v>3506</v>
      </c>
      <c r="C39" s="662">
        <v>0.4375</v>
      </c>
      <c r="D39" s="663">
        <v>2401173</v>
      </c>
      <c r="E39" s="663" t="s">
        <v>39</v>
      </c>
      <c r="F39" s="663" t="s">
        <v>55</v>
      </c>
      <c r="G39" s="664">
        <v>14.4</v>
      </c>
      <c r="H39" s="664"/>
      <c r="I39" s="664"/>
      <c r="J39" s="665"/>
      <c r="K39" s="666"/>
      <c r="L39" s="121"/>
      <c r="M39" s="121"/>
      <c r="N39" s="121"/>
      <c r="O39" s="121"/>
      <c r="P39" s="666"/>
      <c r="Q39" s="121"/>
      <c r="R39" s="121"/>
      <c r="S39" s="677"/>
      <c r="T39" s="677">
        <f>SUM(MG[[#This Row],[G 710µ]:[G 450µ]])</f>
        <v>0</v>
      </c>
      <c r="U39" s="121"/>
      <c r="V39" s="121"/>
      <c r="W39" s="668">
        <v>79.2</v>
      </c>
      <c r="X39" s="668">
        <v>-0.3</v>
      </c>
      <c r="Y39" s="668">
        <v>21.37</v>
      </c>
      <c r="Z39" s="666">
        <v>5</v>
      </c>
      <c r="AA39" s="666">
        <v>66</v>
      </c>
      <c r="AB39" s="665"/>
      <c r="AC39" s="673"/>
      <c r="AD39" s="674"/>
      <c r="AE39" s="674"/>
      <c r="AF39" s="674" t="s">
        <v>55</v>
      </c>
      <c r="AG39" s="674" t="s">
        <v>55</v>
      </c>
      <c r="AH39" s="675" t="s">
        <v>55</v>
      </c>
      <c r="AI39" s="675" t="s">
        <v>55</v>
      </c>
      <c r="AJ39" s="676" t="s">
        <v>32</v>
      </c>
      <c r="AK39" s="44" t="s">
        <v>3519</v>
      </c>
      <c r="AL39" s="24"/>
      <c r="AM39" s="24"/>
      <c r="AN39" s="26"/>
      <c r="AO39" s="24"/>
      <c r="AP39" s="24"/>
      <c r="AQ39" s="24"/>
      <c r="AR39" s="24"/>
      <c r="AS39" s="24"/>
      <c r="AT39" s="24"/>
    </row>
    <row r="40" spans="1:46" ht="19.5">
      <c r="A40" s="660">
        <v>45339</v>
      </c>
      <c r="B40" s="661" t="s">
        <v>3506</v>
      </c>
      <c r="C40" s="662">
        <v>0.41666666666666669</v>
      </c>
      <c r="D40" s="663">
        <v>2401200</v>
      </c>
      <c r="E40" s="663" t="s">
        <v>39</v>
      </c>
      <c r="F40" s="663" t="s">
        <v>55</v>
      </c>
      <c r="G40" s="664">
        <v>14.46</v>
      </c>
      <c r="H40" s="664"/>
      <c r="I40" s="664"/>
      <c r="J40" s="665"/>
      <c r="K40" s="666">
        <v>0</v>
      </c>
      <c r="L40" s="121">
        <v>15</v>
      </c>
      <c r="M40" s="121">
        <v>28</v>
      </c>
      <c r="N40" s="121"/>
      <c r="O40" s="121">
        <v>43</v>
      </c>
      <c r="P40" s="666"/>
      <c r="Q40" s="121">
        <v>8</v>
      </c>
      <c r="R40" s="805">
        <f ca="1">SUM(MG[[#This Row],[G 710µ]:[G 450µ]])</f>
        <v>0</v>
      </c>
      <c r="S40" s="677">
        <f>SUM(M40:P40)</f>
        <v>71</v>
      </c>
      <c r="T40" s="677">
        <f ca="1">SUM(MG[[#This Row],[G 710µ]:[G 450µ]])</f>
        <v>0</v>
      </c>
      <c r="U40" s="121">
        <v>2</v>
      </c>
      <c r="V40" s="121">
        <v>2</v>
      </c>
      <c r="W40" s="668">
        <v>79.78</v>
      </c>
      <c r="X40" s="668">
        <v>-0.64</v>
      </c>
      <c r="Y40" s="668">
        <v>22.02</v>
      </c>
      <c r="Z40" s="666"/>
      <c r="AA40" s="666"/>
      <c r="AB40" s="665"/>
      <c r="AC40" s="669"/>
      <c r="AD40" s="670"/>
      <c r="AE40" s="670"/>
      <c r="AF40" s="670" t="s">
        <v>55</v>
      </c>
      <c r="AG40" s="670" t="s">
        <v>55</v>
      </c>
      <c r="AH40" s="671" t="s">
        <v>55</v>
      </c>
      <c r="AI40" s="671" t="s">
        <v>55</v>
      </c>
      <c r="AJ40" s="672" t="s">
        <v>32</v>
      </c>
      <c r="AK40" s="1266" t="s">
        <v>3520</v>
      </c>
      <c r="AL40" s="24"/>
      <c r="AM40" s="24"/>
      <c r="AN40" s="26"/>
      <c r="AO40" s="24"/>
      <c r="AP40" s="24"/>
      <c r="AQ40" s="24"/>
      <c r="AR40" s="24"/>
      <c r="AS40" s="24"/>
      <c r="AT40" s="24"/>
    </row>
    <row r="41" spans="1:46" ht="19.5">
      <c r="A41" s="660">
        <v>45339</v>
      </c>
      <c r="B41" s="661" t="s">
        <v>3506</v>
      </c>
      <c r="C41" s="662">
        <v>0.46527777777777779</v>
      </c>
      <c r="D41" s="663">
        <v>2401202</v>
      </c>
      <c r="E41" s="663" t="s">
        <v>39</v>
      </c>
      <c r="F41" s="663" t="s">
        <v>55</v>
      </c>
      <c r="G41" s="664">
        <v>14.14</v>
      </c>
      <c r="H41" s="664"/>
      <c r="I41" s="664"/>
      <c r="J41" s="665"/>
      <c r="K41" s="666"/>
      <c r="L41" s="121"/>
      <c r="M41" s="121"/>
      <c r="N41" s="121"/>
      <c r="O41" s="121"/>
      <c r="P41" s="666"/>
      <c r="Q41" s="121"/>
      <c r="R41" s="121"/>
      <c r="S41" s="677"/>
      <c r="T41" s="677">
        <f>SUM(MG[[#This Row],[G 710µ]:[G 450µ]])</f>
        <v>0</v>
      </c>
      <c r="U41" s="121"/>
      <c r="V41" s="121"/>
      <c r="W41" s="668">
        <v>79.41</v>
      </c>
      <c r="X41" s="668">
        <v>-0.44</v>
      </c>
      <c r="Y41" s="668">
        <v>21.77</v>
      </c>
      <c r="Z41" s="666"/>
      <c r="AA41" s="666"/>
      <c r="AB41" s="665"/>
      <c r="AC41" s="39"/>
      <c r="AD41" s="806" t="s">
        <v>2349</v>
      </c>
      <c r="AE41" s="674"/>
      <c r="AF41" s="674" t="s">
        <v>55</v>
      </c>
      <c r="AG41" s="674" t="s">
        <v>55</v>
      </c>
      <c r="AH41" s="675" t="s">
        <v>55</v>
      </c>
      <c r="AI41" s="675" t="s">
        <v>55</v>
      </c>
      <c r="AJ41" s="676" t="s">
        <v>32</v>
      </c>
      <c r="AK41" s="44" t="s">
        <v>3521</v>
      </c>
      <c r="AL41" s="24"/>
      <c r="AM41" s="24"/>
      <c r="AN41" s="26"/>
      <c r="AO41" s="24"/>
      <c r="AP41" s="24"/>
      <c r="AQ41" s="24"/>
      <c r="AR41" s="24"/>
      <c r="AS41" s="24"/>
      <c r="AT41" s="24"/>
    </row>
    <row r="42" spans="1:46" ht="19.5">
      <c r="A42" s="660">
        <v>45341</v>
      </c>
      <c r="B42" s="661" t="s">
        <v>3506</v>
      </c>
      <c r="C42" s="662">
        <v>0.41666666666666669</v>
      </c>
      <c r="D42" s="663">
        <v>2401227</v>
      </c>
      <c r="E42" s="663" t="s">
        <v>39</v>
      </c>
      <c r="F42" s="663" t="s">
        <v>55</v>
      </c>
      <c r="G42" s="664">
        <v>13.98</v>
      </c>
      <c r="H42" s="664"/>
      <c r="I42" s="664">
        <v>14.2</v>
      </c>
      <c r="J42" s="665"/>
      <c r="K42" s="666">
        <v>0</v>
      </c>
      <c r="L42" s="121">
        <v>16.2</v>
      </c>
      <c r="M42" s="121">
        <v>24.2</v>
      </c>
      <c r="N42" s="121"/>
      <c r="O42" s="121">
        <v>41.8</v>
      </c>
      <c r="P42" s="666"/>
      <c r="Q42" s="121">
        <v>12</v>
      </c>
      <c r="R42" s="121">
        <f ca="1">SUM(MG[[#This Row],[G 710µ]:[G 450µ]])</f>
        <v>0</v>
      </c>
      <c r="S42" s="677">
        <f>SUM(M42:P42)</f>
        <v>66</v>
      </c>
      <c r="T42" s="677">
        <f ca="1">SUM(MG[[#This Row],[G 710µ]:[G 450µ]])</f>
        <v>0</v>
      </c>
      <c r="U42" s="121">
        <v>1.6</v>
      </c>
      <c r="V42" s="121">
        <v>3.4</v>
      </c>
      <c r="W42" s="668">
        <v>79.63</v>
      </c>
      <c r="X42" s="668">
        <v>-0.01</v>
      </c>
      <c r="Y42" s="668">
        <v>22.82</v>
      </c>
      <c r="Z42" s="666"/>
      <c r="AA42" s="666"/>
      <c r="AB42" s="665"/>
      <c r="AC42" s="669"/>
      <c r="AD42" s="670"/>
      <c r="AE42" s="670"/>
      <c r="AF42" s="670" t="s">
        <v>55</v>
      </c>
      <c r="AG42" s="670" t="s">
        <v>55</v>
      </c>
      <c r="AH42" s="671" t="s">
        <v>55</v>
      </c>
      <c r="AI42" s="671" t="s">
        <v>55</v>
      </c>
      <c r="AJ42" s="672" t="s">
        <v>32</v>
      </c>
      <c r="AK42" s="1266" t="s">
        <v>3522</v>
      </c>
      <c r="AL42" s="24"/>
      <c r="AM42" s="24"/>
      <c r="AN42" s="26"/>
      <c r="AO42" s="24"/>
      <c r="AP42" s="24"/>
      <c r="AQ42" s="24"/>
      <c r="AR42" s="24"/>
      <c r="AS42" s="24"/>
      <c r="AT42" s="24"/>
    </row>
    <row r="43" spans="1:46" ht="19.5">
      <c r="A43" s="660">
        <v>45342</v>
      </c>
      <c r="B43" s="661" t="s">
        <v>3523</v>
      </c>
      <c r="C43" s="662">
        <v>0.40972222222222221</v>
      </c>
      <c r="D43" s="663">
        <v>2401265</v>
      </c>
      <c r="E43" s="663" t="s">
        <v>39</v>
      </c>
      <c r="F43" s="663" t="s">
        <v>55</v>
      </c>
      <c r="G43" s="664">
        <v>14.22</v>
      </c>
      <c r="H43" s="664"/>
      <c r="I43" s="664"/>
      <c r="J43" s="665"/>
      <c r="K43" s="666">
        <v>0</v>
      </c>
      <c r="L43" s="121">
        <v>10</v>
      </c>
      <c r="M43" s="121">
        <v>26.2</v>
      </c>
      <c r="N43" s="121"/>
      <c r="O43" s="121">
        <v>44.6</v>
      </c>
      <c r="P43" s="666"/>
      <c r="Q43" s="121">
        <v>12</v>
      </c>
      <c r="R43" s="121">
        <f ca="1">SUM(MG[[#This Row],[G 710µ]:[G 450µ]])</f>
        <v>0</v>
      </c>
      <c r="S43" s="677">
        <f>SUM(M43:P43)</f>
        <v>70.8</v>
      </c>
      <c r="T43" s="677">
        <f ca="1">SUM(MG[[#This Row],[G 710µ]:[G 450µ]])</f>
        <v>0</v>
      </c>
      <c r="U43" s="121">
        <v>1.4</v>
      </c>
      <c r="V43" s="121">
        <v>3.2</v>
      </c>
      <c r="W43" s="668">
        <v>76.709999999999994</v>
      </c>
      <c r="X43" s="668">
        <v>0</v>
      </c>
      <c r="Y43" s="668">
        <v>22.61</v>
      </c>
      <c r="Z43" s="666">
        <v>3</v>
      </c>
      <c r="AA43" s="666">
        <v>30</v>
      </c>
      <c r="AB43" s="665"/>
      <c r="AC43" s="673"/>
      <c r="AD43" s="674"/>
      <c r="AE43" s="670" t="s">
        <v>27</v>
      </c>
      <c r="AF43" s="674" t="s">
        <v>55</v>
      </c>
      <c r="AG43" s="674" t="s">
        <v>55</v>
      </c>
      <c r="AH43" s="675" t="s">
        <v>55</v>
      </c>
      <c r="AI43" s="675" t="s">
        <v>55</v>
      </c>
      <c r="AJ43" s="676" t="s">
        <v>32</v>
      </c>
      <c r="AK43" s="44" t="s">
        <v>3524</v>
      </c>
      <c r="AL43" s="24"/>
      <c r="AM43" s="24"/>
      <c r="AN43" s="26"/>
      <c r="AO43" s="24"/>
      <c r="AP43" s="24"/>
      <c r="AQ43" s="24"/>
      <c r="AR43" s="24"/>
      <c r="AS43" s="24"/>
      <c r="AT43" s="24"/>
    </row>
    <row r="44" spans="1:46" ht="19.5">
      <c r="A44" s="660">
        <v>45343</v>
      </c>
      <c r="B44" s="661">
        <v>202</v>
      </c>
      <c r="C44" s="662">
        <v>0.41666666666666669</v>
      </c>
      <c r="D44" s="663">
        <v>2401286</v>
      </c>
      <c r="E44" s="663" t="s">
        <v>39</v>
      </c>
      <c r="F44" s="663" t="s">
        <v>55</v>
      </c>
      <c r="G44" s="664">
        <v>14.11</v>
      </c>
      <c r="H44" s="664"/>
      <c r="I44" s="664">
        <v>14.5</v>
      </c>
      <c r="J44" s="665"/>
      <c r="K44" s="666">
        <v>0.4</v>
      </c>
      <c r="L44" s="121">
        <v>11.2</v>
      </c>
      <c r="M44" s="121">
        <v>26.6</v>
      </c>
      <c r="N44" s="121"/>
      <c r="O44" s="121">
        <v>42</v>
      </c>
      <c r="P44" s="666"/>
      <c r="Q44" s="121">
        <v>13.2</v>
      </c>
      <c r="R44" s="121">
        <f ca="1">SUM(MG[[#This Row],[G 710µ]:[G 450µ]])</f>
        <v>0</v>
      </c>
      <c r="S44" s="677">
        <f>SUM(M44:P44)</f>
        <v>68.599999999999994</v>
      </c>
      <c r="T44" s="677">
        <f ca="1">SUM(MG[[#This Row],[G 710µ]:[G 450µ]])</f>
        <v>0</v>
      </c>
      <c r="U44" s="121">
        <v>1.8</v>
      </c>
      <c r="V44" s="121">
        <v>4</v>
      </c>
      <c r="W44" s="668">
        <v>76.75</v>
      </c>
      <c r="X44" s="668">
        <v>-0.1</v>
      </c>
      <c r="Y44" s="668">
        <v>23.12</v>
      </c>
      <c r="Z44" s="666"/>
      <c r="AA44" s="666"/>
      <c r="AB44" s="665"/>
      <c r="AC44" s="669"/>
      <c r="AD44" s="670"/>
      <c r="AE44" s="670"/>
      <c r="AF44" s="670" t="s">
        <v>55</v>
      </c>
      <c r="AG44" s="670" t="s">
        <v>55</v>
      </c>
      <c r="AH44" s="671" t="s">
        <v>55</v>
      </c>
      <c r="AI44" s="671" t="s">
        <v>55</v>
      </c>
      <c r="AJ44" s="672" t="s">
        <v>32</v>
      </c>
      <c r="AK44" s="1266" t="s">
        <v>3525</v>
      </c>
      <c r="AL44" s="24"/>
      <c r="AM44" s="24"/>
      <c r="AN44" s="26"/>
      <c r="AO44" s="24"/>
      <c r="AP44" s="24"/>
      <c r="AQ44" s="24"/>
      <c r="AR44" s="24"/>
      <c r="AS44" s="24"/>
      <c r="AT44" s="24"/>
    </row>
    <row r="45" spans="1:46" ht="19.5">
      <c r="A45" s="660">
        <v>45344</v>
      </c>
      <c r="B45" s="661" t="s">
        <v>3526</v>
      </c>
      <c r="C45" s="662">
        <v>0.41666666666666669</v>
      </c>
      <c r="D45" s="663">
        <v>2401316</v>
      </c>
      <c r="E45" s="663" t="s">
        <v>39</v>
      </c>
      <c r="F45" s="663" t="s">
        <v>55</v>
      </c>
      <c r="G45" s="807">
        <v>14.6</v>
      </c>
      <c r="H45" s="807">
        <v>14.8</v>
      </c>
      <c r="I45" s="807">
        <v>14.9</v>
      </c>
      <c r="J45" s="665"/>
      <c r="K45" s="666">
        <v>0</v>
      </c>
      <c r="L45" s="121">
        <v>12.6</v>
      </c>
      <c r="M45" s="121">
        <v>24.4</v>
      </c>
      <c r="N45" s="121"/>
      <c r="O45" s="121">
        <v>40.6</v>
      </c>
      <c r="P45" s="666"/>
      <c r="Q45" s="121">
        <v>11.6</v>
      </c>
      <c r="R45" s="121">
        <f ca="1">SUM(MG[[#This Row],[G 710µ]:[G 450µ]])</f>
        <v>0</v>
      </c>
      <c r="S45" s="677">
        <f>SUM(M45:P45)</f>
        <v>65</v>
      </c>
      <c r="T45" s="677">
        <f ca="1">SUM(MG[[#This Row],[G 710µ]:[G 450µ]])</f>
        <v>0</v>
      </c>
      <c r="U45" s="121">
        <v>1</v>
      </c>
      <c r="V45" s="121">
        <v>3</v>
      </c>
      <c r="W45" s="668">
        <v>76.5</v>
      </c>
      <c r="X45" s="668">
        <v>0.84</v>
      </c>
      <c r="Y45" s="668">
        <v>23.77</v>
      </c>
      <c r="Z45" s="666">
        <v>3</v>
      </c>
      <c r="AA45" s="666">
        <v>31</v>
      </c>
      <c r="AB45" s="665"/>
      <c r="AC45" s="673"/>
      <c r="AD45" s="674"/>
      <c r="AE45" s="670" t="s">
        <v>62</v>
      </c>
      <c r="AF45" s="674" t="s">
        <v>55</v>
      </c>
      <c r="AG45" s="674" t="s">
        <v>55</v>
      </c>
      <c r="AH45" s="675" t="s">
        <v>55</v>
      </c>
      <c r="AI45" s="675" t="s">
        <v>55</v>
      </c>
      <c r="AJ45" s="676" t="s">
        <v>32</v>
      </c>
      <c r="AK45" s="44" t="s">
        <v>3527</v>
      </c>
      <c r="AL45" s="24"/>
      <c r="AM45" s="24"/>
      <c r="AN45" s="26"/>
      <c r="AO45" s="24"/>
      <c r="AP45" s="24"/>
      <c r="AQ45" s="24"/>
      <c r="AR45" s="24"/>
      <c r="AS45" s="24"/>
      <c r="AT45" s="24"/>
    </row>
    <row r="46" spans="1:46" ht="19.5">
      <c r="A46" s="660">
        <v>45345</v>
      </c>
      <c r="B46" s="661">
        <v>202</v>
      </c>
      <c r="C46" s="662">
        <v>0.41666666666666669</v>
      </c>
      <c r="D46" s="663">
        <v>2401344</v>
      </c>
      <c r="E46" s="663" t="s">
        <v>39</v>
      </c>
      <c r="F46" s="663" t="s">
        <v>55</v>
      </c>
      <c r="G46" s="664">
        <v>13.84</v>
      </c>
      <c r="H46" s="807"/>
      <c r="I46" s="664">
        <v>14</v>
      </c>
      <c r="J46" s="665"/>
      <c r="K46" s="666"/>
      <c r="L46" s="121"/>
      <c r="M46" s="121"/>
      <c r="N46" s="121"/>
      <c r="O46" s="121"/>
      <c r="P46" s="666"/>
      <c r="Q46" s="121"/>
      <c r="R46" s="121"/>
      <c r="S46" s="677"/>
      <c r="T46" s="677">
        <f>SUM(MG[[#This Row],[G 710µ]:[G 450µ]])</f>
        <v>0</v>
      </c>
      <c r="U46" s="121"/>
      <c r="V46" s="121"/>
      <c r="W46" s="668">
        <v>76.53</v>
      </c>
      <c r="X46" s="668">
        <v>0.02</v>
      </c>
      <c r="Y46" s="668">
        <v>23.04</v>
      </c>
      <c r="Z46" s="666">
        <v>3</v>
      </c>
      <c r="AA46" s="666">
        <v>20</v>
      </c>
      <c r="AB46" s="665"/>
      <c r="AC46" s="669"/>
      <c r="AD46" s="670"/>
      <c r="AE46" s="670"/>
      <c r="AF46" s="670" t="s">
        <v>55</v>
      </c>
      <c r="AG46" s="670" t="s">
        <v>55</v>
      </c>
      <c r="AH46" s="671" t="s">
        <v>55</v>
      </c>
      <c r="AI46" s="671" t="s">
        <v>55</v>
      </c>
      <c r="AJ46" s="672" t="s">
        <v>32</v>
      </c>
      <c r="AK46" s="1266" t="s">
        <v>3528</v>
      </c>
      <c r="AL46" s="24"/>
      <c r="AM46" s="24"/>
      <c r="AN46" s="26"/>
      <c r="AO46" s="24"/>
      <c r="AP46" s="24"/>
      <c r="AQ46" s="24"/>
      <c r="AR46" s="24"/>
      <c r="AS46" s="24"/>
      <c r="AT46" s="24"/>
    </row>
    <row r="47" spans="1:46" ht="19.5">
      <c r="A47" s="660">
        <v>45346</v>
      </c>
      <c r="B47" s="661">
        <v>202</v>
      </c>
      <c r="C47" s="662">
        <v>0.39583333333333331</v>
      </c>
      <c r="D47" s="663">
        <v>2401369</v>
      </c>
      <c r="E47" s="663" t="s">
        <v>39</v>
      </c>
      <c r="F47" s="663" t="s">
        <v>55</v>
      </c>
      <c r="G47" s="664">
        <v>14.3</v>
      </c>
      <c r="H47" s="807"/>
      <c r="I47" s="664"/>
      <c r="J47" s="665">
        <v>0.66800000000000004</v>
      </c>
      <c r="K47" s="666">
        <v>0</v>
      </c>
      <c r="L47" s="121">
        <v>10.8</v>
      </c>
      <c r="M47" s="121">
        <v>24</v>
      </c>
      <c r="N47" s="121"/>
      <c r="O47" s="121">
        <v>42.8</v>
      </c>
      <c r="P47" s="666"/>
      <c r="Q47" s="121">
        <v>17.600000000000001</v>
      </c>
      <c r="R47" s="121">
        <f ca="1">SUM(MG[[#This Row],[G 710µ]:[G 450µ]])</f>
        <v>0</v>
      </c>
      <c r="S47" s="677">
        <f>SUM(M47:P47)</f>
        <v>66.8</v>
      </c>
      <c r="T47" s="677">
        <f ca="1">SUM(MG[[#This Row],[G 710µ]:[G 450µ]])</f>
        <v>0</v>
      </c>
      <c r="U47" s="121">
        <v>1</v>
      </c>
      <c r="V47" s="121">
        <v>4</v>
      </c>
      <c r="W47" s="668">
        <v>77.62</v>
      </c>
      <c r="X47" s="668">
        <v>-0.35</v>
      </c>
      <c r="Y47" s="668">
        <v>24.39</v>
      </c>
      <c r="Z47" s="666">
        <v>6</v>
      </c>
      <c r="AA47" s="666">
        <v>32</v>
      </c>
      <c r="AB47" s="665"/>
      <c r="AC47" s="673"/>
      <c r="AD47" s="674"/>
      <c r="AE47" s="674"/>
      <c r="AF47" s="674" t="s">
        <v>55</v>
      </c>
      <c r="AG47" s="674" t="s">
        <v>55</v>
      </c>
      <c r="AH47" s="675" t="s">
        <v>55</v>
      </c>
      <c r="AI47" s="675" t="s">
        <v>55</v>
      </c>
      <c r="AJ47" s="676" t="s">
        <v>32</v>
      </c>
      <c r="AK47" s="44" t="s">
        <v>3529</v>
      </c>
      <c r="AL47" s="24"/>
      <c r="AM47" s="24"/>
      <c r="AN47" s="26"/>
      <c r="AO47" s="24"/>
      <c r="AP47" s="24"/>
      <c r="AQ47" s="24"/>
      <c r="AR47" s="24"/>
      <c r="AS47" s="24"/>
      <c r="AT47" s="24"/>
    </row>
    <row r="48" spans="1:46" ht="19.5">
      <c r="A48" s="660">
        <v>45346</v>
      </c>
      <c r="B48" s="661">
        <v>202</v>
      </c>
      <c r="C48" s="662">
        <v>0.48958333333333331</v>
      </c>
      <c r="D48" s="663">
        <v>2401381</v>
      </c>
      <c r="E48" s="663" t="s">
        <v>21</v>
      </c>
      <c r="F48" s="663" t="s">
        <v>55</v>
      </c>
      <c r="G48" s="807">
        <v>14.55</v>
      </c>
      <c r="H48" s="807"/>
      <c r="I48" s="664"/>
      <c r="J48" s="665"/>
      <c r="K48" s="666"/>
      <c r="L48" s="121"/>
      <c r="M48" s="121"/>
      <c r="N48" s="121"/>
      <c r="O48" s="121"/>
      <c r="P48" s="666"/>
      <c r="Q48" s="121"/>
      <c r="R48" s="121"/>
      <c r="S48" s="677"/>
      <c r="T48" s="677">
        <f>SUM(MG[[#This Row],[G 710µ]:[G 450µ]])</f>
        <v>0</v>
      </c>
      <c r="U48" s="121"/>
      <c r="V48" s="121"/>
      <c r="W48" s="668"/>
      <c r="X48" s="668"/>
      <c r="Y48" s="668"/>
      <c r="Z48" s="666">
        <v>4</v>
      </c>
      <c r="AA48" s="666">
        <v>18</v>
      </c>
      <c r="AB48" s="665"/>
      <c r="AC48" s="669"/>
      <c r="AD48" s="670"/>
      <c r="AE48" s="670" t="s">
        <v>62</v>
      </c>
      <c r="AF48" s="670"/>
      <c r="AG48" s="670"/>
      <c r="AH48" s="671" t="s">
        <v>55</v>
      </c>
      <c r="AI48" s="671" t="s">
        <v>55</v>
      </c>
      <c r="AJ48" s="672" t="s">
        <v>32</v>
      </c>
      <c r="AK48" s="1266" t="s">
        <v>3530</v>
      </c>
      <c r="AL48" s="24"/>
      <c r="AM48" s="24"/>
      <c r="AN48" s="26"/>
      <c r="AO48" s="24"/>
      <c r="AP48" s="24"/>
      <c r="AQ48" s="24"/>
      <c r="AR48" s="24"/>
      <c r="AS48" s="24"/>
      <c r="AT48" s="24"/>
    </row>
    <row r="49" spans="1:46" ht="19.5">
      <c r="A49" s="660">
        <v>45348</v>
      </c>
      <c r="B49" s="661">
        <v>202</v>
      </c>
      <c r="C49" s="662">
        <v>0.41666666666666669</v>
      </c>
      <c r="D49" s="663">
        <v>2401416</v>
      </c>
      <c r="E49" s="663" t="s">
        <v>39</v>
      </c>
      <c r="F49" s="663" t="s">
        <v>55</v>
      </c>
      <c r="G49" s="664">
        <v>14.1</v>
      </c>
      <c r="H49" s="807">
        <v>14.7</v>
      </c>
      <c r="I49" s="664"/>
      <c r="J49" s="665">
        <v>0.65400000000000003</v>
      </c>
      <c r="K49" s="666">
        <v>0</v>
      </c>
      <c r="L49" s="121">
        <v>13</v>
      </c>
      <c r="M49" s="121">
        <v>26</v>
      </c>
      <c r="N49" s="121"/>
      <c r="O49" s="121">
        <v>42.6</v>
      </c>
      <c r="P49" s="666"/>
      <c r="Q49" s="121">
        <v>12.6</v>
      </c>
      <c r="R49" s="121">
        <f ca="1">SUM(MG[[#This Row],[G 710µ]:[G 450µ]])</f>
        <v>0</v>
      </c>
      <c r="S49" s="677">
        <f>SUM(M49:P49)</f>
        <v>68.599999999999994</v>
      </c>
      <c r="T49" s="677">
        <f ca="1">SUM(MG[[#This Row],[G 710µ]:[G 450µ]])</f>
        <v>0</v>
      </c>
      <c r="U49" s="121">
        <v>1.8</v>
      </c>
      <c r="V49" s="121">
        <v>4</v>
      </c>
      <c r="W49" s="668">
        <v>75.05</v>
      </c>
      <c r="X49" s="668">
        <v>0.19</v>
      </c>
      <c r="Y49" s="668">
        <v>23.11</v>
      </c>
      <c r="Z49" s="666"/>
      <c r="AA49" s="666"/>
      <c r="AB49" s="665"/>
      <c r="AC49" s="673"/>
      <c r="AD49" s="674"/>
      <c r="AE49" s="674"/>
      <c r="AF49" s="674" t="s">
        <v>55</v>
      </c>
      <c r="AG49" s="674" t="s">
        <v>55</v>
      </c>
      <c r="AH49" s="675" t="s">
        <v>55</v>
      </c>
      <c r="AI49" s="675" t="s">
        <v>55</v>
      </c>
      <c r="AJ49" s="676" t="s">
        <v>32</v>
      </c>
      <c r="AK49" s="44" t="s">
        <v>3531</v>
      </c>
      <c r="AL49" s="24"/>
      <c r="AM49" s="24"/>
      <c r="AN49" s="26"/>
      <c r="AO49" s="24"/>
      <c r="AP49" s="24"/>
      <c r="AQ49" s="24"/>
      <c r="AR49" s="24"/>
      <c r="AS49" s="24"/>
      <c r="AT49" s="24"/>
    </row>
    <row r="50" spans="1:46" ht="21.75" customHeight="1">
      <c r="A50" s="660">
        <v>45350</v>
      </c>
      <c r="B50" s="661" t="s">
        <v>3526</v>
      </c>
      <c r="C50" s="662">
        <v>0.4375</v>
      </c>
      <c r="D50" s="663">
        <v>2401453</v>
      </c>
      <c r="E50" s="663" t="s">
        <v>39</v>
      </c>
      <c r="F50" s="663" t="s">
        <v>55</v>
      </c>
      <c r="G50" s="664">
        <v>14.1</v>
      </c>
      <c r="H50" s="807"/>
      <c r="I50" s="664"/>
      <c r="J50" s="665"/>
      <c r="K50" s="666">
        <v>0</v>
      </c>
      <c r="L50" s="121">
        <v>13.4</v>
      </c>
      <c r="M50" s="121">
        <v>25.4</v>
      </c>
      <c r="N50" s="121"/>
      <c r="O50" s="121">
        <v>44</v>
      </c>
      <c r="P50" s="666"/>
      <c r="Q50" s="121">
        <v>12.4</v>
      </c>
      <c r="R50" s="121">
        <f ca="1">SUM(MG[[#This Row],[G 710µ]:[G 450µ]])</f>
        <v>0</v>
      </c>
      <c r="S50" s="677">
        <f>SUM(M50:P50)</f>
        <v>69.400000000000006</v>
      </c>
      <c r="T50" s="677">
        <f ca="1">SUM(MG[[#This Row],[G 710µ]:[G 450µ]])</f>
        <v>0</v>
      </c>
      <c r="U50" s="121">
        <v>1.6</v>
      </c>
      <c r="V50" s="121">
        <v>3</v>
      </c>
      <c r="W50" s="668">
        <v>73.540000000000006</v>
      </c>
      <c r="X50" s="668">
        <v>0.74</v>
      </c>
      <c r="Y50" s="668">
        <v>22.88</v>
      </c>
      <c r="Z50" s="666"/>
      <c r="AA50" s="666"/>
      <c r="AB50" s="665"/>
      <c r="AC50" s="669"/>
      <c r="AD50" s="670"/>
      <c r="AE50" s="670"/>
      <c r="AF50" s="670" t="s">
        <v>55</v>
      </c>
      <c r="AG50" s="670" t="s">
        <v>55</v>
      </c>
      <c r="AH50" s="671" t="s">
        <v>55</v>
      </c>
      <c r="AI50" s="671" t="s">
        <v>55</v>
      </c>
      <c r="AJ50" s="672" t="s">
        <v>32</v>
      </c>
      <c r="AK50" s="1266" t="s">
        <v>3532</v>
      </c>
      <c r="AL50" s="24"/>
      <c r="AM50" s="24"/>
      <c r="AN50" s="26"/>
      <c r="AO50" s="24"/>
      <c r="AP50" s="24"/>
      <c r="AQ50" s="24"/>
      <c r="AR50" s="24"/>
      <c r="AS50" s="24"/>
      <c r="AT50" s="24"/>
    </row>
    <row r="51" spans="1:46" ht="19.5">
      <c r="A51" s="660">
        <v>45351</v>
      </c>
      <c r="B51" s="661">
        <v>202</v>
      </c>
      <c r="C51" s="662">
        <v>0.41666666666666669</v>
      </c>
      <c r="D51" s="663">
        <v>2401475</v>
      </c>
      <c r="E51" s="663" t="s">
        <v>39</v>
      </c>
      <c r="F51" s="663" t="s">
        <v>55</v>
      </c>
      <c r="G51" s="664">
        <v>14.3</v>
      </c>
      <c r="H51" s="807">
        <v>14.5</v>
      </c>
      <c r="I51" s="664">
        <v>13.94</v>
      </c>
      <c r="J51" s="665"/>
      <c r="K51" s="666">
        <v>0</v>
      </c>
      <c r="L51" s="121">
        <v>11.6</v>
      </c>
      <c r="M51" s="121">
        <v>26</v>
      </c>
      <c r="N51" s="121"/>
      <c r="O51" s="121">
        <v>42.6</v>
      </c>
      <c r="P51" s="666"/>
      <c r="Q51" s="121">
        <v>15.6</v>
      </c>
      <c r="R51" s="121">
        <f ca="1">SUM(MG[[#This Row],[G 710µ]:[G 450µ]])</f>
        <v>0</v>
      </c>
      <c r="S51" s="677">
        <f>SUM(M51:P51)</f>
        <v>68.599999999999994</v>
      </c>
      <c r="T51" s="677">
        <f ca="1">SUM(MG[[#This Row],[G 710µ]:[G 450µ]])</f>
        <v>0</v>
      </c>
      <c r="U51" s="121">
        <v>1.6</v>
      </c>
      <c r="V51" s="121">
        <v>2</v>
      </c>
      <c r="W51" s="668">
        <v>74.87</v>
      </c>
      <c r="X51" s="668">
        <v>0.55000000000000004</v>
      </c>
      <c r="Y51" s="668">
        <v>22.14</v>
      </c>
      <c r="Z51" s="666">
        <v>3</v>
      </c>
      <c r="AA51" s="666">
        <v>20</v>
      </c>
      <c r="AB51" s="665">
        <v>0.92</v>
      </c>
      <c r="AC51" s="673"/>
      <c r="AD51" s="674"/>
      <c r="AE51" s="674"/>
      <c r="AF51" s="674" t="s">
        <v>55</v>
      </c>
      <c r="AG51" s="674" t="s">
        <v>55</v>
      </c>
      <c r="AH51" s="675" t="s">
        <v>55</v>
      </c>
      <c r="AI51" s="675" t="s">
        <v>55</v>
      </c>
      <c r="AJ51" s="676" t="s">
        <v>32</v>
      </c>
      <c r="AK51" s="44" t="s">
        <v>3533</v>
      </c>
      <c r="AL51" s="24"/>
      <c r="AM51" s="24"/>
      <c r="AN51" s="26"/>
      <c r="AO51" s="24"/>
      <c r="AP51" s="24"/>
      <c r="AQ51" s="24"/>
      <c r="AR51" s="24"/>
      <c r="AS51" s="24"/>
      <c r="AT51" s="24"/>
    </row>
    <row r="52" spans="1:46" ht="21.75" customHeight="1">
      <c r="A52" s="660">
        <v>45352</v>
      </c>
      <c r="B52" s="661" t="s">
        <v>3534</v>
      </c>
      <c r="C52" s="662">
        <v>0.45833333333333331</v>
      </c>
      <c r="D52" s="663">
        <v>2401505</v>
      </c>
      <c r="E52" s="663" t="s">
        <v>39</v>
      </c>
      <c r="F52" s="663" t="s">
        <v>55</v>
      </c>
      <c r="G52" s="664">
        <v>13.84</v>
      </c>
      <c r="H52" s="807"/>
      <c r="I52" s="664"/>
      <c r="J52" s="665"/>
      <c r="K52" s="666"/>
      <c r="L52" s="121"/>
      <c r="M52" s="121"/>
      <c r="N52" s="121"/>
      <c r="O52" s="121"/>
      <c r="P52" s="666"/>
      <c r="Q52" s="121"/>
      <c r="R52" s="121"/>
      <c r="S52" s="677"/>
      <c r="T52" s="677">
        <f>SUM(MG[[#This Row],[G 710µ]:[G 450µ]])</f>
        <v>0</v>
      </c>
      <c r="U52" s="121"/>
      <c r="V52" s="121"/>
      <c r="W52" s="668">
        <v>74.63</v>
      </c>
      <c r="X52" s="668">
        <v>0.28000000000000003</v>
      </c>
      <c r="Y52" s="668">
        <v>21.93</v>
      </c>
      <c r="Z52" s="666"/>
      <c r="AA52" s="666"/>
      <c r="AB52" s="665"/>
      <c r="AC52" s="669"/>
      <c r="AD52" s="670"/>
      <c r="AE52" s="670"/>
      <c r="AF52" s="670" t="s">
        <v>55</v>
      </c>
      <c r="AG52" s="670" t="s">
        <v>55</v>
      </c>
      <c r="AH52" s="671" t="s">
        <v>55</v>
      </c>
      <c r="AI52" s="671" t="s">
        <v>55</v>
      </c>
      <c r="AJ52" s="672" t="s">
        <v>32</v>
      </c>
      <c r="AK52" s="1266" t="s">
        <v>3535</v>
      </c>
      <c r="AL52" s="24"/>
      <c r="AM52" s="24"/>
      <c r="AN52" s="26"/>
      <c r="AO52" s="24"/>
      <c r="AP52" s="24"/>
      <c r="AQ52" s="24"/>
      <c r="AR52" s="24"/>
      <c r="AS52" s="24"/>
      <c r="AT52" s="24"/>
    </row>
    <row r="53" spans="1:46" ht="19.5">
      <c r="A53" s="660">
        <v>45353</v>
      </c>
      <c r="B53" s="661">
        <v>103</v>
      </c>
      <c r="C53" s="662">
        <v>0.375</v>
      </c>
      <c r="D53" s="663">
        <v>2401528</v>
      </c>
      <c r="E53" s="663" t="s">
        <v>39</v>
      </c>
      <c r="F53" s="663" t="s">
        <v>55</v>
      </c>
      <c r="G53" s="664">
        <v>13.7</v>
      </c>
      <c r="H53" s="807"/>
      <c r="I53" s="664">
        <v>13.67</v>
      </c>
      <c r="J53" s="665"/>
      <c r="K53" s="666">
        <v>0</v>
      </c>
      <c r="L53" s="121">
        <v>12.8</v>
      </c>
      <c r="M53" s="121">
        <v>27.2</v>
      </c>
      <c r="N53" s="121"/>
      <c r="O53" s="121">
        <v>42</v>
      </c>
      <c r="P53" s="666"/>
      <c r="Q53" s="121">
        <v>12.4</v>
      </c>
      <c r="R53" s="121">
        <f ca="1">SUM(MG[[#This Row],[G 710µ]:[G 450µ]])</f>
        <v>0</v>
      </c>
      <c r="S53" s="677">
        <f>SUM(M53:P53)</f>
        <v>69.2</v>
      </c>
      <c r="T53" s="677">
        <f ca="1">SUM(MG[[#This Row],[G 710µ]:[G 450µ]])</f>
        <v>0</v>
      </c>
      <c r="U53" s="121">
        <v>1.8</v>
      </c>
      <c r="V53" s="121">
        <v>2.4</v>
      </c>
      <c r="W53" s="668">
        <v>74.900000000000006</v>
      </c>
      <c r="X53" s="668">
        <v>0.54</v>
      </c>
      <c r="Y53" s="668">
        <v>23.12</v>
      </c>
      <c r="Z53" s="666">
        <v>4</v>
      </c>
      <c r="AA53" s="666">
        <v>25</v>
      </c>
      <c r="AB53" s="665"/>
      <c r="AC53" s="673"/>
      <c r="AD53" s="674"/>
      <c r="AE53" s="674"/>
      <c r="AF53" s="674" t="s">
        <v>55</v>
      </c>
      <c r="AG53" s="674" t="s">
        <v>55</v>
      </c>
      <c r="AH53" s="675" t="s">
        <v>55</v>
      </c>
      <c r="AI53" s="675" t="s">
        <v>55</v>
      </c>
      <c r="AJ53" s="676" t="s">
        <v>32</v>
      </c>
      <c r="AK53" s="44" t="s">
        <v>3536</v>
      </c>
      <c r="AL53" s="24"/>
      <c r="AM53" s="24"/>
      <c r="AN53" s="26"/>
      <c r="AO53" s="24"/>
      <c r="AP53" s="24"/>
      <c r="AQ53" s="24"/>
      <c r="AR53" s="24"/>
      <c r="AS53" s="24"/>
      <c r="AT53" s="24"/>
    </row>
    <row r="54" spans="1:46" ht="19.5">
      <c r="A54" s="660">
        <v>45355</v>
      </c>
      <c r="B54" s="661">
        <v>103</v>
      </c>
      <c r="C54" s="662">
        <v>0.35416666666666669</v>
      </c>
      <c r="D54" s="663">
        <v>2401550</v>
      </c>
      <c r="E54" s="663" t="s">
        <v>21</v>
      </c>
      <c r="F54" s="663" t="s">
        <v>55</v>
      </c>
      <c r="G54" s="664">
        <v>14.42</v>
      </c>
      <c r="H54" s="807"/>
      <c r="I54" s="664">
        <v>13.8</v>
      </c>
      <c r="J54" s="665"/>
      <c r="K54" s="666">
        <v>0</v>
      </c>
      <c r="L54" s="121">
        <v>13.6</v>
      </c>
      <c r="M54" s="121">
        <v>26.8</v>
      </c>
      <c r="N54" s="121"/>
      <c r="O54" s="121">
        <v>42.8</v>
      </c>
      <c r="P54" s="666"/>
      <c r="Q54" s="121">
        <v>11.6</v>
      </c>
      <c r="R54" s="121">
        <f ca="1">SUM(MG[[#This Row],[G 710µ]:[G 450µ]])</f>
        <v>0</v>
      </c>
      <c r="S54" s="677">
        <f>SUM(M54:P54)</f>
        <v>69.599999999999994</v>
      </c>
      <c r="T54" s="677">
        <f ca="1">SUM(MG[[#This Row],[G 710µ]:[G 450µ]])</f>
        <v>0</v>
      </c>
      <c r="U54" s="121">
        <v>2</v>
      </c>
      <c r="V54" s="121">
        <v>2.8</v>
      </c>
      <c r="W54" s="668">
        <v>75.02</v>
      </c>
      <c r="X54" s="668">
        <v>0.55000000000000004</v>
      </c>
      <c r="Y54" s="668">
        <v>22.88</v>
      </c>
      <c r="Z54" s="666">
        <v>2</v>
      </c>
      <c r="AA54" s="666">
        <v>12</v>
      </c>
      <c r="AB54" s="665"/>
      <c r="AC54" s="669"/>
      <c r="AD54" s="670"/>
      <c r="AE54" s="670" t="s">
        <v>27</v>
      </c>
      <c r="AF54" s="670"/>
      <c r="AG54" s="670"/>
      <c r="AH54" s="671" t="s">
        <v>55</v>
      </c>
      <c r="AI54" s="671" t="s">
        <v>55</v>
      </c>
      <c r="AJ54" s="672" t="s">
        <v>32</v>
      </c>
      <c r="AK54" s="1266" t="s">
        <v>3537</v>
      </c>
      <c r="AL54" s="24"/>
      <c r="AM54" s="24"/>
      <c r="AN54" s="26"/>
      <c r="AO54" s="24"/>
      <c r="AP54" s="24"/>
      <c r="AQ54" s="24"/>
      <c r="AR54" s="24"/>
      <c r="AS54" s="24"/>
      <c r="AT54" s="24"/>
    </row>
    <row r="55" spans="1:46" ht="19.5">
      <c r="A55" s="660">
        <v>45355</v>
      </c>
      <c r="B55" s="661">
        <v>103</v>
      </c>
      <c r="C55" s="662">
        <v>0.375</v>
      </c>
      <c r="D55" s="663">
        <v>2401558</v>
      </c>
      <c r="E55" s="663" t="s">
        <v>39</v>
      </c>
      <c r="F55" s="663" t="s">
        <v>55</v>
      </c>
      <c r="G55" s="664">
        <v>13.97</v>
      </c>
      <c r="H55" s="808">
        <v>14.4</v>
      </c>
      <c r="I55" s="664"/>
      <c r="J55" s="665"/>
      <c r="K55" s="666"/>
      <c r="L55" s="121"/>
      <c r="M55" s="121"/>
      <c r="N55" s="121"/>
      <c r="O55" s="121"/>
      <c r="P55" s="666"/>
      <c r="Q55" s="121"/>
      <c r="R55" s="121"/>
      <c r="S55" s="677"/>
      <c r="T55" s="677">
        <f>SUM(MG[[#This Row],[G 710µ]:[G 450µ]])</f>
        <v>0</v>
      </c>
      <c r="U55" s="121"/>
      <c r="V55" s="121"/>
      <c r="W55" s="668">
        <v>76.12</v>
      </c>
      <c r="X55" s="668">
        <v>0.57999999999999996</v>
      </c>
      <c r="Y55" s="668">
        <v>22.71</v>
      </c>
      <c r="Z55" s="666"/>
      <c r="AA55" s="666"/>
      <c r="AB55" s="665"/>
      <c r="AC55" s="673"/>
      <c r="AD55" s="674"/>
      <c r="AE55" s="674"/>
      <c r="AF55" s="674" t="s">
        <v>55</v>
      </c>
      <c r="AG55" s="674" t="s">
        <v>55</v>
      </c>
      <c r="AH55" s="675" t="s">
        <v>55</v>
      </c>
      <c r="AI55" s="675" t="s">
        <v>55</v>
      </c>
      <c r="AJ55" s="676" t="s">
        <v>32</v>
      </c>
      <c r="AK55" s="44" t="s">
        <v>3538</v>
      </c>
      <c r="AL55" s="24"/>
      <c r="AM55" s="24"/>
      <c r="AN55" s="26"/>
      <c r="AO55" s="24"/>
      <c r="AP55" s="24"/>
      <c r="AQ55" s="24"/>
      <c r="AR55" s="24"/>
      <c r="AS55" s="24"/>
      <c r="AT55" s="24"/>
    </row>
    <row r="56" spans="1:46" ht="19.5">
      <c r="A56" s="660">
        <v>45356</v>
      </c>
      <c r="B56" s="661" t="s">
        <v>3534</v>
      </c>
      <c r="C56" s="662">
        <v>0.41666666666666669</v>
      </c>
      <c r="D56" s="663">
        <v>2401596</v>
      </c>
      <c r="E56" s="663" t="s">
        <v>39</v>
      </c>
      <c r="F56" s="663" t="s">
        <v>55</v>
      </c>
      <c r="G56" s="664">
        <v>14.17</v>
      </c>
      <c r="H56" s="808"/>
      <c r="I56" s="664"/>
      <c r="J56" s="665"/>
      <c r="K56" s="666">
        <v>0</v>
      </c>
      <c r="L56" s="121">
        <v>12</v>
      </c>
      <c r="M56" s="121">
        <v>24</v>
      </c>
      <c r="N56" s="121"/>
      <c r="O56" s="121">
        <v>43.2</v>
      </c>
      <c r="P56" s="666"/>
      <c r="Q56" s="121">
        <v>13.2</v>
      </c>
      <c r="R56" s="121">
        <f ca="1">SUM(MG[[#This Row],[G 710µ]:[G 450µ]])</f>
        <v>0</v>
      </c>
      <c r="S56" s="677">
        <f>SUM(M56:P56)</f>
        <v>67.2</v>
      </c>
      <c r="T56" s="677">
        <f ca="1">SUM(MG[[#This Row],[G 710µ]:[G 450µ]])</f>
        <v>0</v>
      </c>
      <c r="U56" s="121">
        <v>2</v>
      </c>
      <c r="V56" s="121">
        <v>3.8</v>
      </c>
      <c r="W56" s="668">
        <v>76.400000000000006</v>
      </c>
      <c r="X56" s="668">
        <v>0.44</v>
      </c>
      <c r="Y56" s="668">
        <v>22.18</v>
      </c>
      <c r="Z56" s="666"/>
      <c r="AA56" s="666"/>
      <c r="AB56" s="665">
        <v>0.84</v>
      </c>
      <c r="AC56" s="669"/>
      <c r="AD56" s="670"/>
      <c r="AE56" s="670"/>
      <c r="AF56" s="670" t="s">
        <v>55</v>
      </c>
      <c r="AG56" s="670" t="s">
        <v>55</v>
      </c>
      <c r="AH56" s="671" t="s">
        <v>55</v>
      </c>
      <c r="AI56" s="671" t="s">
        <v>55</v>
      </c>
      <c r="AJ56" s="672" t="s">
        <v>32</v>
      </c>
      <c r="AK56" s="1266" t="s">
        <v>3539</v>
      </c>
      <c r="AL56" s="24"/>
      <c r="AM56" s="24"/>
      <c r="AN56" s="26"/>
      <c r="AO56" s="24"/>
      <c r="AP56" s="24"/>
      <c r="AQ56" s="24"/>
      <c r="AR56" s="24"/>
      <c r="AS56" s="24"/>
      <c r="AT56" s="24"/>
    </row>
    <row r="57" spans="1:46" ht="19.5">
      <c r="A57" s="660">
        <v>45357</v>
      </c>
      <c r="B57" s="661">
        <v>103</v>
      </c>
      <c r="C57" s="662">
        <v>0.35416666666666669</v>
      </c>
      <c r="D57" s="663">
        <v>2401622</v>
      </c>
      <c r="E57" s="663" t="s">
        <v>21</v>
      </c>
      <c r="F57" s="663" t="s">
        <v>55</v>
      </c>
      <c r="G57" s="664">
        <v>14.62</v>
      </c>
      <c r="H57" s="808">
        <v>14.9</v>
      </c>
      <c r="I57" s="664">
        <v>14.26</v>
      </c>
      <c r="J57" s="665">
        <v>0.65500000000000003</v>
      </c>
      <c r="K57" s="666">
        <v>0</v>
      </c>
      <c r="L57" s="121">
        <v>12.8</v>
      </c>
      <c r="M57" s="121">
        <v>28.6</v>
      </c>
      <c r="N57" s="121"/>
      <c r="O57" s="121">
        <v>43.2</v>
      </c>
      <c r="P57" s="666"/>
      <c r="Q57" s="121">
        <v>10.199999999999999</v>
      </c>
      <c r="R57" s="121">
        <f ca="1">SUM(MG[[#This Row],[G 710µ]:[G 450µ]])</f>
        <v>0</v>
      </c>
      <c r="S57" s="677">
        <f>SUM(M57:P57)</f>
        <v>71.800000000000011</v>
      </c>
      <c r="T57" s="677">
        <f ca="1">SUM(MG[[#This Row],[G 710µ]:[G 450µ]])</f>
        <v>0</v>
      </c>
      <c r="U57" s="121">
        <v>1</v>
      </c>
      <c r="V57" s="121">
        <v>2</v>
      </c>
      <c r="W57" s="668">
        <v>76.319999999999993</v>
      </c>
      <c r="X57" s="668">
        <v>0.2</v>
      </c>
      <c r="Y57" s="668">
        <v>22.4</v>
      </c>
      <c r="Z57" s="666">
        <v>3</v>
      </c>
      <c r="AA57" s="666">
        <v>10</v>
      </c>
      <c r="AB57" s="665"/>
      <c r="AC57" s="673"/>
      <c r="AD57" s="674"/>
      <c r="AE57" s="674"/>
      <c r="AF57" s="674"/>
      <c r="AG57" s="674"/>
      <c r="AH57" s="675" t="s">
        <v>55</v>
      </c>
      <c r="AI57" s="675" t="s">
        <v>55</v>
      </c>
      <c r="AJ57" s="676" t="s">
        <v>32</v>
      </c>
      <c r="AK57" s="44" t="s">
        <v>3540</v>
      </c>
      <c r="AL57" s="24"/>
      <c r="AM57" s="24"/>
      <c r="AN57" s="26"/>
      <c r="AO57" s="24"/>
      <c r="AP57" s="24"/>
      <c r="AQ57" s="24"/>
      <c r="AR57" s="24"/>
      <c r="AS57" s="24"/>
      <c r="AT57" s="24"/>
    </row>
    <row r="58" spans="1:46" ht="19.5">
      <c r="A58" s="660">
        <v>45357</v>
      </c>
      <c r="B58" s="661" t="s">
        <v>3534</v>
      </c>
      <c r="C58" s="662">
        <v>0.375</v>
      </c>
      <c r="D58" s="663">
        <v>2401630</v>
      </c>
      <c r="E58" s="663" t="s">
        <v>39</v>
      </c>
      <c r="F58" s="663" t="s">
        <v>55</v>
      </c>
      <c r="G58" s="664">
        <v>13.7</v>
      </c>
      <c r="H58" s="808"/>
      <c r="I58" s="664"/>
      <c r="J58" s="665"/>
      <c r="K58" s="666"/>
      <c r="L58" s="121"/>
      <c r="M58" s="121"/>
      <c r="N58" s="121"/>
      <c r="O58" s="121"/>
      <c r="P58" s="666"/>
      <c r="Q58" s="121"/>
      <c r="R58" s="121"/>
      <c r="S58" s="677"/>
      <c r="T58" s="677">
        <f>SUM(MG[[#This Row],[G 710µ]:[G 450µ]])</f>
        <v>0</v>
      </c>
      <c r="U58" s="121"/>
      <c r="V58" s="121"/>
      <c r="W58" s="668">
        <v>75.84</v>
      </c>
      <c r="X58" s="668">
        <v>0.34</v>
      </c>
      <c r="Y58" s="668">
        <v>22.23</v>
      </c>
      <c r="Z58" s="666"/>
      <c r="AA58" s="666"/>
      <c r="AB58" s="665"/>
      <c r="AC58" s="669"/>
      <c r="AD58" s="670"/>
      <c r="AE58" s="670"/>
      <c r="AF58" s="670" t="s">
        <v>55</v>
      </c>
      <c r="AG58" s="670" t="s">
        <v>55</v>
      </c>
      <c r="AH58" s="671" t="s">
        <v>55</v>
      </c>
      <c r="AI58" s="671" t="s">
        <v>55</v>
      </c>
      <c r="AJ58" s="672" t="s">
        <v>32</v>
      </c>
      <c r="AK58" s="1266" t="s">
        <v>3541</v>
      </c>
      <c r="AL58" s="24"/>
      <c r="AM58" s="24"/>
      <c r="AN58" s="26"/>
      <c r="AO58" s="24"/>
      <c r="AP58" s="24"/>
      <c r="AQ58" s="24"/>
      <c r="AR58" s="24"/>
      <c r="AS58" s="24"/>
      <c r="AT58" s="24"/>
    </row>
    <row r="59" spans="1:46" ht="19.5">
      <c r="A59" s="660">
        <v>45359</v>
      </c>
      <c r="B59" s="661" t="s">
        <v>3542</v>
      </c>
      <c r="C59" s="662">
        <v>0.39583333333333331</v>
      </c>
      <c r="D59" s="663">
        <v>2401697</v>
      </c>
      <c r="E59" s="663" t="s">
        <v>39</v>
      </c>
      <c r="F59" s="663" t="s">
        <v>55</v>
      </c>
      <c r="G59" s="664">
        <v>14.6</v>
      </c>
      <c r="H59" s="808"/>
      <c r="I59" s="664"/>
      <c r="J59" s="665"/>
      <c r="K59" s="666">
        <v>0</v>
      </c>
      <c r="L59" s="121">
        <v>11</v>
      </c>
      <c r="M59" s="121">
        <v>30</v>
      </c>
      <c r="N59" s="121"/>
      <c r="O59" s="121">
        <v>42</v>
      </c>
      <c r="P59" s="666"/>
      <c r="Q59" s="121">
        <v>12</v>
      </c>
      <c r="R59" s="121">
        <f ca="1">SUM(MG[[#This Row],[G 710µ]:[G 450µ]])</f>
        <v>0</v>
      </c>
      <c r="S59" s="677">
        <f>SUM(M59:P59)</f>
        <v>72</v>
      </c>
      <c r="T59" s="677">
        <f ca="1">SUM(MG[[#This Row],[G 710µ]:[G 450µ]])</f>
        <v>0</v>
      </c>
      <c r="U59" s="121">
        <v>1.8</v>
      </c>
      <c r="V59" s="121">
        <v>1.7</v>
      </c>
      <c r="W59" s="668">
        <v>76.69</v>
      </c>
      <c r="X59" s="668">
        <v>0.32</v>
      </c>
      <c r="Y59" s="668">
        <v>22.8</v>
      </c>
      <c r="Z59" s="666">
        <v>4</v>
      </c>
      <c r="AA59" s="666">
        <v>17</v>
      </c>
      <c r="AB59" s="665"/>
      <c r="AC59" s="673"/>
      <c r="AD59" s="674"/>
      <c r="AE59" s="674"/>
      <c r="AF59" s="674" t="s">
        <v>55</v>
      </c>
      <c r="AG59" s="674" t="s">
        <v>55</v>
      </c>
      <c r="AH59" s="675" t="s">
        <v>55</v>
      </c>
      <c r="AI59" s="675" t="s">
        <v>55</v>
      </c>
      <c r="AJ59" s="676" t="s">
        <v>32</v>
      </c>
      <c r="AK59" s="44" t="s">
        <v>3543</v>
      </c>
      <c r="AL59" s="24"/>
      <c r="AM59" s="24"/>
      <c r="AN59" s="26"/>
      <c r="AO59" s="24"/>
      <c r="AP59" s="24"/>
      <c r="AQ59" s="24"/>
      <c r="AR59" s="24"/>
      <c r="AS59" s="24"/>
      <c r="AT59" s="24"/>
    </row>
    <row r="60" spans="1:46" ht="19.5">
      <c r="A60" s="660">
        <v>45359</v>
      </c>
      <c r="B60" s="661" t="s">
        <v>3542</v>
      </c>
      <c r="C60" s="662">
        <v>0.5</v>
      </c>
      <c r="D60" s="663">
        <v>2401703</v>
      </c>
      <c r="E60" s="663" t="s">
        <v>21</v>
      </c>
      <c r="F60" s="663" t="s">
        <v>55</v>
      </c>
      <c r="G60" s="664">
        <v>14.77</v>
      </c>
      <c r="H60" s="808"/>
      <c r="I60" s="664">
        <v>14.25</v>
      </c>
      <c r="J60" s="665">
        <v>0.63900000000000001</v>
      </c>
      <c r="K60" s="666">
        <v>0</v>
      </c>
      <c r="L60" s="121">
        <v>12</v>
      </c>
      <c r="M60" s="121">
        <v>30</v>
      </c>
      <c r="N60" s="121"/>
      <c r="O60" s="121">
        <v>42</v>
      </c>
      <c r="P60" s="666"/>
      <c r="Q60" s="121">
        <v>13</v>
      </c>
      <c r="R60" s="121">
        <f ca="1">SUM(MG[[#This Row],[G 710µ]:[G 450µ]])</f>
        <v>0</v>
      </c>
      <c r="S60" s="677">
        <f>SUM(M60:P60)</f>
        <v>72</v>
      </c>
      <c r="T60" s="677">
        <f ca="1">SUM(MG[[#This Row],[G 710µ]:[G 450µ]])</f>
        <v>0</v>
      </c>
      <c r="U60" s="121">
        <v>1</v>
      </c>
      <c r="V60" s="121">
        <v>1.5</v>
      </c>
      <c r="W60" s="668">
        <v>77.25</v>
      </c>
      <c r="X60" s="668">
        <v>-0.08</v>
      </c>
      <c r="Y60" s="668">
        <v>23.34</v>
      </c>
      <c r="Z60" s="666"/>
      <c r="AA60" s="666"/>
      <c r="AB60" s="665"/>
      <c r="AC60" s="669"/>
      <c r="AD60" s="670"/>
      <c r="AE60" s="670"/>
      <c r="AF60" s="670"/>
      <c r="AG60" s="670"/>
      <c r="AH60" s="671" t="s">
        <v>55</v>
      </c>
      <c r="AI60" s="671" t="s">
        <v>55</v>
      </c>
      <c r="AJ60" s="672" t="s">
        <v>32</v>
      </c>
      <c r="AK60" s="1266" t="s">
        <v>3544</v>
      </c>
      <c r="AL60" s="24"/>
      <c r="AM60" s="24"/>
      <c r="AN60" s="26"/>
      <c r="AO60" s="24"/>
      <c r="AP60" s="24"/>
      <c r="AQ60" s="24"/>
      <c r="AR60" s="24"/>
      <c r="AS60" s="24"/>
      <c r="AT60" s="24"/>
    </row>
    <row r="61" spans="1:46" ht="19.5">
      <c r="A61" s="660">
        <v>45360</v>
      </c>
      <c r="B61" s="661" t="s">
        <v>3542</v>
      </c>
      <c r="C61" s="662">
        <v>0.41666666666666669</v>
      </c>
      <c r="D61" s="663">
        <v>2401712</v>
      </c>
      <c r="E61" s="663" t="s">
        <v>39</v>
      </c>
      <c r="F61" s="663" t="s">
        <v>55</v>
      </c>
      <c r="G61" s="664">
        <v>14.64</v>
      </c>
      <c r="H61" s="808"/>
      <c r="I61" s="664">
        <v>14.21</v>
      </c>
      <c r="J61" s="665"/>
      <c r="K61" s="666"/>
      <c r="L61" s="121"/>
      <c r="M61" s="121"/>
      <c r="N61" s="121"/>
      <c r="O61" s="121"/>
      <c r="P61" s="666"/>
      <c r="Q61" s="121"/>
      <c r="R61" s="121"/>
      <c r="S61" s="677"/>
      <c r="T61" s="677">
        <f>SUM(MG[[#This Row],[G 710µ]:[G 450µ]])</f>
        <v>0</v>
      </c>
      <c r="U61" s="121"/>
      <c r="V61" s="121"/>
      <c r="W61" s="668">
        <v>77.78</v>
      </c>
      <c r="X61" s="668">
        <v>-0.01</v>
      </c>
      <c r="Y61" s="668">
        <v>22.57</v>
      </c>
      <c r="Z61" s="666"/>
      <c r="AA61" s="666"/>
      <c r="AB61" s="665"/>
      <c r="AC61" s="673"/>
      <c r="AD61" s="674"/>
      <c r="AE61" s="674"/>
      <c r="AF61" s="674" t="s">
        <v>55</v>
      </c>
      <c r="AG61" s="674" t="s">
        <v>55</v>
      </c>
      <c r="AH61" s="675" t="s">
        <v>55</v>
      </c>
      <c r="AI61" s="675" t="s">
        <v>55</v>
      </c>
      <c r="AJ61" s="676" t="s">
        <v>32</v>
      </c>
      <c r="AK61" s="44" t="s">
        <v>3545</v>
      </c>
      <c r="AL61" s="24"/>
      <c r="AM61" s="24"/>
      <c r="AN61" s="26"/>
      <c r="AO61" s="24"/>
      <c r="AP61" s="24"/>
      <c r="AQ61" s="24"/>
      <c r="AR61" s="24"/>
      <c r="AS61" s="24"/>
      <c r="AT61" s="24"/>
    </row>
    <row r="62" spans="1:46" ht="19.5">
      <c r="A62" s="660">
        <v>45362</v>
      </c>
      <c r="B62" s="661" t="s">
        <v>3542</v>
      </c>
      <c r="C62" s="662">
        <v>0.44791666666666669</v>
      </c>
      <c r="D62" s="663">
        <v>2401765</v>
      </c>
      <c r="E62" s="663" t="s">
        <v>39</v>
      </c>
      <c r="F62" s="663" t="s">
        <v>55</v>
      </c>
      <c r="G62" s="664">
        <v>14.64</v>
      </c>
      <c r="H62" s="808"/>
      <c r="I62" s="664"/>
      <c r="J62" s="665"/>
      <c r="K62" s="666">
        <v>0</v>
      </c>
      <c r="L62" s="121">
        <v>13</v>
      </c>
      <c r="M62" s="121">
        <v>28</v>
      </c>
      <c r="N62" s="121"/>
      <c r="O62" s="121">
        <v>41</v>
      </c>
      <c r="P62" s="666"/>
      <c r="Q62" s="121">
        <v>12</v>
      </c>
      <c r="R62" s="121">
        <f ca="1">SUM(MG[[#This Row],[G 710µ]:[G 450µ]])</f>
        <v>0</v>
      </c>
      <c r="S62" s="677">
        <f>SUM(M62:P62)</f>
        <v>69</v>
      </c>
      <c r="T62" s="677">
        <f ca="1">SUM(MG[[#This Row],[G 710µ]:[G 450µ]])</f>
        <v>0</v>
      </c>
      <c r="U62" s="121">
        <v>1.8</v>
      </c>
      <c r="V62" s="121">
        <v>2.2999999999999998</v>
      </c>
      <c r="W62" s="668">
        <v>75.98</v>
      </c>
      <c r="X62" s="668">
        <v>0.67</v>
      </c>
      <c r="Y62" s="668">
        <v>21.91</v>
      </c>
      <c r="Z62" s="666"/>
      <c r="AA62" s="666"/>
      <c r="AB62" s="665"/>
      <c r="AC62" s="669"/>
      <c r="AD62" s="670"/>
      <c r="AE62" s="670"/>
      <c r="AF62" s="670" t="s">
        <v>55</v>
      </c>
      <c r="AG62" s="670" t="s">
        <v>55</v>
      </c>
      <c r="AH62" s="671" t="s">
        <v>55</v>
      </c>
      <c r="AI62" s="671" t="s">
        <v>55</v>
      </c>
      <c r="AJ62" s="672" t="s">
        <v>32</v>
      </c>
      <c r="AK62" s="1266" t="s">
        <v>3546</v>
      </c>
      <c r="AL62" s="24"/>
      <c r="AM62" s="24"/>
      <c r="AN62" s="26"/>
      <c r="AO62" s="24"/>
      <c r="AP62" s="24"/>
      <c r="AQ62" s="24"/>
      <c r="AR62" s="24"/>
      <c r="AS62" s="24"/>
      <c r="AT62" s="24"/>
    </row>
    <row r="63" spans="1:46" ht="19.5">
      <c r="A63" s="660">
        <v>45363</v>
      </c>
      <c r="B63" s="661" t="s">
        <v>3542</v>
      </c>
      <c r="C63" s="662">
        <v>0.42708333333333331</v>
      </c>
      <c r="D63" s="663">
        <v>2401789</v>
      </c>
      <c r="E63" s="663" t="s">
        <v>39</v>
      </c>
      <c r="F63" s="663" t="s">
        <v>55</v>
      </c>
      <c r="G63" s="664">
        <v>14.1</v>
      </c>
      <c r="H63" s="808"/>
      <c r="I63" s="664"/>
      <c r="J63" s="665"/>
      <c r="K63" s="666"/>
      <c r="L63" s="121"/>
      <c r="M63" s="121"/>
      <c r="N63" s="121"/>
      <c r="O63" s="121"/>
      <c r="P63" s="666"/>
      <c r="Q63" s="121"/>
      <c r="R63" s="121"/>
      <c r="S63" s="677"/>
      <c r="T63" s="677">
        <f>SUM(MG[[#This Row],[G 710µ]:[G 450µ]])</f>
        <v>0</v>
      </c>
      <c r="U63" s="121"/>
      <c r="V63" s="121"/>
      <c r="W63" s="668">
        <v>76.58</v>
      </c>
      <c r="X63" s="668">
        <v>0.34</v>
      </c>
      <c r="Y63" s="668">
        <v>21.55</v>
      </c>
      <c r="Z63" s="666"/>
      <c r="AA63" s="666"/>
      <c r="AB63" s="665"/>
      <c r="AC63" s="673"/>
      <c r="AD63" s="674"/>
      <c r="AE63" s="674"/>
      <c r="AF63" s="674" t="s">
        <v>55</v>
      </c>
      <c r="AG63" s="674" t="s">
        <v>55</v>
      </c>
      <c r="AH63" s="675" t="s">
        <v>55</v>
      </c>
      <c r="AI63" s="675" t="s">
        <v>55</v>
      </c>
      <c r="AJ63" s="676" t="s">
        <v>32</v>
      </c>
      <c r="AK63" s="44" t="s">
        <v>3547</v>
      </c>
      <c r="AL63" s="24"/>
      <c r="AM63" s="24"/>
      <c r="AN63" s="26"/>
      <c r="AO63" s="24"/>
      <c r="AP63" s="24"/>
      <c r="AQ63" s="24"/>
      <c r="AR63" s="24"/>
      <c r="AS63" s="24"/>
      <c r="AT63" s="24"/>
    </row>
    <row r="64" spans="1:46" ht="19.5">
      <c r="A64" s="660">
        <v>45363</v>
      </c>
      <c r="B64" s="661" t="s">
        <v>3542</v>
      </c>
      <c r="C64" s="662">
        <v>0.4375</v>
      </c>
      <c r="D64" s="663">
        <v>2401794</v>
      </c>
      <c r="E64" s="663" t="s">
        <v>21</v>
      </c>
      <c r="F64" s="663" t="s">
        <v>55</v>
      </c>
      <c r="G64" s="664">
        <v>14.17</v>
      </c>
      <c r="H64" s="808"/>
      <c r="I64" s="664">
        <v>13.9</v>
      </c>
      <c r="J64" s="665">
        <v>0.68700000000000006</v>
      </c>
      <c r="K64" s="666">
        <v>0.4</v>
      </c>
      <c r="L64" s="121">
        <v>10.8</v>
      </c>
      <c r="M64" s="121">
        <v>24</v>
      </c>
      <c r="N64" s="121"/>
      <c r="O64" s="121">
        <v>45.4</v>
      </c>
      <c r="P64" s="666"/>
      <c r="Q64" s="121">
        <v>14.2</v>
      </c>
      <c r="R64" s="121">
        <f ca="1">SUM(MG[[#This Row],[G 710µ]:[G 450µ]])</f>
        <v>0</v>
      </c>
      <c r="S64" s="677">
        <f>SUM(M64:P64)</f>
        <v>69.400000000000006</v>
      </c>
      <c r="T64" s="677">
        <f ca="1">SUM(MG[[#This Row],[G 710µ]:[G 450µ]])</f>
        <v>0</v>
      </c>
      <c r="U64" s="121">
        <v>2.2000000000000002</v>
      </c>
      <c r="V64" s="121">
        <v>4</v>
      </c>
      <c r="W64" s="668">
        <v>75.92</v>
      </c>
      <c r="X64" s="668">
        <v>0.38</v>
      </c>
      <c r="Y64" s="668">
        <v>21.37</v>
      </c>
      <c r="Z64" s="809">
        <v>6</v>
      </c>
      <c r="AA64" s="666">
        <v>30</v>
      </c>
      <c r="AB64" s="665"/>
      <c r="AC64" s="669"/>
      <c r="AD64" s="670"/>
      <c r="AE64" s="670" t="s">
        <v>27</v>
      </c>
      <c r="AF64" s="670"/>
      <c r="AG64" s="670"/>
      <c r="AH64" s="671" t="s">
        <v>55</v>
      </c>
      <c r="AI64" s="671" t="s">
        <v>55</v>
      </c>
      <c r="AJ64" s="672" t="s">
        <v>32</v>
      </c>
      <c r="AK64" s="1266" t="s">
        <v>3548</v>
      </c>
      <c r="AL64" s="24"/>
      <c r="AM64" s="24"/>
      <c r="AN64" s="26"/>
      <c r="AO64" s="24"/>
      <c r="AP64" s="24"/>
      <c r="AQ64" s="24"/>
      <c r="AR64" s="24"/>
      <c r="AS64" s="24"/>
      <c r="AT64" s="24"/>
    </row>
    <row r="65" spans="1:46" ht="19.5">
      <c r="A65" s="660">
        <v>45364</v>
      </c>
      <c r="B65" s="661">
        <v>103</v>
      </c>
      <c r="C65" s="662">
        <v>0.41666666666666669</v>
      </c>
      <c r="D65" s="663">
        <v>2401828</v>
      </c>
      <c r="E65" s="663" t="s">
        <v>21</v>
      </c>
      <c r="F65" s="663" t="s">
        <v>55</v>
      </c>
      <c r="G65" s="664">
        <v>14.46</v>
      </c>
      <c r="H65" s="808"/>
      <c r="I65" s="664"/>
      <c r="J65" s="665"/>
      <c r="K65" s="666">
        <v>0.1</v>
      </c>
      <c r="L65" s="121">
        <v>11.2</v>
      </c>
      <c r="M65" s="121">
        <v>30.6</v>
      </c>
      <c r="N65" s="121"/>
      <c r="O65" s="121">
        <v>35.4</v>
      </c>
      <c r="P65" s="666"/>
      <c r="Q65" s="121">
        <v>12.8</v>
      </c>
      <c r="R65" s="121">
        <f ca="1">SUM(MG[[#This Row],[G 710µ]:[G 450µ]])</f>
        <v>0</v>
      </c>
      <c r="S65" s="677">
        <f>SUM(M65:P65)</f>
        <v>66</v>
      </c>
      <c r="T65" s="677">
        <f ca="1">SUM(MG[[#This Row],[G 710µ]:[G 450µ]])</f>
        <v>0</v>
      </c>
      <c r="U65" s="121">
        <v>1.8</v>
      </c>
      <c r="V65" s="121">
        <v>2.6</v>
      </c>
      <c r="W65" s="668">
        <v>77.099999999999994</v>
      </c>
      <c r="X65" s="668">
        <v>0.49</v>
      </c>
      <c r="Y65" s="668">
        <v>21.55</v>
      </c>
      <c r="Z65" s="809">
        <v>5</v>
      </c>
      <c r="AA65" s="666">
        <v>25</v>
      </c>
      <c r="AB65" s="665"/>
      <c r="AC65" s="673"/>
      <c r="AD65" s="674"/>
      <c r="AE65" s="670" t="s">
        <v>27</v>
      </c>
      <c r="AF65" s="674"/>
      <c r="AG65" s="674"/>
      <c r="AH65" s="675" t="s">
        <v>55</v>
      </c>
      <c r="AI65" s="675" t="s">
        <v>55</v>
      </c>
      <c r="AJ65" s="676" t="s">
        <v>32</v>
      </c>
      <c r="AK65" s="44" t="s">
        <v>3549</v>
      </c>
      <c r="AL65" s="24"/>
      <c r="AM65" s="24"/>
      <c r="AN65" s="26"/>
      <c r="AO65" s="24"/>
      <c r="AP65" s="24"/>
      <c r="AQ65" s="24"/>
      <c r="AR65" s="24"/>
      <c r="AS65" s="24"/>
      <c r="AT65" s="24"/>
    </row>
    <row r="66" spans="1:46" ht="19.5">
      <c r="A66" s="660">
        <v>45365</v>
      </c>
      <c r="B66" s="661" t="s">
        <v>3542</v>
      </c>
      <c r="C66" s="662">
        <v>0.41666666666666669</v>
      </c>
      <c r="D66" s="663">
        <v>2401853</v>
      </c>
      <c r="E66" s="663" t="s">
        <v>39</v>
      </c>
      <c r="F66" s="663" t="s">
        <v>55</v>
      </c>
      <c r="G66" s="664">
        <v>14.21</v>
      </c>
      <c r="H66" s="808"/>
      <c r="I66" s="664"/>
      <c r="J66" s="665"/>
      <c r="K66" s="666"/>
      <c r="L66" s="121"/>
      <c r="M66" s="121"/>
      <c r="N66" s="121"/>
      <c r="O66" s="121"/>
      <c r="P66" s="666"/>
      <c r="Q66" s="121"/>
      <c r="R66" s="121"/>
      <c r="S66" s="677"/>
      <c r="T66" s="677">
        <f>SUM(MG[[#This Row],[G 710µ]:[G 450µ]])</f>
        <v>0</v>
      </c>
      <c r="U66" s="121"/>
      <c r="V66" s="121"/>
      <c r="W66" s="668">
        <v>75.900000000000006</v>
      </c>
      <c r="X66" s="668">
        <v>0.33</v>
      </c>
      <c r="Y66" s="668">
        <v>22.52</v>
      </c>
      <c r="Z66" s="666"/>
      <c r="AA66" s="666"/>
      <c r="AB66" s="665"/>
      <c r="AC66" s="669"/>
      <c r="AD66" s="670"/>
      <c r="AE66" s="670"/>
      <c r="AF66" s="670" t="s">
        <v>55</v>
      </c>
      <c r="AG66" s="670" t="s">
        <v>55</v>
      </c>
      <c r="AH66" s="671" t="s">
        <v>55</v>
      </c>
      <c r="AI66" s="671" t="s">
        <v>55</v>
      </c>
      <c r="AJ66" s="672" t="s">
        <v>32</v>
      </c>
      <c r="AK66" s="1266" t="s">
        <v>3550</v>
      </c>
      <c r="AL66" s="24"/>
      <c r="AM66" s="24"/>
      <c r="AN66" s="26"/>
      <c r="AO66" s="24"/>
      <c r="AP66" s="24"/>
      <c r="AQ66" s="24"/>
      <c r="AR66" s="24"/>
      <c r="AS66" s="24"/>
      <c r="AT66" s="24"/>
    </row>
    <row r="67" spans="1:46" ht="19.5">
      <c r="A67" s="660">
        <v>45366</v>
      </c>
      <c r="B67" s="661" t="s">
        <v>3542</v>
      </c>
      <c r="C67" s="662">
        <v>0.45833333333333331</v>
      </c>
      <c r="D67" s="663">
        <v>2401881</v>
      </c>
      <c r="E67" s="663" t="s">
        <v>39</v>
      </c>
      <c r="F67" s="663" t="s">
        <v>55</v>
      </c>
      <c r="G67" s="664">
        <v>14.4</v>
      </c>
      <c r="H67" s="808"/>
      <c r="I67" s="664">
        <v>14</v>
      </c>
      <c r="J67" s="665"/>
      <c r="K67" s="666">
        <v>0</v>
      </c>
      <c r="L67" s="121">
        <v>8</v>
      </c>
      <c r="M67" s="121">
        <v>20</v>
      </c>
      <c r="N67" s="121"/>
      <c r="O67" s="121">
        <v>41.8</v>
      </c>
      <c r="P67" s="666"/>
      <c r="Q67" s="121">
        <v>16.8</v>
      </c>
      <c r="R67" s="121">
        <f ca="1">SUM(MG[[#This Row],[G 710µ]:[G 450µ]])</f>
        <v>0</v>
      </c>
      <c r="S67" s="677">
        <f>SUM(M67:P67)</f>
        <v>61.8</v>
      </c>
      <c r="T67" s="677">
        <f ca="1">SUM(MG[[#This Row],[G 710µ]:[G 450µ]])</f>
        <v>0</v>
      </c>
      <c r="U67" s="121">
        <v>2.4</v>
      </c>
      <c r="V67" s="121">
        <v>5.6</v>
      </c>
      <c r="W67" s="668">
        <v>78.23</v>
      </c>
      <c r="X67" s="668">
        <v>-0.21</v>
      </c>
      <c r="Y67" s="668">
        <v>22.42</v>
      </c>
      <c r="Z67" s="809">
        <v>6</v>
      </c>
      <c r="AA67" s="666">
        <v>15</v>
      </c>
      <c r="AB67" s="665"/>
      <c r="AC67" s="673"/>
      <c r="AD67" s="674"/>
      <c r="AE67" s="670" t="s">
        <v>27</v>
      </c>
      <c r="AF67" s="674" t="s">
        <v>55</v>
      </c>
      <c r="AG67" s="674" t="s">
        <v>55</v>
      </c>
      <c r="AH67" s="675" t="s">
        <v>55</v>
      </c>
      <c r="AI67" s="675" t="s">
        <v>55</v>
      </c>
      <c r="AJ67" s="676" t="s">
        <v>32</v>
      </c>
      <c r="AK67" s="44" t="s">
        <v>3551</v>
      </c>
      <c r="AL67" s="24"/>
      <c r="AM67" s="24"/>
      <c r="AN67" s="26"/>
      <c r="AO67" s="24"/>
      <c r="AP67" s="24"/>
      <c r="AQ67" s="24"/>
      <c r="AR67" s="24"/>
      <c r="AS67" s="24"/>
      <c r="AT67" s="24"/>
    </row>
    <row r="68" spans="1:46" ht="19.5">
      <c r="A68" s="660">
        <v>45367</v>
      </c>
      <c r="B68" s="661">
        <v>103</v>
      </c>
      <c r="C68" s="662">
        <v>0.41666666666666669</v>
      </c>
      <c r="D68" s="663">
        <v>2401889</v>
      </c>
      <c r="E68" s="663" t="s">
        <v>21</v>
      </c>
      <c r="F68" s="663" t="s">
        <v>55</v>
      </c>
      <c r="G68" s="664">
        <v>14.23</v>
      </c>
      <c r="H68" s="808"/>
      <c r="I68" s="664"/>
      <c r="J68" s="665"/>
      <c r="K68" s="666">
        <v>0</v>
      </c>
      <c r="L68" s="121">
        <v>11.2</v>
      </c>
      <c r="M68" s="121">
        <v>24.6</v>
      </c>
      <c r="N68" s="121"/>
      <c r="O68" s="121">
        <v>44.8</v>
      </c>
      <c r="P68" s="666"/>
      <c r="Q68" s="121">
        <v>15.2</v>
      </c>
      <c r="R68" s="121">
        <f ca="1">SUM(MG[[#This Row],[G 710µ]:[G 450µ]])</f>
        <v>0</v>
      </c>
      <c r="S68" s="677">
        <f>SUM(M68:P68)</f>
        <v>69.400000000000006</v>
      </c>
      <c r="T68" s="677">
        <f ca="1">SUM(MG[[#This Row],[G 710µ]:[G 450µ]])</f>
        <v>0</v>
      </c>
      <c r="U68" s="121">
        <v>1.8</v>
      </c>
      <c r="V68" s="121">
        <v>4.8</v>
      </c>
      <c r="W68" s="668">
        <v>77.12</v>
      </c>
      <c r="X68" s="668">
        <v>0.45</v>
      </c>
      <c r="Y68" s="668">
        <v>21.06</v>
      </c>
      <c r="Z68" s="666">
        <v>4</v>
      </c>
      <c r="AA68" s="666">
        <v>18</v>
      </c>
      <c r="AB68" s="665"/>
      <c r="AC68" s="669"/>
      <c r="AD68" s="670"/>
      <c r="AE68" s="670" t="s">
        <v>27</v>
      </c>
      <c r="AF68" s="670"/>
      <c r="AG68" s="670"/>
      <c r="AH68" s="671" t="s">
        <v>55</v>
      </c>
      <c r="AI68" s="671" t="s">
        <v>55</v>
      </c>
      <c r="AJ68" s="672" t="s">
        <v>32</v>
      </c>
      <c r="AK68" s="1266" t="s">
        <v>3552</v>
      </c>
      <c r="AL68" s="24"/>
      <c r="AM68" s="24"/>
      <c r="AN68" s="26"/>
      <c r="AO68" s="24"/>
      <c r="AP68" s="24"/>
      <c r="AQ68" s="24"/>
      <c r="AR68" s="24"/>
      <c r="AS68" s="24"/>
      <c r="AT68" s="24"/>
    </row>
    <row r="69" spans="1:46" ht="19.5">
      <c r="A69" s="660">
        <v>45367</v>
      </c>
      <c r="B69" s="661">
        <v>103</v>
      </c>
      <c r="C69" s="662">
        <v>0.41666666666666669</v>
      </c>
      <c r="D69" s="663">
        <v>2401890</v>
      </c>
      <c r="E69" s="663" t="s">
        <v>39</v>
      </c>
      <c r="F69" s="663" t="s">
        <v>55</v>
      </c>
      <c r="G69" s="664">
        <v>14.36</v>
      </c>
      <c r="H69" s="808"/>
      <c r="I69" s="664"/>
      <c r="J69" s="665"/>
      <c r="K69" s="666"/>
      <c r="L69" s="121"/>
      <c r="M69" s="121"/>
      <c r="N69" s="121"/>
      <c r="O69" s="121"/>
      <c r="P69" s="666"/>
      <c r="Q69" s="121"/>
      <c r="R69" s="121"/>
      <c r="S69" s="677"/>
      <c r="T69" s="677">
        <f>SUM(MG[[#This Row],[G 710µ]:[G 450µ]])</f>
        <v>0</v>
      </c>
      <c r="U69" s="121"/>
      <c r="V69" s="121"/>
      <c r="W69" s="668">
        <v>77.36</v>
      </c>
      <c r="X69" s="668">
        <v>0.35</v>
      </c>
      <c r="Y69" s="668">
        <v>21.8</v>
      </c>
      <c r="Z69" s="666">
        <v>4</v>
      </c>
      <c r="AA69" s="666">
        <v>20</v>
      </c>
      <c r="AB69" s="665">
        <v>0.9</v>
      </c>
      <c r="AC69" s="673"/>
      <c r="AD69" s="674"/>
      <c r="AE69" s="670" t="s">
        <v>27</v>
      </c>
      <c r="AF69" s="674" t="s">
        <v>55</v>
      </c>
      <c r="AG69" s="674" t="s">
        <v>55</v>
      </c>
      <c r="AH69" s="675" t="s">
        <v>55</v>
      </c>
      <c r="AI69" s="675" t="s">
        <v>55</v>
      </c>
      <c r="AJ69" s="676" t="s">
        <v>32</v>
      </c>
      <c r="AK69" s="44" t="s">
        <v>3553</v>
      </c>
      <c r="AL69" s="24"/>
      <c r="AM69" s="24"/>
      <c r="AN69" s="26"/>
      <c r="AO69" s="24"/>
      <c r="AP69" s="24"/>
      <c r="AQ69" s="24"/>
      <c r="AR69" s="24"/>
      <c r="AS69" s="24"/>
      <c r="AT69" s="24"/>
    </row>
    <row r="70" spans="1:46" ht="19.5">
      <c r="A70" s="660">
        <v>45369</v>
      </c>
      <c r="B70" s="661">
        <v>103</v>
      </c>
      <c r="C70" s="662">
        <v>0.41666666666666669</v>
      </c>
      <c r="D70" s="663">
        <v>2401939</v>
      </c>
      <c r="E70" s="663" t="s">
        <v>39</v>
      </c>
      <c r="F70" s="663" t="s">
        <v>55</v>
      </c>
      <c r="G70" s="664">
        <v>14.3</v>
      </c>
      <c r="H70" s="808"/>
      <c r="I70" s="664"/>
      <c r="J70" s="665"/>
      <c r="K70" s="666">
        <v>0</v>
      </c>
      <c r="L70" s="121">
        <v>9.4</v>
      </c>
      <c r="M70" s="121">
        <v>24</v>
      </c>
      <c r="N70" s="121"/>
      <c r="O70" s="121">
        <v>42.8</v>
      </c>
      <c r="P70" s="666"/>
      <c r="Q70" s="121">
        <v>14.2</v>
      </c>
      <c r="R70" s="121">
        <f ca="1">SUM(MG[[#This Row],[G 710µ]:[G 450µ]])</f>
        <v>0</v>
      </c>
      <c r="S70" s="677">
        <f>SUM(M70:P70)</f>
        <v>66.8</v>
      </c>
      <c r="T70" s="677">
        <f ca="1">SUM(MG[[#This Row],[G 710µ]:[G 450µ]])</f>
        <v>0</v>
      </c>
      <c r="U70" s="121">
        <v>2.2000000000000002</v>
      </c>
      <c r="V70" s="121">
        <v>5.4</v>
      </c>
      <c r="W70" s="668">
        <v>73.89</v>
      </c>
      <c r="X70" s="668">
        <v>0.89</v>
      </c>
      <c r="Y70" s="668">
        <v>20.78</v>
      </c>
      <c r="Z70" s="666">
        <v>5</v>
      </c>
      <c r="AA70" s="666">
        <v>14</v>
      </c>
      <c r="AB70" s="665"/>
      <c r="AC70" s="669"/>
      <c r="AD70" s="670"/>
      <c r="AE70" s="670" t="s">
        <v>27</v>
      </c>
      <c r="AF70" s="670" t="s">
        <v>55</v>
      </c>
      <c r="AG70" s="670" t="s">
        <v>55</v>
      </c>
      <c r="AH70" s="671" t="s">
        <v>55</v>
      </c>
      <c r="AI70" s="671" t="s">
        <v>55</v>
      </c>
      <c r="AJ70" s="672" t="s">
        <v>32</v>
      </c>
      <c r="AK70" s="1266" t="s">
        <v>3554</v>
      </c>
      <c r="AL70" s="24"/>
      <c r="AM70" s="24"/>
      <c r="AN70" s="26"/>
      <c r="AO70" s="24"/>
      <c r="AP70" s="24"/>
      <c r="AQ70" s="24"/>
      <c r="AR70" s="24"/>
      <c r="AS70" s="24"/>
      <c r="AT70" s="24"/>
    </row>
    <row r="71" spans="1:46" ht="19.5">
      <c r="A71" s="660">
        <v>45370</v>
      </c>
      <c r="B71" s="661">
        <v>103</v>
      </c>
      <c r="C71" s="662">
        <v>0.4375</v>
      </c>
      <c r="D71" s="663">
        <v>2401969</v>
      </c>
      <c r="E71" s="663" t="s">
        <v>21</v>
      </c>
      <c r="F71" s="663" t="s">
        <v>55</v>
      </c>
      <c r="G71" s="664">
        <v>14.6</v>
      </c>
      <c r="H71" s="808">
        <v>14.7</v>
      </c>
      <c r="I71" s="664"/>
      <c r="J71" s="665"/>
      <c r="K71" s="666">
        <v>0</v>
      </c>
      <c r="L71" s="121">
        <v>7</v>
      </c>
      <c r="M71" s="121">
        <v>19.399999999999999</v>
      </c>
      <c r="N71" s="121"/>
      <c r="O71" s="121">
        <v>46.4</v>
      </c>
      <c r="P71" s="666"/>
      <c r="Q71" s="121">
        <v>17.600000000000001</v>
      </c>
      <c r="R71" s="121">
        <f ca="1">SUM(MG[[#This Row],[G 710µ]:[G 450µ]])</f>
        <v>0</v>
      </c>
      <c r="S71" s="677">
        <f>SUM(M71:P71)</f>
        <v>65.8</v>
      </c>
      <c r="T71" s="677">
        <f ca="1">SUM(MG[[#This Row],[G 710µ]:[G 450µ]])</f>
        <v>0</v>
      </c>
      <c r="U71" s="121">
        <v>3.2</v>
      </c>
      <c r="V71" s="121">
        <v>5.2</v>
      </c>
      <c r="W71" s="668">
        <v>77.709999999999994</v>
      </c>
      <c r="X71" s="668">
        <v>0.02</v>
      </c>
      <c r="Y71" s="668">
        <v>22.41</v>
      </c>
      <c r="Z71" s="666">
        <v>6</v>
      </c>
      <c r="AA71" s="666">
        <v>20</v>
      </c>
      <c r="AB71" s="665"/>
      <c r="AC71" s="673"/>
      <c r="AD71" s="674"/>
      <c r="AE71" s="670" t="s">
        <v>27</v>
      </c>
      <c r="AF71" s="674"/>
      <c r="AG71" s="674"/>
      <c r="AH71" s="675" t="s">
        <v>55</v>
      </c>
      <c r="AI71" s="675" t="s">
        <v>55</v>
      </c>
      <c r="AJ71" s="676" t="s">
        <v>32</v>
      </c>
      <c r="AK71" s="44" t="s">
        <v>3555</v>
      </c>
      <c r="AL71" s="24"/>
      <c r="AM71" s="24"/>
      <c r="AN71" s="26"/>
      <c r="AO71" s="24"/>
      <c r="AP71" s="24"/>
      <c r="AQ71" s="24"/>
      <c r="AR71" s="24"/>
      <c r="AS71" s="24"/>
      <c r="AT71" s="24"/>
    </row>
    <row r="72" spans="1:46" ht="19.5">
      <c r="A72" s="660">
        <v>45371</v>
      </c>
      <c r="B72" s="661" t="s">
        <v>3534</v>
      </c>
      <c r="C72" s="662">
        <v>0.39583333333333331</v>
      </c>
      <c r="D72" s="663">
        <v>2401993</v>
      </c>
      <c r="E72" s="663" t="s">
        <v>39</v>
      </c>
      <c r="F72" s="663" t="s">
        <v>55</v>
      </c>
      <c r="G72" s="664">
        <v>14.2</v>
      </c>
      <c r="H72" s="808"/>
      <c r="I72" s="664"/>
      <c r="J72" s="665"/>
      <c r="K72" s="666"/>
      <c r="L72" s="121"/>
      <c r="M72" s="121"/>
      <c r="N72" s="121"/>
      <c r="O72" s="121"/>
      <c r="P72" s="666"/>
      <c r="Q72" s="121"/>
      <c r="R72" s="121"/>
      <c r="S72" s="677"/>
      <c r="T72" s="677">
        <f>SUM(MG[[#This Row],[G 710µ]:[G 450µ]])</f>
        <v>0</v>
      </c>
      <c r="U72" s="121"/>
      <c r="V72" s="121"/>
      <c r="W72" s="668">
        <v>75.709999999999994</v>
      </c>
      <c r="X72" s="668">
        <v>0.46</v>
      </c>
      <c r="Y72" s="668">
        <v>21.29</v>
      </c>
      <c r="Z72" s="666"/>
      <c r="AA72" s="666"/>
      <c r="AB72" s="665"/>
      <c r="AC72" s="669"/>
      <c r="AD72" s="670"/>
      <c r="AE72" s="670"/>
      <c r="AF72" s="670" t="s">
        <v>55</v>
      </c>
      <c r="AG72" s="670" t="s">
        <v>55</v>
      </c>
      <c r="AH72" s="671" t="s">
        <v>55</v>
      </c>
      <c r="AI72" s="671" t="s">
        <v>55</v>
      </c>
      <c r="AJ72" s="672" t="s">
        <v>32</v>
      </c>
      <c r="AK72" s="1266" t="s">
        <v>3556</v>
      </c>
      <c r="AL72" s="24"/>
      <c r="AM72" s="24"/>
      <c r="AN72" s="26"/>
      <c r="AO72" s="24"/>
      <c r="AP72" s="24"/>
      <c r="AQ72" s="24"/>
      <c r="AR72" s="24"/>
      <c r="AS72" s="24"/>
      <c r="AT72" s="24"/>
    </row>
    <row r="73" spans="1:46" ht="19.5">
      <c r="A73" s="660">
        <v>45373</v>
      </c>
      <c r="B73" s="661" t="s">
        <v>3542</v>
      </c>
      <c r="C73" s="662">
        <v>0.44097222222222221</v>
      </c>
      <c r="D73" s="663">
        <v>2402022</v>
      </c>
      <c r="E73" s="663" t="s">
        <v>21</v>
      </c>
      <c r="F73" s="663" t="s">
        <v>55</v>
      </c>
      <c r="G73" s="664">
        <v>14.88</v>
      </c>
      <c r="H73" s="808"/>
      <c r="I73" s="664"/>
      <c r="J73" s="665"/>
      <c r="K73" s="666">
        <v>0.6</v>
      </c>
      <c r="L73" s="121">
        <v>12</v>
      </c>
      <c r="M73" s="121">
        <v>24.8</v>
      </c>
      <c r="N73" s="121"/>
      <c r="O73" s="121">
        <v>42</v>
      </c>
      <c r="P73" s="666"/>
      <c r="Q73" s="121">
        <v>13.8</v>
      </c>
      <c r="R73" s="121">
        <f ca="1">SUM(MG[[#This Row],[G 710µ]:[G 450µ]])</f>
        <v>0</v>
      </c>
      <c r="S73" s="677">
        <f>SUM(M73:P73)</f>
        <v>66.8</v>
      </c>
      <c r="T73" s="677">
        <f ca="1">SUM(MG[[#This Row],[G 710µ]:[G 450µ]])</f>
        <v>0</v>
      </c>
      <c r="U73" s="121">
        <v>2</v>
      </c>
      <c r="V73" s="121">
        <v>3</v>
      </c>
      <c r="W73" s="668">
        <v>74.67</v>
      </c>
      <c r="X73" s="668">
        <v>0.24</v>
      </c>
      <c r="Y73" s="668">
        <v>24.19</v>
      </c>
      <c r="Z73" s="666">
        <v>1</v>
      </c>
      <c r="AA73" s="666">
        <v>11</v>
      </c>
      <c r="AB73" s="665">
        <v>0.78</v>
      </c>
      <c r="AC73" s="673"/>
      <c r="AD73" s="674"/>
      <c r="AE73" s="674"/>
      <c r="AF73" s="674"/>
      <c r="AG73" s="674"/>
      <c r="AH73" s="675" t="s">
        <v>55</v>
      </c>
      <c r="AI73" s="675" t="s">
        <v>55</v>
      </c>
      <c r="AJ73" s="676" t="s">
        <v>32</v>
      </c>
      <c r="AK73" s="44" t="s">
        <v>3557</v>
      </c>
      <c r="AL73" s="24"/>
      <c r="AM73" s="24"/>
      <c r="AN73" s="26"/>
      <c r="AO73" s="24"/>
      <c r="AP73" s="24"/>
      <c r="AQ73" s="24"/>
      <c r="AR73" s="24"/>
      <c r="AS73" s="24"/>
      <c r="AT73" s="24"/>
    </row>
    <row r="74" spans="1:46" ht="19.5">
      <c r="A74" s="660">
        <v>45373</v>
      </c>
      <c r="B74" s="661" t="s">
        <v>3542</v>
      </c>
      <c r="C74" s="662">
        <v>0.44097222222222221</v>
      </c>
      <c r="D74" s="663">
        <v>2402027</v>
      </c>
      <c r="E74" s="663" t="s">
        <v>39</v>
      </c>
      <c r="F74" s="663" t="s">
        <v>55</v>
      </c>
      <c r="G74" s="664">
        <v>14.26</v>
      </c>
      <c r="H74" s="808"/>
      <c r="I74" s="664">
        <v>13.85</v>
      </c>
      <c r="J74" s="665"/>
      <c r="K74" s="666"/>
      <c r="L74" s="121"/>
      <c r="M74" s="121"/>
      <c r="N74" s="121"/>
      <c r="O74" s="121"/>
      <c r="P74" s="666"/>
      <c r="Q74" s="121"/>
      <c r="R74" s="121"/>
      <c r="S74" s="677"/>
      <c r="T74" s="677">
        <f>SUM(MG[[#This Row],[G 710µ]:[G 450µ]])</f>
        <v>0</v>
      </c>
      <c r="U74" s="121"/>
      <c r="V74" s="121"/>
      <c r="W74" s="668">
        <v>76.52</v>
      </c>
      <c r="X74" s="668">
        <v>-0.34</v>
      </c>
      <c r="Y74" s="668">
        <v>25.1</v>
      </c>
      <c r="Z74" s="666"/>
      <c r="AA74" s="809"/>
      <c r="AB74" s="665"/>
      <c r="AC74" s="669"/>
      <c r="AD74" s="670"/>
      <c r="AE74" s="670"/>
      <c r="AF74" s="670" t="s">
        <v>55</v>
      </c>
      <c r="AG74" s="670" t="s">
        <v>55</v>
      </c>
      <c r="AH74" s="671" t="s">
        <v>55</v>
      </c>
      <c r="AI74" s="671" t="s">
        <v>55</v>
      </c>
      <c r="AJ74" s="672" t="s">
        <v>32</v>
      </c>
      <c r="AK74" s="1266" t="s">
        <v>3558</v>
      </c>
      <c r="AL74" s="24"/>
      <c r="AM74" s="24"/>
      <c r="AN74" s="26"/>
      <c r="AO74" s="24"/>
      <c r="AP74" s="24"/>
      <c r="AQ74" s="24"/>
      <c r="AR74" s="24"/>
      <c r="AS74" s="24"/>
      <c r="AT74" s="24"/>
    </row>
    <row r="75" spans="1:46" ht="19.5">
      <c r="A75" s="660">
        <v>45374</v>
      </c>
      <c r="B75" s="661" t="s">
        <v>3542</v>
      </c>
      <c r="C75" s="662">
        <v>0.40625</v>
      </c>
      <c r="D75" s="663">
        <v>2402052</v>
      </c>
      <c r="E75" s="663" t="s">
        <v>39</v>
      </c>
      <c r="F75" s="663" t="s">
        <v>55</v>
      </c>
      <c r="G75" s="664">
        <v>14.06</v>
      </c>
      <c r="H75" s="808"/>
      <c r="I75" s="664">
        <v>13.83</v>
      </c>
      <c r="J75" s="665"/>
      <c r="K75" s="666"/>
      <c r="L75" s="121"/>
      <c r="M75" s="121"/>
      <c r="N75" s="121"/>
      <c r="O75" s="121"/>
      <c r="P75" s="666"/>
      <c r="Q75" s="121"/>
      <c r="R75" s="121"/>
      <c r="S75" s="677"/>
      <c r="T75" s="677">
        <f>SUM(MG[[#This Row],[G 710µ]:[G 450µ]])</f>
        <v>0</v>
      </c>
      <c r="U75" s="121"/>
      <c r="V75" s="121"/>
      <c r="W75" s="668">
        <v>77.05</v>
      </c>
      <c r="X75" s="668">
        <v>0.27</v>
      </c>
      <c r="Y75" s="668">
        <v>22.3</v>
      </c>
      <c r="Z75" s="666"/>
      <c r="AA75" s="809"/>
      <c r="AB75" s="665"/>
      <c r="AC75" s="673"/>
      <c r="AD75" s="674"/>
      <c r="AE75" s="674"/>
      <c r="AF75" s="674" t="s">
        <v>55</v>
      </c>
      <c r="AG75" s="674" t="s">
        <v>55</v>
      </c>
      <c r="AH75" s="675" t="s">
        <v>55</v>
      </c>
      <c r="AI75" s="675" t="s">
        <v>55</v>
      </c>
      <c r="AJ75" s="676" t="s">
        <v>32</v>
      </c>
      <c r="AK75" s="44" t="s">
        <v>3559</v>
      </c>
      <c r="AL75" s="24"/>
      <c r="AM75" s="24"/>
      <c r="AN75" s="26"/>
      <c r="AO75" s="24"/>
      <c r="AP75" s="24"/>
      <c r="AQ75" s="24"/>
      <c r="AR75" s="24"/>
      <c r="AS75" s="24"/>
      <c r="AT75" s="24"/>
    </row>
    <row r="76" spans="1:46" ht="19.5">
      <c r="A76" s="660">
        <v>45376</v>
      </c>
      <c r="B76" s="661" t="s">
        <v>3542</v>
      </c>
      <c r="C76" s="662">
        <v>0.39583333333333331</v>
      </c>
      <c r="D76" s="663">
        <v>2402085</v>
      </c>
      <c r="E76" s="663" t="s">
        <v>39</v>
      </c>
      <c r="F76" s="663" t="s">
        <v>55</v>
      </c>
      <c r="G76" s="664">
        <v>14.39</v>
      </c>
      <c r="H76" s="808"/>
      <c r="I76" s="664"/>
      <c r="J76" s="665"/>
      <c r="K76" s="666">
        <v>0.4</v>
      </c>
      <c r="L76" s="121">
        <v>8.4</v>
      </c>
      <c r="M76" s="121">
        <v>24.4</v>
      </c>
      <c r="N76" s="121"/>
      <c r="O76" s="121">
        <v>44.6</v>
      </c>
      <c r="P76" s="666"/>
      <c r="Q76" s="121">
        <v>14.8</v>
      </c>
      <c r="R76" s="121">
        <f ca="1">SUM(MG[[#This Row],[G 710µ]:[G 450µ]])</f>
        <v>0</v>
      </c>
      <c r="S76" s="677">
        <f>SUM(M76:P76)</f>
        <v>69</v>
      </c>
      <c r="T76" s="677">
        <f ca="1">SUM(MG[[#This Row],[G 710µ]:[G 450µ]])</f>
        <v>0</v>
      </c>
      <c r="U76" s="121">
        <v>2</v>
      </c>
      <c r="V76" s="121">
        <v>4.4000000000000004</v>
      </c>
      <c r="W76" s="668">
        <v>78.08</v>
      </c>
      <c r="X76" s="668">
        <v>0.23</v>
      </c>
      <c r="Y76" s="668">
        <v>22.24</v>
      </c>
      <c r="Z76" s="666">
        <v>2</v>
      </c>
      <c r="AA76" s="666">
        <v>9</v>
      </c>
      <c r="AB76" s="665"/>
      <c r="AC76" s="669"/>
      <c r="AD76" s="670"/>
      <c r="AE76" s="670"/>
      <c r="AF76" s="670" t="s">
        <v>55</v>
      </c>
      <c r="AG76" s="670" t="s">
        <v>55</v>
      </c>
      <c r="AH76" s="671" t="s">
        <v>55</v>
      </c>
      <c r="AI76" s="671" t="s">
        <v>55</v>
      </c>
      <c r="AJ76" s="672" t="s">
        <v>32</v>
      </c>
      <c r="AK76" s="1266" t="s">
        <v>3560</v>
      </c>
      <c r="AL76" s="24"/>
      <c r="AM76" s="24"/>
      <c r="AN76" s="26"/>
      <c r="AO76" s="24"/>
      <c r="AP76" s="24"/>
      <c r="AQ76" s="24"/>
      <c r="AR76" s="24"/>
      <c r="AS76" s="24"/>
      <c r="AT76" s="24"/>
    </row>
    <row r="77" spans="1:46" ht="19.5">
      <c r="A77" s="660">
        <v>45377</v>
      </c>
      <c r="B77" s="661" t="s">
        <v>3542</v>
      </c>
      <c r="C77" s="662">
        <v>0.41666666666666669</v>
      </c>
      <c r="D77" s="663">
        <v>2402108</v>
      </c>
      <c r="E77" s="663" t="s">
        <v>21</v>
      </c>
      <c r="F77" s="663" t="s">
        <v>55</v>
      </c>
      <c r="G77" s="664">
        <v>14.53</v>
      </c>
      <c r="H77" s="808"/>
      <c r="I77" s="664">
        <v>14.8</v>
      </c>
      <c r="J77" s="665">
        <v>0.66500000000000004</v>
      </c>
      <c r="K77" s="666">
        <v>0.3</v>
      </c>
      <c r="L77" s="121">
        <v>10</v>
      </c>
      <c r="M77" s="121">
        <v>22</v>
      </c>
      <c r="N77" s="121"/>
      <c r="O77" s="121">
        <v>44</v>
      </c>
      <c r="P77" s="666"/>
      <c r="Q77" s="121">
        <v>16</v>
      </c>
      <c r="R77" s="121">
        <f ca="1">SUM(MG[[#This Row],[G 710µ]:[G 450µ]])</f>
        <v>0</v>
      </c>
      <c r="S77" s="677">
        <f>SUM(M77:P77)</f>
        <v>66</v>
      </c>
      <c r="T77" s="677">
        <f ca="1">SUM(MG[[#This Row],[G 710µ]:[G 450µ]])</f>
        <v>0</v>
      </c>
      <c r="U77" s="121">
        <v>3</v>
      </c>
      <c r="V77" s="121">
        <v>3.5</v>
      </c>
      <c r="W77" s="668">
        <v>78.48</v>
      </c>
      <c r="X77" s="668">
        <v>-0.93</v>
      </c>
      <c r="Y77" s="668">
        <v>25.19</v>
      </c>
      <c r="Z77" s="666">
        <v>1</v>
      </c>
      <c r="AA77" s="666">
        <v>10</v>
      </c>
      <c r="AB77" s="665"/>
      <c r="AC77" s="673"/>
      <c r="AD77" s="674"/>
      <c r="AE77" s="674"/>
      <c r="AF77" s="674"/>
      <c r="AG77" s="674"/>
      <c r="AH77" s="675" t="s">
        <v>55</v>
      </c>
      <c r="AI77" s="675" t="s">
        <v>55</v>
      </c>
      <c r="AJ77" s="676" t="s">
        <v>32</v>
      </c>
      <c r="AK77" s="44" t="s">
        <v>3561</v>
      </c>
      <c r="AL77" s="24"/>
      <c r="AM77" s="24"/>
      <c r="AN77" s="26"/>
      <c r="AO77" s="24"/>
      <c r="AP77" s="24"/>
      <c r="AQ77" s="24"/>
      <c r="AR77" s="24"/>
      <c r="AS77" s="24"/>
      <c r="AT77" s="24"/>
    </row>
    <row r="78" spans="1:46" ht="22.5" customHeight="1">
      <c r="A78" s="660">
        <v>45377</v>
      </c>
      <c r="B78" s="661" t="s">
        <v>3542</v>
      </c>
      <c r="C78" s="662">
        <v>0.47916666666666669</v>
      </c>
      <c r="D78" s="663">
        <v>2402016</v>
      </c>
      <c r="E78" s="663" t="s">
        <v>39</v>
      </c>
      <c r="F78" s="663" t="s">
        <v>55</v>
      </c>
      <c r="G78" s="664">
        <v>14.5</v>
      </c>
      <c r="H78" s="808"/>
      <c r="I78" s="664"/>
      <c r="J78" s="665">
        <v>0.69799999999999995</v>
      </c>
      <c r="K78" s="666"/>
      <c r="L78" s="121"/>
      <c r="M78" s="121"/>
      <c r="N78" s="121"/>
      <c r="O78" s="121"/>
      <c r="P78" s="666"/>
      <c r="Q78" s="121"/>
      <c r="R78" s="121"/>
      <c r="S78" s="677"/>
      <c r="T78" s="677">
        <f>SUM(MG[[#This Row],[G 710µ]:[G 450µ]])</f>
        <v>0</v>
      </c>
      <c r="U78" s="121"/>
      <c r="V78" s="121"/>
      <c r="W78" s="668">
        <v>74.930000000000007</v>
      </c>
      <c r="X78" s="668">
        <v>0.43</v>
      </c>
      <c r="Y78" s="668">
        <v>22.32</v>
      </c>
      <c r="Z78" s="666"/>
      <c r="AA78" s="666"/>
      <c r="AB78" s="665"/>
      <c r="AC78" s="669"/>
      <c r="AD78" s="670"/>
      <c r="AE78" s="670"/>
      <c r="AF78" s="670" t="s">
        <v>55</v>
      </c>
      <c r="AG78" s="670" t="s">
        <v>55</v>
      </c>
      <c r="AH78" s="671" t="s">
        <v>55</v>
      </c>
      <c r="AI78" s="671" t="s">
        <v>55</v>
      </c>
      <c r="AJ78" s="672" t="s">
        <v>32</v>
      </c>
      <c r="AK78" s="1266" t="s">
        <v>3562</v>
      </c>
      <c r="AL78" s="24"/>
      <c r="AM78" s="24"/>
      <c r="AN78" s="26"/>
      <c r="AO78" s="24"/>
      <c r="AP78" s="24"/>
      <c r="AQ78" s="24"/>
      <c r="AR78" s="24"/>
      <c r="AS78" s="24"/>
      <c r="AT78" s="24"/>
    </row>
    <row r="79" spans="1:46" ht="19.5">
      <c r="A79" s="660">
        <v>45378</v>
      </c>
      <c r="B79" s="661" t="s">
        <v>3542</v>
      </c>
      <c r="C79" s="662">
        <v>0.39583333333333331</v>
      </c>
      <c r="D79" s="663">
        <v>2402138</v>
      </c>
      <c r="E79" s="663" t="s">
        <v>39</v>
      </c>
      <c r="F79" s="663" t="s">
        <v>55</v>
      </c>
      <c r="G79" s="664">
        <v>14.39</v>
      </c>
      <c r="H79" s="808"/>
      <c r="I79" s="664"/>
      <c r="J79" s="665"/>
      <c r="K79" s="666">
        <v>0</v>
      </c>
      <c r="L79" s="121">
        <v>7.6</v>
      </c>
      <c r="M79" s="121">
        <v>20.6</v>
      </c>
      <c r="N79" s="121"/>
      <c r="O79" s="121">
        <v>45.4</v>
      </c>
      <c r="P79" s="666"/>
      <c r="Q79" s="121">
        <v>17.600000000000001</v>
      </c>
      <c r="R79" s="121">
        <f ca="1">SUM(MG[[#This Row],[G 710µ]:[G 450µ]])</f>
        <v>0</v>
      </c>
      <c r="S79" s="677">
        <f>SUM(M79:P79)</f>
        <v>66</v>
      </c>
      <c r="T79" s="677">
        <f ca="1">SUM(MG[[#This Row],[G 710µ]:[G 450µ]])</f>
        <v>0</v>
      </c>
      <c r="U79" s="121">
        <v>2.4</v>
      </c>
      <c r="V79" s="121">
        <v>6.6</v>
      </c>
      <c r="W79" s="668">
        <v>73.81</v>
      </c>
      <c r="X79" s="668">
        <v>0.73</v>
      </c>
      <c r="Y79" s="668">
        <v>21.61</v>
      </c>
      <c r="Z79" s="666"/>
      <c r="AA79" s="666"/>
      <c r="AB79" s="665"/>
      <c r="AC79" s="673"/>
      <c r="AD79" s="674"/>
      <c r="AE79" s="674"/>
      <c r="AF79" s="674" t="s">
        <v>55</v>
      </c>
      <c r="AG79" s="674" t="s">
        <v>55</v>
      </c>
      <c r="AH79" s="675" t="s">
        <v>55</v>
      </c>
      <c r="AI79" s="675" t="s">
        <v>55</v>
      </c>
      <c r="AJ79" s="676" t="s">
        <v>32</v>
      </c>
      <c r="AK79" s="44" t="s">
        <v>3563</v>
      </c>
      <c r="AL79" s="24"/>
      <c r="AM79" s="24"/>
      <c r="AN79" s="26"/>
      <c r="AO79" s="24"/>
      <c r="AP79" s="24"/>
      <c r="AQ79" s="24"/>
      <c r="AR79" s="24"/>
      <c r="AS79" s="24"/>
      <c r="AT79" s="24"/>
    </row>
    <row r="80" spans="1:46" ht="19.5">
      <c r="A80" s="660">
        <v>45378</v>
      </c>
      <c r="B80" s="661" t="s">
        <v>3542</v>
      </c>
      <c r="C80" s="662">
        <v>0.45833333333333331</v>
      </c>
      <c r="D80" s="663">
        <v>2402141</v>
      </c>
      <c r="E80" s="663" t="s">
        <v>21</v>
      </c>
      <c r="F80" s="663" t="s">
        <v>55</v>
      </c>
      <c r="G80" s="664">
        <v>14.5</v>
      </c>
      <c r="H80" s="808"/>
      <c r="I80" s="664">
        <v>14.09</v>
      </c>
      <c r="J80" s="665"/>
      <c r="K80" s="666"/>
      <c r="L80" s="121"/>
      <c r="M80" s="121"/>
      <c r="N80" s="121"/>
      <c r="O80" s="121"/>
      <c r="P80" s="666"/>
      <c r="Q80" s="121"/>
      <c r="R80" s="121"/>
      <c r="S80" s="677"/>
      <c r="T80" s="677">
        <f>SUM(MG[[#This Row],[G 710µ]:[G 450µ]])</f>
        <v>0</v>
      </c>
      <c r="U80" s="121"/>
      <c r="V80" s="121"/>
      <c r="W80" s="668">
        <v>74.03</v>
      </c>
      <c r="X80" s="668">
        <v>0.53</v>
      </c>
      <c r="Y80" s="668">
        <v>22.67</v>
      </c>
      <c r="Z80" s="666"/>
      <c r="AA80" s="666"/>
      <c r="AB80" s="665"/>
      <c r="AC80" s="669"/>
      <c r="AD80" s="670"/>
      <c r="AE80" s="670"/>
      <c r="AF80" s="670"/>
      <c r="AG80" s="670"/>
      <c r="AH80" s="671" t="s">
        <v>55</v>
      </c>
      <c r="AI80" s="671" t="s">
        <v>55</v>
      </c>
      <c r="AJ80" s="672" t="s">
        <v>32</v>
      </c>
      <c r="AK80" s="1266" t="s">
        <v>3564</v>
      </c>
      <c r="AL80" s="24"/>
      <c r="AM80" s="24"/>
      <c r="AN80" s="26"/>
      <c r="AO80" s="24"/>
      <c r="AP80" s="24"/>
      <c r="AQ80" s="24"/>
      <c r="AR80" s="24"/>
      <c r="AS80" s="24"/>
      <c r="AT80" s="24"/>
    </row>
    <row r="81" spans="1:46" ht="19.5">
      <c r="A81" s="660">
        <v>45380</v>
      </c>
      <c r="B81" s="661" t="s">
        <v>3542</v>
      </c>
      <c r="C81" s="662">
        <v>0.41666666666666669</v>
      </c>
      <c r="D81" s="663">
        <v>2402199</v>
      </c>
      <c r="E81" s="663" t="s">
        <v>39</v>
      </c>
      <c r="F81" s="663" t="s">
        <v>55</v>
      </c>
      <c r="G81" s="664">
        <v>14.32</v>
      </c>
      <c r="H81" s="808"/>
      <c r="I81" s="664"/>
      <c r="J81" s="665"/>
      <c r="K81" s="666">
        <v>0</v>
      </c>
      <c r="L81" s="121">
        <v>9.1999999999999993</v>
      </c>
      <c r="M81" s="121">
        <v>19.8</v>
      </c>
      <c r="N81" s="121"/>
      <c r="O81" s="121">
        <v>36.200000000000003</v>
      </c>
      <c r="P81" s="666"/>
      <c r="Q81" s="121">
        <v>17</v>
      </c>
      <c r="R81" s="121">
        <f ca="1">SUM(MG[[#This Row],[G 710µ]:[G 450µ]])</f>
        <v>0</v>
      </c>
      <c r="S81" s="677">
        <f>SUM(M81:P81)</f>
        <v>56</v>
      </c>
      <c r="T81" s="677">
        <f ca="1">SUM(MG[[#This Row],[G 710µ]:[G 450µ]])</f>
        <v>0</v>
      </c>
      <c r="U81" s="121">
        <v>4.2</v>
      </c>
      <c r="V81" s="121">
        <v>9.6</v>
      </c>
      <c r="W81" s="668">
        <v>76.97</v>
      </c>
      <c r="X81" s="668">
        <v>-0.64</v>
      </c>
      <c r="Y81" s="668">
        <v>24.42</v>
      </c>
      <c r="Z81" s="666">
        <v>2</v>
      </c>
      <c r="AA81" s="666">
        <v>11</v>
      </c>
      <c r="AB81" s="665">
        <v>0.7</v>
      </c>
      <c r="AC81" s="673"/>
      <c r="AD81" s="674"/>
      <c r="AE81" s="674"/>
      <c r="AF81" s="674" t="s">
        <v>55</v>
      </c>
      <c r="AG81" s="674" t="s">
        <v>55</v>
      </c>
      <c r="AH81" s="675" t="s">
        <v>55</v>
      </c>
      <c r="AI81" s="675" t="s">
        <v>55</v>
      </c>
      <c r="AJ81" s="676" t="s">
        <v>32</v>
      </c>
      <c r="AK81" s="44" t="s">
        <v>3565</v>
      </c>
      <c r="AL81" s="24"/>
      <c r="AM81" s="24"/>
      <c r="AN81" s="26"/>
      <c r="AO81" s="24"/>
      <c r="AP81" s="24"/>
      <c r="AQ81" s="24"/>
      <c r="AR81" s="24"/>
      <c r="AS81" s="24"/>
      <c r="AT81" s="24"/>
    </row>
    <row r="82" spans="1:46" ht="19.5">
      <c r="A82" s="660">
        <v>45381</v>
      </c>
      <c r="B82" s="661" t="s">
        <v>3542</v>
      </c>
      <c r="C82" s="662">
        <v>0.4375</v>
      </c>
      <c r="D82" s="663">
        <v>2402219</v>
      </c>
      <c r="E82" s="663" t="s">
        <v>39</v>
      </c>
      <c r="F82" s="663" t="s">
        <v>55</v>
      </c>
      <c r="G82" s="664">
        <v>14.49</v>
      </c>
      <c r="H82" s="808"/>
      <c r="I82" s="664"/>
      <c r="J82" s="665"/>
      <c r="K82" s="666"/>
      <c r="L82" s="121"/>
      <c r="M82" s="121"/>
      <c r="N82" s="121"/>
      <c r="O82" s="121"/>
      <c r="P82" s="666"/>
      <c r="Q82" s="121"/>
      <c r="R82" s="121"/>
      <c r="S82" s="677"/>
      <c r="T82" s="677">
        <f>SUM(MG[[#This Row],[G 710µ]:[G 450µ]])</f>
        <v>0</v>
      </c>
      <c r="U82" s="121"/>
      <c r="V82" s="121"/>
      <c r="W82" s="668">
        <v>76.900000000000006</v>
      </c>
      <c r="X82" s="668">
        <v>-7.0000000000000007E-2</v>
      </c>
      <c r="Y82" s="668">
        <v>22.72</v>
      </c>
      <c r="Z82" s="666"/>
      <c r="AA82" s="666"/>
      <c r="AB82" s="665"/>
      <c r="AC82" s="669"/>
      <c r="AD82" s="670"/>
      <c r="AE82" s="670"/>
      <c r="AF82" s="670" t="s">
        <v>55</v>
      </c>
      <c r="AG82" s="670" t="s">
        <v>55</v>
      </c>
      <c r="AH82" s="671" t="s">
        <v>55</v>
      </c>
      <c r="AI82" s="671" t="s">
        <v>55</v>
      </c>
      <c r="AJ82" s="672" t="s">
        <v>32</v>
      </c>
      <c r="AK82" s="1266" t="s">
        <v>3566</v>
      </c>
      <c r="AL82" s="24"/>
      <c r="AM82" s="24"/>
      <c r="AN82" s="26"/>
      <c r="AO82" s="24"/>
      <c r="AP82" s="24"/>
      <c r="AQ82" s="24"/>
      <c r="AR82" s="24"/>
      <c r="AS82" s="24"/>
      <c r="AT82" s="24"/>
    </row>
    <row r="83" spans="1:46" ht="19.5">
      <c r="A83" s="660">
        <v>45381</v>
      </c>
      <c r="B83" s="661" t="s">
        <v>3542</v>
      </c>
      <c r="C83" s="662">
        <v>0.47916666666666669</v>
      </c>
      <c r="D83" s="663">
        <v>2402222</v>
      </c>
      <c r="E83" s="663" t="s">
        <v>21</v>
      </c>
      <c r="F83" s="663" t="s">
        <v>55</v>
      </c>
      <c r="G83" s="664">
        <v>14.8</v>
      </c>
      <c r="H83" s="808"/>
      <c r="I83" s="664"/>
      <c r="J83" s="665"/>
      <c r="K83" s="666">
        <v>0</v>
      </c>
      <c r="L83" s="121">
        <v>10</v>
      </c>
      <c r="M83" s="121">
        <v>20</v>
      </c>
      <c r="N83" s="121"/>
      <c r="O83" s="121">
        <v>40</v>
      </c>
      <c r="P83" s="666"/>
      <c r="Q83" s="121">
        <v>17</v>
      </c>
      <c r="R83" s="121">
        <f ca="1">SUM(MG[[#This Row],[G 710µ]:[G 450µ]])</f>
        <v>0</v>
      </c>
      <c r="S83" s="677">
        <f>SUM(M83:P83)</f>
        <v>60</v>
      </c>
      <c r="T83" s="677">
        <f ca="1">SUM(MG[[#This Row],[G 710µ]:[G 450µ]])</f>
        <v>0</v>
      </c>
      <c r="U83" s="121">
        <v>3</v>
      </c>
      <c r="V83" s="121">
        <v>3</v>
      </c>
      <c r="W83" s="668">
        <v>76.11</v>
      </c>
      <c r="X83" s="668">
        <v>0.21</v>
      </c>
      <c r="Y83" s="668">
        <v>23.16</v>
      </c>
      <c r="Z83" s="666">
        <v>4</v>
      </c>
      <c r="AA83" s="666">
        <v>20</v>
      </c>
      <c r="AB83" s="665"/>
      <c r="AC83" s="673"/>
      <c r="AD83" s="674"/>
      <c r="AE83" s="674"/>
      <c r="AF83" s="674"/>
      <c r="AG83" s="674"/>
      <c r="AH83" s="675" t="s">
        <v>55</v>
      </c>
      <c r="AI83" s="675" t="s">
        <v>55</v>
      </c>
      <c r="AJ83" s="676" t="s">
        <v>32</v>
      </c>
      <c r="AK83" s="44" t="s">
        <v>3567</v>
      </c>
      <c r="AL83" s="24"/>
      <c r="AM83" s="24"/>
      <c r="AN83" s="26"/>
      <c r="AO83" s="24"/>
      <c r="AP83" s="24"/>
      <c r="AQ83" s="24"/>
      <c r="AR83" s="24"/>
      <c r="AS83" s="24"/>
      <c r="AT83" s="24"/>
    </row>
    <row r="84" spans="1:46" ht="19.5">
      <c r="A84" s="660">
        <v>45383</v>
      </c>
      <c r="B84" s="661">
        <v>104</v>
      </c>
      <c r="C84" s="662">
        <v>0.39583333333333331</v>
      </c>
      <c r="D84" s="663">
        <v>2402250</v>
      </c>
      <c r="E84" s="663" t="s">
        <v>39</v>
      </c>
      <c r="F84" s="663" t="s">
        <v>55</v>
      </c>
      <c r="G84" s="664">
        <v>14.39</v>
      </c>
      <c r="H84" s="808">
        <v>14.21</v>
      </c>
      <c r="I84" s="664"/>
      <c r="J84" s="665">
        <v>0.63700000000000001</v>
      </c>
      <c r="K84" s="666">
        <v>0</v>
      </c>
      <c r="L84" s="121">
        <v>15</v>
      </c>
      <c r="M84" s="121">
        <v>30</v>
      </c>
      <c r="N84" s="121"/>
      <c r="O84" s="121">
        <v>35.4</v>
      </c>
      <c r="P84" s="666"/>
      <c r="Q84" s="121">
        <v>8.8000000000000007</v>
      </c>
      <c r="R84" s="121">
        <f ca="1">SUM(MG[[#This Row],[G 710µ]:[G 450µ]])</f>
        <v>0</v>
      </c>
      <c r="S84" s="677">
        <f>SUM(M84:P84)</f>
        <v>65.400000000000006</v>
      </c>
      <c r="T84" s="677">
        <f ca="1">SUM(MG[[#This Row],[G 710µ]:[G 450µ]])</f>
        <v>0</v>
      </c>
      <c r="U84" s="121">
        <v>1</v>
      </c>
      <c r="V84" s="121">
        <v>4</v>
      </c>
      <c r="W84" s="668">
        <v>76.77</v>
      </c>
      <c r="X84" s="668">
        <v>0.15</v>
      </c>
      <c r="Y84" s="668">
        <v>21.99</v>
      </c>
      <c r="Z84" s="666"/>
      <c r="AA84" s="666"/>
      <c r="AB84" s="665">
        <v>0.84</v>
      </c>
      <c r="AC84" s="669"/>
      <c r="AD84" s="670"/>
      <c r="AE84" s="670"/>
      <c r="AF84" s="670" t="s">
        <v>55</v>
      </c>
      <c r="AG84" s="670" t="s">
        <v>55</v>
      </c>
      <c r="AH84" s="671" t="s">
        <v>55</v>
      </c>
      <c r="AI84" s="671" t="s">
        <v>55</v>
      </c>
      <c r="AJ84" s="672" t="s">
        <v>32</v>
      </c>
      <c r="AK84" s="1266" t="s">
        <v>3568</v>
      </c>
      <c r="AL84" s="24"/>
      <c r="AM84" s="24"/>
      <c r="AN84" s="26"/>
      <c r="AO84" s="24"/>
      <c r="AP84" s="24"/>
      <c r="AQ84" s="24"/>
      <c r="AR84" s="24"/>
      <c r="AS84" s="24"/>
      <c r="AT84" s="24"/>
    </row>
    <row r="85" spans="1:46" ht="19.5">
      <c r="A85" s="660">
        <v>45384</v>
      </c>
      <c r="B85" s="661" t="s">
        <v>3569</v>
      </c>
      <c r="C85" s="662">
        <v>0.39583333333333331</v>
      </c>
      <c r="D85" s="663">
        <v>2402277</v>
      </c>
      <c r="E85" s="663" t="s">
        <v>21</v>
      </c>
      <c r="F85" s="663" t="s">
        <v>55</v>
      </c>
      <c r="G85" s="664">
        <v>14.56</v>
      </c>
      <c r="H85" s="808">
        <v>14.59</v>
      </c>
      <c r="I85" s="664">
        <v>14.13</v>
      </c>
      <c r="J85" s="665"/>
      <c r="K85" s="666">
        <v>0</v>
      </c>
      <c r="L85" s="121">
        <v>10</v>
      </c>
      <c r="M85" s="121">
        <v>25</v>
      </c>
      <c r="N85" s="121"/>
      <c r="O85" s="121">
        <v>40</v>
      </c>
      <c r="P85" s="666"/>
      <c r="Q85" s="121">
        <v>16</v>
      </c>
      <c r="R85" s="121">
        <f ca="1">SUM(MG[[#This Row],[G 710µ]:[G 450µ]])</f>
        <v>0</v>
      </c>
      <c r="S85" s="677">
        <f>SUM(M85:P85)</f>
        <v>65</v>
      </c>
      <c r="T85" s="677">
        <f ca="1">SUM(MG[[#This Row],[G 710µ]:[G 450µ]])</f>
        <v>0</v>
      </c>
      <c r="U85" s="121">
        <v>3.2</v>
      </c>
      <c r="V85" s="121">
        <v>4</v>
      </c>
      <c r="W85" s="668">
        <v>75.98</v>
      </c>
      <c r="X85" s="668">
        <v>0.1</v>
      </c>
      <c r="Y85" s="668">
        <v>22.88</v>
      </c>
      <c r="Z85" s="809">
        <v>5</v>
      </c>
      <c r="AA85" s="666">
        <v>15</v>
      </c>
      <c r="AB85" s="665"/>
      <c r="AC85" s="673"/>
      <c r="AD85" s="674"/>
      <c r="AE85" s="670" t="s">
        <v>27</v>
      </c>
      <c r="AF85" s="674"/>
      <c r="AG85" s="674"/>
      <c r="AH85" s="675" t="s">
        <v>55</v>
      </c>
      <c r="AI85" s="675" t="s">
        <v>55</v>
      </c>
      <c r="AJ85" s="676" t="s">
        <v>32</v>
      </c>
      <c r="AK85" s="44" t="s">
        <v>3570</v>
      </c>
      <c r="AL85" s="24"/>
      <c r="AM85" s="24"/>
      <c r="AN85" s="26"/>
      <c r="AO85" s="24"/>
      <c r="AP85" s="24"/>
      <c r="AQ85" s="24"/>
      <c r="AR85" s="24"/>
      <c r="AS85" s="24"/>
      <c r="AT85" s="24"/>
    </row>
    <row r="86" spans="1:46" ht="19.5">
      <c r="A86" s="660">
        <v>45384</v>
      </c>
      <c r="B86" s="661" t="s">
        <v>3569</v>
      </c>
      <c r="C86" s="662">
        <v>0.45833333333333331</v>
      </c>
      <c r="D86" s="663">
        <v>2402285</v>
      </c>
      <c r="E86" s="663" t="s">
        <v>39</v>
      </c>
      <c r="F86" s="663" t="s">
        <v>55</v>
      </c>
      <c r="G86" s="664">
        <v>14.3</v>
      </c>
      <c r="H86" s="808"/>
      <c r="I86" s="664"/>
      <c r="J86" s="665"/>
      <c r="K86" s="666"/>
      <c r="L86" s="121"/>
      <c r="M86" s="121"/>
      <c r="N86" s="121"/>
      <c r="O86" s="121"/>
      <c r="P86" s="666"/>
      <c r="Q86" s="121"/>
      <c r="R86" s="121"/>
      <c r="S86" s="677"/>
      <c r="T86" s="677">
        <f>SUM(MG[[#This Row],[G 710µ]:[G 450µ]])</f>
        <v>0</v>
      </c>
      <c r="U86" s="121"/>
      <c r="V86" s="121"/>
      <c r="W86" s="668">
        <v>76.22</v>
      </c>
      <c r="X86" s="668">
        <v>-0.01</v>
      </c>
      <c r="Y86" s="668">
        <v>23.05</v>
      </c>
      <c r="Z86" s="666"/>
      <c r="AA86" s="666"/>
      <c r="AB86" s="665"/>
      <c r="AC86" s="669"/>
      <c r="AD86" s="670"/>
      <c r="AE86" s="670"/>
      <c r="AF86" s="670" t="s">
        <v>55</v>
      </c>
      <c r="AG86" s="670" t="s">
        <v>55</v>
      </c>
      <c r="AH86" s="671" t="s">
        <v>55</v>
      </c>
      <c r="AI86" s="671" t="s">
        <v>55</v>
      </c>
      <c r="AJ86" s="672" t="s">
        <v>32</v>
      </c>
      <c r="AK86" s="1266" t="s">
        <v>3571</v>
      </c>
      <c r="AL86" s="24"/>
      <c r="AM86" s="24"/>
      <c r="AN86" s="26"/>
      <c r="AO86" s="24"/>
      <c r="AP86" s="24"/>
      <c r="AQ86" s="24"/>
      <c r="AR86" s="24"/>
      <c r="AS86" s="24"/>
      <c r="AT86" s="24"/>
    </row>
    <row r="87" spans="1:46" ht="19.5">
      <c r="A87" s="660">
        <v>45385</v>
      </c>
      <c r="B87" s="661" t="s">
        <v>3569</v>
      </c>
      <c r="C87" s="662">
        <v>0.375</v>
      </c>
      <c r="D87" s="663">
        <v>2402303</v>
      </c>
      <c r="E87" s="663" t="s">
        <v>21</v>
      </c>
      <c r="F87" s="663" t="s">
        <v>55</v>
      </c>
      <c r="G87" s="664">
        <v>14.32</v>
      </c>
      <c r="H87" s="808"/>
      <c r="I87" s="664"/>
      <c r="J87" s="665"/>
      <c r="K87" s="666">
        <v>0</v>
      </c>
      <c r="L87" s="121">
        <v>11.8</v>
      </c>
      <c r="M87" s="121">
        <v>25.4</v>
      </c>
      <c r="N87" s="121"/>
      <c r="O87" s="121">
        <v>40.4</v>
      </c>
      <c r="P87" s="666"/>
      <c r="Q87" s="121">
        <v>16</v>
      </c>
      <c r="R87" s="121">
        <f ca="1">SUM(MG[[#This Row],[G 710µ]:[G 450µ]])</f>
        <v>0</v>
      </c>
      <c r="S87" s="677">
        <f>SUM(M87:P87)</f>
        <v>65.8</v>
      </c>
      <c r="T87" s="677">
        <f ca="1">SUM(MG[[#This Row],[G 710µ]:[G 450µ]])</f>
        <v>0</v>
      </c>
      <c r="U87" s="121">
        <v>1.4</v>
      </c>
      <c r="V87" s="121">
        <v>2.8</v>
      </c>
      <c r="W87" s="668"/>
      <c r="X87" s="668"/>
      <c r="Y87" s="668"/>
      <c r="Z87" s="666">
        <v>1</v>
      </c>
      <c r="AA87" s="666">
        <v>22</v>
      </c>
      <c r="AB87" s="665"/>
      <c r="AC87" s="673"/>
      <c r="AD87" s="674"/>
      <c r="AE87" s="674"/>
      <c r="AF87" s="674"/>
      <c r="AG87" s="674"/>
      <c r="AH87" s="675" t="s">
        <v>55</v>
      </c>
      <c r="AI87" s="675" t="s">
        <v>55</v>
      </c>
      <c r="AJ87" s="676" t="s">
        <v>32</v>
      </c>
      <c r="AK87" s="44" t="s">
        <v>3572</v>
      </c>
      <c r="AL87" s="24"/>
      <c r="AM87" s="24"/>
      <c r="AN87" s="26"/>
      <c r="AO87" s="24"/>
      <c r="AP87" s="24"/>
      <c r="AQ87" s="24"/>
      <c r="AR87" s="24"/>
      <c r="AS87" s="24"/>
      <c r="AT87" s="24"/>
    </row>
    <row r="88" spans="1:46" ht="19.5">
      <c r="A88" s="660">
        <v>45385</v>
      </c>
      <c r="B88" s="661" t="s">
        <v>3569</v>
      </c>
      <c r="C88" s="662">
        <v>0.375</v>
      </c>
      <c r="D88" s="663">
        <v>2402307</v>
      </c>
      <c r="E88" s="663" t="s">
        <v>39</v>
      </c>
      <c r="F88" s="663" t="s">
        <v>55</v>
      </c>
      <c r="G88" s="664">
        <v>14.55</v>
      </c>
      <c r="H88" s="808"/>
      <c r="I88" s="664"/>
      <c r="J88" s="665"/>
      <c r="K88" s="666"/>
      <c r="L88" s="121"/>
      <c r="M88" s="121"/>
      <c r="N88" s="121"/>
      <c r="O88" s="121"/>
      <c r="P88" s="666"/>
      <c r="Q88" s="121"/>
      <c r="R88" s="121"/>
      <c r="S88" s="677"/>
      <c r="T88" s="677">
        <f>SUM(MG[[#This Row],[G 710µ]:[G 450µ]])</f>
        <v>0</v>
      </c>
      <c r="U88" s="121"/>
      <c r="V88" s="121"/>
      <c r="W88" s="668">
        <v>76.14</v>
      </c>
      <c r="X88" s="668">
        <v>-0.24</v>
      </c>
      <c r="Y88" s="668">
        <v>23.2</v>
      </c>
      <c r="Z88" s="666"/>
      <c r="AA88" s="666"/>
      <c r="AB88" s="665"/>
      <c r="AC88" s="669"/>
      <c r="AD88" s="670"/>
      <c r="AE88" s="670"/>
      <c r="AF88" s="670" t="s">
        <v>55</v>
      </c>
      <c r="AG88" s="670" t="s">
        <v>55</v>
      </c>
      <c r="AH88" s="671" t="s">
        <v>55</v>
      </c>
      <c r="AI88" s="671" t="s">
        <v>55</v>
      </c>
      <c r="AJ88" s="672" t="s">
        <v>32</v>
      </c>
      <c r="AK88" s="1266" t="s">
        <v>3573</v>
      </c>
      <c r="AL88" s="24"/>
      <c r="AM88" s="24"/>
      <c r="AN88" s="26"/>
      <c r="AO88" s="24"/>
      <c r="AP88" s="24"/>
      <c r="AQ88" s="24"/>
      <c r="AR88" s="24"/>
      <c r="AS88" s="24"/>
      <c r="AT88" s="24"/>
    </row>
    <row r="89" spans="1:46" ht="19.5">
      <c r="A89" s="660">
        <v>45386</v>
      </c>
      <c r="B89" s="661" t="s">
        <v>3569</v>
      </c>
      <c r="C89" s="662">
        <v>0.4375</v>
      </c>
      <c r="D89" s="663">
        <v>2402338</v>
      </c>
      <c r="E89" s="663" t="s">
        <v>39</v>
      </c>
      <c r="F89" s="663" t="s">
        <v>55</v>
      </c>
      <c r="G89" s="664">
        <v>14.3</v>
      </c>
      <c r="H89" s="808"/>
      <c r="I89" s="664">
        <v>13.86</v>
      </c>
      <c r="J89" s="665"/>
      <c r="K89" s="666">
        <v>0</v>
      </c>
      <c r="L89" s="121">
        <v>13.2</v>
      </c>
      <c r="M89" s="121">
        <v>26.4</v>
      </c>
      <c r="N89" s="121"/>
      <c r="O89" s="121">
        <v>41</v>
      </c>
      <c r="P89" s="666"/>
      <c r="Q89" s="121">
        <v>11.3</v>
      </c>
      <c r="R89" s="121">
        <f ca="1">SUM(MG[[#This Row],[G 710µ]:[G 450µ]])</f>
        <v>0</v>
      </c>
      <c r="S89" s="677">
        <f>SUM(M89:P89)</f>
        <v>67.400000000000006</v>
      </c>
      <c r="T89" s="677">
        <f ca="1">SUM(MG[[#This Row],[G 710µ]:[G 450µ]])</f>
        <v>0</v>
      </c>
      <c r="U89" s="121">
        <v>1.6</v>
      </c>
      <c r="V89" s="121">
        <v>3</v>
      </c>
      <c r="W89" s="668">
        <v>76.28</v>
      </c>
      <c r="X89" s="668">
        <v>-0.28000000000000003</v>
      </c>
      <c r="Y89" s="668">
        <v>21.32</v>
      </c>
      <c r="Z89" s="666"/>
      <c r="AA89" s="666"/>
      <c r="AB89" s="665"/>
      <c r="AC89" s="673"/>
      <c r="AD89" s="674"/>
      <c r="AE89" s="674"/>
      <c r="AF89" s="674" t="s">
        <v>55</v>
      </c>
      <c r="AG89" s="674" t="s">
        <v>55</v>
      </c>
      <c r="AH89" s="675" t="s">
        <v>55</v>
      </c>
      <c r="AI89" s="675" t="s">
        <v>55</v>
      </c>
      <c r="AJ89" s="676" t="s">
        <v>32</v>
      </c>
      <c r="AK89" s="44" t="s">
        <v>3574</v>
      </c>
      <c r="AL89" s="24"/>
      <c r="AM89" s="24"/>
      <c r="AN89" s="26"/>
      <c r="AO89" s="24"/>
      <c r="AP89" s="24"/>
      <c r="AQ89" s="24"/>
      <c r="AR89" s="24"/>
      <c r="AS89" s="24"/>
      <c r="AT89" s="24"/>
    </row>
    <row r="90" spans="1:46" ht="19.5">
      <c r="A90" s="660">
        <v>45386</v>
      </c>
      <c r="B90" s="661">
        <v>104</v>
      </c>
      <c r="C90" s="662">
        <v>0.5</v>
      </c>
      <c r="D90" s="663">
        <v>2402348</v>
      </c>
      <c r="E90" s="663" t="s">
        <v>21</v>
      </c>
      <c r="F90" s="663" t="s">
        <v>55</v>
      </c>
      <c r="G90" s="664">
        <v>14.7</v>
      </c>
      <c r="H90" s="808"/>
      <c r="I90" s="664"/>
      <c r="J90" s="665"/>
      <c r="K90" s="666"/>
      <c r="L90" s="121"/>
      <c r="M90" s="121"/>
      <c r="N90" s="121"/>
      <c r="O90" s="121"/>
      <c r="P90" s="666"/>
      <c r="Q90" s="121"/>
      <c r="R90" s="121"/>
      <c r="S90" s="677"/>
      <c r="T90" s="677">
        <f>SUM(MG[[#This Row],[G 710µ]:[G 450µ]])</f>
        <v>0</v>
      </c>
      <c r="U90" s="121"/>
      <c r="V90" s="121"/>
      <c r="W90" s="668">
        <v>77.13</v>
      </c>
      <c r="X90" s="668">
        <v>-0.35</v>
      </c>
      <c r="Y90" s="668">
        <v>21.28</v>
      </c>
      <c r="Z90" s="666">
        <v>2</v>
      </c>
      <c r="AA90" s="666">
        <v>25</v>
      </c>
      <c r="AB90" s="665"/>
      <c r="AC90" s="669"/>
      <c r="AD90" s="670"/>
      <c r="AE90" s="670" t="s">
        <v>46</v>
      </c>
      <c r="AF90" s="670"/>
      <c r="AG90" s="670"/>
      <c r="AH90" s="671" t="s">
        <v>55</v>
      </c>
      <c r="AI90" s="671" t="s">
        <v>55</v>
      </c>
      <c r="AJ90" s="672" t="s">
        <v>32</v>
      </c>
      <c r="AK90" s="1266" t="s">
        <v>3575</v>
      </c>
      <c r="AL90" s="24"/>
      <c r="AM90" s="24"/>
      <c r="AN90" s="26"/>
      <c r="AO90" s="24"/>
      <c r="AP90" s="24"/>
      <c r="AQ90" s="24"/>
      <c r="AR90" s="24"/>
      <c r="AS90" s="24"/>
      <c r="AT90" s="24"/>
    </row>
    <row r="91" spans="1:46" ht="19.5">
      <c r="A91" s="660">
        <v>45387</v>
      </c>
      <c r="B91" s="661" t="s">
        <v>3569</v>
      </c>
      <c r="C91" s="662">
        <v>0.41666666666666669</v>
      </c>
      <c r="D91" s="663">
        <v>2402378</v>
      </c>
      <c r="E91" s="663" t="s">
        <v>39</v>
      </c>
      <c r="F91" s="663" t="s">
        <v>55</v>
      </c>
      <c r="G91" s="664">
        <v>14.51</v>
      </c>
      <c r="H91" s="808"/>
      <c r="I91" s="664"/>
      <c r="J91" s="665"/>
      <c r="K91" s="666">
        <v>0</v>
      </c>
      <c r="L91" s="121">
        <v>15.2</v>
      </c>
      <c r="M91" s="121">
        <v>29</v>
      </c>
      <c r="N91" s="121"/>
      <c r="O91" s="121">
        <v>31.6</v>
      </c>
      <c r="P91" s="666"/>
      <c r="Q91" s="121">
        <v>15.6</v>
      </c>
      <c r="R91" s="121">
        <f ca="1">SUM(MG[[#This Row],[G 710µ]:[G 450µ]])</f>
        <v>0</v>
      </c>
      <c r="S91" s="677">
        <f>SUM(M91:P91)</f>
        <v>60.6</v>
      </c>
      <c r="T91" s="677">
        <f ca="1">SUM(MG[[#This Row],[G 710µ]:[G 450µ]])</f>
        <v>0</v>
      </c>
      <c r="U91" s="121">
        <v>1</v>
      </c>
      <c r="V91" s="121">
        <v>4</v>
      </c>
      <c r="W91" s="668">
        <v>75.89</v>
      </c>
      <c r="X91" s="668">
        <v>0.15</v>
      </c>
      <c r="Y91" s="668">
        <v>22.36</v>
      </c>
      <c r="Z91" s="666">
        <v>2</v>
      </c>
      <c r="AA91" s="666">
        <v>22</v>
      </c>
      <c r="AB91" s="665"/>
      <c r="AC91" s="673"/>
      <c r="AD91" s="674"/>
      <c r="AE91" s="670" t="s">
        <v>46</v>
      </c>
      <c r="AF91" s="674" t="s">
        <v>55</v>
      </c>
      <c r="AG91" s="674" t="s">
        <v>55</v>
      </c>
      <c r="AH91" s="675" t="s">
        <v>55</v>
      </c>
      <c r="AI91" s="675" t="s">
        <v>55</v>
      </c>
      <c r="AJ91" s="676" t="s">
        <v>32</v>
      </c>
      <c r="AK91" s="44" t="s">
        <v>3576</v>
      </c>
      <c r="AL91" s="24"/>
      <c r="AM91" s="24"/>
      <c r="AN91" s="26"/>
      <c r="AO91" s="24"/>
      <c r="AP91" s="24"/>
      <c r="AQ91" s="24"/>
      <c r="AR91" s="24"/>
      <c r="AS91" s="24"/>
      <c r="AT91" s="24"/>
    </row>
    <row r="92" spans="1:46" ht="19.5">
      <c r="A92" s="660">
        <v>45388</v>
      </c>
      <c r="B92" s="661">
        <v>104</v>
      </c>
      <c r="C92" s="662">
        <v>0.4375</v>
      </c>
      <c r="D92" s="663">
        <v>2402400</v>
      </c>
      <c r="E92" s="663" t="s">
        <v>39</v>
      </c>
      <c r="F92" s="663" t="s">
        <v>55</v>
      </c>
      <c r="G92" s="664">
        <v>14.33</v>
      </c>
      <c r="H92" s="808"/>
      <c r="I92" s="664"/>
      <c r="J92" s="665"/>
      <c r="K92" s="666"/>
      <c r="L92" s="121"/>
      <c r="M92" s="121"/>
      <c r="N92" s="121"/>
      <c r="O92" s="121"/>
      <c r="P92" s="666"/>
      <c r="Q92" s="121"/>
      <c r="R92" s="121"/>
      <c r="S92" s="677"/>
      <c r="T92" s="677">
        <f>SUM(MG[[#This Row],[G 710µ]:[G 450µ]])</f>
        <v>0</v>
      </c>
      <c r="U92" s="121"/>
      <c r="V92" s="121"/>
      <c r="W92" s="668">
        <v>75.959999999999994</v>
      </c>
      <c r="X92" s="668">
        <v>0.32</v>
      </c>
      <c r="Y92" s="668">
        <v>22.07</v>
      </c>
      <c r="Z92" s="666"/>
      <c r="AA92" s="666"/>
      <c r="AB92" s="665"/>
      <c r="AC92" s="669"/>
      <c r="AD92" s="670"/>
      <c r="AE92" s="670"/>
      <c r="AF92" s="670" t="s">
        <v>55</v>
      </c>
      <c r="AG92" s="670" t="s">
        <v>55</v>
      </c>
      <c r="AH92" s="671" t="s">
        <v>55</v>
      </c>
      <c r="AI92" s="671" t="s">
        <v>55</v>
      </c>
      <c r="AJ92" s="672" t="s">
        <v>32</v>
      </c>
      <c r="AK92" s="1266" t="s">
        <v>3577</v>
      </c>
      <c r="AL92" s="24"/>
      <c r="AM92" s="24"/>
      <c r="AN92" s="26"/>
      <c r="AO92" s="24"/>
      <c r="AP92" s="24"/>
      <c r="AQ92" s="24"/>
      <c r="AR92" s="24"/>
      <c r="AS92" s="24"/>
      <c r="AT92" s="24"/>
    </row>
    <row r="93" spans="1:46" ht="19.5">
      <c r="A93" s="660">
        <v>45390</v>
      </c>
      <c r="B93" s="661">
        <v>104</v>
      </c>
      <c r="C93" s="662">
        <v>0.4513888888888889</v>
      </c>
      <c r="D93" s="663">
        <v>2402427</v>
      </c>
      <c r="E93" s="663" t="s">
        <v>39</v>
      </c>
      <c r="F93" s="663" t="s">
        <v>55</v>
      </c>
      <c r="G93" s="664">
        <v>14.41</v>
      </c>
      <c r="H93" s="808"/>
      <c r="I93" s="664"/>
      <c r="J93" s="665">
        <v>0.64100000000000001</v>
      </c>
      <c r="K93" s="666">
        <v>0</v>
      </c>
      <c r="L93" s="121">
        <v>14</v>
      </c>
      <c r="M93" s="121">
        <v>29</v>
      </c>
      <c r="N93" s="121"/>
      <c r="O93" s="121">
        <v>33</v>
      </c>
      <c r="P93" s="666"/>
      <c r="Q93" s="121">
        <v>15</v>
      </c>
      <c r="R93" s="805">
        <f ca="1">SUM(MG[[#This Row],[G 710µ]:[G 450µ]])</f>
        <v>0</v>
      </c>
      <c r="S93" s="677">
        <f>SUM(M93:P93)</f>
        <v>62</v>
      </c>
      <c r="T93" s="677">
        <f ca="1">SUM(MG[[#This Row],[G 710µ]:[G 450µ]])</f>
        <v>0</v>
      </c>
      <c r="U93" s="121">
        <v>4</v>
      </c>
      <c r="V93" s="121">
        <v>2.5</v>
      </c>
      <c r="W93" s="668">
        <v>76.2</v>
      </c>
      <c r="X93" s="668">
        <v>0.36</v>
      </c>
      <c r="Y93" s="668">
        <v>21.72</v>
      </c>
      <c r="Z93" s="809">
        <v>5</v>
      </c>
      <c r="AA93" s="666">
        <v>27</v>
      </c>
      <c r="AB93" s="665"/>
      <c r="AC93" s="673"/>
      <c r="AD93" s="674"/>
      <c r="AE93" s="670"/>
      <c r="AF93" s="674" t="s">
        <v>55</v>
      </c>
      <c r="AG93" s="674" t="s">
        <v>55</v>
      </c>
      <c r="AH93" s="675" t="s">
        <v>55</v>
      </c>
      <c r="AI93" s="675" t="s">
        <v>55</v>
      </c>
      <c r="AJ93" s="676" t="s">
        <v>32</v>
      </c>
      <c r="AK93" s="44" t="s">
        <v>3578</v>
      </c>
      <c r="AL93" s="24"/>
      <c r="AM93" s="24"/>
      <c r="AN93" s="26"/>
      <c r="AO93" s="24"/>
      <c r="AP93" s="24"/>
      <c r="AQ93" s="24"/>
      <c r="AR93" s="24"/>
      <c r="AS93" s="24"/>
      <c r="AT93" s="24"/>
    </row>
    <row r="94" spans="1:46" ht="19.5">
      <c r="A94" s="660">
        <v>45394</v>
      </c>
      <c r="B94" s="661" t="s">
        <v>3569</v>
      </c>
      <c r="C94" s="662">
        <v>0.5</v>
      </c>
      <c r="D94" s="663">
        <v>2402468</v>
      </c>
      <c r="E94" s="663" t="s">
        <v>39</v>
      </c>
      <c r="F94" s="663" t="s">
        <v>55</v>
      </c>
      <c r="G94" s="664">
        <v>14.37</v>
      </c>
      <c r="H94" s="808"/>
      <c r="I94" s="664"/>
      <c r="J94" s="665"/>
      <c r="K94" s="666">
        <v>0.3</v>
      </c>
      <c r="L94" s="121">
        <v>15</v>
      </c>
      <c r="M94" s="121">
        <v>28</v>
      </c>
      <c r="N94" s="121"/>
      <c r="O94" s="121">
        <v>33</v>
      </c>
      <c r="P94" s="666"/>
      <c r="Q94" s="121">
        <v>17</v>
      </c>
      <c r="R94" s="805">
        <f ca="1">SUM(MG[[#This Row],[G 710µ]:[G 450µ]])</f>
        <v>0</v>
      </c>
      <c r="S94" s="677">
        <f>SUM(M94:P94)</f>
        <v>61</v>
      </c>
      <c r="T94" s="677">
        <f ca="1">SUM(MG[[#This Row],[G 710µ]:[G 450µ]])</f>
        <v>0</v>
      </c>
      <c r="U94" s="121">
        <v>3</v>
      </c>
      <c r="V94" s="121">
        <v>3</v>
      </c>
      <c r="W94" s="668">
        <v>76.400000000000006</v>
      </c>
      <c r="X94" s="668">
        <v>0.21</v>
      </c>
      <c r="Y94" s="668">
        <v>22.64</v>
      </c>
      <c r="Z94" s="809"/>
      <c r="AA94" s="666"/>
      <c r="AB94" s="665"/>
      <c r="AC94" s="669"/>
      <c r="AD94" s="670"/>
      <c r="AE94" s="670" t="s">
        <v>46</v>
      </c>
      <c r="AF94" s="670" t="s">
        <v>55</v>
      </c>
      <c r="AG94" s="670" t="s">
        <v>55</v>
      </c>
      <c r="AH94" s="671" t="s">
        <v>55</v>
      </c>
      <c r="AI94" s="671" t="s">
        <v>55</v>
      </c>
      <c r="AJ94" s="672" t="s">
        <v>32</v>
      </c>
      <c r="AK94" s="1266" t="s">
        <v>3579</v>
      </c>
      <c r="AL94" s="24"/>
      <c r="AM94" s="24"/>
      <c r="AN94" s="26"/>
      <c r="AO94" s="24"/>
      <c r="AP94" s="24"/>
      <c r="AQ94" s="24"/>
      <c r="AR94" s="24"/>
      <c r="AS94" s="24"/>
      <c r="AT94" s="24"/>
    </row>
    <row r="95" spans="1:46" ht="19.5">
      <c r="A95" s="660">
        <v>45395</v>
      </c>
      <c r="B95" s="661" t="s">
        <v>3569</v>
      </c>
      <c r="C95" s="662">
        <v>0.48958333333333331</v>
      </c>
      <c r="D95" s="663">
        <v>2402493</v>
      </c>
      <c r="E95" s="663" t="s">
        <v>39</v>
      </c>
      <c r="F95" s="663" t="s">
        <v>55</v>
      </c>
      <c r="G95" s="664">
        <v>14.2</v>
      </c>
      <c r="H95" s="808"/>
      <c r="I95" s="664"/>
      <c r="J95" s="665"/>
      <c r="K95" s="666"/>
      <c r="L95" s="121"/>
      <c r="M95" s="121"/>
      <c r="N95" s="121"/>
      <c r="O95" s="121"/>
      <c r="P95" s="666"/>
      <c r="Q95" s="121"/>
      <c r="R95" s="121"/>
      <c r="S95" s="677"/>
      <c r="T95" s="677">
        <f>SUM(MG[[#This Row],[G 710µ]:[G 450µ]])</f>
        <v>0</v>
      </c>
      <c r="U95" s="121"/>
      <c r="V95" s="121"/>
      <c r="W95" s="668">
        <v>75.78</v>
      </c>
      <c r="X95" s="668">
        <v>0.19</v>
      </c>
      <c r="Y95" s="668">
        <v>22.85</v>
      </c>
      <c r="Z95" s="809">
        <v>4</v>
      </c>
      <c r="AA95" s="666">
        <v>24</v>
      </c>
      <c r="AB95" s="665"/>
      <c r="AC95" s="673"/>
      <c r="AD95" s="674"/>
      <c r="AE95" s="674"/>
      <c r="AF95" s="674" t="s">
        <v>55</v>
      </c>
      <c r="AG95" s="674" t="s">
        <v>55</v>
      </c>
      <c r="AH95" s="675" t="s">
        <v>55</v>
      </c>
      <c r="AI95" s="675" t="s">
        <v>55</v>
      </c>
      <c r="AJ95" s="676" t="s">
        <v>32</v>
      </c>
      <c r="AK95" s="44" t="s">
        <v>3580</v>
      </c>
      <c r="AL95" s="24"/>
      <c r="AM95" s="24"/>
      <c r="AN95" s="26"/>
      <c r="AO95" s="24"/>
      <c r="AP95" s="24"/>
      <c r="AQ95" s="24"/>
      <c r="AR95" s="24"/>
      <c r="AS95" s="24"/>
      <c r="AT95" s="24"/>
    </row>
    <row r="96" spans="1:46" ht="19.5">
      <c r="A96" s="660">
        <v>45397</v>
      </c>
      <c r="B96" s="661" t="s">
        <v>3569</v>
      </c>
      <c r="C96" s="662">
        <v>0.45833333333333331</v>
      </c>
      <c r="D96" s="663">
        <v>2402426</v>
      </c>
      <c r="E96" s="663" t="s">
        <v>39</v>
      </c>
      <c r="F96" s="663" t="s">
        <v>55</v>
      </c>
      <c r="G96" s="664">
        <v>14.56</v>
      </c>
      <c r="H96" s="808"/>
      <c r="I96" s="664"/>
      <c r="J96" s="665">
        <v>0.68700000000000006</v>
      </c>
      <c r="K96" s="666"/>
      <c r="L96" s="121"/>
      <c r="M96" s="121"/>
      <c r="N96" s="121"/>
      <c r="O96" s="121"/>
      <c r="P96" s="666"/>
      <c r="Q96" s="121"/>
      <c r="R96" s="121"/>
      <c r="S96" s="677"/>
      <c r="T96" s="677">
        <f>SUM(MG[[#This Row],[G 710µ]:[G 450µ]])</f>
        <v>0</v>
      </c>
      <c r="U96" s="121"/>
      <c r="V96" s="121"/>
      <c r="W96" s="668">
        <v>75.5</v>
      </c>
      <c r="X96" s="668">
        <v>0.18</v>
      </c>
      <c r="Y96" s="668">
        <v>22.72</v>
      </c>
      <c r="Z96" s="809"/>
      <c r="AA96" s="809"/>
      <c r="AB96" s="665"/>
      <c r="AC96" s="669"/>
      <c r="AD96" s="670"/>
      <c r="AE96" s="670"/>
      <c r="AF96" s="670" t="s">
        <v>55</v>
      </c>
      <c r="AG96" s="670" t="s">
        <v>55</v>
      </c>
      <c r="AH96" s="671" t="s">
        <v>55</v>
      </c>
      <c r="AI96" s="671" t="s">
        <v>55</v>
      </c>
      <c r="AJ96" s="672" t="s">
        <v>32</v>
      </c>
      <c r="AK96" s="1266" t="s">
        <v>3581</v>
      </c>
      <c r="AL96" s="24"/>
      <c r="AM96" s="24"/>
      <c r="AN96" s="26"/>
      <c r="AO96" s="24"/>
      <c r="AP96" s="24"/>
      <c r="AQ96" s="24"/>
      <c r="AR96" s="24"/>
      <c r="AS96" s="24"/>
      <c r="AT96" s="24"/>
    </row>
    <row r="97" spans="1:46" ht="19.5">
      <c r="A97" s="660">
        <v>45398</v>
      </c>
      <c r="B97" s="661" t="s">
        <v>3569</v>
      </c>
      <c r="C97" s="662">
        <v>0.39583333333333331</v>
      </c>
      <c r="D97" s="663">
        <v>2402559</v>
      </c>
      <c r="E97" s="663" t="s">
        <v>21</v>
      </c>
      <c r="F97" s="663" t="s">
        <v>55</v>
      </c>
      <c r="G97" s="664">
        <v>14.02</v>
      </c>
      <c r="H97" s="808"/>
      <c r="I97" s="664"/>
      <c r="J97" s="665"/>
      <c r="K97" s="666"/>
      <c r="L97" s="121"/>
      <c r="M97" s="121"/>
      <c r="N97" s="121"/>
      <c r="O97" s="121"/>
      <c r="P97" s="666"/>
      <c r="Q97" s="121"/>
      <c r="R97" s="121"/>
      <c r="S97" s="677"/>
      <c r="T97" s="677">
        <f>SUM(MG[[#This Row],[G 710µ]:[G 450µ]])</f>
        <v>0</v>
      </c>
      <c r="U97" s="121"/>
      <c r="V97" s="121"/>
      <c r="W97" s="668">
        <v>76.040000000000006</v>
      </c>
      <c r="X97" s="668">
        <v>-0.09</v>
      </c>
      <c r="Y97" s="668">
        <v>22.8</v>
      </c>
      <c r="Z97" s="666"/>
      <c r="AA97" s="666"/>
      <c r="AB97" s="665"/>
      <c r="AC97" s="673"/>
      <c r="AD97" s="674"/>
      <c r="AE97" s="674"/>
      <c r="AF97" s="674"/>
      <c r="AG97" s="674"/>
      <c r="AH97" s="675" t="s">
        <v>55</v>
      </c>
      <c r="AI97" s="675" t="s">
        <v>55</v>
      </c>
      <c r="AJ97" s="676" t="s">
        <v>32</v>
      </c>
      <c r="AK97" s="44" t="s">
        <v>3582</v>
      </c>
      <c r="AL97" s="24"/>
      <c r="AM97" s="24"/>
      <c r="AN97" s="26"/>
      <c r="AO97" s="24"/>
      <c r="AP97" s="24"/>
      <c r="AQ97" s="24"/>
      <c r="AR97" s="24"/>
      <c r="AS97" s="24"/>
      <c r="AT97" s="24"/>
    </row>
    <row r="98" spans="1:46" ht="19.5">
      <c r="A98" s="660">
        <v>45398</v>
      </c>
      <c r="B98" s="661" t="s">
        <v>3569</v>
      </c>
      <c r="C98" s="662">
        <v>0.41666666666666669</v>
      </c>
      <c r="D98" s="663">
        <v>2402563</v>
      </c>
      <c r="E98" s="663" t="s">
        <v>39</v>
      </c>
      <c r="F98" s="663" t="s">
        <v>55</v>
      </c>
      <c r="G98" s="664">
        <v>13.97</v>
      </c>
      <c r="H98" s="808"/>
      <c r="I98" s="664"/>
      <c r="J98" s="665"/>
      <c r="K98" s="666">
        <v>0</v>
      </c>
      <c r="L98" s="121">
        <v>11.9</v>
      </c>
      <c r="M98" s="121">
        <v>26.28</v>
      </c>
      <c r="N98" s="121"/>
      <c r="O98" s="121">
        <v>39</v>
      </c>
      <c r="P98" s="666"/>
      <c r="Q98" s="121">
        <v>11</v>
      </c>
      <c r="R98" s="805">
        <f ca="1">SUM(MG[[#This Row],[G 710µ]:[G 450µ]])</f>
        <v>0</v>
      </c>
      <c r="S98" s="677">
        <f>SUM(M98:P98)</f>
        <v>65.28</v>
      </c>
      <c r="T98" s="677">
        <f ca="1">SUM(MG[[#This Row],[G 710µ]:[G 450µ]])</f>
        <v>0</v>
      </c>
      <c r="U98" s="121">
        <v>7</v>
      </c>
      <c r="V98" s="121">
        <v>3.8</v>
      </c>
      <c r="W98" s="668">
        <v>76.989999999999995</v>
      </c>
      <c r="X98" s="668">
        <v>0.13</v>
      </c>
      <c r="Y98" s="668">
        <v>20.69</v>
      </c>
      <c r="Z98" s="666"/>
      <c r="AA98" s="666"/>
      <c r="AB98" s="665"/>
      <c r="AC98" s="669"/>
      <c r="AD98" s="670"/>
      <c r="AE98" s="670"/>
      <c r="AF98" s="670" t="s">
        <v>55</v>
      </c>
      <c r="AG98" s="670" t="s">
        <v>55</v>
      </c>
      <c r="AH98" s="671" t="s">
        <v>55</v>
      </c>
      <c r="AI98" s="671" t="s">
        <v>55</v>
      </c>
      <c r="AJ98" s="672" t="s">
        <v>32</v>
      </c>
      <c r="AK98" s="1266" t="s">
        <v>3583</v>
      </c>
      <c r="AL98" s="24"/>
      <c r="AM98" s="24"/>
      <c r="AN98" s="26"/>
      <c r="AO98" s="24"/>
      <c r="AP98" s="24"/>
      <c r="AQ98" s="24"/>
      <c r="AR98" s="24"/>
      <c r="AS98" s="24"/>
      <c r="AT98" s="24"/>
    </row>
    <row r="99" spans="1:46" ht="19.5">
      <c r="A99" s="660">
        <v>45398</v>
      </c>
      <c r="B99" s="661">
        <v>104</v>
      </c>
      <c r="C99" s="662">
        <v>0.58333333333333337</v>
      </c>
      <c r="D99" s="663">
        <v>2402565</v>
      </c>
      <c r="E99" s="663" t="s">
        <v>21</v>
      </c>
      <c r="F99" s="663" t="s">
        <v>55</v>
      </c>
      <c r="G99" s="664">
        <v>14.2</v>
      </c>
      <c r="H99" s="808"/>
      <c r="I99" s="664"/>
      <c r="J99" s="665"/>
      <c r="K99" s="666"/>
      <c r="L99" s="121"/>
      <c r="M99" s="121"/>
      <c r="N99" s="121"/>
      <c r="O99" s="121"/>
      <c r="P99" s="666"/>
      <c r="Q99" s="121"/>
      <c r="R99" s="121"/>
      <c r="S99" s="677"/>
      <c r="T99" s="677">
        <f>SUM(MG[[#This Row],[G 710µ]:[G 450µ]])</f>
        <v>0</v>
      </c>
      <c r="U99" s="121"/>
      <c r="V99" s="121"/>
      <c r="W99" s="668"/>
      <c r="X99" s="668"/>
      <c r="Y99" s="668"/>
      <c r="Z99" s="666"/>
      <c r="AA99" s="666"/>
      <c r="AB99" s="665"/>
      <c r="AC99" s="673"/>
      <c r="AD99" s="674"/>
      <c r="AE99" s="674"/>
      <c r="AF99" s="674"/>
      <c r="AG99" s="674"/>
      <c r="AH99" s="675" t="s">
        <v>55</v>
      </c>
      <c r="AI99" s="675" t="s">
        <v>55</v>
      </c>
      <c r="AJ99" s="676" t="s">
        <v>32</v>
      </c>
      <c r="AK99" s="44" t="s">
        <v>3584</v>
      </c>
      <c r="AL99" s="24"/>
      <c r="AM99" s="24"/>
      <c r="AN99" s="26"/>
      <c r="AO99" s="24"/>
      <c r="AP99" s="24"/>
      <c r="AQ99" s="24"/>
      <c r="AR99" s="24"/>
      <c r="AS99" s="24"/>
      <c r="AT99" s="24"/>
    </row>
    <row r="100" spans="1:46" ht="19.5">
      <c r="A100" s="660">
        <v>45399</v>
      </c>
      <c r="B100" s="661">
        <v>104</v>
      </c>
      <c r="C100" s="662">
        <v>0.41666666666666669</v>
      </c>
      <c r="D100" s="663">
        <v>2402588</v>
      </c>
      <c r="E100" s="663" t="s">
        <v>39</v>
      </c>
      <c r="F100" s="663" t="s">
        <v>55</v>
      </c>
      <c r="G100" s="664">
        <v>14.1</v>
      </c>
      <c r="H100" s="808"/>
      <c r="I100" s="664"/>
      <c r="J100" s="665"/>
      <c r="K100" s="666"/>
      <c r="L100" s="121"/>
      <c r="M100" s="121"/>
      <c r="N100" s="121"/>
      <c r="O100" s="121"/>
      <c r="P100" s="666"/>
      <c r="Q100" s="121"/>
      <c r="R100" s="121"/>
      <c r="S100" s="677"/>
      <c r="T100" s="677">
        <f>SUM(MG[[#This Row],[G 710µ]:[G 450µ]])</f>
        <v>0</v>
      </c>
      <c r="U100" s="121"/>
      <c r="V100" s="121"/>
      <c r="W100" s="668">
        <v>78.349999999999994</v>
      </c>
      <c r="X100" s="668">
        <v>0.05</v>
      </c>
      <c r="Y100" s="668">
        <v>21.03</v>
      </c>
      <c r="Z100" s="666"/>
      <c r="AA100" s="666"/>
      <c r="AB100" s="665"/>
      <c r="AC100" s="669"/>
      <c r="AD100" s="670"/>
      <c r="AE100" s="670"/>
      <c r="AF100" s="670" t="s">
        <v>55</v>
      </c>
      <c r="AG100" s="670" t="s">
        <v>55</v>
      </c>
      <c r="AH100" s="671" t="s">
        <v>55</v>
      </c>
      <c r="AI100" s="671" t="s">
        <v>55</v>
      </c>
      <c r="AJ100" s="672" t="s">
        <v>32</v>
      </c>
      <c r="AK100" s="1266" t="s">
        <v>3585</v>
      </c>
      <c r="AL100" s="24"/>
      <c r="AM100" s="24"/>
      <c r="AN100" s="26"/>
      <c r="AO100" s="24"/>
      <c r="AP100" s="24"/>
      <c r="AQ100" s="24"/>
      <c r="AR100" s="24"/>
      <c r="AS100" s="24"/>
      <c r="AT100" s="24"/>
    </row>
    <row r="101" spans="1:46" ht="19.5">
      <c r="A101" s="660">
        <v>45399</v>
      </c>
      <c r="B101" s="661">
        <v>104</v>
      </c>
      <c r="C101" s="662">
        <v>0.46527777777777779</v>
      </c>
      <c r="D101" s="663">
        <v>2402592</v>
      </c>
      <c r="E101" s="663" t="s">
        <v>21</v>
      </c>
      <c r="F101" s="663" t="s">
        <v>55</v>
      </c>
      <c r="G101" s="664">
        <v>12.61</v>
      </c>
      <c r="H101" s="808"/>
      <c r="I101" s="664"/>
      <c r="J101" s="665">
        <v>0.58699999999999997</v>
      </c>
      <c r="K101" s="666">
        <v>0</v>
      </c>
      <c r="L101" s="121">
        <v>12</v>
      </c>
      <c r="M101" s="121">
        <v>25</v>
      </c>
      <c r="N101" s="121"/>
      <c r="O101" s="121">
        <v>41</v>
      </c>
      <c r="P101" s="666"/>
      <c r="Q101" s="121">
        <v>13</v>
      </c>
      <c r="R101" s="805">
        <f ca="1">SUM(MG[[#This Row],[G 710µ]:[G 450µ]])</f>
        <v>0</v>
      </c>
      <c r="S101" s="677">
        <f>SUM(M101:P101)</f>
        <v>66</v>
      </c>
      <c r="T101" s="677">
        <f ca="1">SUM(MG[[#This Row],[G 710µ]:[G 450µ]])</f>
        <v>0</v>
      </c>
      <c r="U101" s="121">
        <v>3</v>
      </c>
      <c r="V101" s="121">
        <v>4</v>
      </c>
      <c r="W101" s="668">
        <v>75.66</v>
      </c>
      <c r="X101" s="668">
        <v>0.41</v>
      </c>
      <c r="Y101" s="668">
        <v>22.09</v>
      </c>
      <c r="Z101" s="666"/>
      <c r="AA101" s="666"/>
      <c r="AB101" s="665"/>
      <c r="AC101" s="673"/>
      <c r="AD101" s="674"/>
      <c r="AE101" s="670" t="s">
        <v>73</v>
      </c>
      <c r="AF101" s="674"/>
      <c r="AG101" s="674"/>
      <c r="AH101" s="675" t="s">
        <v>55</v>
      </c>
      <c r="AI101" s="675" t="s">
        <v>55</v>
      </c>
      <c r="AJ101" s="676" t="s">
        <v>32</v>
      </c>
      <c r="AK101" s="44" t="s">
        <v>3586</v>
      </c>
      <c r="AL101" s="24"/>
      <c r="AM101" s="24"/>
      <c r="AN101" s="26"/>
      <c r="AO101" s="24"/>
      <c r="AP101" s="24"/>
      <c r="AQ101" s="24"/>
      <c r="AR101" s="24"/>
      <c r="AS101" s="24"/>
      <c r="AT101" s="24"/>
    </row>
    <row r="102" spans="1:46" ht="19.5">
      <c r="A102" s="660">
        <v>45400</v>
      </c>
      <c r="B102" s="661">
        <v>104</v>
      </c>
      <c r="C102" s="662">
        <v>0.47916666666666669</v>
      </c>
      <c r="D102" s="663">
        <v>2402626</v>
      </c>
      <c r="E102" s="663" t="s">
        <v>39</v>
      </c>
      <c r="F102" s="663" t="s">
        <v>55</v>
      </c>
      <c r="G102" s="664">
        <v>13.91</v>
      </c>
      <c r="H102" s="808"/>
      <c r="I102" s="664">
        <v>13.44</v>
      </c>
      <c r="J102" s="665"/>
      <c r="K102" s="666">
        <v>0.2</v>
      </c>
      <c r="L102" s="121">
        <v>12</v>
      </c>
      <c r="M102" s="121">
        <v>25</v>
      </c>
      <c r="N102" s="121"/>
      <c r="O102" s="121">
        <v>40</v>
      </c>
      <c r="P102" s="666"/>
      <c r="Q102" s="121">
        <v>10</v>
      </c>
      <c r="R102" s="805">
        <f ca="1">SUM(MG[[#This Row],[G 710µ]:[G 450µ]])</f>
        <v>0</v>
      </c>
      <c r="S102" s="677">
        <f>SUM(M102:P102)</f>
        <v>65</v>
      </c>
      <c r="T102" s="677">
        <f ca="1">SUM(MG[[#This Row],[G 710µ]:[G 450µ]])</f>
        <v>0</v>
      </c>
      <c r="U102" s="121">
        <v>6.8</v>
      </c>
      <c r="V102" s="121">
        <v>3.8</v>
      </c>
      <c r="W102" s="668">
        <v>77.25</v>
      </c>
      <c r="X102" s="668">
        <v>0.1</v>
      </c>
      <c r="Y102" s="668">
        <v>20.9</v>
      </c>
      <c r="Z102" s="666">
        <v>3</v>
      </c>
      <c r="AA102" s="666">
        <v>25</v>
      </c>
      <c r="AB102" s="665"/>
      <c r="AC102" s="669"/>
      <c r="AD102" s="670"/>
      <c r="AE102" s="670"/>
      <c r="AF102" s="670" t="s">
        <v>55</v>
      </c>
      <c r="AG102" s="670" t="s">
        <v>55</v>
      </c>
      <c r="AH102" s="671" t="s">
        <v>55</v>
      </c>
      <c r="AI102" s="671" t="s">
        <v>55</v>
      </c>
      <c r="AJ102" s="672" t="s">
        <v>32</v>
      </c>
      <c r="AK102" s="1266" t="s">
        <v>3587</v>
      </c>
      <c r="AL102" s="24"/>
      <c r="AM102" s="24"/>
      <c r="AN102" s="26"/>
      <c r="AO102" s="24"/>
      <c r="AP102" s="24"/>
      <c r="AQ102" s="24"/>
      <c r="AR102" s="24"/>
      <c r="AS102" s="24"/>
      <c r="AT102" s="24"/>
    </row>
    <row r="103" spans="1:46" ht="19.5">
      <c r="A103" s="660">
        <v>45401</v>
      </c>
      <c r="B103" s="661">
        <v>104</v>
      </c>
      <c r="C103" s="662">
        <v>0.45833333333333331</v>
      </c>
      <c r="D103" s="663">
        <v>2402650</v>
      </c>
      <c r="E103" s="663" t="s">
        <v>39</v>
      </c>
      <c r="F103" s="663" t="s">
        <v>55</v>
      </c>
      <c r="G103" s="664">
        <v>13.8</v>
      </c>
      <c r="H103" s="808"/>
      <c r="I103" s="664">
        <v>13.94</v>
      </c>
      <c r="J103" s="665"/>
      <c r="K103" s="666">
        <v>0.48</v>
      </c>
      <c r="L103" s="121">
        <v>12.34</v>
      </c>
      <c r="M103" s="121">
        <v>26.5</v>
      </c>
      <c r="N103" s="121"/>
      <c r="O103" s="121">
        <v>37.56</v>
      </c>
      <c r="P103" s="666"/>
      <c r="Q103" s="121">
        <v>13.5</v>
      </c>
      <c r="R103" s="805">
        <f ca="1">SUM(MG[[#This Row],[G 710µ]:[G 450µ]])</f>
        <v>0</v>
      </c>
      <c r="S103" s="677">
        <f>SUM(M103:P103)</f>
        <v>64.06</v>
      </c>
      <c r="T103" s="677">
        <f ca="1">SUM(MG[[#This Row],[G 710µ]:[G 450µ]])</f>
        <v>0</v>
      </c>
      <c r="U103" s="121">
        <v>2.42</v>
      </c>
      <c r="V103" s="121">
        <v>6.68</v>
      </c>
      <c r="W103" s="668">
        <v>77.02</v>
      </c>
      <c r="X103" s="668">
        <v>0.12</v>
      </c>
      <c r="Y103" s="668">
        <v>20.04</v>
      </c>
      <c r="Z103" s="666"/>
      <c r="AA103" s="666"/>
      <c r="AB103" s="665"/>
      <c r="AC103" s="673"/>
      <c r="AD103" s="674"/>
      <c r="AE103" s="674"/>
      <c r="AF103" s="674" t="s">
        <v>55</v>
      </c>
      <c r="AG103" s="674" t="s">
        <v>55</v>
      </c>
      <c r="AH103" s="675" t="s">
        <v>55</v>
      </c>
      <c r="AI103" s="675" t="s">
        <v>55</v>
      </c>
      <c r="AJ103" s="676" t="s">
        <v>32</v>
      </c>
      <c r="AK103" s="44" t="s">
        <v>3588</v>
      </c>
      <c r="AL103" s="24"/>
      <c r="AM103" s="24"/>
      <c r="AN103" s="26"/>
      <c r="AO103" s="24"/>
      <c r="AP103" s="24"/>
      <c r="AQ103" s="24"/>
      <c r="AR103" s="24"/>
      <c r="AS103" s="24"/>
      <c r="AT103" s="24"/>
    </row>
    <row r="104" spans="1:46" ht="19.5">
      <c r="A104" s="660">
        <v>45402</v>
      </c>
      <c r="B104" s="661" t="s">
        <v>3569</v>
      </c>
      <c r="C104" s="662">
        <v>0.41666666666666669</v>
      </c>
      <c r="D104" s="663">
        <v>2402664</v>
      </c>
      <c r="E104" s="663" t="s">
        <v>39</v>
      </c>
      <c r="F104" s="663" t="s">
        <v>55</v>
      </c>
      <c r="G104" s="664">
        <v>12.29</v>
      </c>
      <c r="H104" s="808"/>
      <c r="I104" s="664"/>
      <c r="J104" s="665"/>
      <c r="K104" s="666"/>
      <c r="L104" s="121"/>
      <c r="M104" s="121"/>
      <c r="N104" s="121"/>
      <c r="O104" s="121"/>
      <c r="P104" s="666"/>
      <c r="Q104" s="121"/>
      <c r="R104" s="121"/>
      <c r="S104" s="677"/>
      <c r="T104" s="677">
        <f>SUM(MG[[#This Row],[G 710µ]:[G 450µ]])</f>
        <v>0</v>
      </c>
      <c r="U104" s="121"/>
      <c r="V104" s="121"/>
      <c r="W104" s="668">
        <v>74.27</v>
      </c>
      <c r="X104" s="668">
        <v>0.77</v>
      </c>
      <c r="Y104" s="668">
        <v>22.24</v>
      </c>
      <c r="Z104" s="666"/>
      <c r="AA104" s="666"/>
      <c r="AB104" s="665"/>
      <c r="AC104" s="669"/>
      <c r="AD104" s="670"/>
      <c r="AE104" s="670" t="s">
        <v>73</v>
      </c>
      <c r="AF104" s="670" t="s">
        <v>55</v>
      </c>
      <c r="AG104" s="670" t="s">
        <v>55</v>
      </c>
      <c r="AH104" s="671" t="s">
        <v>55</v>
      </c>
      <c r="AI104" s="671" t="s">
        <v>55</v>
      </c>
      <c r="AJ104" s="672" t="s">
        <v>32</v>
      </c>
      <c r="AK104" s="1266" t="s">
        <v>3589</v>
      </c>
      <c r="AL104" s="24"/>
      <c r="AM104" s="24"/>
      <c r="AN104" s="26"/>
      <c r="AO104" s="24"/>
      <c r="AP104" s="24"/>
      <c r="AQ104" s="24"/>
      <c r="AR104" s="24"/>
      <c r="AS104" s="24"/>
      <c r="AT104" s="24"/>
    </row>
    <row r="105" spans="1:46" ht="19.5">
      <c r="A105" s="660">
        <v>45402</v>
      </c>
      <c r="B105" s="661">
        <v>104</v>
      </c>
      <c r="C105" s="662">
        <v>0.45833333333333331</v>
      </c>
      <c r="D105" s="663">
        <v>2402667</v>
      </c>
      <c r="E105" s="663" t="s">
        <v>21</v>
      </c>
      <c r="F105" s="663" t="s">
        <v>55</v>
      </c>
      <c r="G105" s="664">
        <v>12.11</v>
      </c>
      <c r="H105" s="808"/>
      <c r="I105" s="664">
        <v>12.2</v>
      </c>
      <c r="J105" s="665"/>
      <c r="K105" s="666"/>
      <c r="L105" s="121"/>
      <c r="M105" s="121"/>
      <c r="N105" s="121"/>
      <c r="O105" s="121"/>
      <c r="P105" s="666"/>
      <c r="Q105" s="121"/>
      <c r="R105" s="121"/>
      <c r="S105" s="677"/>
      <c r="T105" s="677">
        <f>SUM(MG[[#This Row],[G 710µ]:[G 450µ]])</f>
        <v>0</v>
      </c>
      <c r="U105" s="121"/>
      <c r="V105" s="121"/>
      <c r="W105" s="668">
        <v>74.05</v>
      </c>
      <c r="X105" s="668">
        <v>0.59</v>
      </c>
      <c r="Y105" s="668">
        <v>23.13</v>
      </c>
      <c r="Z105" s="666">
        <v>4</v>
      </c>
      <c r="AA105" s="666">
        <v>60</v>
      </c>
      <c r="AB105" s="665"/>
      <c r="AC105" s="673"/>
      <c r="AD105" s="674"/>
      <c r="AE105" s="670" t="s">
        <v>73</v>
      </c>
      <c r="AF105" s="674"/>
      <c r="AG105" s="674"/>
      <c r="AH105" s="675" t="s">
        <v>55</v>
      </c>
      <c r="AI105" s="675" t="s">
        <v>55</v>
      </c>
      <c r="AJ105" s="676" t="s">
        <v>32</v>
      </c>
      <c r="AK105" s="44" t="s">
        <v>3590</v>
      </c>
      <c r="AL105" s="24"/>
      <c r="AM105" s="24"/>
      <c r="AN105" s="26"/>
      <c r="AO105" s="24"/>
      <c r="AP105" s="24"/>
      <c r="AQ105" s="24"/>
      <c r="AR105" s="24"/>
      <c r="AS105" s="24"/>
      <c r="AT105" s="24"/>
    </row>
    <row r="106" spans="1:46" ht="19.5">
      <c r="A106" s="660">
        <v>45404</v>
      </c>
      <c r="B106" s="661">
        <v>104</v>
      </c>
      <c r="C106" s="662">
        <v>0.41111111111111109</v>
      </c>
      <c r="D106" s="663">
        <v>2402702</v>
      </c>
      <c r="E106" s="663" t="s">
        <v>39</v>
      </c>
      <c r="F106" s="663" t="s">
        <v>55</v>
      </c>
      <c r="G106" s="664">
        <v>12.37</v>
      </c>
      <c r="H106" s="808">
        <v>12.63</v>
      </c>
      <c r="I106" s="664">
        <v>11.98</v>
      </c>
      <c r="J106" s="665"/>
      <c r="K106" s="666">
        <v>0.2</v>
      </c>
      <c r="L106" s="121">
        <v>11</v>
      </c>
      <c r="M106" s="121">
        <v>25</v>
      </c>
      <c r="N106" s="121"/>
      <c r="O106" s="121">
        <v>41</v>
      </c>
      <c r="P106" s="666"/>
      <c r="Q106" s="121">
        <v>12</v>
      </c>
      <c r="R106" s="805">
        <f ca="1">SUM(MG[[#This Row],[G 710µ]:[G 450µ]])</f>
        <v>0</v>
      </c>
      <c r="S106" s="677">
        <f>SUM(M106:P106)</f>
        <v>66</v>
      </c>
      <c r="T106" s="677">
        <f ca="1">SUM(MG[[#This Row],[G 710µ]:[G 450µ]])</f>
        <v>0</v>
      </c>
      <c r="U106" s="121">
        <v>4</v>
      </c>
      <c r="V106" s="121">
        <v>5</v>
      </c>
      <c r="W106" s="668">
        <v>74.56</v>
      </c>
      <c r="X106" s="668">
        <v>0.37</v>
      </c>
      <c r="Y106" s="668">
        <v>23.03</v>
      </c>
      <c r="Z106" s="666"/>
      <c r="AA106" s="666"/>
      <c r="AB106" s="665"/>
      <c r="AC106" s="669"/>
      <c r="AD106" s="670"/>
      <c r="AE106" s="670" t="s">
        <v>73</v>
      </c>
      <c r="AF106" s="670" t="s">
        <v>55</v>
      </c>
      <c r="AG106" s="670" t="s">
        <v>55</v>
      </c>
      <c r="AH106" s="671" t="s">
        <v>55</v>
      </c>
      <c r="AI106" s="671" t="s">
        <v>55</v>
      </c>
      <c r="AJ106" s="672" t="s">
        <v>32</v>
      </c>
      <c r="AK106" s="1266" t="s">
        <v>3591</v>
      </c>
      <c r="AL106" s="24"/>
      <c r="AM106" s="24"/>
      <c r="AN106" s="26"/>
      <c r="AO106" s="24"/>
      <c r="AP106" s="24"/>
      <c r="AQ106" s="24"/>
      <c r="AR106" s="24"/>
      <c r="AS106" s="24"/>
      <c r="AT106" s="24"/>
    </row>
    <row r="107" spans="1:46" ht="19.5">
      <c r="A107" s="660">
        <v>45405</v>
      </c>
      <c r="B107" s="661">
        <v>104</v>
      </c>
      <c r="C107" s="662">
        <v>0.39583333333333331</v>
      </c>
      <c r="D107" s="663">
        <v>2402722</v>
      </c>
      <c r="E107" s="663" t="s">
        <v>39</v>
      </c>
      <c r="F107" s="663" t="s">
        <v>55</v>
      </c>
      <c r="G107" s="664">
        <v>12.7</v>
      </c>
      <c r="H107" s="808">
        <v>12.36</v>
      </c>
      <c r="I107" s="664"/>
      <c r="J107" s="665"/>
      <c r="K107" s="666">
        <v>0</v>
      </c>
      <c r="L107" s="121">
        <v>8.4</v>
      </c>
      <c r="M107" s="121">
        <v>24.6</v>
      </c>
      <c r="N107" s="121"/>
      <c r="O107" s="121">
        <v>44</v>
      </c>
      <c r="P107" s="666"/>
      <c r="Q107" s="121">
        <v>13.8</v>
      </c>
      <c r="R107" s="805">
        <f ca="1">SUM(MG[[#This Row],[G 710µ]:[G 450µ]])</f>
        <v>0</v>
      </c>
      <c r="S107" s="677">
        <f>SUM(M107:P107)</f>
        <v>68.599999999999994</v>
      </c>
      <c r="T107" s="677">
        <f ca="1">SUM(MG[[#This Row],[G 710µ]:[G 450µ]])</f>
        <v>0</v>
      </c>
      <c r="U107" s="121">
        <v>2.2000000000000002</v>
      </c>
      <c r="V107" s="121">
        <v>4.8</v>
      </c>
      <c r="W107" s="668">
        <v>74.08</v>
      </c>
      <c r="X107" s="668">
        <v>0.5</v>
      </c>
      <c r="Y107" s="668">
        <v>23.12</v>
      </c>
      <c r="Z107" s="666"/>
      <c r="AA107" s="666"/>
      <c r="AB107" s="665">
        <v>0.93</v>
      </c>
      <c r="AC107" s="673"/>
      <c r="AD107" s="674"/>
      <c r="AE107" s="670" t="s">
        <v>73</v>
      </c>
      <c r="AF107" s="674" t="s">
        <v>55</v>
      </c>
      <c r="AG107" s="674" t="s">
        <v>55</v>
      </c>
      <c r="AH107" s="675" t="s">
        <v>55</v>
      </c>
      <c r="AI107" s="675" t="s">
        <v>55</v>
      </c>
      <c r="AJ107" s="676" t="s">
        <v>32</v>
      </c>
      <c r="AK107" s="44" t="s">
        <v>3592</v>
      </c>
      <c r="AL107" s="24"/>
      <c r="AM107" s="24"/>
      <c r="AN107" s="26"/>
      <c r="AO107" s="24"/>
      <c r="AP107" s="24"/>
      <c r="AQ107" s="24"/>
      <c r="AR107" s="24"/>
      <c r="AS107" s="24"/>
      <c r="AT107" s="24"/>
    </row>
    <row r="108" spans="1:46" ht="19.5">
      <c r="A108" s="660">
        <v>45405</v>
      </c>
      <c r="B108" s="661">
        <v>104</v>
      </c>
      <c r="C108" s="662">
        <v>0.47916666666666669</v>
      </c>
      <c r="D108" s="663">
        <v>2402727</v>
      </c>
      <c r="E108" s="663" t="s">
        <v>21</v>
      </c>
      <c r="F108" s="663" t="s">
        <v>55</v>
      </c>
      <c r="G108" s="664">
        <v>13.08</v>
      </c>
      <c r="H108" s="808">
        <v>12.6</v>
      </c>
      <c r="I108" s="664"/>
      <c r="J108" s="665"/>
      <c r="K108" s="666"/>
      <c r="L108" s="121"/>
      <c r="M108" s="121"/>
      <c r="N108" s="121"/>
      <c r="O108" s="121"/>
      <c r="P108" s="666"/>
      <c r="Q108" s="121"/>
      <c r="R108" s="121"/>
      <c r="S108" s="677"/>
      <c r="T108" s="677">
        <f>SUM(MG[[#This Row],[G 710µ]:[G 450µ]])</f>
        <v>0</v>
      </c>
      <c r="U108" s="121"/>
      <c r="V108" s="121"/>
      <c r="W108" s="668">
        <v>75</v>
      </c>
      <c r="X108" s="668">
        <v>-0.32</v>
      </c>
      <c r="Y108" s="668">
        <v>23.52</v>
      </c>
      <c r="Z108" s="666"/>
      <c r="AA108" s="666"/>
      <c r="AB108" s="665"/>
      <c r="AC108" s="669"/>
      <c r="AD108" s="670"/>
      <c r="AE108" s="670" t="s">
        <v>73</v>
      </c>
      <c r="AF108" s="670"/>
      <c r="AG108" s="670"/>
      <c r="AH108" s="671" t="s">
        <v>55</v>
      </c>
      <c r="AI108" s="671" t="s">
        <v>55</v>
      </c>
      <c r="AJ108" s="672" t="s">
        <v>32</v>
      </c>
      <c r="AK108" s="1266" t="s">
        <v>3593</v>
      </c>
      <c r="AL108" s="24"/>
      <c r="AM108" s="24"/>
      <c r="AN108" s="26"/>
      <c r="AO108" s="24"/>
      <c r="AP108" s="24"/>
      <c r="AQ108" s="24"/>
      <c r="AR108" s="24"/>
      <c r="AS108" s="24"/>
      <c r="AT108" s="24"/>
    </row>
    <row r="109" spans="1:46" ht="19.5">
      <c r="A109" s="660">
        <v>45406</v>
      </c>
      <c r="B109" s="661" t="s">
        <v>3594</v>
      </c>
      <c r="C109" s="662">
        <v>0.4375</v>
      </c>
      <c r="D109" s="663">
        <v>2402774</v>
      </c>
      <c r="E109" s="663" t="s">
        <v>39</v>
      </c>
      <c r="F109" s="663" t="s">
        <v>55</v>
      </c>
      <c r="G109" s="664">
        <v>12.55</v>
      </c>
      <c r="H109" s="808">
        <v>13</v>
      </c>
      <c r="I109" s="664">
        <v>12.1</v>
      </c>
      <c r="J109" s="665"/>
      <c r="K109" s="666">
        <v>0</v>
      </c>
      <c r="L109" s="121">
        <v>11.2</v>
      </c>
      <c r="M109" s="121">
        <v>28.8</v>
      </c>
      <c r="N109" s="121"/>
      <c r="O109" s="121">
        <v>38.799999999999997</v>
      </c>
      <c r="P109" s="666"/>
      <c r="Q109" s="121">
        <v>12.2</v>
      </c>
      <c r="R109" s="805">
        <f ca="1">SUM(MG[[#This Row],[G 710µ]:[G 450µ]])</f>
        <v>0</v>
      </c>
      <c r="S109" s="677">
        <f>SUM(M109:P109)</f>
        <v>67.599999999999994</v>
      </c>
      <c r="T109" s="677">
        <f ca="1">SUM(MG[[#This Row],[G 710µ]:[G 450µ]])</f>
        <v>0</v>
      </c>
      <c r="U109" s="121">
        <v>2.2000000000000002</v>
      </c>
      <c r="V109" s="121">
        <v>5</v>
      </c>
      <c r="W109" s="668">
        <v>73.569999999999993</v>
      </c>
      <c r="X109" s="668">
        <v>0.63</v>
      </c>
      <c r="Y109" s="668">
        <v>22.8</v>
      </c>
      <c r="Z109" s="666"/>
      <c r="AA109" s="666"/>
      <c r="AB109" s="665"/>
      <c r="AC109" s="673"/>
      <c r="AD109" s="674"/>
      <c r="AE109" s="670" t="s">
        <v>73</v>
      </c>
      <c r="AF109" s="674" t="s">
        <v>55</v>
      </c>
      <c r="AG109" s="674" t="s">
        <v>55</v>
      </c>
      <c r="AH109" s="675" t="s">
        <v>55</v>
      </c>
      <c r="AI109" s="675" t="s">
        <v>55</v>
      </c>
      <c r="AJ109" s="676" t="s">
        <v>32</v>
      </c>
      <c r="AK109" s="44" t="s">
        <v>3595</v>
      </c>
      <c r="AL109" s="24"/>
      <c r="AM109" s="24"/>
      <c r="AN109" s="26"/>
      <c r="AO109" s="24"/>
      <c r="AP109" s="24"/>
      <c r="AQ109" s="24"/>
      <c r="AR109" s="24"/>
      <c r="AS109" s="24"/>
      <c r="AT109" s="24"/>
    </row>
    <row r="110" spans="1:46" ht="19.5">
      <c r="A110" s="660">
        <v>45408</v>
      </c>
      <c r="B110" s="661" t="s">
        <v>3594</v>
      </c>
      <c r="C110" s="662">
        <v>0.41666666666666669</v>
      </c>
      <c r="D110" s="663">
        <v>2402793</v>
      </c>
      <c r="E110" s="663" t="s">
        <v>39</v>
      </c>
      <c r="F110" s="663" t="s">
        <v>55</v>
      </c>
      <c r="G110" s="664">
        <v>13.4</v>
      </c>
      <c r="H110" s="808">
        <v>13</v>
      </c>
      <c r="I110" s="664">
        <v>13</v>
      </c>
      <c r="J110" s="665"/>
      <c r="K110" s="666">
        <v>0.1</v>
      </c>
      <c r="L110" s="121">
        <v>10</v>
      </c>
      <c r="M110" s="121">
        <v>28.2</v>
      </c>
      <c r="N110" s="121"/>
      <c r="O110" s="121">
        <v>40</v>
      </c>
      <c r="P110" s="666"/>
      <c r="Q110" s="121">
        <v>13</v>
      </c>
      <c r="R110" s="805">
        <f ca="1">SUM(MG[[#This Row],[G 710µ]:[G 450µ]])</f>
        <v>0</v>
      </c>
      <c r="S110" s="677">
        <f>SUM(M110:P110)</f>
        <v>68.2</v>
      </c>
      <c r="T110" s="677">
        <f ca="1">SUM(MG[[#This Row],[G 710µ]:[G 450µ]])</f>
        <v>0</v>
      </c>
      <c r="U110" s="121">
        <v>3</v>
      </c>
      <c r="V110" s="121">
        <v>5</v>
      </c>
      <c r="W110" s="668">
        <v>76.37</v>
      </c>
      <c r="X110" s="668">
        <v>0.17</v>
      </c>
      <c r="Y110" s="668">
        <v>23.37</v>
      </c>
      <c r="Z110" s="666"/>
      <c r="AA110" s="666"/>
      <c r="AB110" s="665"/>
      <c r="AC110" s="669"/>
      <c r="AD110" s="670"/>
      <c r="AE110" s="670"/>
      <c r="AF110" s="670" t="s">
        <v>55</v>
      </c>
      <c r="AG110" s="670" t="s">
        <v>55</v>
      </c>
      <c r="AH110" s="671" t="s">
        <v>55</v>
      </c>
      <c r="AI110" s="671" t="s">
        <v>55</v>
      </c>
      <c r="AJ110" s="672" t="s">
        <v>32</v>
      </c>
      <c r="AK110" s="1266" t="s">
        <v>3596</v>
      </c>
      <c r="AL110" s="24"/>
      <c r="AM110" s="24"/>
      <c r="AN110" s="26"/>
      <c r="AO110" s="24"/>
      <c r="AP110" s="24"/>
      <c r="AQ110" s="24"/>
      <c r="AR110" s="24"/>
      <c r="AS110" s="24"/>
      <c r="AT110" s="24"/>
    </row>
    <row r="111" spans="1:46" ht="19.5">
      <c r="A111" s="660">
        <v>45408</v>
      </c>
      <c r="B111" s="661">
        <v>104</v>
      </c>
      <c r="C111" s="662">
        <v>0.60416666666666663</v>
      </c>
      <c r="D111" s="663">
        <v>2402806</v>
      </c>
      <c r="E111" s="663" t="s">
        <v>21</v>
      </c>
      <c r="F111" s="663" t="s">
        <v>55</v>
      </c>
      <c r="G111" s="664">
        <v>14.1</v>
      </c>
      <c r="H111" s="808"/>
      <c r="I111" s="664"/>
      <c r="J111" s="665"/>
      <c r="K111" s="666"/>
      <c r="L111" s="121"/>
      <c r="M111" s="121"/>
      <c r="N111" s="121"/>
      <c r="O111" s="121"/>
      <c r="P111" s="666"/>
      <c r="Q111" s="121"/>
      <c r="R111" s="121"/>
      <c r="S111" s="677"/>
      <c r="T111" s="677">
        <f>SUM(MG[[#This Row],[G 710µ]:[G 450µ]])</f>
        <v>0</v>
      </c>
      <c r="U111" s="121"/>
      <c r="V111" s="121"/>
      <c r="W111" s="668">
        <v>74.89</v>
      </c>
      <c r="X111" s="668">
        <v>0.55000000000000004</v>
      </c>
      <c r="Y111" s="668">
        <v>23.24</v>
      </c>
      <c r="Z111" s="666"/>
      <c r="AA111" s="666"/>
      <c r="AB111" s="665"/>
      <c r="AC111" s="673"/>
      <c r="AD111" s="674"/>
      <c r="AE111" s="674"/>
      <c r="AF111" s="674"/>
      <c r="AG111" s="674"/>
      <c r="AH111" s="675" t="s">
        <v>55</v>
      </c>
      <c r="AI111" s="675" t="s">
        <v>55</v>
      </c>
      <c r="AJ111" s="676" t="s">
        <v>32</v>
      </c>
      <c r="AK111" s="44" t="s">
        <v>3597</v>
      </c>
      <c r="AL111" s="24"/>
      <c r="AM111" s="24"/>
      <c r="AN111" s="26"/>
      <c r="AO111" s="24"/>
      <c r="AP111" s="24"/>
      <c r="AQ111" s="24"/>
      <c r="AR111" s="24"/>
      <c r="AS111" s="24"/>
      <c r="AT111" s="24"/>
    </row>
    <row r="112" spans="1:46" ht="19.5">
      <c r="A112" s="660">
        <v>45409</v>
      </c>
      <c r="B112" s="661">
        <v>104</v>
      </c>
      <c r="C112" s="662">
        <v>0.4375</v>
      </c>
      <c r="D112" s="663">
        <v>2402823</v>
      </c>
      <c r="E112" s="663" t="s">
        <v>21</v>
      </c>
      <c r="F112" s="663" t="s">
        <v>55</v>
      </c>
      <c r="G112" s="664">
        <v>14.2</v>
      </c>
      <c r="H112" s="808"/>
      <c r="I112" s="664"/>
      <c r="J112" s="665">
        <v>0.64400000000000002</v>
      </c>
      <c r="K112" s="666">
        <v>0</v>
      </c>
      <c r="L112" s="121">
        <v>10</v>
      </c>
      <c r="M112" s="121">
        <v>27</v>
      </c>
      <c r="N112" s="121"/>
      <c r="O112" s="121">
        <v>41</v>
      </c>
      <c r="P112" s="666"/>
      <c r="Q112" s="121">
        <v>11</v>
      </c>
      <c r="R112" s="805">
        <f ca="1">SUM(MG[[#This Row],[G 710µ]:[G 450µ]])</f>
        <v>0</v>
      </c>
      <c r="S112" s="677">
        <f>SUM(M112:P112)</f>
        <v>68</v>
      </c>
      <c r="T112" s="677">
        <f ca="1">SUM(MG[[#This Row],[G 710µ]:[G 450µ]])</f>
        <v>0</v>
      </c>
      <c r="U112" s="121">
        <v>4</v>
      </c>
      <c r="V112" s="121">
        <v>5</v>
      </c>
      <c r="W112" s="668">
        <v>76.650000000000006</v>
      </c>
      <c r="X112" s="668">
        <v>-0.37</v>
      </c>
      <c r="Y112" s="668">
        <v>24.4</v>
      </c>
      <c r="Z112" s="666"/>
      <c r="AA112" s="666"/>
      <c r="AB112" s="665"/>
      <c r="AC112" s="669"/>
      <c r="AD112" s="670"/>
      <c r="AE112" s="670"/>
      <c r="AF112" s="670"/>
      <c r="AG112" s="670"/>
      <c r="AH112" s="671" t="s">
        <v>55</v>
      </c>
      <c r="AI112" s="671" t="s">
        <v>55</v>
      </c>
      <c r="AJ112" s="672" t="s">
        <v>32</v>
      </c>
      <c r="AK112" s="1266" t="s">
        <v>3598</v>
      </c>
      <c r="AL112" s="24"/>
      <c r="AM112" s="24"/>
      <c r="AN112" s="26"/>
      <c r="AO112" s="24"/>
      <c r="AP112" s="24"/>
      <c r="AQ112" s="24"/>
      <c r="AR112" s="24"/>
      <c r="AS112" s="24"/>
      <c r="AT112" s="24"/>
    </row>
    <row r="113" spans="1:46" ht="19.5">
      <c r="A113" s="660">
        <v>45409</v>
      </c>
      <c r="B113" s="661" t="s">
        <v>3594</v>
      </c>
      <c r="C113" s="662">
        <v>0.45833333333333331</v>
      </c>
      <c r="D113" s="663">
        <v>2402827</v>
      </c>
      <c r="E113" s="663" t="s">
        <v>39</v>
      </c>
      <c r="F113" s="663" t="s">
        <v>55</v>
      </c>
      <c r="G113" s="664">
        <v>13.5</v>
      </c>
      <c r="H113" s="808"/>
      <c r="I113" s="664"/>
      <c r="J113" s="665"/>
      <c r="K113" s="666"/>
      <c r="L113" s="121"/>
      <c r="M113" s="121"/>
      <c r="N113" s="121"/>
      <c r="O113" s="121"/>
      <c r="P113" s="666"/>
      <c r="Q113" s="121"/>
      <c r="R113" s="121"/>
      <c r="S113" s="677"/>
      <c r="T113" s="677">
        <f>SUM(MG[[#This Row],[G 710µ]:[G 450µ]])</f>
        <v>0</v>
      </c>
      <c r="U113" s="121"/>
      <c r="V113" s="121"/>
      <c r="W113" s="668">
        <v>75.739999999999995</v>
      </c>
      <c r="X113" s="668">
        <v>0.18</v>
      </c>
      <c r="Y113" s="668">
        <v>23.15</v>
      </c>
      <c r="Z113" s="666"/>
      <c r="AA113" s="666"/>
      <c r="AB113" s="665"/>
      <c r="AC113" s="673"/>
      <c r="AD113" s="674"/>
      <c r="AE113" s="674"/>
      <c r="AF113" s="674" t="s">
        <v>55</v>
      </c>
      <c r="AG113" s="674" t="s">
        <v>55</v>
      </c>
      <c r="AH113" s="675" t="s">
        <v>55</v>
      </c>
      <c r="AI113" s="675" t="s">
        <v>55</v>
      </c>
      <c r="AJ113" s="676" t="s">
        <v>32</v>
      </c>
      <c r="AK113" s="44" t="s">
        <v>3599</v>
      </c>
      <c r="AL113" s="24"/>
      <c r="AM113" s="24"/>
      <c r="AN113" s="26"/>
      <c r="AO113" s="24"/>
      <c r="AP113" s="24"/>
      <c r="AQ113" s="24"/>
      <c r="AR113" s="24"/>
      <c r="AS113" s="24"/>
      <c r="AT113" s="24"/>
    </row>
    <row r="114" spans="1:46" ht="19.5">
      <c r="A114" s="660">
        <v>45412</v>
      </c>
      <c r="B114" s="661">
        <v>104</v>
      </c>
      <c r="C114" s="662">
        <v>0.43055555555555558</v>
      </c>
      <c r="D114" s="663">
        <v>2402873</v>
      </c>
      <c r="E114" s="663" t="s">
        <v>39</v>
      </c>
      <c r="F114" s="663" t="s">
        <v>55</v>
      </c>
      <c r="G114" s="664">
        <v>14.08</v>
      </c>
      <c r="H114" s="808"/>
      <c r="I114" s="664">
        <v>13.8</v>
      </c>
      <c r="J114" s="665"/>
      <c r="K114" s="666">
        <v>0.2</v>
      </c>
      <c r="L114" s="121">
        <v>13</v>
      </c>
      <c r="M114" s="121">
        <v>28</v>
      </c>
      <c r="N114" s="121"/>
      <c r="O114" s="121">
        <v>40</v>
      </c>
      <c r="P114" s="666"/>
      <c r="Q114" s="121">
        <v>12</v>
      </c>
      <c r="R114" s="805">
        <f ca="1">SUM(MG[[#This Row],[G 710µ]:[G 450µ]])</f>
        <v>0</v>
      </c>
      <c r="S114" s="677">
        <f>SUM(M114:P114)</f>
        <v>68</v>
      </c>
      <c r="T114" s="677">
        <f ca="1">SUM(MG[[#This Row],[G 710µ]:[G 450µ]])</f>
        <v>0</v>
      </c>
      <c r="U114" s="121">
        <v>3.2</v>
      </c>
      <c r="V114" s="121">
        <v>2.4</v>
      </c>
      <c r="W114" s="668">
        <v>74</v>
      </c>
      <c r="X114" s="668">
        <v>0.06</v>
      </c>
      <c r="Y114" s="668">
        <v>23.75</v>
      </c>
      <c r="Z114" s="666"/>
      <c r="AA114" s="666"/>
      <c r="AB114" s="665"/>
      <c r="AC114" s="669"/>
      <c r="AD114" s="670"/>
      <c r="AE114" s="670"/>
      <c r="AF114" s="670" t="s">
        <v>55</v>
      </c>
      <c r="AG114" s="670" t="s">
        <v>55</v>
      </c>
      <c r="AH114" s="671" t="s">
        <v>55</v>
      </c>
      <c r="AI114" s="671" t="s">
        <v>55</v>
      </c>
      <c r="AJ114" s="672" t="s">
        <v>32</v>
      </c>
      <c r="AK114" s="1266" t="s">
        <v>3600</v>
      </c>
      <c r="AL114" s="24"/>
      <c r="AM114" s="24"/>
      <c r="AN114" s="26"/>
      <c r="AO114" s="24"/>
      <c r="AP114" s="24"/>
      <c r="AQ114" s="24"/>
      <c r="AR114" s="24"/>
      <c r="AS114" s="24"/>
      <c r="AT114" s="24"/>
    </row>
    <row r="115" spans="1:46" ht="19.5">
      <c r="A115" s="660">
        <v>45412</v>
      </c>
      <c r="B115" s="661">
        <v>104</v>
      </c>
      <c r="C115" s="662">
        <v>0.54166666666666663</v>
      </c>
      <c r="D115" s="663">
        <v>2402878</v>
      </c>
      <c r="E115" s="663" t="s">
        <v>21</v>
      </c>
      <c r="F115" s="663" t="s">
        <v>55</v>
      </c>
      <c r="G115" s="664">
        <v>14.5</v>
      </c>
      <c r="H115" s="808"/>
      <c r="I115" s="664"/>
      <c r="J115" s="665"/>
      <c r="K115" s="666"/>
      <c r="L115" s="121"/>
      <c r="M115" s="121"/>
      <c r="N115" s="121"/>
      <c r="O115" s="121"/>
      <c r="P115" s="666"/>
      <c r="Q115" s="121"/>
      <c r="R115" s="121"/>
      <c r="S115" s="677"/>
      <c r="T115" s="677">
        <f>SUM(MG[[#This Row],[G 710µ]:[G 450µ]])</f>
        <v>0</v>
      </c>
      <c r="U115" s="121"/>
      <c r="V115" s="121"/>
      <c r="W115" s="668">
        <v>74.94</v>
      </c>
      <c r="X115" s="668">
        <v>0.03</v>
      </c>
      <c r="Y115" s="668">
        <v>23.58</v>
      </c>
      <c r="Z115" s="666"/>
      <c r="AA115" s="666"/>
      <c r="AB115" s="665"/>
      <c r="AC115" s="673"/>
      <c r="AD115" s="674"/>
      <c r="AE115" s="670" t="s">
        <v>62</v>
      </c>
      <c r="AF115" s="674"/>
      <c r="AG115" s="674"/>
      <c r="AH115" s="675" t="s">
        <v>55</v>
      </c>
      <c r="AI115" s="675" t="s">
        <v>55</v>
      </c>
      <c r="AJ115" s="676" t="s">
        <v>32</v>
      </c>
      <c r="AK115" s="44" t="s">
        <v>3601</v>
      </c>
      <c r="AL115" s="24"/>
      <c r="AM115" s="24"/>
      <c r="AN115" s="26"/>
      <c r="AO115" s="24"/>
      <c r="AP115" s="24"/>
      <c r="AQ115" s="24"/>
      <c r="AR115" s="24"/>
      <c r="AS115" s="24"/>
      <c r="AT115" s="24"/>
    </row>
    <row r="116" spans="1:46" ht="15.75" customHeight="1">
      <c r="A116" s="53">
        <v>45414</v>
      </c>
      <c r="B116" s="52" t="s">
        <v>3602</v>
      </c>
      <c r="C116" s="51">
        <v>0.5</v>
      </c>
      <c r="D116" s="50">
        <v>2402917</v>
      </c>
      <c r="E116" s="50" t="s">
        <v>39</v>
      </c>
      <c r="F116" s="50" t="s">
        <v>55</v>
      </c>
      <c r="G116" s="49">
        <v>14.15</v>
      </c>
      <c r="H116" s="49"/>
      <c r="I116" s="49"/>
      <c r="J116" s="39"/>
      <c r="K116" s="45"/>
      <c r="L116" s="47"/>
      <c r="M116" s="47"/>
      <c r="N116" s="47"/>
      <c r="O116" s="47"/>
      <c r="P116" s="47"/>
      <c r="Q116" s="45"/>
      <c r="R116" s="47"/>
      <c r="S116" s="677"/>
      <c r="T116" s="677">
        <f>SUM(MG[[#This Row],[G 710µ]:[G 450µ]])</f>
        <v>0</v>
      </c>
      <c r="U116" s="48"/>
      <c r="V116" s="47"/>
      <c r="W116" s="47"/>
      <c r="X116" s="46">
        <v>74.56</v>
      </c>
      <c r="Y116" s="46">
        <v>0.6</v>
      </c>
      <c r="Z116" s="46">
        <v>22.98</v>
      </c>
      <c r="AA116" s="45"/>
      <c r="AB116" s="45"/>
      <c r="AC116" s="39"/>
      <c r="AD116" s="43"/>
      <c r="AE116" s="125"/>
      <c r="AF116" s="125" t="s">
        <v>55</v>
      </c>
      <c r="AG116" s="125" t="s">
        <v>55</v>
      </c>
      <c r="AH116" s="680" t="s">
        <v>55</v>
      </c>
      <c r="AI116" s="44" t="s">
        <v>55</v>
      </c>
      <c r="AJ116" s="44" t="s">
        <v>32</v>
      </c>
      <c r="AK116" s="44" t="s">
        <v>3603</v>
      </c>
    </row>
    <row r="117" spans="1:46" ht="15.75" customHeight="1">
      <c r="A117" s="53">
        <v>45415</v>
      </c>
      <c r="B117" s="52" t="s">
        <v>3602</v>
      </c>
      <c r="C117" s="51">
        <v>0.4375</v>
      </c>
      <c r="D117" s="50">
        <v>2402926</v>
      </c>
      <c r="E117" s="50" t="s">
        <v>39</v>
      </c>
      <c r="F117" s="50" t="s">
        <v>55</v>
      </c>
      <c r="G117" s="49">
        <v>14.1</v>
      </c>
      <c r="H117" s="49">
        <v>13.99</v>
      </c>
      <c r="I117" s="49">
        <v>13.7</v>
      </c>
      <c r="J117" s="39"/>
      <c r="K117" s="45">
        <v>0.2</v>
      </c>
      <c r="L117" s="47"/>
      <c r="M117" s="47">
        <v>10.199999999999999</v>
      </c>
      <c r="N117" s="47">
        <v>25</v>
      </c>
      <c r="O117" s="47"/>
      <c r="P117" s="47">
        <v>41.4</v>
      </c>
      <c r="Q117" s="45"/>
      <c r="R117" s="47">
        <v>12.8</v>
      </c>
      <c r="S117" s="677">
        <f>SUM(M117:P117)</f>
        <v>76.599999999999994</v>
      </c>
      <c r="T117" s="677">
        <f>SUM(MG[[#This Row],[G 710µ]:[G 450µ]])</f>
        <v>79.2</v>
      </c>
      <c r="U117" s="48"/>
      <c r="V117" s="47">
        <v>2.8</v>
      </c>
      <c r="W117" s="47">
        <v>5</v>
      </c>
      <c r="X117" s="46">
        <v>75.17</v>
      </c>
      <c r="Y117" s="46">
        <v>-0.06</v>
      </c>
      <c r="Z117" s="46">
        <v>23.45</v>
      </c>
      <c r="AA117" s="45"/>
      <c r="AB117" s="45"/>
      <c r="AC117" s="39"/>
      <c r="AD117" s="43"/>
      <c r="AE117" s="125"/>
      <c r="AF117" s="125"/>
      <c r="AG117" s="125"/>
      <c r="AH117" s="680" t="s">
        <v>55</v>
      </c>
      <c r="AI117" s="44" t="s">
        <v>55</v>
      </c>
      <c r="AJ117" s="44" t="s">
        <v>32</v>
      </c>
      <c r="AK117" s="44" t="s">
        <v>3604</v>
      </c>
    </row>
    <row r="118" spans="1:46" ht="15.75" customHeight="1">
      <c r="A118" s="53">
        <v>45415</v>
      </c>
      <c r="B118" s="52" t="s">
        <v>3602</v>
      </c>
      <c r="C118" s="51">
        <v>0.5</v>
      </c>
      <c r="D118" s="50">
        <v>2402934</v>
      </c>
      <c r="E118" s="50" t="s">
        <v>21</v>
      </c>
      <c r="F118" s="50" t="s">
        <v>55</v>
      </c>
      <c r="G118" s="49">
        <v>14.61</v>
      </c>
      <c r="H118" s="49"/>
      <c r="I118" s="49"/>
      <c r="J118" s="39"/>
      <c r="K118" s="45"/>
      <c r="L118" s="47"/>
      <c r="M118" s="47"/>
      <c r="N118" s="47"/>
      <c r="O118" s="47"/>
      <c r="P118" s="47"/>
      <c r="Q118" s="45"/>
      <c r="R118" s="47"/>
      <c r="S118" s="677"/>
      <c r="T118" s="677">
        <f>SUM(MG[[#This Row],[G 710µ]:[G 450µ]])</f>
        <v>0</v>
      </c>
      <c r="U118" s="48"/>
      <c r="V118" s="47"/>
      <c r="W118" s="47"/>
      <c r="X118" s="46">
        <v>75.56</v>
      </c>
      <c r="Y118" s="46">
        <v>-0.15</v>
      </c>
      <c r="Z118" s="46">
        <v>23.29</v>
      </c>
      <c r="AA118" s="45"/>
      <c r="AB118" s="45"/>
      <c r="AC118" s="39"/>
      <c r="AD118" s="43"/>
      <c r="AE118" s="670" t="s">
        <v>62</v>
      </c>
      <c r="AF118" s="125"/>
      <c r="AG118" s="125"/>
      <c r="AH118" s="680" t="s">
        <v>55</v>
      </c>
      <c r="AI118" s="44" t="s">
        <v>55</v>
      </c>
      <c r="AJ118" s="44" t="s">
        <v>32</v>
      </c>
      <c r="AK118" s="44" t="s">
        <v>3605</v>
      </c>
    </row>
    <row r="119" spans="1:46" ht="15.75" customHeight="1">
      <c r="A119" s="53">
        <v>45416</v>
      </c>
      <c r="B119" s="52" t="s">
        <v>3606</v>
      </c>
      <c r="C119" s="51">
        <v>0.4375</v>
      </c>
      <c r="D119" s="50">
        <v>2402950</v>
      </c>
      <c r="E119" s="50" t="s">
        <v>39</v>
      </c>
      <c r="F119" s="50" t="s">
        <v>55</v>
      </c>
      <c r="G119" s="49">
        <v>13.9</v>
      </c>
      <c r="H119" s="49"/>
      <c r="I119" s="49"/>
      <c r="J119" s="39"/>
      <c r="K119" s="45">
        <v>0.3</v>
      </c>
      <c r="L119" s="47"/>
      <c r="M119" s="47">
        <v>11</v>
      </c>
      <c r="N119" s="47">
        <v>26</v>
      </c>
      <c r="O119" s="47"/>
      <c r="P119" s="47">
        <v>37</v>
      </c>
      <c r="Q119" s="45"/>
      <c r="R119" s="47">
        <v>15</v>
      </c>
      <c r="S119" s="677">
        <f>SUM(M119:P119)</f>
        <v>74</v>
      </c>
      <c r="T119" s="677">
        <f>SUM(MG[[#This Row],[G 710µ]:[G 450µ]])</f>
        <v>78</v>
      </c>
      <c r="U119" s="48"/>
      <c r="V119" s="47">
        <v>4</v>
      </c>
      <c r="W119" s="47">
        <v>4</v>
      </c>
      <c r="X119" s="46">
        <v>74.09</v>
      </c>
      <c r="Y119" s="46">
        <v>0.41</v>
      </c>
      <c r="Z119" s="46">
        <v>22.37</v>
      </c>
      <c r="AA119" s="45"/>
      <c r="AB119" s="45"/>
      <c r="AC119" s="39"/>
      <c r="AD119" s="43"/>
      <c r="AE119" s="125"/>
      <c r="AF119" s="125" t="s">
        <v>55</v>
      </c>
      <c r="AG119" s="125" t="s">
        <v>55</v>
      </c>
      <c r="AH119" s="680" t="s">
        <v>55</v>
      </c>
      <c r="AI119" s="44" t="s">
        <v>55</v>
      </c>
      <c r="AJ119" s="44" t="s">
        <v>32</v>
      </c>
      <c r="AK119" s="44" t="s">
        <v>3607</v>
      </c>
    </row>
    <row r="120" spans="1:46" ht="15.75" customHeight="1">
      <c r="A120" s="53">
        <v>45418</v>
      </c>
      <c r="B120" s="52" t="s">
        <v>3606</v>
      </c>
      <c r="C120" s="51">
        <v>0.4375</v>
      </c>
      <c r="D120" s="50">
        <v>2402974</v>
      </c>
      <c r="E120" s="50" t="s">
        <v>39</v>
      </c>
      <c r="F120" s="50" t="s">
        <v>55</v>
      </c>
      <c r="G120" s="49">
        <v>13.8</v>
      </c>
      <c r="H120" s="49">
        <v>13.82</v>
      </c>
      <c r="I120" s="49">
        <v>13.5</v>
      </c>
      <c r="J120" s="39"/>
      <c r="K120" s="45">
        <v>0.2</v>
      </c>
      <c r="L120" s="47"/>
      <c r="M120" s="47">
        <v>16</v>
      </c>
      <c r="N120" s="47">
        <v>31.2</v>
      </c>
      <c r="O120" s="47"/>
      <c r="P120" s="47">
        <v>37</v>
      </c>
      <c r="Q120" s="45"/>
      <c r="R120" s="47">
        <v>9</v>
      </c>
      <c r="S120" s="677">
        <f>SUM(M120:P120)</f>
        <v>84.2</v>
      </c>
      <c r="T120" s="677">
        <f>SUM(MG[[#This Row],[G 710µ]:[G 450µ]])</f>
        <v>77.2</v>
      </c>
      <c r="U120" s="48"/>
      <c r="V120" s="47">
        <v>2</v>
      </c>
      <c r="W120" s="47">
        <v>3</v>
      </c>
      <c r="X120" s="46">
        <v>74.87</v>
      </c>
      <c r="Y120" s="46">
        <v>0.36</v>
      </c>
      <c r="Z120" s="46">
        <v>21.91</v>
      </c>
      <c r="AA120" s="45"/>
      <c r="AB120" s="45"/>
      <c r="AC120" s="39"/>
      <c r="AD120" s="43"/>
      <c r="AE120" s="125"/>
      <c r="AF120" s="125" t="s">
        <v>55</v>
      </c>
      <c r="AG120" s="125" t="s">
        <v>55</v>
      </c>
      <c r="AH120" s="680" t="s">
        <v>55</v>
      </c>
      <c r="AI120" s="44" t="s">
        <v>55</v>
      </c>
      <c r="AJ120" s="44" t="s">
        <v>32</v>
      </c>
      <c r="AK120" s="44" t="s">
        <v>3608</v>
      </c>
    </row>
    <row r="121" spans="1:46" ht="15.75" customHeight="1">
      <c r="A121" s="53">
        <v>45419</v>
      </c>
      <c r="B121" s="52" t="s">
        <v>3606</v>
      </c>
      <c r="C121" s="51">
        <v>0.41666666666666669</v>
      </c>
      <c r="D121" s="50">
        <v>2403004</v>
      </c>
      <c r="E121" s="50" t="s">
        <v>21</v>
      </c>
      <c r="F121" s="50" t="s">
        <v>55</v>
      </c>
      <c r="G121" s="49">
        <v>14.9</v>
      </c>
      <c r="H121" s="49">
        <v>14.83</v>
      </c>
      <c r="I121" s="49"/>
      <c r="J121" s="39"/>
      <c r="K121" s="45">
        <v>0.2</v>
      </c>
      <c r="L121" s="47"/>
      <c r="M121" s="47">
        <v>17</v>
      </c>
      <c r="N121" s="47">
        <v>28.6</v>
      </c>
      <c r="O121" s="47"/>
      <c r="P121" s="47">
        <v>35</v>
      </c>
      <c r="Q121" s="45"/>
      <c r="R121" s="47">
        <v>12.2</v>
      </c>
      <c r="S121" s="677">
        <f>SUM(M121:P121)</f>
        <v>80.599999999999994</v>
      </c>
      <c r="T121" s="677">
        <f>SUM(MG[[#This Row],[G 710µ]:[G 450µ]])</f>
        <v>75.8</v>
      </c>
      <c r="U121" s="48"/>
      <c r="V121" s="47">
        <v>2.6</v>
      </c>
      <c r="W121" s="47">
        <v>3</v>
      </c>
      <c r="X121" s="46">
        <v>75.92</v>
      </c>
      <c r="Y121" s="46">
        <v>-0.28999999999999998</v>
      </c>
      <c r="Z121" s="46">
        <v>23.41</v>
      </c>
      <c r="AA121" s="45"/>
      <c r="AB121" s="45"/>
      <c r="AC121" s="39"/>
      <c r="AD121" s="43"/>
      <c r="AE121" s="670" t="s">
        <v>62</v>
      </c>
      <c r="AF121" s="125"/>
      <c r="AG121" s="125"/>
      <c r="AH121" s="680" t="s">
        <v>55</v>
      </c>
      <c r="AI121" s="44" t="s">
        <v>55</v>
      </c>
      <c r="AJ121" s="44" t="s">
        <v>32</v>
      </c>
      <c r="AK121" s="44" t="s">
        <v>3609</v>
      </c>
    </row>
    <row r="122" spans="1:46" ht="15.75" customHeight="1">
      <c r="A122" s="53">
        <v>45419</v>
      </c>
      <c r="B122" s="52" t="s">
        <v>3606</v>
      </c>
      <c r="C122" s="51">
        <v>0.45833333333333331</v>
      </c>
      <c r="D122" s="50">
        <v>2403008</v>
      </c>
      <c r="E122" s="50" t="s">
        <v>39</v>
      </c>
      <c r="F122" s="50" t="s">
        <v>55</v>
      </c>
      <c r="G122" s="49">
        <v>14.5</v>
      </c>
      <c r="H122" s="49"/>
      <c r="I122" s="49"/>
      <c r="J122" s="39"/>
      <c r="K122" s="45"/>
      <c r="L122" s="47"/>
      <c r="M122" s="47"/>
      <c r="N122" s="47"/>
      <c r="O122" s="47"/>
      <c r="P122" s="47"/>
      <c r="Q122" s="45"/>
      <c r="R122" s="47"/>
      <c r="S122" s="677"/>
      <c r="T122" s="677">
        <f>SUM(MG[[#This Row],[G 710µ]:[G 450µ]])</f>
        <v>0</v>
      </c>
      <c r="U122" s="48"/>
      <c r="V122" s="47"/>
      <c r="W122" s="47"/>
      <c r="X122" s="46">
        <v>75.06</v>
      </c>
      <c r="Y122" s="46">
        <v>0.2</v>
      </c>
      <c r="Z122" s="46">
        <v>22.32</v>
      </c>
      <c r="AA122" s="45"/>
      <c r="AB122" s="45"/>
      <c r="AC122" s="39"/>
      <c r="AD122" s="43"/>
      <c r="AE122" s="670" t="s">
        <v>62</v>
      </c>
      <c r="AF122" s="125" t="s">
        <v>55</v>
      </c>
      <c r="AG122" s="125" t="s">
        <v>55</v>
      </c>
      <c r="AH122" s="680" t="s">
        <v>55</v>
      </c>
      <c r="AI122" s="44" t="s">
        <v>55</v>
      </c>
      <c r="AJ122" s="44" t="s">
        <v>32</v>
      </c>
      <c r="AK122" s="44" t="s">
        <v>3610</v>
      </c>
    </row>
    <row r="123" spans="1:46" ht="15.75" customHeight="1">
      <c r="A123" s="53">
        <v>45420</v>
      </c>
      <c r="B123" s="52" t="s">
        <v>3611</v>
      </c>
      <c r="C123" s="51">
        <v>0.375</v>
      </c>
      <c r="D123" s="50">
        <v>2403019</v>
      </c>
      <c r="E123" s="50" t="s">
        <v>21</v>
      </c>
      <c r="F123" s="50" t="s">
        <v>55</v>
      </c>
      <c r="G123" s="49">
        <v>14.77</v>
      </c>
      <c r="H123" s="49">
        <v>14.59</v>
      </c>
      <c r="I123" s="49"/>
      <c r="J123" s="39"/>
      <c r="K123" s="45"/>
      <c r="L123" s="47"/>
      <c r="M123" s="47"/>
      <c r="N123" s="47"/>
      <c r="O123" s="47"/>
      <c r="P123" s="47"/>
      <c r="Q123" s="45"/>
      <c r="R123" s="47"/>
      <c r="S123" s="677"/>
      <c r="T123" s="677">
        <f>SUM(MG[[#This Row],[G 710µ]:[G 450µ]])</f>
        <v>0</v>
      </c>
      <c r="U123" s="48"/>
      <c r="V123" s="47"/>
      <c r="W123" s="47"/>
      <c r="X123" s="46">
        <v>77.8</v>
      </c>
      <c r="Y123" s="46">
        <v>-0.37</v>
      </c>
      <c r="Z123" s="46">
        <v>22.2</v>
      </c>
      <c r="AA123" s="45"/>
      <c r="AB123" s="45"/>
      <c r="AC123" s="39"/>
      <c r="AD123" s="43"/>
      <c r="AE123" s="670" t="s">
        <v>62</v>
      </c>
      <c r="AF123" s="125"/>
      <c r="AG123" s="125"/>
      <c r="AH123" s="680" t="s">
        <v>55</v>
      </c>
      <c r="AI123" s="44" t="s">
        <v>55</v>
      </c>
      <c r="AJ123" s="44" t="s">
        <v>32</v>
      </c>
      <c r="AK123" s="44" t="s">
        <v>3612</v>
      </c>
    </row>
    <row r="124" spans="1:46" ht="15.75" customHeight="1">
      <c r="A124" s="53">
        <v>45420</v>
      </c>
      <c r="B124" s="52" t="s">
        <v>3611</v>
      </c>
      <c r="C124" s="51">
        <v>0.45833333333333331</v>
      </c>
      <c r="D124" s="50">
        <v>2403036</v>
      </c>
      <c r="E124" s="50" t="s">
        <v>39</v>
      </c>
      <c r="F124" s="50" t="s">
        <v>55</v>
      </c>
      <c r="G124" s="49">
        <v>14.6</v>
      </c>
      <c r="H124" s="49"/>
      <c r="I124" s="49"/>
      <c r="J124" s="39">
        <v>0.68799999999999994</v>
      </c>
      <c r="K124" s="45"/>
      <c r="L124" s="47"/>
      <c r="M124" s="47"/>
      <c r="N124" s="47"/>
      <c r="O124" s="47"/>
      <c r="P124" s="47"/>
      <c r="Q124" s="45"/>
      <c r="R124" s="47"/>
      <c r="S124" s="677"/>
      <c r="T124" s="677">
        <f>SUM(MG[[#This Row],[G 710µ]:[G 450µ]])</f>
        <v>0</v>
      </c>
      <c r="U124" s="48"/>
      <c r="V124" s="47"/>
      <c r="W124" s="47"/>
      <c r="X124" s="46">
        <v>76.06</v>
      </c>
      <c r="Y124" s="46">
        <v>-0.3</v>
      </c>
      <c r="Z124" s="46">
        <v>21.23</v>
      </c>
      <c r="AA124" s="45"/>
      <c r="AB124" s="45"/>
      <c r="AC124" s="39"/>
      <c r="AD124" s="43"/>
      <c r="AE124" s="670" t="s">
        <v>62</v>
      </c>
      <c r="AF124" s="125" t="s">
        <v>55</v>
      </c>
      <c r="AG124" s="125" t="s">
        <v>55</v>
      </c>
      <c r="AH124" s="680" t="s">
        <v>55</v>
      </c>
      <c r="AI124" s="44" t="s">
        <v>55</v>
      </c>
      <c r="AJ124" s="44" t="s">
        <v>32</v>
      </c>
      <c r="AK124" s="44" t="s">
        <v>3613</v>
      </c>
    </row>
    <row r="125" spans="1:46" ht="15.75" customHeight="1">
      <c r="A125" s="53">
        <v>45420</v>
      </c>
      <c r="B125" s="52" t="s">
        <v>3611</v>
      </c>
      <c r="C125" s="51">
        <v>0.58333333333333337</v>
      </c>
      <c r="D125" s="50">
        <v>2403042</v>
      </c>
      <c r="E125" s="50" t="s">
        <v>21</v>
      </c>
      <c r="F125" s="50" t="s">
        <v>55</v>
      </c>
      <c r="G125" s="49">
        <v>14.79</v>
      </c>
      <c r="H125" s="49"/>
      <c r="I125" s="49"/>
      <c r="J125" s="39"/>
      <c r="K125" s="45">
        <v>0.3</v>
      </c>
      <c r="L125" s="47"/>
      <c r="M125" s="47">
        <v>17</v>
      </c>
      <c r="N125" s="47">
        <v>30</v>
      </c>
      <c r="O125" s="47"/>
      <c r="P125" s="47">
        <v>34</v>
      </c>
      <c r="Q125" s="45"/>
      <c r="R125" s="47">
        <v>13</v>
      </c>
      <c r="S125" s="677">
        <f>SUM(M125:P125)</f>
        <v>81</v>
      </c>
      <c r="T125" s="677">
        <f>SUM(MG[[#This Row],[G 710µ]:[G 450µ]])</f>
        <v>77</v>
      </c>
      <c r="U125" s="48"/>
      <c r="V125" s="47">
        <v>3</v>
      </c>
      <c r="W125" s="47">
        <v>3</v>
      </c>
      <c r="X125" s="46">
        <v>76.22</v>
      </c>
      <c r="Y125" s="46">
        <v>7.6999999999999999E-2</v>
      </c>
      <c r="Z125" s="46">
        <v>22.01</v>
      </c>
      <c r="AA125" s="45">
        <v>1</v>
      </c>
      <c r="AB125" s="45">
        <v>21</v>
      </c>
      <c r="AC125" s="39"/>
      <c r="AD125" s="43"/>
      <c r="AE125" s="670" t="s">
        <v>62</v>
      </c>
      <c r="AF125" s="125"/>
      <c r="AG125" s="125"/>
      <c r="AH125" s="680" t="s">
        <v>55</v>
      </c>
      <c r="AI125" s="44" t="s">
        <v>55</v>
      </c>
      <c r="AJ125" s="44" t="s">
        <v>32</v>
      </c>
      <c r="AK125" s="44" t="s">
        <v>3614</v>
      </c>
    </row>
    <row r="126" spans="1:46" ht="15.75" customHeight="1">
      <c r="A126" s="53">
        <v>45421</v>
      </c>
      <c r="B126" s="52">
        <v>305</v>
      </c>
      <c r="C126" s="51">
        <v>0.375</v>
      </c>
      <c r="D126" s="50">
        <v>2403057</v>
      </c>
      <c r="E126" s="50" t="s">
        <v>21</v>
      </c>
      <c r="F126" s="50" t="s">
        <v>55</v>
      </c>
      <c r="G126" s="49">
        <v>14.77</v>
      </c>
      <c r="H126" s="49">
        <v>15</v>
      </c>
      <c r="I126" s="49"/>
      <c r="J126" s="39"/>
      <c r="K126" s="45"/>
      <c r="L126" s="47"/>
      <c r="M126" s="47"/>
      <c r="N126" s="47"/>
      <c r="O126" s="47"/>
      <c r="P126" s="47"/>
      <c r="Q126" s="45"/>
      <c r="R126" s="47"/>
      <c r="S126" s="677"/>
      <c r="T126" s="677">
        <f>SUM(MG[[#This Row],[G 710µ]:[G 450µ]])</f>
        <v>0</v>
      </c>
      <c r="U126" s="48"/>
      <c r="V126" s="47"/>
      <c r="W126" s="47"/>
      <c r="X126" s="46">
        <v>76.19</v>
      </c>
      <c r="Y126" s="46">
        <v>0.15</v>
      </c>
      <c r="Z126" s="46">
        <v>22.88</v>
      </c>
      <c r="AA126" s="45">
        <v>1</v>
      </c>
      <c r="AB126" s="45">
        <v>24</v>
      </c>
      <c r="AC126" s="39"/>
      <c r="AD126" s="43"/>
      <c r="AE126" s="670" t="s">
        <v>46</v>
      </c>
      <c r="AF126" s="125"/>
      <c r="AG126" s="125"/>
      <c r="AH126" s="680" t="s">
        <v>55</v>
      </c>
      <c r="AI126" s="44" t="s">
        <v>55</v>
      </c>
      <c r="AJ126" s="44" t="s">
        <v>32</v>
      </c>
      <c r="AK126" s="44" t="s">
        <v>3615</v>
      </c>
    </row>
    <row r="127" spans="1:46" ht="15.75" customHeight="1">
      <c r="A127" s="53">
        <v>45421</v>
      </c>
      <c r="B127" s="52">
        <v>305</v>
      </c>
      <c r="C127" s="51">
        <v>0.5625</v>
      </c>
      <c r="D127" s="50">
        <v>2403075</v>
      </c>
      <c r="E127" s="50" t="s">
        <v>21</v>
      </c>
      <c r="F127" s="50" t="s">
        <v>55</v>
      </c>
      <c r="G127" s="49">
        <v>14.5</v>
      </c>
      <c r="H127" s="49"/>
      <c r="I127" s="49">
        <v>14.4</v>
      </c>
      <c r="J127" s="39"/>
      <c r="K127" s="45">
        <v>0.2</v>
      </c>
      <c r="L127" s="47"/>
      <c r="M127" s="47">
        <v>12.4</v>
      </c>
      <c r="N127" s="47">
        <v>24.2</v>
      </c>
      <c r="O127" s="47"/>
      <c r="P127" s="47">
        <v>41.4</v>
      </c>
      <c r="Q127" s="45"/>
      <c r="R127" s="47">
        <v>13</v>
      </c>
      <c r="S127" s="677">
        <f>SUM(M127:P127)</f>
        <v>78</v>
      </c>
      <c r="T127" s="677">
        <f>SUM(MG[[#This Row],[G 710µ]:[G 450µ]])</f>
        <v>78.599999999999994</v>
      </c>
      <c r="U127" s="48"/>
      <c r="V127" s="47">
        <v>2.4</v>
      </c>
      <c r="W127" s="47">
        <v>4.5999999999999996</v>
      </c>
      <c r="X127" s="46">
        <v>77.06</v>
      </c>
      <c r="Y127" s="46">
        <v>-0.08</v>
      </c>
      <c r="Z127" s="46">
        <v>23.28</v>
      </c>
      <c r="AA127" s="45"/>
      <c r="AB127" s="45"/>
      <c r="AC127" s="39"/>
      <c r="AD127" s="43"/>
      <c r="AE127" s="125"/>
      <c r="AF127" s="125"/>
      <c r="AG127" s="125"/>
      <c r="AH127" s="680" t="s">
        <v>55</v>
      </c>
      <c r="AI127" s="44" t="s">
        <v>55</v>
      </c>
      <c r="AJ127" s="44" t="s">
        <v>32</v>
      </c>
      <c r="AK127" s="44" t="s">
        <v>3616</v>
      </c>
    </row>
    <row r="128" spans="1:46" ht="15.75" customHeight="1">
      <c r="A128" s="53">
        <v>45422</v>
      </c>
      <c r="B128" s="52" t="s">
        <v>3617</v>
      </c>
      <c r="C128" s="51">
        <v>0.39583333333333331</v>
      </c>
      <c r="D128" s="50">
        <v>2403109</v>
      </c>
      <c r="E128" s="50" t="s">
        <v>21</v>
      </c>
      <c r="F128" s="50" t="s">
        <v>55</v>
      </c>
      <c r="G128" s="49">
        <v>14.09</v>
      </c>
      <c r="H128" s="49"/>
      <c r="I128" s="49">
        <v>14.4</v>
      </c>
      <c r="J128" s="39"/>
      <c r="K128" s="45">
        <v>0.2</v>
      </c>
      <c r="L128" s="47"/>
      <c r="M128" s="47">
        <v>14.4</v>
      </c>
      <c r="N128" s="47">
        <v>31.6</v>
      </c>
      <c r="O128" s="47"/>
      <c r="P128" s="47">
        <v>39.799999999999997</v>
      </c>
      <c r="Q128" s="45"/>
      <c r="R128" s="47">
        <v>9</v>
      </c>
      <c r="S128" s="677">
        <f>SUM(M128:P128)</f>
        <v>85.8</v>
      </c>
      <c r="T128" s="677">
        <f>SUM(MG[[#This Row],[G 710µ]:[G 450µ]])</f>
        <v>80.400000000000006</v>
      </c>
      <c r="U128" s="48"/>
      <c r="V128" s="47">
        <v>1.2</v>
      </c>
      <c r="W128" s="47">
        <v>5</v>
      </c>
      <c r="X128" s="46">
        <v>77.430000000000007</v>
      </c>
      <c r="Y128" s="46">
        <v>-0.36</v>
      </c>
      <c r="Z128" s="46">
        <v>23.18</v>
      </c>
      <c r="AA128" s="45"/>
      <c r="AB128" s="45"/>
      <c r="AC128" s="39"/>
      <c r="AD128" s="43"/>
      <c r="AE128" s="125"/>
      <c r="AF128" s="125"/>
      <c r="AG128" s="125"/>
      <c r="AH128" s="680" t="s">
        <v>55</v>
      </c>
      <c r="AI128" s="44" t="s">
        <v>55</v>
      </c>
      <c r="AJ128" s="44" t="s">
        <v>32</v>
      </c>
      <c r="AK128" s="44" t="s">
        <v>3618</v>
      </c>
    </row>
    <row r="129" spans="1:37" ht="15.75" customHeight="1">
      <c r="A129" s="53">
        <v>45422</v>
      </c>
      <c r="B129" s="52" t="s">
        <v>3617</v>
      </c>
      <c r="C129" s="51">
        <v>0.58333333333333337</v>
      </c>
      <c r="D129" s="50">
        <v>2403115</v>
      </c>
      <c r="E129" s="50" t="s">
        <v>21</v>
      </c>
      <c r="F129" s="50" t="s">
        <v>55</v>
      </c>
      <c r="G129" s="49">
        <v>14.81</v>
      </c>
      <c r="H129" s="49"/>
      <c r="I129" s="49"/>
      <c r="J129" s="39"/>
      <c r="K129" s="45"/>
      <c r="L129" s="47"/>
      <c r="M129" s="47"/>
      <c r="N129" s="47"/>
      <c r="O129" s="47"/>
      <c r="P129" s="47"/>
      <c r="Q129" s="45"/>
      <c r="R129" s="47"/>
      <c r="S129" s="677"/>
      <c r="T129" s="677">
        <f>SUM(MG[[#This Row],[G 710µ]:[G 450µ]])</f>
        <v>0</v>
      </c>
      <c r="U129" s="48"/>
      <c r="V129" s="47"/>
      <c r="W129" s="47"/>
      <c r="X129" s="46">
        <v>77.819999999999993</v>
      </c>
      <c r="Y129" s="46">
        <v>-0.28000000000000003</v>
      </c>
      <c r="Z129" s="46">
        <v>23.28</v>
      </c>
      <c r="AA129" s="45">
        <v>2</v>
      </c>
      <c r="AB129" s="45">
        <v>40</v>
      </c>
      <c r="AC129" s="39"/>
      <c r="AD129" s="43"/>
      <c r="AE129" s="670" t="s">
        <v>46</v>
      </c>
      <c r="AF129" s="125"/>
      <c r="AG129" s="125"/>
      <c r="AH129" s="680" t="s">
        <v>55</v>
      </c>
      <c r="AI129" s="44" t="s">
        <v>55</v>
      </c>
      <c r="AJ129" s="44" t="s">
        <v>32</v>
      </c>
      <c r="AK129" s="44" t="s">
        <v>3619</v>
      </c>
    </row>
    <row r="130" spans="1:37" ht="15.75" customHeight="1">
      <c r="A130" s="53">
        <v>45423</v>
      </c>
      <c r="B130" s="52" t="s">
        <v>3617</v>
      </c>
      <c r="C130" s="51">
        <v>0.4375</v>
      </c>
      <c r="D130" s="50">
        <v>2403137</v>
      </c>
      <c r="E130" s="50" t="s">
        <v>39</v>
      </c>
      <c r="F130" s="50" t="s">
        <v>55</v>
      </c>
      <c r="G130" s="49">
        <v>14.72</v>
      </c>
      <c r="H130" s="49"/>
      <c r="I130" s="49"/>
      <c r="J130" s="39">
        <v>0.69199999999999995</v>
      </c>
      <c r="K130" s="45"/>
      <c r="L130" s="47"/>
      <c r="M130" s="47"/>
      <c r="N130" s="47"/>
      <c r="O130" s="47"/>
      <c r="P130" s="47"/>
      <c r="Q130" s="45"/>
      <c r="R130" s="47"/>
      <c r="S130" s="677"/>
      <c r="T130" s="677">
        <f>SUM(MG[[#This Row],[G 710µ]:[G 450µ]])</f>
        <v>0</v>
      </c>
      <c r="U130" s="48"/>
      <c r="V130" s="47"/>
      <c r="W130" s="47"/>
      <c r="X130" s="46">
        <v>77.27</v>
      </c>
      <c r="Y130" s="46">
        <v>0.16</v>
      </c>
      <c r="Z130" s="46">
        <v>21.79</v>
      </c>
      <c r="AA130" s="45"/>
      <c r="AB130" s="45"/>
      <c r="AC130" s="39"/>
      <c r="AD130" s="43"/>
      <c r="AE130" s="670" t="s">
        <v>62</v>
      </c>
      <c r="AF130" s="125" t="s">
        <v>55</v>
      </c>
      <c r="AG130" s="125" t="s">
        <v>55</v>
      </c>
      <c r="AH130" s="680" t="s">
        <v>55</v>
      </c>
      <c r="AI130" s="44" t="s">
        <v>55</v>
      </c>
      <c r="AJ130" s="44" t="s">
        <v>32</v>
      </c>
      <c r="AK130" s="44" t="s">
        <v>3620</v>
      </c>
    </row>
    <row r="131" spans="1:37" ht="15.75" customHeight="1">
      <c r="A131" s="53">
        <v>45425</v>
      </c>
      <c r="B131" s="52" t="s">
        <v>3621</v>
      </c>
      <c r="C131" s="51">
        <v>0.41666666666666669</v>
      </c>
      <c r="D131" s="50">
        <v>2403160</v>
      </c>
      <c r="E131" s="50" t="s">
        <v>39</v>
      </c>
      <c r="F131" s="50" t="s">
        <v>55</v>
      </c>
      <c r="G131" s="49">
        <v>14.71</v>
      </c>
      <c r="H131" s="49">
        <v>14.4</v>
      </c>
      <c r="I131" s="49"/>
      <c r="J131" s="39"/>
      <c r="K131" s="45">
        <v>0.4</v>
      </c>
      <c r="L131" s="47"/>
      <c r="M131" s="47">
        <v>15.2</v>
      </c>
      <c r="N131" s="47">
        <v>34.200000000000003</v>
      </c>
      <c r="O131" s="47"/>
      <c r="P131" s="47">
        <v>36.200000000000003</v>
      </c>
      <c r="Q131" s="45"/>
      <c r="R131" s="47">
        <v>7</v>
      </c>
      <c r="S131" s="677">
        <f>SUM(M131:P131)</f>
        <v>85.600000000000009</v>
      </c>
      <c r="T131" s="677">
        <f>SUM(MG[[#This Row],[G 710µ]:[G 450µ]])</f>
        <v>77.400000000000006</v>
      </c>
      <c r="U131" s="48"/>
      <c r="V131" s="47">
        <v>1.4</v>
      </c>
      <c r="W131" s="47">
        <v>3</v>
      </c>
      <c r="X131" s="46">
        <v>77.34</v>
      </c>
      <c r="Y131" s="46">
        <v>-0.31</v>
      </c>
      <c r="Z131" s="46">
        <v>23.08</v>
      </c>
      <c r="AA131" s="45"/>
      <c r="AB131" s="45"/>
      <c r="AC131" s="39"/>
      <c r="AD131" s="43"/>
      <c r="AE131" s="670" t="s">
        <v>62</v>
      </c>
      <c r="AF131" s="125" t="s">
        <v>55</v>
      </c>
      <c r="AG131" s="125" t="s">
        <v>55</v>
      </c>
      <c r="AH131" s="680" t="s">
        <v>55</v>
      </c>
      <c r="AI131" s="44" t="s">
        <v>55</v>
      </c>
      <c r="AJ131" s="44" t="s">
        <v>32</v>
      </c>
      <c r="AK131" s="44" t="s">
        <v>3622</v>
      </c>
    </row>
    <row r="132" spans="1:37" ht="15.75" customHeight="1">
      <c r="A132" s="53">
        <v>45426</v>
      </c>
      <c r="B132" s="52" t="s">
        <v>3621</v>
      </c>
      <c r="C132" s="51">
        <v>0.45833333333333331</v>
      </c>
      <c r="D132" s="50">
        <v>2403188</v>
      </c>
      <c r="E132" s="50" t="s">
        <v>39</v>
      </c>
      <c r="F132" s="50" t="s">
        <v>55</v>
      </c>
      <c r="G132" s="49">
        <v>14.68</v>
      </c>
      <c r="H132" s="49">
        <v>14.46</v>
      </c>
      <c r="I132" s="49"/>
      <c r="J132" s="39"/>
      <c r="K132" s="45">
        <v>1.4</v>
      </c>
      <c r="L132" s="47"/>
      <c r="M132" s="47">
        <v>15</v>
      </c>
      <c r="N132" s="47">
        <v>26</v>
      </c>
      <c r="O132" s="47"/>
      <c r="P132" s="47">
        <v>41.4</v>
      </c>
      <c r="Q132" s="45"/>
      <c r="R132" s="47">
        <v>10.199999999999999</v>
      </c>
      <c r="S132" s="677">
        <f>SUM(M132:P132)</f>
        <v>82.4</v>
      </c>
      <c r="T132" s="677">
        <f>SUM(MG[[#This Row],[G 710µ]:[G 450µ]])</f>
        <v>77.600000000000009</v>
      </c>
      <c r="U132" s="48"/>
      <c r="V132" s="47">
        <v>1.8</v>
      </c>
      <c r="W132" s="47">
        <v>3</v>
      </c>
      <c r="X132" s="46">
        <v>77.61</v>
      </c>
      <c r="Y132" s="46">
        <v>-0.56000000000000005</v>
      </c>
      <c r="Z132" s="46">
        <v>23.87</v>
      </c>
      <c r="AA132" s="45"/>
      <c r="AB132" s="45"/>
      <c r="AC132" s="39"/>
      <c r="AD132" s="43"/>
      <c r="AE132" s="670" t="s">
        <v>62</v>
      </c>
      <c r="AF132" s="125" t="s">
        <v>55</v>
      </c>
      <c r="AG132" s="125" t="s">
        <v>55</v>
      </c>
      <c r="AH132" s="680" t="s">
        <v>55</v>
      </c>
      <c r="AI132" s="44" t="s">
        <v>55</v>
      </c>
      <c r="AJ132" s="44" t="s">
        <v>32</v>
      </c>
      <c r="AK132" s="44" t="s">
        <v>3623</v>
      </c>
    </row>
    <row r="133" spans="1:37" ht="15.75" customHeight="1">
      <c r="A133" s="53">
        <v>45427</v>
      </c>
      <c r="B133" s="52" t="s">
        <v>3621</v>
      </c>
      <c r="C133" s="51">
        <v>0.5625</v>
      </c>
      <c r="D133" s="50">
        <v>2403229</v>
      </c>
      <c r="E133" s="50" t="s">
        <v>39</v>
      </c>
      <c r="F133" s="50" t="s">
        <v>55</v>
      </c>
      <c r="G133" s="49">
        <v>14.6</v>
      </c>
      <c r="H133" s="49"/>
      <c r="I133" s="49"/>
      <c r="J133" s="39"/>
      <c r="K133" s="45">
        <v>0.4</v>
      </c>
      <c r="L133" s="47"/>
      <c r="M133" s="47">
        <v>12.4</v>
      </c>
      <c r="N133" s="47">
        <v>30.4</v>
      </c>
      <c r="O133" s="47"/>
      <c r="P133" s="47">
        <v>39</v>
      </c>
      <c r="Q133" s="45"/>
      <c r="R133" s="47">
        <v>9.4</v>
      </c>
      <c r="S133" s="677">
        <f>SUM(M133:P133)</f>
        <v>81.8</v>
      </c>
      <c r="T133" s="677">
        <f>SUM(MG[[#This Row],[G 710µ]:[G 450µ]])</f>
        <v>78.800000000000011</v>
      </c>
      <c r="U133" s="48"/>
      <c r="V133" s="47">
        <v>2.4</v>
      </c>
      <c r="W133" s="47">
        <v>4</v>
      </c>
      <c r="X133" s="46">
        <v>76.67</v>
      </c>
      <c r="Y133" s="46">
        <v>-0.19</v>
      </c>
      <c r="Z133" s="46">
        <v>23.9</v>
      </c>
      <c r="AA133" s="45"/>
      <c r="AB133" s="45"/>
      <c r="AC133" s="39"/>
      <c r="AD133" s="43"/>
      <c r="AE133" s="670" t="s">
        <v>62</v>
      </c>
      <c r="AF133" s="125" t="s">
        <v>55</v>
      </c>
      <c r="AG133" s="125" t="s">
        <v>55</v>
      </c>
      <c r="AH133" s="680" t="s">
        <v>55</v>
      </c>
      <c r="AI133" s="44" t="s">
        <v>55</v>
      </c>
      <c r="AJ133" s="44" t="s">
        <v>32</v>
      </c>
      <c r="AK133" s="44" t="s">
        <v>3624</v>
      </c>
    </row>
    <row r="134" spans="1:37" ht="15.75" customHeight="1">
      <c r="A134" s="53">
        <v>45428</v>
      </c>
      <c r="B134" s="52" t="s">
        <v>3621</v>
      </c>
      <c r="C134" s="51">
        <v>0.4375</v>
      </c>
      <c r="D134" s="50">
        <v>2403247</v>
      </c>
      <c r="E134" s="50" t="s">
        <v>39</v>
      </c>
      <c r="F134" s="50" t="s">
        <v>55</v>
      </c>
      <c r="G134" s="49">
        <v>14.5</v>
      </c>
      <c r="H134" s="49"/>
      <c r="I134" s="49"/>
      <c r="J134" s="39"/>
      <c r="K134" s="45">
        <v>0.2</v>
      </c>
      <c r="L134" s="47"/>
      <c r="M134" s="47">
        <v>11.2</v>
      </c>
      <c r="N134" s="47">
        <v>27</v>
      </c>
      <c r="O134" s="47"/>
      <c r="P134" s="47">
        <v>42</v>
      </c>
      <c r="Q134" s="45"/>
      <c r="R134" s="47">
        <v>12.6</v>
      </c>
      <c r="S134" s="677">
        <f>SUM(M134:P134)</f>
        <v>80.2</v>
      </c>
      <c r="T134" s="677">
        <f>SUM(MG[[#This Row],[G 710µ]:[G 450µ]])</f>
        <v>81.599999999999994</v>
      </c>
      <c r="U134" s="48"/>
      <c r="V134" s="47">
        <v>1.8</v>
      </c>
      <c r="W134" s="47">
        <v>3.8</v>
      </c>
      <c r="X134" s="46">
        <v>76.790000000000006</v>
      </c>
      <c r="Y134" s="46">
        <v>-0.33</v>
      </c>
      <c r="Z134" s="46">
        <v>23.93</v>
      </c>
      <c r="AA134" s="45"/>
      <c r="AB134" s="45"/>
      <c r="AC134" s="39"/>
      <c r="AD134" s="43"/>
      <c r="AE134" s="125"/>
      <c r="AF134" s="125" t="s">
        <v>55</v>
      </c>
      <c r="AG134" s="125" t="s">
        <v>55</v>
      </c>
      <c r="AH134" s="680" t="s">
        <v>55</v>
      </c>
      <c r="AI134" s="44" t="s">
        <v>55</v>
      </c>
      <c r="AJ134" s="44" t="s">
        <v>32</v>
      </c>
      <c r="AK134" s="44" t="s">
        <v>3625</v>
      </c>
    </row>
    <row r="135" spans="1:37" ht="15.75" customHeight="1">
      <c r="A135" s="53">
        <v>45429</v>
      </c>
      <c r="B135" s="52" t="s">
        <v>3626</v>
      </c>
      <c r="C135" s="51">
        <v>0.45833333333333331</v>
      </c>
      <c r="D135" s="50">
        <v>2403261</v>
      </c>
      <c r="E135" s="50" t="s">
        <v>39</v>
      </c>
      <c r="F135" s="50" t="s">
        <v>55</v>
      </c>
      <c r="G135" s="49">
        <v>14.68</v>
      </c>
      <c r="H135" s="49"/>
      <c r="I135" s="49">
        <v>14.35</v>
      </c>
      <c r="J135" s="39">
        <v>0.69499999999999995</v>
      </c>
      <c r="K135" s="45">
        <v>0.4</v>
      </c>
      <c r="L135" s="47"/>
      <c r="M135" s="47">
        <v>17.8</v>
      </c>
      <c r="N135" s="47">
        <v>32</v>
      </c>
      <c r="O135" s="47"/>
      <c r="P135" s="47">
        <v>37</v>
      </c>
      <c r="Q135" s="45">
        <v>5</v>
      </c>
      <c r="R135" s="47">
        <v>3</v>
      </c>
      <c r="S135" s="677">
        <f>SUM(M135:P135)</f>
        <v>86.8</v>
      </c>
      <c r="T135" s="677">
        <f>SUM(MG[[#This Row],[G 710µ]:[G 450µ]])</f>
        <v>77</v>
      </c>
      <c r="U135" s="48"/>
      <c r="V135" s="47">
        <v>2</v>
      </c>
      <c r="W135" s="47">
        <v>2</v>
      </c>
      <c r="X135" s="46">
        <v>76.3</v>
      </c>
      <c r="Y135" s="46">
        <v>0.01</v>
      </c>
      <c r="Z135" s="46">
        <v>23.6</v>
      </c>
      <c r="AA135" s="45"/>
      <c r="AB135" s="45"/>
      <c r="AC135" s="39"/>
      <c r="AD135" s="43"/>
      <c r="AE135" s="670" t="s">
        <v>62</v>
      </c>
      <c r="AF135" s="125" t="s">
        <v>55</v>
      </c>
      <c r="AG135" s="125" t="s">
        <v>55</v>
      </c>
      <c r="AH135" s="680" t="s">
        <v>55</v>
      </c>
      <c r="AI135" s="44" t="s">
        <v>55</v>
      </c>
      <c r="AJ135" s="44" t="s">
        <v>32</v>
      </c>
      <c r="AK135" s="44" t="s">
        <v>3627</v>
      </c>
    </row>
    <row r="136" spans="1:37" ht="15.75" customHeight="1">
      <c r="A136" s="53">
        <v>45442</v>
      </c>
      <c r="B136" s="52" t="s">
        <v>3628</v>
      </c>
      <c r="C136" s="51">
        <v>0.42708333333333331</v>
      </c>
      <c r="D136" s="50">
        <v>2403505</v>
      </c>
      <c r="E136" s="50" t="s">
        <v>21</v>
      </c>
      <c r="F136" s="50" t="s">
        <v>55</v>
      </c>
      <c r="G136" s="49">
        <v>14.7</v>
      </c>
      <c r="H136" s="49">
        <v>14.8</v>
      </c>
      <c r="I136" s="49">
        <v>14.24</v>
      </c>
      <c r="J136" s="39"/>
      <c r="K136" s="45">
        <v>0</v>
      </c>
      <c r="L136" s="47"/>
      <c r="M136" s="47">
        <v>11.2</v>
      </c>
      <c r="N136" s="47">
        <v>28</v>
      </c>
      <c r="O136" s="47"/>
      <c r="P136" s="47">
        <v>40</v>
      </c>
      <c r="Q136" s="45">
        <v>8</v>
      </c>
      <c r="R136" s="47">
        <v>5</v>
      </c>
      <c r="S136" s="677">
        <f>SUM(M136:P136)</f>
        <v>79.2</v>
      </c>
      <c r="T136" s="677">
        <f>SUM(MG[[#This Row],[G 710µ]:[G 450µ]])</f>
        <v>81</v>
      </c>
      <c r="U136" s="48"/>
      <c r="V136" s="47">
        <v>3</v>
      </c>
      <c r="W136" s="47">
        <v>3</v>
      </c>
      <c r="X136" s="46">
        <v>76.209999999999994</v>
      </c>
      <c r="Y136" s="46">
        <v>-0.24</v>
      </c>
      <c r="Z136" s="46">
        <v>24.06</v>
      </c>
      <c r="AA136" s="45">
        <v>2</v>
      </c>
      <c r="AB136" s="45">
        <v>20</v>
      </c>
      <c r="AC136" s="39">
        <v>0.95</v>
      </c>
      <c r="AD136" s="43"/>
      <c r="AE136" s="670" t="s">
        <v>27</v>
      </c>
      <c r="AF136" s="125"/>
      <c r="AG136" s="125"/>
      <c r="AH136" s="680" t="s">
        <v>55</v>
      </c>
      <c r="AI136" s="44" t="s">
        <v>55</v>
      </c>
      <c r="AJ136" s="44" t="s">
        <v>32</v>
      </c>
      <c r="AK136" s="44" t="s">
        <v>3629</v>
      </c>
    </row>
    <row r="137" spans="1:37" ht="15.75" customHeight="1">
      <c r="A137" s="53">
        <v>45442</v>
      </c>
      <c r="B137" s="52" t="s">
        <v>3628</v>
      </c>
      <c r="C137" s="51">
        <v>0.58333333333333337</v>
      </c>
      <c r="D137" s="50">
        <v>2403512</v>
      </c>
      <c r="E137" s="50" t="s">
        <v>21</v>
      </c>
      <c r="F137" s="50" t="s">
        <v>55</v>
      </c>
      <c r="G137" s="49">
        <v>14.89</v>
      </c>
      <c r="H137" s="49"/>
      <c r="I137" s="49"/>
      <c r="J137" s="39"/>
      <c r="K137" s="45"/>
      <c r="L137" s="47"/>
      <c r="M137" s="47"/>
      <c r="N137" s="47"/>
      <c r="O137" s="47"/>
      <c r="P137" s="47"/>
      <c r="Q137" s="45"/>
      <c r="R137" s="47"/>
      <c r="S137" s="677"/>
      <c r="T137" s="677">
        <f>SUM(MG[[#This Row],[G 710µ]:[G 450µ]])</f>
        <v>0</v>
      </c>
      <c r="U137" s="48"/>
      <c r="V137" s="47"/>
      <c r="W137" s="47"/>
      <c r="X137" s="46">
        <v>75.53</v>
      </c>
      <c r="Y137" s="46">
        <v>-0.08</v>
      </c>
      <c r="Z137" s="46">
        <v>23.83</v>
      </c>
      <c r="AA137" s="45"/>
      <c r="AB137" s="45"/>
      <c r="AC137" s="39"/>
      <c r="AD137" s="43"/>
      <c r="AE137" s="670" t="s">
        <v>62</v>
      </c>
      <c r="AF137" s="125"/>
      <c r="AG137" s="125"/>
      <c r="AH137" s="680" t="s">
        <v>55</v>
      </c>
      <c r="AI137" s="44" t="s">
        <v>55</v>
      </c>
      <c r="AJ137" s="44" t="s">
        <v>32</v>
      </c>
      <c r="AK137" s="44" t="s">
        <v>3630</v>
      </c>
    </row>
    <row r="138" spans="1:37" ht="15.75" customHeight="1">
      <c r="A138" s="53">
        <v>45443</v>
      </c>
      <c r="B138" s="52" t="s">
        <v>3628</v>
      </c>
      <c r="C138" s="51">
        <v>0.35416666666666669</v>
      </c>
      <c r="D138" s="50">
        <v>2403518</v>
      </c>
      <c r="E138" s="50" t="s">
        <v>21</v>
      </c>
      <c r="F138" s="50" t="s">
        <v>55</v>
      </c>
      <c r="G138" s="49">
        <v>14.79</v>
      </c>
      <c r="H138" s="49">
        <v>14.9</v>
      </c>
      <c r="I138" s="49"/>
      <c r="J138" s="39"/>
      <c r="K138" s="45">
        <v>0</v>
      </c>
      <c r="L138" s="47"/>
      <c r="M138" s="47">
        <v>10.8</v>
      </c>
      <c r="N138" s="47">
        <v>25.6</v>
      </c>
      <c r="O138" s="47"/>
      <c r="P138" s="47">
        <v>45.2</v>
      </c>
      <c r="Q138" s="47">
        <v>6.8</v>
      </c>
      <c r="R138" s="47">
        <v>5.2</v>
      </c>
      <c r="S138" s="677">
        <f>SUM(M138:P138)</f>
        <v>81.600000000000009</v>
      </c>
      <c r="T138" s="677">
        <f>SUM(MG[[#This Row],[G 710µ]:[G 450µ]])</f>
        <v>82.800000000000011</v>
      </c>
      <c r="U138" s="48"/>
      <c r="V138" s="47">
        <v>1.6</v>
      </c>
      <c r="W138" s="47">
        <v>2.4</v>
      </c>
      <c r="X138" s="46">
        <v>75.86</v>
      </c>
      <c r="Y138" s="46">
        <v>-0.12</v>
      </c>
      <c r="Z138" s="46">
        <v>24.09</v>
      </c>
      <c r="AA138" s="45">
        <v>2</v>
      </c>
      <c r="AB138" s="45">
        <v>25</v>
      </c>
      <c r="AC138" s="39">
        <v>0.91</v>
      </c>
      <c r="AD138" s="43"/>
      <c r="AE138" s="670" t="s">
        <v>27</v>
      </c>
      <c r="AF138" s="125"/>
      <c r="AG138" s="125"/>
      <c r="AH138" s="680" t="s">
        <v>55</v>
      </c>
      <c r="AI138" s="44" t="s">
        <v>55</v>
      </c>
      <c r="AJ138" s="44" t="s">
        <v>32</v>
      </c>
      <c r="AK138" s="44" t="s">
        <v>3631</v>
      </c>
    </row>
    <row r="139" spans="1:37" ht="15.75" customHeight="1">
      <c r="A139" s="53">
        <v>45443</v>
      </c>
      <c r="B139" s="52" t="s">
        <v>3628</v>
      </c>
      <c r="C139" s="51">
        <v>0.58333333333333337</v>
      </c>
      <c r="D139" s="50">
        <v>2403535</v>
      </c>
      <c r="E139" s="50" t="s">
        <v>21</v>
      </c>
      <c r="F139" s="50" t="s">
        <v>55</v>
      </c>
      <c r="G139" s="49">
        <v>14.8</v>
      </c>
      <c r="H139" s="49"/>
      <c r="I139" s="49"/>
      <c r="J139" s="39"/>
      <c r="K139" s="45"/>
      <c r="L139" s="47"/>
      <c r="M139" s="47"/>
      <c r="N139" s="47"/>
      <c r="O139" s="47"/>
      <c r="P139" s="47"/>
      <c r="Q139" s="45"/>
      <c r="R139" s="47"/>
      <c r="S139" s="677"/>
      <c r="T139" s="677">
        <f>SUM(MG[[#This Row],[G 710µ]:[G 450µ]])</f>
        <v>0</v>
      </c>
      <c r="U139" s="48"/>
      <c r="V139" s="47"/>
      <c r="W139" s="47"/>
      <c r="X139" s="46">
        <v>75.540000000000006</v>
      </c>
      <c r="Y139" s="46">
        <v>-0.1</v>
      </c>
      <c r="Z139" s="46">
        <v>23.58</v>
      </c>
      <c r="AA139" s="45"/>
      <c r="AB139" s="45"/>
      <c r="AC139" s="39"/>
      <c r="AD139" s="43"/>
      <c r="AE139" s="670" t="s">
        <v>62</v>
      </c>
      <c r="AF139" s="125"/>
      <c r="AG139" s="125"/>
      <c r="AH139" s="680" t="s">
        <v>55</v>
      </c>
      <c r="AI139" s="44" t="s">
        <v>55</v>
      </c>
      <c r="AJ139" s="44" t="s">
        <v>32</v>
      </c>
      <c r="AK139" s="44" t="s">
        <v>3632</v>
      </c>
    </row>
    <row r="140" spans="1:37" ht="15.75" customHeight="1">
      <c r="A140" s="53">
        <v>45450</v>
      </c>
      <c r="B140" s="52" t="s">
        <v>3633</v>
      </c>
      <c r="C140" s="51">
        <v>0.47916666666666669</v>
      </c>
      <c r="D140" s="50">
        <v>2403696</v>
      </c>
      <c r="E140" s="50" t="s">
        <v>39</v>
      </c>
      <c r="F140" s="50" t="s">
        <v>55</v>
      </c>
      <c r="G140" s="49">
        <v>14.5</v>
      </c>
      <c r="H140" s="49"/>
      <c r="I140" s="49">
        <v>13.74</v>
      </c>
      <c r="J140" s="39">
        <v>0.56499999999999995</v>
      </c>
      <c r="K140" s="45"/>
      <c r="L140" s="47"/>
      <c r="M140" s="47"/>
      <c r="N140" s="47"/>
      <c r="O140" s="47"/>
      <c r="P140" s="47"/>
      <c r="Q140" s="45"/>
      <c r="R140" s="47"/>
      <c r="S140" s="677"/>
      <c r="T140" s="677">
        <f>SUM(MG[[#This Row],[G 710µ]:[G 450µ]])</f>
        <v>0</v>
      </c>
      <c r="U140" s="48"/>
      <c r="V140" s="47"/>
      <c r="W140" s="47"/>
      <c r="X140" s="46">
        <v>77.23</v>
      </c>
      <c r="Y140" s="46">
        <v>-0.78</v>
      </c>
      <c r="Z140" s="46">
        <v>23.37</v>
      </c>
      <c r="AA140" s="45">
        <v>0</v>
      </c>
      <c r="AB140" s="45">
        <v>22</v>
      </c>
      <c r="AC140" s="39"/>
      <c r="AD140" s="43"/>
      <c r="AE140" s="670" t="s">
        <v>46</v>
      </c>
      <c r="AF140" s="125" t="s">
        <v>55</v>
      </c>
      <c r="AG140" s="125" t="s">
        <v>55</v>
      </c>
      <c r="AH140" s="680" t="s">
        <v>55</v>
      </c>
      <c r="AI140" s="44" t="s">
        <v>55</v>
      </c>
      <c r="AJ140" s="44" t="s">
        <v>32</v>
      </c>
      <c r="AK140" s="44" t="s">
        <v>3634</v>
      </c>
    </row>
    <row r="141" spans="1:37" ht="15.75" customHeight="1">
      <c r="A141" s="53">
        <v>45450</v>
      </c>
      <c r="B141" s="52" t="s">
        <v>3633</v>
      </c>
      <c r="C141" s="51">
        <v>0.58333333333333337</v>
      </c>
      <c r="D141" s="50">
        <v>2403698</v>
      </c>
      <c r="E141" s="50" t="s">
        <v>39</v>
      </c>
      <c r="F141" s="50" t="s">
        <v>55</v>
      </c>
      <c r="G141" s="49">
        <v>14.5</v>
      </c>
      <c r="H141" s="49"/>
      <c r="I141" s="49"/>
      <c r="J141" s="39"/>
      <c r="K141" s="45"/>
      <c r="L141" s="47"/>
      <c r="M141" s="47"/>
      <c r="N141" s="47"/>
      <c r="O141" s="47"/>
      <c r="P141" s="47"/>
      <c r="Q141" s="45"/>
      <c r="R141" s="47"/>
      <c r="S141" s="677"/>
      <c r="T141" s="677">
        <f>SUM(MG[[#This Row],[G 710µ]:[G 450µ]])</f>
        <v>0</v>
      </c>
      <c r="U141" s="48"/>
      <c r="V141" s="47"/>
      <c r="W141" s="47"/>
      <c r="X141" s="46">
        <v>74.22</v>
      </c>
      <c r="Y141" s="46">
        <v>0.19</v>
      </c>
      <c r="Z141" s="46">
        <v>22.52</v>
      </c>
      <c r="AA141" s="45"/>
      <c r="AB141" s="45"/>
      <c r="AC141" s="39">
        <v>0.82</v>
      </c>
      <c r="AD141" s="43"/>
      <c r="AE141" s="125"/>
      <c r="AF141" s="125" t="s">
        <v>55</v>
      </c>
      <c r="AG141" s="125" t="s">
        <v>55</v>
      </c>
      <c r="AH141" s="680" t="s">
        <v>55</v>
      </c>
      <c r="AI141" s="44" t="s">
        <v>55</v>
      </c>
      <c r="AJ141" s="44" t="s">
        <v>32</v>
      </c>
      <c r="AK141" s="44" t="s">
        <v>3635</v>
      </c>
    </row>
    <row r="142" spans="1:37" ht="15.75" customHeight="1">
      <c r="A142" s="53">
        <v>45453</v>
      </c>
      <c r="B142" s="52" t="s">
        <v>3636</v>
      </c>
      <c r="C142" s="51">
        <v>0.39583333333333331</v>
      </c>
      <c r="D142" s="50">
        <v>2403741</v>
      </c>
      <c r="E142" s="50" t="s">
        <v>39</v>
      </c>
      <c r="F142" s="50" t="s">
        <v>55</v>
      </c>
      <c r="G142" s="49">
        <v>14.47</v>
      </c>
      <c r="H142" s="49"/>
      <c r="I142" s="49"/>
      <c r="J142" s="39"/>
      <c r="K142" s="45">
        <v>0</v>
      </c>
      <c r="L142" s="47"/>
      <c r="M142" s="47">
        <v>10.4</v>
      </c>
      <c r="N142" s="47">
        <v>22.4</v>
      </c>
      <c r="O142" s="47"/>
      <c r="P142" s="47">
        <v>44</v>
      </c>
      <c r="Q142" s="47">
        <v>7.2</v>
      </c>
      <c r="R142" s="47">
        <v>7.4</v>
      </c>
      <c r="S142" s="677">
        <f>SUM(M142:P142)</f>
        <v>76.8</v>
      </c>
      <c r="T142" s="677">
        <f>SUM(MG[[#This Row],[G 710µ]:[G 450µ]])</f>
        <v>81.000000000000014</v>
      </c>
      <c r="U142" s="48"/>
      <c r="V142" s="47">
        <v>3.6</v>
      </c>
      <c r="W142" s="47">
        <v>4</v>
      </c>
      <c r="X142" s="46">
        <v>76.2</v>
      </c>
      <c r="Y142" s="46">
        <v>-0.22</v>
      </c>
      <c r="Z142" s="46">
        <v>24.54</v>
      </c>
      <c r="AA142" s="45"/>
      <c r="AB142" s="45"/>
      <c r="AC142" s="39"/>
      <c r="AD142" s="43"/>
      <c r="AE142" s="125"/>
      <c r="AF142" s="125" t="s">
        <v>55</v>
      </c>
      <c r="AG142" s="125" t="s">
        <v>55</v>
      </c>
      <c r="AH142" s="680" t="s">
        <v>55</v>
      </c>
      <c r="AI142" s="44" t="s">
        <v>55</v>
      </c>
      <c r="AJ142" s="44" t="s">
        <v>32</v>
      </c>
      <c r="AK142" s="44" t="s">
        <v>3637</v>
      </c>
    </row>
    <row r="143" spans="1:37" ht="15.75" customHeight="1">
      <c r="A143" s="53">
        <v>45454</v>
      </c>
      <c r="B143" s="52" t="s">
        <v>3636</v>
      </c>
      <c r="C143" s="51">
        <v>0.41666666666666669</v>
      </c>
      <c r="D143" s="50">
        <v>2403814</v>
      </c>
      <c r="E143" s="50" t="s">
        <v>21</v>
      </c>
      <c r="F143" s="50" t="s">
        <v>55</v>
      </c>
      <c r="G143" s="49">
        <v>13.78</v>
      </c>
      <c r="H143" s="49">
        <v>13.86</v>
      </c>
      <c r="I143" s="49"/>
      <c r="J143" s="39"/>
      <c r="K143" s="45">
        <v>0</v>
      </c>
      <c r="L143" s="47"/>
      <c r="M143" s="47">
        <v>12.4</v>
      </c>
      <c r="N143" s="47">
        <v>27.8</v>
      </c>
      <c r="O143" s="47"/>
      <c r="P143" s="47">
        <v>42.4</v>
      </c>
      <c r="Q143" s="45">
        <v>9</v>
      </c>
      <c r="R143" s="47">
        <v>2.6</v>
      </c>
      <c r="S143" s="677">
        <f>SUM(M143:P143)</f>
        <v>82.6</v>
      </c>
      <c r="T143" s="677">
        <f>SUM(MG[[#This Row],[G 710µ]:[G 450µ]])</f>
        <v>81.8</v>
      </c>
      <c r="U143" s="48"/>
      <c r="V143" s="47">
        <v>1.8</v>
      </c>
      <c r="W143" s="47">
        <v>3</v>
      </c>
      <c r="X143" s="46">
        <v>76.099999999999994</v>
      </c>
      <c r="Y143" s="46">
        <v>-0.67</v>
      </c>
      <c r="Z143" s="46">
        <v>24.97</v>
      </c>
      <c r="AA143" s="45"/>
      <c r="AB143" s="45"/>
      <c r="AC143" s="39">
        <v>0.87</v>
      </c>
      <c r="AD143" s="43"/>
      <c r="AE143" s="125"/>
      <c r="AF143" s="125"/>
      <c r="AG143" s="125"/>
      <c r="AH143" s="680" t="s">
        <v>55</v>
      </c>
      <c r="AI143" s="44" t="s">
        <v>55</v>
      </c>
      <c r="AJ143" s="44" t="s">
        <v>32</v>
      </c>
      <c r="AK143" s="44" t="s">
        <v>3638</v>
      </c>
    </row>
    <row r="144" spans="1:37" ht="15.75" customHeight="1">
      <c r="A144" s="53">
        <v>45455</v>
      </c>
      <c r="B144" s="52" t="s">
        <v>3636</v>
      </c>
      <c r="C144" s="51">
        <v>0.52083333333333337</v>
      </c>
      <c r="D144" s="50">
        <v>2403850</v>
      </c>
      <c r="E144" s="50" t="s">
        <v>21</v>
      </c>
      <c r="F144" s="50" t="s">
        <v>55</v>
      </c>
      <c r="G144" s="49">
        <v>14.09</v>
      </c>
      <c r="H144" s="49"/>
      <c r="I144" s="49"/>
      <c r="J144" s="39"/>
      <c r="K144" s="45">
        <v>0</v>
      </c>
      <c r="L144" s="47"/>
      <c r="M144" s="47">
        <v>11.4</v>
      </c>
      <c r="N144" s="47">
        <v>26</v>
      </c>
      <c r="O144" s="47"/>
      <c r="P144" s="47">
        <v>43.2</v>
      </c>
      <c r="Q144" s="47">
        <v>10.6</v>
      </c>
      <c r="R144" s="47">
        <v>2.4</v>
      </c>
      <c r="S144" s="677">
        <f>SUM(M144:P144)</f>
        <v>80.599999999999994</v>
      </c>
      <c r="T144" s="677">
        <f>SUM(MG[[#This Row],[G 710µ]:[G 450µ]])</f>
        <v>82.2</v>
      </c>
      <c r="U144" s="48"/>
      <c r="V144" s="47">
        <v>1.8</v>
      </c>
      <c r="W144" s="47">
        <v>3</v>
      </c>
      <c r="X144" s="46">
        <v>76.900000000000006</v>
      </c>
      <c r="Y144" s="46">
        <v>-0.39</v>
      </c>
      <c r="Z144" s="46">
        <v>24.38</v>
      </c>
      <c r="AA144" s="45"/>
      <c r="AB144" s="45"/>
      <c r="AC144" s="39"/>
      <c r="AD144" s="43"/>
      <c r="AE144" s="125"/>
      <c r="AF144" s="125"/>
      <c r="AG144" s="125"/>
      <c r="AH144" s="680" t="s">
        <v>55</v>
      </c>
      <c r="AI144" s="44" t="s">
        <v>55</v>
      </c>
      <c r="AJ144" s="44" t="s">
        <v>32</v>
      </c>
      <c r="AK144" s="44" t="s">
        <v>3639</v>
      </c>
    </row>
    <row r="145" spans="1:37" ht="15.75" customHeight="1">
      <c r="A145" s="53">
        <v>45455</v>
      </c>
      <c r="B145" s="52" t="s">
        <v>3636</v>
      </c>
      <c r="C145" s="51">
        <v>0.51041666666666663</v>
      </c>
      <c r="D145" s="50">
        <v>2403874</v>
      </c>
      <c r="E145" s="50" t="s">
        <v>39</v>
      </c>
      <c r="F145" s="50" t="s">
        <v>55</v>
      </c>
      <c r="G145" s="49">
        <v>14.1</v>
      </c>
      <c r="H145" s="49"/>
      <c r="I145" s="49"/>
      <c r="J145" s="39"/>
      <c r="K145" s="45"/>
      <c r="L145" s="47"/>
      <c r="M145" s="47"/>
      <c r="N145" s="47"/>
      <c r="O145" s="47"/>
      <c r="P145" s="47"/>
      <c r="Q145" s="45"/>
      <c r="R145" s="47"/>
      <c r="S145" s="677"/>
      <c r="T145" s="677">
        <f>SUM(MG[[#This Row],[G 710µ]:[G 450µ]])</f>
        <v>0</v>
      </c>
      <c r="U145" s="48"/>
      <c r="V145" s="47"/>
      <c r="W145" s="47"/>
      <c r="X145" s="46">
        <v>76.44</v>
      </c>
      <c r="Y145" s="46">
        <v>-0.95</v>
      </c>
      <c r="Z145" s="46">
        <v>24.02</v>
      </c>
      <c r="AA145" s="45"/>
      <c r="AB145" s="45"/>
      <c r="AC145" s="39">
        <v>0.85</v>
      </c>
      <c r="AD145" s="678" t="s">
        <v>2552</v>
      </c>
      <c r="AE145" s="125"/>
      <c r="AF145" s="125" t="s">
        <v>55</v>
      </c>
      <c r="AG145" s="125" t="s">
        <v>55</v>
      </c>
      <c r="AH145" s="680" t="s">
        <v>55</v>
      </c>
      <c r="AI145" s="44" t="s">
        <v>55</v>
      </c>
      <c r="AJ145" s="44" t="s">
        <v>32</v>
      </c>
      <c r="AK145" s="44" t="s">
        <v>3640</v>
      </c>
    </row>
    <row r="146" spans="1:37" ht="15.75" customHeight="1">
      <c r="A146" s="53">
        <v>45456</v>
      </c>
      <c r="B146" s="52" t="s">
        <v>3636</v>
      </c>
      <c r="C146" s="51">
        <v>0.31736111111111109</v>
      </c>
      <c r="D146" s="50">
        <v>2403875</v>
      </c>
      <c r="E146" s="50" t="s">
        <v>39</v>
      </c>
      <c r="F146" s="50" t="s">
        <v>55</v>
      </c>
      <c r="G146" s="49">
        <v>14.1</v>
      </c>
      <c r="H146" s="49"/>
      <c r="I146" s="49"/>
      <c r="J146" s="39"/>
      <c r="K146" s="45"/>
      <c r="L146" s="47"/>
      <c r="M146" s="47"/>
      <c r="N146" s="47"/>
      <c r="O146" s="47"/>
      <c r="P146" s="47"/>
      <c r="Q146" s="45"/>
      <c r="R146" s="47"/>
      <c r="S146" s="677"/>
      <c r="T146" s="677">
        <f>SUM(MG[[#This Row],[G 710µ]:[G 450µ]])</f>
        <v>0</v>
      </c>
      <c r="U146" s="48"/>
      <c r="V146" s="47"/>
      <c r="W146" s="47"/>
      <c r="X146" s="46">
        <v>76</v>
      </c>
      <c r="Y146" s="46">
        <v>-1.51</v>
      </c>
      <c r="Z146" s="46">
        <v>22.99</v>
      </c>
      <c r="AA146" s="45"/>
      <c r="AB146" s="45"/>
      <c r="AC146" s="39"/>
      <c r="AD146" s="678" t="s">
        <v>2552</v>
      </c>
      <c r="AE146" s="125"/>
      <c r="AF146" s="125" t="s">
        <v>55</v>
      </c>
      <c r="AG146" s="125" t="s">
        <v>55</v>
      </c>
      <c r="AH146" s="680" t="s">
        <v>55</v>
      </c>
      <c r="AI146" s="44" t="s">
        <v>55</v>
      </c>
      <c r="AJ146" s="44" t="s">
        <v>32</v>
      </c>
      <c r="AK146" s="44" t="s">
        <v>3641</v>
      </c>
    </row>
    <row r="147" spans="1:37" ht="15.75" customHeight="1">
      <c r="A147" s="53">
        <v>45463</v>
      </c>
      <c r="B147" s="52" t="s">
        <v>3642</v>
      </c>
      <c r="C147" s="51">
        <v>0.5</v>
      </c>
      <c r="D147" s="50">
        <v>2403947</v>
      </c>
      <c r="E147" s="50" t="s">
        <v>39</v>
      </c>
      <c r="F147" s="50" t="s">
        <v>55</v>
      </c>
      <c r="G147" s="49">
        <v>14.3</v>
      </c>
      <c r="H147" s="49">
        <v>14.02</v>
      </c>
      <c r="I147" s="49"/>
      <c r="J147" s="39"/>
      <c r="K147" s="45">
        <v>0</v>
      </c>
      <c r="L147" s="47"/>
      <c r="M147" s="47">
        <v>14</v>
      </c>
      <c r="N147" s="47">
        <v>26.6</v>
      </c>
      <c r="O147" s="47"/>
      <c r="P147" s="47">
        <v>39.4</v>
      </c>
      <c r="Q147" s="45">
        <v>6</v>
      </c>
      <c r="R147" s="47">
        <v>5.6</v>
      </c>
      <c r="S147" s="677">
        <f>SUM(M147:P147)</f>
        <v>80</v>
      </c>
      <c r="T147" s="677">
        <f>SUM(MG[[#This Row],[G 710µ]:[G 450µ]])</f>
        <v>77.599999999999994</v>
      </c>
      <c r="U147" s="48"/>
      <c r="V147" s="47">
        <v>2</v>
      </c>
      <c r="W147" s="47">
        <v>4.2</v>
      </c>
      <c r="X147" s="46">
        <v>76.430000000000007</v>
      </c>
      <c r="Y147" s="46">
        <v>-0.39</v>
      </c>
      <c r="Z147" s="46">
        <v>22.98</v>
      </c>
      <c r="AA147" s="45"/>
      <c r="AB147" s="45"/>
      <c r="AC147" s="39"/>
      <c r="AD147" s="678"/>
      <c r="AE147" s="125"/>
      <c r="AF147" s="125" t="s">
        <v>55</v>
      </c>
      <c r="AG147" s="125" t="s">
        <v>55</v>
      </c>
      <c r="AH147" s="680" t="s">
        <v>55</v>
      </c>
      <c r="AI147" s="44" t="s">
        <v>55</v>
      </c>
      <c r="AJ147" s="44" t="s">
        <v>32</v>
      </c>
      <c r="AK147" s="44" t="s">
        <v>3643</v>
      </c>
    </row>
    <row r="148" spans="1:37" ht="15.75" customHeight="1">
      <c r="A148" s="53">
        <v>45465</v>
      </c>
      <c r="B148" s="52" t="s">
        <v>3642</v>
      </c>
      <c r="C148" s="51">
        <v>0.52083333333333337</v>
      </c>
      <c r="D148" s="50">
        <v>2403991</v>
      </c>
      <c r="E148" s="50" t="s">
        <v>39</v>
      </c>
      <c r="F148" s="50" t="s">
        <v>55</v>
      </c>
      <c r="G148" s="49">
        <v>14.24</v>
      </c>
      <c r="H148" s="49"/>
      <c r="I148" s="49"/>
      <c r="J148" s="39"/>
      <c r="K148" s="45">
        <v>0</v>
      </c>
      <c r="L148" s="47"/>
      <c r="M148" s="47">
        <v>16</v>
      </c>
      <c r="N148" s="47">
        <v>26</v>
      </c>
      <c r="O148" s="47"/>
      <c r="P148" s="47">
        <v>39</v>
      </c>
      <c r="Q148" s="45">
        <v>6</v>
      </c>
      <c r="R148" s="47">
        <v>4</v>
      </c>
      <c r="S148" s="677">
        <f>SUM(M148:P148)</f>
        <v>81</v>
      </c>
      <c r="T148" s="677">
        <f>SUM(MG[[#This Row],[G 710µ]:[G 450µ]])</f>
        <v>75</v>
      </c>
      <c r="U148" s="48"/>
      <c r="V148" s="47">
        <v>2</v>
      </c>
      <c r="W148" s="47">
        <v>5</v>
      </c>
      <c r="X148" s="46">
        <v>75.61</v>
      </c>
      <c r="Y148" s="46">
        <v>-0.28000000000000003</v>
      </c>
      <c r="Z148" s="46">
        <v>22.79</v>
      </c>
      <c r="AA148" s="45"/>
      <c r="AB148" s="45"/>
      <c r="AC148" s="39">
        <v>0.78</v>
      </c>
      <c r="AD148" s="678"/>
      <c r="AE148" s="125"/>
      <c r="AF148" s="125" t="s">
        <v>55</v>
      </c>
      <c r="AG148" s="125" t="s">
        <v>55</v>
      </c>
      <c r="AH148" s="680" t="s">
        <v>55</v>
      </c>
      <c r="AI148" s="44" t="s">
        <v>55</v>
      </c>
      <c r="AJ148" s="44" t="s">
        <v>32</v>
      </c>
      <c r="AK148" s="44" t="s">
        <v>3644</v>
      </c>
    </row>
    <row r="149" spans="1:37" ht="15.75" customHeight="1">
      <c r="A149" s="53">
        <v>45467</v>
      </c>
      <c r="B149" s="52" t="s">
        <v>3642</v>
      </c>
      <c r="C149" s="51">
        <v>0.46875</v>
      </c>
      <c r="D149" s="50">
        <v>2404016</v>
      </c>
      <c r="E149" s="50" t="s">
        <v>39</v>
      </c>
      <c r="F149" s="50" t="s">
        <v>55</v>
      </c>
      <c r="G149" s="49">
        <v>14.21</v>
      </c>
      <c r="H149" s="49">
        <v>14.1</v>
      </c>
      <c r="I149" s="49"/>
      <c r="J149" s="39"/>
      <c r="K149" s="45"/>
      <c r="L149" s="47"/>
      <c r="M149" s="47"/>
      <c r="N149" s="47"/>
      <c r="O149" s="47"/>
      <c r="P149" s="47"/>
      <c r="Q149" s="45"/>
      <c r="R149" s="47"/>
      <c r="S149" s="677"/>
      <c r="T149" s="677"/>
      <c r="U149" s="48"/>
      <c r="V149" s="47"/>
      <c r="W149" s="47"/>
      <c r="X149" s="46">
        <v>74.63</v>
      </c>
      <c r="Y149" s="46">
        <v>-1</v>
      </c>
      <c r="Z149" s="46">
        <v>22.32</v>
      </c>
      <c r="AA149" s="45"/>
      <c r="AB149" s="45"/>
      <c r="AC149" s="39"/>
      <c r="AD149" s="678"/>
      <c r="AE149" s="125"/>
      <c r="AF149" s="125" t="s">
        <v>55</v>
      </c>
      <c r="AG149" s="125" t="s">
        <v>55</v>
      </c>
      <c r="AH149" s="680" t="s">
        <v>55</v>
      </c>
      <c r="AI149" s="44" t="s">
        <v>55</v>
      </c>
      <c r="AJ149" s="44" t="s">
        <v>32</v>
      </c>
      <c r="AK149" s="44" t="s">
        <v>3645</v>
      </c>
    </row>
    <row r="150" spans="1:37" ht="15.75" customHeight="1">
      <c r="A150" s="53">
        <v>45467</v>
      </c>
      <c r="B150" s="52" t="s">
        <v>3642</v>
      </c>
      <c r="C150" s="51">
        <v>0.54166666666666663</v>
      </c>
      <c r="D150" s="50">
        <v>2404024</v>
      </c>
      <c r="E150" s="50" t="s">
        <v>21</v>
      </c>
      <c r="F150" s="50" t="s">
        <v>55</v>
      </c>
      <c r="G150" s="49">
        <v>14.37</v>
      </c>
      <c r="H150" s="49"/>
      <c r="I150" s="49"/>
      <c r="J150" s="39"/>
      <c r="K150" s="45">
        <v>0.4</v>
      </c>
      <c r="L150" s="47"/>
      <c r="M150" s="47">
        <v>12.2</v>
      </c>
      <c r="N150" s="47">
        <v>27.4</v>
      </c>
      <c r="O150" s="47"/>
      <c r="P150" s="47">
        <v>42</v>
      </c>
      <c r="Q150" s="45">
        <v>6</v>
      </c>
      <c r="R150" s="47">
        <v>5.6</v>
      </c>
      <c r="S150" s="677">
        <f>SUM(M150:P150)</f>
        <v>81.599999999999994</v>
      </c>
      <c r="T150" s="677">
        <f>SUM(MG[[#This Row],[G 710µ]:[G 450µ]])</f>
        <v>81</v>
      </c>
      <c r="U150" s="48"/>
      <c r="V150" s="47">
        <v>2</v>
      </c>
      <c r="W150" s="47">
        <v>4</v>
      </c>
      <c r="X150" s="46">
        <v>76</v>
      </c>
      <c r="Y150" s="46">
        <v>-0.48</v>
      </c>
      <c r="Z150" s="46">
        <v>22.54</v>
      </c>
      <c r="AA150" s="45">
        <v>2</v>
      </c>
      <c r="AB150" s="45">
        <v>35</v>
      </c>
      <c r="AC150" s="39"/>
      <c r="AD150" s="678"/>
      <c r="AE150" s="125"/>
      <c r="AF150" s="125"/>
      <c r="AG150" s="125"/>
      <c r="AH150" s="680" t="s">
        <v>55</v>
      </c>
      <c r="AI150" s="44" t="s">
        <v>55</v>
      </c>
      <c r="AJ150" s="44" t="s">
        <v>32</v>
      </c>
      <c r="AK150" s="44" t="s">
        <v>3646</v>
      </c>
    </row>
    <row r="151" spans="1:37" ht="15.75" customHeight="1">
      <c r="A151" s="53">
        <v>45468</v>
      </c>
      <c r="B151" s="52" t="s">
        <v>3642</v>
      </c>
      <c r="C151" s="51">
        <v>0.54166666666666663</v>
      </c>
      <c r="D151" s="50">
        <v>2404040</v>
      </c>
      <c r="E151" s="50" t="s">
        <v>21</v>
      </c>
      <c r="F151" s="50" t="s">
        <v>55</v>
      </c>
      <c r="G151" s="49">
        <v>14.02</v>
      </c>
      <c r="H151" s="49"/>
      <c r="I151" s="49"/>
      <c r="J151" s="39"/>
      <c r="K151" s="45">
        <v>0</v>
      </c>
      <c r="L151" s="47"/>
      <c r="M151" s="47">
        <v>13</v>
      </c>
      <c r="N151" s="47">
        <v>30</v>
      </c>
      <c r="O151" s="47"/>
      <c r="P151" s="47">
        <v>43.8</v>
      </c>
      <c r="Q151" s="45">
        <v>6.2</v>
      </c>
      <c r="R151" s="47">
        <v>3.6</v>
      </c>
      <c r="S151" s="677">
        <f>SUM(M151:P151)</f>
        <v>86.8</v>
      </c>
      <c r="T151" s="677">
        <f>SUM(MG[[#This Row],[G 710µ]:[G 450µ]])</f>
        <v>83.6</v>
      </c>
      <c r="U151" s="48"/>
      <c r="V151" s="47">
        <v>1</v>
      </c>
      <c r="W151" s="47">
        <v>1.4</v>
      </c>
      <c r="X151" s="46">
        <v>75.400000000000006</v>
      </c>
      <c r="Y151" s="46">
        <v>-1.22</v>
      </c>
      <c r="Z151" s="46">
        <v>23.43</v>
      </c>
      <c r="AA151" s="45"/>
      <c r="AB151" s="45"/>
      <c r="AC151" s="39">
        <v>0.77</v>
      </c>
      <c r="AD151" s="678"/>
      <c r="AE151" s="125"/>
      <c r="AF151" s="125"/>
      <c r="AG151" s="125"/>
      <c r="AH151" s="680" t="s">
        <v>55</v>
      </c>
      <c r="AI151" s="44" t="s">
        <v>55</v>
      </c>
      <c r="AJ151" s="44" t="s">
        <v>32</v>
      </c>
      <c r="AK151" s="44" t="s">
        <v>3647</v>
      </c>
    </row>
    <row r="152" spans="1:37" ht="15.75" customHeight="1">
      <c r="A152" s="53">
        <v>45469</v>
      </c>
      <c r="B152" s="52" t="s">
        <v>3642</v>
      </c>
      <c r="C152" s="51">
        <v>0.41666666666666669</v>
      </c>
      <c r="D152" s="50">
        <v>2404065</v>
      </c>
      <c r="E152" s="50" t="s">
        <v>21</v>
      </c>
      <c r="F152" s="50" t="s">
        <v>55</v>
      </c>
      <c r="G152" s="49">
        <v>13.9</v>
      </c>
      <c r="H152" s="49"/>
      <c r="I152" s="49"/>
      <c r="J152" s="39"/>
      <c r="K152" s="45">
        <v>0</v>
      </c>
      <c r="L152" s="47"/>
      <c r="M152" s="47">
        <v>9.6</v>
      </c>
      <c r="N152" s="47">
        <v>23.8</v>
      </c>
      <c r="O152" s="47"/>
      <c r="P152" s="47">
        <v>46.4</v>
      </c>
      <c r="Q152" s="45">
        <v>9</v>
      </c>
      <c r="R152" s="47">
        <v>5.6</v>
      </c>
      <c r="S152" s="677">
        <f>SUM(M152:P152)</f>
        <v>79.8</v>
      </c>
      <c r="T152" s="677">
        <f>SUM(MG[[#This Row],[G 710µ]:[G 450µ]])</f>
        <v>84.8</v>
      </c>
      <c r="U152" s="48"/>
      <c r="V152" s="47">
        <v>1.2</v>
      </c>
      <c r="W152" s="47">
        <v>4.2</v>
      </c>
      <c r="X152" s="46">
        <v>77</v>
      </c>
      <c r="Y152" s="46">
        <v>-1</v>
      </c>
      <c r="Z152" s="46">
        <v>24</v>
      </c>
      <c r="AA152" s="45"/>
      <c r="AB152" s="45"/>
      <c r="AC152" s="39"/>
      <c r="AD152" s="678"/>
      <c r="AE152" s="125"/>
      <c r="AF152" s="125"/>
      <c r="AG152" s="125"/>
      <c r="AH152" s="680" t="s">
        <v>55</v>
      </c>
      <c r="AI152" s="44" t="s">
        <v>55</v>
      </c>
      <c r="AJ152" s="44" t="s">
        <v>32</v>
      </c>
      <c r="AK152" s="44" t="s">
        <v>3648</v>
      </c>
    </row>
    <row r="153" spans="1:37" ht="15.75" customHeight="1">
      <c r="A153" s="53">
        <v>45469</v>
      </c>
      <c r="B153" s="52" t="s">
        <v>3642</v>
      </c>
      <c r="C153" s="51">
        <v>0.5</v>
      </c>
      <c r="D153" s="50">
        <v>2404069</v>
      </c>
      <c r="E153" s="50" t="s">
        <v>39</v>
      </c>
      <c r="F153" s="50" t="s">
        <v>55</v>
      </c>
      <c r="G153" s="49">
        <v>13.5</v>
      </c>
      <c r="H153" s="49"/>
      <c r="I153" s="49">
        <v>13.5</v>
      </c>
      <c r="J153" s="39"/>
      <c r="K153" s="45"/>
      <c r="L153" s="47"/>
      <c r="M153" s="47"/>
      <c r="N153" s="47"/>
      <c r="O153" s="47"/>
      <c r="P153" s="47"/>
      <c r="Q153" s="45"/>
      <c r="R153" s="47"/>
      <c r="S153" s="677"/>
      <c r="T153" s="677"/>
      <c r="U153" s="48"/>
      <c r="V153" s="47"/>
      <c r="W153" s="47"/>
      <c r="X153" s="46">
        <v>75.790000000000006</v>
      </c>
      <c r="Y153" s="46">
        <v>-0.46</v>
      </c>
      <c r="Z153" s="46">
        <v>23.49</v>
      </c>
      <c r="AA153" s="45"/>
      <c r="AB153" s="45"/>
      <c r="AC153" s="39">
        <v>0.83</v>
      </c>
      <c r="AD153" s="678"/>
      <c r="AE153" s="125"/>
      <c r="AF153" s="125" t="s">
        <v>55</v>
      </c>
      <c r="AG153" s="125" t="s">
        <v>55</v>
      </c>
      <c r="AH153" s="680" t="s">
        <v>55</v>
      </c>
      <c r="AI153" s="44" t="s">
        <v>55</v>
      </c>
      <c r="AJ153" s="44" t="s">
        <v>32</v>
      </c>
      <c r="AK153" s="44" t="s">
        <v>3649</v>
      </c>
    </row>
    <row r="154" spans="1:37" ht="15.75" customHeight="1">
      <c r="A154" s="53">
        <v>45461</v>
      </c>
      <c r="B154" s="52" t="s">
        <v>3642</v>
      </c>
      <c r="C154" s="51">
        <v>0.33333333333333331</v>
      </c>
      <c r="D154" s="50">
        <v>2404075</v>
      </c>
      <c r="E154" s="50" t="s">
        <v>39</v>
      </c>
      <c r="F154" s="50" t="s">
        <v>55</v>
      </c>
      <c r="G154" s="49">
        <v>14.03</v>
      </c>
      <c r="H154" s="49">
        <v>13.51</v>
      </c>
      <c r="I154" s="49"/>
      <c r="J154" s="39"/>
      <c r="K154" s="45">
        <v>0</v>
      </c>
      <c r="L154" s="47"/>
      <c r="M154" s="47">
        <v>9.6</v>
      </c>
      <c r="N154" s="47">
        <v>26.2</v>
      </c>
      <c r="O154" s="47"/>
      <c r="P154" s="47">
        <v>44.6</v>
      </c>
      <c r="Q154" s="45">
        <v>7.6</v>
      </c>
      <c r="R154" s="47">
        <v>5.2</v>
      </c>
      <c r="S154" s="677">
        <f>SUM(M154:P154)</f>
        <v>80.400000000000006</v>
      </c>
      <c r="T154" s="677">
        <f>SUM(MG[[#This Row],[G 710µ]:[G 450µ]])</f>
        <v>83.6</v>
      </c>
      <c r="U154" s="48"/>
      <c r="V154" s="47">
        <v>2.2000000000000002</v>
      </c>
      <c r="W154" s="47">
        <v>3.4</v>
      </c>
      <c r="X154" s="46">
        <v>76.88</v>
      </c>
      <c r="Y154" s="46">
        <v>-1.59</v>
      </c>
      <c r="Z154" s="46">
        <v>23.84</v>
      </c>
      <c r="AA154" s="45">
        <v>0</v>
      </c>
      <c r="AB154" s="45">
        <v>40</v>
      </c>
      <c r="AC154" s="39"/>
      <c r="AD154" s="678" t="s">
        <v>3650</v>
      </c>
      <c r="AE154" s="670" t="s">
        <v>46</v>
      </c>
      <c r="AF154" s="125"/>
      <c r="AG154" s="125"/>
      <c r="AH154" s="680"/>
      <c r="AI154" s="44"/>
      <c r="AJ154" s="44"/>
      <c r="AK154" s="44" t="s">
        <v>3651</v>
      </c>
    </row>
    <row r="155" spans="1:37" ht="15.75" customHeight="1">
      <c r="A155" s="53">
        <v>45470</v>
      </c>
      <c r="B155" s="52" t="s">
        <v>3642</v>
      </c>
      <c r="C155" s="51">
        <v>0.5</v>
      </c>
      <c r="D155" s="50">
        <v>2404093</v>
      </c>
      <c r="E155" s="50" t="s">
        <v>21</v>
      </c>
      <c r="F155" s="50" t="s">
        <v>55</v>
      </c>
      <c r="G155" s="49">
        <v>14.58</v>
      </c>
      <c r="H155" s="49"/>
      <c r="I155" s="49"/>
      <c r="J155" s="39">
        <v>0.68300000000000005</v>
      </c>
      <c r="K155" s="45"/>
      <c r="L155" s="47"/>
      <c r="M155" s="47"/>
      <c r="N155" s="47"/>
      <c r="O155" s="47"/>
      <c r="P155" s="47"/>
      <c r="Q155" s="45"/>
      <c r="R155" s="47"/>
      <c r="S155" s="677"/>
      <c r="T155" s="677"/>
      <c r="U155" s="48"/>
      <c r="V155" s="47"/>
      <c r="W155" s="47"/>
      <c r="X155" s="46">
        <v>75.58</v>
      </c>
      <c r="Y155" s="46">
        <v>-2.0099999999999998</v>
      </c>
      <c r="Z155" s="46">
        <v>22.62</v>
      </c>
      <c r="AA155" s="45">
        <v>3</v>
      </c>
      <c r="AB155" s="45">
        <v>35</v>
      </c>
      <c r="AC155" s="39"/>
      <c r="AD155" s="678"/>
      <c r="AE155" s="670" t="s">
        <v>27</v>
      </c>
      <c r="AF155" s="125"/>
      <c r="AG155" s="125"/>
      <c r="AH155" s="680" t="s">
        <v>55</v>
      </c>
      <c r="AI155" s="44" t="s">
        <v>55</v>
      </c>
      <c r="AJ155" s="44" t="s">
        <v>32</v>
      </c>
      <c r="AK155" s="44" t="s">
        <v>3652</v>
      </c>
    </row>
    <row r="156" spans="1:37" ht="15.75" customHeight="1">
      <c r="A156" s="53">
        <v>45471</v>
      </c>
      <c r="B156" s="52" t="s">
        <v>3642</v>
      </c>
      <c r="C156" s="51">
        <v>0.52083333333333337</v>
      </c>
      <c r="D156" s="50">
        <v>2404121</v>
      </c>
      <c r="E156" s="50" t="s">
        <v>21</v>
      </c>
      <c r="F156" s="50" t="s">
        <v>55</v>
      </c>
      <c r="G156" s="49">
        <v>14.56</v>
      </c>
      <c r="H156" s="49"/>
      <c r="I156" s="49"/>
      <c r="J156" s="39"/>
      <c r="K156" s="45"/>
      <c r="L156" s="47"/>
      <c r="M156" s="47"/>
      <c r="N156" s="47"/>
      <c r="O156" s="47"/>
      <c r="P156" s="47"/>
      <c r="Q156" s="45"/>
      <c r="R156" s="47"/>
      <c r="S156" s="677"/>
      <c r="T156" s="677"/>
      <c r="U156" s="48"/>
      <c r="V156" s="47"/>
      <c r="W156" s="47"/>
      <c r="X156" s="46">
        <v>76.680000000000007</v>
      </c>
      <c r="Y156" s="46">
        <v>-0.94</v>
      </c>
      <c r="Z156" s="46">
        <v>23.29</v>
      </c>
      <c r="AA156" s="45">
        <v>1</v>
      </c>
      <c r="AB156" s="45">
        <v>30</v>
      </c>
      <c r="AC156" s="39">
        <v>0.9</v>
      </c>
      <c r="AD156" s="678"/>
      <c r="AE156" s="670" t="s">
        <v>62</v>
      </c>
      <c r="AF156" s="125"/>
      <c r="AG156" s="125"/>
      <c r="AH156" s="680" t="s">
        <v>55</v>
      </c>
      <c r="AI156" s="44" t="s">
        <v>55</v>
      </c>
      <c r="AJ156" s="44" t="s">
        <v>32</v>
      </c>
      <c r="AK156" s="44" t="s">
        <v>3653</v>
      </c>
    </row>
    <row r="157" spans="1:37" ht="15.75" customHeight="1">
      <c r="A157" s="53">
        <v>45474</v>
      </c>
      <c r="B157" s="52" t="s">
        <v>3654</v>
      </c>
      <c r="C157" s="51">
        <v>0.45833333333333331</v>
      </c>
      <c r="D157" s="50">
        <v>2404161</v>
      </c>
      <c r="E157" s="50" t="s">
        <v>21</v>
      </c>
      <c r="F157" s="50" t="s">
        <v>55</v>
      </c>
      <c r="G157" s="49">
        <v>14.4</v>
      </c>
      <c r="H157" s="49">
        <v>13.9</v>
      </c>
      <c r="I157" s="49"/>
      <c r="J157" s="39"/>
      <c r="K157" s="45">
        <v>0</v>
      </c>
      <c r="L157" s="47"/>
      <c r="M157" s="47">
        <v>13.4</v>
      </c>
      <c r="N157" s="47">
        <v>28.4</v>
      </c>
      <c r="O157" s="47"/>
      <c r="P157" s="47">
        <v>40.799999999999997</v>
      </c>
      <c r="Q157" s="45">
        <v>6.2</v>
      </c>
      <c r="R157" s="47">
        <v>5</v>
      </c>
      <c r="S157" s="677">
        <f>SUM(M157:P157)</f>
        <v>82.6</v>
      </c>
      <c r="T157" s="677">
        <f>SUM(MG[[#This Row],[G 710µ]:[G 450µ]])</f>
        <v>80.399999999999991</v>
      </c>
      <c r="U157" s="48"/>
      <c r="V157" s="47">
        <v>2</v>
      </c>
      <c r="W157" s="47">
        <v>2.8</v>
      </c>
      <c r="X157" s="46">
        <v>75.89</v>
      </c>
      <c r="Y157" s="46">
        <v>-0.51</v>
      </c>
      <c r="Z157" s="46">
        <v>22.46</v>
      </c>
      <c r="AA157" s="45"/>
      <c r="AB157" s="45"/>
      <c r="AC157" s="39"/>
      <c r="AD157" s="678"/>
      <c r="AE157" s="125"/>
      <c r="AF157" s="125"/>
      <c r="AG157" s="125"/>
      <c r="AH157" s="680" t="s">
        <v>55</v>
      </c>
      <c r="AI157" s="44" t="s">
        <v>55</v>
      </c>
      <c r="AJ157" s="44" t="s">
        <v>32</v>
      </c>
      <c r="AK157" s="44" t="s">
        <v>3655</v>
      </c>
    </row>
    <row r="158" spans="1:37" ht="15.75" customHeight="1">
      <c r="A158" s="53">
        <v>45475</v>
      </c>
      <c r="B158" s="52" t="s">
        <v>3654</v>
      </c>
      <c r="C158" s="51">
        <v>0.4236111111111111</v>
      </c>
      <c r="D158" s="50">
        <v>2404186</v>
      </c>
      <c r="E158" s="50" t="s">
        <v>39</v>
      </c>
      <c r="F158" s="50" t="s">
        <v>55</v>
      </c>
      <c r="G158" s="49">
        <v>14.02</v>
      </c>
      <c r="H158" s="49">
        <v>13.8</v>
      </c>
      <c r="I158" s="49"/>
      <c r="J158" s="39"/>
      <c r="K158" s="45">
        <v>0</v>
      </c>
      <c r="L158" s="47"/>
      <c r="M158" s="47">
        <v>15.2</v>
      </c>
      <c r="N158" s="47">
        <v>26.4</v>
      </c>
      <c r="O158" s="47"/>
      <c r="P158" s="47">
        <v>38.6</v>
      </c>
      <c r="Q158" s="45">
        <v>5.6</v>
      </c>
      <c r="R158" s="47">
        <v>5.2</v>
      </c>
      <c r="S158" s="677">
        <f>SUM(M158:P158)</f>
        <v>80.199999999999989</v>
      </c>
      <c r="T158" s="677">
        <f>SUM(MG[[#This Row],[G 710µ]:[G 450µ]])</f>
        <v>75.8</v>
      </c>
      <c r="U158" s="48"/>
      <c r="V158" s="47">
        <v>1.8</v>
      </c>
      <c r="W158" s="47">
        <v>4.8</v>
      </c>
      <c r="X158" s="46">
        <v>75.22</v>
      </c>
      <c r="Y158" s="46">
        <v>0.05</v>
      </c>
      <c r="Z158" s="46">
        <v>21.61</v>
      </c>
      <c r="AA158" s="45"/>
      <c r="AB158" s="45"/>
      <c r="AC158" s="39"/>
      <c r="AD158" s="678"/>
      <c r="AE158" s="125"/>
      <c r="AF158" s="125" t="s">
        <v>55</v>
      </c>
      <c r="AG158" s="125" t="s">
        <v>55</v>
      </c>
      <c r="AH158" s="680"/>
      <c r="AI158" s="44"/>
      <c r="AJ158" s="44"/>
      <c r="AK158" s="44" t="s">
        <v>3656</v>
      </c>
    </row>
    <row r="159" spans="1:37" ht="15.75" customHeight="1">
      <c r="A159" s="53">
        <v>45475</v>
      </c>
      <c r="B159" s="52" t="s">
        <v>3654</v>
      </c>
      <c r="C159" s="51">
        <v>0.54166666666666663</v>
      </c>
      <c r="D159" s="50">
        <v>2404191</v>
      </c>
      <c r="E159" s="50" t="s">
        <v>21</v>
      </c>
      <c r="F159" s="50" t="s">
        <v>55</v>
      </c>
      <c r="G159" s="49">
        <v>14.5</v>
      </c>
      <c r="H159" s="49"/>
      <c r="I159" s="49"/>
      <c r="J159" s="39"/>
      <c r="K159" s="45"/>
      <c r="L159" s="47"/>
      <c r="M159" s="47"/>
      <c r="N159" s="47"/>
      <c r="O159" s="47"/>
      <c r="P159" s="47"/>
      <c r="Q159" s="45"/>
      <c r="R159" s="47"/>
      <c r="S159" s="677"/>
      <c r="T159" s="677"/>
      <c r="U159" s="48"/>
      <c r="V159" s="47"/>
      <c r="W159" s="47"/>
      <c r="X159" s="46">
        <v>74.739999999999995</v>
      </c>
      <c r="Y159" s="46">
        <v>-0.09</v>
      </c>
      <c r="Z159" s="46">
        <v>21.78</v>
      </c>
      <c r="AA159" s="45"/>
      <c r="AB159" s="45"/>
      <c r="AC159" s="39">
        <v>0.91</v>
      </c>
      <c r="AD159" s="678"/>
      <c r="AE159" s="125"/>
      <c r="AF159" s="125"/>
      <c r="AG159" s="125"/>
      <c r="AH159" s="680" t="s">
        <v>55</v>
      </c>
      <c r="AI159" s="44" t="s">
        <v>55</v>
      </c>
      <c r="AJ159" s="44" t="s">
        <v>32</v>
      </c>
      <c r="AK159" s="44" t="s">
        <v>3657</v>
      </c>
    </row>
    <row r="160" spans="1:37" ht="15.75" customHeight="1">
      <c r="A160" s="53">
        <v>45477</v>
      </c>
      <c r="B160" s="52" t="s">
        <v>3654</v>
      </c>
      <c r="C160" s="51">
        <v>0.52083333333333337</v>
      </c>
      <c r="D160" s="50">
        <v>2404235</v>
      </c>
      <c r="E160" s="50" t="s">
        <v>21</v>
      </c>
      <c r="F160" s="50" t="s">
        <v>55</v>
      </c>
      <c r="G160" s="49">
        <v>14.2</v>
      </c>
      <c r="H160" s="49"/>
      <c r="I160" s="49"/>
      <c r="J160" s="39"/>
      <c r="K160" s="45"/>
      <c r="L160" s="47"/>
      <c r="M160" s="47"/>
      <c r="N160" s="47"/>
      <c r="O160" s="47"/>
      <c r="P160" s="47"/>
      <c r="Q160" s="45"/>
      <c r="R160" s="47"/>
      <c r="S160" s="677"/>
      <c r="T160" s="677"/>
      <c r="U160" s="48"/>
      <c r="V160" s="47"/>
      <c r="W160" s="47"/>
      <c r="X160" s="46">
        <v>77.33</v>
      </c>
      <c r="Y160" s="46">
        <v>-1.24</v>
      </c>
      <c r="Z160" s="46">
        <v>23.43</v>
      </c>
      <c r="AA160" s="45"/>
      <c r="AB160" s="45"/>
      <c r="AC160" s="39">
        <v>0.85</v>
      </c>
      <c r="AD160" s="678"/>
      <c r="AE160" s="125"/>
      <c r="AF160" s="125"/>
      <c r="AG160" s="125"/>
      <c r="AH160" s="680" t="s">
        <v>55</v>
      </c>
      <c r="AI160" s="44" t="s">
        <v>55</v>
      </c>
      <c r="AJ160" s="44" t="s">
        <v>32</v>
      </c>
      <c r="AK160" s="44" t="s">
        <v>3658</v>
      </c>
    </row>
    <row r="161" spans="1:37" ht="15.75" customHeight="1">
      <c r="A161" s="53">
        <v>45485</v>
      </c>
      <c r="B161" s="52" t="s">
        <v>3654</v>
      </c>
      <c r="C161" s="51">
        <v>0.47916666666666669</v>
      </c>
      <c r="D161" s="50">
        <v>2404370</v>
      </c>
      <c r="E161" s="50" t="s">
        <v>21</v>
      </c>
      <c r="F161" s="50" t="s">
        <v>55</v>
      </c>
      <c r="G161" s="49">
        <v>14.6</v>
      </c>
      <c r="H161" s="49"/>
      <c r="I161" s="49"/>
      <c r="J161" s="39">
        <v>0.68700000000000006</v>
      </c>
      <c r="K161" s="45">
        <v>0</v>
      </c>
      <c r="L161" s="47"/>
      <c r="M161" s="47">
        <v>13</v>
      </c>
      <c r="N161" s="47">
        <v>22</v>
      </c>
      <c r="O161" s="47"/>
      <c r="P161" s="47">
        <v>41</v>
      </c>
      <c r="Q161" s="45">
        <v>10</v>
      </c>
      <c r="R161" s="47">
        <v>5.8</v>
      </c>
      <c r="S161" s="677">
        <f>SUM(M161:P161)</f>
        <v>76</v>
      </c>
      <c r="T161" s="677">
        <f>SUM(MG[[#This Row],[G 710µ]:[G 450µ]])</f>
        <v>78.8</v>
      </c>
      <c r="U161" s="48"/>
      <c r="V161" s="47">
        <v>2</v>
      </c>
      <c r="W161" s="47">
        <v>4</v>
      </c>
      <c r="X161" s="46">
        <v>79.14</v>
      </c>
      <c r="Y161" s="46">
        <v>-1.47</v>
      </c>
      <c r="Z161" s="46">
        <v>25.2</v>
      </c>
      <c r="AA161" s="45"/>
      <c r="AB161" s="45"/>
      <c r="AC161" s="39"/>
      <c r="AD161" s="678"/>
      <c r="AE161" s="670" t="s">
        <v>62</v>
      </c>
      <c r="AF161" s="125"/>
      <c r="AG161" s="125"/>
      <c r="AH161" s="680" t="s">
        <v>55</v>
      </c>
      <c r="AI161" s="44" t="s">
        <v>55</v>
      </c>
      <c r="AJ161" s="44" t="s">
        <v>32</v>
      </c>
      <c r="AK161" s="44" t="s">
        <v>3659</v>
      </c>
    </row>
    <row r="162" spans="1:37" ht="15.75" customHeight="1">
      <c r="A162" s="53">
        <v>45488</v>
      </c>
      <c r="B162" s="52" t="s">
        <v>3654</v>
      </c>
      <c r="C162" s="51">
        <v>0.5</v>
      </c>
      <c r="D162" s="50">
        <v>2404424</v>
      </c>
      <c r="E162" s="50" t="s">
        <v>21</v>
      </c>
      <c r="F162" s="50" t="s">
        <v>55</v>
      </c>
      <c r="G162" s="49">
        <v>14.5</v>
      </c>
      <c r="H162" s="49"/>
      <c r="I162" s="49"/>
      <c r="J162" s="39">
        <v>0.69799999999999995</v>
      </c>
      <c r="K162" s="45">
        <v>0</v>
      </c>
      <c r="L162" s="47"/>
      <c r="M162" s="47">
        <v>11</v>
      </c>
      <c r="N162" s="47">
        <v>27.2</v>
      </c>
      <c r="O162" s="47"/>
      <c r="P162" s="47">
        <v>43.4</v>
      </c>
      <c r="Q162" s="45">
        <v>8</v>
      </c>
      <c r="R162" s="47">
        <v>4</v>
      </c>
      <c r="S162" s="677">
        <f>SUM(M162:P162)</f>
        <v>81.599999999999994</v>
      </c>
      <c r="T162" s="677">
        <f>SUM(MG[[#This Row],[G 710µ]:[G 450µ]])</f>
        <v>82.6</v>
      </c>
      <c r="U162" s="48"/>
      <c r="V162" s="47">
        <v>3.6</v>
      </c>
      <c r="W162" s="47">
        <v>2</v>
      </c>
      <c r="X162" s="46">
        <v>77.8</v>
      </c>
      <c r="Y162" s="46">
        <v>-1.03</v>
      </c>
      <c r="Z162" s="46">
        <v>24.23</v>
      </c>
      <c r="AA162" s="45">
        <v>2</v>
      </c>
      <c r="AB162" s="45">
        <v>28</v>
      </c>
      <c r="AC162" s="39"/>
      <c r="AD162" s="678"/>
      <c r="AE162" s="670" t="s">
        <v>46</v>
      </c>
      <c r="AF162" s="125"/>
      <c r="AG162" s="125"/>
      <c r="AH162" s="680" t="s">
        <v>55</v>
      </c>
      <c r="AI162" s="44" t="s">
        <v>55</v>
      </c>
      <c r="AJ162" s="44" t="s">
        <v>32</v>
      </c>
      <c r="AK162" s="44" t="s">
        <v>3660</v>
      </c>
    </row>
    <row r="163" spans="1:37" ht="15.75" customHeight="1">
      <c r="A163" s="53">
        <v>45490</v>
      </c>
      <c r="B163" s="52" t="s">
        <v>3654</v>
      </c>
      <c r="C163" s="51">
        <v>0.5</v>
      </c>
      <c r="D163" s="50">
        <v>2404492</v>
      </c>
      <c r="E163" s="50" t="s">
        <v>21</v>
      </c>
      <c r="F163" s="50" t="s">
        <v>55</v>
      </c>
      <c r="G163" s="49">
        <v>14.6</v>
      </c>
      <c r="H163" s="49"/>
      <c r="I163" s="49"/>
      <c r="J163" s="39"/>
      <c r="K163" s="45">
        <v>0</v>
      </c>
      <c r="L163" s="47"/>
      <c r="M163" s="47">
        <v>15</v>
      </c>
      <c r="N163" s="47">
        <v>27.4</v>
      </c>
      <c r="O163" s="47"/>
      <c r="P163" s="47">
        <v>41</v>
      </c>
      <c r="Q163" s="45">
        <v>6.2</v>
      </c>
      <c r="R163" s="47">
        <v>4.4000000000000004</v>
      </c>
      <c r="S163" s="677">
        <f>SUM(M163:P163)</f>
        <v>83.4</v>
      </c>
      <c r="T163" s="677">
        <f>SUM(MG[[#This Row],[G 710µ]:[G 450µ]])</f>
        <v>79.000000000000014</v>
      </c>
      <c r="U163" s="48"/>
      <c r="V163" s="47">
        <v>1.8</v>
      </c>
      <c r="W163" s="47">
        <v>2.4</v>
      </c>
      <c r="X163" s="46">
        <v>77.53</v>
      </c>
      <c r="Y163" s="46">
        <v>-0.98</v>
      </c>
      <c r="Z163" s="46">
        <v>24.63</v>
      </c>
      <c r="AA163" s="45"/>
      <c r="AB163" s="45"/>
      <c r="AC163" s="39"/>
      <c r="AD163" s="678"/>
      <c r="AE163" s="670" t="s">
        <v>62</v>
      </c>
      <c r="AF163" s="125"/>
      <c r="AG163" s="125"/>
      <c r="AH163" s="680" t="s">
        <v>55</v>
      </c>
      <c r="AI163" s="44" t="s">
        <v>55</v>
      </c>
      <c r="AJ163" s="44" t="s">
        <v>32</v>
      </c>
      <c r="AK163" s="44" t="s">
        <v>3661</v>
      </c>
    </row>
    <row r="164" spans="1:37" ht="15.75" customHeight="1">
      <c r="A164" s="53">
        <v>45491</v>
      </c>
      <c r="B164" s="52" t="s">
        <v>3654</v>
      </c>
      <c r="C164" s="51">
        <v>0.51388888888888884</v>
      </c>
      <c r="D164" s="50">
        <v>2404515</v>
      </c>
      <c r="E164" s="50" t="s">
        <v>21</v>
      </c>
      <c r="F164" s="50" t="s">
        <v>55</v>
      </c>
      <c r="G164" s="49">
        <v>14.7</v>
      </c>
      <c r="H164" s="49"/>
      <c r="I164" s="49"/>
      <c r="J164" s="39"/>
      <c r="K164" s="45">
        <v>0</v>
      </c>
      <c r="L164" s="47"/>
      <c r="M164" s="47">
        <v>8.8000000000000007</v>
      </c>
      <c r="N164" s="47">
        <v>22</v>
      </c>
      <c r="O164" s="47"/>
      <c r="P164" s="47">
        <v>46.4</v>
      </c>
      <c r="Q164" s="45">
        <v>10</v>
      </c>
      <c r="R164" s="47">
        <v>6.2</v>
      </c>
      <c r="S164" s="677">
        <f>SUM(M164:P164)</f>
        <v>77.2</v>
      </c>
      <c r="T164" s="677">
        <f>SUM(MG[[#This Row],[G 710µ]:[G 450µ]])</f>
        <v>84.600000000000009</v>
      </c>
      <c r="U164" s="48"/>
      <c r="V164" s="47">
        <v>1.6</v>
      </c>
      <c r="W164" s="47">
        <v>3.2</v>
      </c>
      <c r="X164" s="46">
        <v>77.37</v>
      </c>
      <c r="Y164" s="46">
        <v>-0.22</v>
      </c>
      <c r="Z164" s="46">
        <v>24.55</v>
      </c>
      <c r="AA164" s="45"/>
      <c r="AB164" s="45"/>
      <c r="AC164" s="39">
        <v>0.82</v>
      </c>
      <c r="AD164" s="678"/>
      <c r="AE164" s="670" t="s">
        <v>62</v>
      </c>
      <c r="AF164" s="125"/>
      <c r="AG164" s="125"/>
      <c r="AH164" s="680" t="s">
        <v>55</v>
      </c>
      <c r="AI164" s="44" t="s">
        <v>55</v>
      </c>
      <c r="AJ164" s="44" t="s">
        <v>32</v>
      </c>
      <c r="AK164" s="44" t="s">
        <v>3662</v>
      </c>
    </row>
    <row r="165" spans="1:37" ht="15.75" customHeight="1">
      <c r="A165" s="53">
        <v>45493</v>
      </c>
      <c r="B165" s="52" t="s">
        <v>3654</v>
      </c>
      <c r="C165" s="51">
        <v>0.46875</v>
      </c>
      <c r="D165" s="50">
        <v>2404571</v>
      </c>
      <c r="E165" s="50" t="s">
        <v>21</v>
      </c>
      <c r="F165" s="50" t="s">
        <v>55</v>
      </c>
      <c r="G165" s="49">
        <v>14.6</v>
      </c>
      <c r="H165" s="49">
        <v>14.4</v>
      </c>
      <c r="I165" s="49"/>
      <c r="J165" s="39">
        <v>0.65800000000000003</v>
      </c>
      <c r="K165" s="45"/>
      <c r="L165" s="47"/>
      <c r="M165" s="47"/>
      <c r="N165" s="47"/>
      <c r="O165" s="47"/>
      <c r="P165" s="47"/>
      <c r="Q165" s="45"/>
      <c r="R165" s="47"/>
      <c r="S165" s="677"/>
      <c r="T165" s="677"/>
      <c r="U165" s="48"/>
      <c r="V165" s="47"/>
      <c r="W165" s="47"/>
      <c r="X165" s="46">
        <v>76.319999999999993</v>
      </c>
      <c r="Y165" s="46">
        <v>-0.37</v>
      </c>
      <c r="Z165" s="46">
        <v>24.05</v>
      </c>
      <c r="AA165" s="45"/>
      <c r="AB165" s="45"/>
      <c r="AC165" s="39"/>
      <c r="AD165" s="678"/>
      <c r="AE165" s="670" t="s">
        <v>62</v>
      </c>
      <c r="AF165" s="125"/>
      <c r="AG165" s="125"/>
      <c r="AH165" s="680" t="s">
        <v>55</v>
      </c>
      <c r="AI165" s="44" t="s">
        <v>55</v>
      </c>
      <c r="AJ165" s="44" t="s">
        <v>32</v>
      </c>
      <c r="AK165" s="44" t="s">
        <v>3663</v>
      </c>
    </row>
    <row r="166" spans="1:37" ht="15.75" customHeight="1">
      <c r="A166" s="53">
        <v>45495</v>
      </c>
      <c r="B166" s="52" t="s">
        <v>3654</v>
      </c>
      <c r="C166" s="51">
        <v>0.45833333333333331</v>
      </c>
      <c r="D166" s="50">
        <v>2404627</v>
      </c>
      <c r="E166" s="50" t="s">
        <v>39</v>
      </c>
      <c r="F166" s="50" t="s">
        <v>55</v>
      </c>
      <c r="G166" s="49">
        <v>14.3</v>
      </c>
      <c r="H166" s="49">
        <v>14.11</v>
      </c>
      <c r="I166" s="49"/>
      <c r="J166" s="39"/>
      <c r="K166" s="45">
        <v>0</v>
      </c>
      <c r="L166" s="47"/>
      <c r="M166" s="47">
        <v>7.4</v>
      </c>
      <c r="N166" s="47">
        <v>26</v>
      </c>
      <c r="O166" s="47"/>
      <c r="P166" s="47">
        <v>48</v>
      </c>
      <c r="Q166" s="45">
        <v>7.6</v>
      </c>
      <c r="R166" s="47">
        <v>5.4</v>
      </c>
      <c r="S166" s="677">
        <f>SUM(M166:P166)</f>
        <v>81.400000000000006</v>
      </c>
      <c r="T166" s="677">
        <f>SUM(MG[[#This Row],[G 710µ]:[G 450µ]])</f>
        <v>87</v>
      </c>
      <c r="U166" s="48"/>
      <c r="V166" s="47">
        <v>1.8</v>
      </c>
      <c r="W166" s="47">
        <v>1.4</v>
      </c>
      <c r="X166" s="46">
        <v>77.680000000000007</v>
      </c>
      <c r="Y166" s="46">
        <v>-0.88</v>
      </c>
      <c r="Z166" s="46">
        <v>24.5</v>
      </c>
      <c r="AA166" s="45"/>
      <c r="AB166" s="45"/>
      <c r="AC166" s="39"/>
      <c r="AD166" s="678"/>
      <c r="AE166" s="125"/>
      <c r="AF166" s="125" t="s">
        <v>55</v>
      </c>
      <c r="AG166" s="125" t="s">
        <v>55</v>
      </c>
      <c r="AH166" s="680" t="s">
        <v>55</v>
      </c>
      <c r="AI166" s="44" t="s">
        <v>55</v>
      </c>
      <c r="AJ166" s="44" t="s">
        <v>32</v>
      </c>
      <c r="AK166" s="44" t="s">
        <v>3664</v>
      </c>
    </row>
    <row r="167" spans="1:37" ht="15.75" customHeight="1">
      <c r="A167" s="53">
        <v>45499</v>
      </c>
      <c r="B167" s="52" t="s">
        <v>3654</v>
      </c>
      <c r="C167" s="51">
        <v>0.47916666666666669</v>
      </c>
      <c r="D167" s="50">
        <v>2404724</v>
      </c>
      <c r="E167" s="50" t="s">
        <v>21</v>
      </c>
      <c r="F167" s="50" t="s">
        <v>55</v>
      </c>
      <c r="G167" s="49">
        <v>14.4</v>
      </c>
      <c r="H167" s="49"/>
      <c r="I167" s="49"/>
      <c r="J167" s="39"/>
      <c r="K167" s="45"/>
      <c r="L167" s="47"/>
      <c r="M167" s="47"/>
      <c r="N167" s="47"/>
      <c r="O167" s="47"/>
      <c r="P167" s="47"/>
      <c r="Q167" s="45"/>
      <c r="R167" s="47"/>
      <c r="S167" s="677"/>
      <c r="T167" s="677"/>
      <c r="U167" s="48"/>
      <c r="V167" s="47"/>
      <c r="W167" s="47"/>
      <c r="X167" s="46">
        <v>77.650000000000006</v>
      </c>
      <c r="Y167" s="46">
        <v>-1.28</v>
      </c>
      <c r="Z167" s="46">
        <v>25.71</v>
      </c>
      <c r="AA167" s="45"/>
      <c r="AB167" s="45"/>
      <c r="AC167" s="39"/>
      <c r="AD167" s="678"/>
      <c r="AE167" s="125"/>
      <c r="AF167" s="125"/>
      <c r="AG167" s="125"/>
      <c r="AH167" s="680" t="s">
        <v>55</v>
      </c>
      <c r="AI167" s="44" t="s">
        <v>55</v>
      </c>
      <c r="AJ167" s="44" t="s">
        <v>32</v>
      </c>
      <c r="AK167" s="44" t="s">
        <v>3665</v>
      </c>
    </row>
    <row r="168" spans="1:37" ht="15.75" customHeight="1">
      <c r="A168" s="53">
        <v>45513</v>
      </c>
      <c r="B168" s="52" t="s">
        <v>3666</v>
      </c>
      <c r="C168" s="51">
        <v>0.51041666666666663</v>
      </c>
      <c r="D168" s="50">
        <v>2405017</v>
      </c>
      <c r="E168" s="50" t="s">
        <v>39</v>
      </c>
      <c r="F168" s="50" t="s">
        <v>55</v>
      </c>
      <c r="G168" s="49">
        <v>14</v>
      </c>
      <c r="H168" s="49"/>
      <c r="I168" s="49"/>
      <c r="J168" s="39"/>
      <c r="K168" s="45"/>
      <c r="L168" s="47"/>
      <c r="M168" s="47"/>
      <c r="N168" s="47"/>
      <c r="O168" s="47"/>
      <c r="P168" s="47"/>
      <c r="Q168" s="45"/>
      <c r="R168" s="47"/>
      <c r="S168" s="677"/>
      <c r="T168" s="677"/>
      <c r="U168" s="48"/>
      <c r="V168" s="47"/>
      <c r="W168" s="47"/>
      <c r="X168" s="46"/>
      <c r="Y168" s="46"/>
      <c r="Z168" s="46"/>
      <c r="AA168" s="45"/>
      <c r="AB168" s="45"/>
      <c r="AC168" s="39"/>
      <c r="AD168" s="678"/>
      <c r="AE168" s="125"/>
      <c r="AF168" s="125" t="s">
        <v>55</v>
      </c>
      <c r="AG168" s="125" t="s">
        <v>55</v>
      </c>
      <c r="AH168" s="680" t="s">
        <v>55</v>
      </c>
      <c r="AI168" s="44" t="s">
        <v>55</v>
      </c>
      <c r="AJ168" s="44" t="s">
        <v>32</v>
      </c>
      <c r="AK168" s="44" t="s">
        <v>3667</v>
      </c>
    </row>
    <row r="169" spans="1:37" ht="15.75" customHeight="1">
      <c r="A169" s="53">
        <v>45514</v>
      </c>
      <c r="B169" s="52" t="s">
        <v>3666</v>
      </c>
      <c r="C169" s="51">
        <v>0.41666666666666669</v>
      </c>
      <c r="D169" s="50">
        <v>2405025</v>
      </c>
      <c r="E169" s="50" t="s">
        <v>39</v>
      </c>
      <c r="F169" s="50" t="s">
        <v>55</v>
      </c>
      <c r="G169" s="49">
        <v>14.1</v>
      </c>
      <c r="H169" s="49"/>
      <c r="I169" s="49"/>
      <c r="J169" s="39"/>
      <c r="K169" s="45">
        <v>0</v>
      </c>
      <c r="L169" s="47"/>
      <c r="M169" s="47">
        <v>10</v>
      </c>
      <c r="N169" s="47">
        <v>25</v>
      </c>
      <c r="O169" s="47"/>
      <c r="P169" s="47">
        <v>44</v>
      </c>
      <c r="Q169" s="45">
        <v>9</v>
      </c>
      <c r="R169" s="47">
        <v>5</v>
      </c>
      <c r="S169" s="677">
        <f>SUM(M169:P169)</f>
        <v>79</v>
      </c>
      <c r="T169" s="677">
        <f>SUM(MG[[#This Row],[G 710µ]:[G 450µ]])</f>
        <v>83</v>
      </c>
      <c r="U169" s="48"/>
      <c r="V169" s="47">
        <v>2</v>
      </c>
      <c r="W169" s="47">
        <v>3</v>
      </c>
      <c r="X169" s="46">
        <v>75.56</v>
      </c>
      <c r="Y169" s="46">
        <v>-0.28999999999999998</v>
      </c>
      <c r="Z169" s="46">
        <v>23.42</v>
      </c>
      <c r="AA169" s="45"/>
      <c r="AB169" s="45"/>
      <c r="AC169" s="39"/>
      <c r="AD169" s="678"/>
      <c r="AE169" s="125"/>
      <c r="AF169" s="125" t="s">
        <v>55</v>
      </c>
      <c r="AG169" s="125" t="s">
        <v>55</v>
      </c>
      <c r="AH169" s="680" t="s">
        <v>55</v>
      </c>
      <c r="AI169" s="44" t="s">
        <v>55</v>
      </c>
      <c r="AJ169" s="44" t="s">
        <v>32</v>
      </c>
      <c r="AK169" s="44" t="s">
        <v>3668</v>
      </c>
    </row>
    <row r="170" spans="1:37" ht="15.75" customHeight="1">
      <c r="A170" s="53">
        <v>45517</v>
      </c>
      <c r="B170" s="52" t="s">
        <v>3666</v>
      </c>
      <c r="C170" s="51">
        <v>0.48958333333333331</v>
      </c>
      <c r="D170" s="50">
        <v>2405093</v>
      </c>
      <c r="E170" s="50" t="s">
        <v>39</v>
      </c>
      <c r="F170" s="50" t="s">
        <v>55</v>
      </c>
      <c r="G170" s="49">
        <v>13.78</v>
      </c>
      <c r="H170" s="49"/>
      <c r="I170" s="49"/>
      <c r="J170" s="39"/>
      <c r="K170" s="45"/>
      <c r="L170" s="47"/>
      <c r="M170" s="47"/>
      <c r="N170" s="47"/>
      <c r="O170" s="47"/>
      <c r="P170" s="47"/>
      <c r="Q170" s="45"/>
      <c r="R170" s="47"/>
      <c r="S170" s="677"/>
      <c r="T170" s="677">
        <f>SUM(MG[[#This Row],[G 710µ]:[G 450µ]])</f>
        <v>0</v>
      </c>
      <c r="U170" s="48"/>
      <c r="V170" s="47"/>
      <c r="W170" s="47"/>
      <c r="X170" s="46">
        <v>75.12</v>
      </c>
      <c r="Y170" s="46">
        <v>0.56000000000000005</v>
      </c>
      <c r="Z170" s="46">
        <v>23.94</v>
      </c>
      <c r="AA170" s="45">
        <v>7</v>
      </c>
      <c r="AB170" s="45">
        <v>44</v>
      </c>
      <c r="AC170" s="39"/>
      <c r="AD170" s="678"/>
      <c r="AE170" s="670" t="s">
        <v>27</v>
      </c>
      <c r="AF170" s="125" t="s">
        <v>55</v>
      </c>
      <c r="AG170" s="125" t="s">
        <v>55</v>
      </c>
      <c r="AH170" s="680" t="s">
        <v>55</v>
      </c>
      <c r="AI170" s="44" t="s">
        <v>55</v>
      </c>
      <c r="AJ170" s="44" t="s">
        <v>32</v>
      </c>
      <c r="AK170" s="44" t="s">
        <v>3669</v>
      </c>
    </row>
    <row r="171" spans="1:37" ht="15.75" customHeight="1">
      <c r="A171" s="53">
        <v>45518</v>
      </c>
      <c r="B171" s="52" t="s">
        <v>3666</v>
      </c>
      <c r="C171" s="51">
        <v>0.40972222222222221</v>
      </c>
      <c r="D171" s="50">
        <v>2405121</v>
      </c>
      <c r="E171" s="50" t="s">
        <v>39</v>
      </c>
      <c r="F171" s="50" t="s">
        <v>55</v>
      </c>
      <c r="G171" s="49">
        <v>14.16</v>
      </c>
      <c r="H171" s="49"/>
      <c r="I171" s="49"/>
      <c r="J171" s="39"/>
      <c r="K171" s="45">
        <v>0.4</v>
      </c>
      <c r="L171" s="47"/>
      <c r="M171" s="47">
        <v>9</v>
      </c>
      <c r="N171" s="47">
        <v>26</v>
      </c>
      <c r="O171" s="47"/>
      <c r="P171" s="47">
        <v>42</v>
      </c>
      <c r="Q171" s="45">
        <v>10</v>
      </c>
      <c r="R171" s="47">
        <v>6</v>
      </c>
      <c r="S171" s="677">
        <f>SUM(M171:P171)</f>
        <v>77</v>
      </c>
      <c r="T171" s="677">
        <f>SUM(MG[[#This Row],[G 710µ]:[G 450µ]])</f>
        <v>84</v>
      </c>
      <c r="U171" s="48"/>
      <c r="V171" s="47">
        <v>2</v>
      </c>
      <c r="W171" s="47">
        <v>4</v>
      </c>
      <c r="X171" s="46">
        <v>73.64</v>
      </c>
      <c r="Y171" s="46">
        <v>-0.12</v>
      </c>
      <c r="Z171" s="46">
        <v>23.2</v>
      </c>
      <c r="AA171" s="45">
        <v>2</v>
      </c>
      <c r="AB171" s="45">
        <v>20</v>
      </c>
      <c r="AC171" s="39">
        <v>0.8</v>
      </c>
      <c r="AD171" s="678"/>
      <c r="AE171" s="125"/>
      <c r="AF171" s="125" t="s">
        <v>55</v>
      </c>
      <c r="AG171" s="125" t="s">
        <v>55</v>
      </c>
      <c r="AH171" s="680" t="s">
        <v>55</v>
      </c>
      <c r="AI171" s="44" t="s">
        <v>55</v>
      </c>
      <c r="AJ171" s="44" t="s">
        <v>32</v>
      </c>
      <c r="AK171" s="44" t="s">
        <v>3670</v>
      </c>
    </row>
    <row r="172" spans="1:37" ht="15.75" customHeight="1">
      <c r="A172" s="53">
        <v>45520</v>
      </c>
      <c r="B172" s="52" t="s">
        <v>3666</v>
      </c>
      <c r="C172" s="51">
        <v>0.40972222222222221</v>
      </c>
      <c r="D172" s="50">
        <v>2405177</v>
      </c>
      <c r="E172" s="50" t="s">
        <v>39</v>
      </c>
      <c r="F172" s="50" t="s">
        <v>55</v>
      </c>
      <c r="G172" s="49">
        <v>14.2</v>
      </c>
      <c r="H172" s="49"/>
      <c r="I172" s="49"/>
      <c r="J172" s="39"/>
      <c r="K172" s="45"/>
      <c r="L172" s="47"/>
      <c r="M172" s="47"/>
      <c r="N172" s="47"/>
      <c r="O172" s="47"/>
      <c r="P172" s="47"/>
      <c r="Q172" s="45"/>
      <c r="R172" s="47"/>
      <c r="S172" s="677"/>
      <c r="T172" s="677"/>
      <c r="U172" s="48"/>
      <c r="V172" s="47"/>
      <c r="W172" s="47"/>
      <c r="X172" s="46">
        <v>76.11</v>
      </c>
      <c r="Y172" s="46">
        <v>-0.7</v>
      </c>
      <c r="Z172" s="46">
        <v>23.63</v>
      </c>
      <c r="AA172" s="45"/>
      <c r="AB172" s="45"/>
      <c r="AC172" s="39"/>
      <c r="AD172" s="678"/>
      <c r="AE172" s="125"/>
      <c r="AF172" s="125" t="s">
        <v>55</v>
      </c>
      <c r="AG172" s="125" t="s">
        <v>55</v>
      </c>
      <c r="AH172" s="680" t="s">
        <v>55</v>
      </c>
      <c r="AI172" s="44" t="s">
        <v>55</v>
      </c>
      <c r="AJ172" s="44" t="s">
        <v>32</v>
      </c>
      <c r="AK172" s="44" t="s">
        <v>3671</v>
      </c>
    </row>
    <row r="173" spans="1:37" ht="15.75" customHeight="1">
      <c r="A173" s="53">
        <v>45523</v>
      </c>
      <c r="B173" s="52" t="s">
        <v>3666</v>
      </c>
      <c r="C173" s="51">
        <v>0.49027777777777776</v>
      </c>
      <c r="D173" s="50">
        <v>2405265</v>
      </c>
      <c r="E173" s="50" t="s">
        <v>21</v>
      </c>
      <c r="F173" s="50" t="s">
        <v>55</v>
      </c>
      <c r="G173" s="49">
        <v>14.09</v>
      </c>
      <c r="H173" s="49"/>
      <c r="I173" s="49"/>
      <c r="J173" s="39"/>
      <c r="K173" s="45"/>
      <c r="L173" s="47"/>
      <c r="M173" s="47"/>
      <c r="N173" s="47"/>
      <c r="O173" s="47"/>
      <c r="P173" s="47"/>
      <c r="Q173" s="45"/>
      <c r="R173" s="47"/>
      <c r="S173" s="677"/>
      <c r="T173" s="677"/>
      <c r="U173" s="48"/>
      <c r="V173" s="47"/>
      <c r="W173" s="47"/>
      <c r="X173" s="46">
        <v>78.63</v>
      </c>
      <c r="Y173" s="46">
        <v>-0.8</v>
      </c>
      <c r="Z173" s="46">
        <v>23.51</v>
      </c>
      <c r="AA173" s="45">
        <v>1</v>
      </c>
      <c r="AB173" s="45">
        <v>30</v>
      </c>
      <c r="AC173" s="39">
        <v>0.79</v>
      </c>
      <c r="AD173" s="678"/>
      <c r="AE173" s="670" t="s">
        <v>46</v>
      </c>
      <c r="AF173" s="125"/>
      <c r="AG173" s="125"/>
      <c r="AH173" s="680" t="s">
        <v>55</v>
      </c>
      <c r="AI173" s="44" t="s">
        <v>55</v>
      </c>
      <c r="AJ173" s="44" t="s">
        <v>32</v>
      </c>
      <c r="AK173" s="44" t="s">
        <v>3672</v>
      </c>
    </row>
    <row r="174" spans="1:37" ht="15.75" customHeight="1">
      <c r="A174" s="53">
        <v>45523</v>
      </c>
      <c r="B174" s="52" t="s">
        <v>3666</v>
      </c>
      <c r="C174" s="51">
        <v>0.5</v>
      </c>
      <c r="D174" s="50">
        <v>2405267</v>
      </c>
      <c r="E174" s="50" t="s">
        <v>21</v>
      </c>
      <c r="F174" s="50" t="s">
        <v>55</v>
      </c>
      <c r="G174" s="49">
        <v>13.6</v>
      </c>
      <c r="H174" s="49"/>
      <c r="I174" s="49"/>
      <c r="J174" s="39"/>
      <c r="K174" s="45"/>
      <c r="L174" s="47"/>
      <c r="M174" s="47"/>
      <c r="N174" s="47"/>
      <c r="O174" s="47"/>
      <c r="P174" s="47"/>
      <c r="Q174" s="45"/>
      <c r="R174" s="47"/>
      <c r="S174" s="677"/>
      <c r="T174" s="677"/>
      <c r="U174" s="48"/>
      <c r="V174" s="47"/>
      <c r="W174" s="47"/>
      <c r="X174" s="46">
        <v>76.38</v>
      </c>
      <c r="Y174" s="46">
        <v>-0.34</v>
      </c>
      <c r="Z174" s="46">
        <v>23.9</v>
      </c>
      <c r="AA174" s="45"/>
      <c r="AB174" s="45"/>
      <c r="AC174" s="39"/>
      <c r="AD174" s="678"/>
      <c r="AE174" s="125"/>
      <c r="AF174" s="125"/>
      <c r="AG174" s="125"/>
      <c r="AH174" s="680" t="s">
        <v>55</v>
      </c>
      <c r="AI174" s="44" t="s">
        <v>55</v>
      </c>
      <c r="AJ174" s="44" t="s">
        <v>32</v>
      </c>
      <c r="AK174" s="44" t="s">
        <v>3673</v>
      </c>
    </row>
    <row r="175" spans="1:37" ht="15.75" customHeight="1">
      <c r="A175" s="53">
        <v>45525</v>
      </c>
      <c r="B175" s="52" t="s">
        <v>3666</v>
      </c>
      <c r="C175" s="51">
        <v>0.41666666666666669</v>
      </c>
      <c r="D175" s="50">
        <v>2405325</v>
      </c>
      <c r="E175" s="50" t="s">
        <v>39</v>
      </c>
      <c r="F175" s="50" t="s">
        <v>55</v>
      </c>
      <c r="G175" s="49">
        <v>14.2</v>
      </c>
      <c r="H175" s="49"/>
      <c r="I175" s="49"/>
      <c r="J175" s="39"/>
      <c r="K175" s="45">
        <v>0.2</v>
      </c>
      <c r="L175" s="47"/>
      <c r="M175" s="47">
        <v>10</v>
      </c>
      <c r="N175" s="47">
        <v>29</v>
      </c>
      <c r="O175" s="47"/>
      <c r="P175" s="47">
        <v>42</v>
      </c>
      <c r="Q175" s="45">
        <v>8.1999999999999993</v>
      </c>
      <c r="R175" s="47">
        <v>5</v>
      </c>
      <c r="S175" s="677">
        <f>SUM(M175:P175)</f>
        <v>81</v>
      </c>
      <c r="T175" s="677">
        <f>SUM(MG[[#This Row],[G 710µ]:[G 450µ]])</f>
        <v>84.2</v>
      </c>
      <c r="U175" s="48"/>
      <c r="V175" s="47">
        <v>3</v>
      </c>
      <c r="W175" s="47">
        <v>2</v>
      </c>
      <c r="X175" s="46">
        <v>78.13</v>
      </c>
      <c r="Y175" s="46">
        <v>-0.45</v>
      </c>
      <c r="Z175" s="46">
        <v>22.68</v>
      </c>
      <c r="AA175" s="45">
        <v>4</v>
      </c>
      <c r="AB175" s="45">
        <v>45</v>
      </c>
      <c r="AC175" s="39"/>
      <c r="AD175" s="678"/>
      <c r="AE175" s="670" t="s">
        <v>27</v>
      </c>
      <c r="AF175" s="125" t="s">
        <v>55</v>
      </c>
      <c r="AG175" s="125" t="s">
        <v>55</v>
      </c>
      <c r="AH175" s="680" t="s">
        <v>55</v>
      </c>
      <c r="AI175" s="44" t="s">
        <v>55</v>
      </c>
      <c r="AJ175" s="44" t="s">
        <v>32</v>
      </c>
      <c r="AK175" s="44" t="s">
        <v>3674</v>
      </c>
    </row>
    <row r="176" spans="1:37" ht="15.75" customHeight="1">
      <c r="A176" s="53">
        <v>45526</v>
      </c>
      <c r="B176" s="52" t="s">
        <v>3666</v>
      </c>
      <c r="C176" s="51">
        <v>0.5</v>
      </c>
      <c r="D176" s="50">
        <v>2405361</v>
      </c>
      <c r="E176" s="50" t="s">
        <v>39</v>
      </c>
      <c r="F176" s="50" t="s">
        <v>55</v>
      </c>
      <c r="G176" s="49">
        <v>13.77</v>
      </c>
      <c r="H176" s="49"/>
      <c r="I176" s="49"/>
      <c r="J176" s="39"/>
      <c r="K176" s="45"/>
      <c r="L176" s="47"/>
      <c r="M176" s="47"/>
      <c r="N176" s="47"/>
      <c r="O176" s="47"/>
      <c r="P176" s="47"/>
      <c r="Q176" s="45"/>
      <c r="R176" s="47"/>
      <c r="S176" s="677"/>
      <c r="T176" s="677"/>
      <c r="U176" s="48"/>
      <c r="V176" s="47"/>
      <c r="W176" s="47"/>
      <c r="X176" s="46">
        <v>78.8</v>
      </c>
      <c r="Y176" s="46">
        <v>-0.33</v>
      </c>
      <c r="Z176" s="46">
        <v>22.45</v>
      </c>
      <c r="AA176" s="45"/>
      <c r="AB176" s="45"/>
      <c r="AC176" s="39"/>
      <c r="AD176" s="678"/>
      <c r="AE176" s="125"/>
      <c r="AF176" s="125" t="s">
        <v>55</v>
      </c>
      <c r="AG176" s="125" t="s">
        <v>55</v>
      </c>
      <c r="AH176" s="680" t="s">
        <v>55</v>
      </c>
      <c r="AI176" s="44" t="s">
        <v>55</v>
      </c>
      <c r="AJ176" s="44" t="s">
        <v>32</v>
      </c>
      <c r="AK176" s="44" t="s">
        <v>3675</v>
      </c>
    </row>
    <row r="177" spans="1:37" ht="15.75" customHeight="1">
      <c r="A177" s="53">
        <v>45527</v>
      </c>
      <c r="B177" s="52" t="s">
        <v>3666</v>
      </c>
      <c r="C177" s="51">
        <v>0.39583333333333331</v>
      </c>
      <c r="D177" s="50">
        <v>2405396</v>
      </c>
      <c r="E177" s="50" t="s">
        <v>39</v>
      </c>
      <c r="F177" s="50" t="s">
        <v>55</v>
      </c>
      <c r="G177" s="49">
        <v>14.06</v>
      </c>
      <c r="H177" s="49"/>
      <c r="I177" s="49"/>
      <c r="J177" s="39"/>
      <c r="K177" s="45"/>
      <c r="L177" s="47"/>
      <c r="M177" s="47"/>
      <c r="N177" s="47"/>
      <c r="O177" s="47"/>
      <c r="P177" s="47"/>
      <c r="Q177" s="45"/>
      <c r="R177" s="47"/>
      <c r="S177" s="677"/>
      <c r="T177" s="677"/>
      <c r="U177" s="48"/>
      <c r="V177" s="47"/>
      <c r="W177" s="47"/>
      <c r="X177" s="46">
        <v>78.94</v>
      </c>
      <c r="Y177" s="46">
        <v>-0.61</v>
      </c>
      <c r="Z177" s="46">
        <v>23.64</v>
      </c>
      <c r="AA177" s="45">
        <v>3</v>
      </c>
      <c r="AB177" s="45">
        <v>40</v>
      </c>
      <c r="AC177" s="39">
        <v>0.83</v>
      </c>
      <c r="AD177" s="678"/>
      <c r="AE177" s="670" t="s">
        <v>46</v>
      </c>
      <c r="AF177" s="125" t="s">
        <v>55</v>
      </c>
      <c r="AG177" s="125" t="s">
        <v>55</v>
      </c>
      <c r="AH177" s="680" t="s">
        <v>55</v>
      </c>
      <c r="AI177" s="44" t="s">
        <v>55</v>
      </c>
      <c r="AJ177" s="44" t="s">
        <v>32</v>
      </c>
      <c r="AK177" s="44" t="s">
        <v>3676</v>
      </c>
    </row>
    <row r="178" spans="1:37" ht="15.75" customHeight="1">
      <c r="A178" s="53">
        <v>45530</v>
      </c>
      <c r="B178" s="52" t="s">
        <v>3666</v>
      </c>
      <c r="C178" s="51">
        <v>0.4375</v>
      </c>
      <c r="D178" s="50">
        <v>2405447</v>
      </c>
      <c r="E178" s="50" t="s">
        <v>39</v>
      </c>
      <c r="F178" s="50" t="s">
        <v>55</v>
      </c>
      <c r="G178" s="49">
        <v>13.8</v>
      </c>
      <c r="H178" s="49"/>
      <c r="I178" s="49"/>
      <c r="J178" s="39"/>
      <c r="K178" s="45">
        <v>0.3</v>
      </c>
      <c r="L178" s="47"/>
      <c r="M178" s="47">
        <v>8</v>
      </c>
      <c r="N178" s="47">
        <v>27</v>
      </c>
      <c r="O178" s="47"/>
      <c r="P178" s="47">
        <v>44</v>
      </c>
      <c r="Q178" s="45">
        <v>8</v>
      </c>
      <c r="R178" s="47">
        <v>6</v>
      </c>
      <c r="S178" s="677">
        <f>SUM(M178:P178)</f>
        <v>79</v>
      </c>
      <c r="T178" s="677">
        <f>SUM(MG[[#This Row],[G 710µ]:[G 450µ]])</f>
        <v>85</v>
      </c>
      <c r="U178" s="48"/>
      <c r="V178" s="47">
        <v>2</v>
      </c>
      <c r="W178" s="47">
        <v>3</v>
      </c>
      <c r="X178" s="46">
        <v>78.319999999999993</v>
      </c>
      <c r="Y178" s="46">
        <v>-0.76</v>
      </c>
      <c r="Z178" s="46">
        <v>24.29</v>
      </c>
      <c r="AA178" s="45">
        <v>5</v>
      </c>
      <c r="AB178" s="45">
        <v>50</v>
      </c>
      <c r="AC178" s="39"/>
      <c r="AD178" s="678"/>
      <c r="AE178" s="670" t="s">
        <v>27</v>
      </c>
      <c r="AF178" s="125" t="s">
        <v>55</v>
      </c>
      <c r="AG178" s="125" t="s">
        <v>55</v>
      </c>
      <c r="AH178" s="680" t="s">
        <v>55</v>
      </c>
      <c r="AI178" s="44" t="s">
        <v>55</v>
      </c>
      <c r="AJ178" s="44" t="s">
        <v>32</v>
      </c>
      <c r="AK178" s="44" t="s">
        <v>3677</v>
      </c>
    </row>
    <row r="179" spans="1:37" ht="15.75" customHeight="1">
      <c r="A179" s="53">
        <v>45531</v>
      </c>
      <c r="B179" s="52" t="s">
        <v>3666</v>
      </c>
      <c r="C179" s="51">
        <v>0.4375</v>
      </c>
      <c r="D179" s="50">
        <v>2405472</v>
      </c>
      <c r="E179" s="50" t="s">
        <v>39</v>
      </c>
      <c r="F179" s="50" t="s">
        <v>55</v>
      </c>
      <c r="G179" s="49">
        <v>14.11</v>
      </c>
      <c r="H179" s="49"/>
      <c r="I179" s="49"/>
      <c r="J179" s="39"/>
      <c r="K179" s="45"/>
      <c r="L179" s="47"/>
      <c r="M179" s="47"/>
      <c r="N179" s="47"/>
      <c r="O179" s="47"/>
      <c r="P179" s="47"/>
      <c r="Q179" s="45"/>
      <c r="R179" s="47"/>
      <c r="S179" s="677"/>
      <c r="T179" s="677"/>
      <c r="U179" s="48"/>
      <c r="V179" s="47"/>
      <c r="W179" s="47"/>
      <c r="X179" s="46">
        <v>78.02</v>
      </c>
      <c r="Y179" s="46">
        <v>-0.54</v>
      </c>
      <c r="Z179" s="46">
        <v>24.18</v>
      </c>
      <c r="AA179" s="45">
        <v>5</v>
      </c>
      <c r="AB179" s="45">
        <v>44</v>
      </c>
      <c r="AC179" s="39">
        <v>0.84</v>
      </c>
      <c r="AD179" s="678"/>
      <c r="AE179" s="670" t="s">
        <v>27</v>
      </c>
      <c r="AF179" s="125" t="s">
        <v>55</v>
      </c>
      <c r="AG179" s="125" t="s">
        <v>55</v>
      </c>
      <c r="AH179" s="680" t="s">
        <v>55</v>
      </c>
      <c r="AI179" s="44" t="s">
        <v>55</v>
      </c>
      <c r="AJ179" s="44" t="s">
        <v>32</v>
      </c>
      <c r="AK179" s="44" t="s">
        <v>3678</v>
      </c>
    </row>
    <row r="180" spans="1:37" ht="15.75" customHeight="1">
      <c r="A180" s="53">
        <v>45532</v>
      </c>
      <c r="B180" s="52" t="s">
        <v>3666</v>
      </c>
      <c r="C180" s="51">
        <v>0.39583333333333331</v>
      </c>
      <c r="D180" s="50">
        <v>2405495</v>
      </c>
      <c r="E180" s="50" t="s">
        <v>39</v>
      </c>
      <c r="F180" s="50" t="s">
        <v>55</v>
      </c>
      <c r="G180" s="49">
        <v>14.21</v>
      </c>
      <c r="H180" s="49">
        <v>14.5</v>
      </c>
      <c r="I180" s="49"/>
      <c r="J180" s="39"/>
      <c r="K180" s="45"/>
      <c r="L180" s="47"/>
      <c r="M180" s="47"/>
      <c r="N180" s="47"/>
      <c r="O180" s="47"/>
      <c r="P180" s="47"/>
      <c r="Q180" s="45"/>
      <c r="R180" s="47"/>
      <c r="S180" s="677"/>
      <c r="T180" s="677"/>
      <c r="U180" s="48"/>
      <c r="V180" s="47"/>
      <c r="W180" s="47"/>
      <c r="X180" s="46">
        <v>77.53</v>
      </c>
      <c r="Y180" s="46">
        <v>-0.85</v>
      </c>
      <c r="Z180" s="46">
        <v>23.91</v>
      </c>
      <c r="AA180" s="45">
        <v>2</v>
      </c>
      <c r="AB180" s="45">
        <v>39</v>
      </c>
      <c r="AC180" s="39"/>
      <c r="AD180" s="678"/>
      <c r="AE180" s="670" t="s">
        <v>46</v>
      </c>
      <c r="AF180" s="125" t="s">
        <v>55</v>
      </c>
      <c r="AG180" s="125" t="s">
        <v>55</v>
      </c>
      <c r="AH180" s="680" t="s">
        <v>55</v>
      </c>
      <c r="AI180" s="44" t="s">
        <v>55</v>
      </c>
      <c r="AJ180" s="44" t="s">
        <v>32</v>
      </c>
      <c r="AK180" s="44" t="s">
        <v>3679</v>
      </c>
    </row>
    <row r="181" spans="1:37" ht="15.75" customHeight="1">
      <c r="A181" s="53">
        <v>45532</v>
      </c>
      <c r="B181" s="52" t="s">
        <v>3666</v>
      </c>
      <c r="C181" s="51">
        <v>0.5</v>
      </c>
      <c r="D181" s="50">
        <v>2405502</v>
      </c>
      <c r="E181" s="50" t="s">
        <v>39</v>
      </c>
      <c r="F181" s="50" t="s">
        <v>55</v>
      </c>
      <c r="G181" s="49">
        <v>14</v>
      </c>
      <c r="H181" s="49"/>
      <c r="I181" s="49"/>
      <c r="J181" s="39"/>
      <c r="K181" s="45"/>
      <c r="L181" s="47"/>
      <c r="M181" s="47"/>
      <c r="N181" s="47"/>
      <c r="O181" s="47"/>
      <c r="P181" s="47"/>
      <c r="Q181" s="45"/>
      <c r="R181" s="47"/>
      <c r="S181" s="677"/>
      <c r="T181" s="677"/>
      <c r="U181" s="48"/>
      <c r="V181" s="47"/>
      <c r="W181" s="47"/>
      <c r="X181" s="46"/>
      <c r="Y181" s="46"/>
      <c r="Z181" s="46"/>
      <c r="AA181" s="45"/>
      <c r="AB181" s="45"/>
      <c r="AC181" s="39"/>
      <c r="AD181" s="678"/>
      <c r="AE181" s="125"/>
      <c r="AF181" s="125"/>
      <c r="AG181" s="125"/>
      <c r="AH181" s="680"/>
      <c r="AI181" s="44"/>
      <c r="AJ181" s="44"/>
      <c r="AK181" s="44" t="s">
        <v>3680</v>
      </c>
    </row>
    <row r="182" spans="1:37" ht="15.75" customHeight="1">
      <c r="A182" s="53">
        <v>45533</v>
      </c>
      <c r="B182" s="52" t="s">
        <v>3666</v>
      </c>
      <c r="C182" s="51">
        <v>0.39583333333333331</v>
      </c>
      <c r="D182" s="50">
        <v>2405520</v>
      </c>
      <c r="E182" s="50" t="s">
        <v>39</v>
      </c>
      <c r="F182" s="50" t="s">
        <v>55</v>
      </c>
      <c r="G182" s="49">
        <v>13.87</v>
      </c>
      <c r="H182" s="49"/>
      <c r="I182" s="49"/>
      <c r="J182" s="39"/>
      <c r="K182" s="45"/>
      <c r="L182" s="47"/>
      <c r="M182" s="47"/>
      <c r="N182" s="47"/>
      <c r="O182" s="47"/>
      <c r="P182" s="47"/>
      <c r="Q182" s="45"/>
      <c r="R182" s="47"/>
      <c r="S182" s="677"/>
      <c r="T182" s="677"/>
      <c r="U182" s="48"/>
      <c r="V182" s="47"/>
      <c r="W182" s="47"/>
      <c r="X182" s="46">
        <v>77.95</v>
      </c>
      <c r="Y182" s="46">
        <v>-0.67</v>
      </c>
      <c r="Z182" s="46">
        <v>23.69</v>
      </c>
      <c r="AA182" s="45">
        <v>6</v>
      </c>
      <c r="AB182" s="45">
        <v>30</v>
      </c>
      <c r="AC182" s="39"/>
      <c r="AD182" s="678"/>
      <c r="AE182" s="670" t="s">
        <v>27</v>
      </c>
      <c r="AF182" s="125" t="s">
        <v>55</v>
      </c>
      <c r="AG182" s="125" t="s">
        <v>55</v>
      </c>
      <c r="AH182" s="680" t="s">
        <v>55</v>
      </c>
      <c r="AI182" s="44" t="s">
        <v>55</v>
      </c>
      <c r="AJ182" s="44" t="s">
        <v>32</v>
      </c>
      <c r="AK182" s="44" t="s">
        <v>3681</v>
      </c>
    </row>
    <row r="183" spans="1:37" ht="15.75" customHeight="1">
      <c r="A183" s="53">
        <v>45533</v>
      </c>
      <c r="B183" s="52" t="s">
        <v>3666</v>
      </c>
      <c r="C183" s="51">
        <v>0.5625</v>
      </c>
      <c r="D183" s="50">
        <v>2405525</v>
      </c>
      <c r="E183" s="50" t="s">
        <v>39</v>
      </c>
      <c r="F183" s="50" t="s">
        <v>55</v>
      </c>
      <c r="G183" s="49">
        <v>14.11</v>
      </c>
      <c r="H183" s="49"/>
      <c r="I183" s="49"/>
      <c r="J183" s="39"/>
      <c r="K183" s="45"/>
      <c r="L183" s="47"/>
      <c r="M183" s="47"/>
      <c r="N183" s="47"/>
      <c r="O183" s="47"/>
      <c r="P183" s="47"/>
      <c r="Q183" s="45"/>
      <c r="R183" s="47"/>
      <c r="S183" s="677"/>
      <c r="T183" s="677"/>
      <c r="U183" s="48"/>
      <c r="V183" s="47"/>
      <c r="W183" s="47"/>
      <c r="X183" s="46"/>
      <c r="Y183" s="46"/>
      <c r="Z183" s="46"/>
      <c r="AA183" s="45"/>
      <c r="AB183" s="45"/>
      <c r="AC183" s="39"/>
      <c r="AD183" s="678"/>
      <c r="AE183" s="125"/>
      <c r="AF183" s="125" t="s">
        <v>55</v>
      </c>
      <c r="AG183" s="125" t="s">
        <v>55</v>
      </c>
      <c r="AH183" s="680" t="s">
        <v>55</v>
      </c>
      <c r="AI183" s="44" t="s">
        <v>55</v>
      </c>
      <c r="AJ183" s="44" t="s">
        <v>32</v>
      </c>
      <c r="AK183" s="44" t="s">
        <v>3682</v>
      </c>
    </row>
    <row r="184" spans="1:37" ht="15.75" customHeight="1">
      <c r="A184" s="53">
        <v>45534</v>
      </c>
      <c r="B184" s="52" t="s">
        <v>3666</v>
      </c>
      <c r="C184" s="51">
        <v>0.375</v>
      </c>
      <c r="D184" s="50">
        <v>2405541</v>
      </c>
      <c r="E184" s="50" t="s">
        <v>39</v>
      </c>
      <c r="F184" s="50" t="s">
        <v>55</v>
      </c>
      <c r="G184" s="49">
        <v>14.2</v>
      </c>
      <c r="H184" s="49"/>
      <c r="I184" s="49"/>
      <c r="J184" s="39"/>
      <c r="K184" s="45">
        <v>0</v>
      </c>
      <c r="L184" s="47"/>
      <c r="M184" s="47">
        <v>12</v>
      </c>
      <c r="N184" s="47">
        <v>26</v>
      </c>
      <c r="O184" s="47"/>
      <c r="P184" s="47">
        <v>43</v>
      </c>
      <c r="Q184" s="45">
        <v>7</v>
      </c>
      <c r="R184" s="47">
        <v>5</v>
      </c>
      <c r="S184" s="677">
        <f>SUM(M184:P184)</f>
        <v>81</v>
      </c>
      <c r="T184" s="677">
        <f>SUM(MG[[#This Row],[G 710µ]:[G 450µ]])</f>
        <v>81</v>
      </c>
      <c r="U184" s="48"/>
      <c r="V184" s="47">
        <v>2</v>
      </c>
      <c r="W184" s="47">
        <v>3</v>
      </c>
      <c r="X184" s="46">
        <v>77.34</v>
      </c>
      <c r="Y184" s="46">
        <v>-0.52</v>
      </c>
      <c r="Z184" s="46">
        <v>23.55</v>
      </c>
      <c r="AA184" s="45">
        <v>3</v>
      </c>
      <c r="AB184" s="45">
        <v>35</v>
      </c>
      <c r="AC184" s="39"/>
      <c r="AD184" s="678"/>
      <c r="AE184" s="670" t="s">
        <v>27</v>
      </c>
      <c r="AF184" s="125" t="s">
        <v>55</v>
      </c>
      <c r="AG184" s="125" t="s">
        <v>55</v>
      </c>
      <c r="AH184" s="680" t="s">
        <v>55</v>
      </c>
      <c r="AI184" s="44" t="s">
        <v>55</v>
      </c>
      <c r="AJ184" s="44" t="s">
        <v>32</v>
      </c>
      <c r="AK184" s="44" t="s">
        <v>3683</v>
      </c>
    </row>
    <row r="185" spans="1:37" ht="15.75" customHeight="1">
      <c r="A185" s="53">
        <v>45534</v>
      </c>
      <c r="B185" s="52" t="s">
        <v>3666</v>
      </c>
      <c r="C185" s="51">
        <v>0.55208333333333337</v>
      </c>
      <c r="D185" s="50">
        <v>2405556</v>
      </c>
      <c r="E185" s="50" t="s">
        <v>39</v>
      </c>
      <c r="F185" s="50" t="s">
        <v>55</v>
      </c>
      <c r="G185" s="49">
        <v>14.3</v>
      </c>
      <c r="H185" s="49"/>
      <c r="I185" s="49"/>
      <c r="J185" s="39"/>
      <c r="K185" s="45"/>
      <c r="L185" s="47"/>
      <c r="M185" s="47"/>
      <c r="N185" s="47"/>
      <c r="O185" s="47"/>
      <c r="P185" s="47"/>
      <c r="Q185" s="45"/>
      <c r="R185" s="47"/>
      <c r="S185" s="677"/>
      <c r="T185" s="677">
        <f>SUM(MG[[#This Row],[G 710µ]:[G 450µ]])</f>
        <v>0</v>
      </c>
      <c r="U185" s="48"/>
      <c r="V185" s="47"/>
      <c r="W185" s="47"/>
      <c r="X185" s="46">
        <v>73.08</v>
      </c>
      <c r="Y185" s="46">
        <v>0.89</v>
      </c>
      <c r="Z185" s="46">
        <v>21.89</v>
      </c>
      <c r="AA185" s="45"/>
      <c r="AB185" s="45"/>
      <c r="AC185" s="39"/>
      <c r="AD185" s="678"/>
      <c r="AE185" s="125"/>
      <c r="AF185" s="125" t="s">
        <v>55</v>
      </c>
      <c r="AG185" s="125" t="s">
        <v>55</v>
      </c>
      <c r="AH185" s="680" t="s">
        <v>55</v>
      </c>
      <c r="AI185" s="44" t="s">
        <v>55</v>
      </c>
      <c r="AJ185" s="44" t="s">
        <v>32</v>
      </c>
      <c r="AK185" s="44" t="s">
        <v>3684</v>
      </c>
    </row>
    <row r="186" spans="1:37" ht="15.75" customHeight="1">
      <c r="A186" s="53">
        <v>45536</v>
      </c>
      <c r="B186" s="52" t="s">
        <v>3685</v>
      </c>
      <c r="C186" s="51">
        <v>0.4375</v>
      </c>
      <c r="D186" s="50">
        <v>2405626</v>
      </c>
      <c r="E186" s="50" t="s">
        <v>39</v>
      </c>
      <c r="F186" s="50" t="s">
        <v>55</v>
      </c>
      <c r="G186" s="49">
        <v>13.5</v>
      </c>
      <c r="H186" s="49"/>
      <c r="I186" s="49"/>
      <c r="J186" s="39"/>
      <c r="K186" s="45"/>
      <c r="L186" s="47"/>
      <c r="M186" s="47"/>
      <c r="N186" s="47"/>
      <c r="O186" s="47"/>
      <c r="P186" s="47"/>
      <c r="Q186" s="45"/>
      <c r="R186" s="47"/>
      <c r="S186" s="677"/>
      <c r="T186" s="677">
        <f>SUM(MG[[#This Row],[G 710µ]:[G 450µ]])</f>
        <v>0</v>
      </c>
      <c r="U186" s="48"/>
      <c r="V186" s="47"/>
      <c r="W186" s="47"/>
      <c r="X186" s="46">
        <v>77.13</v>
      </c>
      <c r="Y186" s="46">
        <v>-0.57999999999999996</v>
      </c>
      <c r="Z186" s="46">
        <v>24.28</v>
      </c>
      <c r="AA186" s="45"/>
      <c r="AB186" s="45"/>
      <c r="AC186" s="39"/>
      <c r="AD186" s="678"/>
      <c r="AE186" s="125"/>
      <c r="AF186" s="125" t="s">
        <v>55</v>
      </c>
      <c r="AG186" s="125" t="s">
        <v>55</v>
      </c>
      <c r="AH186" s="680" t="s">
        <v>55</v>
      </c>
      <c r="AI186" s="44" t="s">
        <v>55</v>
      </c>
      <c r="AJ186" s="44" t="s">
        <v>32</v>
      </c>
      <c r="AK186" s="44" t="s">
        <v>3686</v>
      </c>
    </row>
    <row r="187" spans="1:37" ht="15.75" customHeight="1">
      <c r="A187" s="53">
        <v>45537</v>
      </c>
      <c r="B187" s="52" t="s">
        <v>3685</v>
      </c>
      <c r="C187" s="51">
        <v>0.5</v>
      </c>
      <c r="D187" s="50">
        <v>2405630</v>
      </c>
      <c r="E187" s="50" t="s">
        <v>39</v>
      </c>
      <c r="F187" s="50" t="s">
        <v>55</v>
      </c>
      <c r="G187" s="49">
        <v>13.8</v>
      </c>
      <c r="H187" s="49"/>
      <c r="I187" s="49"/>
      <c r="J187" s="39"/>
      <c r="K187" s="45">
        <v>0.5</v>
      </c>
      <c r="L187" s="47"/>
      <c r="M187" s="47">
        <v>8</v>
      </c>
      <c r="N187" s="47">
        <v>29</v>
      </c>
      <c r="O187" s="47"/>
      <c r="P187" s="47">
        <v>48</v>
      </c>
      <c r="Q187" s="45">
        <v>5</v>
      </c>
      <c r="R187" s="47">
        <v>4</v>
      </c>
      <c r="S187" s="677">
        <f>SUM(M187:P187)</f>
        <v>85</v>
      </c>
      <c r="T187" s="677">
        <f>SUM(MG[[#This Row],[G 710µ]:[G 450µ]])</f>
        <v>86</v>
      </c>
      <c r="U187" s="48"/>
      <c r="V187" s="47">
        <v>2</v>
      </c>
      <c r="W187" s="47">
        <v>2</v>
      </c>
      <c r="X187" s="46">
        <v>77.34</v>
      </c>
      <c r="Y187" s="46">
        <v>-0.52</v>
      </c>
      <c r="Z187" s="46">
        <v>23.55</v>
      </c>
      <c r="AA187" s="45">
        <v>4</v>
      </c>
      <c r="AB187" s="45">
        <v>33</v>
      </c>
      <c r="AC187" s="39"/>
      <c r="AD187" s="678"/>
      <c r="AE187" s="670" t="s">
        <v>27</v>
      </c>
      <c r="AF187" s="125" t="s">
        <v>55</v>
      </c>
      <c r="AG187" s="125" t="s">
        <v>55</v>
      </c>
      <c r="AH187" s="680" t="s">
        <v>55</v>
      </c>
      <c r="AI187" s="44" t="s">
        <v>55</v>
      </c>
      <c r="AJ187" s="44" t="s">
        <v>32</v>
      </c>
      <c r="AK187" s="44" t="s">
        <v>3687</v>
      </c>
    </row>
    <row r="188" spans="1:37" ht="15.75" customHeight="1">
      <c r="A188" s="53">
        <v>45538</v>
      </c>
      <c r="B188" s="52" t="s">
        <v>3685</v>
      </c>
      <c r="C188" s="51">
        <v>0.39583333333333331</v>
      </c>
      <c r="D188" s="50">
        <v>2405668</v>
      </c>
      <c r="E188" s="50" t="s">
        <v>39</v>
      </c>
      <c r="F188" s="50" t="s">
        <v>55</v>
      </c>
      <c r="G188" s="49">
        <v>14.3</v>
      </c>
      <c r="H188" s="49">
        <v>14</v>
      </c>
      <c r="I188" s="49"/>
      <c r="J188" s="39"/>
      <c r="K188" s="45"/>
      <c r="L188" s="47"/>
      <c r="M188" s="47"/>
      <c r="N188" s="47"/>
      <c r="O188" s="47"/>
      <c r="P188" s="47"/>
      <c r="Q188" s="45"/>
      <c r="R188" s="47"/>
      <c r="S188" s="677"/>
      <c r="T188" s="677">
        <f>SUM(MG[[#This Row],[G 710µ]:[G 450µ]])</f>
        <v>0</v>
      </c>
      <c r="U188" s="48"/>
      <c r="V188" s="47"/>
      <c r="W188" s="47"/>
      <c r="X188" s="46">
        <v>77.31</v>
      </c>
      <c r="Y188" s="46">
        <v>-0.56000000000000005</v>
      </c>
      <c r="Z188" s="46">
        <v>23.29</v>
      </c>
      <c r="AA188" s="45">
        <v>3</v>
      </c>
      <c r="AB188" s="45">
        <v>40</v>
      </c>
      <c r="AC188" s="39"/>
      <c r="AD188" s="678"/>
      <c r="AE188" s="670" t="s">
        <v>46</v>
      </c>
      <c r="AF188" s="125" t="s">
        <v>55</v>
      </c>
      <c r="AG188" s="125" t="s">
        <v>55</v>
      </c>
      <c r="AH188" s="680" t="s">
        <v>55</v>
      </c>
      <c r="AI188" s="44" t="s">
        <v>55</v>
      </c>
      <c r="AJ188" s="44" t="s">
        <v>32</v>
      </c>
      <c r="AK188" s="44" t="s">
        <v>3688</v>
      </c>
    </row>
    <row r="189" spans="1:37" ht="15.75" customHeight="1">
      <c r="A189" s="53">
        <v>45538</v>
      </c>
      <c r="B189" s="52" t="s">
        <v>3685</v>
      </c>
      <c r="C189" s="51">
        <v>0.5</v>
      </c>
      <c r="D189" s="50">
        <v>2405674</v>
      </c>
      <c r="E189" s="50" t="s">
        <v>39</v>
      </c>
      <c r="F189" s="50" t="s">
        <v>55</v>
      </c>
      <c r="G189" s="49">
        <v>14.14</v>
      </c>
      <c r="H189" s="49"/>
      <c r="I189" s="49"/>
      <c r="J189" s="39"/>
      <c r="K189" s="45"/>
      <c r="L189" s="47"/>
      <c r="M189" s="47"/>
      <c r="N189" s="47"/>
      <c r="O189" s="47"/>
      <c r="P189" s="47"/>
      <c r="Q189" s="45"/>
      <c r="R189" s="47"/>
      <c r="S189" s="677"/>
      <c r="T189" s="677">
        <f>SUM(MG[[#This Row],[G 710µ]:[G 450µ]])</f>
        <v>0</v>
      </c>
      <c r="U189" s="48"/>
      <c r="V189" s="47"/>
      <c r="W189" s="47"/>
      <c r="X189" s="46">
        <v>77.959999999999994</v>
      </c>
      <c r="Y189" s="46">
        <v>-0.79</v>
      </c>
      <c r="Z189" s="46">
        <v>23.27</v>
      </c>
      <c r="AA189" s="45"/>
      <c r="AB189" s="45"/>
      <c r="AC189" s="39"/>
      <c r="AD189" s="678"/>
      <c r="AE189" s="125"/>
      <c r="AF189" s="125" t="s">
        <v>55</v>
      </c>
      <c r="AG189" s="125" t="s">
        <v>55</v>
      </c>
      <c r="AH189" s="680" t="s">
        <v>55</v>
      </c>
      <c r="AI189" s="44" t="s">
        <v>55</v>
      </c>
      <c r="AJ189" s="44" t="s">
        <v>32</v>
      </c>
      <c r="AK189" s="44" t="s">
        <v>3689</v>
      </c>
    </row>
    <row r="190" spans="1:37" ht="15.75" customHeight="1">
      <c r="A190" s="53">
        <v>45539</v>
      </c>
      <c r="B190" s="52" t="s">
        <v>3690</v>
      </c>
      <c r="C190" s="51">
        <v>0.39583333333333331</v>
      </c>
      <c r="D190" s="50">
        <v>2405689</v>
      </c>
      <c r="E190" s="50" t="s">
        <v>39</v>
      </c>
      <c r="F190" s="50" t="s">
        <v>55</v>
      </c>
      <c r="G190" s="49">
        <v>14.17</v>
      </c>
      <c r="H190" s="49"/>
      <c r="I190" s="49"/>
      <c r="J190" s="39"/>
      <c r="K190" s="45">
        <v>0.8</v>
      </c>
      <c r="L190" s="47"/>
      <c r="M190" s="47">
        <v>17</v>
      </c>
      <c r="N190" s="47">
        <v>27.42</v>
      </c>
      <c r="O190" s="47"/>
      <c r="P190" s="47">
        <v>40.799999999999997</v>
      </c>
      <c r="Q190" s="45">
        <v>5.0999999999999996</v>
      </c>
      <c r="R190" s="47">
        <v>3.64</v>
      </c>
      <c r="S190" s="677">
        <f>SUM(M190:P190)</f>
        <v>85.22</v>
      </c>
      <c r="T190" s="677">
        <f>SUM(MG[[#This Row],[G 710µ]:[G 450µ]])</f>
        <v>76.959999999999994</v>
      </c>
      <c r="U190" s="48"/>
      <c r="V190" s="47">
        <v>1.66</v>
      </c>
      <c r="W190" s="47">
        <v>2.94</v>
      </c>
      <c r="X190" s="46">
        <v>76.38</v>
      </c>
      <c r="Y190" s="46">
        <v>0.22</v>
      </c>
      <c r="Z190" s="46">
        <v>23.02</v>
      </c>
      <c r="AA190" s="45">
        <v>3</v>
      </c>
      <c r="AB190" s="45">
        <v>35</v>
      </c>
      <c r="AC190" s="39"/>
      <c r="AD190" s="678"/>
      <c r="AE190" s="125"/>
      <c r="AF190" s="125" t="s">
        <v>55</v>
      </c>
      <c r="AG190" s="125" t="s">
        <v>55</v>
      </c>
      <c r="AH190" s="680" t="s">
        <v>55</v>
      </c>
      <c r="AI190" s="44" t="s">
        <v>55</v>
      </c>
      <c r="AJ190" s="44" t="s">
        <v>32</v>
      </c>
      <c r="AK190" s="44" t="s">
        <v>3691</v>
      </c>
    </row>
    <row r="191" spans="1:37" ht="15.75" customHeight="1">
      <c r="A191" s="53">
        <v>45540</v>
      </c>
      <c r="B191" s="52" t="s">
        <v>3690</v>
      </c>
      <c r="C191" s="51">
        <v>0.4375</v>
      </c>
      <c r="D191" s="50">
        <v>2405736</v>
      </c>
      <c r="E191" s="50" t="s">
        <v>39</v>
      </c>
      <c r="F191" s="50" t="s">
        <v>55</v>
      </c>
      <c r="G191" s="49">
        <v>13.94</v>
      </c>
      <c r="H191" s="49"/>
      <c r="I191" s="49"/>
      <c r="J191" s="39"/>
      <c r="K191" s="45">
        <v>0.4</v>
      </c>
      <c r="L191" s="47"/>
      <c r="M191" s="47">
        <v>15</v>
      </c>
      <c r="N191" s="47">
        <v>28</v>
      </c>
      <c r="O191" s="47"/>
      <c r="P191" s="47">
        <v>42</v>
      </c>
      <c r="Q191" s="45">
        <v>6</v>
      </c>
      <c r="R191" s="47">
        <v>3</v>
      </c>
      <c r="S191" s="677">
        <f>SUM(M191:P191)</f>
        <v>85</v>
      </c>
      <c r="T191" s="677">
        <f>SUM(MG[[#This Row],[G 710µ]:[G 450µ]])</f>
        <v>79</v>
      </c>
      <c r="U191" s="48"/>
      <c r="V191" s="47">
        <v>3</v>
      </c>
      <c r="W191" s="47">
        <v>2</v>
      </c>
      <c r="X191" s="46">
        <v>76.19</v>
      </c>
      <c r="Y191" s="46">
        <v>-0.13</v>
      </c>
      <c r="Z191" s="46">
        <v>22.93</v>
      </c>
      <c r="AA191" s="45">
        <v>4</v>
      </c>
      <c r="AB191" s="45">
        <v>33</v>
      </c>
      <c r="AC191" s="39"/>
      <c r="AD191" s="678"/>
      <c r="AE191" s="670" t="s">
        <v>46</v>
      </c>
      <c r="AF191" s="125" t="s">
        <v>55</v>
      </c>
      <c r="AG191" s="125" t="s">
        <v>55</v>
      </c>
      <c r="AH191" s="680" t="s">
        <v>55</v>
      </c>
      <c r="AI191" s="44" t="s">
        <v>55</v>
      </c>
      <c r="AJ191" s="44" t="s">
        <v>32</v>
      </c>
      <c r="AK191" s="44" t="s">
        <v>3692</v>
      </c>
    </row>
    <row r="192" spans="1:37" ht="15.75" customHeight="1">
      <c r="A192" s="53">
        <v>45540</v>
      </c>
      <c r="B192" s="52" t="s">
        <v>3690</v>
      </c>
      <c r="C192" s="51">
        <v>0.5625</v>
      </c>
      <c r="D192" s="50">
        <v>2405743</v>
      </c>
      <c r="E192" s="50" t="s">
        <v>39</v>
      </c>
      <c r="F192" s="50" t="s">
        <v>55</v>
      </c>
      <c r="G192" s="49">
        <v>14.2</v>
      </c>
      <c r="H192" s="49"/>
      <c r="I192" s="49"/>
      <c r="J192" s="39"/>
      <c r="K192" s="45"/>
      <c r="L192" s="47"/>
      <c r="M192" s="47"/>
      <c r="N192" s="47"/>
      <c r="O192" s="47"/>
      <c r="P192" s="47"/>
      <c r="Q192" s="45"/>
      <c r="R192" s="47"/>
      <c r="S192" s="677"/>
      <c r="T192" s="677">
        <f>SUM(MG[[#This Row],[G 710µ]:[G 450µ]])</f>
        <v>0</v>
      </c>
      <c r="U192" s="48"/>
      <c r="V192" s="47"/>
      <c r="W192" s="47"/>
      <c r="X192" s="46">
        <v>77.37</v>
      </c>
      <c r="Y192" s="46">
        <v>-0.32</v>
      </c>
      <c r="Z192" s="46">
        <v>22.02</v>
      </c>
      <c r="AA192" s="45"/>
      <c r="AB192" s="45"/>
      <c r="AC192" s="39"/>
      <c r="AD192" s="678"/>
      <c r="AE192" s="125"/>
      <c r="AF192" s="125" t="s">
        <v>55</v>
      </c>
      <c r="AG192" s="125" t="s">
        <v>55</v>
      </c>
      <c r="AH192" s="680" t="s">
        <v>55</v>
      </c>
      <c r="AI192" s="44" t="s">
        <v>55</v>
      </c>
      <c r="AJ192" s="44" t="s">
        <v>32</v>
      </c>
      <c r="AK192" s="44" t="s">
        <v>3693</v>
      </c>
    </row>
    <row r="193" spans="1:37" ht="15.75" customHeight="1">
      <c r="A193" s="53">
        <v>45548</v>
      </c>
      <c r="B193" s="52" t="s">
        <v>3690</v>
      </c>
      <c r="C193" s="51">
        <v>0.41666666666666669</v>
      </c>
      <c r="D193" s="50">
        <v>2403976</v>
      </c>
      <c r="E193" s="50" t="s">
        <v>21</v>
      </c>
      <c r="F193" s="50" t="s">
        <v>55</v>
      </c>
      <c r="G193" s="49">
        <v>13.95</v>
      </c>
      <c r="H193" s="49"/>
      <c r="I193" s="49"/>
      <c r="J193" s="39"/>
      <c r="K193" s="45">
        <v>0</v>
      </c>
      <c r="L193" s="47"/>
      <c r="M193" s="47">
        <v>0.32</v>
      </c>
      <c r="N193" s="47">
        <v>0.6</v>
      </c>
      <c r="O193" s="47">
        <v>0.6</v>
      </c>
      <c r="P193" s="47"/>
      <c r="Q193" s="45">
        <v>7</v>
      </c>
      <c r="R193" s="47"/>
      <c r="S193" s="677">
        <f>SUM(M193:P193)</f>
        <v>1.52</v>
      </c>
      <c r="T193" s="677">
        <f>SUM(MG[[#This Row],[G 710µ]:[G 450µ]])</f>
        <v>8.1999999999999993</v>
      </c>
      <c r="U193" s="48">
        <v>54</v>
      </c>
      <c r="V193" s="47">
        <v>17</v>
      </c>
      <c r="W193" s="47">
        <v>19.8</v>
      </c>
      <c r="X193" s="46">
        <v>80.66</v>
      </c>
      <c r="Y193" s="46">
        <v>-1.48</v>
      </c>
      <c r="Z193" s="46">
        <v>22.42</v>
      </c>
      <c r="AA193" s="45">
        <v>4</v>
      </c>
      <c r="AB193" s="45">
        <v>40</v>
      </c>
      <c r="AC193" s="39">
        <v>0.86</v>
      </c>
      <c r="AD193" s="678"/>
      <c r="AE193" s="670" t="s">
        <v>46</v>
      </c>
      <c r="AF193" s="125"/>
      <c r="AG193" s="125"/>
      <c r="AH193" s="680" t="s">
        <v>55</v>
      </c>
      <c r="AI193" s="44" t="s">
        <v>55</v>
      </c>
      <c r="AJ193" s="44" t="s">
        <v>32</v>
      </c>
      <c r="AK193" s="44" t="s">
        <v>3694</v>
      </c>
    </row>
    <row r="194" spans="1:37" ht="15.75" customHeight="1">
      <c r="A194" s="53">
        <v>45548</v>
      </c>
      <c r="B194" s="52" t="s">
        <v>3690</v>
      </c>
      <c r="C194" s="51">
        <v>0.47916666666666669</v>
      </c>
      <c r="D194" s="50">
        <v>2405973</v>
      </c>
      <c r="E194" s="50" t="s">
        <v>39</v>
      </c>
      <c r="F194" s="50" t="s">
        <v>55</v>
      </c>
      <c r="G194" s="49">
        <v>13.9</v>
      </c>
      <c r="H194" s="49">
        <v>13.77</v>
      </c>
      <c r="I194" s="49"/>
      <c r="J194" s="39"/>
      <c r="K194" s="45">
        <v>0.2</v>
      </c>
      <c r="L194" s="47"/>
      <c r="M194" s="47">
        <v>2.6</v>
      </c>
      <c r="N194" s="47">
        <v>14</v>
      </c>
      <c r="O194" s="47">
        <v>15.12</v>
      </c>
      <c r="P194" s="47"/>
      <c r="Q194" s="45">
        <v>24</v>
      </c>
      <c r="R194" s="47"/>
      <c r="S194" s="677">
        <f>SUM(M194:P194)</f>
        <v>31.72</v>
      </c>
      <c r="T194" s="677">
        <f>SUM(MG[[#This Row],[G 710µ]:[G 450µ]])</f>
        <v>53.12</v>
      </c>
      <c r="U194" s="48">
        <v>24.6</v>
      </c>
      <c r="V194" s="47">
        <v>7</v>
      </c>
      <c r="W194" s="47">
        <v>12</v>
      </c>
      <c r="X194" s="46">
        <v>77.89</v>
      </c>
      <c r="Y194" s="46">
        <v>-0.45600000000000002</v>
      </c>
      <c r="Z194" s="46">
        <v>22.07</v>
      </c>
      <c r="AA194" s="45"/>
      <c r="AB194" s="45"/>
      <c r="AC194" s="39"/>
      <c r="AD194" s="678"/>
      <c r="AE194" s="125"/>
      <c r="AF194" s="125" t="s">
        <v>55</v>
      </c>
      <c r="AG194" s="125" t="s">
        <v>55</v>
      </c>
      <c r="AH194" s="680" t="s">
        <v>55</v>
      </c>
      <c r="AI194" s="44" t="s">
        <v>55</v>
      </c>
      <c r="AJ194" s="44" t="s">
        <v>32</v>
      </c>
      <c r="AK194" s="44" t="s">
        <v>3695</v>
      </c>
    </row>
    <row r="195" spans="1:37" ht="15.75" customHeight="1">
      <c r="A195" s="53">
        <v>45548</v>
      </c>
      <c r="B195" s="52" t="s">
        <v>3690</v>
      </c>
      <c r="C195" s="51">
        <v>0.57291666666666663</v>
      </c>
      <c r="D195" s="50">
        <v>2405991</v>
      </c>
      <c r="E195" s="50" t="s">
        <v>39</v>
      </c>
      <c r="F195" s="50" t="s">
        <v>55</v>
      </c>
      <c r="G195" s="49">
        <v>13.8</v>
      </c>
      <c r="H195" s="49"/>
      <c r="I195" s="49"/>
      <c r="J195" s="39"/>
      <c r="K195" s="45"/>
      <c r="L195" s="47"/>
      <c r="M195" s="47"/>
      <c r="N195" s="47"/>
      <c r="O195" s="47"/>
      <c r="P195" s="47"/>
      <c r="Q195" s="45"/>
      <c r="R195" s="47"/>
      <c r="S195" s="677"/>
      <c r="T195" s="677">
        <f>SUM(MG[[#This Row],[G 710µ]:[G 450µ]])</f>
        <v>0</v>
      </c>
      <c r="U195" s="48"/>
      <c r="V195" s="47"/>
      <c r="W195" s="47"/>
      <c r="X195" s="46">
        <v>78.599999999999994</v>
      </c>
      <c r="Y195" s="46">
        <v>-0.81</v>
      </c>
      <c r="Z195" s="46">
        <v>22.73</v>
      </c>
      <c r="AA195" s="45">
        <v>2</v>
      </c>
      <c r="AB195" s="45">
        <v>35</v>
      </c>
      <c r="AC195" s="39"/>
      <c r="AD195" s="678"/>
      <c r="AE195" s="125"/>
      <c r="AF195" s="125" t="s">
        <v>55</v>
      </c>
      <c r="AG195" s="125" t="s">
        <v>55</v>
      </c>
      <c r="AH195" s="680" t="s">
        <v>55</v>
      </c>
      <c r="AI195" s="44" t="s">
        <v>55</v>
      </c>
      <c r="AJ195" s="44" t="s">
        <v>32</v>
      </c>
      <c r="AK195" s="44" t="s">
        <v>3696</v>
      </c>
    </row>
    <row r="196" spans="1:37" ht="15.75" customHeight="1">
      <c r="A196" s="53">
        <v>45548</v>
      </c>
      <c r="B196" s="52" t="s">
        <v>3690</v>
      </c>
      <c r="C196" s="51">
        <v>0.58333333333333337</v>
      </c>
      <c r="D196" s="50">
        <v>2405994</v>
      </c>
      <c r="E196" s="50" t="s">
        <v>21</v>
      </c>
      <c r="F196" s="50" t="s">
        <v>55</v>
      </c>
      <c r="G196" s="49">
        <v>14.2</v>
      </c>
      <c r="H196" s="49"/>
      <c r="I196" s="49"/>
      <c r="J196" s="39"/>
      <c r="K196" s="45"/>
      <c r="L196" s="47"/>
      <c r="M196" s="47"/>
      <c r="N196" s="47"/>
      <c r="O196" s="47"/>
      <c r="P196" s="47"/>
      <c r="Q196" s="45"/>
      <c r="R196" s="47"/>
      <c r="S196" s="677"/>
      <c r="T196" s="677">
        <f>SUM(MG[[#This Row],[G 710µ]:[G 450µ]])</f>
        <v>0</v>
      </c>
      <c r="U196" s="48"/>
      <c r="V196" s="47"/>
      <c r="W196" s="47"/>
      <c r="X196" s="46">
        <v>80.459999999999994</v>
      </c>
      <c r="Y196" s="46">
        <v>-1.42</v>
      </c>
      <c r="Z196" s="46">
        <v>22.7</v>
      </c>
      <c r="AA196" s="45">
        <v>3</v>
      </c>
      <c r="AB196" s="45">
        <v>37</v>
      </c>
      <c r="AC196" s="39"/>
      <c r="AD196" s="678"/>
      <c r="AE196" s="670" t="s">
        <v>46</v>
      </c>
      <c r="AF196" s="125"/>
      <c r="AG196" s="125"/>
      <c r="AH196" s="680" t="s">
        <v>55</v>
      </c>
      <c r="AI196" s="44" t="s">
        <v>55</v>
      </c>
      <c r="AJ196" s="44" t="s">
        <v>32</v>
      </c>
      <c r="AK196" s="44" t="s">
        <v>3697</v>
      </c>
    </row>
    <row r="197" spans="1:37" ht="15.75" customHeight="1">
      <c r="A197" s="53">
        <v>45548</v>
      </c>
      <c r="B197" s="52" t="s">
        <v>3690</v>
      </c>
      <c r="C197" s="51">
        <v>0.66666666666666663</v>
      </c>
      <c r="D197" s="50">
        <v>2405613</v>
      </c>
      <c r="E197" s="50" t="s">
        <v>21</v>
      </c>
      <c r="F197" s="50" t="s">
        <v>55</v>
      </c>
      <c r="G197" s="49">
        <v>14.46</v>
      </c>
      <c r="H197" s="49"/>
      <c r="I197" s="49"/>
      <c r="J197" s="39"/>
      <c r="K197" s="45"/>
      <c r="L197" s="47"/>
      <c r="M197" s="47"/>
      <c r="N197" s="47"/>
      <c r="O197" s="47"/>
      <c r="P197" s="47"/>
      <c r="Q197" s="45"/>
      <c r="R197" s="47"/>
      <c r="S197" s="677"/>
      <c r="T197" s="677">
        <f>SUM(MG[[#This Row],[G 710µ]:[G 450µ]])</f>
        <v>0</v>
      </c>
      <c r="U197" s="48"/>
      <c r="V197" s="47"/>
      <c r="W197" s="47"/>
      <c r="X197" s="46">
        <v>78.58</v>
      </c>
      <c r="Y197" s="46">
        <v>-1.03</v>
      </c>
      <c r="Z197" s="46">
        <v>23.49</v>
      </c>
      <c r="AA197" s="45">
        <v>3</v>
      </c>
      <c r="AB197" s="45">
        <v>30</v>
      </c>
      <c r="AC197" s="39"/>
      <c r="AD197" s="678"/>
      <c r="AE197" s="125"/>
      <c r="AF197" s="125"/>
      <c r="AG197" s="125"/>
      <c r="AH197" s="680"/>
      <c r="AI197" s="44"/>
      <c r="AJ197" s="44"/>
      <c r="AK197" s="44" t="s">
        <v>3698</v>
      </c>
    </row>
    <row r="198" spans="1:37" ht="15.75" customHeight="1">
      <c r="A198" s="53">
        <v>45551</v>
      </c>
      <c r="B198" s="52" t="s">
        <v>3690</v>
      </c>
      <c r="C198" s="51">
        <v>0.39583333333333331</v>
      </c>
      <c r="D198" s="50">
        <v>2406080</v>
      </c>
      <c r="E198" s="50" t="s">
        <v>39</v>
      </c>
      <c r="F198" s="50" t="s">
        <v>55</v>
      </c>
      <c r="G198" s="49">
        <v>13.22</v>
      </c>
      <c r="H198" s="49"/>
      <c r="I198" s="49"/>
      <c r="J198" s="39"/>
      <c r="K198" s="45"/>
      <c r="L198" s="47"/>
      <c r="M198" s="47"/>
      <c r="N198" s="47"/>
      <c r="O198" s="47"/>
      <c r="P198" s="47"/>
      <c r="Q198" s="45"/>
      <c r="R198" s="47"/>
      <c r="S198" s="677"/>
      <c r="T198" s="677">
        <f>SUM(MG[[#This Row],[G 710µ]:[G 450µ]])</f>
        <v>0</v>
      </c>
      <c r="U198" s="48"/>
      <c r="V198" s="47"/>
      <c r="W198" s="47"/>
      <c r="X198" s="46">
        <v>78.86</v>
      </c>
      <c r="Y198" s="46">
        <v>-0.44</v>
      </c>
      <c r="Z198" s="46">
        <v>20.21</v>
      </c>
      <c r="AA198" s="45"/>
      <c r="AB198" s="45"/>
      <c r="AC198" s="39"/>
      <c r="AD198" s="678"/>
      <c r="AE198" s="125"/>
      <c r="AF198" s="125" t="s">
        <v>55</v>
      </c>
      <c r="AG198" s="125" t="s">
        <v>55</v>
      </c>
      <c r="AH198" s="680" t="s">
        <v>55</v>
      </c>
      <c r="AI198" s="44" t="s">
        <v>55</v>
      </c>
      <c r="AJ198" s="44" t="s">
        <v>32</v>
      </c>
      <c r="AK198" s="44" t="s">
        <v>3699</v>
      </c>
    </row>
    <row r="199" spans="1:37" ht="15.75" customHeight="1">
      <c r="A199" s="53">
        <v>45551</v>
      </c>
      <c r="B199" s="52" t="s">
        <v>3690</v>
      </c>
      <c r="C199" s="51">
        <v>0.58333333333333337</v>
      </c>
      <c r="D199" s="50">
        <v>2406092</v>
      </c>
      <c r="E199" s="50" t="s">
        <v>39</v>
      </c>
      <c r="F199" s="50" t="s">
        <v>55</v>
      </c>
      <c r="G199" s="49">
        <v>13.95</v>
      </c>
      <c r="H199" s="49"/>
      <c r="I199" s="49"/>
      <c r="J199" s="39"/>
      <c r="K199" s="45">
        <v>0</v>
      </c>
      <c r="L199" s="47"/>
      <c r="M199" s="47">
        <v>1.2</v>
      </c>
      <c r="N199" s="47">
        <v>1.86</v>
      </c>
      <c r="O199" s="47">
        <v>1.69</v>
      </c>
      <c r="P199" s="47"/>
      <c r="Q199" s="45">
        <v>21.8</v>
      </c>
      <c r="R199" s="47"/>
      <c r="S199" s="677">
        <f>SUM(M199:P199)</f>
        <v>4.75</v>
      </c>
      <c r="T199" s="677">
        <f>SUM(MG[[#This Row],[G 710µ]:[G 450µ]])</f>
        <v>25.35</v>
      </c>
      <c r="U199" s="48">
        <v>42.6</v>
      </c>
      <c r="V199" s="47">
        <v>11.28</v>
      </c>
      <c r="W199" s="47">
        <v>18.399999999999999</v>
      </c>
      <c r="X199" s="46">
        <v>79.88</v>
      </c>
      <c r="Y199" s="46">
        <v>-0.93</v>
      </c>
      <c r="Z199" s="46">
        <v>21.25</v>
      </c>
      <c r="AA199" s="45">
        <v>4</v>
      </c>
      <c r="AB199" s="45">
        <v>45</v>
      </c>
      <c r="AC199" s="39"/>
      <c r="AD199" s="678"/>
      <c r="AE199" s="670" t="s">
        <v>27</v>
      </c>
      <c r="AF199" s="125" t="s">
        <v>55</v>
      </c>
      <c r="AG199" s="125" t="s">
        <v>55</v>
      </c>
      <c r="AH199" s="680" t="s">
        <v>55</v>
      </c>
      <c r="AI199" s="44" t="s">
        <v>55</v>
      </c>
      <c r="AJ199" s="44" t="s">
        <v>32</v>
      </c>
      <c r="AK199" s="44" t="s">
        <v>3700</v>
      </c>
    </row>
    <row r="200" spans="1:37" ht="15.75" customHeight="1">
      <c r="A200" s="53">
        <v>45552</v>
      </c>
      <c r="B200" s="52" t="s">
        <v>3690</v>
      </c>
      <c r="C200" s="51">
        <v>0.39583333333333331</v>
      </c>
      <c r="D200" s="50">
        <v>2406113</v>
      </c>
      <c r="E200" s="50" t="s">
        <v>39</v>
      </c>
      <c r="F200" s="50" t="s">
        <v>55</v>
      </c>
      <c r="G200" s="49">
        <v>14.07</v>
      </c>
      <c r="H200" s="49"/>
      <c r="I200" s="49">
        <v>13.7</v>
      </c>
      <c r="J200" s="39"/>
      <c r="K200" s="45"/>
      <c r="L200" s="47">
        <v>0.22</v>
      </c>
      <c r="M200" s="47">
        <v>0.3</v>
      </c>
      <c r="N200" s="47">
        <v>0.8</v>
      </c>
      <c r="O200" s="47"/>
      <c r="P200" s="47">
        <v>12.4</v>
      </c>
      <c r="Q200" s="45"/>
      <c r="R200" s="47">
        <v>47.96</v>
      </c>
      <c r="S200" s="677">
        <f>SUM(M200:P200)</f>
        <v>13.5</v>
      </c>
      <c r="T200" s="677">
        <f>SUM(MG[[#This Row],[G 710µ]:[G 450µ]])</f>
        <v>61.160000000000004</v>
      </c>
      <c r="U200" s="48"/>
      <c r="V200" s="47">
        <v>27.86</v>
      </c>
      <c r="W200" s="47">
        <v>10.62</v>
      </c>
      <c r="X200" s="46">
        <v>80.36</v>
      </c>
      <c r="Y200" s="46">
        <v>-1.26</v>
      </c>
      <c r="Z200" s="46">
        <v>22.85</v>
      </c>
      <c r="AA200" s="45"/>
      <c r="AB200" s="45"/>
      <c r="AC200" s="39"/>
      <c r="AD200" s="678"/>
      <c r="AE200" s="125"/>
      <c r="AF200" s="125" t="s">
        <v>55</v>
      </c>
      <c r="AG200" s="125" t="s">
        <v>55</v>
      </c>
      <c r="AH200" s="680" t="s">
        <v>55</v>
      </c>
      <c r="AI200" s="44" t="s">
        <v>55</v>
      </c>
      <c r="AJ200" s="44" t="s">
        <v>32</v>
      </c>
      <c r="AK200" s="44" t="s">
        <v>3701</v>
      </c>
    </row>
    <row r="201" spans="1:37" ht="15.75" customHeight="1">
      <c r="A201" s="53">
        <v>45552</v>
      </c>
      <c r="B201" s="52" t="s">
        <v>3690</v>
      </c>
      <c r="C201" s="51">
        <v>0.55208333333333337</v>
      </c>
      <c r="D201" s="50">
        <v>2406117</v>
      </c>
      <c r="E201" s="50" t="s">
        <v>21</v>
      </c>
      <c r="F201" s="50" t="s">
        <v>55</v>
      </c>
      <c r="G201" s="49">
        <v>14.5</v>
      </c>
      <c r="H201" s="49"/>
      <c r="I201" s="49"/>
      <c r="J201" s="39"/>
      <c r="K201" s="45"/>
      <c r="L201" s="47"/>
      <c r="M201" s="47"/>
      <c r="N201" s="47"/>
      <c r="O201" s="47"/>
      <c r="P201" s="47"/>
      <c r="Q201" s="45"/>
      <c r="R201" s="47"/>
      <c r="S201" s="677"/>
      <c r="T201" s="677">
        <f>SUM(MG[[#This Row],[G 710µ]:[G 450µ]])</f>
        <v>0</v>
      </c>
      <c r="U201" s="48"/>
      <c r="V201" s="47"/>
      <c r="W201" s="47"/>
      <c r="X201" s="46">
        <v>79.17</v>
      </c>
      <c r="Y201" s="46">
        <v>-0.82</v>
      </c>
      <c r="Z201" s="46">
        <v>23.94</v>
      </c>
      <c r="AA201" s="45"/>
      <c r="AB201" s="45"/>
      <c r="AC201" s="39"/>
      <c r="AD201" s="678"/>
      <c r="AE201" s="670" t="s">
        <v>62</v>
      </c>
      <c r="AF201" s="125"/>
      <c r="AG201" s="125"/>
      <c r="AH201" s="680" t="s">
        <v>55</v>
      </c>
      <c r="AI201" s="44" t="s">
        <v>55</v>
      </c>
      <c r="AJ201" s="44" t="s">
        <v>32</v>
      </c>
      <c r="AK201" s="44" t="s">
        <v>3702</v>
      </c>
    </row>
    <row r="202" spans="1:37" ht="15.75" customHeight="1">
      <c r="A202" s="53">
        <v>45552</v>
      </c>
      <c r="B202" s="52" t="s">
        <v>3690</v>
      </c>
      <c r="C202" s="51">
        <v>0.60416666666666663</v>
      </c>
      <c r="D202" s="50">
        <v>2406124</v>
      </c>
      <c r="E202" s="50" t="s">
        <v>39</v>
      </c>
      <c r="F202" s="50" t="s">
        <v>55</v>
      </c>
      <c r="G202" s="49">
        <v>14.2</v>
      </c>
      <c r="H202" s="49"/>
      <c r="I202" s="49"/>
      <c r="J202" s="39"/>
      <c r="K202" s="45"/>
      <c r="L202" s="47"/>
      <c r="M202" s="47"/>
      <c r="N202" s="47"/>
      <c r="O202" s="47"/>
      <c r="P202" s="47"/>
      <c r="Q202" s="45"/>
      <c r="R202" s="47"/>
      <c r="S202" s="677"/>
      <c r="T202" s="677">
        <f>SUM(MG[[#This Row],[G 710µ]:[G 450µ]])</f>
        <v>0</v>
      </c>
      <c r="U202" s="48"/>
      <c r="V202" s="47"/>
      <c r="W202" s="47"/>
      <c r="X202" s="46"/>
      <c r="Y202" s="46"/>
      <c r="Z202" s="46"/>
      <c r="AA202" s="45"/>
      <c r="AB202" s="45"/>
      <c r="AC202" s="39"/>
      <c r="AD202" s="678"/>
      <c r="AE202" s="125"/>
      <c r="AF202" s="125" t="s">
        <v>55</v>
      </c>
      <c r="AG202" s="125" t="s">
        <v>55</v>
      </c>
      <c r="AH202" s="680" t="s">
        <v>55</v>
      </c>
      <c r="AI202" s="44" t="s">
        <v>55</v>
      </c>
      <c r="AJ202" s="44" t="s">
        <v>32</v>
      </c>
      <c r="AK202" s="44" t="s">
        <v>3703</v>
      </c>
    </row>
    <row r="203" spans="1:37" ht="15.75" customHeight="1">
      <c r="A203" s="53">
        <v>45554</v>
      </c>
      <c r="B203" s="52" t="s">
        <v>3690</v>
      </c>
      <c r="C203" s="51">
        <v>0.41666666666666669</v>
      </c>
      <c r="D203" s="50">
        <v>2406179</v>
      </c>
      <c r="E203" s="50" t="s">
        <v>21</v>
      </c>
      <c r="F203" s="50" t="s">
        <v>55</v>
      </c>
      <c r="G203" s="49">
        <v>14.4</v>
      </c>
      <c r="H203" s="49">
        <v>13.98</v>
      </c>
      <c r="I203" s="49"/>
      <c r="J203" s="39"/>
      <c r="K203" s="45"/>
      <c r="L203" s="47">
        <v>2.6</v>
      </c>
      <c r="M203" s="47">
        <v>6.1</v>
      </c>
      <c r="N203" s="47">
        <v>18.2</v>
      </c>
      <c r="O203" s="47"/>
      <c r="P203" s="47">
        <v>36.4</v>
      </c>
      <c r="Q203" s="45"/>
      <c r="R203" s="47">
        <v>26</v>
      </c>
      <c r="S203" s="677">
        <f>SUM(M203:P203)</f>
        <v>60.699999999999996</v>
      </c>
      <c r="T203" s="677">
        <f>SUM(MG[[#This Row],[G 710µ]:[G 450µ]])</f>
        <v>80.599999999999994</v>
      </c>
      <c r="U203" s="48"/>
      <c r="V203" s="47">
        <v>6</v>
      </c>
      <c r="W203" s="47">
        <v>5</v>
      </c>
      <c r="X203" s="46">
        <v>77.47</v>
      </c>
      <c r="Y203" s="46">
        <v>-0.41</v>
      </c>
      <c r="Z203" s="46">
        <v>22.85</v>
      </c>
      <c r="AA203" s="45">
        <v>3</v>
      </c>
      <c r="AB203" s="45">
        <v>38</v>
      </c>
      <c r="AC203" s="39">
        <v>0.78</v>
      </c>
      <c r="AD203" s="678"/>
      <c r="AE203" s="670" t="s">
        <v>27</v>
      </c>
      <c r="AF203" s="125"/>
      <c r="AG203" s="125"/>
      <c r="AH203" s="680" t="s">
        <v>55</v>
      </c>
      <c r="AI203" s="44" t="s">
        <v>55</v>
      </c>
      <c r="AJ203" s="44" t="s">
        <v>32</v>
      </c>
      <c r="AK203" s="44" t="s">
        <v>3704</v>
      </c>
    </row>
    <row r="204" spans="1:37" ht="15.75" customHeight="1">
      <c r="A204" s="53">
        <v>45558</v>
      </c>
      <c r="B204" s="52" t="s">
        <v>3690</v>
      </c>
      <c r="C204" s="51">
        <v>0.49305555555555558</v>
      </c>
      <c r="D204" s="50">
        <v>2406306</v>
      </c>
      <c r="E204" s="50" t="s">
        <v>39</v>
      </c>
      <c r="F204" s="50" t="s">
        <v>55</v>
      </c>
      <c r="G204" s="49">
        <v>14.2</v>
      </c>
      <c r="H204" s="49"/>
      <c r="I204" s="49"/>
      <c r="J204" s="39"/>
      <c r="K204" s="45"/>
      <c r="L204" s="47"/>
      <c r="M204" s="47"/>
      <c r="N204" s="47"/>
      <c r="O204" s="47"/>
      <c r="P204" s="47"/>
      <c r="Q204" s="45"/>
      <c r="R204" s="47"/>
      <c r="S204" s="677"/>
      <c r="T204" s="677">
        <f>SUM(MG[[#This Row],[G 710µ]:[G 450µ]])</f>
        <v>0</v>
      </c>
      <c r="U204" s="48"/>
      <c r="V204" s="47"/>
      <c r="W204" s="47"/>
      <c r="X204" s="46">
        <v>76.099999999999994</v>
      </c>
      <c r="Y204" s="46">
        <v>0.02</v>
      </c>
      <c r="Z204" s="46">
        <v>22.54</v>
      </c>
      <c r="AA204" s="45"/>
      <c r="AB204" s="45"/>
      <c r="AC204" s="39"/>
      <c r="AD204" s="678"/>
      <c r="AE204" s="125"/>
      <c r="AF204" s="125" t="s">
        <v>55</v>
      </c>
      <c r="AG204" s="125" t="s">
        <v>55</v>
      </c>
      <c r="AH204" s="680" t="s">
        <v>55</v>
      </c>
      <c r="AI204" s="44" t="s">
        <v>55</v>
      </c>
      <c r="AJ204" s="44" t="s">
        <v>32</v>
      </c>
      <c r="AK204" s="44" t="s">
        <v>3705</v>
      </c>
    </row>
    <row r="205" spans="1:37" ht="15.75" customHeight="1">
      <c r="A205" s="53">
        <v>45560</v>
      </c>
      <c r="B205" s="52" t="s">
        <v>3690</v>
      </c>
      <c r="C205" s="51">
        <v>0.39583333333333331</v>
      </c>
      <c r="D205" s="50">
        <v>2406350</v>
      </c>
      <c r="E205" s="50" t="s">
        <v>39</v>
      </c>
      <c r="F205" s="50" t="s">
        <v>55</v>
      </c>
      <c r="G205" s="49">
        <v>14.6</v>
      </c>
      <c r="H205" s="49"/>
      <c r="I205" s="49"/>
      <c r="J205" s="39">
        <v>0.64700000000000002</v>
      </c>
      <c r="K205" s="45"/>
      <c r="L205" s="47">
        <v>1</v>
      </c>
      <c r="M205" s="47">
        <v>4</v>
      </c>
      <c r="N205" s="47">
        <v>10</v>
      </c>
      <c r="O205" s="47"/>
      <c r="P205" s="47">
        <v>31</v>
      </c>
      <c r="Q205" s="45"/>
      <c r="R205" s="47">
        <v>34</v>
      </c>
      <c r="S205" s="677">
        <f>SUM(M205:P205)</f>
        <v>45</v>
      </c>
      <c r="T205" s="677">
        <f>SUM(MG[[#This Row],[G 710µ]:[G 450µ]])</f>
        <v>75</v>
      </c>
      <c r="U205" s="48"/>
      <c r="V205" s="47">
        <v>8</v>
      </c>
      <c r="W205" s="47">
        <v>10</v>
      </c>
      <c r="X205" s="46">
        <v>79.53</v>
      </c>
      <c r="Y205" s="46">
        <v>-0.62</v>
      </c>
      <c r="Z205" s="46">
        <v>22.24</v>
      </c>
      <c r="AA205" s="45"/>
      <c r="AB205" s="45"/>
      <c r="AC205" s="39"/>
      <c r="AD205" s="678"/>
      <c r="AE205" s="125"/>
      <c r="AF205" s="125" t="s">
        <v>55</v>
      </c>
      <c r="AG205" s="125" t="s">
        <v>55</v>
      </c>
      <c r="AH205" s="680" t="s">
        <v>55</v>
      </c>
      <c r="AI205" s="44" t="s">
        <v>55</v>
      </c>
      <c r="AJ205" s="44" t="s">
        <v>32</v>
      </c>
      <c r="AK205" s="44" t="s">
        <v>3706</v>
      </c>
    </row>
    <row r="206" spans="1:37" ht="15.75" customHeight="1">
      <c r="A206" s="53">
        <v>45560</v>
      </c>
      <c r="B206" s="52" t="s">
        <v>3690</v>
      </c>
      <c r="C206" s="51">
        <v>0.47916666666666669</v>
      </c>
      <c r="D206" s="50">
        <v>2405360</v>
      </c>
      <c r="E206" s="50" t="s">
        <v>39</v>
      </c>
      <c r="F206" s="50" t="s">
        <v>55</v>
      </c>
      <c r="G206" s="49">
        <v>14.5</v>
      </c>
      <c r="H206" s="49"/>
      <c r="I206" s="49"/>
      <c r="J206" s="39">
        <v>0.68700000000000006</v>
      </c>
      <c r="K206" s="45"/>
      <c r="L206" s="47">
        <v>0.3</v>
      </c>
      <c r="M206" s="47">
        <v>2</v>
      </c>
      <c r="N206" s="47">
        <v>12</v>
      </c>
      <c r="O206" s="47"/>
      <c r="P206" s="47">
        <v>28.4</v>
      </c>
      <c r="Q206" s="45"/>
      <c r="R206" s="47">
        <v>35.700000000000003</v>
      </c>
      <c r="S206" s="677">
        <f>SUM(M206:P206)</f>
        <v>42.4</v>
      </c>
      <c r="T206" s="677">
        <f>SUM(MG[[#This Row],[G 710µ]:[G 450µ]])</f>
        <v>76.099999999999994</v>
      </c>
      <c r="U206" s="48"/>
      <c r="V206" s="47">
        <v>7.4</v>
      </c>
      <c r="W206" s="47">
        <v>13</v>
      </c>
      <c r="X206" s="46">
        <v>78.83</v>
      </c>
      <c r="Y206" s="46">
        <v>-0.23</v>
      </c>
      <c r="Z206" s="46">
        <v>22.16</v>
      </c>
      <c r="AA206" s="45"/>
      <c r="AB206" s="45"/>
      <c r="AC206" s="39"/>
      <c r="AD206" s="678"/>
      <c r="AE206" s="125"/>
      <c r="AF206" s="125" t="s">
        <v>55</v>
      </c>
      <c r="AG206" s="125" t="s">
        <v>55</v>
      </c>
      <c r="AH206" s="680" t="s">
        <v>55</v>
      </c>
      <c r="AI206" s="44" t="s">
        <v>55</v>
      </c>
      <c r="AJ206" s="44" t="s">
        <v>32</v>
      </c>
      <c r="AK206" s="44" t="s">
        <v>3707</v>
      </c>
    </row>
    <row r="207" spans="1:37" ht="15.75" customHeight="1">
      <c r="A207" s="53">
        <v>45561</v>
      </c>
      <c r="B207" s="52" t="s">
        <v>3690</v>
      </c>
      <c r="C207" s="51">
        <v>0.5</v>
      </c>
      <c r="D207" s="50">
        <v>2406393</v>
      </c>
      <c r="E207" s="50" t="s">
        <v>39</v>
      </c>
      <c r="F207" s="50" t="s">
        <v>55</v>
      </c>
      <c r="G207" s="49">
        <v>14.5</v>
      </c>
      <c r="H207" s="49"/>
      <c r="I207" s="49"/>
      <c r="J207" s="39"/>
      <c r="K207" s="45"/>
      <c r="L207" s="47">
        <v>2.4</v>
      </c>
      <c r="M207" s="47">
        <v>5.7</v>
      </c>
      <c r="N207" s="47">
        <v>11</v>
      </c>
      <c r="O207" s="47"/>
      <c r="P207" s="47">
        <v>27</v>
      </c>
      <c r="Q207" s="45"/>
      <c r="R207" s="47">
        <v>33</v>
      </c>
      <c r="S207" s="677">
        <f>SUM(M207:P207)</f>
        <v>43.7</v>
      </c>
      <c r="T207" s="677">
        <f>SUM(MG[[#This Row],[G 710µ]:[G 450µ]])</f>
        <v>71</v>
      </c>
      <c r="U207" s="48"/>
      <c r="V207" s="47">
        <v>7.3</v>
      </c>
      <c r="W207" s="47">
        <v>12</v>
      </c>
      <c r="X207" s="46">
        <v>79.13</v>
      </c>
      <c r="Y207" s="46">
        <v>-0.46</v>
      </c>
      <c r="Z207" s="46">
        <v>21.83</v>
      </c>
      <c r="AA207" s="45">
        <v>4</v>
      </c>
      <c r="AB207" s="45">
        <v>33</v>
      </c>
      <c r="AC207" s="39">
        <v>0.81</v>
      </c>
      <c r="AD207" s="678"/>
      <c r="AE207" s="670" t="s">
        <v>27</v>
      </c>
      <c r="AF207" s="125" t="s">
        <v>55</v>
      </c>
      <c r="AG207" s="125" t="s">
        <v>55</v>
      </c>
      <c r="AH207" s="680" t="s">
        <v>55</v>
      </c>
      <c r="AI207" s="44" t="s">
        <v>55</v>
      </c>
      <c r="AJ207" s="44" t="s">
        <v>32</v>
      </c>
      <c r="AK207" s="44" t="s">
        <v>3708</v>
      </c>
    </row>
    <row r="208" spans="1:37" ht="15.75" customHeight="1">
      <c r="A208" s="53">
        <v>45562</v>
      </c>
      <c r="B208" s="52" t="s">
        <v>3690</v>
      </c>
      <c r="C208" s="51">
        <v>0.38541666666666669</v>
      </c>
      <c r="D208" s="50">
        <v>2406421</v>
      </c>
      <c r="E208" s="50" t="s">
        <v>39</v>
      </c>
      <c r="F208" s="50" t="s">
        <v>55</v>
      </c>
      <c r="G208" s="49">
        <v>14.42</v>
      </c>
      <c r="H208" s="49">
        <v>14.69</v>
      </c>
      <c r="I208" s="49"/>
      <c r="J208" s="39"/>
      <c r="K208" s="45"/>
      <c r="L208" s="47">
        <v>3</v>
      </c>
      <c r="M208" s="47">
        <v>5.6</v>
      </c>
      <c r="N208" s="47">
        <v>28.1</v>
      </c>
      <c r="O208" s="47"/>
      <c r="P208" s="47">
        <v>42</v>
      </c>
      <c r="Q208" s="45"/>
      <c r="R208" s="47">
        <v>14</v>
      </c>
      <c r="S208" s="677">
        <f>SUM(M208:P208)</f>
        <v>75.7</v>
      </c>
      <c r="T208" s="677">
        <f>SUM(MG[[#This Row],[G 710µ]:[G 450µ]])</f>
        <v>84.1</v>
      </c>
      <c r="U208" s="48"/>
      <c r="V208" s="47">
        <v>2</v>
      </c>
      <c r="W208" s="47">
        <v>3</v>
      </c>
      <c r="X208" s="46">
        <v>78.5</v>
      </c>
      <c r="Y208" s="46">
        <v>-0.42</v>
      </c>
      <c r="Z208" s="46">
        <v>22.85</v>
      </c>
      <c r="AA208" s="45">
        <v>3</v>
      </c>
      <c r="AB208" s="45">
        <v>22</v>
      </c>
      <c r="AC208" s="39"/>
      <c r="AD208" s="678"/>
      <c r="AE208" s="670" t="s">
        <v>27</v>
      </c>
      <c r="AF208" s="125" t="s">
        <v>55</v>
      </c>
      <c r="AG208" s="125" t="s">
        <v>55</v>
      </c>
      <c r="AH208" s="680" t="s">
        <v>55</v>
      </c>
      <c r="AI208" s="44" t="s">
        <v>55</v>
      </c>
      <c r="AJ208" s="44" t="s">
        <v>32</v>
      </c>
      <c r="AK208" s="44" t="s">
        <v>3709</v>
      </c>
    </row>
    <row r="209" spans="1:37" ht="15.75" customHeight="1">
      <c r="A209" s="53">
        <v>45563</v>
      </c>
      <c r="B209" s="52">
        <v>209</v>
      </c>
      <c r="C209" s="51">
        <v>0.375</v>
      </c>
      <c r="D209" s="50">
        <v>2406437</v>
      </c>
      <c r="E209" s="50" t="s">
        <v>39</v>
      </c>
      <c r="F209" s="50" t="s">
        <v>55</v>
      </c>
      <c r="G209" s="49">
        <v>14.57</v>
      </c>
      <c r="H209" s="49"/>
      <c r="I209" s="49"/>
      <c r="J209" s="39"/>
      <c r="K209" s="45"/>
      <c r="L209" s="47">
        <v>0.8</v>
      </c>
      <c r="M209" s="47">
        <v>4.04</v>
      </c>
      <c r="N209" s="47">
        <v>22.2</v>
      </c>
      <c r="O209" s="47"/>
      <c r="P209" s="47">
        <v>44</v>
      </c>
      <c r="Q209" s="45"/>
      <c r="R209" s="47">
        <v>12.8</v>
      </c>
      <c r="S209" s="677">
        <f>SUM(M209:P209)</f>
        <v>70.239999999999995</v>
      </c>
      <c r="T209" s="677">
        <f>SUM(MG[[#This Row],[G 710µ]:[G 450µ]])</f>
        <v>79</v>
      </c>
      <c r="U209" s="48"/>
      <c r="V209" s="47">
        <v>10</v>
      </c>
      <c r="W209" s="47">
        <v>4.96</v>
      </c>
      <c r="X209" s="46">
        <v>77.98</v>
      </c>
      <c r="Y209" s="46">
        <v>0.38</v>
      </c>
      <c r="Z209" s="46">
        <v>22.09</v>
      </c>
      <c r="AA209" s="45"/>
      <c r="AB209" s="45"/>
      <c r="AC209" s="39"/>
      <c r="AD209" s="678"/>
      <c r="AE209" s="125"/>
      <c r="AF209" s="125" t="s">
        <v>55</v>
      </c>
      <c r="AG209" s="125" t="s">
        <v>55</v>
      </c>
      <c r="AH209" s="680" t="s">
        <v>55</v>
      </c>
      <c r="AI209" s="44" t="s">
        <v>55</v>
      </c>
      <c r="AJ209" s="44" t="s">
        <v>32</v>
      </c>
      <c r="AK209" s="44" t="s">
        <v>3710</v>
      </c>
    </row>
    <row r="210" spans="1:37" ht="15.75" customHeight="1">
      <c r="A210" s="53">
        <v>45567</v>
      </c>
      <c r="B210" s="52" t="s">
        <v>3711</v>
      </c>
      <c r="C210" s="51">
        <v>0.58333333333333337</v>
      </c>
      <c r="D210" s="50">
        <v>2406555</v>
      </c>
      <c r="E210" s="50" t="s">
        <v>39</v>
      </c>
      <c r="F210" s="50" t="s">
        <v>55</v>
      </c>
      <c r="G210" s="49">
        <v>14.2</v>
      </c>
      <c r="H210" s="49"/>
      <c r="I210" s="49"/>
      <c r="J210" s="39"/>
      <c r="K210" s="45"/>
      <c r="L210" s="47"/>
      <c r="M210" s="47"/>
      <c r="N210" s="47"/>
      <c r="O210" s="47"/>
      <c r="P210" s="47"/>
      <c r="Q210" s="45"/>
      <c r="R210" s="47"/>
      <c r="S210" s="677"/>
      <c r="T210" s="677">
        <f>SUM(MG[[#This Row],[G 710µ]:[G 450µ]])</f>
        <v>0</v>
      </c>
      <c r="U210" s="48"/>
      <c r="V210" s="47"/>
      <c r="W210" s="47"/>
      <c r="X210" s="46">
        <v>77.5</v>
      </c>
      <c r="Y210" s="46">
        <v>-0.36</v>
      </c>
      <c r="Z210" s="46">
        <v>22.79</v>
      </c>
      <c r="AA210" s="45"/>
      <c r="AB210" s="45"/>
      <c r="AC210" s="39"/>
      <c r="AD210" s="678"/>
      <c r="AE210" s="125"/>
      <c r="AF210" s="125" t="s">
        <v>55</v>
      </c>
      <c r="AG210" s="125" t="s">
        <v>55</v>
      </c>
      <c r="AH210" s="680" t="s">
        <v>55</v>
      </c>
      <c r="AI210" s="44" t="s">
        <v>55</v>
      </c>
      <c r="AJ210" s="44" t="s">
        <v>32</v>
      </c>
      <c r="AK210" s="44" t="s">
        <v>3712</v>
      </c>
    </row>
    <row r="211" spans="1:37" ht="15.75" customHeight="1">
      <c r="A211" s="53">
        <v>45568</v>
      </c>
      <c r="B211" s="52" t="s">
        <v>3711</v>
      </c>
      <c r="C211" s="51">
        <v>0.54166666666666663</v>
      </c>
      <c r="D211" s="50">
        <v>2406586</v>
      </c>
      <c r="E211" s="50" t="s">
        <v>39</v>
      </c>
      <c r="F211" s="50" t="s">
        <v>55</v>
      </c>
      <c r="G211" s="49">
        <v>14.08</v>
      </c>
      <c r="H211" s="49"/>
      <c r="I211" s="49"/>
      <c r="J211" s="39"/>
      <c r="K211" s="45"/>
      <c r="L211" s="47">
        <v>3</v>
      </c>
      <c r="M211" s="47">
        <v>6</v>
      </c>
      <c r="N211" s="47">
        <v>24.8</v>
      </c>
      <c r="O211" s="47"/>
      <c r="P211" s="47">
        <v>45</v>
      </c>
      <c r="Q211" s="45"/>
      <c r="R211" s="47">
        <v>10</v>
      </c>
      <c r="S211" s="677">
        <f>SUM(M211:P211)</f>
        <v>75.8</v>
      </c>
      <c r="T211" s="677">
        <f>SUM(MG[[#This Row],[G 710µ]:[G 450µ]])</f>
        <v>79.8</v>
      </c>
      <c r="U211" s="48"/>
      <c r="V211" s="47">
        <v>5</v>
      </c>
      <c r="W211" s="47">
        <v>3</v>
      </c>
      <c r="X211" s="46">
        <v>80.400000000000006</v>
      </c>
      <c r="Y211" s="46">
        <v>-0.5</v>
      </c>
      <c r="Z211" s="46">
        <v>22.31</v>
      </c>
      <c r="AA211" s="45">
        <v>5</v>
      </c>
      <c r="AB211" s="45">
        <v>28</v>
      </c>
      <c r="AC211" s="39"/>
      <c r="AD211" s="678"/>
      <c r="AE211" s="670" t="s">
        <v>27</v>
      </c>
      <c r="AF211" s="125" t="s">
        <v>55</v>
      </c>
      <c r="AG211" s="125" t="s">
        <v>55</v>
      </c>
      <c r="AH211" s="680" t="s">
        <v>55</v>
      </c>
      <c r="AI211" s="44" t="s">
        <v>55</v>
      </c>
      <c r="AJ211" s="44" t="s">
        <v>32</v>
      </c>
      <c r="AK211" s="44" t="s">
        <v>3713</v>
      </c>
    </row>
    <row r="212" spans="1:37" ht="15.75" customHeight="1">
      <c r="A212" s="53">
        <v>45572</v>
      </c>
      <c r="B212" s="52" t="s">
        <v>3711</v>
      </c>
      <c r="C212" s="51">
        <v>0.45833333333333331</v>
      </c>
      <c r="D212" s="50">
        <v>2406723</v>
      </c>
      <c r="E212" s="50" t="s">
        <v>39</v>
      </c>
      <c r="F212" s="50" t="s">
        <v>55</v>
      </c>
      <c r="G212" s="49">
        <v>14.2</v>
      </c>
      <c r="H212" s="49"/>
      <c r="I212" s="49"/>
      <c r="J212" s="39">
        <v>0.57799999999999996</v>
      </c>
      <c r="K212" s="45"/>
      <c r="L212" s="47">
        <v>1.8</v>
      </c>
      <c r="M212" s="47">
        <v>2</v>
      </c>
      <c r="N212" s="47">
        <v>19</v>
      </c>
      <c r="O212" s="47"/>
      <c r="P212" s="47">
        <v>49.4</v>
      </c>
      <c r="Q212" s="45"/>
      <c r="R212" s="47">
        <v>19</v>
      </c>
      <c r="S212" s="677">
        <f>SUM(M212:P212)</f>
        <v>70.400000000000006</v>
      </c>
      <c r="T212" s="677">
        <f>SUM(MG[[#This Row],[G 710µ]:[G 450µ]])</f>
        <v>87.4</v>
      </c>
      <c r="U212" s="48"/>
      <c r="V212" s="47">
        <v>3</v>
      </c>
      <c r="W212" s="47">
        <v>4</v>
      </c>
      <c r="X212" s="46">
        <v>81.16</v>
      </c>
      <c r="Y212" s="46">
        <v>-0.95</v>
      </c>
      <c r="Z212" s="46">
        <v>22.57</v>
      </c>
      <c r="AA212" s="45"/>
      <c r="AB212" s="45"/>
      <c r="AC212" s="39"/>
      <c r="AD212" s="678"/>
      <c r="AE212" s="125"/>
      <c r="AF212" s="125" t="s">
        <v>55</v>
      </c>
      <c r="AG212" s="125" t="s">
        <v>55</v>
      </c>
      <c r="AH212" s="680" t="s">
        <v>55</v>
      </c>
      <c r="AI212" s="44" t="s">
        <v>55</v>
      </c>
      <c r="AJ212" s="44" t="s">
        <v>32</v>
      </c>
      <c r="AK212" s="44" t="s">
        <v>3714</v>
      </c>
    </row>
    <row r="213" spans="1:37" ht="15.75" customHeight="1">
      <c r="A213" s="53">
        <v>45572</v>
      </c>
      <c r="B213" s="52" t="s">
        <v>3711</v>
      </c>
      <c r="C213" s="51">
        <v>0.52083333333333337</v>
      </c>
      <c r="D213" s="50">
        <v>2406725</v>
      </c>
      <c r="E213" s="50" t="s">
        <v>39</v>
      </c>
      <c r="F213" s="50" t="s">
        <v>55</v>
      </c>
      <c r="G213" s="49">
        <v>14.04</v>
      </c>
      <c r="H213" s="49"/>
      <c r="I213" s="49"/>
      <c r="J213" s="39"/>
      <c r="K213" s="45"/>
      <c r="L213" s="47">
        <v>0.46</v>
      </c>
      <c r="M213" s="47">
        <v>2.12</v>
      </c>
      <c r="N213" s="47">
        <v>10.88</v>
      </c>
      <c r="O213" s="47"/>
      <c r="P213" s="47">
        <v>45.86</v>
      </c>
      <c r="Q213" s="45"/>
      <c r="R213" s="47">
        <v>28.42</v>
      </c>
      <c r="S213" s="677">
        <f>SUM(M213:P213)</f>
        <v>58.86</v>
      </c>
      <c r="T213" s="677">
        <f>SUM(MG[[#This Row],[G 710µ]:[G 450µ]])</f>
        <v>85.16</v>
      </c>
      <c r="U213" s="48"/>
      <c r="V213" s="47">
        <v>3.8</v>
      </c>
      <c r="W213" s="47">
        <v>4.4400000000000004</v>
      </c>
      <c r="X213" s="46">
        <v>80.61</v>
      </c>
      <c r="Y213" s="46">
        <v>0.72</v>
      </c>
      <c r="Z213" s="46">
        <v>22.97</v>
      </c>
      <c r="AA213" s="45">
        <v>4</v>
      </c>
      <c r="AB213" s="45">
        <v>33</v>
      </c>
      <c r="AC213" s="39"/>
      <c r="AD213" s="678"/>
      <c r="AE213" s="125"/>
      <c r="AF213" s="125" t="s">
        <v>55</v>
      </c>
      <c r="AG213" s="125" t="s">
        <v>55</v>
      </c>
      <c r="AH213" s="680" t="s">
        <v>55</v>
      </c>
      <c r="AI213" s="44" t="s">
        <v>55</v>
      </c>
      <c r="AJ213" s="44" t="s">
        <v>32</v>
      </c>
      <c r="AK213" s="44" t="s">
        <v>3715</v>
      </c>
    </row>
    <row r="214" spans="1:37" ht="15.75" customHeight="1">
      <c r="A214" s="53">
        <v>45572</v>
      </c>
      <c r="B214" s="52" t="s">
        <v>3711</v>
      </c>
      <c r="C214" s="51">
        <v>0.64583333333333337</v>
      </c>
      <c r="D214" s="50">
        <v>2406738</v>
      </c>
      <c r="E214" s="50" t="s">
        <v>39</v>
      </c>
      <c r="F214" s="50" t="s">
        <v>55</v>
      </c>
      <c r="G214" s="49">
        <v>13.46</v>
      </c>
      <c r="H214" s="49"/>
      <c r="I214" s="49"/>
      <c r="J214" s="39"/>
      <c r="K214" s="45"/>
      <c r="L214" s="47"/>
      <c r="M214" s="47"/>
      <c r="N214" s="47"/>
      <c r="O214" s="47"/>
      <c r="P214" s="47"/>
      <c r="Q214" s="45"/>
      <c r="R214" s="47"/>
      <c r="S214" s="677"/>
      <c r="T214" s="677">
        <f>SUM(MG[[#This Row],[G 710µ]:[G 450µ]])</f>
        <v>0</v>
      </c>
      <c r="U214" s="48"/>
      <c r="V214" s="47"/>
      <c r="W214" s="47"/>
      <c r="X214" s="46">
        <v>80.61</v>
      </c>
      <c r="Y214" s="46">
        <v>0.72</v>
      </c>
      <c r="Z214" s="46">
        <v>22.97</v>
      </c>
      <c r="AA214" s="45"/>
      <c r="AB214" s="45"/>
      <c r="AC214" s="39"/>
      <c r="AD214" s="678"/>
      <c r="AE214" s="125"/>
      <c r="AF214" s="125" t="s">
        <v>55</v>
      </c>
      <c r="AG214" s="125" t="s">
        <v>55</v>
      </c>
      <c r="AH214" s="680" t="s">
        <v>55</v>
      </c>
      <c r="AI214" s="44" t="s">
        <v>55</v>
      </c>
      <c r="AJ214" s="44" t="s">
        <v>32</v>
      </c>
      <c r="AK214" s="44" t="s">
        <v>3716</v>
      </c>
    </row>
    <row r="215" spans="1:37" ht="15.75" customHeight="1">
      <c r="A215" s="53">
        <v>45573</v>
      </c>
      <c r="B215" s="52" t="s">
        <v>3711</v>
      </c>
      <c r="C215" s="51">
        <v>0.4375</v>
      </c>
      <c r="D215" s="50">
        <v>2406757</v>
      </c>
      <c r="E215" s="50" t="s">
        <v>21</v>
      </c>
      <c r="F215" s="50" t="s">
        <v>55</v>
      </c>
      <c r="G215" s="49">
        <v>14.75</v>
      </c>
      <c r="H215" s="49"/>
      <c r="I215" s="49"/>
      <c r="J215" s="39"/>
      <c r="K215" s="45"/>
      <c r="L215" s="47">
        <v>3</v>
      </c>
      <c r="M215" s="47">
        <v>5.78</v>
      </c>
      <c r="N215" s="47">
        <v>24.42</v>
      </c>
      <c r="O215" s="47"/>
      <c r="P215" s="47">
        <v>42.68</v>
      </c>
      <c r="Q215" s="45"/>
      <c r="R215" s="47">
        <v>18.84</v>
      </c>
      <c r="S215" s="677">
        <f>SUM(M215:P215)</f>
        <v>72.88</v>
      </c>
      <c r="T215" s="677">
        <f>SUM(MG[[#This Row],[G 710µ]:[G 450µ]])</f>
        <v>85.94</v>
      </c>
      <c r="U215" s="48"/>
      <c r="V215" s="47">
        <v>1.42</v>
      </c>
      <c r="W215" s="47">
        <v>1.58</v>
      </c>
      <c r="X215" s="46">
        <v>79.67</v>
      </c>
      <c r="Y215" s="46">
        <v>-1.05</v>
      </c>
      <c r="Z215" s="46">
        <v>24.05</v>
      </c>
      <c r="AA215" s="45">
        <v>4</v>
      </c>
      <c r="AB215" s="45">
        <v>30</v>
      </c>
      <c r="AC215" s="39"/>
      <c r="AD215" s="678"/>
      <c r="AE215" s="670" t="s">
        <v>62</v>
      </c>
      <c r="AF215" s="125" t="s">
        <v>55</v>
      </c>
      <c r="AG215" s="125" t="s">
        <v>55</v>
      </c>
      <c r="AH215" s="680" t="s">
        <v>55</v>
      </c>
      <c r="AI215" s="44" t="s">
        <v>55</v>
      </c>
      <c r="AJ215" s="44" t="s">
        <v>32</v>
      </c>
      <c r="AK215" s="44" t="s">
        <v>3717</v>
      </c>
    </row>
    <row r="216" spans="1:37" ht="15.75" customHeight="1">
      <c r="A216" s="53">
        <v>45574</v>
      </c>
      <c r="B216" s="52" t="s">
        <v>3711</v>
      </c>
      <c r="C216" s="51">
        <v>0.4861111111111111</v>
      </c>
      <c r="D216" s="50">
        <v>2406811</v>
      </c>
      <c r="E216" s="50" t="s">
        <v>21</v>
      </c>
      <c r="F216" s="50" t="s">
        <v>55</v>
      </c>
      <c r="G216" s="49">
        <v>14.04</v>
      </c>
      <c r="H216" s="49"/>
      <c r="I216" s="49"/>
      <c r="J216" s="39"/>
      <c r="K216" s="45"/>
      <c r="L216" s="47">
        <v>0.6</v>
      </c>
      <c r="M216" s="47">
        <v>1.22</v>
      </c>
      <c r="N216" s="47">
        <v>8.7200000000000006</v>
      </c>
      <c r="O216" s="47"/>
      <c r="P216" s="47">
        <v>41.86</v>
      </c>
      <c r="Q216" s="45"/>
      <c r="R216" s="47">
        <v>36.299999999999997</v>
      </c>
      <c r="S216" s="677">
        <f>SUM(M216:P216)</f>
        <v>51.8</v>
      </c>
      <c r="T216" s="677">
        <f>SUM(MG[[#This Row],[G 710µ]:[G 450µ]])</f>
        <v>86.88</v>
      </c>
      <c r="U216" s="48"/>
      <c r="V216" s="47">
        <v>3.54</v>
      </c>
      <c r="W216" s="47">
        <v>4.9000000000000004</v>
      </c>
      <c r="X216" s="46">
        <v>78.930000000000007</v>
      </c>
      <c r="Y216" s="46">
        <v>-0.38</v>
      </c>
      <c r="Z216" s="46">
        <v>21.42</v>
      </c>
      <c r="AA216" s="45">
        <v>2</v>
      </c>
      <c r="AB216" s="45">
        <v>29</v>
      </c>
      <c r="AC216" s="39"/>
      <c r="AD216" s="678"/>
      <c r="AE216" s="125"/>
      <c r="AF216" s="125" t="s">
        <v>55</v>
      </c>
      <c r="AG216" s="125" t="s">
        <v>55</v>
      </c>
      <c r="AH216" s="680" t="s">
        <v>55</v>
      </c>
      <c r="AI216" s="44" t="s">
        <v>55</v>
      </c>
      <c r="AJ216" s="44" t="s">
        <v>32</v>
      </c>
      <c r="AK216" s="44" t="s">
        <v>3718</v>
      </c>
    </row>
    <row r="217" spans="1:37" ht="15.75" customHeight="1">
      <c r="A217" s="53">
        <v>45576</v>
      </c>
      <c r="B217" s="52" t="s">
        <v>3711</v>
      </c>
      <c r="C217" s="51">
        <v>0.625</v>
      </c>
      <c r="D217" s="50">
        <v>2406876</v>
      </c>
      <c r="E217" s="50" t="s">
        <v>39</v>
      </c>
      <c r="F217" s="50" t="s">
        <v>55</v>
      </c>
      <c r="G217" s="49">
        <v>14.46</v>
      </c>
      <c r="H217" s="49"/>
      <c r="I217" s="49"/>
      <c r="J217" s="39"/>
      <c r="K217" s="45"/>
      <c r="L217" s="47">
        <v>3</v>
      </c>
      <c r="M217" s="47">
        <v>3</v>
      </c>
      <c r="N217" s="47">
        <v>10</v>
      </c>
      <c r="O217" s="47"/>
      <c r="P217" s="47">
        <v>45</v>
      </c>
      <c r="Q217" s="45"/>
      <c r="R217" s="47">
        <v>26</v>
      </c>
      <c r="S217" s="677">
        <f>SUM(M217:P217)</f>
        <v>58</v>
      </c>
      <c r="T217" s="677">
        <f>SUM(MG[[#This Row],[G 710µ]:[G 450µ]])</f>
        <v>81</v>
      </c>
      <c r="U217" s="48"/>
      <c r="V217" s="47">
        <v>5</v>
      </c>
      <c r="W217" s="47">
        <v>4.9000000000000004</v>
      </c>
      <c r="X217" s="46">
        <v>75.94</v>
      </c>
      <c r="Y217" s="46">
        <v>0.26</v>
      </c>
      <c r="Z217" s="46">
        <v>23.49</v>
      </c>
      <c r="AA217" s="45">
        <v>4</v>
      </c>
      <c r="AB217" s="45">
        <v>35</v>
      </c>
      <c r="AC217" s="39"/>
      <c r="AD217" s="678"/>
      <c r="AE217" s="670" t="s">
        <v>27</v>
      </c>
      <c r="AF217" s="125" t="s">
        <v>55</v>
      </c>
      <c r="AG217" s="125" t="s">
        <v>55</v>
      </c>
      <c r="AH217" s="680" t="s">
        <v>55</v>
      </c>
      <c r="AI217" s="44" t="s">
        <v>55</v>
      </c>
      <c r="AJ217" s="44" t="s">
        <v>32</v>
      </c>
      <c r="AK217" s="44" t="s">
        <v>3719</v>
      </c>
    </row>
    <row r="218" spans="1:37" ht="15.75" customHeight="1">
      <c r="A218" s="53">
        <v>45579</v>
      </c>
      <c r="B218" s="52" t="s">
        <v>3711</v>
      </c>
      <c r="C218" s="51">
        <v>0.4375</v>
      </c>
      <c r="D218" s="50">
        <v>2406964</v>
      </c>
      <c r="E218" s="50" t="s">
        <v>39</v>
      </c>
      <c r="F218" s="50" t="s">
        <v>55</v>
      </c>
      <c r="G218" s="49">
        <v>14.32</v>
      </c>
      <c r="H218" s="49"/>
      <c r="I218" s="49"/>
      <c r="J218" s="39"/>
      <c r="K218" s="45"/>
      <c r="L218" s="47"/>
      <c r="M218" s="47"/>
      <c r="N218" s="47"/>
      <c r="O218" s="47"/>
      <c r="P218" s="47"/>
      <c r="Q218" s="45"/>
      <c r="R218" s="47"/>
      <c r="S218" s="677"/>
      <c r="T218" s="677"/>
      <c r="U218" s="48"/>
      <c r="V218" s="47"/>
      <c r="W218" s="47"/>
      <c r="X218" s="46"/>
      <c r="Y218" s="46"/>
      <c r="Z218" s="46"/>
      <c r="AA218" s="45"/>
      <c r="AB218" s="45"/>
      <c r="AC218" s="39"/>
      <c r="AD218" s="678"/>
      <c r="AE218" s="125"/>
      <c r="AF218" s="125" t="s">
        <v>55</v>
      </c>
      <c r="AG218" s="125" t="s">
        <v>55</v>
      </c>
      <c r="AH218" s="680" t="s">
        <v>55</v>
      </c>
      <c r="AI218" s="44" t="s">
        <v>55</v>
      </c>
      <c r="AJ218" s="44" t="s">
        <v>32</v>
      </c>
      <c r="AK218" s="44" t="s">
        <v>3720</v>
      </c>
    </row>
    <row r="219" spans="1:37" ht="15.75" customHeight="1">
      <c r="A219" s="53">
        <v>45580</v>
      </c>
      <c r="B219" s="52" t="s">
        <v>3711</v>
      </c>
      <c r="C219" s="51">
        <v>0.45833333333333331</v>
      </c>
      <c r="D219" s="50">
        <v>2406998</v>
      </c>
      <c r="E219" s="50" t="s">
        <v>39</v>
      </c>
      <c r="F219" s="50" t="s">
        <v>55</v>
      </c>
      <c r="G219" s="49">
        <v>14.23</v>
      </c>
      <c r="H219" s="49"/>
      <c r="I219" s="49"/>
      <c r="J219" s="39"/>
      <c r="K219" s="45"/>
      <c r="L219" s="47"/>
      <c r="M219" s="47"/>
      <c r="N219" s="47"/>
      <c r="O219" s="47"/>
      <c r="P219" s="47"/>
      <c r="Q219" s="45"/>
      <c r="R219" s="47"/>
      <c r="S219" s="677"/>
      <c r="T219" s="677"/>
      <c r="U219" s="48"/>
      <c r="V219" s="47"/>
      <c r="W219" s="47"/>
      <c r="X219" s="46">
        <v>80.83</v>
      </c>
      <c r="Y219" s="46">
        <v>-0.44</v>
      </c>
      <c r="Z219" s="46">
        <v>21.81</v>
      </c>
      <c r="AA219" s="45"/>
      <c r="AB219" s="45"/>
      <c r="AC219" s="39"/>
      <c r="AD219" s="678"/>
      <c r="AE219" s="125"/>
      <c r="AF219" s="125" t="s">
        <v>55</v>
      </c>
      <c r="AG219" s="125" t="s">
        <v>55</v>
      </c>
      <c r="AH219" s="680" t="s">
        <v>55</v>
      </c>
      <c r="AI219" s="44" t="s">
        <v>55</v>
      </c>
      <c r="AJ219" s="44" t="s">
        <v>32</v>
      </c>
      <c r="AK219" s="44" t="s">
        <v>3721</v>
      </c>
    </row>
    <row r="220" spans="1:37" ht="15.75" customHeight="1">
      <c r="A220" s="53">
        <v>45581</v>
      </c>
      <c r="B220" s="52" t="s">
        <v>3711</v>
      </c>
      <c r="C220" s="51">
        <v>0.41666666666666669</v>
      </c>
      <c r="D220" s="50">
        <v>2407040</v>
      </c>
      <c r="E220" s="50" t="s">
        <v>39</v>
      </c>
      <c r="F220" s="50" t="s">
        <v>55</v>
      </c>
      <c r="G220" s="49">
        <v>13.43</v>
      </c>
      <c r="H220" s="49"/>
      <c r="I220" s="49"/>
      <c r="J220" s="39"/>
      <c r="K220" s="45"/>
      <c r="L220" s="47"/>
      <c r="M220" s="47"/>
      <c r="N220" s="47"/>
      <c r="O220" s="47"/>
      <c r="P220" s="47"/>
      <c r="Q220" s="45"/>
      <c r="R220" s="47"/>
      <c r="S220" s="677"/>
      <c r="T220" s="677"/>
      <c r="U220" s="48"/>
      <c r="V220" s="47"/>
      <c r="W220" s="47"/>
      <c r="X220" s="46">
        <v>79.72</v>
      </c>
      <c r="Y220" s="46">
        <v>-0.61</v>
      </c>
      <c r="Z220" s="46">
        <v>22.13</v>
      </c>
      <c r="AA220" s="45">
        <v>4</v>
      </c>
      <c r="AB220" s="45">
        <v>30</v>
      </c>
      <c r="AC220" s="39"/>
      <c r="AD220" s="678"/>
      <c r="AE220" s="670" t="s">
        <v>27</v>
      </c>
      <c r="AF220" s="125" t="s">
        <v>55</v>
      </c>
      <c r="AG220" s="125" t="s">
        <v>55</v>
      </c>
      <c r="AH220" s="680" t="s">
        <v>55</v>
      </c>
      <c r="AI220" s="44" t="s">
        <v>55</v>
      </c>
      <c r="AJ220" s="44" t="s">
        <v>32</v>
      </c>
      <c r="AK220" s="44" t="s">
        <v>3722</v>
      </c>
    </row>
    <row r="221" spans="1:37" ht="15.75" customHeight="1">
      <c r="A221" s="53">
        <v>45581</v>
      </c>
      <c r="B221" s="52" t="s">
        <v>3711</v>
      </c>
      <c r="C221" s="51">
        <v>0.54166666666666663</v>
      </c>
      <c r="D221" s="50">
        <v>2407049</v>
      </c>
      <c r="E221" s="50" t="s">
        <v>39</v>
      </c>
      <c r="F221" s="50" t="s">
        <v>55</v>
      </c>
      <c r="G221" s="49">
        <v>13.39</v>
      </c>
      <c r="H221" s="49"/>
      <c r="I221" s="49"/>
      <c r="J221" s="39"/>
      <c r="K221" s="45"/>
      <c r="L221" s="47">
        <v>0</v>
      </c>
      <c r="M221" s="47">
        <v>0.6</v>
      </c>
      <c r="N221" s="47">
        <v>9.84</v>
      </c>
      <c r="O221" s="47"/>
      <c r="P221" s="47">
        <v>49.54</v>
      </c>
      <c r="Q221" s="45"/>
      <c r="R221" s="47">
        <v>33</v>
      </c>
      <c r="S221" s="677">
        <f>SUM(M221:P221)</f>
        <v>59.98</v>
      </c>
      <c r="T221" s="677">
        <f>SUM(MG[[#This Row],[G 710µ]:[G 450µ]])</f>
        <v>92.38</v>
      </c>
      <c r="U221" s="48"/>
      <c r="V221" s="47">
        <v>4.24</v>
      </c>
      <c r="W221" s="47">
        <v>2.1</v>
      </c>
      <c r="X221" s="46">
        <v>80.099999999999994</v>
      </c>
      <c r="Y221" s="46">
        <v>-0.52</v>
      </c>
      <c r="Z221" s="46">
        <v>21.776</v>
      </c>
      <c r="AA221" s="45"/>
      <c r="AB221" s="45"/>
      <c r="AC221" s="39"/>
      <c r="AD221" s="678"/>
      <c r="AE221" s="125"/>
      <c r="AF221" s="125" t="s">
        <v>55</v>
      </c>
      <c r="AG221" s="125" t="s">
        <v>55</v>
      </c>
      <c r="AH221" s="680" t="s">
        <v>55</v>
      </c>
      <c r="AI221" s="44" t="s">
        <v>55</v>
      </c>
      <c r="AJ221" s="44" t="s">
        <v>32</v>
      </c>
      <c r="AK221" s="44" t="s">
        <v>3723</v>
      </c>
    </row>
    <row r="222" spans="1:37" ht="15.75" customHeight="1">
      <c r="A222" s="53">
        <v>45581</v>
      </c>
      <c r="B222" s="52" t="s">
        <v>3711</v>
      </c>
      <c r="C222" s="51">
        <v>0.58333333333333337</v>
      </c>
      <c r="D222" s="50">
        <v>2407052</v>
      </c>
      <c r="E222" s="50" t="s">
        <v>39</v>
      </c>
      <c r="F222" s="50" t="s">
        <v>55</v>
      </c>
      <c r="G222" s="49">
        <v>13.5</v>
      </c>
      <c r="H222" s="49"/>
      <c r="I222" s="49"/>
      <c r="J222" s="39"/>
      <c r="K222" s="45"/>
      <c r="L222" s="47"/>
      <c r="M222" s="47"/>
      <c r="N222" s="47"/>
      <c r="O222" s="47"/>
      <c r="P222" s="47"/>
      <c r="Q222" s="45"/>
      <c r="R222" s="47"/>
      <c r="S222" s="677"/>
      <c r="T222" s="677"/>
      <c r="U222" s="48"/>
      <c r="V222" s="47"/>
      <c r="W222" s="47"/>
      <c r="X222" s="46">
        <v>80.12</v>
      </c>
      <c r="Y222" s="46">
        <v>-0.5</v>
      </c>
      <c r="Z222" s="46">
        <v>21.75</v>
      </c>
      <c r="AA222" s="45"/>
      <c r="AB222" s="45"/>
      <c r="AC222" s="39"/>
      <c r="AD222" s="678"/>
      <c r="AE222" s="125"/>
      <c r="AF222" s="125" t="s">
        <v>55</v>
      </c>
      <c r="AG222" s="125" t="s">
        <v>55</v>
      </c>
      <c r="AH222" s="680" t="s">
        <v>55</v>
      </c>
      <c r="AI222" s="44" t="s">
        <v>55</v>
      </c>
      <c r="AJ222" s="44" t="s">
        <v>32</v>
      </c>
      <c r="AK222" s="44" t="s">
        <v>3724</v>
      </c>
    </row>
    <row r="223" spans="1:37" ht="15.75" customHeight="1">
      <c r="A223" s="53">
        <v>45582</v>
      </c>
      <c r="B223" s="52" t="s">
        <v>3711</v>
      </c>
      <c r="C223" s="51">
        <v>0.4375</v>
      </c>
      <c r="D223" s="50">
        <v>2407073</v>
      </c>
      <c r="E223" s="50" t="s">
        <v>39</v>
      </c>
      <c r="F223" s="50" t="s">
        <v>55</v>
      </c>
      <c r="G223" s="49">
        <v>13.86</v>
      </c>
      <c r="H223" s="49"/>
      <c r="I223" s="49"/>
      <c r="J223" s="39"/>
      <c r="K223" s="45"/>
      <c r="L223" s="47">
        <v>1</v>
      </c>
      <c r="M223" s="47">
        <v>1.7</v>
      </c>
      <c r="N223" s="47">
        <v>5.52</v>
      </c>
      <c r="O223" s="47"/>
      <c r="P223" s="47">
        <v>30</v>
      </c>
      <c r="Q223" s="45"/>
      <c r="R223" s="47">
        <v>30</v>
      </c>
      <c r="S223" s="677">
        <f>SUM(M223:P223)</f>
        <v>37.22</v>
      </c>
      <c r="T223" s="677">
        <f>SUM(MG[[#This Row],[G 710µ]:[G 450µ]])</f>
        <v>65.52</v>
      </c>
      <c r="U223" s="48"/>
      <c r="V223" s="47">
        <v>17</v>
      </c>
      <c r="W223" s="47">
        <v>12</v>
      </c>
      <c r="X223" s="46">
        <v>80.680000000000007</v>
      </c>
      <c r="Y223" s="46">
        <v>-0.91</v>
      </c>
      <c r="Z223" s="46">
        <v>21.96</v>
      </c>
      <c r="AA223" s="45">
        <v>3</v>
      </c>
      <c r="AB223" s="45">
        <v>22</v>
      </c>
      <c r="AC223" s="39"/>
      <c r="AD223" s="678"/>
      <c r="AE223" s="670" t="s">
        <v>27</v>
      </c>
      <c r="AF223" s="125" t="s">
        <v>55</v>
      </c>
      <c r="AG223" s="125" t="s">
        <v>55</v>
      </c>
      <c r="AH223" s="680" t="s">
        <v>55</v>
      </c>
      <c r="AI223" s="44" t="s">
        <v>55</v>
      </c>
      <c r="AJ223" s="44" t="s">
        <v>32</v>
      </c>
      <c r="AK223" s="44" t="s">
        <v>3725</v>
      </c>
    </row>
    <row r="224" spans="1:37" ht="15.75" customHeight="1">
      <c r="A224" s="53">
        <v>45586</v>
      </c>
      <c r="B224" s="52" t="s">
        <v>3711</v>
      </c>
      <c r="C224" s="51">
        <v>0.5</v>
      </c>
      <c r="D224" s="50">
        <v>2407205</v>
      </c>
      <c r="E224" s="50" t="s">
        <v>39</v>
      </c>
      <c r="F224" s="50" t="s">
        <v>55</v>
      </c>
      <c r="G224" s="49">
        <v>14.43</v>
      </c>
      <c r="H224" s="49"/>
      <c r="I224" s="49">
        <v>14</v>
      </c>
      <c r="J224" s="39"/>
      <c r="K224" s="45"/>
      <c r="L224" s="47"/>
      <c r="M224" s="47"/>
      <c r="N224" s="47"/>
      <c r="O224" s="47"/>
      <c r="P224" s="47"/>
      <c r="Q224" s="45"/>
      <c r="R224" s="47"/>
      <c r="S224" s="677"/>
      <c r="T224" s="677"/>
      <c r="U224" s="48"/>
      <c r="V224" s="47"/>
      <c r="W224" s="47"/>
      <c r="X224" s="46">
        <v>79.87</v>
      </c>
      <c r="Y224" s="46">
        <v>-0.62</v>
      </c>
      <c r="Z224" s="46">
        <v>22.72</v>
      </c>
      <c r="AA224" s="45"/>
      <c r="AB224" s="45"/>
      <c r="AC224" s="39"/>
      <c r="AD224" s="678"/>
      <c r="AE224" s="125"/>
      <c r="AF224" s="125" t="s">
        <v>55</v>
      </c>
      <c r="AG224" s="125" t="s">
        <v>55</v>
      </c>
      <c r="AH224" s="680" t="s">
        <v>55</v>
      </c>
      <c r="AI224" s="44" t="s">
        <v>55</v>
      </c>
      <c r="AJ224" s="44" t="s">
        <v>32</v>
      </c>
      <c r="AK224" s="44" t="s">
        <v>3726</v>
      </c>
    </row>
    <row r="225" spans="1:37" ht="15.75" customHeight="1">
      <c r="A225" s="53">
        <v>45586</v>
      </c>
      <c r="B225" s="52" t="s">
        <v>3711</v>
      </c>
      <c r="C225" s="51">
        <v>0.625</v>
      </c>
      <c r="D225" s="50">
        <v>2407207</v>
      </c>
      <c r="E225" s="50" t="s">
        <v>39</v>
      </c>
      <c r="F225" s="50" t="s">
        <v>55</v>
      </c>
      <c r="G225" s="49">
        <v>14.3</v>
      </c>
      <c r="H225" s="49"/>
      <c r="I225" s="49"/>
      <c r="J225" s="39"/>
      <c r="K225" s="45"/>
      <c r="L225" s="47"/>
      <c r="M225" s="47"/>
      <c r="N225" s="47"/>
      <c r="O225" s="47"/>
      <c r="P225" s="47"/>
      <c r="Q225" s="45"/>
      <c r="R225" s="47"/>
      <c r="S225" s="677"/>
      <c r="T225" s="677"/>
      <c r="U225" s="48"/>
      <c r="V225" s="47"/>
      <c r="W225" s="47"/>
      <c r="X225" s="46">
        <v>80.69</v>
      </c>
      <c r="Y225" s="46">
        <v>-0.94</v>
      </c>
      <c r="Z225" s="46">
        <v>22.22</v>
      </c>
      <c r="AA225" s="45"/>
      <c r="AB225" s="45"/>
      <c r="AC225" s="39"/>
      <c r="AD225" s="678"/>
      <c r="AE225" s="125"/>
      <c r="AF225" s="125" t="s">
        <v>55</v>
      </c>
      <c r="AG225" s="125" t="s">
        <v>55</v>
      </c>
      <c r="AH225" s="680" t="s">
        <v>55</v>
      </c>
      <c r="AI225" s="44" t="s">
        <v>55</v>
      </c>
      <c r="AJ225" s="44" t="s">
        <v>32</v>
      </c>
      <c r="AK225" s="44" t="s">
        <v>3727</v>
      </c>
    </row>
    <row r="226" spans="1:37" ht="15.75" customHeight="1">
      <c r="A226" s="53">
        <v>45588</v>
      </c>
      <c r="B226" s="52" t="s">
        <v>3711</v>
      </c>
      <c r="C226" s="51">
        <v>0.5</v>
      </c>
      <c r="D226" s="50">
        <v>2407242</v>
      </c>
      <c r="E226" s="50" t="s">
        <v>39</v>
      </c>
      <c r="F226" s="50" t="s">
        <v>55</v>
      </c>
      <c r="G226" s="49">
        <v>14.3</v>
      </c>
      <c r="H226" s="49"/>
      <c r="I226" s="49">
        <v>14</v>
      </c>
      <c r="J226" s="39"/>
      <c r="K226" s="45"/>
      <c r="L226" s="47">
        <v>1.6</v>
      </c>
      <c r="M226" s="47">
        <v>4</v>
      </c>
      <c r="N226" s="47">
        <v>13.4</v>
      </c>
      <c r="O226" s="47"/>
      <c r="P226" s="47">
        <v>26</v>
      </c>
      <c r="Q226" s="45"/>
      <c r="R226" s="47">
        <v>33.4</v>
      </c>
      <c r="S226" s="677">
        <f>SUM(M226:P226)</f>
        <v>43.4</v>
      </c>
      <c r="T226" s="677">
        <f>SUM(MG[[#This Row],[G 710µ]:[G 450µ]])</f>
        <v>72.8</v>
      </c>
      <c r="U226" s="48"/>
      <c r="V226" s="47">
        <v>15</v>
      </c>
      <c r="W226" s="47">
        <v>5</v>
      </c>
      <c r="X226" s="46">
        <v>80.06</v>
      </c>
      <c r="Y226" s="46">
        <v>-1.19</v>
      </c>
      <c r="Z226" s="46">
        <v>20.98</v>
      </c>
      <c r="AA226" s="45">
        <v>2</v>
      </c>
      <c r="AB226" s="45">
        <v>20</v>
      </c>
      <c r="AC226" s="39"/>
      <c r="AD226" s="678"/>
      <c r="AE226" s="125"/>
      <c r="AF226" s="125" t="s">
        <v>55</v>
      </c>
      <c r="AG226" s="125" t="s">
        <v>55</v>
      </c>
      <c r="AH226" s="680" t="s">
        <v>55</v>
      </c>
      <c r="AI226" s="44" t="s">
        <v>55</v>
      </c>
      <c r="AJ226" s="44" t="s">
        <v>32</v>
      </c>
      <c r="AK226" s="44" t="s">
        <v>3728</v>
      </c>
    </row>
    <row r="227" spans="1:37" ht="15.75" customHeight="1">
      <c r="A227" s="53">
        <v>45590</v>
      </c>
      <c r="B227" s="52" t="s">
        <v>3711</v>
      </c>
      <c r="C227" s="51">
        <v>0.45833333333333331</v>
      </c>
      <c r="D227" s="50">
        <v>2407295</v>
      </c>
      <c r="E227" s="50" t="s">
        <v>39</v>
      </c>
      <c r="F227" s="50" t="s">
        <v>55</v>
      </c>
      <c r="G227" s="49">
        <v>14.3</v>
      </c>
      <c r="H227" s="49"/>
      <c r="I227" s="49"/>
      <c r="J227" s="39"/>
      <c r="K227" s="45"/>
      <c r="L227" s="47">
        <v>1.4</v>
      </c>
      <c r="M227" s="47">
        <v>3.7</v>
      </c>
      <c r="N227" s="47">
        <v>12</v>
      </c>
      <c r="O227" s="47"/>
      <c r="P227" s="47">
        <v>27</v>
      </c>
      <c r="Q227" s="45"/>
      <c r="R227" s="47">
        <v>32</v>
      </c>
      <c r="S227" s="677">
        <f>SUM(M227:P227)</f>
        <v>42.7</v>
      </c>
      <c r="T227" s="677">
        <f>SUM(MG[[#This Row],[G 710µ]:[G 450µ]])</f>
        <v>71</v>
      </c>
      <c r="U227" s="48"/>
      <c r="V227" s="47">
        <v>13</v>
      </c>
      <c r="W227" s="47">
        <v>10</v>
      </c>
      <c r="X227" s="46">
        <v>77.58</v>
      </c>
      <c r="Y227" s="46">
        <v>-1.1000000000000001</v>
      </c>
      <c r="Z227" s="46">
        <v>22.81</v>
      </c>
      <c r="AA227" s="45"/>
      <c r="AB227" s="45"/>
      <c r="AC227" s="39"/>
      <c r="AD227" s="678"/>
      <c r="AE227" s="125"/>
      <c r="AF227" s="125" t="s">
        <v>55</v>
      </c>
      <c r="AG227" s="125" t="s">
        <v>55</v>
      </c>
      <c r="AH227" s="680" t="s">
        <v>55</v>
      </c>
      <c r="AI227" s="44" t="s">
        <v>55</v>
      </c>
      <c r="AJ227" s="44" t="s">
        <v>32</v>
      </c>
      <c r="AK227" s="44" t="s">
        <v>3729</v>
      </c>
    </row>
    <row r="228" spans="1:37" ht="15.75" customHeight="1">
      <c r="A228" s="53">
        <v>45593</v>
      </c>
      <c r="B228" s="52" t="s">
        <v>3711</v>
      </c>
      <c r="C228" s="51">
        <v>0.45833333333333331</v>
      </c>
      <c r="D228" s="50">
        <v>2407370</v>
      </c>
      <c r="E228" s="50" t="s">
        <v>39</v>
      </c>
      <c r="F228" s="50" t="s">
        <v>55</v>
      </c>
      <c r="G228" s="49">
        <v>14.3</v>
      </c>
      <c r="H228" s="49"/>
      <c r="I228" s="49"/>
      <c r="J228" s="39"/>
      <c r="K228" s="45"/>
      <c r="L228" s="47"/>
      <c r="M228" s="47"/>
      <c r="N228" s="47"/>
      <c r="O228" s="47"/>
      <c r="P228" s="47"/>
      <c r="Q228" s="45"/>
      <c r="R228" s="47"/>
      <c r="S228" s="677"/>
      <c r="T228" s="677"/>
      <c r="U228" s="48"/>
      <c r="V228" s="47"/>
      <c r="W228" s="47"/>
      <c r="X228" s="46">
        <v>78.16</v>
      </c>
      <c r="Y228" s="46">
        <v>-0.25</v>
      </c>
      <c r="Z228" s="46">
        <v>21.83</v>
      </c>
      <c r="AA228" s="45">
        <v>4</v>
      </c>
      <c r="AB228" s="45">
        <v>42</v>
      </c>
      <c r="AC228" s="39"/>
      <c r="AD228" s="678"/>
      <c r="AE228" s="670" t="s">
        <v>27</v>
      </c>
      <c r="AF228" s="125" t="s">
        <v>55</v>
      </c>
      <c r="AG228" s="125" t="s">
        <v>55</v>
      </c>
      <c r="AH228" s="680" t="s">
        <v>55</v>
      </c>
      <c r="AI228" s="44" t="s">
        <v>55</v>
      </c>
      <c r="AJ228" s="44" t="s">
        <v>32</v>
      </c>
      <c r="AK228" s="44" t="s">
        <v>3730</v>
      </c>
    </row>
    <row r="229" spans="1:37" ht="15.75" customHeight="1">
      <c r="A229" s="53">
        <v>45594</v>
      </c>
      <c r="B229" s="52" t="s">
        <v>3711</v>
      </c>
      <c r="C229" s="51">
        <v>0.5</v>
      </c>
      <c r="D229" s="50">
        <v>2407405</v>
      </c>
      <c r="E229" s="50" t="s">
        <v>39</v>
      </c>
      <c r="F229" s="50" t="s">
        <v>55</v>
      </c>
      <c r="G229" s="49">
        <v>13.77</v>
      </c>
      <c r="H229" s="49"/>
      <c r="I229" s="49"/>
      <c r="J229" s="39"/>
      <c r="K229" s="45"/>
      <c r="L229" s="47">
        <v>0.08</v>
      </c>
      <c r="M229" s="47">
        <v>0.14000000000000001</v>
      </c>
      <c r="N229" s="47">
        <v>0.34</v>
      </c>
      <c r="O229" s="47"/>
      <c r="P229" s="47">
        <v>0.8</v>
      </c>
      <c r="Q229" s="45"/>
      <c r="R229" s="47">
        <v>60</v>
      </c>
      <c r="S229" s="677">
        <f>SUM(M229:P229)</f>
        <v>1.28</v>
      </c>
      <c r="T229" s="677">
        <f>SUM(MG[[#This Row],[G 710µ]:[G 450µ]])</f>
        <v>61.14</v>
      </c>
      <c r="U229" s="48"/>
      <c r="V229" s="47">
        <v>21.8</v>
      </c>
      <c r="W229" s="47">
        <v>18</v>
      </c>
      <c r="X229" s="46">
        <v>77.14</v>
      </c>
      <c r="Y229" s="46">
        <v>-0.15</v>
      </c>
      <c r="Z229" s="46">
        <v>21.47</v>
      </c>
      <c r="AA229" s="45">
        <v>2</v>
      </c>
      <c r="AB229" s="45">
        <v>20</v>
      </c>
      <c r="AC229" s="39"/>
      <c r="AD229" s="678"/>
      <c r="AE229" s="670" t="s">
        <v>96</v>
      </c>
      <c r="AF229" s="125" t="s">
        <v>55</v>
      </c>
      <c r="AG229" s="125" t="s">
        <v>55</v>
      </c>
      <c r="AH229" s="680" t="s">
        <v>55</v>
      </c>
      <c r="AI229" s="44" t="s">
        <v>55</v>
      </c>
      <c r="AJ229" s="44" t="s">
        <v>32</v>
      </c>
      <c r="AK229" s="44" t="s">
        <v>3731</v>
      </c>
    </row>
    <row r="230" spans="1:37" ht="15.75" customHeight="1">
      <c r="A230" s="53">
        <v>45594</v>
      </c>
      <c r="B230" s="52" t="s">
        <v>3711</v>
      </c>
      <c r="C230" s="51">
        <v>0.58333333333333337</v>
      </c>
      <c r="D230" s="50">
        <v>2407407</v>
      </c>
      <c r="E230" s="50" t="s">
        <v>21</v>
      </c>
      <c r="F230" s="50" t="s">
        <v>55</v>
      </c>
      <c r="G230" s="49">
        <v>14.16</v>
      </c>
      <c r="H230" s="49"/>
      <c r="I230" s="49"/>
      <c r="J230" s="39"/>
      <c r="K230" s="45"/>
      <c r="L230" s="47">
        <v>0.2</v>
      </c>
      <c r="M230" s="47">
        <v>0.1</v>
      </c>
      <c r="N230" s="47">
        <v>0.46</v>
      </c>
      <c r="O230" s="47"/>
      <c r="P230" s="47">
        <v>55.18</v>
      </c>
      <c r="Q230" s="45"/>
      <c r="R230" s="47">
        <v>34.68</v>
      </c>
      <c r="S230" s="677">
        <f>SUM(M230:P230)</f>
        <v>55.74</v>
      </c>
      <c r="T230" s="677">
        <f>SUM(MG[[#This Row],[G 710µ]:[G 450µ]])</f>
        <v>90.32</v>
      </c>
      <c r="U230" s="48"/>
      <c r="V230" s="47">
        <v>4.3</v>
      </c>
      <c r="W230" s="47">
        <v>5.0999999999999996</v>
      </c>
      <c r="X230" s="46"/>
      <c r="Y230" s="46"/>
      <c r="Z230" s="46"/>
      <c r="AA230" s="45"/>
      <c r="AB230" s="45"/>
      <c r="AC230" s="39"/>
      <c r="AD230" s="678"/>
      <c r="AE230" s="670" t="s">
        <v>96</v>
      </c>
      <c r="AF230" s="125" t="s">
        <v>55</v>
      </c>
      <c r="AG230" s="125" t="s">
        <v>55</v>
      </c>
      <c r="AH230" s="680" t="s">
        <v>55</v>
      </c>
      <c r="AI230" s="44" t="s">
        <v>55</v>
      </c>
      <c r="AJ230" s="44" t="s">
        <v>32</v>
      </c>
      <c r="AK230" s="44" t="s">
        <v>3732</v>
      </c>
    </row>
    <row r="231" spans="1:37" ht="15.75" customHeight="1">
      <c r="A231" s="53">
        <v>45595</v>
      </c>
      <c r="B231" s="52">
        <v>110</v>
      </c>
      <c r="C231" s="51">
        <v>0.58333333333333337</v>
      </c>
      <c r="D231" s="50">
        <v>2407435</v>
      </c>
      <c r="E231" s="50" t="s">
        <v>39</v>
      </c>
      <c r="F231" s="50" t="s">
        <v>55</v>
      </c>
      <c r="G231" s="49">
        <v>14.1</v>
      </c>
      <c r="H231" s="49"/>
      <c r="I231" s="49"/>
      <c r="J231" s="39"/>
      <c r="K231" s="45"/>
      <c r="L231" s="47"/>
      <c r="M231" s="47"/>
      <c r="N231" s="47"/>
      <c r="O231" s="47"/>
      <c r="P231" s="47"/>
      <c r="Q231" s="45"/>
      <c r="R231" s="47"/>
      <c r="S231" s="677"/>
      <c r="T231" s="677"/>
      <c r="U231" s="48"/>
      <c r="V231" s="47"/>
      <c r="W231" s="47"/>
      <c r="X231" s="46">
        <v>78.72</v>
      </c>
      <c r="Y231" s="46">
        <v>-0.47</v>
      </c>
      <c r="Z231" s="46">
        <v>22.23</v>
      </c>
      <c r="AA231" s="45"/>
      <c r="AB231" s="45"/>
      <c r="AC231" s="39"/>
      <c r="AD231" s="678"/>
      <c r="AE231" s="125"/>
      <c r="AF231" s="125" t="s">
        <v>55</v>
      </c>
      <c r="AG231" s="125" t="s">
        <v>55</v>
      </c>
      <c r="AH231" s="680" t="s">
        <v>55</v>
      </c>
      <c r="AI231" s="44" t="s">
        <v>55</v>
      </c>
      <c r="AJ231" s="44" t="s">
        <v>32</v>
      </c>
      <c r="AK231" s="44" t="s">
        <v>3733</v>
      </c>
    </row>
    <row r="232" spans="1:37" ht="15.75" customHeight="1">
      <c r="A232" s="53">
        <v>45596</v>
      </c>
      <c r="B232" s="52" t="s">
        <v>3734</v>
      </c>
      <c r="C232" s="51">
        <v>0.52083333333333337</v>
      </c>
      <c r="D232" s="50">
        <v>2407459</v>
      </c>
      <c r="E232" s="50" t="s">
        <v>39</v>
      </c>
      <c r="F232" s="50" t="s">
        <v>55</v>
      </c>
      <c r="G232" s="49">
        <v>14.04</v>
      </c>
      <c r="H232" s="49"/>
      <c r="I232" s="49"/>
      <c r="J232" s="39"/>
      <c r="K232" s="45"/>
      <c r="L232" s="47">
        <v>0.2</v>
      </c>
      <c r="M232" s="47">
        <v>0.4</v>
      </c>
      <c r="N232" s="47">
        <v>1</v>
      </c>
      <c r="O232" s="47"/>
      <c r="P232" s="47">
        <v>5.6</v>
      </c>
      <c r="Q232" s="45"/>
      <c r="R232" s="47">
        <v>46.2</v>
      </c>
      <c r="S232" s="677">
        <f>SUM(M232:P232)</f>
        <v>7</v>
      </c>
      <c r="T232" s="677">
        <f>SUM(MG[[#This Row],[G 710µ]:[G 450µ]])</f>
        <v>52.800000000000004</v>
      </c>
      <c r="U232" s="48"/>
      <c r="V232" s="47">
        <v>18.600000000000001</v>
      </c>
      <c r="W232" s="47">
        <v>26.4</v>
      </c>
      <c r="X232" s="46">
        <v>78</v>
      </c>
      <c r="Y232" s="46">
        <v>-0.65</v>
      </c>
      <c r="Z232" s="46">
        <v>22</v>
      </c>
      <c r="AA232" s="45"/>
      <c r="AB232" s="45"/>
      <c r="AC232" s="39"/>
      <c r="AD232" s="678"/>
      <c r="AE232" s="670" t="s">
        <v>96</v>
      </c>
      <c r="AF232" s="125" t="s">
        <v>55</v>
      </c>
      <c r="AG232" s="125" t="s">
        <v>55</v>
      </c>
      <c r="AH232" s="680" t="s">
        <v>55</v>
      </c>
      <c r="AI232" s="44" t="s">
        <v>55</v>
      </c>
      <c r="AJ232" s="44" t="s">
        <v>32</v>
      </c>
      <c r="AK232" s="44" t="s">
        <v>3735</v>
      </c>
    </row>
    <row r="233" spans="1:37" ht="15.75" customHeight="1">
      <c r="A233" s="53">
        <v>45597</v>
      </c>
      <c r="B233" s="52" t="s">
        <v>3736</v>
      </c>
      <c r="C233" s="51">
        <v>0.54166666666666663</v>
      </c>
      <c r="D233" s="50">
        <v>2407488</v>
      </c>
      <c r="E233" s="50" t="s">
        <v>39</v>
      </c>
      <c r="F233" s="50" t="s">
        <v>55</v>
      </c>
      <c r="G233" s="49">
        <v>14.1</v>
      </c>
      <c r="H233" s="49"/>
      <c r="I233" s="49"/>
      <c r="J233" s="39"/>
      <c r="K233" s="45"/>
      <c r="L233" s="47">
        <v>0</v>
      </c>
      <c r="M233" s="47">
        <v>0</v>
      </c>
      <c r="N233" s="47">
        <v>2</v>
      </c>
      <c r="O233" s="47"/>
      <c r="P233" s="47">
        <v>48.8</v>
      </c>
      <c r="Q233" s="45"/>
      <c r="R233" s="47">
        <v>34.4</v>
      </c>
      <c r="S233" s="677">
        <f>SUM(M233:P233)</f>
        <v>50.8</v>
      </c>
      <c r="T233" s="677">
        <f>SUM(MG[[#This Row],[G 710µ]:[G 450µ]])</f>
        <v>85.199999999999989</v>
      </c>
      <c r="U233" s="48"/>
      <c r="V233" s="47">
        <v>7</v>
      </c>
      <c r="W233" s="47">
        <v>7.6</v>
      </c>
      <c r="X233" s="46">
        <v>77.55</v>
      </c>
      <c r="Y233" s="46">
        <v>-0.34</v>
      </c>
      <c r="Z233" s="46">
        <v>21.99</v>
      </c>
      <c r="AA233" s="45"/>
      <c r="AB233" s="45"/>
      <c r="AC233" s="39"/>
      <c r="AD233" s="678"/>
      <c r="AE233" s="670" t="s">
        <v>96</v>
      </c>
      <c r="AF233" s="125" t="s">
        <v>55</v>
      </c>
      <c r="AG233" s="125" t="s">
        <v>55</v>
      </c>
      <c r="AH233" s="680" t="s">
        <v>55</v>
      </c>
      <c r="AI233" s="44" t="s">
        <v>55</v>
      </c>
      <c r="AJ233" s="44" t="s">
        <v>32</v>
      </c>
      <c r="AK233" s="44" t="s">
        <v>3737</v>
      </c>
    </row>
    <row r="234" spans="1:37" ht="15.75" customHeight="1">
      <c r="A234" s="53">
        <v>45598</v>
      </c>
      <c r="B234" s="52" t="s">
        <v>3736</v>
      </c>
      <c r="C234" s="51">
        <v>0.41666666666666669</v>
      </c>
      <c r="D234" s="50">
        <v>2407500</v>
      </c>
      <c r="E234" s="50" t="s">
        <v>39</v>
      </c>
      <c r="F234" s="50" t="s">
        <v>55</v>
      </c>
      <c r="G234" s="49">
        <v>14.02</v>
      </c>
      <c r="H234" s="49"/>
      <c r="I234" s="49"/>
      <c r="J234" s="39"/>
      <c r="K234" s="45"/>
      <c r="L234" s="47">
        <v>0</v>
      </c>
      <c r="M234" s="47">
        <v>0</v>
      </c>
      <c r="N234" s="47">
        <v>2.7</v>
      </c>
      <c r="O234" s="47"/>
      <c r="P234" s="47">
        <v>45</v>
      </c>
      <c r="Q234" s="45"/>
      <c r="R234" s="47">
        <v>39.200000000000003</v>
      </c>
      <c r="S234" s="677">
        <f>SUM(M234:P234)</f>
        <v>47.7</v>
      </c>
      <c r="T234" s="677">
        <f>SUM(MG[[#This Row],[G 710µ]:[G 450µ]])</f>
        <v>86.9</v>
      </c>
      <c r="U234" s="48"/>
      <c r="V234" s="47">
        <v>4</v>
      </c>
      <c r="W234" s="47">
        <v>8</v>
      </c>
      <c r="X234" s="46">
        <v>77.790000000000006</v>
      </c>
      <c r="Y234" s="46">
        <v>-0.47</v>
      </c>
      <c r="Z234" s="46">
        <v>22.03</v>
      </c>
      <c r="AA234" s="45">
        <v>3</v>
      </c>
      <c r="AB234" s="45">
        <v>24</v>
      </c>
      <c r="AC234" s="39"/>
      <c r="AD234" s="678"/>
      <c r="AE234" s="670" t="s">
        <v>96</v>
      </c>
      <c r="AF234" s="125" t="s">
        <v>55</v>
      </c>
      <c r="AG234" s="125" t="s">
        <v>55</v>
      </c>
      <c r="AH234" s="680" t="s">
        <v>55</v>
      </c>
      <c r="AI234" s="44" t="s">
        <v>55</v>
      </c>
      <c r="AJ234" s="44" t="s">
        <v>32</v>
      </c>
      <c r="AK234" s="44" t="s">
        <v>3738</v>
      </c>
    </row>
    <row r="235" spans="1:37" ht="15.75" customHeight="1">
      <c r="A235" s="53">
        <v>45600</v>
      </c>
      <c r="B235" s="52" t="s">
        <v>3736</v>
      </c>
      <c r="C235" s="51">
        <v>0.64583333333333337</v>
      </c>
      <c r="D235" s="50">
        <v>2407562</v>
      </c>
      <c r="E235" s="50" t="s">
        <v>21</v>
      </c>
      <c r="F235" s="50" t="s">
        <v>55</v>
      </c>
      <c r="G235" s="49">
        <v>13.88</v>
      </c>
      <c r="H235" s="49"/>
      <c r="I235" s="49"/>
      <c r="J235" s="39"/>
      <c r="K235" s="45"/>
      <c r="L235" s="47">
        <v>0</v>
      </c>
      <c r="M235" s="47">
        <v>0</v>
      </c>
      <c r="N235" s="47">
        <v>1.8</v>
      </c>
      <c r="O235" s="47"/>
      <c r="P235" s="47">
        <v>35.5</v>
      </c>
      <c r="Q235" s="45"/>
      <c r="R235" s="47">
        <v>49.3</v>
      </c>
      <c r="S235" s="677">
        <f>SUM(M235:P235)</f>
        <v>37.299999999999997</v>
      </c>
      <c r="T235" s="677">
        <f>SUM(MG[[#This Row],[G 710µ]:[G 450µ]])</f>
        <v>86.6</v>
      </c>
      <c r="U235" s="48"/>
      <c r="V235" s="47">
        <v>5.8</v>
      </c>
      <c r="W235" s="47">
        <v>8.4</v>
      </c>
      <c r="X235" s="46"/>
      <c r="Y235" s="46"/>
      <c r="Z235" s="46"/>
      <c r="AA235" s="45"/>
      <c r="AB235" s="45"/>
      <c r="AC235" s="39"/>
      <c r="AD235" s="678"/>
      <c r="AE235" s="125"/>
      <c r="AF235" s="125" t="s">
        <v>55</v>
      </c>
      <c r="AG235" s="125" t="s">
        <v>55</v>
      </c>
      <c r="AH235" s="680" t="s">
        <v>55</v>
      </c>
      <c r="AI235" s="44" t="s">
        <v>55</v>
      </c>
      <c r="AJ235" s="44" t="s">
        <v>32</v>
      </c>
      <c r="AK235" s="44" t="s">
        <v>3739</v>
      </c>
    </row>
    <row r="236" spans="1:37" ht="15.75" customHeight="1">
      <c r="A236" s="53">
        <v>45602</v>
      </c>
      <c r="B236" s="52" t="s">
        <v>3736</v>
      </c>
      <c r="C236" s="51">
        <v>0.45833333333333331</v>
      </c>
      <c r="D236" s="50">
        <v>2407608</v>
      </c>
      <c r="E236" s="50" t="s">
        <v>39</v>
      </c>
      <c r="F236" s="50" t="s">
        <v>55</v>
      </c>
      <c r="G236" s="49">
        <v>13.83</v>
      </c>
      <c r="H236" s="49">
        <v>13.6</v>
      </c>
      <c r="I236" s="49"/>
      <c r="J236" s="39"/>
      <c r="K236" s="45"/>
      <c r="L236" s="47">
        <v>0</v>
      </c>
      <c r="M236" s="47">
        <v>0.02</v>
      </c>
      <c r="N236" s="47">
        <v>0.14000000000000001</v>
      </c>
      <c r="O236" s="47"/>
      <c r="P236" s="47">
        <v>6.34</v>
      </c>
      <c r="Q236" s="45"/>
      <c r="R236" s="47">
        <v>40.799999999999997</v>
      </c>
      <c r="S236" s="677">
        <f>SUM(M236:P236)</f>
        <v>6.5</v>
      </c>
      <c r="T236" s="677">
        <f>SUM(MG[[#This Row],[G 710µ]:[G 450µ]])</f>
        <v>47.279999999999994</v>
      </c>
      <c r="U236" s="48"/>
      <c r="V236" s="47">
        <v>23.9</v>
      </c>
      <c r="W236" s="47">
        <v>28.67</v>
      </c>
      <c r="X236" s="46">
        <v>77.040000000000006</v>
      </c>
      <c r="Y236" s="46">
        <v>-0.51</v>
      </c>
      <c r="Z236" s="46">
        <v>20.58</v>
      </c>
      <c r="AA236" s="45"/>
      <c r="AB236" s="45"/>
      <c r="AC236" s="39"/>
      <c r="AD236" s="678"/>
      <c r="AE236" s="670" t="s">
        <v>96</v>
      </c>
      <c r="AF236" s="125" t="s">
        <v>55</v>
      </c>
      <c r="AG236" s="125" t="s">
        <v>55</v>
      </c>
      <c r="AH236" s="680" t="s">
        <v>55</v>
      </c>
      <c r="AI236" s="44" t="s">
        <v>55</v>
      </c>
      <c r="AJ236" s="44" t="s">
        <v>32</v>
      </c>
      <c r="AK236" s="44" t="s">
        <v>3740</v>
      </c>
    </row>
    <row r="237" spans="1:37" ht="15.75" customHeight="1">
      <c r="A237" s="53">
        <v>45602</v>
      </c>
      <c r="B237" s="52">
        <v>111</v>
      </c>
      <c r="C237" s="51">
        <v>0.66666666666666663</v>
      </c>
      <c r="D237" s="50">
        <v>2407614</v>
      </c>
      <c r="E237" s="50" t="s">
        <v>21</v>
      </c>
      <c r="F237" s="50" t="s">
        <v>55</v>
      </c>
      <c r="G237" s="49">
        <v>14</v>
      </c>
      <c r="H237" s="49"/>
      <c r="I237" s="49"/>
      <c r="J237" s="39"/>
      <c r="K237" s="45"/>
      <c r="L237" s="47">
        <v>9.4</v>
      </c>
      <c r="M237" s="47">
        <v>12.2</v>
      </c>
      <c r="N237" s="47">
        <v>35</v>
      </c>
      <c r="O237" s="47"/>
      <c r="P237" s="47">
        <v>29.4</v>
      </c>
      <c r="Q237" s="47"/>
      <c r="R237" s="47">
        <v>7</v>
      </c>
      <c r="S237" s="677">
        <f>SUM(M237:P237)</f>
        <v>76.599999999999994</v>
      </c>
      <c r="T237" s="677">
        <f>SUM(MG[[#This Row],[G 710µ]:[G 450µ]])</f>
        <v>71.400000000000006</v>
      </c>
      <c r="U237" s="679"/>
      <c r="V237" s="47">
        <v>5</v>
      </c>
      <c r="W237" s="47">
        <v>2.4</v>
      </c>
      <c r="X237" s="46"/>
      <c r="Y237" s="46"/>
      <c r="Z237" s="46"/>
      <c r="AA237" s="45"/>
      <c r="AB237" s="45"/>
      <c r="AC237" s="39"/>
      <c r="AD237" s="43"/>
      <c r="AE237" s="125"/>
      <c r="AF237" s="125" t="s">
        <v>55</v>
      </c>
      <c r="AG237" s="125" t="s">
        <v>55</v>
      </c>
      <c r="AH237" s="680" t="s">
        <v>55</v>
      </c>
      <c r="AI237" s="44" t="s">
        <v>55</v>
      </c>
      <c r="AJ237" s="44" t="s">
        <v>32</v>
      </c>
      <c r="AK237" s="44" t="s">
        <v>3741</v>
      </c>
    </row>
    <row r="238" spans="1:37" ht="15.75" customHeight="1">
      <c r="A238" s="53">
        <v>45603</v>
      </c>
      <c r="B238" s="52" t="s">
        <v>3736</v>
      </c>
      <c r="C238" s="51">
        <v>0.41666666666666669</v>
      </c>
      <c r="D238" s="50">
        <v>2407638</v>
      </c>
      <c r="E238" s="50" t="s">
        <v>39</v>
      </c>
      <c r="F238" s="50" t="s">
        <v>55</v>
      </c>
      <c r="G238" s="49">
        <v>14.3</v>
      </c>
      <c r="H238" s="49">
        <v>14.7</v>
      </c>
      <c r="I238" s="49"/>
      <c r="J238" s="39"/>
      <c r="K238" s="45"/>
      <c r="L238" s="47">
        <v>0.4</v>
      </c>
      <c r="M238" s="47">
        <v>1</v>
      </c>
      <c r="N238" s="47">
        <v>1.6</v>
      </c>
      <c r="O238" s="47"/>
      <c r="P238" s="47">
        <v>45</v>
      </c>
      <c r="Q238" s="47"/>
      <c r="R238" s="47">
        <v>40</v>
      </c>
      <c r="S238" s="677">
        <f>SUM(M238:P238)</f>
        <v>47.6</v>
      </c>
      <c r="T238" s="677">
        <f>SUM(MG[[#This Row],[G 710µ]:[G 450µ]])</f>
        <v>86.6</v>
      </c>
      <c r="U238" s="679"/>
      <c r="V238" s="47">
        <v>4.2</v>
      </c>
      <c r="W238" s="47">
        <v>7.6</v>
      </c>
      <c r="X238" s="46">
        <v>77.22</v>
      </c>
      <c r="Y238" s="46">
        <v>-0.54</v>
      </c>
      <c r="Z238" s="46">
        <v>21.41</v>
      </c>
      <c r="AA238" s="45"/>
      <c r="AB238" s="45"/>
      <c r="AC238" s="39"/>
      <c r="AD238" s="43"/>
      <c r="AE238" s="125"/>
      <c r="AF238" s="125" t="s">
        <v>55</v>
      </c>
      <c r="AG238" s="125" t="s">
        <v>55</v>
      </c>
      <c r="AH238" s="680" t="s">
        <v>55</v>
      </c>
      <c r="AI238" s="44" t="s">
        <v>55</v>
      </c>
      <c r="AJ238" s="44" t="s">
        <v>32</v>
      </c>
      <c r="AK238" s="44" t="s">
        <v>3742</v>
      </c>
    </row>
    <row r="239" spans="1:37" ht="15.75" customHeight="1">
      <c r="A239" s="53">
        <v>45604</v>
      </c>
      <c r="B239" s="52" t="s">
        <v>3743</v>
      </c>
      <c r="C239" s="51">
        <v>0.39583333333333331</v>
      </c>
      <c r="D239" s="50">
        <v>2407687</v>
      </c>
      <c r="E239" s="50" t="s">
        <v>39</v>
      </c>
      <c r="F239" s="50" t="s">
        <v>55</v>
      </c>
      <c r="G239" s="49">
        <v>14.36</v>
      </c>
      <c r="H239" s="49">
        <v>14.3</v>
      </c>
      <c r="I239" s="49"/>
      <c r="J239" s="39"/>
      <c r="K239" s="45"/>
      <c r="L239" s="47">
        <v>1</v>
      </c>
      <c r="M239" s="47">
        <v>0.8</v>
      </c>
      <c r="N239" s="47">
        <v>2</v>
      </c>
      <c r="O239" s="47"/>
      <c r="P239" s="47">
        <v>45</v>
      </c>
      <c r="Q239" s="47"/>
      <c r="R239" s="47">
        <v>38</v>
      </c>
      <c r="S239" s="677">
        <f>SUM(M239:P239)</f>
        <v>47.8</v>
      </c>
      <c r="T239" s="677">
        <f>SUM(MG[[#This Row],[G 710µ]:[G 450µ]])</f>
        <v>85</v>
      </c>
      <c r="U239" s="679"/>
      <c r="V239" s="47">
        <v>5</v>
      </c>
      <c r="W239" s="47">
        <v>7.8</v>
      </c>
      <c r="X239" s="46">
        <v>78.12</v>
      </c>
      <c r="Y239" s="46">
        <v>-0.39</v>
      </c>
      <c r="Z239" s="46">
        <v>21.66</v>
      </c>
      <c r="AA239" s="45">
        <v>2</v>
      </c>
      <c r="AB239" s="45">
        <v>22</v>
      </c>
      <c r="AC239" s="39"/>
      <c r="AD239" s="43"/>
      <c r="AE239" s="125"/>
      <c r="AF239" s="125" t="s">
        <v>55</v>
      </c>
      <c r="AG239" s="125" t="s">
        <v>55</v>
      </c>
      <c r="AH239" s="680" t="s">
        <v>55</v>
      </c>
      <c r="AI239" s="44" t="s">
        <v>55</v>
      </c>
      <c r="AJ239" s="44" t="s">
        <v>32</v>
      </c>
      <c r="AK239" s="44" t="s">
        <v>3744</v>
      </c>
    </row>
    <row r="240" spans="1:37" ht="15.75" customHeight="1">
      <c r="A240" s="53">
        <v>45607</v>
      </c>
      <c r="B240" s="52" t="s">
        <v>3743</v>
      </c>
      <c r="C240" s="51">
        <v>0.4375</v>
      </c>
      <c r="D240" s="50">
        <v>2407772</v>
      </c>
      <c r="E240" s="50" t="s">
        <v>39</v>
      </c>
      <c r="F240" s="50" t="s">
        <v>55</v>
      </c>
      <c r="G240" s="49">
        <v>14.4</v>
      </c>
      <c r="H240" s="49"/>
      <c r="I240" s="49"/>
      <c r="J240" s="39"/>
      <c r="K240" s="45"/>
      <c r="L240" s="47">
        <v>12</v>
      </c>
      <c r="M240" s="47">
        <v>2</v>
      </c>
      <c r="N240" s="47">
        <v>17</v>
      </c>
      <c r="O240" s="47"/>
      <c r="P240" s="47">
        <v>28</v>
      </c>
      <c r="Q240" s="47"/>
      <c r="R240" s="47">
        <v>28</v>
      </c>
      <c r="S240" s="677">
        <f>SUM(M240:P240)</f>
        <v>47</v>
      </c>
      <c r="T240" s="677">
        <f>SUM(MG[[#This Row],[G 710µ]:[G 450µ]])</f>
        <v>73</v>
      </c>
      <c r="U240" s="679"/>
      <c r="V240" s="47">
        <v>5</v>
      </c>
      <c r="W240" s="47">
        <v>6</v>
      </c>
      <c r="X240" s="46">
        <v>77.650000000000006</v>
      </c>
      <c r="Y240" s="46">
        <v>-0.33</v>
      </c>
      <c r="Z240" s="46">
        <v>23.11</v>
      </c>
      <c r="AA240" s="45"/>
      <c r="AB240" s="45"/>
      <c r="AC240" s="39"/>
      <c r="AD240" s="43"/>
      <c r="AE240" s="125"/>
      <c r="AF240" s="125" t="s">
        <v>55</v>
      </c>
      <c r="AG240" s="125" t="s">
        <v>55</v>
      </c>
      <c r="AH240" s="680" t="s">
        <v>55</v>
      </c>
      <c r="AI240" s="44" t="s">
        <v>55</v>
      </c>
      <c r="AJ240" s="44" t="s">
        <v>32</v>
      </c>
      <c r="AK240" s="44" t="s">
        <v>3745</v>
      </c>
    </row>
    <row r="241" spans="1:37" ht="15.75" customHeight="1">
      <c r="A241" s="53">
        <v>45608</v>
      </c>
      <c r="B241" s="52" t="s">
        <v>3743</v>
      </c>
      <c r="C241" s="51">
        <v>0.39583333333333331</v>
      </c>
      <c r="D241" s="50">
        <v>2407795</v>
      </c>
      <c r="E241" s="50" t="s">
        <v>39</v>
      </c>
      <c r="F241" s="50" t="s">
        <v>55</v>
      </c>
      <c r="G241" s="49">
        <v>14.17</v>
      </c>
      <c r="H241" s="49">
        <v>13.8</v>
      </c>
      <c r="I241" s="49"/>
      <c r="J241" s="39"/>
      <c r="K241" s="45"/>
      <c r="L241" s="47">
        <v>6.8</v>
      </c>
      <c r="M241" s="47">
        <v>13.4</v>
      </c>
      <c r="N241" s="47">
        <v>30</v>
      </c>
      <c r="O241" s="47"/>
      <c r="P241" s="47">
        <v>33</v>
      </c>
      <c r="Q241" s="47"/>
      <c r="R241" s="47">
        <v>10</v>
      </c>
      <c r="S241" s="677">
        <f>SUM(M241:P241)</f>
        <v>76.400000000000006</v>
      </c>
      <c r="T241" s="677">
        <f>SUM(MG[[#This Row],[G 710µ]:[G 450µ]])</f>
        <v>73</v>
      </c>
      <c r="U241" s="679"/>
      <c r="V241" s="47">
        <v>2.4</v>
      </c>
      <c r="W241" s="47">
        <v>2</v>
      </c>
      <c r="X241" s="46">
        <v>76.48</v>
      </c>
      <c r="Y241" s="46">
        <v>-7.0000000000000007E-2</v>
      </c>
      <c r="Z241" s="46">
        <v>22.92</v>
      </c>
      <c r="AA241" s="45"/>
      <c r="AB241" s="45"/>
      <c r="AC241" s="39"/>
      <c r="AD241" s="43"/>
      <c r="AE241" s="125"/>
      <c r="AF241" s="125" t="s">
        <v>55</v>
      </c>
      <c r="AG241" s="125" t="s">
        <v>55</v>
      </c>
      <c r="AH241" s="680" t="s">
        <v>55</v>
      </c>
      <c r="AI241" s="44" t="s">
        <v>55</v>
      </c>
      <c r="AJ241" s="44" t="s">
        <v>32</v>
      </c>
      <c r="AK241" s="44" t="s">
        <v>3746</v>
      </c>
    </row>
    <row r="242" spans="1:37" ht="15.75" customHeight="1">
      <c r="A242" s="53">
        <v>45608</v>
      </c>
      <c r="B242" s="52" t="s">
        <v>3743</v>
      </c>
      <c r="C242" s="51">
        <v>0.41666666666666669</v>
      </c>
      <c r="D242" s="50">
        <v>2407795</v>
      </c>
      <c r="E242" s="50" t="s">
        <v>21</v>
      </c>
      <c r="F242" s="50" t="s">
        <v>55</v>
      </c>
      <c r="G242" s="49">
        <v>14.3</v>
      </c>
      <c r="H242" s="49"/>
      <c r="I242" s="49"/>
      <c r="J242" s="39"/>
      <c r="K242" s="45"/>
      <c r="L242" s="47">
        <v>0.4</v>
      </c>
      <c r="M242" s="47">
        <v>1.6</v>
      </c>
      <c r="N242" s="47">
        <v>4.8</v>
      </c>
      <c r="O242" s="47"/>
      <c r="P242" s="47">
        <v>34</v>
      </c>
      <c r="Q242" s="47"/>
      <c r="R242" s="47">
        <v>49.6</v>
      </c>
      <c r="S242" s="677">
        <f>SUM(M242:P242)</f>
        <v>40.4</v>
      </c>
      <c r="T242" s="677">
        <f>SUM(MG[[#This Row],[G 710µ]:[G 450µ]])</f>
        <v>88.4</v>
      </c>
      <c r="U242" s="679"/>
      <c r="V242" s="47">
        <v>4</v>
      </c>
      <c r="W242" s="47">
        <v>5.3</v>
      </c>
      <c r="X242" s="46">
        <v>77.989999999999995</v>
      </c>
      <c r="Y242" s="46">
        <v>-0.43</v>
      </c>
      <c r="Z242" s="46">
        <v>22.61</v>
      </c>
      <c r="AA242" s="45">
        <v>2</v>
      </c>
      <c r="AB242" s="45">
        <v>20</v>
      </c>
      <c r="AC242" s="39"/>
      <c r="AD242" s="43"/>
      <c r="AE242" s="125"/>
      <c r="AF242" s="125" t="s">
        <v>55</v>
      </c>
      <c r="AG242" s="125" t="s">
        <v>55</v>
      </c>
      <c r="AH242" s="680" t="s">
        <v>55</v>
      </c>
      <c r="AI242" s="44" t="s">
        <v>55</v>
      </c>
      <c r="AJ242" s="44" t="s">
        <v>32</v>
      </c>
      <c r="AK242" s="44" t="s">
        <v>3747</v>
      </c>
    </row>
    <row r="243" spans="1:37" ht="15.75" customHeight="1">
      <c r="A243" s="53">
        <v>45608</v>
      </c>
      <c r="B243" s="52" t="s">
        <v>3743</v>
      </c>
      <c r="C243" s="51">
        <v>0.5625</v>
      </c>
      <c r="D243" s="50">
        <v>2407802</v>
      </c>
      <c r="E243" s="50" t="s">
        <v>39</v>
      </c>
      <c r="F243" s="50" t="s">
        <v>55</v>
      </c>
      <c r="G243" s="49">
        <v>14.4</v>
      </c>
      <c r="H243" s="49"/>
      <c r="I243" s="49"/>
      <c r="J243" s="39"/>
      <c r="K243" s="45"/>
      <c r="L243" s="47">
        <v>2.7</v>
      </c>
      <c r="M243" s="47">
        <v>5.7</v>
      </c>
      <c r="N243" s="47">
        <v>16</v>
      </c>
      <c r="O243" s="47"/>
      <c r="P243" s="47">
        <v>32</v>
      </c>
      <c r="Q243" s="47"/>
      <c r="R243" s="47">
        <v>28.5</v>
      </c>
      <c r="S243" s="677">
        <f>SUM(M243:P243)</f>
        <v>53.7</v>
      </c>
      <c r="T243" s="677">
        <f>SUM(MG[[#This Row],[G 710µ]:[G 450µ]])</f>
        <v>76.5</v>
      </c>
      <c r="U243" s="679"/>
      <c r="V243" s="47">
        <v>4.5999999999999996</v>
      </c>
      <c r="W243" s="47">
        <v>8.5</v>
      </c>
      <c r="X243" s="46">
        <v>77.010000000000005</v>
      </c>
      <c r="Y243" s="46">
        <v>-0.13</v>
      </c>
      <c r="Z243" s="46">
        <v>22.32</v>
      </c>
      <c r="AA243" s="45">
        <v>4</v>
      </c>
      <c r="AB243" s="45">
        <v>33</v>
      </c>
      <c r="AC243" s="39"/>
      <c r="AD243" s="43"/>
      <c r="AE243" s="670" t="s">
        <v>27</v>
      </c>
      <c r="AF243" s="125" t="s">
        <v>55</v>
      </c>
      <c r="AG243" s="125" t="s">
        <v>55</v>
      </c>
      <c r="AH243" s="680" t="s">
        <v>55</v>
      </c>
      <c r="AI243" s="44" t="s">
        <v>55</v>
      </c>
      <c r="AJ243" s="44" t="s">
        <v>32</v>
      </c>
      <c r="AK243" s="44" t="s">
        <v>3748</v>
      </c>
    </row>
    <row r="244" spans="1:37" ht="15.75" customHeight="1">
      <c r="A244" s="53">
        <v>45609</v>
      </c>
      <c r="B244" s="52" t="s">
        <v>3743</v>
      </c>
      <c r="C244" s="51">
        <v>0.35416666666666669</v>
      </c>
      <c r="D244" s="50">
        <v>2407831</v>
      </c>
      <c r="E244" s="50" t="s">
        <v>39</v>
      </c>
      <c r="F244" s="50" t="s">
        <v>55</v>
      </c>
      <c r="G244" s="49">
        <v>14.26</v>
      </c>
      <c r="H244" s="49"/>
      <c r="I244" s="49"/>
      <c r="J244" s="39"/>
      <c r="K244" s="45"/>
      <c r="L244" s="47">
        <v>9.6999999999999993</v>
      </c>
      <c r="M244" s="47">
        <v>10.9</v>
      </c>
      <c r="N244" s="47">
        <v>30</v>
      </c>
      <c r="O244" s="47"/>
      <c r="P244" s="47">
        <v>27</v>
      </c>
      <c r="Q244" s="47"/>
      <c r="R244" s="47">
        <v>11</v>
      </c>
      <c r="S244" s="677">
        <f>SUM(M244:P244)</f>
        <v>67.900000000000006</v>
      </c>
      <c r="T244" s="677">
        <f>SUM(MG[[#This Row],[G 710µ]:[G 450µ]])</f>
        <v>68</v>
      </c>
      <c r="U244" s="679"/>
      <c r="V244" s="47">
        <v>4.4000000000000004</v>
      </c>
      <c r="W244" s="47">
        <v>6.4</v>
      </c>
      <c r="X244" s="46">
        <v>75</v>
      </c>
      <c r="Y244" s="46">
        <v>0.32</v>
      </c>
      <c r="Z244" s="46">
        <v>22.26</v>
      </c>
      <c r="AA244" s="45"/>
      <c r="AB244" s="45"/>
      <c r="AC244" s="39"/>
      <c r="AD244" s="43"/>
      <c r="AE244" s="125"/>
      <c r="AF244" s="125" t="s">
        <v>55</v>
      </c>
      <c r="AG244" s="125" t="s">
        <v>55</v>
      </c>
      <c r="AH244" s="680" t="s">
        <v>55</v>
      </c>
      <c r="AI244" s="44" t="s">
        <v>55</v>
      </c>
      <c r="AJ244" s="44" t="s">
        <v>32</v>
      </c>
      <c r="AK244" s="44" t="s">
        <v>3749</v>
      </c>
    </row>
    <row r="245" spans="1:37" ht="15.75" customHeight="1">
      <c r="A245" s="53">
        <v>45609</v>
      </c>
      <c r="B245" s="52" t="s">
        <v>3743</v>
      </c>
      <c r="C245" s="51">
        <v>0.375</v>
      </c>
      <c r="D245" s="50">
        <v>2407835</v>
      </c>
      <c r="E245" s="50" t="s">
        <v>39</v>
      </c>
      <c r="F245" s="50" t="s">
        <v>55</v>
      </c>
      <c r="G245" s="49">
        <v>14.07</v>
      </c>
      <c r="H245" s="49">
        <v>14.1</v>
      </c>
      <c r="I245" s="49"/>
      <c r="J245" s="39"/>
      <c r="K245" s="45"/>
      <c r="L245" s="47">
        <v>8.1999999999999993</v>
      </c>
      <c r="M245" s="47">
        <v>13.2</v>
      </c>
      <c r="N245" s="47">
        <v>27.6</v>
      </c>
      <c r="O245" s="47"/>
      <c r="P245" s="47">
        <v>28.4</v>
      </c>
      <c r="Q245" s="47"/>
      <c r="R245" s="47">
        <v>10</v>
      </c>
      <c r="S245" s="677">
        <f>SUM(M245:P245)</f>
        <v>69.199999999999989</v>
      </c>
      <c r="T245" s="677">
        <f>SUM(MG[[#This Row],[G 710µ]:[G 450µ]])</f>
        <v>66</v>
      </c>
      <c r="U245" s="679"/>
      <c r="V245" s="47">
        <v>3</v>
      </c>
      <c r="W245" s="47">
        <v>8</v>
      </c>
      <c r="X245" s="46"/>
      <c r="Y245" s="46"/>
      <c r="Z245" s="46"/>
      <c r="AA245" s="45"/>
      <c r="AB245" s="45"/>
      <c r="AC245" s="39"/>
      <c r="AD245" s="43"/>
      <c r="AE245" s="125"/>
      <c r="AF245" s="125" t="s">
        <v>55</v>
      </c>
      <c r="AG245" s="125" t="s">
        <v>55</v>
      </c>
      <c r="AH245" s="680" t="s">
        <v>55</v>
      </c>
      <c r="AI245" s="44" t="s">
        <v>55</v>
      </c>
      <c r="AJ245" s="44" t="s">
        <v>32</v>
      </c>
      <c r="AK245" s="44" t="s">
        <v>3750</v>
      </c>
    </row>
    <row r="246" spans="1:37" ht="15.75" customHeight="1">
      <c r="A246" s="53">
        <v>45610</v>
      </c>
      <c r="B246" s="52" t="s">
        <v>3743</v>
      </c>
      <c r="C246" s="51">
        <v>0.41666666666666669</v>
      </c>
      <c r="D246" s="50">
        <v>2407870</v>
      </c>
      <c r="E246" s="50" t="s">
        <v>39</v>
      </c>
      <c r="F246" s="50" t="s">
        <v>55</v>
      </c>
      <c r="G246" s="49">
        <v>14.3</v>
      </c>
      <c r="H246" s="49">
        <v>14.5</v>
      </c>
      <c r="I246" s="49"/>
      <c r="J246" s="39"/>
      <c r="K246" s="45"/>
      <c r="L246" s="47">
        <v>2</v>
      </c>
      <c r="M246" s="47">
        <v>2</v>
      </c>
      <c r="N246" s="47">
        <v>5.7</v>
      </c>
      <c r="O246" s="47"/>
      <c r="P246" s="47">
        <v>26.1</v>
      </c>
      <c r="Q246" s="47"/>
      <c r="R246" s="47">
        <v>47</v>
      </c>
      <c r="S246" s="677">
        <f>SUM(M246:P246)</f>
        <v>33.800000000000004</v>
      </c>
      <c r="T246" s="677">
        <f>SUM(MG[[#This Row],[G 710µ]:[G 450µ]])</f>
        <v>78.8</v>
      </c>
      <c r="U246" s="679"/>
      <c r="V246" s="47">
        <v>7</v>
      </c>
      <c r="W246" s="47">
        <v>8</v>
      </c>
      <c r="X246" s="46">
        <v>76.84</v>
      </c>
      <c r="Y246" s="46">
        <v>0.08</v>
      </c>
      <c r="Z246" s="46">
        <v>22.82</v>
      </c>
      <c r="AA246" s="45">
        <v>2</v>
      </c>
      <c r="AB246" s="45">
        <v>30</v>
      </c>
      <c r="AC246" s="39"/>
      <c r="AD246" s="43"/>
      <c r="AE246" s="125"/>
      <c r="AF246" s="125" t="s">
        <v>55</v>
      </c>
      <c r="AG246" s="125" t="s">
        <v>55</v>
      </c>
      <c r="AH246" s="680" t="s">
        <v>55</v>
      </c>
      <c r="AI246" s="44" t="s">
        <v>55</v>
      </c>
      <c r="AJ246" s="44" t="s">
        <v>32</v>
      </c>
      <c r="AK246" s="44" t="s">
        <v>3751</v>
      </c>
    </row>
    <row r="247" spans="1:37" ht="15.75" customHeight="1">
      <c r="A247" s="53">
        <v>45611</v>
      </c>
      <c r="B247" s="52" t="s">
        <v>3743</v>
      </c>
      <c r="C247" s="51">
        <v>0.39583333333333331</v>
      </c>
      <c r="D247" s="50">
        <v>2407912</v>
      </c>
      <c r="E247" s="50" t="s">
        <v>39</v>
      </c>
      <c r="F247" s="50" t="s">
        <v>55</v>
      </c>
      <c r="G247" s="49">
        <v>14.18</v>
      </c>
      <c r="H247" s="49"/>
      <c r="I247" s="49"/>
      <c r="J247" s="39"/>
      <c r="K247" s="45"/>
      <c r="L247" s="47">
        <v>1.2</v>
      </c>
      <c r="M247" s="47">
        <v>3.8</v>
      </c>
      <c r="N247" s="47">
        <v>8.1999999999999993</v>
      </c>
      <c r="O247" s="47"/>
      <c r="P247" s="47">
        <v>25.5</v>
      </c>
      <c r="Q247" s="47"/>
      <c r="R247" s="47">
        <v>43.4</v>
      </c>
      <c r="S247" s="677">
        <f>SUM(M247:P247)</f>
        <v>37.5</v>
      </c>
      <c r="T247" s="677">
        <f>SUM(MG[[#This Row],[G 710µ]:[G 450µ]])</f>
        <v>77.099999999999994</v>
      </c>
      <c r="U247" s="679"/>
      <c r="V247" s="47">
        <v>8.5</v>
      </c>
      <c r="W247" s="47">
        <v>7.6</v>
      </c>
      <c r="X247" s="46">
        <v>78.73</v>
      </c>
      <c r="Y247" s="46">
        <v>-0.34</v>
      </c>
      <c r="Z247" s="46">
        <v>22.8</v>
      </c>
      <c r="AA247" s="45">
        <v>2</v>
      </c>
      <c r="AB247" s="45">
        <v>22</v>
      </c>
      <c r="AC247" s="39"/>
      <c r="AD247" s="43"/>
      <c r="AE247" s="125"/>
      <c r="AF247" s="125" t="s">
        <v>55</v>
      </c>
      <c r="AG247" s="125" t="s">
        <v>55</v>
      </c>
      <c r="AH247" s="680" t="s">
        <v>55</v>
      </c>
      <c r="AI247" s="44" t="s">
        <v>55</v>
      </c>
      <c r="AJ247" s="44" t="s">
        <v>32</v>
      </c>
      <c r="AK247" s="44" t="s">
        <v>3752</v>
      </c>
    </row>
    <row r="248" spans="1:37" ht="15.75" customHeight="1">
      <c r="A248" s="53">
        <v>45614</v>
      </c>
      <c r="B248" s="52" t="s">
        <v>3743</v>
      </c>
      <c r="C248" s="51">
        <v>0.5</v>
      </c>
      <c r="D248" s="50">
        <v>2408009</v>
      </c>
      <c r="E248" s="50" t="s">
        <v>39</v>
      </c>
      <c r="F248" s="50" t="s">
        <v>55</v>
      </c>
      <c r="G248" s="49">
        <v>13.76</v>
      </c>
      <c r="H248" s="49"/>
      <c r="I248" s="49"/>
      <c r="J248" s="39"/>
      <c r="K248" s="45"/>
      <c r="L248" s="47"/>
      <c r="M248" s="47"/>
      <c r="N248" s="47"/>
      <c r="O248" s="47"/>
      <c r="P248" s="47"/>
      <c r="Q248" s="47"/>
      <c r="R248" s="47"/>
      <c r="S248" s="677"/>
      <c r="T248" s="677"/>
      <c r="U248" s="679"/>
      <c r="V248" s="47"/>
      <c r="W248" s="47"/>
      <c r="X248" s="46">
        <v>79.430000000000007</v>
      </c>
      <c r="Y248" s="46">
        <v>-0.62</v>
      </c>
      <c r="Z248" s="46">
        <v>23.58</v>
      </c>
      <c r="AA248" s="45"/>
      <c r="AB248" s="45"/>
      <c r="AC248" s="39"/>
      <c r="AD248" s="43"/>
      <c r="AE248" s="125"/>
      <c r="AF248" s="125" t="s">
        <v>55</v>
      </c>
      <c r="AG248" s="125" t="s">
        <v>55</v>
      </c>
      <c r="AH248" s="680" t="s">
        <v>55</v>
      </c>
      <c r="AI248" s="44" t="s">
        <v>55</v>
      </c>
      <c r="AJ248" s="44" t="s">
        <v>32</v>
      </c>
      <c r="AK248" s="44" t="s">
        <v>3753</v>
      </c>
    </row>
    <row r="249" spans="1:37" ht="15.75" customHeight="1">
      <c r="A249" s="53">
        <v>45615</v>
      </c>
      <c r="B249" s="52" t="s">
        <v>3743</v>
      </c>
      <c r="C249" s="51">
        <v>0.375</v>
      </c>
      <c r="D249" s="50">
        <v>2408047</v>
      </c>
      <c r="E249" s="50" t="s">
        <v>39</v>
      </c>
      <c r="F249" s="50" t="s">
        <v>55</v>
      </c>
      <c r="G249" s="49">
        <v>14.3</v>
      </c>
      <c r="H249" s="49">
        <v>14.2</v>
      </c>
      <c r="I249" s="49"/>
      <c r="J249" s="39"/>
      <c r="K249" s="45"/>
      <c r="L249" s="47">
        <v>3</v>
      </c>
      <c r="M249" s="47">
        <v>3.5</v>
      </c>
      <c r="N249" s="47">
        <v>8.8000000000000007</v>
      </c>
      <c r="O249" s="47"/>
      <c r="P249" s="47">
        <v>35</v>
      </c>
      <c r="Q249" s="47"/>
      <c r="R249" s="47">
        <v>39</v>
      </c>
      <c r="S249" s="677">
        <f>SUM(M249:P249)</f>
        <v>47.3</v>
      </c>
      <c r="T249" s="677">
        <f>SUM(MG[[#This Row],[G 710µ]:[G 450µ]])</f>
        <v>82.8</v>
      </c>
      <c r="U249" s="679"/>
      <c r="V249" s="47">
        <v>4</v>
      </c>
      <c r="W249" s="47">
        <v>5.4</v>
      </c>
      <c r="X249" s="46">
        <v>77.81</v>
      </c>
      <c r="Y249" s="46">
        <v>-0.26</v>
      </c>
      <c r="Z249" s="46">
        <v>22.62</v>
      </c>
      <c r="AA249" s="45"/>
      <c r="AB249" s="45"/>
      <c r="AC249" s="39"/>
      <c r="AD249" s="43"/>
      <c r="AE249" s="125"/>
      <c r="AF249" s="125" t="s">
        <v>55</v>
      </c>
      <c r="AG249" s="125" t="s">
        <v>55</v>
      </c>
      <c r="AH249" s="680" t="s">
        <v>55</v>
      </c>
      <c r="AI249" s="44" t="s">
        <v>55</v>
      </c>
      <c r="AJ249" s="44" t="s">
        <v>32</v>
      </c>
      <c r="AK249" s="44" t="s">
        <v>3754</v>
      </c>
    </row>
    <row r="250" spans="1:37" ht="15.75" customHeight="1">
      <c r="A250" s="53">
        <v>45616</v>
      </c>
      <c r="B250" s="52" t="s">
        <v>3743</v>
      </c>
      <c r="C250" s="51">
        <v>0.52083333333333337</v>
      </c>
      <c r="D250" s="50">
        <v>2408094</v>
      </c>
      <c r="E250" s="50" t="s">
        <v>39</v>
      </c>
      <c r="F250" s="50" t="s">
        <v>55</v>
      </c>
      <c r="G250" s="49">
        <v>14.49</v>
      </c>
      <c r="H250" s="49"/>
      <c r="I250" s="49"/>
      <c r="J250" s="39"/>
      <c r="K250" s="45"/>
      <c r="L250" s="47">
        <v>1</v>
      </c>
      <c r="M250" s="47">
        <v>1.2</v>
      </c>
      <c r="N250" s="47">
        <v>4</v>
      </c>
      <c r="O250" s="47"/>
      <c r="P250" s="47">
        <v>36.4</v>
      </c>
      <c r="Q250" s="47"/>
      <c r="R250" s="47">
        <v>48.8</v>
      </c>
      <c r="S250" s="677">
        <f>SUM(M250:P250)</f>
        <v>41.6</v>
      </c>
      <c r="T250" s="677">
        <f>SUM(MG[[#This Row],[G 710µ]:[G 450µ]])</f>
        <v>89.199999999999989</v>
      </c>
      <c r="U250" s="679"/>
      <c r="V250" s="47">
        <v>3.2</v>
      </c>
      <c r="W250" s="47">
        <v>5</v>
      </c>
      <c r="X250" s="46"/>
      <c r="Y250" s="46"/>
      <c r="Z250" s="46"/>
      <c r="AA250" s="45"/>
      <c r="AB250" s="45"/>
      <c r="AC250" s="39"/>
      <c r="AD250" s="43"/>
      <c r="AE250" s="125"/>
      <c r="AF250" s="125" t="s">
        <v>55</v>
      </c>
      <c r="AG250" s="125" t="s">
        <v>55</v>
      </c>
      <c r="AH250" s="680" t="s">
        <v>55</v>
      </c>
      <c r="AI250" s="44" t="s">
        <v>55</v>
      </c>
      <c r="AJ250" s="44" t="s">
        <v>32</v>
      </c>
      <c r="AK250" s="44" t="s">
        <v>3755</v>
      </c>
    </row>
    <row r="251" spans="1:37" ht="15.75" customHeight="1">
      <c r="A251" s="53">
        <v>45617</v>
      </c>
      <c r="B251" s="52" t="s">
        <v>3743</v>
      </c>
      <c r="C251" s="51">
        <v>0.45833333333333331</v>
      </c>
      <c r="D251" s="50">
        <v>2408127</v>
      </c>
      <c r="E251" s="50" t="s">
        <v>39</v>
      </c>
      <c r="F251" s="50" t="s">
        <v>55</v>
      </c>
      <c r="G251" s="49">
        <v>14.5</v>
      </c>
      <c r="H251" s="49">
        <v>14.62</v>
      </c>
      <c r="I251" s="49"/>
      <c r="J251" s="39"/>
      <c r="K251" s="45"/>
      <c r="L251" s="47">
        <v>0.1</v>
      </c>
      <c r="M251" s="47">
        <v>0.3</v>
      </c>
      <c r="N251" s="47">
        <v>1.06</v>
      </c>
      <c r="O251" s="47"/>
      <c r="P251" s="47">
        <v>39.26</v>
      </c>
      <c r="Q251" s="47"/>
      <c r="R251" s="47">
        <v>52.62</v>
      </c>
      <c r="S251" s="677">
        <f>SUM(M251:P251)</f>
        <v>40.619999999999997</v>
      </c>
      <c r="T251" s="677">
        <f>SUM(MG[[#This Row],[G 710µ]:[G 450µ]])</f>
        <v>92.94</v>
      </c>
      <c r="U251" s="679"/>
      <c r="V251" s="47">
        <v>2.74</v>
      </c>
      <c r="W251" s="47">
        <v>3.7</v>
      </c>
      <c r="X251" s="46">
        <v>77.260000000000005</v>
      </c>
      <c r="Y251" s="46">
        <v>7.0000000000000007E-2</v>
      </c>
      <c r="Z251" s="46">
        <v>21.44</v>
      </c>
      <c r="AA251" s="45"/>
      <c r="AB251" s="45"/>
      <c r="AC251" s="39"/>
      <c r="AD251" s="43"/>
      <c r="AE251" s="125"/>
      <c r="AF251" s="125" t="s">
        <v>55</v>
      </c>
      <c r="AG251" s="125" t="s">
        <v>55</v>
      </c>
      <c r="AH251" s="680" t="s">
        <v>55</v>
      </c>
      <c r="AI251" s="44" t="s">
        <v>55</v>
      </c>
      <c r="AJ251" s="44" t="s">
        <v>32</v>
      </c>
      <c r="AK251" s="44" t="s">
        <v>3756</v>
      </c>
    </row>
    <row r="252" spans="1:37" ht="15.75" customHeight="1">
      <c r="A252" s="53">
        <v>45618</v>
      </c>
      <c r="B252" s="52" t="s">
        <v>3743</v>
      </c>
      <c r="C252" s="51">
        <v>0.375</v>
      </c>
      <c r="D252" s="50">
        <v>2408165</v>
      </c>
      <c r="E252" s="50" t="s">
        <v>39</v>
      </c>
      <c r="F252" s="50" t="s">
        <v>55</v>
      </c>
      <c r="G252" s="49">
        <v>14.3</v>
      </c>
      <c r="H252" s="49">
        <v>14.5</v>
      </c>
      <c r="I252" s="49"/>
      <c r="J252" s="39"/>
      <c r="K252" s="45"/>
      <c r="L252" s="47">
        <v>0.2</v>
      </c>
      <c r="M252" s="47">
        <v>0.4</v>
      </c>
      <c r="N252" s="47">
        <v>1.2</v>
      </c>
      <c r="O252" s="47"/>
      <c r="P252" s="47">
        <v>29</v>
      </c>
      <c r="Q252" s="47"/>
      <c r="R252" s="47">
        <v>54.7</v>
      </c>
      <c r="S252" s="677">
        <f>SUM(M252:P252)</f>
        <v>30.6</v>
      </c>
      <c r="T252" s="677">
        <f>SUM(MG[[#This Row],[G 710µ]:[G 450µ]])</f>
        <v>84.9</v>
      </c>
      <c r="U252" s="679"/>
      <c r="V252" s="47">
        <v>6</v>
      </c>
      <c r="W252" s="47">
        <v>7</v>
      </c>
      <c r="X252" s="46">
        <v>77.25</v>
      </c>
      <c r="Y252" s="46">
        <v>-0.15</v>
      </c>
      <c r="Z252" s="46">
        <v>22.02</v>
      </c>
      <c r="AA252" s="45"/>
      <c r="AB252" s="45"/>
      <c r="AC252" s="39"/>
      <c r="AD252" s="43"/>
      <c r="AE252" s="125"/>
      <c r="AF252" s="125" t="s">
        <v>55</v>
      </c>
      <c r="AG252" s="125" t="s">
        <v>55</v>
      </c>
      <c r="AH252" s="680" t="s">
        <v>55</v>
      </c>
      <c r="AI252" s="44" t="s">
        <v>55</v>
      </c>
      <c r="AJ252" s="44" t="s">
        <v>32</v>
      </c>
      <c r="AK252" s="44" t="s">
        <v>3757</v>
      </c>
    </row>
    <row r="253" spans="1:37" ht="15.75" customHeight="1">
      <c r="A253" s="53">
        <v>45618</v>
      </c>
      <c r="B253" s="52" t="s">
        <v>3743</v>
      </c>
      <c r="C253" s="51">
        <v>0.4513888888888889</v>
      </c>
      <c r="D253" s="50">
        <v>2408193</v>
      </c>
      <c r="E253" s="50" t="s">
        <v>39</v>
      </c>
      <c r="F253" s="50" t="s">
        <v>55</v>
      </c>
      <c r="G253" s="49">
        <v>14.32</v>
      </c>
      <c r="H253" s="49"/>
      <c r="I253" s="49"/>
      <c r="J253" s="39"/>
      <c r="K253" s="45"/>
      <c r="L253" s="47">
        <v>0.7</v>
      </c>
      <c r="M253" s="47">
        <v>0.7</v>
      </c>
      <c r="N253" s="47">
        <v>2</v>
      </c>
      <c r="O253" s="47"/>
      <c r="P253" s="47">
        <v>34</v>
      </c>
      <c r="Q253" s="47"/>
      <c r="R253" s="47">
        <v>52</v>
      </c>
      <c r="S253" s="677">
        <f>SUM(M253:P253)</f>
        <v>36.700000000000003</v>
      </c>
      <c r="T253" s="677">
        <f>SUM(MG[[#This Row],[G 710µ]:[G 450µ]])</f>
        <v>88</v>
      </c>
      <c r="U253" s="679"/>
      <c r="V253" s="47">
        <v>4</v>
      </c>
      <c r="W253" s="47">
        <v>6</v>
      </c>
      <c r="X253" s="46">
        <v>76.03</v>
      </c>
      <c r="Y253" s="46">
        <v>0.51</v>
      </c>
      <c r="Z253" s="46">
        <v>20.329999999999998</v>
      </c>
      <c r="AA253" s="45">
        <v>2</v>
      </c>
      <c r="AB253" s="45">
        <v>40</v>
      </c>
      <c r="AC253" s="39"/>
      <c r="AD253" s="43"/>
      <c r="AE253" s="125"/>
      <c r="AF253" s="125" t="s">
        <v>55</v>
      </c>
      <c r="AG253" s="125" t="s">
        <v>55</v>
      </c>
      <c r="AH253" s="680" t="s">
        <v>55</v>
      </c>
      <c r="AI253" s="44" t="s">
        <v>55</v>
      </c>
      <c r="AJ253" s="44" t="s">
        <v>32</v>
      </c>
      <c r="AK253" s="44" t="s">
        <v>3758</v>
      </c>
    </row>
    <row r="254" spans="1:37" ht="15.75" customHeight="1">
      <c r="A254" s="53">
        <v>45621</v>
      </c>
      <c r="B254" s="52" t="s">
        <v>3743</v>
      </c>
      <c r="C254" s="51">
        <v>0.42708333333333331</v>
      </c>
      <c r="D254" s="50">
        <v>2408288</v>
      </c>
      <c r="E254" s="50" t="s">
        <v>39</v>
      </c>
      <c r="F254" s="50" t="s">
        <v>55</v>
      </c>
      <c r="G254" s="49">
        <v>14.28</v>
      </c>
      <c r="H254" s="49"/>
      <c r="I254" s="49">
        <v>14</v>
      </c>
      <c r="J254" s="39"/>
      <c r="K254" s="45"/>
      <c r="L254" s="47">
        <v>0.52</v>
      </c>
      <c r="M254" s="47">
        <v>0.48</v>
      </c>
      <c r="N254" s="47">
        <v>1.08</v>
      </c>
      <c r="O254" s="47"/>
      <c r="P254" s="47">
        <v>35.9</v>
      </c>
      <c r="Q254" s="47"/>
      <c r="R254" s="47">
        <v>53.22</v>
      </c>
      <c r="S254" s="677">
        <f>SUM(M254:P254)</f>
        <v>37.46</v>
      </c>
      <c r="T254" s="677">
        <f>SUM(MG[[#This Row],[G 710µ]:[G 450µ]])</f>
        <v>90.199999999999989</v>
      </c>
      <c r="U254" s="679"/>
      <c r="V254" s="47">
        <v>3.24</v>
      </c>
      <c r="W254" s="47">
        <v>3.92</v>
      </c>
      <c r="X254" s="46">
        <v>78.19</v>
      </c>
      <c r="Y254" s="46">
        <v>-0.09</v>
      </c>
      <c r="Z254" s="46">
        <v>21.05</v>
      </c>
      <c r="AA254" s="45">
        <v>4</v>
      </c>
      <c r="AB254" s="45">
        <v>52</v>
      </c>
      <c r="AC254" s="39"/>
      <c r="AD254" s="43"/>
      <c r="AE254" s="670" t="s">
        <v>27</v>
      </c>
      <c r="AF254" s="125" t="s">
        <v>55</v>
      </c>
      <c r="AG254" s="125" t="s">
        <v>55</v>
      </c>
      <c r="AH254" s="680" t="s">
        <v>55</v>
      </c>
      <c r="AI254" s="44" t="s">
        <v>55</v>
      </c>
      <c r="AJ254" s="44" t="s">
        <v>32</v>
      </c>
      <c r="AK254" s="44" t="s">
        <v>3759</v>
      </c>
    </row>
    <row r="255" spans="1:37" ht="15.75" customHeight="1">
      <c r="A255" s="53">
        <v>45622</v>
      </c>
      <c r="B255" s="52" t="s">
        <v>3743</v>
      </c>
      <c r="C255" s="51">
        <v>0.45833333333333331</v>
      </c>
      <c r="D255" s="50">
        <v>2408336</v>
      </c>
      <c r="E255" s="50" t="s">
        <v>39</v>
      </c>
      <c r="F255" s="50" t="s">
        <v>55</v>
      </c>
      <c r="G255" s="49">
        <v>14.18</v>
      </c>
      <c r="H255" s="49"/>
      <c r="I255" s="49">
        <v>13.8</v>
      </c>
      <c r="J255" s="39"/>
      <c r="K255" s="45"/>
      <c r="L255" s="47">
        <v>0.24</v>
      </c>
      <c r="M255" s="47">
        <v>0.42</v>
      </c>
      <c r="N255" s="47">
        <v>1</v>
      </c>
      <c r="O255" s="47"/>
      <c r="P255" s="47">
        <v>34.42</v>
      </c>
      <c r="Q255" s="47"/>
      <c r="R255" s="47">
        <v>48.04</v>
      </c>
      <c r="S255" s="677">
        <f>SUM(M255:P255)</f>
        <v>35.840000000000003</v>
      </c>
      <c r="T255" s="677">
        <f>SUM(MG[[#This Row],[G 710µ]:[G 450µ]])</f>
        <v>83.460000000000008</v>
      </c>
      <c r="U255" s="679"/>
      <c r="V255" s="47">
        <v>2.1</v>
      </c>
      <c r="W255" s="47">
        <v>3.58</v>
      </c>
      <c r="X255" s="46">
        <v>78.06</v>
      </c>
      <c r="Y255" s="46">
        <v>-0.06</v>
      </c>
      <c r="Z255" s="46">
        <v>21.72</v>
      </c>
      <c r="AA255" s="45">
        <v>2</v>
      </c>
      <c r="AB255" s="45">
        <v>40</v>
      </c>
      <c r="AC255" s="39"/>
      <c r="AD255" s="43"/>
      <c r="AE255" s="670" t="s">
        <v>46</v>
      </c>
      <c r="AF255" s="125" t="s">
        <v>55</v>
      </c>
      <c r="AG255" s="125" t="s">
        <v>55</v>
      </c>
      <c r="AH255" s="680" t="s">
        <v>55</v>
      </c>
      <c r="AI255" s="44" t="s">
        <v>55</v>
      </c>
      <c r="AJ255" s="44" t="s">
        <v>32</v>
      </c>
      <c r="AK255" s="44" t="s">
        <v>3760</v>
      </c>
    </row>
    <row r="256" spans="1:37" ht="15.75" customHeight="1">
      <c r="A256" s="53">
        <v>45625</v>
      </c>
      <c r="B256" s="52" t="s">
        <v>3743</v>
      </c>
      <c r="C256" s="51">
        <v>0.45833333333333331</v>
      </c>
      <c r="D256" s="50">
        <v>2408453</v>
      </c>
      <c r="E256" s="50" t="s">
        <v>39</v>
      </c>
      <c r="F256" s="50" t="s">
        <v>55</v>
      </c>
      <c r="G256" s="49">
        <v>14.3</v>
      </c>
      <c r="H256" s="49"/>
      <c r="I256" s="49"/>
      <c r="J256" s="39"/>
      <c r="K256" s="45"/>
      <c r="L256" s="47">
        <v>2.9</v>
      </c>
      <c r="M256" s="47">
        <v>9.36</v>
      </c>
      <c r="N256" s="47">
        <v>22</v>
      </c>
      <c r="O256" s="47"/>
      <c r="P256" s="47">
        <v>31.4</v>
      </c>
      <c r="Q256" s="47"/>
      <c r="R256" s="47">
        <v>17</v>
      </c>
      <c r="S256" s="677">
        <f>SUM(M256:P256)</f>
        <v>62.76</v>
      </c>
      <c r="T256" s="677">
        <f>SUM(MG[[#This Row],[G 710µ]:[G 450µ]])</f>
        <v>70.400000000000006</v>
      </c>
      <c r="U256" s="679"/>
      <c r="V256" s="47">
        <v>4</v>
      </c>
      <c r="W256" s="47">
        <v>11</v>
      </c>
      <c r="X256" s="46">
        <v>78.09</v>
      </c>
      <c r="Y256" s="46">
        <v>0.06</v>
      </c>
      <c r="Z256" s="46">
        <v>21.64</v>
      </c>
      <c r="AA256" s="45">
        <v>2</v>
      </c>
      <c r="AB256" s="45">
        <v>35</v>
      </c>
      <c r="AC256" s="39"/>
      <c r="AD256" s="43"/>
      <c r="AE256" s="125"/>
      <c r="AF256" s="125" t="s">
        <v>55</v>
      </c>
      <c r="AG256" s="125" t="s">
        <v>55</v>
      </c>
      <c r="AH256" s="680" t="s">
        <v>55</v>
      </c>
      <c r="AI256" s="44" t="s">
        <v>55</v>
      </c>
      <c r="AJ256" s="44" t="s">
        <v>32</v>
      </c>
      <c r="AK256" s="44" t="s">
        <v>3761</v>
      </c>
    </row>
    <row r="257" spans="1:37" ht="15.75" customHeight="1">
      <c r="A257" s="53">
        <v>45628</v>
      </c>
      <c r="B257" s="52" t="s">
        <v>3762</v>
      </c>
      <c r="C257" s="51">
        <v>0.45833333333333331</v>
      </c>
      <c r="D257" s="50">
        <v>2408557</v>
      </c>
      <c r="E257" s="50" t="s">
        <v>39</v>
      </c>
      <c r="F257" s="50" t="s">
        <v>55</v>
      </c>
      <c r="G257" s="49">
        <v>14.46</v>
      </c>
      <c r="H257" s="49"/>
      <c r="I257" s="49"/>
      <c r="J257" s="39"/>
      <c r="K257" s="45"/>
      <c r="L257" s="47">
        <v>2</v>
      </c>
      <c r="M257" s="47">
        <v>9</v>
      </c>
      <c r="N257" s="47">
        <v>29</v>
      </c>
      <c r="O257" s="47"/>
      <c r="P257" s="47">
        <v>37.9</v>
      </c>
      <c r="Q257" s="47"/>
      <c r="R257" s="47">
        <v>12.6</v>
      </c>
      <c r="S257" s="677">
        <f>SUM(M257:P257)</f>
        <v>75.900000000000006</v>
      </c>
      <c r="T257" s="677">
        <f>SUM(MG[[#This Row],[G 710µ]:[G 450µ]])</f>
        <v>79.5</v>
      </c>
      <c r="U257" s="679"/>
      <c r="V257" s="47">
        <v>1.8</v>
      </c>
      <c r="W257" s="47">
        <v>2.9</v>
      </c>
      <c r="X257" s="46">
        <v>78.36</v>
      </c>
      <c r="Y257" s="46">
        <v>-0.18</v>
      </c>
      <c r="Z257" s="46">
        <v>23.08</v>
      </c>
      <c r="AA257" s="45"/>
      <c r="AB257" s="45"/>
      <c r="AC257" s="39"/>
      <c r="AD257" s="270" t="s">
        <v>2673</v>
      </c>
      <c r="AE257" s="125"/>
      <c r="AF257" s="125" t="s">
        <v>55</v>
      </c>
      <c r="AG257" s="125" t="s">
        <v>55</v>
      </c>
      <c r="AH257" s="680" t="s">
        <v>55</v>
      </c>
      <c r="AI257" s="44" t="s">
        <v>55</v>
      </c>
      <c r="AJ257" s="44" t="s">
        <v>32</v>
      </c>
      <c r="AK257" s="44" t="s">
        <v>3763</v>
      </c>
    </row>
    <row r="258" spans="1:37" ht="15.75" customHeight="1">
      <c r="A258" s="53">
        <v>45629</v>
      </c>
      <c r="B258" s="52" t="s">
        <v>3762</v>
      </c>
      <c r="C258" s="51">
        <v>0.5</v>
      </c>
      <c r="D258" s="50">
        <v>2408604</v>
      </c>
      <c r="E258" s="50" t="s">
        <v>39</v>
      </c>
      <c r="F258" s="50" t="s">
        <v>55</v>
      </c>
      <c r="G258" s="49">
        <v>14.71</v>
      </c>
      <c r="H258" s="49">
        <v>14.2</v>
      </c>
      <c r="I258" s="49"/>
      <c r="J258" s="39"/>
      <c r="K258" s="45"/>
      <c r="L258" s="47">
        <v>10.38</v>
      </c>
      <c r="M258" s="47">
        <v>10.8</v>
      </c>
      <c r="N258" s="47">
        <v>33.520000000000003</v>
      </c>
      <c r="O258" s="47"/>
      <c r="P258" s="47">
        <v>30</v>
      </c>
      <c r="Q258" s="47"/>
      <c r="R258" s="47">
        <v>6</v>
      </c>
      <c r="S258" s="677">
        <f>SUM(M258:P258)</f>
        <v>74.320000000000007</v>
      </c>
      <c r="T258" s="677">
        <f>SUM(MG[[#This Row],[G 710µ]:[G 450µ]])</f>
        <v>69.52000000000001</v>
      </c>
      <c r="U258" s="679"/>
      <c r="V258" s="47">
        <v>6</v>
      </c>
      <c r="W258" s="47">
        <v>2.56</v>
      </c>
      <c r="X258" s="46">
        <v>75.47</v>
      </c>
      <c r="Y258" s="46">
        <v>0.73</v>
      </c>
      <c r="Z258" s="46">
        <v>22.32</v>
      </c>
      <c r="AA258" s="45">
        <v>3</v>
      </c>
      <c r="AB258" s="45">
        <v>25</v>
      </c>
      <c r="AC258" s="39"/>
      <c r="AD258" s="270"/>
      <c r="AE258" s="670" t="s">
        <v>46</v>
      </c>
      <c r="AF258" s="125" t="s">
        <v>55</v>
      </c>
      <c r="AG258" s="125" t="s">
        <v>55</v>
      </c>
      <c r="AH258" s="680" t="s">
        <v>55</v>
      </c>
      <c r="AI258" s="44" t="s">
        <v>55</v>
      </c>
      <c r="AJ258" s="44" t="s">
        <v>32</v>
      </c>
      <c r="AK258" s="44" t="s">
        <v>3764</v>
      </c>
    </row>
    <row r="259" spans="1:37" ht="15.75" customHeight="1">
      <c r="A259" s="53">
        <v>45629</v>
      </c>
      <c r="B259" s="52" t="s">
        <v>3762</v>
      </c>
      <c r="C259" s="51">
        <v>0.625</v>
      </c>
      <c r="D259" s="50">
        <v>2408611</v>
      </c>
      <c r="E259" s="50" t="s">
        <v>39</v>
      </c>
      <c r="F259" s="50" t="s">
        <v>55</v>
      </c>
      <c r="G259" s="49">
        <v>14.67</v>
      </c>
      <c r="H259" s="49"/>
      <c r="I259" s="49"/>
      <c r="J259" s="39"/>
      <c r="K259" s="45"/>
      <c r="L259" s="47"/>
      <c r="M259" s="47"/>
      <c r="N259" s="47"/>
      <c r="O259" s="47"/>
      <c r="P259" s="47"/>
      <c r="Q259" s="47"/>
      <c r="R259" s="47"/>
      <c r="S259" s="677"/>
      <c r="T259" s="677"/>
      <c r="U259" s="679"/>
      <c r="V259" s="47"/>
      <c r="W259" s="47"/>
      <c r="X259" s="46">
        <v>75.98</v>
      </c>
      <c r="Y259" s="46">
        <v>0.28999999999999998</v>
      </c>
      <c r="Z259" s="46">
        <v>22.82</v>
      </c>
      <c r="AA259" s="45"/>
      <c r="AB259" s="45"/>
      <c r="AC259" s="39"/>
      <c r="AD259" s="270"/>
      <c r="AE259" s="125"/>
      <c r="AF259" s="125" t="s">
        <v>55</v>
      </c>
      <c r="AG259" s="125" t="s">
        <v>55</v>
      </c>
      <c r="AH259" s="680" t="s">
        <v>55</v>
      </c>
      <c r="AI259" s="44" t="s">
        <v>55</v>
      </c>
      <c r="AJ259" s="44" t="s">
        <v>32</v>
      </c>
      <c r="AK259" s="44" t="s">
        <v>3765</v>
      </c>
    </row>
    <row r="260" spans="1:37" ht="15.75" customHeight="1">
      <c r="A260" s="53">
        <v>45630</v>
      </c>
      <c r="B260" s="52" t="s">
        <v>3762</v>
      </c>
      <c r="C260" s="51">
        <v>0.41666666666666669</v>
      </c>
      <c r="D260" s="50">
        <v>2408629</v>
      </c>
      <c r="E260" s="50" t="s">
        <v>39</v>
      </c>
      <c r="F260" s="50" t="s">
        <v>55</v>
      </c>
      <c r="G260" s="49">
        <v>14.5</v>
      </c>
      <c r="H260" s="49">
        <v>14.8</v>
      </c>
      <c r="I260" s="49"/>
      <c r="J260" s="39"/>
      <c r="K260" s="45"/>
      <c r="L260" s="47">
        <v>1</v>
      </c>
      <c r="M260" s="47">
        <v>5</v>
      </c>
      <c r="N260" s="47">
        <v>13</v>
      </c>
      <c r="O260" s="47"/>
      <c r="P260" s="47">
        <v>31</v>
      </c>
      <c r="Q260" s="47"/>
      <c r="R260" s="47">
        <v>35</v>
      </c>
      <c r="S260" s="677">
        <f>SUM(M260:P260)</f>
        <v>49</v>
      </c>
      <c r="T260" s="677">
        <f>SUM(MG[[#This Row],[G 710µ]:[G 450µ]])</f>
        <v>79</v>
      </c>
      <c r="U260" s="679"/>
      <c r="V260" s="47">
        <v>9</v>
      </c>
      <c r="W260" s="47">
        <v>3</v>
      </c>
      <c r="X260" s="46">
        <v>75.37</v>
      </c>
      <c r="Y260" s="46">
        <v>0.46</v>
      </c>
      <c r="Z260" s="46">
        <v>22.7</v>
      </c>
      <c r="AA260" s="45"/>
      <c r="AB260" s="45"/>
      <c r="AC260" s="39"/>
      <c r="AD260" s="270"/>
      <c r="AE260" s="125"/>
      <c r="AF260" s="125" t="s">
        <v>55</v>
      </c>
      <c r="AG260" s="125" t="s">
        <v>55</v>
      </c>
      <c r="AH260" s="680" t="s">
        <v>55</v>
      </c>
      <c r="AI260" s="44" t="s">
        <v>55</v>
      </c>
      <c r="AJ260" s="44" t="s">
        <v>32</v>
      </c>
      <c r="AK260" s="44" t="s">
        <v>3766</v>
      </c>
    </row>
    <row r="261" spans="1:37" ht="15.75" customHeight="1">
      <c r="A261" s="53">
        <v>45631</v>
      </c>
      <c r="B261" s="52" t="s">
        <v>3762</v>
      </c>
      <c r="C261" s="51">
        <v>0.41666666666666669</v>
      </c>
      <c r="D261" s="50">
        <v>2408681</v>
      </c>
      <c r="E261" s="50" t="s">
        <v>39</v>
      </c>
      <c r="F261" s="50" t="s">
        <v>55</v>
      </c>
      <c r="G261" s="49">
        <v>14.3</v>
      </c>
      <c r="H261" s="49"/>
      <c r="I261" s="49"/>
      <c r="J261" s="39"/>
      <c r="K261" s="45"/>
      <c r="L261" s="47"/>
      <c r="M261" s="47"/>
      <c r="N261" s="47"/>
      <c r="O261" s="47"/>
      <c r="P261" s="47"/>
      <c r="Q261" s="47"/>
      <c r="R261" s="47"/>
      <c r="S261" s="677"/>
      <c r="T261" s="677"/>
      <c r="U261" s="679"/>
      <c r="V261" s="47"/>
      <c r="W261" s="47"/>
      <c r="X261" s="46">
        <v>76.099999999999994</v>
      </c>
      <c r="Y261" s="46">
        <v>0.27</v>
      </c>
      <c r="Z261" s="46">
        <v>22.37</v>
      </c>
      <c r="AA261" s="45"/>
      <c r="AB261" s="45"/>
      <c r="AC261" s="39"/>
      <c r="AD261" s="270"/>
      <c r="AE261" s="125"/>
      <c r="AF261" s="125" t="s">
        <v>55</v>
      </c>
      <c r="AG261" s="125" t="s">
        <v>55</v>
      </c>
      <c r="AH261" s="680" t="s">
        <v>55</v>
      </c>
      <c r="AI261" s="44" t="s">
        <v>55</v>
      </c>
      <c r="AJ261" s="44" t="s">
        <v>32</v>
      </c>
      <c r="AK261" s="44" t="s">
        <v>3767</v>
      </c>
    </row>
    <row r="262" spans="1:37" ht="15.75" customHeight="1">
      <c r="A262" s="53">
        <v>45632</v>
      </c>
      <c r="B262" s="52" t="s">
        <v>3762</v>
      </c>
      <c r="C262" s="51">
        <v>0.41666666666666669</v>
      </c>
      <c r="D262" s="50">
        <v>2408737</v>
      </c>
      <c r="E262" s="50" t="s">
        <v>39</v>
      </c>
      <c r="F262" s="50" t="s">
        <v>55</v>
      </c>
      <c r="G262" s="49">
        <v>14.2</v>
      </c>
      <c r="H262" s="49"/>
      <c r="I262" s="49"/>
      <c r="J262" s="39"/>
      <c r="K262" s="45"/>
      <c r="L262" s="47">
        <v>6</v>
      </c>
      <c r="M262" s="47">
        <v>11.2</v>
      </c>
      <c r="N262" s="47">
        <v>30.6</v>
      </c>
      <c r="O262" s="47"/>
      <c r="P262" s="47">
        <v>37.5</v>
      </c>
      <c r="Q262" s="47"/>
      <c r="R262" s="47">
        <v>8</v>
      </c>
      <c r="S262" s="677">
        <f>SUM(M262:P262)</f>
        <v>79.3</v>
      </c>
      <c r="T262" s="677">
        <f>SUM(MG[[#This Row],[G 710µ]:[G 450µ]])</f>
        <v>76.099999999999994</v>
      </c>
      <c r="U262" s="679"/>
      <c r="V262" s="47">
        <v>3</v>
      </c>
      <c r="W262" s="47">
        <v>2</v>
      </c>
      <c r="X262" s="46">
        <v>75.790000000000006</v>
      </c>
      <c r="Y262" s="46">
        <v>0.21</v>
      </c>
      <c r="Z262" s="46">
        <v>22.45</v>
      </c>
      <c r="AA262" s="45"/>
      <c r="AB262" s="45"/>
      <c r="AC262" s="39">
        <v>0.96</v>
      </c>
      <c r="AD262" s="270"/>
      <c r="AE262" s="125"/>
      <c r="AF262" s="125" t="s">
        <v>55</v>
      </c>
      <c r="AG262" s="125" t="s">
        <v>55</v>
      </c>
      <c r="AH262" s="680" t="s">
        <v>55</v>
      </c>
      <c r="AI262" s="44" t="s">
        <v>55</v>
      </c>
      <c r="AJ262" s="44" t="s">
        <v>32</v>
      </c>
      <c r="AK262" s="44" t="s">
        <v>3768</v>
      </c>
    </row>
    <row r="263" spans="1:37" ht="15.75" customHeight="1">
      <c r="A263" s="53">
        <v>45635</v>
      </c>
      <c r="B263" s="52" t="s">
        <v>3762</v>
      </c>
      <c r="C263" s="51">
        <v>0.41666666666666669</v>
      </c>
      <c r="D263" s="50">
        <v>2408841</v>
      </c>
      <c r="E263" s="50" t="s">
        <v>39</v>
      </c>
      <c r="F263" s="50" t="s">
        <v>55</v>
      </c>
      <c r="G263" s="49">
        <v>14.66</v>
      </c>
      <c r="H263" s="49"/>
      <c r="I263" s="49"/>
      <c r="J263" s="39"/>
      <c r="K263" s="45"/>
      <c r="L263" s="47">
        <v>6.9</v>
      </c>
      <c r="M263" s="47">
        <v>11.44</v>
      </c>
      <c r="N263" s="47">
        <v>33</v>
      </c>
      <c r="O263" s="47"/>
      <c r="P263" s="47">
        <v>34.799999999999997</v>
      </c>
      <c r="Q263" s="47"/>
      <c r="R263" s="47">
        <v>8.0399999999999991</v>
      </c>
      <c r="S263" s="677">
        <f>SUM(M263:P263)</f>
        <v>79.239999999999995</v>
      </c>
      <c r="T263" s="677">
        <f>SUM(MG[[#This Row],[G 710µ]:[G 450µ]])</f>
        <v>75.84</v>
      </c>
      <c r="U263" s="679"/>
      <c r="V263" s="47">
        <v>0.7</v>
      </c>
      <c r="W263" s="47">
        <v>3.68</v>
      </c>
      <c r="X263" s="46">
        <v>75.900000000000006</v>
      </c>
      <c r="Y263" s="46">
        <v>0.56999999999999995</v>
      </c>
      <c r="Z263" s="46">
        <v>22.36</v>
      </c>
      <c r="AA263" s="45"/>
      <c r="AB263" s="45"/>
      <c r="AC263" s="39"/>
      <c r="AD263" s="270"/>
      <c r="AE263" s="125"/>
      <c r="AF263" s="125" t="s">
        <v>55</v>
      </c>
      <c r="AG263" s="125" t="s">
        <v>55</v>
      </c>
      <c r="AH263" s="680" t="s">
        <v>55</v>
      </c>
      <c r="AI263" s="44" t="s">
        <v>55</v>
      </c>
      <c r="AJ263" s="44" t="s">
        <v>32</v>
      </c>
      <c r="AK263" s="44" t="s">
        <v>3769</v>
      </c>
    </row>
    <row r="264" spans="1:37" ht="15.75" customHeight="1">
      <c r="A264" s="53">
        <v>45636</v>
      </c>
      <c r="B264" s="52" t="s">
        <v>3762</v>
      </c>
      <c r="C264" s="51">
        <v>0.45833333333333331</v>
      </c>
      <c r="D264" s="50">
        <v>2408878</v>
      </c>
      <c r="E264" s="50" t="s">
        <v>39</v>
      </c>
      <c r="F264" s="50" t="s">
        <v>55</v>
      </c>
      <c r="G264" s="49">
        <v>14</v>
      </c>
      <c r="H264" s="49"/>
      <c r="I264" s="49"/>
      <c r="J264" s="39"/>
      <c r="K264" s="45"/>
      <c r="L264" s="47">
        <v>5.46</v>
      </c>
      <c r="M264" s="47">
        <v>9.7200000000000006</v>
      </c>
      <c r="N264" s="47">
        <v>30.96</v>
      </c>
      <c r="O264" s="47"/>
      <c r="P264" s="47">
        <v>39.299999999999997</v>
      </c>
      <c r="Q264" s="47"/>
      <c r="R264" s="47">
        <v>10.220000000000001</v>
      </c>
      <c r="S264" s="677">
        <f>SUM(M264:P264)</f>
        <v>79.97999999999999</v>
      </c>
      <c r="T264" s="677">
        <f>SUM(MG[[#This Row],[G 710µ]:[G 450µ]])</f>
        <v>80.47999999999999</v>
      </c>
      <c r="U264" s="679"/>
      <c r="V264" s="47">
        <v>0.96</v>
      </c>
      <c r="W264" s="47">
        <v>2.86</v>
      </c>
      <c r="X264" s="46">
        <v>76.459999999999994</v>
      </c>
      <c r="Y264" s="46">
        <v>0.43</v>
      </c>
      <c r="Z264" s="46">
        <v>23.08</v>
      </c>
      <c r="AA264" s="45"/>
      <c r="AB264" s="45"/>
      <c r="AC264" s="39"/>
      <c r="AD264" s="270"/>
      <c r="AE264" s="125"/>
      <c r="AF264" s="125" t="s">
        <v>55</v>
      </c>
      <c r="AG264" s="125" t="s">
        <v>55</v>
      </c>
      <c r="AH264" s="680" t="s">
        <v>55</v>
      </c>
      <c r="AI264" s="44" t="s">
        <v>55</v>
      </c>
      <c r="AJ264" s="44" t="s">
        <v>32</v>
      </c>
      <c r="AK264" s="44" t="s">
        <v>3770</v>
      </c>
    </row>
    <row r="265" spans="1:37" ht="15.75" customHeight="1">
      <c r="A265" s="53">
        <v>45637</v>
      </c>
      <c r="B265" s="52" t="s">
        <v>3762</v>
      </c>
      <c r="C265" s="51">
        <v>0.41666666666666669</v>
      </c>
      <c r="D265" s="50">
        <v>2408917</v>
      </c>
      <c r="E265" s="50" t="s">
        <v>39</v>
      </c>
      <c r="F265" s="50" t="s">
        <v>55</v>
      </c>
      <c r="G265" s="49">
        <v>14.42</v>
      </c>
      <c r="H265" s="49"/>
      <c r="I265" s="49"/>
      <c r="J265" s="39"/>
      <c r="K265" s="45"/>
      <c r="L265" s="47">
        <v>4</v>
      </c>
      <c r="M265" s="47">
        <v>10.4</v>
      </c>
      <c r="N265" s="47">
        <v>34</v>
      </c>
      <c r="O265" s="47"/>
      <c r="P265" s="47">
        <v>38.200000000000003</v>
      </c>
      <c r="Q265" s="47"/>
      <c r="R265" s="47">
        <v>8.1</v>
      </c>
      <c r="S265" s="677">
        <f>SUM(M265:P265)</f>
        <v>82.6</v>
      </c>
      <c r="T265" s="677">
        <f>SUM(MG[[#This Row],[G 710µ]:[G 450µ]])</f>
        <v>80.3</v>
      </c>
      <c r="U265" s="679"/>
      <c r="V265" s="47">
        <v>1</v>
      </c>
      <c r="W265" s="47">
        <v>2.8</v>
      </c>
      <c r="X265" s="46">
        <v>76.86</v>
      </c>
      <c r="Y265" s="46">
        <v>0.37</v>
      </c>
      <c r="Z265" s="46">
        <v>22.11</v>
      </c>
      <c r="AA265" s="45">
        <v>2</v>
      </c>
      <c r="AB265" s="45">
        <v>40</v>
      </c>
      <c r="AC265" s="39"/>
      <c r="AD265" s="270"/>
      <c r="AE265" s="670" t="s">
        <v>46</v>
      </c>
      <c r="AF265" s="125" t="s">
        <v>55</v>
      </c>
      <c r="AG265" s="125" t="s">
        <v>55</v>
      </c>
      <c r="AH265" s="680" t="s">
        <v>55</v>
      </c>
      <c r="AI265" s="44" t="s">
        <v>55</v>
      </c>
      <c r="AJ265" s="44" t="s">
        <v>32</v>
      </c>
      <c r="AK265" s="44" t="s">
        <v>3771</v>
      </c>
    </row>
    <row r="266" spans="1:37" ht="15.75" customHeight="1">
      <c r="A266" s="53">
        <v>45639</v>
      </c>
      <c r="B266" s="52" t="s">
        <v>3762</v>
      </c>
      <c r="C266" s="51">
        <v>0.41666666666666669</v>
      </c>
      <c r="D266" s="50">
        <v>2409003</v>
      </c>
      <c r="E266" s="50" t="s">
        <v>39</v>
      </c>
      <c r="F266" s="50" t="s">
        <v>55</v>
      </c>
      <c r="G266" s="49">
        <v>13.87</v>
      </c>
      <c r="H266" s="49"/>
      <c r="I266" s="49"/>
      <c r="J266" s="39"/>
      <c r="K266" s="45"/>
      <c r="L266" s="47">
        <v>1.8</v>
      </c>
      <c r="M266" s="47">
        <v>5.8</v>
      </c>
      <c r="N266" s="47">
        <v>26.9</v>
      </c>
      <c r="O266" s="47"/>
      <c r="P266" s="47">
        <v>38.700000000000003</v>
      </c>
      <c r="Q266" s="47"/>
      <c r="R266" s="47">
        <v>12.8</v>
      </c>
      <c r="S266" s="677">
        <f>SUM(M266:P266)</f>
        <v>71.400000000000006</v>
      </c>
      <c r="T266" s="677">
        <f>SUM(MG[[#This Row],[G 710µ]:[G 450µ]])</f>
        <v>78.399999999999991</v>
      </c>
      <c r="U266" s="679"/>
      <c r="V266" s="47">
        <v>1</v>
      </c>
      <c r="W266" s="47">
        <v>4</v>
      </c>
      <c r="X266" s="46">
        <v>78.44</v>
      </c>
      <c r="Y266" s="46">
        <v>-0.41</v>
      </c>
      <c r="Z266" s="46">
        <v>23.39</v>
      </c>
      <c r="AA266" s="45"/>
      <c r="AB266" s="45"/>
      <c r="AC266" s="39"/>
      <c r="AD266" s="270"/>
      <c r="AE266" s="125"/>
      <c r="AF266" s="125" t="s">
        <v>55</v>
      </c>
      <c r="AG266" s="125" t="s">
        <v>55</v>
      </c>
      <c r="AH266" s="680" t="s">
        <v>55</v>
      </c>
      <c r="AI266" s="44" t="s">
        <v>55</v>
      </c>
      <c r="AJ266" s="44" t="s">
        <v>32</v>
      </c>
      <c r="AK266" s="44" t="s">
        <v>3772</v>
      </c>
    </row>
    <row r="267" spans="1:37" ht="15.75" customHeight="1">
      <c r="A267" s="53">
        <v>45645</v>
      </c>
      <c r="B267" s="52" t="s">
        <v>3762</v>
      </c>
      <c r="C267" s="51">
        <v>0.35416666666666669</v>
      </c>
      <c r="D267" s="50">
        <v>2409180</v>
      </c>
      <c r="E267" s="50" t="s">
        <v>39</v>
      </c>
      <c r="F267" s="50" t="s">
        <v>55</v>
      </c>
      <c r="G267" s="49">
        <v>14.4</v>
      </c>
      <c r="H267" s="49"/>
      <c r="I267" s="49">
        <v>14.2</v>
      </c>
      <c r="J267" s="39"/>
      <c r="K267" s="45"/>
      <c r="L267" s="47">
        <v>3.6</v>
      </c>
      <c r="M267" s="47">
        <v>10.8</v>
      </c>
      <c r="N267" s="47">
        <v>31.4</v>
      </c>
      <c r="O267" s="47"/>
      <c r="P267" s="47">
        <v>37.799999999999997</v>
      </c>
      <c r="Q267" s="47"/>
      <c r="R267" s="47">
        <v>9.9</v>
      </c>
      <c r="S267" s="677">
        <f>SUM(M267:P267)</f>
        <v>80</v>
      </c>
      <c r="T267" s="677">
        <f>SUM(MG[[#This Row],[G 710µ]:[G 450µ]])</f>
        <v>79.099999999999994</v>
      </c>
      <c r="U267" s="679"/>
      <c r="V267" s="47">
        <v>1.5</v>
      </c>
      <c r="W267" s="47">
        <v>4.2</v>
      </c>
      <c r="X267" s="46">
        <v>77.31</v>
      </c>
      <c r="Y267" s="46">
        <v>0.04</v>
      </c>
      <c r="Z267" s="46">
        <v>22.26</v>
      </c>
      <c r="AA267" s="45"/>
      <c r="AB267" s="45"/>
      <c r="AC267" s="39"/>
      <c r="AD267" s="270"/>
      <c r="AE267" s="125"/>
      <c r="AF267" s="125" t="s">
        <v>55</v>
      </c>
      <c r="AG267" s="125" t="s">
        <v>55</v>
      </c>
      <c r="AH267" s="680" t="s">
        <v>55</v>
      </c>
      <c r="AI267" s="44" t="s">
        <v>55</v>
      </c>
      <c r="AJ267" s="44" t="s">
        <v>32</v>
      </c>
      <c r="AK267" s="44" t="s">
        <v>3773</v>
      </c>
    </row>
    <row r="268" spans="1:37" ht="15.75" customHeight="1">
      <c r="A268" s="53">
        <v>45646</v>
      </c>
      <c r="B268" s="52" t="s">
        <v>3762</v>
      </c>
      <c r="C268" s="51">
        <v>0.4375</v>
      </c>
      <c r="D268" s="50">
        <v>2409243</v>
      </c>
      <c r="E268" s="50" t="s">
        <v>39</v>
      </c>
      <c r="F268" s="50" t="s">
        <v>55</v>
      </c>
      <c r="G268" s="49">
        <v>14.07</v>
      </c>
      <c r="H268" s="49"/>
      <c r="I268" s="49"/>
      <c r="J268" s="39"/>
      <c r="K268" s="45"/>
      <c r="L268" s="47"/>
      <c r="M268" s="47"/>
      <c r="N268" s="47"/>
      <c r="O268" s="47"/>
      <c r="P268" s="47"/>
      <c r="Q268" s="47"/>
      <c r="R268" s="47"/>
      <c r="S268" s="677"/>
      <c r="T268" s="677"/>
      <c r="U268" s="679"/>
      <c r="V268" s="47"/>
      <c r="W268" s="47"/>
      <c r="X268" s="46">
        <v>78.33</v>
      </c>
      <c r="Y268" s="46">
        <v>0.32</v>
      </c>
      <c r="Z268" s="46">
        <v>22.81</v>
      </c>
      <c r="AA268" s="45"/>
      <c r="AB268" s="45"/>
      <c r="AC268" s="39"/>
      <c r="AD268" s="270"/>
      <c r="AE268" s="125"/>
      <c r="AF268" s="125" t="s">
        <v>55</v>
      </c>
      <c r="AG268" s="125" t="s">
        <v>55</v>
      </c>
      <c r="AH268" s="680" t="s">
        <v>55</v>
      </c>
      <c r="AI268" s="44" t="s">
        <v>55</v>
      </c>
      <c r="AJ268" s="44" t="s">
        <v>32</v>
      </c>
      <c r="AK268" s="44" t="s">
        <v>3774</v>
      </c>
    </row>
    <row r="269" spans="1:37" ht="15.75" customHeight="1">
      <c r="A269" s="53">
        <v>45647</v>
      </c>
      <c r="B269" s="52" t="s">
        <v>3762</v>
      </c>
      <c r="C269" s="51">
        <v>0.5</v>
      </c>
      <c r="D269" s="50">
        <v>2409293</v>
      </c>
      <c r="E269" s="50" t="s">
        <v>39</v>
      </c>
      <c r="F269" s="50" t="s">
        <v>55</v>
      </c>
      <c r="G269" s="49">
        <v>14.2</v>
      </c>
      <c r="H269" s="49"/>
      <c r="I269" s="49"/>
      <c r="J269" s="39"/>
      <c r="K269" s="45"/>
      <c r="L269" s="47"/>
      <c r="M269" s="47"/>
      <c r="N269" s="47"/>
      <c r="O269" s="47"/>
      <c r="P269" s="47"/>
      <c r="Q269" s="47"/>
      <c r="R269" s="47"/>
      <c r="S269" s="677"/>
      <c r="T269" s="677"/>
      <c r="U269" s="679"/>
      <c r="V269" s="47"/>
      <c r="W269" s="47"/>
      <c r="X269" s="46">
        <v>76.41</v>
      </c>
      <c r="Y269" s="46">
        <v>0.19</v>
      </c>
      <c r="Z269" s="46">
        <v>22.36</v>
      </c>
      <c r="AA269" s="45">
        <v>3</v>
      </c>
      <c r="AB269" s="45">
        <v>37</v>
      </c>
      <c r="AC269" s="39"/>
      <c r="AD269" s="270"/>
      <c r="AE269" s="125"/>
      <c r="AF269" s="125" t="s">
        <v>55</v>
      </c>
      <c r="AG269" s="125" t="s">
        <v>55</v>
      </c>
      <c r="AH269" s="680" t="s">
        <v>55</v>
      </c>
      <c r="AI269" s="44" t="s">
        <v>55</v>
      </c>
      <c r="AJ269" s="44" t="s">
        <v>32</v>
      </c>
      <c r="AK269" s="44" t="s">
        <v>3775</v>
      </c>
    </row>
    <row r="270" spans="1:37" ht="15.75" customHeight="1">
      <c r="A270" s="53">
        <v>45650</v>
      </c>
      <c r="B270" s="52" t="s">
        <v>3776</v>
      </c>
      <c r="C270" s="51">
        <v>0.54166666666666663</v>
      </c>
      <c r="D270" s="50">
        <v>2409392</v>
      </c>
      <c r="E270" s="50" t="s">
        <v>39</v>
      </c>
      <c r="F270" s="50" t="s">
        <v>55</v>
      </c>
      <c r="G270" s="49">
        <v>14.3</v>
      </c>
      <c r="H270" s="49"/>
      <c r="I270" s="49"/>
      <c r="J270" s="39"/>
      <c r="K270" s="45"/>
      <c r="L270" s="47"/>
      <c r="M270" s="47"/>
      <c r="N270" s="47"/>
      <c r="O270" s="47"/>
      <c r="P270" s="47"/>
      <c r="Q270" s="47"/>
      <c r="R270" s="47"/>
      <c r="S270" s="677"/>
      <c r="T270" s="677"/>
      <c r="U270" s="679"/>
      <c r="V270" s="47"/>
      <c r="W270" s="47"/>
      <c r="X270" s="46"/>
      <c r="Y270" s="46"/>
      <c r="Z270" s="46"/>
      <c r="AA270" s="45"/>
      <c r="AB270" s="45"/>
      <c r="AC270" s="39"/>
      <c r="AD270" s="270"/>
      <c r="AE270" s="125"/>
      <c r="AF270" s="125" t="s">
        <v>55</v>
      </c>
      <c r="AG270" s="125" t="s">
        <v>55</v>
      </c>
      <c r="AH270" s="680" t="s">
        <v>55</v>
      </c>
      <c r="AI270" s="44" t="s">
        <v>55</v>
      </c>
      <c r="AJ270" s="44" t="s">
        <v>32</v>
      </c>
      <c r="AK270" s="44" t="s">
        <v>3777</v>
      </c>
    </row>
    <row r="271" spans="1:37" ht="15.75" customHeight="1">
      <c r="A271" s="53">
        <v>45651</v>
      </c>
      <c r="B271" s="52" t="s">
        <v>3776</v>
      </c>
      <c r="C271" s="51">
        <v>0.4375</v>
      </c>
      <c r="D271" s="50">
        <v>2409417</v>
      </c>
      <c r="E271" s="50" t="s">
        <v>39</v>
      </c>
      <c r="F271" s="50" t="s">
        <v>55</v>
      </c>
      <c r="G271" s="49">
        <v>14.07</v>
      </c>
      <c r="H271" s="49"/>
      <c r="I271" s="49"/>
      <c r="J271" s="39"/>
      <c r="K271" s="45"/>
      <c r="L271" s="47">
        <v>5.46</v>
      </c>
      <c r="M271" s="47">
        <v>11.68</v>
      </c>
      <c r="N271" s="47">
        <v>31.2</v>
      </c>
      <c r="O271" s="47"/>
      <c r="P271" s="47">
        <v>33.04</v>
      </c>
      <c r="Q271" s="47"/>
      <c r="R271" s="47">
        <v>9.2799999999999994</v>
      </c>
      <c r="S271" s="677">
        <f>SUM(M271:P271)</f>
        <v>75.919999999999987</v>
      </c>
      <c r="T271" s="677">
        <f>SUM(MG[[#This Row],[G 710µ]:[G 450µ]])</f>
        <v>73.52</v>
      </c>
      <c r="U271" s="679"/>
      <c r="V271" s="47">
        <v>1.6</v>
      </c>
      <c r="W271" s="47">
        <v>5.24</v>
      </c>
      <c r="X271" s="46">
        <v>76.260000000000005</v>
      </c>
      <c r="Y271" s="46">
        <v>-0.02</v>
      </c>
      <c r="Z271" s="46">
        <v>23.65</v>
      </c>
      <c r="AA271" s="45">
        <v>3</v>
      </c>
      <c r="AB271" s="45">
        <v>37</v>
      </c>
      <c r="AC271" s="39"/>
      <c r="AD271" s="270"/>
      <c r="AE271" s="125"/>
      <c r="AF271" s="125" t="s">
        <v>55</v>
      </c>
      <c r="AG271" s="125" t="s">
        <v>55</v>
      </c>
      <c r="AH271" s="680" t="s">
        <v>55</v>
      </c>
      <c r="AI271" s="44" t="s">
        <v>55</v>
      </c>
      <c r="AJ271" s="44" t="s">
        <v>32</v>
      </c>
      <c r="AK271" s="44" t="s">
        <v>3778</v>
      </c>
    </row>
    <row r="272" spans="1:37" ht="15.75" customHeight="1">
      <c r="A272" s="53">
        <v>45652</v>
      </c>
      <c r="B272" s="52" t="s">
        <v>3776</v>
      </c>
      <c r="C272" s="51">
        <v>0.41666666666666669</v>
      </c>
      <c r="D272" s="50">
        <v>2409468</v>
      </c>
      <c r="E272" s="50" t="s">
        <v>39</v>
      </c>
      <c r="F272" s="50" t="s">
        <v>55</v>
      </c>
      <c r="G272" s="49">
        <v>14.2</v>
      </c>
      <c r="H272" s="49"/>
      <c r="I272" s="49"/>
      <c r="J272" s="39"/>
      <c r="K272" s="45"/>
      <c r="L272" s="47"/>
      <c r="M272" s="47"/>
      <c r="N272" s="47"/>
      <c r="O272" s="47"/>
      <c r="P272" s="47"/>
      <c r="Q272" s="47"/>
      <c r="R272" s="47"/>
      <c r="S272" s="677"/>
      <c r="T272" s="677"/>
      <c r="U272" s="679"/>
      <c r="V272" s="47"/>
      <c r="W272" s="47"/>
      <c r="X272" s="46">
        <v>76.989999999999995</v>
      </c>
      <c r="Y272" s="46">
        <v>-0.28000000000000003</v>
      </c>
      <c r="Z272" s="46">
        <v>24.23</v>
      </c>
      <c r="AA272" s="45"/>
      <c r="AB272" s="45"/>
      <c r="AC272" s="39"/>
      <c r="AD272" s="270"/>
      <c r="AE272" s="125"/>
      <c r="AF272" s="125" t="s">
        <v>55</v>
      </c>
      <c r="AG272" s="125" t="s">
        <v>55</v>
      </c>
      <c r="AH272" s="680" t="s">
        <v>55</v>
      </c>
      <c r="AI272" s="44" t="s">
        <v>55</v>
      </c>
      <c r="AJ272" s="44" t="s">
        <v>32</v>
      </c>
      <c r="AK272" s="44" t="s">
        <v>3779</v>
      </c>
    </row>
    <row r="273" spans="1:37" ht="15.75" customHeight="1">
      <c r="A273" s="53">
        <v>45653</v>
      </c>
      <c r="B273" s="52" t="s">
        <v>3776</v>
      </c>
      <c r="C273" s="51">
        <v>0.38194444444444442</v>
      </c>
      <c r="D273" s="50">
        <v>2409481</v>
      </c>
      <c r="E273" s="50" t="s">
        <v>39</v>
      </c>
      <c r="F273" s="50" t="s">
        <v>55</v>
      </c>
      <c r="G273" s="49">
        <v>14.1</v>
      </c>
      <c r="H273" s="49"/>
      <c r="I273" s="49"/>
      <c r="J273" s="39"/>
      <c r="K273" s="45"/>
      <c r="L273" s="47">
        <v>5.6</v>
      </c>
      <c r="M273" s="47">
        <v>12.88</v>
      </c>
      <c r="N273" s="47">
        <v>35.44</v>
      </c>
      <c r="O273" s="47"/>
      <c r="P273" s="47">
        <v>32</v>
      </c>
      <c r="Q273" s="47"/>
      <c r="R273" s="47">
        <v>6.4</v>
      </c>
      <c r="S273" s="677">
        <f>SUM(M273:P273)</f>
        <v>80.319999999999993</v>
      </c>
      <c r="T273" s="677">
        <f>SUM(MG[[#This Row],[G 710µ]:[G 450µ]])</f>
        <v>73.84</v>
      </c>
      <c r="U273" s="679"/>
      <c r="V273" s="47">
        <v>1.2</v>
      </c>
      <c r="W273" s="47">
        <v>3.2</v>
      </c>
      <c r="X273" s="46">
        <v>76.88</v>
      </c>
      <c r="Y273" s="46">
        <v>-0.34</v>
      </c>
      <c r="Z273" s="46">
        <v>23.52</v>
      </c>
      <c r="AA273" s="45"/>
      <c r="AB273" s="45"/>
      <c r="AC273" s="39"/>
      <c r="AD273" s="270"/>
      <c r="AE273" s="125"/>
      <c r="AF273" s="125" t="s">
        <v>55</v>
      </c>
      <c r="AG273" s="125" t="s">
        <v>55</v>
      </c>
      <c r="AH273" s="680" t="s">
        <v>55</v>
      </c>
      <c r="AI273" s="44" t="s">
        <v>55</v>
      </c>
      <c r="AJ273" s="44" t="s">
        <v>32</v>
      </c>
      <c r="AK273" s="44" t="s">
        <v>3780</v>
      </c>
    </row>
    <row r="274" spans="1:37" ht="15.75" customHeight="1">
      <c r="A274" s="53">
        <v>45654</v>
      </c>
      <c r="B274" s="52" t="s">
        <v>3776</v>
      </c>
      <c r="C274" s="51">
        <v>0.4375</v>
      </c>
      <c r="D274" s="50">
        <v>2409528</v>
      </c>
      <c r="E274" s="50" t="s">
        <v>39</v>
      </c>
      <c r="F274" s="50" t="s">
        <v>55</v>
      </c>
      <c r="G274" s="49">
        <v>14.65</v>
      </c>
      <c r="H274" s="49"/>
      <c r="I274" s="49"/>
      <c r="J274" s="39"/>
      <c r="K274" s="45"/>
      <c r="L274" s="47">
        <v>4.2</v>
      </c>
      <c r="M274" s="47">
        <v>10</v>
      </c>
      <c r="N274" s="47">
        <v>31</v>
      </c>
      <c r="O274" s="47"/>
      <c r="P274" s="47">
        <v>36.799999999999997</v>
      </c>
      <c r="Q274" s="47"/>
      <c r="R274" s="47">
        <v>9.1999999999999993</v>
      </c>
      <c r="S274" s="677">
        <f>SUM(M274:P274)</f>
        <v>77.8</v>
      </c>
      <c r="T274" s="677">
        <f>SUM(MG[[#This Row],[G 710µ]:[G 450µ]])</f>
        <v>77</v>
      </c>
      <c r="U274" s="679"/>
      <c r="V274" s="47">
        <v>2</v>
      </c>
      <c r="W274" s="47">
        <v>6</v>
      </c>
      <c r="X274" s="46">
        <v>76.02</v>
      </c>
      <c r="Y274" s="46">
        <v>-0.03</v>
      </c>
      <c r="Z274" s="46">
        <v>23.47</v>
      </c>
      <c r="AA274" s="45"/>
      <c r="AB274" s="45"/>
      <c r="AC274" s="39"/>
      <c r="AD274" s="270"/>
      <c r="AE274" s="125"/>
      <c r="AF274" s="125" t="s">
        <v>55</v>
      </c>
      <c r="AG274" s="125" t="s">
        <v>55</v>
      </c>
      <c r="AH274" s="680" t="s">
        <v>55</v>
      </c>
      <c r="AI274" s="44" t="s">
        <v>55</v>
      </c>
      <c r="AJ274" s="44" t="s">
        <v>32</v>
      </c>
      <c r="AK274" s="44" t="s">
        <v>3781</v>
      </c>
    </row>
    <row r="275" spans="1:37" ht="15.75" customHeight="1">
      <c r="A275" s="53">
        <v>45656</v>
      </c>
      <c r="B275" s="52" t="s">
        <v>3776</v>
      </c>
      <c r="C275" s="51">
        <v>0.4375</v>
      </c>
      <c r="D275" s="50">
        <v>2409582</v>
      </c>
      <c r="E275" s="50" t="s">
        <v>39</v>
      </c>
      <c r="F275" s="50" t="s">
        <v>55</v>
      </c>
      <c r="G275" s="49">
        <v>14.2</v>
      </c>
      <c r="H275" s="49"/>
      <c r="I275" s="49"/>
      <c r="J275" s="39"/>
      <c r="K275" s="45"/>
      <c r="L275" s="47">
        <v>5</v>
      </c>
      <c r="M275" s="47">
        <v>11</v>
      </c>
      <c r="N275" s="47">
        <v>33</v>
      </c>
      <c r="O275" s="47"/>
      <c r="P275" s="47">
        <v>35</v>
      </c>
      <c r="Q275" s="47"/>
      <c r="R275" s="47">
        <v>10</v>
      </c>
      <c r="S275" s="677">
        <f>SUM(M275:P275)</f>
        <v>79</v>
      </c>
      <c r="T275" s="677">
        <f>SUM(MG[[#This Row],[G 710µ]:[G 450µ]])</f>
        <v>78</v>
      </c>
      <c r="U275" s="679"/>
      <c r="V275" s="47">
        <v>2</v>
      </c>
      <c r="W275" s="47">
        <v>4</v>
      </c>
      <c r="X275" s="46">
        <v>76.25</v>
      </c>
      <c r="Y275" s="46">
        <v>-0.3</v>
      </c>
      <c r="Z275" s="46">
        <v>24.26</v>
      </c>
      <c r="AA275" s="45"/>
      <c r="AB275" s="45"/>
      <c r="AC275" s="39"/>
      <c r="AD275" s="270"/>
      <c r="AE275" s="125"/>
      <c r="AF275" s="125" t="s">
        <v>55</v>
      </c>
      <c r="AG275" s="125" t="s">
        <v>55</v>
      </c>
      <c r="AH275" s="680" t="s">
        <v>55</v>
      </c>
      <c r="AI275" s="44" t="s">
        <v>55</v>
      </c>
      <c r="AJ275" s="44" t="s">
        <v>32</v>
      </c>
      <c r="AK275" s="44" t="s">
        <v>3782</v>
      </c>
    </row>
    <row r="276" spans="1:37" ht="15.75" customHeight="1">
      <c r="A276" s="660">
        <v>45659</v>
      </c>
      <c r="B276" s="661" t="s">
        <v>3480</v>
      </c>
      <c r="C276" s="662">
        <v>0.5</v>
      </c>
      <c r="D276" s="663">
        <v>2500039</v>
      </c>
      <c r="E276" s="663" t="s">
        <v>39</v>
      </c>
      <c r="F276" s="663" t="s">
        <v>55</v>
      </c>
      <c r="G276" s="664">
        <v>14.5</v>
      </c>
      <c r="H276" s="664"/>
      <c r="I276" s="664">
        <v>14.4</v>
      </c>
      <c r="J276" s="665">
        <v>0.66</v>
      </c>
      <c r="K276" s="45"/>
      <c r="L276" s="121">
        <v>3.6</v>
      </c>
      <c r="M276" s="121">
        <v>10</v>
      </c>
      <c r="N276" s="121">
        <v>35</v>
      </c>
      <c r="O276" s="121"/>
      <c r="P276" s="121">
        <v>33</v>
      </c>
      <c r="Q276" s="666"/>
      <c r="R276" s="121">
        <v>9</v>
      </c>
      <c r="S276" s="677">
        <f>SUM(M276:P276)</f>
        <v>78</v>
      </c>
      <c r="T276" s="677">
        <f>SUM(MG[[#This Row],[G 710µ]:[G 450µ]])</f>
        <v>77</v>
      </c>
      <c r="U276" s="667"/>
      <c r="V276" s="121">
        <v>3</v>
      </c>
      <c r="W276" s="121">
        <v>4</v>
      </c>
      <c r="X276" s="668">
        <v>77.260000000000005</v>
      </c>
      <c r="Y276" s="668">
        <v>-0.31</v>
      </c>
      <c r="Z276" s="668">
        <v>24.28</v>
      </c>
      <c r="AA276" s="666">
        <v>5</v>
      </c>
      <c r="AB276" s="666">
        <v>47</v>
      </c>
      <c r="AC276" s="665"/>
      <c r="AD276" s="669"/>
      <c r="AE276" s="670" t="s">
        <v>27</v>
      </c>
      <c r="AF276" s="670" t="s">
        <v>55</v>
      </c>
      <c r="AG276" s="670" t="s">
        <v>55</v>
      </c>
      <c r="AH276" s="681" t="s">
        <v>55</v>
      </c>
      <c r="AI276" s="671"/>
      <c r="AJ276" s="672" t="s">
        <v>32</v>
      </c>
      <c r="AK276" s="1266" t="s">
        <v>3783</v>
      </c>
    </row>
    <row r="277" spans="1:37" ht="15.75" customHeight="1">
      <c r="A277" s="660">
        <v>45660</v>
      </c>
      <c r="B277" s="661" t="s">
        <v>3480</v>
      </c>
      <c r="C277" s="662">
        <v>0.38541666666666669</v>
      </c>
      <c r="D277" s="663">
        <v>2500058</v>
      </c>
      <c r="E277" s="663" t="s">
        <v>39</v>
      </c>
      <c r="F277" s="663" t="s">
        <v>55</v>
      </c>
      <c r="G277" s="664">
        <v>14.5</v>
      </c>
      <c r="H277" s="664"/>
      <c r="I277" s="664"/>
      <c r="J277" s="665"/>
      <c r="K277" s="45"/>
      <c r="L277" s="121"/>
      <c r="M277" s="121"/>
      <c r="N277" s="121"/>
      <c r="O277" s="121"/>
      <c r="P277" s="121"/>
      <c r="Q277" s="666"/>
      <c r="R277" s="121"/>
      <c r="S277" s="677"/>
      <c r="T277" s="677"/>
      <c r="U277" s="667"/>
      <c r="V277" s="121"/>
      <c r="W277" s="121"/>
      <c r="X277" s="668"/>
      <c r="Y277" s="668"/>
      <c r="Z277" s="668"/>
      <c r="AA277" s="666"/>
      <c r="AB277" s="666"/>
      <c r="AC277" s="665"/>
      <c r="AD277" s="673"/>
      <c r="AE277" s="674"/>
      <c r="AF277" s="674" t="s">
        <v>55</v>
      </c>
      <c r="AG277" s="674" t="s">
        <v>55</v>
      </c>
      <c r="AH277" s="682" t="s">
        <v>55</v>
      </c>
      <c r="AI277" s="675"/>
      <c r="AJ277" s="676" t="s">
        <v>32</v>
      </c>
      <c r="AK277" s="44" t="s">
        <v>3784</v>
      </c>
    </row>
    <row r="278" spans="1:37" ht="15.75" customHeight="1">
      <c r="A278" s="660">
        <v>45661</v>
      </c>
      <c r="B278" s="661" t="s">
        <v>3480</v>
      </c>
      <c r="C278" s="662">
        <v>0.4375</v>
      </c>
      <c r="D278" s="663">
        <v>2500114</v>
      </c>
      <c r="E278" s="663" t="s">
        <v>39</v>
      </c>
      <c r="F278" s="663" t="s">
        <v>55</v>
      </c>
      <c r="G278" s="664">
        <v>14.11</v>
      </c>
      <c r="H278" s="664"/>
      <c r="I278" s="664"/>
      <c r="J278" s="665"/>
      <c r="K278" s="45"/>
      <c r="L278" s="121">
        <v>5</v>
      </c>
      <c r="M278" s="121">
        <v>9</v>
      </c>
      <c r="N278" s="121">
        <v>38</v>
      </c>
      <c r="O278" s="121"/>
      <c r="P278" s="121">
        <v>35</v>
      </c>
      <c r="Q278" s="666"/>
      <c r="R278" s="121">
        <v>8</v>
      </c>
      <c r="S278" s="677">
        <f>SUM(M278:P278)</f>
        <v>82</v>
      </c>
      <c r="T278" s="677">
        <f>SUM(MG[[#This Row],[G 710µ]:[G 450µ]])</f>
        <v>81</v>
      </c>
      <c r="U278" s="667"/>
      <c r="V278" s="121">
        <v>2</v>
      </c>
      <c r="W278" s="121">
        <v>3</v>
      </c>
      <c r="X278" s="668">
        <v>74</v>
      </c>
      <c r="Y278" s="668">
        <v>0.84</v>
      </c>
      <c r="Z278" s="668">
        <v>21</v>
      </c>
      <c r="AA278" s="666"/>
      <c r="AB278" s="666"/>
      <c r="AC278" s="665"/>
      <c r="AD278" s="669"/>
      <c r="AE278" s="670"/>
      <c r="AF278" s="670" t="s">
        <v>55</v>
      </c>
      <c r="AG278" s="670" t="s">
        <v>55</v>
      </c>
      <c r="AH278" s="681" t="s">
        <v>55</v>
      </c>
      <c r="AI278" s="671"/>
      <c r="AJ278" s="672" t="s">
        <v>32</v>
      </c>
      <c r="AK278" s="1266" t="s">
        <v>3785</v>
      </c>
    </row>
    <row r="279" spans="1:37" ht="15.75" customHeight="1">
      <c r="A279" s="660">
        <v>45663</v>
      </c>
      <c r="B279" s="661" t="s">
        <v>3480</v>
      </c>
      <c r="C279" s="662">
        <v>0.39583333333333331</v>
      </c>
      <c r="D279" s="663">
        <v>2500190</v>
      </c>
      <c r="E279" s="663" t="s">
        <v>39</v>
      </c>
      <c r="F279" s="663" t="s">
        <v>55</v>
      </c>
      <c r="G279" s="664">
        <v>14.14</v>
      </c>
      <c r="H279" s="664"/>
      <c r="I279" s="664"/>
      <c r="J279" s="665"/>
      <c r="K279" s="45"/>
      <c r="L279" s="121">
        <v>3</v>
      </c>
      <c r="M279" s="121">
        <v>8</v>
      </c>
      <c r="N279" s="121">
        <v>26.04</v>
      </c>
      <c r="O279" s="121"/>
      <c r="P279" s="121">
        <v>35.6</v>
      </c>
      <c r="Q279" s="666"/>
      <c r="R279" s="121">
        <v>11.4</v>
      </c>
      <c r="S279" s="677">
        <f>SUM(M279:P279)</f>
        <v>69.64</v>
      </c>
      <c r="T279" s="677">
        <f>SUM(MG[[#This Row],[G 710µ]:[G 450µ]])</f>
        <v>73.040000000000006</v>
      </c>
      <c r="U279" s="667"/>
      <c r="V279" s="121">
        <v>3.3</v>
      </c>
      <c r="W279" s="121">
        <v>11</v>
      </c>
      <c r="X279" s="668">
        <v>75.98</v>
      </c>
      <c r="Y279" s="668">
        <v>0.22</v>
      </c>
      <c r="Z279" s="668">
        <v>22.23</v>
      </c>
      <c r="AA279" s="666"/>
      <c r="AB279" s="666"/>
      <c r="AC279" s="665"/>
      <c r="AD279" s="673"/>
      <c r="AE279" s="674"/>
      <c r="AF279" s="674" t="s">
        <v>55</v>
      </c>
      <c r="AG279" s="674" t="s">
        <v>55</v>
      </c>
      <c r="AH279" s="682" t="s">
        <v>55</v>
      </c>
      <c r="AI279" s="675"/>
      <c r="AJ279" s="676" t="s">
        <v>32</v>
      </c>
      <c r="AK279" s="44" t="s">
        <v>3786</v>
      </c>
    </row>
    <row r="280" spans="1:37" ht="15.75" customHeight="1">
      <c r="A280" s="660">
        <v>45664</v>
      </c>
      <c r="B280" s="661" t="s">
        <v>3480</v>
      </c>
      <c r="C280" s="662">
        <v>0.41666666666666669</v>
      </c>
      <c r="D280" s="663">
        <v>2500219</v>
      </c>
      <c r="E280" s="663" t="s">
        <v>39</v>
      </c>
      <c r="F280" s="663" t="s">
        <v>55</v>
      </c>
      <c r="G280" s="664">
        <v>13.98</v>
      </c>
      <c r="H280" s="664"/>
      <c r="I280" s="664"/>
      <c r="J280" s="665"/>
      <c r="K280" s="45"/>
      <c r="L280" s="121">
        <v>7</v>
      </c>
      <c r="M280" s="121">
        <v>11.4</v>
      </c>
      <c r="N280" s="121">
        <v>29</v>
      </c>
      <c r="O280" s="121"/>
      <c r="P280" s="121">
        <v>29.3</v>
      </c>
      <c r="Q280" s="666"/>
      <c r="R280" s="121">
        <v>7.9</v>
      </c>
      <c r="S280" s="677">
        <f>SUM(M280:P280)</f>
        <v>69.7</v>
      </c>
      <c r="T280" s="677">
        <f>SUM(MG[[#This Row],[G 710µ]:[G 450µ]])</f>
        <v>66.2</v>
      </c>
      <c r="U280" s="667"/>
      <c r="V280" s="121">
        <v>2.9</v>
      </c>
      <c r="W280" s="121">
        <v>10.8</v>
      </c>
      <c r="X280" s="668">
        <v>74.22</v>
      </c>
      <c r="Y280" s="668">
        <v>0.74</v>
      </c>
      <c r="Z280" s="668">
        <v>21.81</v>
      </c>
      <c r="AA280" s="666"/>
      <c r="AB280" s="666"/>
      <c r="AC280" s="665"/>
      <c r="AD280" s="669"/>
      <c r="AE280" s="670"/>
      <c r="AF280" s="670" t="s">
        <v>55</v>
      </c>
      <c r="AG280" s="670" t="s">
        <v>55</v>
      </c>
      <c r="AH280" s="681" t="s">
        <v>55</v>
      </c>
      <c r="AI280" s="671"/>
      <c r="AJ280" s="672" t="s">
        <v>32</v>
      </c>
      <c r="AK280" s="1266" t="s">
        <v>3787</v>
      </c>
    </row>
    <row r="281" spans="1:37" ht="15.75" customHeight="1">
      <c r="A281" s="660">
        <v>45665</v>
      </c>
      <c r="B281" s="661" t="s">
        <v>3480</v>
      </c>
      <c r="C281" s="662">
        <v>0.41666666666666669</v>
      </c>
      <c r="D281" s="663">
        <v>2500219</v>
      </c>
      <c r="E281" s="663" t="s">
        <v>39</v>
      </c>
      <c r="F281" s="663" t="s">
        <v>55</v>
      </c>
      <c r="G281" s="664">
        <v>13.98</v>
      </c>
      <c r="H281" s="664"/>
      <c r="I281" s="664"/>
      <c r="J281" s="665"/>
      <c r="K281" s="45"/>
      <c r="L281" s="121">
        <v>3.6</v>
      </c>
      <c r="M281" s="121">
        <v>8.9</v>
      </c>
      <c r="N281" s="121">
        <v>27.1</v>
      </c>
      <c r="O281" s="121"/>
      <c r="P281" s="121">
        <v>34</v>
      </c>
      <c r="Q281" s="666"/>
      <c r="R281" s="121">
        <v>10.199999999999999</v>
      </c>
      <c r="S281" s="677">
        <f>SUM(M281:P281)</f>
        <v>70</v>
      </c>
      <c r="T281" s="677">
        <f>SUM(MG[[#This Row],[G 710µ]:[G 450µ]])</f>
        <v>71.3</v>
      </c>
      <c r="U281" s="667"/>
      <c r="V281" s="121">
        <v>3.4</v>
      </c>
      <c r="W281" s="121">
        <v>11</v>
      </c>
      <c r="X281" s="668">
        <v>74.87</v>
      </c>
      <c r="Y281" s="668">
        <v>0.33</v>
      </c>
      <c r="Z281" s="668">
        <v>23.3</v>
      </c>
      <c r="AA281" s="666"/>
      <c r="AB281" s="666"/>
      <c r="AC281" s="665"/>
      <c r="AD281" s="673"/>
      <c r="AE281" s="674"/>
      <c r="AF281" s="674" t="s">
        <v>55</v>
      </c>
      <c r="AG281" s="674" t="s">
        <v>55</v>
      </c>
      <c r="AH281" s="682" t="s">
        <v>55</v>
      </c>
      <c r="AI281" s="675"/>
      <c r="AJ281" s="676" t="s">
        <v>32</v>
      </c>
      <c r="AK281" s="44" t="s">
        <v>3788</v>
      </c>
    </row>
    <row r="282" spans="1:37" ht="15.75" customHeight="1">
      <c r="A282" s="660">
        <v>45665</v>
      </c>
      <c r="B282" s="661" t="s">
        <v>3480</v>
      </c>
      <c r="C282" s="662">
        <v>0.5625</v>
      </c>
      <c r="D282" s="663">
        <v>2500280</v>
      </c>
      <c r="E282" s="663" t="s">
        <v>39</v>
      </c>
      <c r="F282" s="663" t="s">
        <v>55</v>
      </c>
      <c r="G282" s="664">
        <v>14.1</v>
      </c>
      <c r="H282" s="664"/>
      <c r="I282" s="664"/>
      <c r="J282" s="665"/>
      <c r="K282" s="45"/>
      <c r="L282" s="121"/>
      <c r="M282" s="121"/>
      <c r="N282" s="121"/>
      <c r="O282" s="121"/>
      <c r="P282" s="121"/>
      <c r="Q282" s="666"/>
      <c r="R282" s="121"/>
      <c r="S282" s="677"/>
      <c r="T282" s="677"/>
      <c r="U282" s="667"/>
      <c r="V282" s="121"/>
      <c r="W282" s="121"/>
      <c r="X282" s="668"/>
      <c r="Y282" s="668"/>
      <c r="Z282" s="668"/>
      <c r="AA282" s="666"/>
      <c r="AB282" s="666"/>
      <c r="AC282" s="665"/>
      <c r="AD282" s="669"/>
      <c r="AE282" s="670"/>
      <c r="AF282" s="670" t="s">
        <v>55</v>
      </c>
      <c r="AG282" s="670" t="s">
        <v>55</v>
      </c>
      <c r="AH282" s="681" t="s">
        <v>55</v>
      </c>
      <c r="AI282" s="671"/>
      <c r="AJ282" s="672" t="s">
        <v>32</v>
      </c>
      <c r="AK282" s="1266" t="s">
        <v>3789</v>
      </c>
    </row>
    <row r="283" spans="1:37" ht="15.75" customHeight="1">
      <c r="A283" s="660">
        <v>45666</v>
      </c>
      <c r="B283" s="661" t="s">
        <v>3480</v>
      </c>
      <c r="C283" s="662">
        <v>0.47916666666666669</v>
      </c>
      <c r="D283" s="663">
        <v>2500330</v>
      </c>
      <c r="E283" s="663" t="s">
        <v>39</v>
      </c>
      <c r="F283" s="663" t="s">
        <v>55</v>
      </c>
      <c r="G283" s="664">
        <v>13.86</v>
      </c>
      <c r="H283" s="664"/>
      <c r="I283" s="664"/>
      <c r="J283" s="665"/>
      <c r="K283" s="45"/>
      <c r="L283" s="121"/>
      <c r="M283" s="121"/>
      <c r="N283" s="121"/>
      <c r="O283" s="121"/>
      <c r="P283" s="121"/>
      <c r="Q283" s="666"/>
      <c r="R283" s="121"/>
      <c r="S283" s="677"/>
      <c r="T283" s="677"/>
      <c r="U283" s="667"/>
      <c r="V283" s="121"/>
      <c r="W283" s="121"/>
      <c r="X283" s="668">
        <v>73.77</v>
      </c>
      <c r="Y283" s="668">
        <v>0.8</v>
      </c>
      <c r="Z283" s="668">
        <v>21.73</v>
      </c>
      <c r="AA283" s="666"/>
      <c r="AB283" s="666"/>
      <c r="AC283" s="665"/>
      <c r="AD283" s="673"/>
      <c r="AE283" s="674"/>
      <c r="AF283" s="674" t="s">
        <v>55</v>
      </c>
      <c r="AG283" s="674" t="s">
        <v>55</v>
      </c>
      <c r="AH283" s="682" t="s">
        <v>55</v>
      </c>
      <c r="AI283" s="675"/>
      <c r="AJ283" s="676" t="s">
        <v>32</v>
      </c>
      <c r="AK283" s="44" t="s">
        <v>3790</v>
      </c>
    </row>
    <row r="284" spans="1:37" ht="15.75" customHeight="1">
      <c r="A284" s="660">
        <v>45667</v>
      </c>
      <c r="B284" s="661" t="s">
        <v>3480</v>
      </c>
      <c r="C284" s="662">
        <v>0.41666666666666669</v>
      </c>
      <c r="D284" s="663">
        <v>2500361</v>
      </c>
      <c r="E284" s="663" t="s">
        <v>39</v>
      </c>
      <c r="F284" s="663" t="s">
        <v>55</v>
      </c>
      <c r="G284" s="664">
        <v>13.9</v>
      </c>
      <c r="H284" s="664">
        <v>14.1</v>
      </c>
      <c r="I284" s="664">
        <v>13.5</v>
      </c>
      <c r="J284" s="665"/>
      <c r="K284" s="45"/>
      <c r="L284" s="121">
        <v>4</v>
      </c>
      <c r="M284" s="121">
        <v>11</v>
      </c>
      <c r="N284" s="121">
        <v>30.8</v>
      </c>
      <c r="O284" s="121"/>
      <c r="P284" s="121">
        <v>34.4</v>
      </c>
      <c r="Q284" s="666"/>
      <c r="R284" s="121">
        <v>7.4</v>
      </c>
      <c r="S284" s="677">
        <f>SUM(M284:P284)</f>
        <v>76.199999999999989</v>
      </c>
      <c r="T284" s="677">
        <f>SUM(MG[[#This Row],[G 710µ]:[G 450µ]])</f>
        <v>72.600000000000009</v>
      </c>
      <c r="U284" s="667"/>
      <c r="V284" s="121">
        <v>1</v>
      </c>
      <c r="W284" s="121">
        <v>8.8000000000000007</v>
      </c>
      <c r="X284" s="668">
        <v>76.52</v>
      </c>
      <c r="Y284" s="668">
        <v>0.47</v>
      </c>
      <c r="Z284" s="668">
        <v>20.37</v>
      </c>
      <c r="AA284" s="666"/>
      <c r="AB284" s="666"/>
      <c r="AC284" s="665"/>
      <c r="AD284" s="669"/>
      <c r="AE284" s="670"/>
      <c r="AF284" s="670" t="s">
        <v>55</v>
      </c>
      <c r="AG284" s="670" t="s">
        <v>55</v>
      </c>
      <c r="AH284" s="681" t="s">
        <v>55</v>
      </c>
      <c r="AI284" s="671"/>
      <c r="AJ284" s="672" t="s">
        <v>32</v>
      </c>
      <c r="AK284" s="1266" t="s">
        <v>3791</v>
      </c>
    </row>
    <row r="285" spans="1:37" ht="15.75" customHeight="1">
      <c r="A285" s="660">
        <v>45670</v>
      </c>
      <c r="B285" s="661" t="s">
        <v>3480</v>
      </c>
      <c r="C285" s="662">
        <v>0.39583333333333331</v>
      </c>
      <c r="D285" s="663">
        <v>2500460</v>
      </c>
      <c r="E285" s="663" t="s">
        <v>39</v>
      </c>
      <c r="F285" s="663" t="s">
        <v>55</v>
      </c>
      <c r="G285" s="664">
        <v>13.77</v>
      </c>
      <c r="H285" s="664"/>
      <c r="I285" s="664"/>
      <c r="J285" s="665"/>
      <c r="K285" s="45"/>
      <c r="L285" s="121">
        <v>5.5</v>
      </c>
      <c r="M285" s="121">
        <v>12.9</v>
      </c>
      <c r="N285" s="121">
        <v>32.9</v>
      </c>
      <c r="O285" s="121"/>
      <c r="P285" s="121">
        <v>33.5</v>
      </c>
      <c r="Q285" s="666"/>
      <c r="R285" s="121">
        <v>9</v>
      </c>
      <c r="S285" s="677">
        <f>SUM(M285:P285)</f>
        <v>79.3</v>
      </c>
      <c r="T285" s="677">
        <f>SUM(MG[[#This Row],[G 710µ]:[G 450µ]])</f>
        <v>75.400000000000006</v>
      </c>
      <c r="U285" s="667"/>
      <c r="V285" s="121">
        <v>1</v>
      </c>
      <c r="W285" s="121">
        <v>3.2</v>
      </c>
      <c r="X285" s="668">
        <v>73.7</v>
      </c>
      <c r="Y285" s="668">
        <v>1.1100000000000001</v>
      </c>
      <c r="Z285" s="668">
        <v>20.78</v>
      </c>
      <c r="AA285" s="666"/>
      <c r="AB285" s="666"/>
      <c r="AC285" s="665"/>
      <c r="AD285" s="673"/>
      <c r="AE285" s="674"/>
      <c r="AF285" s="674" t="s">
        <v>55</v>
      </c>
      <c r="AG285" s="674" t="s">
        <v>55</v>
      </c>
      <c r="AH285" s="682" t="s">
        <v>55</v>
      </c>
      <c r="AI285" s="675"/>
      <c r="AJ285" s="676" t="s">
        <v>32</v>
      </c>
      <c r="AK285" s="44" t="s">
        <v>3792</v>
      </c>
    </row>
    <row r="286" spans="1:37" ht="15.75" customHeight="1">
      <c r="A286" s="660">
        <v>45672</v>
      </c>
      <c r="B286" s="661" t="s">
        <v>3480</v>
      </c>
      <c r="C286" s="662">
        <v>0.40625</v>
      </c>
      <c r="D286" s="663">
        <v>2500513</v>
      </c>
      <c r="E286" s="663" t="s">
        <v>39</v>
      </c>
      <c r="F286" s="663" t="s">
        <v>55</v>
      </c>
      <c r="G286" s="664">
        <v>14.01</v>
      </c>
      <c r="H286" s="664"/>
      <c r="I286" s="664"/>
      <c r="J286" s="665"/>
      <c r="K286" s="45"/>
      <c r="L286" s="121">
        <v>3.5</v>
      </c>
      <c r="M286" s="121">
        <v>9.6999999999999993</v>
      </c>
      <c r="N286" s="121">
        <v>33.700000000000003</v>
      </c>
      <c r="O286" s="121"/>
      <c r="P286" s="121">
        <v>39.4</v>
      </c>
      <c r="Q286" s="666"/>
      <c r="R286" s="121">
        <v>6.3</v>
      </c>
      <c r="S286" s="677">
        <f>SUM(M286:P286)</f>
        <v>82.800000000000011</v>
      </c>
      <c r="T286" s="677">
        <f>SUM(MG[[#This Row],[G 710µ]:[G 450µ]])</f>
        <v>79.399999999999991</v>
      </c>
      <c r="U286" s="667"/>
      <c r="V286" s="121">
        <v>1.6</v>
      </c>
      <c r="W286" s="121">
        <v>5.0999999999999996</v>
      </c>
      <c r="X286" s="668">
        <v>73.67</v>
      </c>
      <c r="Y286" s="668">
        <v>0.73</v>
      </c>
      <c r="Z286" s="668">
        <v>22.1</v>
      </c>
      <c r="AA286" s="666"/>
      <c r="AB286" s="666"/>
      <c r="AC286" s="665"/>
      <c r="AD286" s="669"/>
      <c r="AE286" s="670"/>
      <c r="AF286" s="670" t="s">
        <v>55</v>
      </c>
      <c r="AG286" s="670" t="s">
        <v>55</v>
      </c>
      <c r="AH286" s="681" t="s">
        <v>55</v>
      </c>
      <c r="AI286" s="671"/>
      <c r="AJ286" s="672" t="s">
        <v>32</v>
      </c>
      <c r="AK286" s="1266" t="s">
        <v>3793</v>
      </c>
    </row>
    <row r="287" spans="1:37" ht="15.75" customHeight="1">
      <c r="A287" s="660">
        <v>45673</v>
      </c>
      <c r="B287" s="661" t="s">
        <v>3480</v>
      </c>
      <c r="C287" s="662">
        <v>0.4236111111111111</v>
      </c>
      <c r="D287" s="663">
        <v>2500553</v>
      </c>
      <c r="E287" s="663" t="s">
        <v>39</v>
      </c>
      <c r="F287" s="663" t="s">
        <v>55</v>
      </c>
      <c r="G287" s="664">
        <v>14.2</v>
      </c>
      <c r="H287" s="664"/>
      <c r="I287" s="664"/>
      <c r="J287" s="665"/>
      <c r="K287" s="45"/>
      <c r="L287" s="121"/>
      <c r="M287" s="121"/>
      <c r="N287" s="121"/>
      <c r="O287" s="121"/>
      <c r="P287" s="121"/>
      <c r="Q287" s="666"/>
      <c r="R287" s="121"/>
      <c r="S287" s="677"/>
      <c r="T287" s="677"/>
      <c r="U287" s="667"/>
      <c r="V287" s="121"/>
      <c r="W287" s="121"/>
      <c r="X287" s="668">
        <v>74.11</v>
      </c>
      <c r="Y287" s="668">
        <v>0.57999999999999996</v>
      </c>
      <c r="Z287" s="668">
        <v>22.11</v>
      </c>
      <c r="AA287" s="666"/>
      <c r="AB287" s="666"/>
      <c r="AC287" s="665"/>
      <c r="AD287" s="673"/>
      <c r="AE287" s="674"/>
      <c r="AF287" s="674" t="s">
        <v>55</v>
      </c>
      <c r="AG287" s="674" t="s">
        <v>55</v>
      </c>
      <c r="AH287" s="682" t="s">
        <v>55</v>
      </c>
      <c r="AI287" s="675"/>
      <c r="AJ287" s="676" t="s">
        <v>32</v>
      </c>
      <c r="AK287" s="44" t="s">
        <v>3794</v>
      </c>
    </row>
    <row r="288" spans="1:37" ht="15.75" customHeight="1">
      <c r="A288" s="660">
        <v>45674</v>
      </c>
      <c r="B288" s="661" t="s">
        <v>3480</v>
      </c>
      <c r="C288" s="662">
        <v>0.45833333333333331</v>
      </c>
      <c r="D288" s="663">
        <v>2500587</v>
      </c>
      <c r="E288" s="663" t="s">
        <v>39</v>
      </c>
      <c r="F288" s="663" t="s">
        <v>55</v>
      </c>
      <c r="G288" s="664">
        <v>14.4</v>
      </c>
      <c r="H288" s="664"/>
      <c r="I288" s="664"/>
      <c r="J288" s="665"/>
      <c r="K288" s="45"/>
      <c r="L288" s="121">
        <v>3.2</v>
      </c>
      <c r="M288" s="121">
        <v>9.1999999999999993</v>
      </c>
      <c r="N288" s="121">
        <v>28.6</v>
      </c>
      <c r="O288" s="121"/>
      <c r="P288" s="121">
        <v>39</v>
      </c>
      <c r="Q288" s="666"/>
      <c r="R288" s="121">
        <v>10.199999999999999</v>
      </c>
      <c r="S288" s="677">
        <f>SUM(M288:P288)</f>
        <v>76.8</v>
      </c>
      <c r="T288" s="677">
        <f>SUM(MG[[#This Row],[G 710µ]:[G 450µ]])</f>
        <v>77.8</v>
      </c>
      <c r="U288" s="667"/>
      <c r="V288" s="121">
        <v>0.9</v>
      </c>
      <c r="W288" s="121">
        <v>6.18</v>
      </c>
      <c r="X288" s="668">
        <v>73.87</v>
      </c>
      <c r="Y288" s="668">
        <v>0.71</v>
      </c>
      <c r="Z288" s="668">
        <v>21.29</v>
      </c>
      <c r="AA288" s="45">
        <v>1</v>
      </c>
      <c r="AB288" s="666">
        <v>25</v>
      </c>
      <c r="AC288" s="665"/>
      <c r="AD288" s="669"/>
      <c r="AE288" s="670"/>
      <c r="AF288" s="670" t="s">
        <v>55</v>
      </c>
      <c r="AG288" s="670" t="s">
        <v>55</v>
      </c>
      <c r="AH288" s="681" t="s">
        <v>55</v>
      </c>
      <c r="AI288" s="671"/>
      <c r="AJ288" s="672" t="s">
        <v>32</v>
      </c>
      <c r="AK288" s="1266" t="s">
        <v>3795</v>
      </c>
    </row>
    <row r="289" spans="1:37" ht="15.75" customHeight="1">
      <c r="A289" s="660">
        <v>45681</v>
      </c>
      <c r="B289" s="661" t="s">
        <v>3480</v>
      </c>
      <c r="C289" s="662">
        <v>0.3888888888888889</v>
      </c>
      <c r="D289" s="663">
        <v>2500796</v>
      </c>
      <c r="E289" s="663" t="s">
        <v>21</v>
      </c>
      <c r="F289" s="663" t="s">
        <v>55</v>
      </c>
      <c r="G289" s="664">
        <v>14.36</v>
      </c>
      <c r="H289" s="664"/>
      <c r="I289" s="664">
        <v>14.1</v>
      </c>
      <c r="J289" s="665"/>
      <c r="K289" s="45"/>
      <c r="L289" s="121">
        <v>4</v>
      </c>
      <c r="M289" s="121">
        <v>10</v>
      </c>
      <c r="N289" s="121">
        <v>30</v>
      </c>
      <c r="O289" s="121"/>
      <c r="P289" s="121">
        <v>37</v>
      </c>
      <c r="Q289" s="666"/>
      <c r="R289" s="121">
        <v>9</v>
      </c>
      <c r="S289" s="677">
        <f>SUM(M289:P289)</f>
        <v>77</v>
      </c>
      <c r="T289" s="677">
        <f>SUM(MG[[#This Row],[G 710µ]:[G 450µ]])</f>
        <v>76</v>
      </c>
      <c r="U289" s="667"/>
      <c r="V289" s="121">
        <v>3</v>
      </c>
      <c r="W289" s="121">
        <v>5</v>
      </c>
      <c r="X289" s="668">
        <v>75.05</v>
      </c>
      <c r="Y289" s="668">
        <v>0.38</v>
      </c>
      <c r="Z289" s="668">
        <v>23.27</v>
      </c>
      <c r="AA289" s="45">
        <v>2</v>
      </c>
      <c r="AB289" s="666">
        <v>30</v>
      </c>
      <c r="AC289" s="665"/>
      <c r="AD289" s="673"/>
      <c r="AE289" s="674"/>
      <c r="AF289" s="674"/>
      <c r="AG289" s="674"/>
      <c r="AH289" s="682" t="s">
        <v>55</v>
      </c>
      <c r="AI289" s="675"/>
      <c r="AJ289" s="676" t="s">
        <v>32</v>
      </c>
      <c r="AK289" s="44" t="s">
        <v>3796</v>
      </c>
    </row>
    <row r="290" spans="1:37" ht="15.75" customHeight="1">
      <c r="A290" s="660">
        <v>45681</v>
      </c>
      <c r="B290" s="661" t="s">
        <v>3480</v>
      </c>
      <c r="C290" s="662">
        <v>0.5625</v>
      </c>
      <c r="D290" s="663">
        <v>2500807</v>
      </c>
      <c r="E290" s="663" t="s">
        <v>39</v>
      </c>
      <c r="F290" s="663" t="s">
        <v>55</v>
      </c>
      <c r="G290" s="664">
        <v>14.51</v>
      </c>
      <c r="H290" s="664"/>
      <c r="I290" s="664"/>
      <c r="J290" s="665"/>
      <c r="K290" s="45"/>
      <c r="L290" s="121"/>
      <c r="M290" s="121"/>
      <c r="N290" s="121"/>
      <c r="O290" s="121"/>
      <c r="P290" s="121"/>
      <c r="Q290" s="666"/>
      <c r="R290" s="121"/>
      <c r="S290" s="677"/>
      <c r="T290" s="677"/>
      <c r="U290" s="667"/>
      <c r="V290" s="121"/>
      <c r="W290" s="121"/>
      <c r="X290" s="668">
        <v>73.31</v>
      </c>
      <c r="Y290" s="668">
        <v>0.7</v>
      </c>
      <c r="Z290" s="668">
        <v>23.63</v>
      </c>
      <c r="AA290" s="666"/>
      <c r="AB290" s="666"/>
      <c r="AC290" s="665"/>
      <c r="AD290" s="669"/>
      <c r="AE290" s="670"/>
      <c r="AF290" s="670" t="s">
        <v>55</v>
      </c>
      <c r="AG290" s="670" t="s">
        <v>55</v>
      </c>
      <c r="AH290" s="681" t="s">
        <v>55</v>
      </c>
      <c r="AI290" s="671"/>
      <c r="AJ290" s="672" t="s">
        <v>32</v>
      </c>
      <c r="AK290" s="1266" t="s">
        <v>3797</v>
      </c>
    </row>
    <row r="291" spans="1:37" ht="15.75" customHeight="1">
      <c r="A291" s="660">
        <v>45684</v>
      </c>
      <c r="B291" s="661">
        <v>101</v>
      </c>
      <c r="C291" s="662">
        <v>0.38541666666666669</v>
      </c>
      <c r="D291" s="663">
        <v>2500876</v>
      </c>
      <c r="E291" s="663" t="s">
        <v>39</v>
      </c>
      <c r="F291" s="663" t="s">
        <v>55</v>
      </c>
      <c r="G291" s="664">
        <v>14.23</v>
      </c>
      <c r="H291" s="664">
        <v>14.19</v>
      </c>
      <c r="I291" s="664">
        <v>14.17</v>
      </c>
      <c r="J291" s="665"/>
      <c r="K291" s="45"/>
      <c r="L291" s="121">
        <v>4.1399999999999997</v>
      </c>
      <c r="M291" s="121">
        <v>8.5</v>
      </c>
      <c r="N291" s="121">
        <v>31.88</v>
      </c>
      <c r="O291" s="121"/>
      <c r="P291" s="121">
        <v>39.08</v>
      </c>
      <c r="Q291" s="666"/>
      <c r="R291" s="121">
        <v>8.2799999999999994</v>
      </c>
      <c r="S291" s="677">
        <f>SUM(M291:P291)</f>
        <v>79.459999999999994</v>
      </c>
      <c r="T291" s="677">
        <f>SUM(MG[[#This Row],[G 710µ]:[G 450µ]])</f>
        <v>79.239999999999995</v>
      </c>
      <c r="U291" s="667"/>
      <c r="V291" s="121">
        <v>0.8</v>
      </c>
      <c r="W291" s="121">
        <v>2.86</v>
      </c>
      <c r="X291" s="668">
        <v>74.11</v>
      </c>
      <c r="Y291" s="668">
        <v>0.46</v>
      </c>
      <c r="Z291" s="668">
        <v>23.09</v>
      </c>
      <c r="AA291" s="666"/>
      <c r="AB291" s="666"/>
      <c r="AC291" s="665"/>
      <c r="AD291" s="673"/>
      <c r="AE291" s="674"/>
      <c r="AF291" s="674" t="s">
        <v>55</v>
      </c>
      <c r="AG291" s="674" t="s">
        <v>55</v>
      </c>
      <c r="AH291" s="682" t="s">
        <v>55</v>
      </c>
      <c r="AI291" s="675"/>
      <c r="AJ291" s="676" t="s">
        <v>32</v>
      </c>
      <c r="AK291" s="44" t="s">
        <v>3798</v>
      </c>
    </row>
    <row r="292" spans="1:37" ht="15.75" customHeight="1">
      <c r="A292" s="660">
        <v>45686</v>
      </c>
      <c r="B292" s="661">
        <v>101</v>
      </c>
      <c r="C292" s="662">
        <v>0.4375</v>
      </c>
      <c r="D292" s="663">
        <v>2500920</v>
      </c>
      <c r="E292" s="663" t="s">
        <v>39</v>
      </c>
      <c r="F292" s="663" t="s">
        <v>55</v>
      </c>
      <c r="G292" s="664">
        <v>13.95</v>
      </c>
      <c r="H292" s="664"/>
      <c r="I292" s="664">
        <v>14.01</v>
      </c>
      <c r="J292" s="665"/>
      <c r="K292" s="45"/>
      <c r="L292" s="121">
        <v>7</v>
      </c>
      <c r="M292" s="121">
        <v>11.6</v>
      </c>
      <c r="N292" s="121">
        <v>34.700000000000003</v>
      </c>
      <c r="O292" s="121"/>
      <c r="P292" s="121">
        <v>35.4</v>
      </c>
      <c r="Q292" s="666"/>
      <c r="R292" s="121">
        <v>7</v>
      </c>
      <c r="S292" s="677">
        <f>SUM(M292:P292)</f>
        <v>81.7</v>
      </c>
      <c r="T292" s="677">
        <f>SUM(MG[[#This Row],[G 710µ]:[G 450µ]])</f>
        <v>77.099999999999994</v>
      </c>
      <c r="U292" s="667"/>
      <c r="V292" s="121">
        <v>1</v>
      </c>
      <c r="W292" s="121">
        <v>1.7</v>
      </c>
      <c r="X292" s="668">
        <v>73.27</v>
      </c>
      <c r="Y292" s="668">
        <v>0.96</v>
      </c>
      <c r="Z292" s="668">
        <v>22.9</v>
      </c>
      <c r="AA292" s="666"/>
      <c r="AB292" s="666"/>
      <c r="AC292" s="665"/>
      <c r="AD292" s="669"/>
      <c r="AE292" s="670"/>
      <c r="AF292" s="670" t="s">
        <v>55</v>
      </c>
      <c r="AG292" s="670" t="s">
        <v>55</v>
      </c>
      <c r="AH292" s="681" t="s">
        <v>55</v>
      </c>
      <c r="AI292" s="671"/>
      <c r="AJ292" s="672" t="s">
        <v>32</v>
      </c>
      <c r="AK292" s="1266" t="s">
        <v>3799</v>
      </c>
    </row>
    <row r="293" spans="1:37" ht="15.75" customHeight="1">
      <c r="A293" s="660">
        <v>45687</v>
      </c>
      <c r="B293" s="661">
        <v>101</v>
      </c>
      <c r="C293" s="662">
        <v>0.39583333333333331</v>
      </c>
      <c r="D293" s="663">
        <v>2500951</v>
      </c>
      <c r="E293" s="663" t="s">
        <v>39</v>
      </c>
      <c r="F293" s="663" t="s">
        <v>55</v>
      </c>
      <c r="G293" s="664">
        <v>14</v>
      </c>
      <c r="H293" s="664">
        <v>14.47</v>
      </c>
      <c r="I293" s="664">
        <v>14.4</v>
      </c>
      <c r="J293" s="665"/>
      <c r="K293" s="45"/>
      <c r="L293" s="121">
        <v>4</v>
      </c>
      <c r="M293" s="121">
        <v>10.5</v>
      </c>
      <c r="N293" s="121">
        <v>31.4</v>
      </c>
      <c r="O293" s="121"/>
      <c r="P293" s="121">
        <v>41.4</v>
      </c>
      <c r="Q293" s="666"/>
      <c r="R293" s="121">
        <v>8.8000000000000007</v>
      </c>
      <c r="S293" s="677">
        <f>SUM(M293:P293)</f>
        <v>83.3</v>
      </c>
      <c r="T293" s="677">
        <f>SUM(MG[[#This Row],[G 710µ]:[G 450µ]])</f>
        <v>81.599999999999994</v>
      </c>
      <c r="U293" s="667"/>
      <c r="V293" s="121">
        <v>1</v>
      </c>
      <c r="W293" s="121">
        <v>2</v>
      </c>
      <c r="X293" s="668">
        <v>73.650000000000006</v>
      </c>
      <c r="Y293" s="668">
        <v>0.57999999999999996</v>
      </c>
      <c r="Z293" s="668">
        <v>23.34</v>
      </c>
      <c r="AA293" s="666"/>
      <c r="AB293" s="666"/>
      <c r="AC293" s="665"/>
      <c r="AD293" s="673"/>
      <c r="AE293" s="674"/>
      <c r="AF293" s="674" t="s">
        <v>55</v>
      </c>
      <c r="AG293" s="674" t="s">
        <v>55</v>
      </c>
      <c r="AH293" s="682" t="s">
        <v>55</v>
      </c>
      <c r="AI293" s="675"/>
      <c r="AJ293" s="676" t="s">
        <v>32</v>
      </c>
      <c r="AK293" s="44" t="s">
        <v>3800</v>
      </c>
    </row>
    <row r="294" spans="1:37" ht="15.75" customHeight="1">
      <c r="A294" s="660">
        <v>45688</v>
      </c>
      <c r="B294" s="661">
        <v>101</v>
      </c>
      <c r="C294" s="662">
        <v>0.40625</v>
      </c>
      <c r="D294" s="663">
        <v>2500972</v>
      </c>
      <c r="E294" s="663" t="s">
        <v>39</v>
      </c>
      <c r="F294" s="663" t="s">
        <v>55</v>
      </c>
      <c r="G294" s="664">
        <v>14.25</v>
      </c>
      <c r="H294" s="664"/>
      <c r="I294" s="664">
        <v>14.29</v>
      </c>
      <c r="J294" s="665"/>
      <c r="K294" s="45"/>
      <c r="L294" s="121">
        <v>5.3</v>
      </c>
      <c r="M294" s="121">
        <v>15.3</v>
      </c>
      <c r="N294" s="121">
        <v>27.7</v>
      </c>
      <c r="O294" s="121"/>
      <c r="P294" s="121">
        <v>38.4</v>
      </c>
      <c r="Q294" s="666"/>
      <c r="R294" s="121">
        <v>8.4</v>
      </c>
      <c r="S294" s="677">
        <f>SUM(M294:P294)</f>
        <v>81.400000000000006</v>
      </c>
      <c r="T294" s="677">
        <f>SUM(MG[[#This Row],[G 710µ]:[G 450µ]])</f>
        <v>74.5</v>
      </c>
      <c r="U294" s="667"/>
      <c r="V294" s="121">
        <v>1</v>
      </c>
      <c r="W294" s="121">
        <v>3.1</v>
      </c>
      <c r="X294" s="668">
        <v>73.56</v>
      </c>
      <c r="Y294" s="668">
        <v>0.31</v>
      </c>
      <c r="Z294" s="668">
        <v>23.1</v>
      </c>
      <c r="AA294" s="666"/>
      <c r="AB294" s="666"/>
      <c r="AC294" s="665"/>
      <c r="AD294" s="669"/>
      <c r="AE294" s="670"/>
      <c r="AF294" s="670" t="s">
        <v>55</v>
      </c>
      <c r="AG294" s="670" t="s">
        <v>55</v>
      </c>
      <c r="AH294" s="681" t="s">
        <v>55</v>
      </c>
      <c r="AI294" s="671"/>
      <c r="AJ294" s="672" t="s">
        <v>32</v>
      </c>
      <c r="AK294" s="1266" t="s">
        <v>3801</v>
      </c>
    </row>
    <row r="295" spans="1:37" ht="15.75" customHeight="1">
      <c r="A295" s="660">
        <v>45689</v>
      </c>
      <c r="B295" s="661">
        <v>101</v>
      </c>
      <c r="C295" s="662">
        <v>0.44444444444444442</v>
      </c>
      <c r="D295" s="663">
        <v>2501013</v>
      </c>
      <c r="E295" s="663" t="s">
        <v>39</v>
      </c>
      <c r="F295" s="663" t="s">
        <v>55</v>
      </c>
      <c r="G295" s="664">
        <v>14.4</v>
      </c>
      <c r="H295" s="664"/>
      <c r="I295" s="664">
        <v>14.49</v>
      </c>
      <c r="J295" s="665"/>
      <c r="K295" s="45"/>
      <c r="L295" s="121"/>
      <c r="M295" s="121"/>
      <c r="N295" s="121"/>
      <c r="O295" s="121"/>
      <c r="P295" s="121"/>
      <c r="Q295" s="666"/>
      <c r="R295" s="121"/>
      <c r="S295" s="677"/>
      <c r="T295" s="677"/>
      <c r="U295" s="667"/>
      <c r="V295" s="121"/>
      <c r="W295" s="121"/>
      <c r="X295" s="668">
        <v>74.959999999999994</v>
      </c>
      <c r="Y295" s="668">
        <v>0.54</v>
      </c>
      <c r="Z295" s="668">
        <v>22.48</v>
      </c>
      <c r="AA295" s="666"/>
      <c r="AB295" s="666"/>
      <c r="AC295" s="665"/>
      <c r="AD295" s="673"/>
      <c r="AE295" s="674"/>
      <c r="AF295" s="674" t="s">
        <v>55</v>
      </c>
      <c r="AG295" s="674" t="s">
        <v>55</v>
      </c>
      <c r="AH295" s="682" t="s">
        <v>55</v>
      </c>
      <c r="AI295" s="675"/>
      <c r="AJ295" s="676" t="s">
        <v>32</v>
      </c>
      <c r="AK295" s="44" t="s">
        <v>3802</v>
      </c>
    </row>
    <row r="296" spans="1:37" ht="15.75" customHeight="1">
      <c r="A296" s="660">
        <v>45691</v>
      </c>
      <c r="B296" s="661">
        <v>101</v>
      </c>
      <c r="C296" s="662">
        <v>0.41666666666666669</v>
      </c>
      <c r="D296" s="663">
        <v>2501059</v>
      </c>
      <c r="E296" s="663" t="s">
        <v>39</v>
      </c>
      <c r="F296" s="663" t="s">
        <v>55</v>
      </c>
      <c r="G296" s="664">
        <v>13.95</v>
      </c>
      <c r="H296" s="664">
        <v>14.41</v>
      </c>
      <c r="I296" s="664">
        <v>14.4</v>
      </c>
      <c r="J296" s="665"/>
      <c r="K296" s="45"/>
      <c r="L296" s="121">
        <v>4.5999999999999996</v>
      </c>
      <c r="M296" s="121">
        <v>9.4</v>
      </c>
      <c r="N296" s="121">
        <v>34</v>
      </c>
      <c r="O296" s="121"/>
      <c r="P296" s="121">
        <v>40</v>
      </c>
      <c r="Q296" s="666"/>
      <c r="R296" s="121">
        <v>7.7</v>
      </c>
      <c r="S296" s="677">
        <f>SUM(M296:P296)</f>
        <v>83.4</v>
      </c>
      <c r="T296" s="677">
        <f>SUM(MG[[#This Row],[G 710µ]:[G 450µ]])</f>
        <v>81.7</v>
      </c>
      <c r="U296" s="667"/>
      <c r="V296" s="121">
        <v>1</v>
      </c>
      <c r="W296" s="121">
        <v>2</v>
      </c>
      <c r="X296" s="668">
        <v>75.75</v>
      </c>
      <c r="Y296" s="668">
        <v>0.02</v>
      </c>
      <c r="Z296" s="668">
        <v>23.46</v>
      </c>
      <c r="AA296" s="666"/>
      <c r="AB296" s="666"/>
      <c r="AC296" s="665"/>
      <c r="AD296" s="669"/>
      <c r="AE296" s="670"/>
      <c r="AF296" s="670" t="s">
        <v>55</v>
      </c>
      <c r="AG296" s="670" t="s">
        <v>55</v>
      </c>
      <c r="AH296" s="681" t="s">
        <v>55</v>
      </c>
      <c r="AI296" s="671"/>
      <c r="AJ296" s="672" t="s">
        <v>32</v>
      </c>
      <c r="AK296" s="1266" t="s">
        <v>3803</v>
      </c>
    </row>
    <row r="297" spans="1:37" ht="15.75" customHeight="1">
      <c r="A297" s="683">
        <v>45692</v>
      </c>
      <c r="B297" s="684" t="s">
        <v>3804</v>
      </c>
      <c r="C297" s="685">
        <v>0.41666666666666669</v>
      </c>
      <c r="D297" s="686">
        <v>2501087</v>
      </c>
      <c r="E297" s="686" t="s">
        <v>39</v>
      </c>
      <c r="F297" s="686" t="s">
        <v>55</v>
      </c>
      <c r="G297" s="687">
        <v>14.43</v>
      </c>
      <c r="H297" s="687">
        <v>14.69</v>
      </c>
      <c r="I297" s="687">
        <v>14.6</v>
      </c>
      <c r="J297" s="688"/>
      <c r="K297" s="45"/>
      <c r="L297" s="690">
        <v>5</v>
      </c>
      <c r="M297" s="690">
        <v>10</v>
      </c>
      <c r="N297" s="690">
        <v>30.6</v>
      </c>
      <c r="O297" s="690"/>
      <c r="P297" s="690">
        <v>38</v>
      </c>
      <c r="Q297" s="689"/>
      <c r="R297" s="690">
        <v>9</v>
      </c>
      <c r="S297" s="677">
        <f>SUM(M297:P297)</f>
        <v>78.599999999999994</v>
      </c>
      <c r="T297" s="677">
        <f>SUM(MG[[#This Row],[G 710µ]:[G 450µ]])</f>
        <v>77.599999999999994</v>
      </c>
      <c r="U297" s="691"/>
      <c r="V297" s="690">
        <v>3</v>
      </c>
      <c r="W297" s="690">
        <v>4</v>
      </c>
      <c r="X297" s="692">
        <v>74.010000000000005</v>
      </c>
      <c r="Y297" s="692">
        <v>0.48</v>
      </c>
      <c r="Z297" s="692">
        <v>23.52</v>
      </c>
      <c r="AA297" s="689">
        <v>2</v>
      </c>
      <c r="AB297" s="689">
        <v>28</v>
      </c>
      <c r="AC297" s="688"/>
      <c r="AD297" s="693"/>
      <c r="AE297" s="694"/>
      <c r="AF297" s="670" t="s">
        <v>55</v>
      </c>
      <c r="AG297" s="670" t="s">
        <v>55</v>
      </c>
      <c r="AH297" s="681" t="s">
        <v>55</v>
      </c>
      <c r="AI297" s="671"/>
      <c r="AJ297" s="672" t="s">
        <v>32</v>
      </c>
      <c r="AK297" s="1266" t="s">
        <v>3805</v>
      </c>
    </row>
    <row r="298" spans="1:37" ht="15.75" customHeight="1">
      <c r="A298" s="683">
        <v>45693</v>
      </c>
      <c r="B298" s="684" t="s">
        <v>3804</v>
      </c>
      <c r="C298" s="685">
        <v>0.41666666666666669</v>
      </c>
      <c r="D298" s="686">
        <v>2501115</v>
      </c>
      <c r="E298" s="686" t="s">
        <v>39</v>
      </c>
      <c r="F298" s="686" t="s">
        <v>55</v>
      </c>
      <c r="G298" s="687">
        <v>14.2</v>
      </c>
      <c r="H298" s="687"/>
      <c r="I298" s="687">
        <v>14.1</v>
      </c>
      <c r="J298" s="688"/>
      <c r="K298" s="45"/>
      <c r="L298" s="690"/>
      <c r="M298" s="690"/>
      <c r="N298" s="690"/>
      <c r="O298" s="690"/>
      <c r="P298" s="690"/>
      <c r="Q298" s="689"/>
      <c r="R298" s="690"/>
      <c r="S298" s="677"/>
      <c r="T298" s="677"/>
      <c r="U298" s="691"/>
      <c r="V298" s="690"/>
      <c r="W298" s="690"/>
      <c r="X298" s="692">
        <v>75.3</v>
      </c>
      <c r="Y298" s="692">
        <v>-0.52</v>
      </c>
      <c r="Z298" s="692">
        <v>22.48</v>
      </c>
      <c r="AA298" s="689"/>
      <c r="AB298" s="689"/>
      <c r="AC298" s="688"/>
      <c r="AD298" s="693"/>
      <c r="AE298" s="694"/>
      <c r="AF298" s="670" t="s">
        <v>55</v>
      </c>
      <c r="AG298" s="670" t="s">
        <v>55</v>
      </c>
      <c r="AH298" s="681" t="s">
        <v>55</v>
      </c>
      <c r="AI298" s="671"/>
      <c r="AJ298" s="672" t="s">
        <v>32</v>
      </c>
      <c r="AK298" s="1266" t="s">
        <v>3806</v>
      </c>
    </row>
    <row r="299" spans="1:37" ht="15.75" customHeight="1">
      <c r="A299" s="683">
        <v>45694</v>
      </c>
      <c r="B299" s="684" t="s">
        <v>3804</v>
      </c>
      <c r="C299" s="685">
        <v>0.48958333333333331</v>
      </c>
      <c r="D299" s="686">
        <v>2501147</v>
      </c>
      <c r="E299" s="686" t="s">
        <v>39</v>
      </c>
      <c r="F299" s="686" t="s">
        <v>55</v>
      </c>
      <c r="G299" s="687">
        <v>14.3</v>
      </c>
      <c r="H299" s="687"/>
      <c r="I299" s="687"/>
      <c r="J299" s="688"/>
      <c r="K299" s="45"/>
      <c r="L299" s="690"/>
      <c r="M299" s="690"/>
      <c r="N299" s="690"/>
      <c r="O299" s="690"/>
      <c r="P299" s="690"/>
      <c r="Q299" s="689"/>
      <c r="R299" s="690"/>
      <c r="S299" s="677"/>
      <c r="T299" s="677"/>
      <c r="U299" s="691"/>
      <c r="V299" s="690"/>
      <c r="W299" s="690"/>
      <c r="X299" s="692"/>
      <c r="Y299" s="692"/>
      <c r="Z299" s="692"/>
      <c r="AA299" s="689"/>
      <c r="AB299" s="689"/>
      <c r="AC299" s="688"/>
      <c r="AD299" s="693"/>
      <c r="AE299" s="694"/>
      <c r="AF299" s="670" t="s">
        <v>55</v>
      </c>
      <c r="AG299" s="670" t="s">
        <v>55</v>
      </c>
      <c r="AH299" s="681" t="s">
        <v>55</v>
      </c>
      <c r="AI299" s="671"/>
      <c r="AJ299" s="672" t="s">
        <v>32</v>
      </c>
      <c r="AK299" s="1266" t="s">
        <v>3807</v>
      </c>
    </row>
    <row r="300" spans="1:37" ht="15.75" customHeight="1">
      <c r="A300" s="53">
        <v>45695</v>
      </c>
      <c r="B300" s="52" t="s">
        <v>3804</v>
      </c>
      <c r="C300" s="51">
        <v>0.41666666666666669</v>
      </c>
      <c r="D300" s="50">
        <v>2501174</v>
      </c>
      <c r="E300" s="686" t="s">
        <v>39</v>
      </c>
      <c r="F300" s="686" t="s">
        <v>55</v>
      </c>
      <c r="G300" s="49">
        <v>14.21</v>
      </c>
      <c r="H300" s="49">
        <v>14.3</v>
      </c>
      <c r="I300" s="49">
        <v>14.23</v>
      </c>
      <c r="J300" s="39"/>
      <c r="K300" s="45"/>
      <c r="L300" s="47">
        <v>5.2</v>
      </c>
      <c r="M300" s="47">
        <v>10.1</v>
      </c>
      <c r="N300" s="47">
        <v>33.06</v>
      </c>
      <c r="O300" s="47"/>
      <c r="P300" s="47">
        <v>39.04</v>
      </c>
      <c r="Q300" s="45"/>
      <c r="R300" s="47">
        <v>7.4</v>
      </c>
      <c r="S300" s="677">
        <f>SUM(M300:P300)</f>
        <v>82.2</v>
      </c>
      <c r="T300" s="677">
        <f>SUM(MG[[#This Row],[G 710µ]:[G 450µ]])</f>
        <v>79.5</v>
      </c>
      <c r="U300" s="48"/>
      <c r="V300" s="47">
        <v>1</v>
      </c>
      <c r="W300" s="47">
        <v>2</v>
      </c>
      <c r="X300" s="46">
        <v>75.45</v>
      </c>
      <c r="Y300" s="46">
        <v>0.22</v>
      </c>
      <c r="Z300" s="46">
        <v>23.68</v>
      </c>
      <c r="AA300" s="45"/>
      <c r="AB300" s="45"/>
      <c r="AC300" s="39"/>
      <c r="AD300" s="43"/>
      <c r="AE300" s="125"/>
      <c r="AF300" s="670" t="s">
        <v>55</v>
      </c>
      <c r="AG300" s="670" t="s">
        <v>55</v>
      </c>
      <c r="AH300" s="681" t="s">
        <v>55</v>
      </c>
      <c r="AI300" s="671"/>
      <c r="AJ300" s="672" t="s">
        <v>32</v>
      </c>
      <c r="AK300" s="1266" t="s">
        <v>3808</v>
      </c>
    </row>
    <row r="301" spans="1:37" ht="15.75" customHeight="1">
      <c r="A301" s="53">
        <v>45696</v>
      </c>
      <c r="B301" s="52" t="s">
        <v>3804</v>
      </c>
      <c r="C301" s="51">
        <v>0.42708333333333331</v>
      </c>
      <c r="D301" s="50">
        <v>2501197</v>
      </c>
      <c r="E301" s="686" t="s">
        <v>39</v>
      </c>
      <c r="F301" s="686" t="s">
        <v>55</v>
      </c>
      <c r="G301" s="49">
        <v>14.08</v>
      </c>
      <c r="H301" s="49"/>
      <c r="I301" s="49"/>
      <c r="J301" s="39"/>
      <c r="K301" s="45"/>
      <c r="L301" s="47"/>
      <c r="M301" s="47"/>
      <c r="N301" s="47"/>
      <c r="O301" s="47"/>
      <c r="P301" s="47"/>
      <c r="Q301" s="45"/>
      <c r="R301" s="47"/>
      <c r="S301" s="677"/>
      <c r="T301" s="677"/>
      <c r="U301" s="48"/>
      <c r="V301" s="47"/>
      <c r="W301" s="47"/>
      <c r="X301" s="46">
        <v>75.459999999999994</v>
      </c>
      <c r="Y301" s="46">
        <v>0.17</v>
      </c>
      <c r="Z301" s="46">
        <v>23.66</v>
      </c>
      <c r="AA301" s="45"/>
      <c r="AB301" s="45"/>
      <c r="AC301" s="39"/>
      <c r="AD301" s="43"/>
      <c r="AE301" s="125"/>
      <c r="AF301" s="670" t="s">
        <v>55</v>
      </c>
      <c r="AG301" s="670" t="s">
        <v>55</v>
      </c>
      <c r="AH301" s="681" t="s">
        <v>55</v>
      </c>
      <c r="AI301" s="671"/>
      <c r="AJ301" s="672" t="s">
        <v>32</v>
      </c>
      <c r="AK301" s="1266" t="s">
        <v>3809</v>
      </c>
    </row>
    <row r="302" spans="1:37" ht="15.75" customHeight="1">
      <c r="A302" s="53">
        <v>45698</v>
      </c>
      <c r="B302" s="52" t="s">
        <v>3804</v>
      </c>
      <c r="C302" s="51">
        <v>0.6875</v>
      </c>
      <c r="D302" s="50">
        <v>2501259</v>
      </c>
      <c r="E302" s="686" t="s">
        <v>21</v>
      </c>
      <c r="F302" s="686" t="s">
        <v>55</v>
      </c>
      <c r="G302" s="49">
        <v>14.42</v>
      </c>
      <c r="H302" s="49"/>
      <c r="I302" s="49">
        <v>14.36</v>
      </c>
      <c r="J302" s="39"/>
      <c r="K302" s="45"/>
      <c r="L302" s="47"/>
      <c r="M302" s="47"/>
      <c r="N302" s="47"/>
      <c r="O302" s="47"/>
      <c r="P302" s="47"/>
      <c r="Q302" s="45"/>
      <c r="R302" s="47"/>
      <c r="S302" s="677"/>
      <c r="T302" s="677"/>
      <c r="U302" s="48"/>
      <c r="V302" s="47"/>
      <c r="W302" s="47"/>
      <c r="X302" s="46">
        <v>73.98</v>
      </c>
      <c r="Y302" s="46">
        <v>0.72</v>
      </c>
      <c r="Z302" s="46">
        <v>21.62</v>
      </c>
      <c r="AA302" s="45">
        <v>2</v>
      </c>
      <c r="AB302" s="45">
        <v>20</v>
      </c>
      <c r="AC302" s="39"/>
      <c r="AD302" s="43"/>
      <c r="AE302" s="125"/>
      <c r="AF302" s="670" t="s">
        <v>55</v>
      </c>
      <c r="AG302" s="670" t="s">
        <v>55</v>
      </c>
      <c r="AH302" s="681" t="s">
        <v>55</v>
      </c>
      <c r="AI302" s="671"/>
      <c r="AJ302" s="672" t="s">
        <v>32</v>
      </c>
      <c r="AK302" s="1266" t="s">
        <v>3810</v>
      </c>
    </row>
    <row r="303" spans="1:37" ht="15.75" customHeight="1">
      <c r="A303" s="53">
        <v>45699</v>
      </c>
      <c r="B303" s="52" t="s">
        <v>3804</v>
      </c>
      <c r="C303" s="51">
        <v>0.58333333333333337</v>
      </c>
      <c r="D303" s="50">
        <v>2501283</v>
      </c>
      <c r="E303" s="686" t="s">
        <v>39</v>
      </c>
      <c r="F303" s="686" t="s">
        <v>55</v>
      </c>
      <c r="G303" s="49">
        <v>14.4</v>
      </c>
      <c r="H303" s="49"/>
      <c r="I303" s="49"/>
      <c r="J303" s="39"/>
      <c r="K303" s="45"/>
      <c r="L303" s="47"/>
      <c r="M303" s="47"/>
      <c r="N303" s="47"/>
      <c r="O303" s="47"/>
      <c r="P303" s="47"/>
      <c r="Q303" s="45"/>
      <c r="R303" s="47"/>
      <c r="S303" s="677"/>
      <c r="T303" s="677"/>
      <c r="U303" s="48"/>
      <c r="V303" s="47"/>
      <c r="W303" s="47"/>
      <c r="X303" s="46"/>
      <c r="Y303" s="46"/>
      <c r="Z303" s="46"/>
      <c r="AA303" s="45"/>
      <c r="AB303" s="45"/>
      <c r="AC303" s="39"/>
      <c r="AD303" s="43"/>
      <c r="AE303" s="125"/>
      <c r="AF303" s="670" t="s">
        <v>55</v>
      </c>
      <c r="AG303" s="670" t="s">
        <v>55</v>
      </c>
      <c r="AH303" s="681" t="s">
        <v>55</v>
      </c>
      <c r="AI303" s="671"/>
      <c r="AJ303" s="672" t="s">
        <v>32</v>
      </c>
      <c r="AK303" s="1266" t="s">
        <v>3811</v>
      </c>
    </row>
    <row r="304" spans="1:37" ht="15.75" customHeight="1">
      <c r="A304" s="53">
        <v>45700</v>
      </c>
      <c r="B304" s="52" t="s">
        <v>3804</v>
      </c>
      <c r="C304" s="51">
        <v>0.5</v>
      </c>
      <c r="D304" s="50">
        <v>2501318</v>
      </c>
      <c r="E304" s="686" t="s">
        <v>39</v>
      </c>
      <c r="F304" s="686" t="s">
        <v>55</v>
      </c>
      <c r="G304" s="49">
        <v>14.37</v>
      </c>
      <c r="H304" s="49"/>
      <c r="I304" s="49">
        <v>14.34</v>
      </c>
      <c r="J304" s="39"/>
      <c r="K304" s="45"/>
      <c r="L304" s="47"/>
      <c r="M304" s="47"/>
      <c r="N304" s="47"/>
      <c r="O304" s="47"/>
      <c r="P304" s="47"/>
      <c r="Q304" s="45"/>
      <c r="R304" s="47"/>
      <c r="S304" s="677"/>
      <c r="T304" s="677"/>
      <c r="U304" s="48"/>
      <c r="V304" s="47"/>
      <c r="W304" s="47"/>
      <c r="X304" s="46">
        <v>77.12</v>
      </c>
      <c r="Y304" s="46">
        <v>-0.34</v>
      </c>
      <c r="Z304" s="46">
        <v>22.2</v>
      </c>
      <c r="AA304" s="45"/>
      <c r="AB304" s="45"/>
      <c r="AC304" s="39"/>
      <c r="AD304" s="43"/>
      <c r="AE304" s="125"/>
      <c r="AF304" s="670" t="s">
        <v>55</v>
      </c>
      <c r="AG304" s="670" t="s">
        <v>55</v>
      </c>
      <c r="AH304" s="681" t="s">
        <v>55</v>
      </c>
      <c r="AI304" s="671"/>
      <c r="AJ304" s="672" t="s">
        <v>32</v>
      </c>
      <c r="AK304" s="1266" t="s">
        <v>3812</v>
      </c>
    </row>
    <row r="305" spans="1:46" ht="15.75" customHeight="1">
      <c r="A305" s="53">
        <v>45702</v>
      </c>
      <c r="B305" s="52" t="s">
        <v>3804</v>
      </c>
      <c r="C305" s="51">
        <v>0.375</v>
      </c>
      <c r="D305" s="50">
        <v>2501362</v>
      </c>
      <c r="E305" s="686" t="s">
        <v>39</v>
      </c>
      <c r="F305" s="686" t="s">
        <v>55</v>
      </c>
      <c r="G305" s="49">
        <v>14.48</v>
      </c>
      <c r="H305" s="49">
        <v>14.6</v>
      </c>
      <c r="I305" s="49">
        <v>14.5</v>
      </c>
      <c r="J305" s="39"/>
      <c r="K305" s="45"/>
      <c r="L305" s="47"/>
      <c r="M305" s="47"/>
      <c r="N305" s="47"/>
      <c r="O305" s="47"/>
      <c r="P305" s="47"/>
      <c r="Q305" s="45"/>
      <c r="R305" s="47"/>
      <c r="S305" s="677"/>
      <c r="T305" s="677"/>
      <c r="U305" s="48"/>
      <c r="V305" s="47"/>
      <c r="W305" s="47"/>
      <c r="X305" s="46">
        <v>77.53</v>
      </c>
      <c r="Y305" s="46">
        <v>-7.0000000000000007E-2</v>
      </c>
      <c r="Z305" s="46">
        <v>23.94</v>
      </c>
      <c r="AA305" s="45"/>
      <c r="AB305" s="45"/>
      <c r="AC305" s="39"/>
      <c r="AD305" s="43"/>
      <c r="AE305" s="125"/>
      <c r="AF305" s="725" t="s">
        <v>55</v>
      </c>
      <c r="AG305" s="725" t="s">
        <v>55</v>
      </c>
      <c r="AH305" s="726" t="s">
        <v>55</v>
      </c>
      <c r="AI305" s="727"/>
      <c r="AJ305" s="728" t="s">
        <v>32</v>
      </c>
      <c r="AK305" s="1266" t="s">
        <v>3813</v>
      </c>
    </row>
    <row r="306" spans="1:46" ht="15.75" customHeight="1">
      <c r="A306" s="53">
        <v>45703</v>
      </c>
      <c r="B306" s="52" t="s">
        <v>3804</v>
      </c>
      <c r="C306" s="51">
        <v>0.47916666666666669</v>
      </c>
      <c r="D306" s="50">
        <v>2501400</v>
      </c>
      <c r="E306" s="686" t="s">
        <v>39</v>
      </c>
      <c r="F306" s="686" t="s">
        <v>55</v>
      </c>
      <c r="G306" s="49">
        <v>14.4</v>
      </c>
      <c r="H306" s="49"/>
      <c r="I306" s="49"/>
      <c r="J306" s="39"/>
      <c r="K306" s="45"/>
      <c r="L306" s="47"/>
      <c r="M306" s="47"/>
      <c r="N306" s="47"/>
      <c r="O306" s="47"/>
      <c r="P306" s="47"/>
      <c r="Q306" s="45"/>
      <c r="R306" s="47"/>
      <c r="S306" s="677"/>
      <c r="T306" s="677"/>
      <c r="U306" s="48"/>
      <c r="V306" s="47"/>
      <c r="W306" s="47"/>
      <c r="X306" s="46">
        <v>77.02</v>
      </c>
      <c r="Y306" s="46">
        <v>0.05</v>
      </c>
      <c r="Z306" s="46">
        <v>23.18</v>
      </c>
      <c r="AA306" s="45"/>
      <c r="AB306" s="45"/>
      <c r="AC306" s="39"/>
      <c r="AD306" s="43"/>
      <c r="AE306" s="125"/>
      <c r="AF306" s="725" t="s">
        <v>55</v>
      </c>
      <c r="AG306" s="725" t="s">
        <v>55</v>
      </c>
      <c r="AH306" s="726" t="s">
        <v>55</v>
      </c>
      <c r="AI306" s="727"/>
      <c r="AJ306" s="728" t="s">
        <v>32</v>
      </c>
      <c r="AK306" s="1266" t="s">
        <v>3814</v>
      </c>
    </row>
    <row r="307" spans="1:46" ht="15.75" customHeight="1">
      <c r="A307" s="53">
        <v>45707</v>
      </c>
      <c r="B307" s="52" t="s">
        <v>3804</v>
      </c>
      <c r="C307" s="51">
        <v>0.41666666666666669</v>
      </c>
      <c r="D307" s="50">
        <v>2501500</v>
      </c>
      <c r="E307" s="686" t="s">
        <v>39</v>
      </c>
      <c r="F307" s="686" t="s">
        <v>55</v>
      </c>
      <c r="G307" s="49">
        <v>14.4</v>
      </c>
      <c r="H307" s="49"/>
      <c r="I307" s="49">
        <v>14.43</v>
      </c>
      <c r="J307" s="39"/>
      <c r="K307" s="45"/>
      <c r="L307" s="47">
        <v>6</v>
      </c>
      <c r="M307" s="47">
        <v>10.1</v>
      </c>
      <c r="N307" s="47">
        <v>32.799999999999997</v>
      </c>
      <c r="O307" s="47"/>
      <c r="P307" s="47">
        <v>37.799999999999997</v>
      </c>
      <c r="Q307" s="45"/>
      <c r="R307" s="47">
        <v>10.4</v>
      </c>
      <c r="S307" s="677">
        <f>SUM(M307:P307)</f>
        <v>80.699999999999989</v>
      </c>
      <c r="T307" s="677">
        <f>SUM(MG[[#This Row],[G 710µ]:[G 450µ]])</f>
        <v>81</v>
      </c>
      <c r="U307" s="48"/>
      <c r="V307" s="47">
        <v>1</v>
      </c>
      <c r="W307" s="47">
        <v>1.8</v>
      </c>
      <c r="X307" s="46">
        <v>77.02</v>
      </c>
      <c r="Y307" s="46">
        <v>0.05</v>
      </c>
      <c r="Z307" s="46">
        <v>23.18</v>
      </c>
      <c r="AA307" s="45"/>
      <c r="AB307" s="45"/>
      <c r="AC307" s="39">
        <v>0.85</v>
      </c>
      <c r="AD307" s="43"/>
      <c r="AE307" s="125"/>
      <c r="AF307" s="725" t="s">
        <v>55</v>
      </c>
      <c r="AG307" s="725" t="s">
        <v>55</v>
      </c>
      <c r="AH307" s="726" t="s">
        <v>55</v>
      </c>
      <c r="AI307" s="727"/>
      <c r="AJ307" s="728" t="s">
        <v>32</v>
      </c>
      <c r="AK307" s="1266" t="s">
        <v>3815</v>
      </c>
    </row>
    <row r="308" spans="1:46" ht="15.75" customHeight="1">
      <c r="A308" s="683">
        <v>45708</v>
      </c>
      <c r="B308" s="684" t="s">
        <v>3804</v>
      </c>
      <c r="C308" s="685">
        <v>0.39583333333333331</v>
      </c>
      <c r="D308" s="686">
        <v>2501534</v>
      </c>
      <c r="E308" s="686" t="s">
        <v>39</v>
      </c>
      <c r="F308" s="686" t="s">
        <v>55</v>
      </c>
      <c r="G308" s="687">
        <v>14.4</v>
      </c>
      <c r="H308" s="687">
        <v>14.2</v>
      </c>
      <c r="I308" s="687"/>
      <c r="J308" s="688"/>
      <c r="K308" s="45"/>
      <c r="L308" s="690">
        <v>5.4</v>
      </c>
      <c r="M308" s="690">
        <v>8.3000000000000007</v>
      </c>
      <c r="N308" s="690">
        <v>29</v>
      </c>
      <c r="O308" s="690"/>
      <c r="P308" s="690">
        <v>39</v>
      </c>
      <c r="Q308" s="689"/>
      <c r="R308" s="690">
        <v>13.5</v>
      </c>
      <c r="S308" s="677">
        <f>SUM(M308:P308)</f>
        <v>76.3</v>
      </c>
      <c r="T308" s="677">
        <f>SUM(MG[[#This Row],[G 710µ]:[G 450µ]])</f>
        <v>81.5</v>
      </c>
      <c r="U308" s="691"/>
      <c r="V308" s="690">
        <v>1.2</v>
      </c>
      <c r="W308" s="690">
        <v>3.2</v>
      </c>
      <c r="X308" s="692">
        <v>77.77</v>
      </c>
      <c r="Y308" s="692">
        <v>-0.05</v>
      </c>
      <c r="Z308" s="692">
        <v>22.21</v>
      </c>
      <c r="AA308" s="689"/>
      <c r="AB308" s="689"/>
      <c r="AC308" s="688"/>
      <c r="AD308" s="693"/>
      <c r="AE308" s="694"/>
      <c r="AF308" s="670" t="s">
        <v>55</v>
      </c>
      <c r="AG308" s="670" t="s">
        <v>55</v>
      </c>
      <c r="AH308" s="681" t="s">
        <v>55</v>
      </c>
      <c r="AI308" s="671"/>
      <c r="AJ308" s="672" t="s">
        <v>32</v>
      </c>
      <c r="AK308" s="1266" t="s">
        <v>3816</v>
      </c>
    </row>
    <row r="309" spans="1:46" ht="15.75" customHeight="1">
      <c r="A309" s="683">
        <v>45709</v>
      </c>
      <c r="B309" s="684" t="s">
        <v>3804</v>
      </c>
      <c r="C309" s="685">
        <v>0.45833333333333331</v>
      </c>
      <c r="D309" s="686">
        <v>2501570</v>
      </c>
      <c r="E309" s="686" t="s">
        <v>39</v>
      </c>
      <c r="F309" s="686" t="s">
        <v>55</v>
      </c>
      <c r="G309" s="687">
        <v>14.4</v>
      </c>
      <c r="H309" s="687"/>
      <c r="I309" s="687"/>
      <c r="J309" s="688"/>
      <c r="K309" s="45"/>
      <c r="L309" s="690">
        <v>4.2</v>
      </c>
      <c r="M309" s="690">
        <v>9.8000000000000007</v>
      </c>
      <c r="N309" s="690">
        <v>26.5</v>
      </c>
      <c r="O309" s="690"/>
      <c r="P309" s="690">
        <v>41</v>
      </c>
      <c r="Q309" s="689"/>
      <c r="R309" s="690">
        <v>13.1</v>
      </c>
      <c r="S309" s="677">
        <f>SUM(M309:P309)</f>
        <v>77.3</v>
      </c>
      <c r="T309" s="677">
        <f>SUM(MG[[#This Row],[G 710µ]:[G 450µ]])</f>
        <v>80.599999999999994</v>
      </c>
      <c r="U309" s="691"/>
      <c r="V309" s="690">
        <v>1</v>
      </c>
      <c r="W309" s="690">
        <v>1.5</v>
      </c>
      <c r="X309" s="692">
        <v>77.14</v>
      </c>
      <c r="Y309" s="692">
        <v>-0.16</v>
      </c>
      <c r="Z309" s="692">
        <v>22.61</v>
      </c>
      <c r="AA309" s="689"/>
      <c r="AB309" s="689"/>
      <c r="AC309" s="688"/>
      <c r="AD309" s="693"/>
      <c r="AE309" s="694"/>
      <c r="AF309" s="670" t="s">
        <v>55</v>
      </c>
      <c r="AG309" s="670" t="s">
        <v>55</v>
      </c>
      <c r="AH309" s="681" t="s">
        <v>55</v>
      </c>
      <c r="AI309" s="671"/>
      <c r="AJ309" s="672" t="s">
        <v>32</v>
      </c>
      <c r="AK309" s="1266" t="s">
        <v>3817</v>
      </c>
    </row>
    <row r="310" spans="1:46" ht="15.75" customHeight="1">
      <c r="A310" s="683">
        <v>45717</v>
      </c>
      <c r="B310" s="684" t="s">
        <v>3542</v>
      </c>
      <c r="C310" s="685">
        <v>0.41666666666666669</v>
      </c>
      <c r="D310" s="686">
        <v>2501783</v>
      </c>
      <c r="E310" s="686" t="s">
        <v>39</v>
      </c>
      <c r="F310" s="686" t="s">
        <v>55</v>
      </c>
      <c r="G310" s="687">
        <v>14.16</v>
      </c>
      <c r="H310" s="687"/>
      <c r="I310" s="687"/>
      <c r="J310" s="688"/>
      <c r="K310" s="45"/>
      <c r="L310" s="690"/>
      <c r="M310" s="690"/>
      <c r="N310" s="690"/>
      <c r="O310" s="690"/>
      <c r="P310" s="690"/>
      <c r="Q310" s="689"/>
      <c r="R310" s="690"/>
      <c r="S310" s="677"/>
      <c r="T310" s="677"/>
      <c r="U310" s="691"/>
      <c r="V310" s="690"/>
      <c r="W310" s="690"/>
      <c r="X310" s="692">
        <v>77.23</v>
      </c>
      <c r="Y310" s="692">
        <v>-0.24</v>
      </c>
      <c r="Z310" s="692">
        <v>21.68</v>
      </c>
      <c r="AA310" s="689"/>
      <c r="AB310" s="689"/>
      <c r="AC310" s="688"/>
      <c r="AD310" s="693"/>
      <c r="AE310" s="694"/>
      <c r="AF310" s="670" t="s">
        <v>55</v>
      </c>
      <c r="AG310" s="670" t="s">
        <v>55</v>
      </c>
      <c r="AH310" s="681" t="s">
        <v>55</v>
      </c>
      <c r="AI310" s="671"/>
      <c r="AJ310" s="672" t="s">
        <v>32</v>
      </c>
      <c r="AK310" s="1266" t="s">
        <v>3818</v>
      </c>
    </row>
    <row r="311" spans="1:46" ht="15.75" customHeight="1">
      <c r="A311" s="683">
        <v>45719</v>
      </c>
      <c r="B311" s="684" t="s">
        <v>3819</v>
      </c>
      <c r="C311" s="685">
        <v>0.4375</v>
      </c>
      <c r="D311" s="686">
        <v>2501817</v>
      </c>
      <c r="E311" s="686" t="s">
        <v>39</v>
      </c>
      <c r="F311" s="686" t="s">
        <v>55</v>
      </c>
      <c r="G311" s="687">
        <v>14.12</v>
      </c>
      <c r="H311" s="687"/>
      <c r="I311" s="687"/>
      <c r="J311" s="688"/>
      <c r="K311" s="45"/>
      <c r="L311" s="690">
        <v>5.88</v>
      </c>
      <c r="M311" s="690">
        <v>12.58</v>
      </c>
      <c r="N311" s="690">
        <v>29.82</v>
      </c>
      <c r="O311" s="690"/>
      <c r="P311" s="690">
        <v>39.86</v>
      </c>
      <c r="Q311" s="689"/>
      <c r="R311" s="690">
        <v>8.76</v>
      </c>
      <c r="S311" s="677">
        <f>SUM(M311:P311)</f>
        <v>82.259999999999991</v>
      </c>
      <c r="T311" s="677">
        <f>SUM(MG[[#This Row],[G 710µ]:[G 450µ]])</f>
        <v>78.440000000000012</v>
      </c>
      <c r="U311" s="691"/>
      <c r="V311" s="690">
        <v>0.66</v>
      </c>
      <c r="W311" s="690">
        <v>1</v>
      </c>
      <c r="X311" s="692">
        <v>78.13</v>
      </c>
      <c r="Y311" s="692">
        <v>-0.53</v>
      </c>
      <c r="Z311" s="692">
        <v>21.67</v>
      </c>
      <c r="AA311" s="689">
        <v>3</v>
      </c>
      <c r="AB311" s="689">
        <v>45</v>
      </c>
      <c r="AC311" s="688"/>
      <c r="AD311" s="693"/>
      <c r="AE311" s="694" t="s">
        <v>27</v>
      </c>
      <c r="AF311" s="670" t="s">
        <v>55</v>
      </c>
      <c r="AG311" s="670" t="s">
        <v>55</v>
      </c>
      <c r="AH311" s="681" t="s">
        <v>55</v>
      </c>
      <c r="AI311" s="671"/>
      <c r="AJ311" s="672" t="s">
        <v>32</v>
      </c>
      <c r="AK311" s="1266" t="s">
        <v>3820</v>
      </c>
    </row>
    <row r="312" spans="1:46" ht="15.75" customHeight="1">
      <c r="A312" s="53">
        <v>45719</v>
      </c>
      <c r="B312" s="52" t="s">
        <v>3819</v>
      </c>
      <c r="C312" s="51">
        <v>0.5</v>
      </c>
      <c r="D312" s="50">
        <v>2501820</v>
      </c>
      <c r="E312" s="686" t="s">
        <v>39</v>
      </c>
      <c r="F312" s="686" t="s">
        <v>55</v>
      </c>
      <c r="G312" s="49">
        <v>14.25</v>
      </c>
      <c r="H312" s="49"/>
      <c r="I312" s="49"/>
      <c r="J312" s="39"/>
      <c r="K312" s="45"/>
      <c r="L312" s="47"/>
      <c r="M312" s="47"/>
      <c r="N312" s="47"/>
      <c r="O312" s="47"/>
      <c r="P312" s="47"/>
      <c r="Q312" s="45"/>
      <c r="R312" s="47"/>
      <c r="S312" s="677"/>
      <c r="T312" s="677"/>
      <c r="U312" s="48"/>
      <c r="V312" s="47"/>
      <c r="W312" s="47"/>
      <c r="X312" s="46">
        <v>78</v>
      </c>
      <c r="Y312" s="46">
        <v>-0.53</v>
      </c>
      <c r="Z312" s="46">
        <v>23</v>
      </c>
      <c r="AA312" s="689">
        <v>4</v>
      </c>
      <c r="AB312" s="689">
        <v>50</v>
      </c>
      <c r="AC312" s="39"/>
      <c r="AD312" s="43"/>
      <c r="AE312" s="694" t="s">
        <v>27</v>
      </c>
      <c r="AF312" s="725" t="s">
        <v>55</v>
      </c>
      <c r="AG312" s="725" t="s">
        <v>55</v>
      </c>
      <c r="AH312" s="726" t="s">
        <v>55</v>
      </c>
      <c r="AI312" s="727"/>
      <c r="AJ312" s="728" t="s">
        <v>32</v>
      </c>
      <c r="AK312" s="1266" t="s">
        <v>3821</v>
      </c>
    </row>
    <row r="313" spans="1:46" ht="15.75" customHeight="1">
      <c r="A313" s="53">
        <v>45720</v>
      </c>
      <c r="B313" s="52" t="s">
        <v>3819</v>
      </c>
      <c r="C313" s="51">
        <v>0.4375</v>
      </c>
      <c r="D313" s="50">
        <v>2501855</v>
      </c>
      <c r="E313" s="686" t="s">
        <v>39</v>
      </c>
      <c r="F313" s="686" t="s">
        <v>55</v>
      </c>
      <c r="G313" s="49">
        <v>14.15</v>
      </c>
      <c r="H313" s="49"/>
      <c r="I313" s="49"/>
      <c r="J313" s="39"/>
      <c r="K313" s="45"/>
      <c r="L313" s="47"/>
      <c r="M313" s="47"/>
      <c r="N313" s="47"/>
      <c r="O313" s="47"/>
      <c r="P313" s="47"/>
      <c r="Q313" s="45"/>
      <c r="R313" s="47"/>
      <c r="S313" s="677"/>
      <c r="T313" s="677"/>
      <c r="U313" s="48"/>
      <c r="V313" s="47"/>
      <c r="W313" s="47"/>
      <c r="X313" s="46">
        <v>76.760000000000005</v>
      </c>
      <c r="Y313" s="46">
        <v>0.05</v>
      </c>
      <c r="Z313" s="46">
        <v>21.32</v>
      </c>
      <c r="AA313" s="689">
        <v>5</v>
      </c>
      <c r="AB313" s="689">
        <v>48</v>
      </c>
      <c r="AC313" s="39"/>
      <c r="AD313" s="43"/>
      <c r="AE313" s="694" t="s">
        <v>27</v>
      </c>
      <c r="AF313" s="725" t="s">
        <v>55</v>
      </c>
      <c r="AG313" s="725" t="s">
        <v>55</v>
      </c>
      <c r="AH313" s="726" t="s">
        <v>55</v>
      </c>
      <c r="AI313" s="727"/>
      <c r="AJ313" s="728" t="s">
        <v>32</v>
      </c>
      <c r="AK313" s="1266" t="s">
        <v>3822</v>
      </c>
    </row>
    <row r="314" spans="1:46" ht="15" customHeight="1">
      <c r="A314" s="683">
        <v>45721</v>
      </c>
      <c r="B314" s="684" t="s">
        <v>3819</v>
      </c>
      <c r="C314" s="685">
        <v>0.4375</v>
      </c>
      <c r="D314" s="686">
        <v>2501868</v>
      </c>
      <c r="E314" s="686" t="s">
        <v>39</v>
      </c>
      <c r="F314" s="686" t="s">
        <v>55</v>
      </c>
      <c r="G314" s="687">
        <v>14.29</v>
      </c>
      <c r="H314" s="687">
        <v>14.5</v>
      </c>
      <c r="I314" s="687"/>
      <c r="J314" s="688"/>
      <c r="K314" s="45"/>
      <c r="L314" s="690">
        <v>4.8</v>
      </c>
      <c r="M314" s="690">
        <v>9.36</v>
      </c>
      <c r="N314" s="690">
        <v>25.8</v>
      </c>
      <c r="O314" s="690"/>
      <c r="P314" s="690">
        <v>41.6</v>
      </c>
      <c r="Q314" s="689"/>
      <c r="R314" s="690">
        <v>12.8</v>
      </c>
      <c r="S314" s="677">
        <f>SUM(M314:P314)</f>
        <v>76.759999999999991</v>
      </c>
      <c r="T314" s="677">
        <f>SUM(MG[[#This Row],[G 710µ]:[G 450µ]])</f>
        <v>80.2</v>
      </c>
      <c r="U314" s="691"/>
      <c r="V314" s="690">
        <v>1.2</v>
      </c>
      <c r="W314" s="690">
        <v>3.5</v>
      </c>
      <c r="X314" s="692">
        <v>77.36</v>
      </c>
      <c r="Y314" s="692">
        <v>-0.33</v>
      </c>
      <c r="Z314" s="692">
        <v>20.48</v>
      </c>
      <c r="AA314" s="689">
        <v>7</v>
      </c>
      <c r="AB314" s="689">
        <v>60</v>
      </c>
      <c r="AC314" s="688"/>
      <c r="AD314" s="693"/>
      <c r="AE314" s="694" t="s">
        <v>27</v>
      </c>
      <c r="AF314" s="670" t="s">
        <v>55</v>
      </c>
      <c r="AG314" s="670" t="s">
        <v>55</v>
      </c>
      <c r="AH314" s="681" t="s">
        <v>55</v>
      </c>
      <c r="AI314" s="671"/>
      <c r="AJ314" s="672" t="s">
        <v>32</v>
      </c>
      <c r="AK314" s="727" t="s">
        <v>3823</v>
      </c>
      <c r="AL314" s="683"/>
      <c r="AM314" s="684"/>
      <c r="AN314" s="685"/>
      <c r="AO314" s="686"/>
      <c r="AP314" s="686"/>
      <c r="AQ314" s="686"/>
      <c r="AR314" s="687"/>
      <c r="AS314" s="687"/>
      <c r="AT314" s="687"/>
    </row>
    <row r="315" spans="1:46" ht="15.75" customHeight="1">
      <c r="A315" s="53">
        <v>45721</v>
      </c>
      <c r="B315" s="52" t="s">
        <v>3819</v>
      </c>
      <c r="C315" s="51">
        <v>0.52083333333333337</v>
      </c>
      <c r="D315" s="50">
        <v>2501890</v>
      </c>
      <c r="E315" s="686" t="s">
        <v>21</v>
      </c>
      <c r="F315" s="686" t="s">
        <v>55</v>
      </c>
      <c r="G315" s="49">
        <v>14.26</v>
      </c>
      <c r="H315" s="49"/>
      <c r="I315" s="49"/>
      <c r="J315" s="39"/>
      <c r="K315" s="45"/>
      <c r="L315" s="47"/>
      <c r="M315" s="47"/>
      <c r="N315" s="47"/>
      <c r="O315" s="47"/>
      <c r="P315" s="47"/>
      <c r="Q315" s="45"/>
      <c r="R315" s="47"/>
      <c r="S315" s="677"/>
      <c r="T315" s="677"/>
      <c r="U315" s="48"/>
      <c r="V315" s="47"/>
      <c r="W315" s="47"/>
      <c r="X315" s="46">
        <v>78.13</v>
      </c>
      <c r="Y315" s="46">
        <v>-0.46</v>
      </c>
      <c r="Z315" s="46">
        <v>23.34</v>
      </c>
      <c r="AA315" s="689">
        <v>4</v>
      </c>
      <c r="AB315" s="689">
        <v>40</v>
      </c>
      <c r="AC315" s="39"/>
      <c r="AD315" s="43"/>
      <c r="AE315" s="694" t="s">
        <v>27</v>
      </c>
      <c r="AF315" s="725" t="s">
        <v>55</v>
      </c>
      <c r="AG315" s="725" t="s">
        <v>55</v>
      </c>
      <c r="AH315" s="726" t="s">
        <v>55</v>
      </c>
      <c r="AI315" s="727"/>
      <c r="AJ315" s="728" t="s">
        <v>32</v>
      </c>
      <c r="AK315" s="1266" t="s">
        <v>3824</v>
      </c>
    </row>
    <row r="316" spans="1:46" ht="15.75" customHeight="1">
      <c r="A316" s="53">
        <v>45722</v>
      </c>
      <c r="B316" s="52" t="s">
        <v>3819</v>
      </c>
      <c r="C316" s="51">
        <v>0.47916666666666669</v>
      </c>
      <c r="D316" s="50">
        <v>2501921</v>
      </c>
      <c r="E316" s="686" t="s">
        <v>39</v>
      </c>
      <c r="F316" s="686" t="s">
        <v>55</v>
      </c>
      <c r="G316" s="49">
        <v>14.28</v>
      </c>
      <c r="H316" s="49"/>
      <c r="I316" s="49">
        <v>14.4</v>
      </c>
      <c r="J316" s="39"/>
      <c r="K316" s="45"/>
      <c r="L316" s="47"/>
      <c r="M316" s="47"/>
      <c r="N316" s="47"/>
      <c r="O316" s="47"/>
      <c r="P316" s="47"/>
      <c r="Q316" s="45"/>
      <c r="R316" s="47"/>
      <c r="S316" s="677"/>
      <c r="T316" s="677"/>
      <c r="U316" s="48"/>
      <c r="V316" s="47"/>
      <c r="W316" s="47"/>
      <c r="X316" s="46">
        <v>77.38</v>
      </c>
      <c r="Y316" s="46">
        <v>-0.16</v>
      </c>
      <c r="Z316" s="46">
        <v>21</v>
      </c>
      <c r="AA316" s="689">
        <v>6</v>
      </c>
      <c r="AB316" s="689">
        <v>42</v>
      </c>
      <c r="AC316" s="39"/>
      <c r="AD316" s="43"/>
      <c r="AE316" s="694" t="s">
        <v>27</v>
      </c>
      <c r="AF316" s="725" t="s">
        <v>55</v>
      </c>
      <c r="AG316" s="725" t="s">
        <v>55</v>
      </c>
      <c r="AH316" s="726" t="s">
        <v>55</v>
      </c>
      <c r="AI316" s="727"/>
      <c r="AJ316" s="728" t="s">
        <v>32</v>
      </c>
      <c r="AK316" s="1266" t="s">
        <v>3825</v>
      </c>
    </row>
    <row r="317" spans="1:46" ht="15.75" customHeight="1">
      <c r="A317" s="53">
        <v>45723</v>
      </c>
      <c r="B317" s="52" t="s">
        <v>3826</v>
      </c>
      <c r="C317" s="51">
        <v>0.5</v>
      </c>
      <c r="D317" s="50">
        <v>2501949</v>
      </c>
      <c r="E317" s="686" t="s">
        <v>39</v>
      </c>
      <c r="F317" s="686" t="s">
        <v>55</v>
      </c>
      <c r="G317" s="49">
        <v>14.2</v>
      </c>
      <c r="H317" s="49"/>
      <c r="I317" s="49"/>
      <c r="J317" s="39"/>
      <c r="K317" s="45"/>
      <c r="L317" s="47"/>
      <c r="M317" s="47"/>
      <c r="N317" s="47"/>
      <c r="O317" s="47"/>
      <c r="P317" s="47"/>
      <c r="Q317" s="45"/>
      <c r="R317" s="47"/>
      <c r="S317" s="677"/>
      <c r="T317" s="677"/>
      <c r="U317" s="48"/>
      <c r="V317" s="47"/>
      <c r="W317" s="47"/>
      <c r="X317" s="46">
        <v>77.47</v>
      </c>
      <c r="Y317" s="46">
        <v>-0.09</v>
      </c>
      <c r="Z317" s="46">
        <v>21.34</v>
      </c>
      <c r="AA317" s="689">
        <v>7</v>
      </c>
      <c r="AB317" s="689">
        <v>60</v>
      </c>
      <c r="AC317" s="39"/>
      <c r="AD317" s="43"/>
      <c r="AE317" s="694" t="s">
        <v>27</v>
      </c>
      <c r="AF317" s="725" t="s">
        <v>55</v>
      </c>
      <c r="AG317" s="725" t="s">
        <v>55</v>
      </c>
      <c r="AH317" s="726" t="s">
        <v>55</v>
      </c>
      <c r="AI317" s="727"/>
      <c r="AJ317" s="728" t="s">
        <v>32</v>
      </c>
      <c r="AK317" s="1266" t="s">
        <v>3827</v>
      </c>
    </row>
    <row r="318" spans="1:46" ht="15.75" customHeight="1">
      <c r="A318" s="53">
        <v>45723</v>
      </c>
      <c r="B318" s="52" t="s">
        <v>3826</v>
      </c>
      <c r="C318" s="51">
        <v>0.53125</v>
      </c>
      <c r="D318" s="50">
        <v>2501957</v>
      </c>
      <c r="E318" s="686" t="s">
        <v>39</v>
      </c>
      <c r="F318" s="686" t="s">
        <v>55</v>
      </c>
      <c r="G318" s="49">
        <v>14.26</v>
      </c>
      <c r="H318" s="49"/>
      <c r="I318" s="49"/>
      <c r="J318" s="39"/>
      <c r="K318" s="45"/>
      <c r="L318" s="47"/>
      <c r="M318" s="47"/>
      <c r="N318" s="47"/>
      <c r="O318" s="47"/>
      <c r="P318" s="47"/>
      <c r="Q318" s="45"/>
      <c r="R318" s="47"/>
      <c r="S318" s="677"/>
      <c r="T318" s="677"/>
      <c r="U318" s="48"/>
      <c r="V318" s="47"/>
      <c r="W318" s="47"/>
      <c r="X318" s="46">
        <v>77.47</v>
      </c>
      <c r="Y318" s="46">
        <v>-0.09</v>
      </c>
      <c r="Z318" s="46">
        <v>21.34</v>
      </c>
      <c r="AA318" s="689">
        <v>8</v>
      </c>
      <c r="AB318" s="689">
        <v>66</v>
      </c>
      <c r="AC318" s="39"/>
      <c r="AD318" s="43"/>
      <c r="AE318" s="694" t="s">
        <v>27</v>
      </c>
      <c r="AF318" s="725" t="s">
        <v>55</v>
      </c>
      <c r="AG318" s="725" t="s">
        <v>55</v>
      </c>
      <c r="AH318" s="726" t="s">
        <v>55</v>
      </c>
      <c r="AI318" s="727"/>
      <c r="AJ318" s="728" t="s">
        <v>32</v>
      </c>
      <c r="AK318" s="1266" t="s">
        <v>3828</v>
      </c>
    </row>
    <row r="319" spans="1:46" ht="15.75" customHeight="1">
      <c r="A319" s="683">
        <v>45726</v>
      </c>
      <c r="B319" s="684" t="s">
        <v>3826</v>
      </c>
      <c r="C319" s="685">
        <v>0.39583333333333331</v>
      </c>
      <c r="D319" s="686">
        <v>2502047</v>
      </c>
      <c r="E319" s="686" t="s">
        <v>39</v>
      </c>
      <c r="F319" s="686" t="s">
        <v>55</v>
      </c>
      <c r="G319" s="687">
        <v>14.2</v>
      </c>
      <c r="H319" s="687"/>
      <c r="I319" s="687">
        <v>14.4</v>
      </c>
      <c r="J319" s="688"/>
      <c r="K319" s="45"/>
      <c r="L319" s="690">
        <v>6</v>
      </c>
      <c r="M319" s="690">
        <v>10.5</v>
      </c>
      <c r="N319" s="690">
        <v>27.5</v>
      </c>
      <c r="O319" s="690"/>
      <c r="P319" s="690">
        <v>42</v>
      </c>
      <c r="Q319" s="689"/>
      <c r="R319" s="690">
        <v>10.3</v>
      </c>
      <c r="S319" s="677">
        <f>SUM(M319:P319)</f>
        <v>80</v>
      </c>
      <c r="T319" s="677">
        <f>SUM(MG[[#This Row],[G 710µ]:[G 450µ]])</f>
        <v>79.8</v>
      </c>
      <c r="U319" s="691"/>
      <c r="V319" s="690">
        <v>1</v>
      </c>
      <c r="W319" s="690">
        <v>3</v>
      </c>
      <c r="X319" s="692">
        <v>77.63</v>
      </c>
      <c r="Y319" s="692">
        <v>-0.26</v>
      </c>
      <c r="Z319" s="692">
        <v>21.99</v>
      </c>
      <c r="AA319" s="689">
        <v>10</v>
      </c>
      <c r="AB319" s="689">
        <v>60</v>
      </c>
      <c r="AC319" s="688"/>
      <c r="AD319" s="693"/>
      <c r="AE319" s="694" t="s">
        <v>27</v>
      </c>
      <c r="AF319" s="670" t="s">
        <v>55</v>
      </c>
      <c r="AG319" s="670" t="s">
        <v>55</v>
      </c>
      <c r="AH319" s="681" t="s">
        <v>55</v>
      </c>
      <c r="AI319" s="671"/>
      <c r="AJ319" s="672" t="s">
        <v>32</v>
      </c>
      <c r="AK319" s="727" t="s">
        <v>3829</v>
      </c>
      <c r="AL319" s="683"/>
      <c r="AM319" s="684"/>
      <c r="AN319" s="685"/>
      <c r="AO319" s="686"/>
      <c r="AP319" s="686"/>
      <c r="AQ319" s="686"/>
      <c r="AR319" s="687"/>
      <c r="AS319" s="687"/>
      <c r="AT319" s="687"/>
    </row>
    <row r="320" spans="1:46" ht="15.75" customHeight="1">
      <c r="A320" s="683">
        <v>45727</v>
      </c>
      <c r="B320" s="684" t="s">
        <v>3826</v>
      </c>
      <c r="C320" s="685">
        <v>0.35416666666666669</v>
      </c>
      <c r="D320" s="686">
        <v>2502062</v>
      </c>
      <c r="E320" s="686" t="s">
        <v>39</v>
      </c>
      <c r="F320" s="686" t="s">
        <v>55</v>
      </c>
      <c r="G320" s="687">
        <v>14.22</v>
      </c>
      <c r="H320" s="687"/>
      <c r="I320" s="687">
        <v>14.12</v>
      </c>
      <c r="J320" s="688">
        <v>0.68500000000000005</v>
      </c>
      <c r="K320" s="45"/>
      <c r="L320" s="690"/>
      <c r="M320" s="690"/>
      <c r="N320" s="690"/>
      <c r="O320" s="690"/>
      <c r="P320" s="690"/>
      <c r="Q320" s="689"/>
      <c r="R320" s="690"/>
      <c r="S320" s="677"/>
      <c r="T320" s="677"/>
      <c r="U320" s="691"/>
      <c r="V320" s="690"/>
      <c r="W320" s="690"/>
      <c r="X320" s="692">
        <v>77.31</v>
      </c>
      <c r="Y320" s="692">
        <v>-0.02</v>
      </c>
      <c r="Z320" s="692">
        <v>22.84</v>
      </c>
      <c r="AA320" s="689">
        <v>5</v>
      </c>
      <c r="AB320" s="689">
        <v>55</v>
      </c>
      <c r="AC320" s="688"/>
      <c r="AD320" s="693"/>
      <c r="AE320" s="694" t="s">
        <v>27</v>
      </c>
      <c r="AF320" s="670" t="s">
        <v>55</v>
      </c>
      <c r="AG320" s="670" t="s">
        <v>55</v>
      </c>
      <c r="AH320" s="681" t="s">
        <v>55</v>
      </c>
      <c r="AI320" s="671"/>
      <c r="AJ320" s="672" t="s">
        <v>32</v>
      </c>
      <c r="AK320" s="727" t="s">
        <v>3830</v>
      </c>
      <c r="AL320" s="683"/>
      <c r="AM320" s="684"/>
      <c r="AN320" s="685"/>
      <c r="AO320" s="686"/>
      <c r="AP320" s="686"/>
      <c r="AQ320" s="686"/>
      <c r="AR320" s="687"/>
      <c r="AS320" s="687"/>
      <c r="AT320" s="687"/>
    </row>
    <row r="321" spans="1:46" ht="15.75" customHeight="1">
      <c r="A321" s="683">
        <v>45729</v>
      </c>
      <c r="B321" s="684" t="s">
        <v>3826</v>
      </c>
      <c r="C321" s="685">
        <v>0.39583333333333331</v>
      </c>
      <c r="D321" s="686">
        <v>2502149</v>
      </c>
      <c r="E321" s="686" t="s">
        <v>39</v>
      </c>
      <c r="F321" s="686" t="s">
        <v>55</v>
      </c>
      <c r="G321" s="687">
        <v>14.38</v>
      </c>
      <c r="H321" s="687"/>
      <c r="I321" s="687">
        <v>14.4</v>
      </c>
      <c r="J321" s="688">
        <v>0.68700000000000006</v>
      </c>
      <c r="K321" s="45"/>
      <c r="L321" s="690">
        <v>7.6</v>
      </c>
      <c r="M321" s="690">
        <v>9.8000000000000007</v>
      </c>
      <c r="N321" s="690">
        <v>27.6</v>
      </c>
      <c r="O321" s="690"/>
      <c r="P321" s="690">
        <v>39.700000000000003</v>
      </c>
      <c r="Q321" s="689"/>
      <c r="R321" s="690">
        <v>10.54</v>
      </c>
      <c r="S321" s="677">
        <f>SUM(M321:P321)</f>
        <v>77.100000000000009</v>
      </c>
      <c r="T321" s="677">
        <f>SUM(MG[[#This Row],[G 710µ]:[G 450µ]])</f>
        <v>77.84</v>
      </c>
      <c r="U321" s="691"/>
      <c r="V321" s="690">
        <v>1.1000000000000001</v>
      </c>
      <c r="W321" s="690">
        <v>2.2000000000000002</v>
      </c>
      <c r="X321" s="692">
        <v>77.28</v>
      </c>
      <c r="Y321" s="692">
        <v>0.17</v>
      </c>
      <c r="Z321" s="692">
        <v>21.13</v>
      </c>
      <c r="AA321" s="689">
        <v>6</v>
      </c>
      <c r="AB321" s="689">
        <v>60</v>
      </c>
      <c r="AC321" s="688"/>
      <c r="AD321" s="693"/>
      <c r="AE321" s="694" t="s">
        <v>27</v>
      </c>
      <c r="AF321" s="670" t="s">
        <v>55</v>
      </c>
      <c r="AG321" s="670" t="s">
        <v>55</v>
      </c>
      <c r="AH321" s="681" t="s">
        <v>55</v>
      </c>
      <c r="AI321" s="671"/>
      <c r="AJ321" s="672" t="s">
        <v>32</v>
      </c>
      <c r="AK321" s="727" t="s">
        <v>3831</v>
      </c>
      <c r="AL321" s="683"/>
      <c r="AM321" s="684"/>
      <c r="AN321" s="685"/>
      <c r="AO321" s="686"/>
      <c r="AP321" s="686"/>
      <c r="AQ321" s="686"/>
      <c r="AR321" s="687"/>
      <c r="AS321" s="687"/>
      <c r="AT321" s="687"/>
    </row>
    <row r="322" spans="1:46" ht="15.75" customHeight="1">
      <c r="A322" s="53">
        <v>45730</v>
      </c>
      <c r="B322" s="52" t="s">
        <v>3826</v>
      </c>
      <c r="C322" s="51">
        <v>0.4375</v>
      </c>
      <c r="D322" s="50">
        <v>2502184</v>
      </c>
      <c r="E322" s="686" t="s">
        <v>39</v>
      </c>
      <c r="F322" s="686" t="s">
        <v>55</v>
      </c>
      <c r="G322" s="49">
        <v>14.31</v>
      </c>
      <c r="H322" s="49"/>
      <c r="I322" s="49"/>
      <c r="J322" s="39">
        <v>0.67400000000000004</v>
      </c>
      <c r="K322" s="45"/>
      <c r="L322" s="47">
        <v>5.8</v>
      </c>
      <c r="M322" s="690">
        <v>11</v>
      </c>
      <c r="N322" s="690">
        <v>29</v>
      </c>
      <c r="O322" s="47"/>
      <c r="P322" s="47">
        <v>39</v>
      </c>
      <c r="Q322" s="45"/>
      <c r="R322" s="47">
        <v>11</v>
      </c>
      <c r="S322" s="677">
        <f>SUM(M322:P322)</f>
        <v>79</v>
      </c>
      <c r="T322" s="677">
        <f>SUM(MG[[#This Row],[G 710µ]:[G 450µ]])</f>
        <v>79</v>
      </c>
      <c r="U322" s="48"/>
      <c r="V322" s="47">
        <v>1</v>
      </c>
      <c r="W322" s="690">
        <v>1.5</v>
      </c>
      <c r="X322" s="46">
        <v>77.66</v>
      </c>
      <c r="Y322" s="46">
        <v>-7.0000000000000007E-2</v>
      </c>
      <c r="Z322" s="46">
        <v>21.74</v>
      </c>
      <c r="AA322" s="689">
        <v>5</v>
      </c>
      <c r="AB322" s="689">
        <v>38</v>
      </c>
      <c r="AC322" s="39"/>
      <c r="AD322" s="43"/>
      <c r="AE322" s="694" t="s">
        <v>27</v>
      </c>
      <c r="AF322" s="670" t="s">
        <v>55</v>
      </c>
      <c r="AG322" s="670" t="s">
        <v>55</v>
      </c>
      <c r="AH322" s="681" t="s">
        <v>55</v>
      </c>
      <c r="AI322" s="671"/>
      <c r="AJ322" s="672" t="s">
        <v>32</v>
      </c>
      <c r="AK322" s="1266" t="s">
        <v>3832</v>
      </c>
    </row>
    <row r="323" spans="1:46" ht="15.75" customHeight="1">
      <c r="A323" s="53">
        <v>45730</v>
      </c>
      <c r="B323" s="52" t="s">
        <v>3826</v>
      </c>
      <c r="C323" s="51">
        <v>0.47916666666666669</v>
      </c>
      <c r="D323" s="50">
        <v>2502188</v>
      </c>
      <c r="E323" s="686" t="s">
        <v>39</v>
      </c>
      <c r="F323" s="686" t="s">
        <v>55</v>
      </c>
      <c r="G323" s="49">
        <v>14.24</v>
      </c>
      <c r="H323" s="49"/>
      <c r="I323" s="49"/>
      <c r="J323" s="39"/>
      <c r="K323" s="45"/>
      <c r="L323" s="47"/>
      <c r="M323" s="690"/>
      <c r="N323" s="690"/>
      <c r="O323" s="47"/>
      <c r="P323" s="47"/>
      <c r="Q323" s="45"/>
      <c r="R323" s="47"/>
      <c r="S323" s="677"/>
      <c r="T323" s="677"/>
      <c r="U323" s="48"/>
      <c r="V323" s="47"/>
      <c r="W323" s="47"/>
      <c r="X323" s="46">
        <v>77.66</v>
      </c>
      <c r="Y323" s="46">
        <v>-7.0000000000000007E-2</v>
      </c>
      <c r="Z323" s="46">
        <v>21.74</v>
      </c>
      <c r="AA323" s="689">
        <v>6</v>
      </c>
      <c r="AB323" s="689">
        <v>48</v>
      </c>
      <c r="AC323" s="39"/>
      <c r="AD323" s="43"/>
      <c r="AE323" s="694" t="s">
        <v>27</v>
      </c>
      <c r="AF323" s="725" t="s">
        <v>55</v>
      </c>
      <c r="AG323" s="725" t="s">
        <v>55</v>
      </c>
      <c r="AH323" s="726" t="s">
        <v>55</v>
      </c>
      <c r="AI323" s="727"/>
      <c r="AJ323" s="728" t="s">
        <v>32</v>
      </c>
      <c r="AK323" s="1266" t="s">
        <v>3833</v>
      </c>
    </row>
    <row r="324" spans="1:46" ht="15.75" customHeight="1">
      <c r="A324" s="53">
        <v>45730</v>
      </c>
      <c r="B324" s="52" t="s">
        <v>3826</v>
      </c>
      <c r="C324" s="51">
        <v>0.58333333333333337</v>
      </c>
      <c r="D324" s="50">
        <v>2502193</v>
      </c>
      <c r="E324" s="686" t="s">
        <v>39</v>
      </c>
      <c r="F324" s="686" t="s">
        <v>55</v>
      </c>
      <c r="G324" s="49">
        <v>14.3</v>
      </c>
      <c r="H324" s="49"/>
      <c r="I324" s="49"/>
      <c r="J324" s="39"/>
      <c r="K324" s="45"/>
      <c r="L324" s="47"/>
      <c r="M324" s="690"/>
      <c r="N324" s="690"/>
      <c r="O324" s="47"/>
      <c r="P324" s="47"/>
      <c r="Q324" s="45"/>
      <c r="R324" s="47"/>
      <c r="S324" s="677"/>
      <c r="T324" s="677"/>
      <c r="U324" s="48"/>
      <c r="V324" s="47"/>
      <c r="W324" s="47"/>
      <c r="X324" s="46">
        <v>77.66</v>
      </c>
      <c r="Y324" s="46">
        <v>-7.0000000000000007E-2</v>
      </c>
      <c r="Z324" s="46">
        <v>21.74</v>
      </c>
      <c r="AA324" s="689">
        <v>4</v>
      </c>
      <c r="AB324" s="689">
        <v>50</v>
      </c>
      <c r="AC324" s="39"/>
      <c r="AD324" s="43"/>
      <c r="AE324" s="694" t="s">
        <v>27</v>
      </c>
      <c r="AF324" s="725" t="s">
        <v>55</v>
      </c>
      <c r="AG324" s="725" t="s">
        <v>55</v>
      </c>
      <c r="AH324" s="726" t="s">
        <v>55</v>
      </c>
      <c r="AI324" s="727"/>
      <c r="AJ324" s="728" t="s">
        <v>32</v>
      </c>
      <c r="AK324" s="1266" t="s">
        <v>3834</v>
      </c>
    </row>
    <row r="325" spans="1:46" ht="15.75" customHeight="1">
      <c r="A325" s="53">
        <v>45731</v>
      </c>
      <c r="B325" s="52" t="s">
        <v>3826</v>
      </c>
      <c r="C325" s="51">
        <v>0.54166666666666663</v>
      </c>
      <c r="D325" s="50">
        <v>2502220</v>
      </c>
      <c r="E325" s="686" t="s">
        <v>39</v>
      </c>
      <c r="F325" s="686" t="s">
        <v>55</v>
      </c>
      <c r="G325" s="49">
        <v>14.42</v>
      </c>
      <c r="H325" s="49"/>
      <c r="I325" s="49"/>
      <c r="J325" s="39"/>
      <c r="K325" s="45"/>
      <c r="L325" s="47"/>
      <c r="M325" s="690"/>
      <c r="N325" s="690"/>
      <c r="O325" s="47"/>
      <c r="P325" s="47"/>
      <c r="Q325" s="45"/>
      <c r="R325" s="47"/>
      <c r="S325" s="677"/>
      <c r="T325" s="677"/>
      <c r="U325" s="48"/>
      <c r="V325" s="47"/>
      <c r="W325" s="47"/>
      <c r="X325" s="46">
        <v>77.400000000000006</v>
      </c>
      <c r="Y325" s="46">
        <v>-7.0000000000000007E-2</v>
      </c>
      <c r="Z325" s="46">
        <v>21.3</v>
      </c>
      <c r="AA325" s="689">
        <v>6</v>
      </c>
      <c r="AB325" s="689">
        <v>60</v>
      </c>
      <c r="AC325" s="39"/>
      <c r="AD325" s="43"/>
      <c r="AE325" s="694" t="s">
        <v>27</v>
      </c>
      <c r="AF325" s="725" t="s">
        <v>55</v>
      </c>
      <c r="AG325" s="725" t="s">
        <v>55</v>
      </c>
      <c r="AH325" s="726" t="s">
        <v>55</v>
      </c>
      <c r="AI325" s="727"/>
      <c r="AJ325" s="728" t="s">
        <v>32</v>
      </c>
      <c r="AK325" s="1266" t="s">
        <v>3835</v>
      </c>
    </row>
    <row r="326" spans="1:46" ht="15.75" customHeight="1">
      <c r="A326" s="53">
        <v>45733</v>
      </c>
      <c r="B326" s="52" t="s">
        <v>3826</v>
      </c>
      <c r="C326" s="51">
        <v>0.52083333333333337</v>
      </c>
      <c r="D326" s="50">
        <v>2502300</v>
      </c>
      <c r="E326" s="686" t="s">
        <v>39</v>
      </c>
      <c r="F326" s="686" t="s">
        <v>55</v>
      </c>
      <c r="G326" s="49">
        <v>14.29</v>
      </c>
      <c r="H326" s="49"/>
      <c r="I326" s="49">
        <v>14.1</v>
      </c>
      <c r="J326" s="39"/>
      <c r="K326" s="45"/>
      <c r="L326" s="47"/>
      <c r="M326" s="690"/>
      <c r="N326" s="690"/>
      <c r="O326" s="47"/>
      <c r="P326" s="47"/>
      <c r="Q326" s="45"/>
      <c r="R326" s="47"/>
      <c r="S326" s="677"/>
      <c r="T326" s="677"/>
      <c r="U326" s="48"/>
      <c r="V326" s="47"/>
      <c r="W326" s="47"/>
      <c r="X326" s="46">
        <v>76.989999999999995</v>
      </c>
      <c r="Y326" s="46">
        <v>0.23</v>
      </c>
      <c r="Z326" s="46">
        <v>22.36</v>
      </c>
      <c r="AA326" s="689">
        <v>4</v>
      </c>
      <c r="AB326" s="689">
        <v>40</v>
      </c>
      <c r="AC326" s="39"/>
      <c r="AD326" s="43"/>
      <c r="AE326" s="694" t="s">
        <v>27</v>
      </c>
      <c r="AF326" s="725" t="s">
        <v>55</v>
      </c>
      <c r="AG326" s="725" t="s">
        <v>55</v>
      </c>
      <c r="AH326" s="726" t="s">
        <v>55</v>
      </c>
      <c r="AI326" s="727"/>
      <c r="AJ326" s="728" t="s">
        <v>32</v>
      </c>
      <c r="AK326" s="1266" t="s">
        <v>3836</v>
      </c>
    </row>
    <row r="327" spans="1:46" ht="15.75" customHeight="1">
      <c r="A327" s="53">
        <v>45734</v>
      </c>
      <c r="B327" s="52" t="s">
        <v>3826</v>
      </c>
      <c r="C327" s="51">
        <v>0.5</v>
      </c>
      <c r="D327" s="50">
        <v>2502342</v>
      </c>
      <c r="E327" s="686" t="s">
        <v>21</v>
      </c>
      <c r="F327" s="686" t="s">
        <v>55</v>
      </c>
      <c r="G327" s="664">
        <v>14.9</v>
      </c>
      <c r="H327" s="49"/>
      <c r="I327" s="664">
        <v>15.9</v>
      </c>
      <c r="J327" s="39">
        <v>0.67800000000000005</v>
      </c>
      <c r="K327" s="45"/>
      <c r="L327" s="47"/>
      <c r="M327" s="690"/>
      <c r="N327" s="690"/>
      <c r="O327" s="47"/>
      <c r="P327" s="47"/>
      <c r="Q327" s="45"/>
      <c r="R327" s="47"/>
      <c r="S327" s="677"/>
      <c r="T327" s="677"/>
      <c r="U327" s="48"/>
      <c r="V327" s="47"/>
      <c r="W327" s="47"/>
      <c r="X327" s="46">
        <v>78.23</v>
      </c>
      <c r="Y327" s="46">
        <v>-0.88</v>
      </c>
      <c r="Z327" s="46">
        <v>25.51</v>
      </c>
      <c r="AA327" s="689">
        <v>5</v>
      </c>
      <c r="AB327" s="689">
        <v>30</v>
      </c>
      <c r="AC327" s="39"/>
      <c r="AD327" s="43"/>
      <c r="AE327" s="694" t="s">
        <v>27</v>
      </c>
      <c r="AF327" s="725" t="s">
        <v>55</v>
      </c>
      <c r="AG327" s="725" t="s">
        <v>55</v>
      </c>
      <c r="AH327" s="726" t="s">
        <v>55</v>
      </c>
      <c r="AI327" s="727"/>
      <c r="AJ327" s="728" t="s">
        <v>32</v>
      </c>
      <c r="AK327" s="1266" t="s">
        <v>3837</v>
      </c>
    </row>
    <row r="328" spans="1:46" ht="15.75" customHeight="1">
      <c r="A328" s="53">
        <v>45735</v>
      </c>
      <c r="B328" s="52" t="s">
        <v>3826</v>
      </c>
      <c r="C328" s="51">
        <v>0.58333333333333337</v>
      </c>
      <c r="D328" s="50">
        <v>2502383</v>
      </c>
      <c r="E328" s="686" t="s">
        <v>39</v>
      </c>
      <c r="F328" s="50" t="s">
        <v>55</v>
      </c>
      <c r="G328" s="49">
        <v>14.42</v>
      </c>
      <c r="H328" s="49"/>
      <c r="I328" s="49"/>
      <c r="J328" s="39"/>
      <c r="K328" s="45"/>
      <c r="L328" s="47"/>
      <c r="M328" s="47"/>
      <c r="N328" s="47"/>
      <c r="O328" s="47"/>
      <c r="P328" s="47"/>
      <c r="Q328" s="45"/>
      <c r="R328" s="47"/>
      <c r="S328" s="677"/>
      <c r="T328" s="677"/>
      <c r="U328" s="48"/>
      <c r="V328" s="47"/>
      <c r="W328" s="47"/>
      <c r="X328" s="46"/>
      <c r="Y328" s="46"/>
      <c r="Z328" s="46"/>
      <c r="AA328" s="689">
        <v>6</v>
      </c>
      <c r="AB328" s="689">
        <v>31</v>
      </c>
      <c r="AC328" s="39"/>
      <c r="AD328" s="43"/>
      <c r="AE328" s="694"/>
      <c r="AF328" s="725" t="s">
        <v>55</v>
      </c>
      <c r="AG328" s="725" t="s">
        <v>55</v>
      </c>
      <c r="AH328" s="726" t="s">
        <v>55</v>
      </c>
      <c r="AI328" s="727"/>
      <c r="AJ328" s="728" t="s">
        <v>32</v>
      </c>
      <c r="AK328" s="1266" t="s">
        <v>3838</v>
      </c>
    </row>
    <row r="329" spans="1:46" ht="15.75" customHeight="1">
      <c r="A329" s="53">
        <v>45741</v>
      </c>
      <c r="B329" s="52" t="s">
        <v>3826</v>
      </c>
      <c r="C329" s="51">
        <v>0.41666666666666669</v>
      </c>
      <c r="D329" s="50">
        <v>2502531</v>
      </c>
      <c r="E329" s="686" t="s">
        <v>39</v>
      </c>
      <c r="F329" s="50" t="s">
        <v>55</v>
      </c>
      <c r="G329" s="49">
        <v>14.52</v>
      </c>
      <c r="H329" s="49"/>
      <c r="I329" s="49"/>
      <c r="J329" s="39"/>
      <c r="K329" s="45"/>
      <c r="L329" s="47">
        <v>5</v>
      </c>
      <c r="M329" s="690">
        <v>11</v>
      </c>
      <c r="N329" s="690">
        <v>30</v>
      </c>
      <c r="O329" s="47"/>
      <c r="P329" s="47">
        <v>39.799999999999997</v>
      </c>
      <c r="Q329" s="45"/>
      <c r="R329" s="47">
        <v>11</v>
      </c>
      <c r="S329" s="677">
        <f>SUM(M329:P329)</f>
        <v>80.8</v>
      </c>
      <c r="T329" s="677">
        <f>SUM(MG[[#This Row],[G 710µ]:[G 450µ]])</f>
        <v>80.8</v>
      </c>
      <c r="U329" s="48"/>
      <c r="V329" s="47">
        <v>1</v>
      </c>
      <c r="W329" s="690">
        <v>3</v>
      </c>
      <c r="X329" s="46">
        <v>78.849999999999994</v>
      </c>
      <c r="Y329" s="46">
        <v>-0.55000000000000004</v>
      </c>
      <c r="Z329" s="46">
        <v>24.45</v>
      </c>
      <c r="AA329" s="689">
        <v>4</v>
      </c>
      <c r="AB329" s="689">
        <v>32</v>
      </c>
      <c r="AC329" s="39"/>
      <c r="AD329" s="43"/>
      <c r="AE329" s="694"/>
      <c r="AF329" s="725" t="s">
        <v>55</v>
      </c>
      <c r="AG329" s="725" t="s">
        <v>55</v>
      </c>
      <c r="AH329" s="726" t="s">
        <v>55</v>
      </c>
      <c r="AI329" s="727"/>
      <c r="AJ329" s="728" t="s">
        <v>32</v>
      </c>
      <c r="AK329" s="1266" t="s">
        <v>3839</v>
      </c>
    </row>
    <row r="330" spans="1:46" ht="15.75" customHeight="1">
      <c r="A330" s="53">
        <v>45750</v>
      </c>
      <c r="B330" s="52" t="s">
        <v>3569</v>
      </c>
      <c r="C330" s="51">
        <v>0.41666666666666669</v>
      </c>
      <c r="D330" s="50">
        <v>2502531</v>
      </c>
      <c r="E330" s="686" t="s">
        <v>39</v>
      </c>
      <c r="F330" s="50" t="s">
        <v>55</v>
      </c>
      <c r="G330" s="49">
        <v>14.52</v>
      </c>
      <c r="H330" s="49"/>
      <c r="I330" s="49"/>
      <c r="J330" s="39"/>
      <c r="K330" s="45"/>
      <c r="L330" s="47">
        <v>5</v>
      </c>
      <c r="M330" s="690">
        <v>11</v>
      </c>
      <c r="N330" s="690">
        <v>30</v>
      </c>
      <c r="O330" s="47"/>
      <c r="P330" s="47">
        <v>39.799999999999997</v>
      </c>
      <c r="Q330" s="45"/>
      <c r="R330" s="47">
        <v>11</v>
      </c>
      <c r="S330" s="677">
        <f>SUM(M330:P330)</f>
        <v>80.8</v>
      </c>
      <c r="T330" s="677">
        <f>SUM(MG[[#This Row],[G 710µ]:[G 450µ]])</f>
        <v>80.8</v>
      </c>
      <c r="U330" s="48"/>
      <c r="V330" s="47">
        <v>1</v>
      </c>
      <c r="W330" s="690">
        <v>3</v>
      </c>
      <c r="X330" s="46">
        <v>78.849999999999994</v>
      </c>
      <c r="Y330" s="46">
        <v>-0.55000000000000004</v>
      </c>
      <c r="Z330" s="46">
        <v>24.45</v>
      </c>
      <c r="AA330" s="689">
        <v>4</v>
      </c>
      <c r="AB330" s="689">
        <v>32</v>
      </c>
      <c r="AC330" s="39"/>
      <c r="AD330" s="43"/>
      <c r="AE330" s="694"/>
      <c r="AF330" s="725" t="s">
        <v>55</v>
      </c>
      <c r="AG330" s="725" t="s">
        <v>55</v>
      </c>
      <c r="AH330" s="726" t="s">
        <v>55</v>
      </c>
      <c r="AI330" s="727"/>
      <c r="AJ330" s="728" t="s">
        <v>32</v>
      </c>
      <c r="AK330" s="1266" t="s">
        <v>3840</v>
      </c>
    </row>
    <row r="331" spans="1:46" ht="15.75" customHeight="1">
      <c r="A331" s="53">
        <v>45751</v>
      </c>
      <c r="B331" s="52" t="s">
        <v>3569</v>
      </c>
      <c r="C331" s="51">
        <v>0.45833333333333331</v>
      </c>
      <c r="D331" s="50">
        <v>2502749</v>
      </c>
      <c r="E331" s="686" t="s">
        <v>39</v>
      </c>
      <c r="F331" s="50" t="s">
        <v>55</v>
      </c>
      <c r="G331" s="49">
        <v>14.23</v>
      </c>
      <c r="H331" s="49"/>
      <c r="I331" s="49">
        <v>14.24</v>
      </c>
      <c r="J331" s="39"/>
      <c r="K331" s="45"/>
      <c r="L331" s="47">
        <v>2.4</v>
      </c>
      <c r="M331" s="690">
        <v>4.8</v>
      </c>
      <c r="N331" s="690">
        <v>18.88</v>
      </c>
      <c r="O331" s="47"/>
      <c r="P331" s="47">
        <v>37.4</v>
      </c>
      <c r="Q331" s="45"/>
      <c r="R331" s="47">
        <v>18.600000000000001</v>
      </c>
      <c r="S331" s="677">
        <f>SUM(M331:P331)</f>
        <v>61.08</v>
      </c>
      <c r="T331" s="677">
        <f>SUM(MG[[#This Row],[G 710µ]:[G 450µ]])</f>
        <v>74.88</v>
      </c>
      <c r="U331" s="48"/>
      <c r="V331" s="47">
        <v>5</v>
      </c>
      <c r="W331" s="690">
        <v>8.6</v>
      </c>
      <c r="X331" s="46">
        <v>78.540000000000006</v>
      </c>
      <c r="Y331" s="46">
        <v>-0.44</v>
      </c>
      <c r="Z331" s="46">
        <v>29.49</v>
      </c>
      <c r="AA331" s="689">
        <v>9</v>
      </c>
      <c r="AB331" s="689">
        <v>110</v>
      </c>
      <c r="AC331" s="39"/>
      <c r="AD331" s="43"/>
      <c r="AE331" s="694" t="s">
        <v>27</v>
      </c>
      <c r="AF331" s="725" t="s">
        <v>55</v>
      </c>
      <c r="AG331" s="725" t="s">
        <v>55</v>
      </c>
      <c r="AH331" s="726" t="s">
        <v>55</v>
      </c>
      <c r="AI331" s="727"/>
      <c r="AJ331" s="728" t="s">
        <v>32</v>
      </c>
      <c r="AK331" s="1266" t="s">
        <v>3841</v>
      </c>
    </row>
    <row r="332" spans="1:46" ht="15.75" customHeight="1">
      <c r="A332" s="53">
        <v>45752</v>
      </c>
      <c r="B332" s="52" t="s">
        <v>3569</v>
      </c>
      <c r="C332" s="51">
        <v>0.45833333333333331</v>
      </c>
      <c r="D332" s="50">
        <v>2502800</v>
      </c>
      <c r="E332" s="686" t="s">
        <v>39</v>
      </c>
      <c r="F332" s="50" t="s">
        <v>55</v>
      </c>
      <c r="G332" s="49">
        <v>14.03</v>
      </c>
      <c r="H332" s="49"/>
      <c r="I332" s="49"/>
      <c r="J332" s="39"/>
      <c r="K332" s="45"/>
      <c r="L332" s="47"/>
      <c r="M332" s="690"/>
      <c r="N332" s="690"/>
      <c r="O332" s="47"/>
      <c r="P332" s="47"/>
      <c r="Q332" s="45"/>
      <c r="R332" s="47"/>
      <c r="S332" s="677"/>
      <c r="T332" s="677"/>
      <c r="U332" s="48"/>
      <c r="V332" s="47"/>
      <c r="W332" s="690"/>
      <c r="X332" s="46"/>
      <c r="Y332" s="46"/>
      <c r="Z332" s="46"/>
      <c r="AA332" s="689"/>
      <c r="AB332" s="689"/>
      <c r="AC332" s="39"/>
      <c r="AD332" s="43"/>
      <c r="AE332" s="694"/>
      <c r="AF332" s="725" t="s">
        <v>55</v>
      </c>
      <c r="AG332" s="725" t="s">
        <v>55</v>
      </c>
      <c r="AH332" s="726" t="s">
        <v>55</v>
      </c>
      <c r="AI332" s="727"/>
      <c r="AJ332" s="728" t="s">
        <v>32</v>
      </c>
      <c r="AK332" s="1266" t="s">
        <v>3842</v>
      </c>
    </row>
    <row r="333" spans="1:46" ht="15.75" customHeight="1">
      <c r="A333" s="53">
        <v>45754</v>
      </c>
      <c r="B333" s="52" t="s">
        <v>3569</v>
      </c>
      <c r="C333" s="51">
        <v>0.58680555555555558</v>
      </c>
      <c r="D333" s="50">
        <v>2502857</v>
      </c>
      <c r="E333" s="686" t="s">
        <v>39</v>
      </c>
      <c r="F333" s="50" t="s">
        <v>55</v>
      </c>
      <c r="G333" s="49">
        <v>14.02</v>
      </c>
      <c r="H333" s="49"/>
      <c r="I333" s="49">
        <v>14</v>
      </c>
      <c r="J333" s="39">
        <v>0.68899999999999995</v>
      </c>
      <c r="K333" s="45"/>
      <c r="L333" s="47">
        <v>1.2</v>
      </c>
      <c r="M333" s="690">
        <v>4</v>
      </c>
      <c r="N333" s="690">
        <v>19.96</v>
      </c>
      <c r="O333" s="47"/>
      <c r="P333" s="47">
        <v>42.34</v>
      </c>
      <c r="Q333" s="45"/>
      <c r="R333" s="47">
        <v>18.38</v>
      </c>
      <c r="S333" s="677">
        <f>SUM(M333:P333)</f>
        <v>66.300000000000011</v>
      </c>
      <c r="T333" s="677">
        <f>SUM(MG[[#This Row],[G 710µ]:[G 450µ]])</f>
        <v>80.680000000000007</v>
      </c>
      <c r="U333" s="48"/>
      <c r="V333" s="47">
        <v>4.22</v>
      </c>
      <c r="W333" s="690">
        <v>7.54</v>
      </c>
      <c r="X333" s="46">
        <v>77.8</v>
      </c>
      <c r="Y333" s="46">
        <v>-0.08</v>
      </c>
      <c r="Z333" s="46">
        <v>23.15</v>
      </c>
      <c r="AA333" s="689">
        <v>5</v>
      </c>
      <c r="AB333" s="689">
        <v>92</v>
      </c>
      <c r="AC333" s="39"/>
      <c r="AD333" s="43"/>
      <c r="AE333" s="694" t="s">
        <v>27</v>
      </c>
      <c r="AF333" s="725" t="s">
        <v>55</v>
      </c>
      <c r="AG333" s="725" t="s">
        <v>55</v>
      </c>
      <c r="AH333" s="726" t="s">
        <v>55</v>
      </c>
      <c r="AI333" s="727"/>
      <c r="AJ333" s="728" t="s">
        <v>32</v>
      </c>
      <c r="AK333" s="1266" t="s">
        <v>3843</v>
      </c>
    </row>
    <row r="334" spans="1:46" ht="15.75" customHeight="1">
      <c r="A334" s="53">
        <v>45755</v>
      </c>
      <c r="B334" s="52" t="s">
        <v>3569</v>
      </c>
      <c r="C334" s="51">
        <v>0.59722222222222221</v>
      </c>
      <c r="D334" s="50">
        <v>2502884</v>
      </c>
      <c r="E334" s="686" t="s">
        <v>39</v>
      </c>
      <c r="F334" s="50" t="s">
        <v>55</v>
      </c>
      <c r="G334" s="49">
        <v>14.27</v>
      </c>
      <c r="H334" s="49"/>
      <c r="I334" s="49">
        <v>14.09</v>
      </c>
      <c r="J334" s="39"/>
      <c r="K334" s="45"/>
      <c r="L334" s="47">
        <v>2.82</v>
      </c>
      <c r="M334" s="690">
        <v>4.92</v>
      </c>
      <c r="N334" s="690">
        <v>23.92</v>
      </c>
      <c r="O334" s="47"/>
      <c r="P334" s="47">
        <v>42.1</v>
      </c>
      <c r="Q334" s="45"/>
      <c r="R334" s="47">
        <v>15.96</v>
      </c>
      <c r="S334" s="677">
        <f>SUM(M334:P334)</f>
        <v>70.94</v>
      </c>
      <c r="T334" s="677">
        <f>SUM(MG[[#This Row],[G 710µ]:[G 450µ]])</f>
        <v>81.980000000000018</v>
      </c>
      <c r="U334" s="48"/>
      <c r="V334" s="47">
        <v>2.6</v>
      </c>
      <c r="W334" s="690">
        <v>4.82</v>
      </c>
      <c r="X334" s="46">
        <v>79.27</v>
      </c>
      <c r="Y334" s="46">
        <v>-0.59</v>
      </c>
      <c r="Z334" s="46">
        <v>22.88</v>
      </c>
      <c r="AA334" s="689">
        <v>4</v>
      </c>
      <c r="AB334" s="689">
        <v>62</v>
      </c>
      <c r="AC334" s="39"/>
      <c r="AD334" s="43"/>
      <c r="AE334" s="694" t="s">
        <v>27</v>
      </c>
      <c r="AF334" s="725" t="s">
        <v>55</v>
      </c>
      <c r="AG334" s="725" t="s">
        <v>55</v>
      </c>
      <c r="AH334" s="726" t="s">
        <v>55</v>
      </c>
      <c r="AI334" s="727"/>
      <c r="AJ334" s="728" t="s">
        <v>32</v>
      </c>
      <c r="AK334" s="1266" t="s">
        <v>3844</v>
      </c>
    </row>
    <row r="335" spans="1:46" ht="15.75" customHeight="1">
      <c r="A335" s="53">
        <v>45756</v>
      </c>
      <c r="B335" s="52" t="s">
        <v>3569</v>
      </c>
      <c r="C335" s="51">
        <v>0.41666666666666669</v>
      </c>
      <c r="D335" s="50">
        <v>2502932</v>
      </c>
      <c r="E335" s="686" t="s">
        <v>39</v>
      </c>
      <c r="F335" s="50" t="s">
        <v>55</v>
      </c>
      <c r="G335" s="49">
        <v>14.9</v>
      </c>
      <c r="H335" s="49"/>
      <c r="I335" s="49">
        <v>14.9</v>
      </c>
      <c r="J335" s="39">
        <v>0.69</v>
      </c>
      <c r="K335" s="45"/>
      <c r="L335" s="47"/>
      <c r="M335" s="47"/>
      <c r="N335" s="47"/>
      <c r="O335" s="47"/>
      <c r="P335" s="47"/>
      <c r="Q335" s="45"/>
      <c r="R335" s="47"/>
      <c r="S335" s="677"/>
      <c r="T335" s="677"/>
      <c r="U335" s="48"/>
      <c r="V335" s="47"/>
      <c r="W335" s="47"/>
      <c r="X335" s="46"/>
      <c r="Y335" s="46"/>
      <c r="Z335" s="46"/>
      <c r="AA335" s="45"/>
      <c r="AB335" s="689"/>
      <c r="AC335" s="39"/>
      <c r="AD335" s="43"/>
      <c r="AE335" s="125"/>
      <c r="AF335" s="725" t="s">
        <v>55</v>
      </c>
      <c r="AG335" s="725" t="s">
        <v>55</v>
      </c>
      <c r="AH335" s="726" t="s">
        <v>55</v>
      </c>
      <c r="AI335" s="727"/>
      <c r="AJ335" s="728" t="s">
        <v>32</v>
      </c>
      <c r="AK335" s="1266" t="s">
        <v>3845</v>
      </c>
    </row>
    <row r="336" spans="1:46" ht="15.75" customHeight="1">
      <c r="A336" s="53">
        <v>45757</v>
      </c>
      <c r="B336" s="52" t="s">
        <v>3569</v>
      </c>
      <c r="C336" s="51">
        <v>0.4375</v>
      </c>
      <c r="D336" s="50">
        <v>2502974</v>
      </c>
      <c r="E336" s="686" t="s">
        <v>39</v>
      </c>
      <c r="F336" s="50" t="s">
        <v>55</v>
      </c>
      <c r="G336" s="49">
        <v>14.44</v>
      </c>
      <c r="H336" s="49"/>
      <c r="I336" s="49"/>
      <c r="J336" s="39"/>
      <c r="K336" s="45"/>
      <c r="L336" s="47">
        <v>1.88</v>
      </c>
      <c r="M336" s="690">
        <v>3.9</v>
      </c>
      <c r="N336" s="690">
        <v>22.32</v>
      </c>
      <c r="O336" s="47"/>
      <c r="P336" s="47">
        <v>48.24</v>
      </c>
      <c r="Q336" s="45"/>
      <c r="R336" s="47">
        <v>17.84</v>
      </c>
      <c r="S336" s="677">
        <f>SUM(M336:P336)</f>
        <v>74.460000000000008</v>
      </c>
      <c r="T336" s="677">
        <f>SUM(MG[[#This Row],[G 710µ]:[G 450µ]])</f>
        <v>88.4</v>
      </c>
      <c r="U336" s="48"/>
      <c r="V336" s="47">
        <v>1.5</v>
      </c>
      <c r="W336" s="690">
        <v>3.32</v>
      </c>
      <c r="X336" s="46">
        <v>79.849999999999994</v>
      </c>
      <c r="Y336" s="46">
        <v>-1.3</v>
      </c>
      <c r="Z336" s="46">
        <v>23.29</v>
      </c>
      <c r="AA336" s="689">
        <v>3</v>
      </c>
      <c r="AB336" s="689">
        <v>45</v>
      </c>
      <c r="AC336" s="39"/>
      <c r="AD336" s="43"/>
      <c r="AE336" s="694" t="s">
        <v>27</v>
      </c>
      <c r="AF336" s="725" t="s">
        <v>55</v>
      </c>
      <c r="AG336" s="725" t="s">
        <v>55</v>
      </c>
      <c r="AH336" s="726" t="s">
        <v>55</v>
      </c>
      <c r="AI336" s="727"/>
      <c r="AJ336" s="728" t="s">
        <v>32</v>
      </c>
      <c r="AK336" s="1266" t="s">
        <v>3846</v>
      </c>
    </row>
    <row r="337" spans="1:37" ht="15.75" customHeight="1">
      <c r="A337" s="53">
        <v>45758</v>
      </c>
      <c r="B337" s="52" t="s">
        <v>3569</v>
      </c>
      <c r="C337" s="51">
        <v>0.4375</v>
      </c>
      <c r="D337" s="50">
        <v>2503008</v>
      </c>
      <c r="E337" s="686" t="s">
        <v>39</v>
      </c>
      <c r="F337" s="50" t="s">
        <v>55</v>
      </c>
      <c r="G337" s="49">
        <v>14.54</v>
      </c>
      <c r="H337" s="49"/>
      <c r="I337" s="49"/>
      <c r="J337" s="39"/>
      <c r="K337" s="45"/>
      <c r="L337" s="47"/>
      <c r="M337" s="690"/>
      <c r="N337" s="690"/>
      <c r="O337" s="47"/>
      <c r="P337" s="47"/>
      <c r="Q337" s="45"/>
      <c r="R337" s="47"/>
      <c r="S337" s="677"/>
      <c r="T337" s="677"/>
      <c r="U337" s="48"/>
      <c r="V337" s="47"/>
      <c r="W337" s="690"/>
      <c r="X337" s="46">
        <v>78.540000000000006</v>
      </c>
      <c r="Y337" s="46">
        <v>-1.27</v>
      </c>
      <c r="Z337" s="46">
        <v>24.76</v>
      </c>
      <c r="AA337" s="689">
        <v>4</v>
      </c>
      <c r="AB337" s="689">
        <v>56</v>
      </c>
      <c r="AC337" s="39"/>
      <c r="AD337" s="43"/>
      <c r="AE337" s="694" t="s">
        <v>27</v>
      </c>
      <c r="AF337" s="725" t="s">
        <v>55</v>
      </c>
      <c r="AG337" s="725" t="s">
        <v>55</v>
      </c>
      <c r="AH337" s="726" t="s">
        <v>55</v>
      </c>
      <c r="AI337" s="727"/>
      <c r="AJ337" s="728" t="s">
        <v>32</v>
      </c>
      <c r="AK337" s="1266" t="s">
        <v>3847</v>
      </c>
    </row>
    <row r="338" spans="1:37" ht="15.75" customHeight="1">
      <c r="A338" s="53">
        <v>45762</v>
      </c>
      <c r="B338" s="52" t="s">
        <v>3569</v>
      </c>
      <c r="C338" s="51">
        <v>0.4375</v>
      </c>
      <c r="D338" s="50">
        <v>2503095</v>
      </c>
      <c r="E338" s="686" t="s">
        <v>60</v>
      </c>
      <c r="F338" s="50" t="s">
        <v>55</v>
      </c>
      <c r="G338" s="49">
        <v>14.78</v>
      </c>
      <c r="H338" s="49">
        <v>14.5</v>
      </c>
      <c r="I338" s="49">
        <v>14.76</v>
      </c>
      <c r="J338" s="39">
        <v>0.69</v>
      </c>
      <c r="K338" s="45"/>
      <c r="L338" s="47">
        <v>1.32</v>
      </c>
      <c r="M338" s="690">
        <v>3.62</v>
      </c>
      <c r="N338" s="690">
        <v>21.32</v>
      </c>
      <c r="O338" s="47"/>
      <c r="P338" s="47">
        <v>47.6</v>
      </c>
      <c r="Q338" s="45"/>
      <c r="R338" s="47">
        <v>19.04</v>
      </c>
      <c r="S338" s="677">
        <f>SUM(M338:P338)</f>
        <v>72.540000000000006</v>
      </c>
      <c r="T338" s="677">
        <f>SUM(MG[[#This Row],[G 710µ]:[G 450µ]])</f>
        <v>87.960000000000008</v>
      </c>
      <c r="U338" s="48"/>
      <c r="V338" s="47">
        <v>3</v>
      </c>
      <c r="W338" s="690">
        <v>4.5</v>
      </c>
      <c r="X338" s="46">
        <v>77.87</v>
      </c>
      <c r="Y338" s="46">
        <v>-0.56000000000000005</v>
      </c>
      <c r="Z338" s="46">
        <v>24.06</v>
      </c>
      <c r="AA338" s="689">
        <v>2</v>
      </c>
      <c r="AB338" s="689">
        <v>35</v>
      </c>
      <c r="AC338" s="39"/>
      <c r="AD338" s="798" t="s">
        <v>3848</v>
      </c>
      <c r="AE338" s="694" t="s">
        <v>62</v>
      </c>
      <c r="AF338" s="725" t="s">
        <v>55</v>
      </c>
      <c r="AG338" s="725" t="s">
        <v>55</v>
      </c>
      <c r="AH338" s="726" t="s">
        <v>55</v>
      </c>
      <c r="AI338" s="727"/>
      <c r="AJ338" s="728" t="s">
        <v>32</v>
      </c>
      <c r="AK338" s="1266" t="s">
        <v>3849</v>
      </c>
    </row>
    <row r="339" spans="1:37" ht="15.75" customHeight="1">
      <c r="A339" s="53">
        <v>45762</v>
      </c>
      <c r="B339" s="52" t="s">
        <v>3569</v>
      </c>
      <c r="C339" s="51">
        <v>0.58333333333333337</v>
      </c>
      <c r="D339" s="50">
        <v>2503117</v>
      </c>
      <c r="E339" s="686" t="s">
        <v>60</v>
      </c>
      <c r="F339" s="50" t="s">
        <v>55</v>
      </c>
      <c r="G339" s="49">
        <v>14.52</v>
      </c>
      <c r="H339" s="49"/>
      <c r="I339" s="49">
        <v>14.69</v>
      </c>
      <c r="J339" s="39">
        <v>0.69</v>
      </c>
      <c r="K339" s="45"/>
      <c r="L339" s="47"/>
      <c r="M339" s="690"/>
      <c r="N339" s="690"/>
      <c r="O339" s="47"/>
      <c r="P339" s="47"/>
      <c r="Q339" s="45"/>
      <c r="R339" s="47"/>
      <c r="S339" s="677"/>
      <c r="T339" s="677"/>
      <c r="U339" s="48"/>
      <c r="V339" s="47"/>
      <c r="W339" s="690"/>
      <c r="X339" s="46">
        <v>77.849999999999994</v>
      </c>
      <c r="Y339" s="46">
        <v>-0.38</v>
      </c>
      <c r="Z339" s="46">
        <v>23.45</v>
      </c>
      <c r="AA339" s="689">
        <v>2</v>
      </c>
      <c r="AB339" s="689">
        <v>35</v>
      </c>
      <c r="AC339" s="39"/>
      <c r="AD339" s="798" t="s">
        <v>3848</v>
      </c>
      <c r="AE339" s="694" t="s">
        <v>62</v>
      </c>
      <c r="AF339" s="725" t="s">
        <v>55</v>
      </c>
      <c r="AG339" s="725" t="s">
        <v>55</v>
      </c>
      <c r="AH339" s="726" t="s">
        <v>55</v>
      </c>
      <c r="AI339" s="727"/>
      <c r="AJ339" s="728" t="s">
        <v>32</v>
      </c>
      <c r="AK339" s="1266" t="s">
        <v>3850</v>
      </c>
    </row>
    <row r="340" spans="1:37" ht="15.75" customHeight="1">
      <c r="A340" s="53">
        <v>45763</v>
      </c>
      <c r="B340" s="52" t="s">
        <v>3569</v>
      </c>
      <c r="C340" s="51">
        <v>0.41666666666666669</v>
      </c>
      <c r="D340" s="50">
        <v>2503150</v>
      </c>
      <c r="E340" s="686" t="s">
        <v>60</v>
      </c>
      <c r="F340" s="50" t="s">
        <v>55</v>
      </c>
      <c r="G340" s="49">
        <v>14.82</v>
      </c>
      <c r="H340" s="49"/>
      <c r="I340" s="49"/>
      <c r="J340" s="39">
        <v>0.69</v>
      </c>
      <c r="K340" s="45"/>
      <c r="L340" s="47">
        <v>2.52</v>
      </c>
      <c r="M340" s="690">
        <v>5.12</v>
      </c>
      <c r="N340" s="690">
        <v>25.72</v>
      </c>
      <c r="O340" s="47"/>
      <c r="P340" s="47">
        <v>44.5</v>
      </c>
      <c r="Q340" s="45"/>
      <c r="R340" s="47">
        <v>15.52</v>
      </c>
      <c r="S340" s="677">
        <f>SUM(M340:P340)</f>
        <v>75.34</v>
      </c>
      <c r="T340" s="677">
        <f>SUM(MG[[#This Row],[G 710µ]:[G 450µ]])</f>
        <v>85.74</v>
      </c>
      <c r="U340" s="48"/>
      <c r="V340" s="47">
        <v>2</v>
      </c>
      <c r="W340" s="690">
        <v>4.28</v>
      </c>
      <c r="X340" s="46">
        <v>77</v>
      </c>
      <c r="Y340" s="46">
        <v>-0.28000000000000003</v>
      </c>
      <c r="Z340" s="46">
        <v>22.81</v>
      </c>
      <c r="AA340" s="689">
        <v>3</v>
      </c>
      <c r="AB340" s="689">
        <v>40</v>
      </c>
      <c r="AC340" s="39"/>
      <c r="AD340" s="798" t="s">
        <v>3848</v>
      </c>
      <c r="AE340" s="694" t="s">
        <v>62</v>
      </c>
      <c r="AF340" s="725" t="s">
        <v>55</v>
      </c>
      <c r="AG340" s="725" t="s">
        <v>55</v>
      </c>
      <c r="AH340" s="726" t="s">
        <v>55</v>
      </c>
      <c r="AI340" s="727"/>
      <c r="AJ340" s="728" t="s">
        <v>32</v>
      </c>
      <c r="AK340" s="1266" t="s">
        <v>3851</v>
      </c>
    </row>
    <row r="341" spans="1:37" ht="15.75" customHeight="1">
      <c r="A341" s="53">
        <v>45763</v>
      </c>
      <c r="B341" s="52" t="s">
        <v>3569</v>
      </c>
      <c r="C341" s="51">
        <v>0.5625</v>
      </c>
      <c r="D341" s="50">
        <v>2503155</v>
      </c>
      <c r="E341" s="686" t="s">
        <v>60</v>
      </c>
      <c r="F341" s="50" t="s">
        <v>55</v>
      </c>
      <c r="G341" s="49">
        <v>14.86</v>
      </c>
      <c r="H341" s="49"/>
      <c r="I341" s="49"/>
      <c r="J341" s="39">
        <v>0.69</v>
      </c>
      <c r="K341" s="45"/>
      <c r="L341" s="47"/>
      <c r="M341" s="690"/>
      <c r="N341" s="690"/>
      <c r="O341" s="47"/>
      <c r="P341" s="47"/>
      <c r="Q341" s="45"/>
      <c r="R341" s="47"/>
      <c r="S341" s="677"/>
      <c r="T341" s="677"/>
      <c r="U341" s="48"/>
      <c r="V341" s="47"/>
      <c r="W341" s="690"/>
      <c r="X341" s="46">
        <v>76.099999999999994</v>
      </c>
      <c r="Y341" s="46">
        <v>0.08</v>
      </c>
      <c r="Z341" s="46">
        <v>23.35</v>
      </c>
      <c r="AA341" s="689"/>
      <c r="AB341" s="689"/>
      <c r="AC341" s="39"/>
      <c r="AD341" s="798"/>
      <c r="AE341" s="694" t="s">
        <v>62</v>
      </c>
      <c r="AF341" s="725" t="s">
        <v>55</v>
      </c>
      <c r="AG341" s="725" t="s">
        <v>55</v>
      </c>
      <c r="AH341" s="726" t="s">
        <v>55</v>
      </c>
      <c r="AI341" s="727"/>
      <c r="AJ341" s="728" t="s">
        <v>32</v>
      </c>
      <c r="AK341" s="1266" t="s">
        <v>3852</v>
      </c>
    </row>
    <row r="342" spans="1:37" ht="15.75" customHeight="1">
      <c r="A342" s="53">
        <v>45764</v>
      </c>
      <c r="B342" s="52" t="s">
        <v>3569</v>
      </c>
      <c r="C342" s="51">
        <v>0.35416666666666669</v>
      </c>
      <c r="D342" s="50">
        <v>2503178</v>
      </c>
      <c r="E342" s="686" t="s">
        <v>60</v>
      </c>
      <c r="F342" s="50" t="s">
        <v>55</v>
      </c>
      <c r="G342" s="49">
        <v>14.27</v>
      </c>
      <c r="H342" s="49"/>
      <c r="I342" s="49"/>
      <c r="J342" s="39">
        <v>0.68300000000000005</v>
      </c>
      <c r="K342" s="45"/>
      <c r="L342" s="47">
        <v>2.2400000000000002</v>
      </c>
      <c r="M342" s="690">
        <v>4.9000000000000004</v>
      </c>
      <c r="N342" s="690">
        <v>23.34</v>
      </c>
      <c r="O342" s="47"/>
      <c r="P342" s="47">
        <v>45.4</v>
      </c>
      <c r="Q342" s="45"/>
      <c r="R342" s="47">
        <v>16.48</v>
      </c>
      <c r="S342" s="677">
        <f>SUM(M342:P342)</f>
        <v>73.64</v>
      </c>
      <c r="T342" s="677">
        <f>SUM(MG[[#This Row],[G 710µ]:[G 450µ]])</f>
        <v>85.22</v>
      </c>
      <c r="U342" s="48"/>
      <c r="V342" s="47">
        <v>1.6</v>
      </c>
      <c r="W342" s="690">
        <v>4.5</v>
      </c>
      <c r="X342" s="46">
        <v>77.59</v>
      </c>
      <c r="Y342" s="46">
        <v>-0.19</v>
      </c>
      <c r="Z342" s="46">
        <v>22.36</v>
      </c>
      <c r="AA342" s="689">
        <v>4</v>
      </c>
      <c r="AB342" s="689">
        <v>30</v>
      </c>
      <c r="AC342" s="39"/>
      <c r="AD342" s="798"/>
      <c r="AE342" s="694" t="s">
        <v>27</v>
      </c>
      <c r="AF342" s="725" t="s">
        <v>55</v>
      </c>
      <c r="AG342" s="725" t="s">
        <v>55</v>
      </c>
      <c r="AH342" s="726" t="s">
        <v>55</v>
      </c>
      <c r="AI342" s="727"/>
      <c r="AJ342" s="728" t="s">
        <v>32</v>
      </c>
      <c r="AK342" s="1266" t="s">
        <v>3853</v>
      </c>
    </row>
    <row r="343" spans="1:37" ht="15.75" customHeight="1">
      <c r="A343" s="53">
        <v>45765</v>
      </c>
      <c r="B343" s="52" t="s">
        <v>3569</v>
      </c>
      <c r="C343" s="51">
        <v>0.35416666666666669</v>
      </c>
      <c r="D343" s="50">
        <v>2503191</v>
      </c>
      <c r="E343" s="686" t="s">
        <v>60</v>
      </c>
      <c r="F343" s="50" t="s">
        <v>55</v>
      </c>
      <c r="G343" s="49">
        <v>14.36</v>
      </c>
      <c r="H343" s="49"/>
      <c r="I343" s="49">
        <v>14.52</v>
      </c>
      <c r="J343" s="39">
        <v>0.69</v>
      </c>
      <c r="K343" s="45"/>
      <c r="L343" s="47">
        <v>3</v>
      </c>
      <c r="M343" s="690">
        <v>4</v>
      </c>
      <c r="N343" s="690">
        <v>24</v>
      </c>
      <c r="O343" s="47"/>
      <c r="P343" s="47">
        <v>44</v>
      </c>
      <c r="Q343" s="45"/>
      <c r="R343" s="47">
        <v>16.48</v>
      </c>
      <c r="S343" s="677">
        <f>SUM(M343:P343)</f>
        <v>72</v>
      </c>
      <c r="T343" s="677">
        <f>SUM(MG[[#This Row],[G 710µ]:[G 450µ]])</f>
        <v>84.48</v>
      </c>
      <c r="U343" s="48"/>
      <c r="V343" s="47">
        <v>1.6</v>
      </c>
      <c r="W343" s="690">
        <v>4.5</v>
      </c>
      <c r="X343" s="46">
        <v>77.209999999999994</v>
      </c>
      <c r="Y343" s="46">
        <v>-0.18</v>
      </c>
      <c r="Z343" s="46">
        <v>23.23</v>
      </c>
      <c r="AA343" s="689">
        <v>3</v>
      </c>
      <c r="AB343" s="689">
        <v>25</v>
      </c>
      <c r="AC343" s="39"/>
      <c r="AD343" s="798"/>
      <c r="AE343" s="694" t="s">
        <v>27</v>
      </c>
      <c r="AF343" s="725" t="s">
        <v>55</v>
      </c>
      <c r="AG343" s="725" t="s">
        <v>55</v>
      </c>
      <c r="AH343" s="726" t="s">
        <v>55</v>
      </c>
      <c r="AI343" s="727"/>
      <c r="AJ343" s="728" t="s">
        <v>32</v>
      </c>
      <c r="AK343" s="1266" t="s">
        <v>3854</v>
      </c>
    </row>
    <row r="344" spans="1:37" ht="15.75" customHeight="1">
      <c r="A344" s="53">
        <v>45768</v>
      </c>
      <c r="B344" s="52" t="s">
        <v>3569</v>
      </c>
      <c r="C344" s="51">
        <v>0.35416666666666669</v>
      </c>
      <c r="D344" s="50">
        <v>2503277</v>
      </c>
      <c r="E344" s="686" t="s">
        <v>60</v>
      </c>
      <c r="F344" s="50" t="s">
        <v>55</v>
      </c>
      <c r="G344" s="49">
        <v>14.31</v>
      </c>
      <c r="H344" s="49"/>
      <c r="I344" s="49"/>
      <c r="J344" s="39"/>
      <c r="K344" s="45"/>
      <c r="L344" s="47">
        <v>1.66</v>
      </c>
      <c r="M344" s="690">
        <v>4.4000000000000004</v>
      </c>
      <c r="N344" s="690">
        <v>22.44</v>
      </c>
      <c r="O344" s="47"/>
      <c r="P344" s="47">
        <v>48</v>
      </c>
      <c r="Q344" s="45"/>
      <c r="R344" s="47">
        <v>17.34</v>
      </c>
      <c r="S344" s="677">
        <f>SUM(M344:P344)</f>
        <v>74.84</v>
      </c>
      <c r="T344" s="677">
        <f>SUM(MG[[#This Row],[G 710µ]:[G 450µ]])</f>
        <v>87.78</v>
      </c>
      <c r="U344" s="48"/>
      <c r="V344" s="47">
        <v>1.34</v>
      </c>
      <c r="W344" s="690">
        <v>3.64</v>
      </c>
      <c r="X344" s="46">
        <v>78.14</v>
      </c>
      <c r="Y344" s="46">
        <v>0.43</v>
      </c>
      <c r="Z344" s="46">
        <v>23.3</v>
      </c>
      <c r="AA344" s="689"/>
      <c r="AB344" s="689"/>
      <c r="AC344" s="39"/>
      <c r="AD344" s="798"/>
      <c r="AE344" s="694"/>
      <c r="AF344" s="725" t="s">
        <v>55</v>
      </c>
      <c r="AG344" s="725" t="s">
        <v>55</v>
      </c>
      <c r="AH344" s="726" t="s">
        <v>55</v>
      </c>
      <c r="AI344" s="727"/>
      <c r="AJ344" s="728" t="s">
        <v>32</v>
      </c>
      <c r="AK344" s="1266" t="s">
        <v>3855</v>
      </c>
    </row>
    <row r="345" spans="1:37" ht="15.75" customHeight="1">
      <c r="A345" s="53">
        <v>45769</v>
      </c>
      <c r="B345" s="52" t="s">
        <v>3569</v>
      </c>
      <c r="C345" s="51">
        <v>0.35416666666666669</v>
      </c>
      <c r="D345" s="50">
        <v>2503324</v>
      </c>
      <c r="E345" s="686" t="s">
        <v>60</v>
      </c>
      <c r="F345" s="50" t="s">
        <v>55</v>
      </c>
      <c r="G345" s="49">
        <v>14.14</v>
      </c>
      <c r="H345" s="49"/>
      <c r="I345" s="49">
        <v>14</v>
      </c>
      <c r="J345" s="39"/>
      <c r="K345" s="45"/>
      <c r="L345" s="47"/>
      <c r="M345" s="690"/>
      <c r="N345" s="690"/>
      <c r="O345" s="47"/>
      <c r="P345" s="47"/>
      <c r="Q345" s="45"/>
      <c r="R345" s="47"/>
      <c r="S345" s="677"/>
      <c r="T345" s="677"/>
      <c r="U345" s="48"/>
      <c r="V345" s="47"/>
      <c r="W345" s="690"/>
      <c r="X345" s="46">
        <v>77.8</v>
      </c>
      <c r="Y345" s="46">
        <v>-0.21</v>
      </c>
      <c r="Z345" s="46">
        <v>23</v>
      </c>
      <c r="AA345" s="689"/>
      <c r="AB345" s="689"/>
      <c r="AC345" s="39"/>
      <c r="AD345" s="798"/>
      <c r="AE345" s="694"/>
      <c r="AF345" s="725" t="s">
        <v>55</v>
      </c>
      <c r="AG345" s="725" t="s">
        <v>55</v>
      </c>
      <c r="AH345" s="726" t="s">
        <v>55</v>
      </c>
      <c r="AI345" s="727"/>
      <c r="AJ345" s="728" t="s">
        <v>32</v>
      </c>
      <c r="AK345" s="1266" t="s">
        <v>3856</v>
      </c>
    </row>
    <row r="346" spans="1:37" ht="15.75" customHeight="1">
      <c r="A346" s="53">
        <v>45772</v>
      </c>
      <c r="B346" s="52" t="s">
        <v>3569</v>
      </c>
      <c r="C346" s="51">
        <v>0.45833333333333331</v>
      </c>
      <c r="D346" s="50">
        <v>2503370</v>
      </c>
      <c r="E346" s="686" t="s">
        <v>60</v>
      </c>
      <c r="F346" s="50" t="s">
        <v>55</v>
      </c>
      <c r="G346" s="49">
        <v>14.44</v>
      </c>
      <c r="H346" s="49"/>
      <c r="I346" s="49"/>
      <c r="J346" s="39"/>
      <c r="K346" s="45"/>
      <c r="L346" s="47"/>
      <c r="M346" s="690"/>
      <c r="N346" s="690"/>
      <c r="O346" s="47"/>
      <c r="P346" s="47"/>
      <c r="Q346" s="45"/>
      <c r="R346" s="47"/>
      <c r="S346" s="677"/>
      <c r="T346" s="677"/>
      <c r="U346" s="48"/>
      <c r="V346" s="47"/>
      <c r="W346" s="690"/>
      <c r="X346" s="46"/>
      <c r="Y346" s="46"/>
      <c r="Z346" s="46"/>
      <c r="AA346" s="689">
        <v>3</v>
      </c>
      <c r="AB346" s="689">
        <v>40</v>
      </c>
      <c r="AC346" s="39"/>
      <c r="AD346" s="798"/>
      <c r="AE346" s="694"/>
      <c r="AF346" s="725" t="s">
        <v>55</v>
      </c>
      <c r="AG346" s="725" t="s">
        <v>55</v>
      </c>
      <c r="AH346" s="726" t="s">
        <v>55</v>
      </c>
      <c r="AI346" s="727"/>
      <c r="AJ346" s="728" t="s">
        <v>32</v>
      </c>
      <c r="AK346" s="1266" t="s">
        <v>3857</v>
      </c>
    </row>
    <row r="347" spans="1:37" ht="15.75" customHeight="1">
      <c r="A347" s="53">
        <v>45774</v>
      </c>
      <c r="B347" s="52" t="s">
        <v>3569</v>
      </c>
      <c r="C347" s="51">
        <v>0.5</v>
      </c>
      <c r="D347" s="50">
        <v>2503456</v>
      </c>
      <c r="E347" s="686" t="s">
        <v>60</v>
      </c>
      <c r="F347" s="50" t="s">
        <v>55</v>
      </c>
      <c r="G347" s="49">
        <v>14.5</v>
      </c>
      <c r="H347" s="49"/>
      <c r="I347" s="49"/>
      <c r="J347" s="39"/>
      <c r="K347" s="45"/>
      <c r="L347" s="47">
        <v>0.94</v>
      </c>
      <c r="M347" s="690">
        <v>26</v>
      </c>
      <c r="N347" s="690">
        <v>17.46</v>
      </c>
      <c r="O347" s="47"/>
      <c r="P347" s="47">
        <v>46.4</v>
      </c>
      <c r="Q347" s="45"/>
      <c r="R347" s="47">
        <v>22.1</v>
      </c>
      <c r="S347" s="677">
        <f>SUM(M347:P347)</f>
        <v>89.86</v>
      </c>
      <c r="T347" s="677">
        <f>SUM(MG[[#This Row],[G 710µ]:[G 450µ]])</f>
        <v>85.960000000000008</v>
      </c>
      <c r="U347" s="48"/>
      <c r="V347" s="47">
        <v>2.2000000000000002</v>
      </c>
      <c r="W347" s="690">
        <v>7.4</v>
      </c>
      <c r="X347" s="46">
        <v>77.959999999999994</v>
      </c>
      <c r="Y347" s="46">
        <v>-0.59</v>
      </c>
      <c r="Z347" s="46">
        <v>28.2</v>
      </c>
      <c r="AA347" s="689"/>
      <c r="AB347" s="689"/>
      <c r="AC347" s="39"/>
      <c r="AD347" s="798"/>
      <c r="AE347" s="694"/>
      <c r="AF347" s="725" t="s">
        <v>55</v>
      </c>
      <c r="AG347" s="725" t="s">
        <v>55</v>
      </c>
      <c r="AH347" s="726" t="s">
        <v>55</v>
      </c>
      <c r="AI347" s="727"/>
      <c r="AJ347" s="728" t="s">
        <v>32</v>
      </c>
      <c r="AK347" s="1266" t="s">
        <v>3858</v>
      </c>
    </row>
    <row r="348" spans="1:37" ht="15.75" customHeight="1">
      <c r="A348" s="53">
        <v>45776</v>
      </c>
      <c r="B348" s="52" t="s">
        <v>3569</v>
      </c>
      <c r="C348" s="51">
        <v>0.35416666666666669</v>
      </c>
      <c r="D348" s="50">
        <v>2503480</v>
      </c>
      <c r="E348" s="686" t="s">
        <v>60</v>
      </c>
      <c r="F348" s="50" t="s">
        <v>55</v>
      </c>
      <c r="G348" s="49">
        <v>14.44</v>
      </c>
      <c r="H348" s="49"/>
      <c r="I348" s="49"/>
      <c r="J348" s="39"/>
      <c r="K348" s="45"/>
      <c r="L348" s="47"/>
      <c r="M348" s="690"/>
      <c r="N348" s="690"/>
      <c r="O348" s="47"/>
      <c r="P348" s="47"/>
      <c r="Q348" s="45"/>
      <c r="R348" s="47"/>
      <c r="S348" s="677"/>
      <c r="T348" s="677"/>
      <c r="U348" s="48"/>
      <c r="V348" s="47"/>
      <c r="W348" s="690"/>
      <c r="X348" s="46"/>
      <c r="Y348" s="46"/>
      <c r="Z348" s="46"/>
      <c r="AA348" s="689"/>
      <c r="AB348" s="689"/>
      <c r="AC348" s="39"/>
      <c r="AD348" s="798"/>
      <c r="AE348" s="694"/>
      <c r="AF348" s="725" t="s">
        <v>55</v>
      </c>
      <c r="AG348" s="725" t="s">
        <v>55</v>
      </c>
      <c r="AH348" s="726" t="s">
        <v>55</v>
      </c>
      <c r="AI348" s="727"/>
      <c r="AJ348" s="728" t="s">
        <v>32</v>
      </c>
      <c r="AK348" s="1266" t="s">
        <v>3859</v>
      </c>
    </row>
    <row r="349" spans="1:37" ht="15.75" customHeight="1">
      <c r="A349" s="53">
        <v>45776</v>
      </c>
      <c r="B349" s="52" t="s">
        <v>3569</v>
      </c>
      <c r="C349" s="51">
        <v>0.54166666666666663</v>
      </c>
      <c r="D349" s="50">
        <v>2503485</v>
      </c>
      <c r="E349" s="686" t="s">
        <v>60</v>
      </c>
      <c r="F349" s="50" t="s">
        <v>55</v>
      </c>
      <c r="G349" s="49">
        <v>14.2</v>
      </c>
      <c r="H349" s="49"/>
      <c r="I349" s="49"/>
      <c r="J349" s="39"/>
      <c r="K349" s="45"/>
      <c r="L349" s="47"/>
      <c r="M349" s="690"/>
      <c r="N349" s="690"/>
      <c r="O349" s="47"/>
      <c r="P349" s="47"/>
      <c r="Q349" s="45"/>
      <c r="R349" s="47"/>
      <c r="S349" s="677"/>
      <c r="T349" s="677"/>
      <c r="U349" s="48"/>
      <c r="V349" s="47"/>
      <c r="W349" s="690"/>
      <c r="X349" s="46"/>
      <c r="Y349" s="46"/>
      <c r="Z349" s="46"/>
      <c r="AA349" s="689"/>
      <c r="AB349" s="689"/>
      <c r="AC349" s="39"/>
      <c r="AD349" s="798"/>
      <c r="AE349" s="694"/>
      <c r="AF349" s="725" t="s">
        <v>55</v>
      </c>
      <c r="AG349" s="725" t="s">
        <v>55</v>
      </c>
      <c r="AH349" s="726" t="s">
        <v>55</v>
      </c>
      <c r="AI349" s="727"/>
      <c r="AJ349" s="728" t="s">
        <v>32</v>
      </c>
      <c r="AK349" s="1266" t="s">
        <v>3860</v>
      </c>
    </row>
    <row r="350" spans="1:37" ht="15.75" customHeight="1">
      <c r="A350" s="53">
        <v>45777</v>
      </c>
      <c r="B350" s="52" t="s">
        <v>3569</v>
      </c>
      <c r="C350" s="51">
        <v>0.35416666666666669</v>
      </c>
      <c r="D350" s="50">
        <v>2503500</v>
      </c>
      <c r="E350" s="686" t="s">
        <v>60</v>
      </c>
      <c r="F350" s="50" t="s">
        <v>55</v>
      </c>
      <c r="G350" s="49">
        <v>14.24</v>
      </c>
      <c r="H350" s="49"/>
      <c r="I350" s="49"/>
      <c r="J350" s="39"/>
      <c r="K350" s="45"/>
      <c r="L350" s="47">
        <v>1.82</v>
      </c>
      <c r="M350" s="690">
        <v>3.76</v>
      </c>
      <c r="N350" s="690">
        <v>20.12</v>
      </c>
      <c r="O350" s="47"/>
      <c r="P350" s="47">
        <v>45.1</v>
      </c>
      <c r="Q350" s="45"/>
      <c r="R350" s="47">
        <v>20.7</v>
      </c>
      <c r="S350" s="677">
        <f>SUM(M350:P350)</f>
        <v>68.98</v>
      </c>
      <c r="T350" s="677">
        <f>SUM(MG[[#This Row],[G 710µ]:[G 450µ]])</f>
        <v>85.92</v>
      </c>
      <c r="U350" s="48"/>
      <c r="V350" s="47">
        <v>2.3199999999999998</v>
      </c>
      <c r="W350" s="690">
        <v>5.82</v>
      </c>
      <c r="X350" s="46">
        <v>77.66</v>
      </c>
      <c r="Y350" s="46">
        <v>-0.3</v>
      </c>
      <c r="Z350" s="46">
        <v>22.87</v>
      </c>
      <c r="AA350" s="689"/>
      <c r="AB350" s="689"/>
      <c r="AC350" s="39"/>
      <c r="AD350" s="798"/>
      <c r="AE350" s="694"/>
      <c r="AF350" s="725" t="s">
        <v>55</v>
      </c>
      <c r="AG350" s="725" t="s">
        <v>55</v>
      </c>
      <c r="AH350" s="726" t="s">
        <v>55</v>
      </c>
      <c r="AI350" s="727"/>
      <c r="AJ350" s="728" t="s">
        <v>32</v>
      </c>
      <c r="AK350" s="1266" t="s">
        <v>3861</v>
      </c>
    </row>
    <row r="351" spans="1:37" ht="15.75" customHeight="1">
      <c r="A351" s="53">
        <v>45779</v>
      </c>
      <c r="B351" s="52" t="s">
        <v>3862</v>
      </c>
      <c r="C351" s="51">
        <v>0.41666666666666669</v>
      </c>
      <c r="D351" s="50">
        <v>2503581</v>
      </c>
      <c r="E351" s="686" t="s">
        <v>60</v>
      </c>
      <c r="F351" s="50" t="s">
        <v>55</v>
      </c>
      <c r="G351" s="49">
        <v>14.3</v>
      </c>
      <c r="H351" s="49"/>
      <c r="I351" s="49"/>
      <c r="J351" s="39"/>
      <c r="K351" s="45"/>
      <c r="L351" s="47">
        <v>2.3199999999999998</v>
      </c>
      <c r="M351" s="690">
        <v>4.84</v>
      </c>
      <c r="N351" s="690">
        <v>19.7</v>
      </c>
      <c r="O351" s="47"/>
      <c r="P351" s="47">
        <v>46.7</v>
      </c>
      <c r="Q351" s="45"/>
      <c r="R351" s="47">
        <v>20.239999999999998</v>
      </c>
      <c r="S351" s="677">
        <f>SUM(M351:P351)</f>
        <v>71.240000000000009</v>
      </c>
      <c r="T351" s="677">
        <f>SUM(MG[[#This Row],[G 710µ]:[G 450µ]])</f>
        <v>86.64</v>
      </c>
      <c r="U351" s="48"/>
      <c r="V351" s="47">
        <v>1.56</v>
      </c>
      <c r="W351" s="690">
        <v>4.66</v>
      </c>
      <c r="X351" s="46">
        <v>76.77</v>
      </c>
      <c r="Y351" s="46">
        <v>-0.16</v>
      </c>
      <c r="Z351" s="46">
        <v>22.29</v>
      </c>
      <c r="AA351" s="689">
        <v>4</v>
      </c>
      <c r="AB351" s="689">
        <v>66</v>
      </c>
      <c r="AC351" s="39"/>
      <c r="AD351" s="798"/>
      <c r="AE351" s="694" t="s">
        <v>46</v>
      </c>
      <c r="AF351" s="725" t="s">
        <v>55</v>
      </c>
      <c r="AG351" s="725" t="s">
        <v>55</v>
      </c>
      <c r="AH351" s="726" t="s">
        <v>55</v>
      </c>
      <c r="AI351" s="727"/>
      <c r="AJ351" s="728" t="s">
        <v>32</v>
      </c>
      <c r="AK351" s="1266" t="s">
        <v>3863</v>
      </c>
    </row>
    <row r="352" spans="1:37" ht="15.75" customHeight="1">
      <c r="A352" s="53">
        <v>45782</v>
      </c>
      <c r="B352" s="52" t="s">
        <v>3862</v>
      </c>
      <c r="C352" s="51">
        <v>0.41666666666666669</v>
      </c>
      <c r="D352" s="50">
        <v>2503659</v>
      </c>
      <c r="E352" s="686" t="s">
        <v>60</v>
      </c>
      <c r="F352" s="50" t="s">
        <v>55</v>
      </c>
      <c r="G352" s="49">
        <v>14.22</v>
      </c>
      <c r="H352" s="49"/>
      <c r="I352" s="49"/>
      <c r="J352" s="39"/>
      <c r="K352" s="45"/>
      <c r="L352" s="47"/>
      <c r="M352" s="690"/>
      <c r="N352" s="690"/>
      <c r="O352" s="47"/>
      <c r="P352" s="47"/>
      <c r="Q352" s="45"/>
      <c r="R352" s="47"/>
      <c r="S352" s="677"/>
      <c r="T352" s="677"/>
      <c r="U352" s="48"/>
      <c r="V352" s="47"/>
      <c r="W352" s="690"/>
      <c r="X352" s="46">
        <v>76.069999999999993</v>
      </c>
      <c r="Y352" s="46">
        <v>-0.26</v>
      </c>
      <c r="Z352" s="46">
        <v>23.41</v>
      </c>
      <c r="AA352" s="689"/>
      <c r="AB352" s="689"/>
      <c r="AC352" s="39"/>
      <c r="AD352" s="798"/>
      <c r="AE352" s="694"/>
      <c r="AF352" s="725" t="s">
        <v>55</v>
      </c>
      <c r="AG352" s="725" t="s">
        <v>55</v>
      </c>
      <c r="AH352" s="726" t="s">
        <v>55</v>
      </c>
      <c r="AI352" s="727"/>
      <c r="AJ352" s="728" t="s">
        <v>32</v>
      </c>
      <c r="AK352" s="1266" t="s">
        <v>3864</v>
      </c>
    </row>
    <row r="353" spans="1:37" ht="15.75" customHeight="1">
      <c r="A353" s="53">
        <v>45783</v>
      </c>
      <c r="B353" s="52" t="s">
        <v>3862</v>
      </c>
      <c r="C353" s="51">
        <v>0.47916666666666669</v>
      </c>
      <c r="D353" s="50">
        <v>2503698</v>
      </c>
      <c r="E353" s="686" t="s">
        <v>60</v>
      </c>
      <c r="F353" s="50" t="s">
        <v>55</v>
      </c>
      <c r="G353" s="49">
        <v>14.36</v>
      </c>
      <c r="H353" s="49"/>
      <c r="I353" s="49"/>
      <c r="J353" s="39"/>
      <c r="K353" s="45"/>
      <c r="L353" s="47"/>
      <c r="M353" s="690"/>
      <c r="N353" s="690"/>
      <c r="O353" s="47"/>
      <c r="P353" s="47"/>
      <c r="Q353" s="45"/>
      <c r="R353" s="47"/>
      <c r="S353" s="677"/>
      <c r="T353" s="677"/>
      <c r="U353" s="48"/>
      <c r="V353" s="47"/>
      <c r="W353" s="690"/>
      <c r="X353" s="46">
        <v>79.36</v>
      </c>
      <c r="Y353" s="46">
        <v>-0.81</v>
      </c>
      <c r="Z353" s="46">
        <v>22.98</v>
      </c>
      <c r="AA353" s="689"/>
      <c r="AB353" s="689"/>
      <c r="AC353" s="39"/>
      <c r="AD353" s="798"/>
      <c r="AE353" s="694"/>
      <c r="AF353" s="725" t="s">
        <v>55</v>
      </c>
      <c r="AG353" s="725" t="s">
        <v>55</v>
      </c>
      <c r="AH353" s="726" t="s">
        <v>55</v>
      </c>
      <c r="AI353" s="727"/>
      <c r="AJ353" s="728" t="s">
        <v>32</v>
      </c>
      <c r="AK353" s="1266" t="s">
        <v>3865</v>
      </c>
    </row>
    <row r="354" spans="1:37" ht="15.75" customHeight="1">
      <c r="A354" s="53">
        <v>45784</v>
      </c>
      <c r="B354" s="52" t="s">
        <v>3862</v>
      </c>
      <c r="C354" s="51">
        <v>0.35416666666666669</v>
      </c>
      <c r="D354" s="50">
        <v>2503715</v>
      </c>
      <c r="E354" s="686" t="s">
        <v>60</v>
      </c>
      <c r="F354" s="50" t="s">
        <v>55</v>
      </c>
      <c r="G354" s="49">
        <v>14.45</v>
      </c>
      <c r="H354" s="49"/>
      <c r="I354" s="49">
        <v>14.49</v>
      </c>
      <c r="J354" s="39"/>
      <c r="K354" s="45"/>
      <c r="L354" s="47">
        <v>2</v>
      </c>
      <c r="M354" s="690">
        <v>4.12</v>
      </c>
      <c r="N354" s="690">
        <v>14.3</v>
      </c>
      <c r="O354" s="47"/>
      <c r="P354" s="47">
        <v>32.04</v>
      </c>
      <c r="Q354" s="45"/>
      <c r="R354" s="47">
        <v>26.04</v>
      </c>
      <c r="S354" s="677">
        <f>SUM(M354:P354)</f>
        <v>50.46</v>
      </c>
      <c r="T354" s="677">
        <f>SUM(MG[[#This Row],[G 710µ]:[G 450µ]])</f>
        <v>72.38</v>
      </c>
      <c r="U354" s="48"/>
      <c r="V354" s="47">
        <v>7</v>
      </c>
      <c r="W354" s="690">
        <v>11.78</v>
      </c>
      <c r="X354" s="46">
        <v>79.22</v>
      </c>
      <c r="Y354" s="46">
        <v>-1.28</v>
      </c>
      <c r="Z354" s="46">
        <v>23.89</v>
      </c>
      <c r="AA354" s="689"/>
      <c r="AB354" s="689"/>
      <c r="AC354" s="39">
        <v>0.82</v>
      </c>
      <c r="AD354" s="43"/>
      <c r="AE354" s="694"/>
      <c r="AF354" s="725" t="s">
        <v>55</v>
      </c>
      <c r="AG354" s="725" t="s">
        <v>55</v>
      </c>
      <c r="AH354" s="726" t="s">
        <v>55</v>
      </c>
      <c r="AI354" s="727"/>
      <c r="AJ354" s="728" t="s">
        <v>32</v>
      </c>
      <c r="AK354" s="1266" t="s">
        <v>3866</v>
      </c>
    </row>
    <row r="355" spans="1:37" ht="15.75" customHeight="1">
      <c r="A355" s="53">
        <v>45785</v>
      </c>
      <c r="B355" s="52" t="s">
        <v>3862</v>
      </c>
      <c r="C355" s="51">
        <v>0.375</v>
      </c>
      <c r="D355" s="50">
        <v>2503739</v>
      </c>
      <c r="E355" s="686" t="s">
        <v>60</v>
      </c>
      <c r="F355" s="50" t="s">
        <v>55</v>
      </c>
      <c r="G355" s="49">
        <v>14.35</v>
      </c>
      <c r="H355" s="49"/>
      <c r="I355" s="49"/>
      <c r="J355" s="39"/>
      <c r="K355" s="45"/>
      <c r="L355" s="47"/>
      <c r="M355" s="47"/>
      <c r="N355" s="47"/>
      <c r="O355" s="47"/>
      <c r="P355" s="47"/>
      <c r="Q355" s="45"/>
      <c r="R355" s="47"/>
      <c r="S355" s="677"/>
      <c r="T355" s="677"/>
      <c r="U355" s="48"/>
      <c r="V355" s="47"/>
      <c r="W355" s="47"/>
      <c r="X355" s="46">
        <v>78.64</v>
      </c>
      <c r="Y355" s="46">
        <v>-0.54</v>
      </c>
      <c r="Z355" s="46">
        <v>22.51</v>
      </c>
      <c r="AA355" s="689"/>
      <c r="AB355" s="689"/>
      <c r="AC355" s="39"/>
      <c r="AD355" s="43"/>
      <c r="AE355" s="694"/>
      <c r="AF355" s="725" t="s">
        <v>55</v>
      </c>
      <c r="AG355" s="725" t="s">
        <v>55</v>
      </c>
      <c r="AH355" s="726" t="s">
        <v>55</v>
      </c>
      <c r="AI355" s="727"/>
      <c r="AJ355" s="728" t="s">
        <v>32</v>
      </c>
      <c r="AK355" s="1266" t="s">
        <v>3867</v>
      </c>
    </row>
    <row r="356" spans="1:37" ht="15.75" customHeight="1">
      <c r="A356" s="53">
        <v>45785</v>
      </c>
      <c r="B356" s="52" t="s">
        <v>3862</v>
      </c>
      <c r="C356" s="51">
        <v>0.58333333333333337</v>
      </c>
      <c r="D356" s="50">
        <v>2503765</v>
      </c>
      <c r="E356" s="686" t="s">
        <v>60</v>
      </c>
      <c r="F356" s="50" t="s">
        <v>55</v>
      </c>
      <c r="G356" s="49">
        <v>14.47</v>
      </c>
      <c r="H356" s="49"/>
      <c r="I356" s="49"/>
      <c r="J356" s="39"/>
      <c r="K356" s="45"/>
      <c r="L356" s="47">
        <v>0.92</v>
      </c>
      <c r="M356" s="690">
        <v>3.1</v>
      </c>
      <c r="N356" s="690">
        <v>13.4</v>
      </c>
      <c r="O356" s="47"/>
      <c r="P356" s="47">
        <v>32.44</v>
      </c>
      <c r="Q356" s="45"/>
      <c r="R356" s="47">
        <v>29.28</v>
      </c>
      <c r="S356" s="677">
        <f>SUM(M356:P356)</f>
        <v>48.94</v>
      </c>
      <c r="T356" s="677">
        <f>SUM(MG[[#This Row],[G 710µ]:[G 450µ]])</f>
        <v>75.12</v>
      </c>
      <c r="U356" s="48"/>
      <c r="V356" s="47">
        <v>7</v>
      </c>
      <c r="W356" s="690">
        <v>12</v>
      </c>
      <c r="X356" s="46">
        <v>78.900000000000006</v>
      </c>
      <c r="Y356" s="46">
        <v>-0.82</v>
      </c>
      <c r="Z356" s="46">
        <v>23.72</v>
      </c>
      <c r="AA356" s="689">
        <v>5</v>
      </c>
      <c r="AB356" s="689">
        <v>60</v>
      </c>
      <c r="AC356" s="39"/>
      <c r="AD356" s="43"/>
      <c r="AE356" s="694"/>
      <c r="AF356" s="725" t="s">
        <v>55</v>
      </c>
      <c r="AG356" s="725" t="s">
        <v>55</v>
      </c>
      <c r="AH356" s="726" t="s">
        <v>55</v>
      </c>
      <c r="AI356" s="727"/>
      <c r="AJ356" s="728" t="s">
        <v>32</v>
      </c>
      <c r="AK356" s="1266" t="s">
        <v>3868</v>
      </c>
    </row>
    <row r="357" spans="1:37" ht="15.75" customHeight="1">
      <c r="A357" s="53">
        <v>45786</v>
      </c>
      <c r="B357" s="52" t="s">
        <v>3862</v>
      </c>
      <c r="C357" s="51">
        <v>0.35416666666666669</v>
      </c>
      <c r="D357" s="50">
        <v>2503775</v>
      </c>
      <c r="E357" s="686" t="s">
        <v>60</v>
      </c>
      <c r="F357" s="50" t="s">
        <v>55</v>
      </c>
      <c r="G357" s="49">
        <v>14.52</v>
      </c>
      <c r="H357" s="49"/>
      <c r="I357" s="49"/>
      <c r="J357" s="39"/>
      <c r="K357" s="45"/>
      <c r="L357" s="47"/>
      <c r="M357" s="690"/>
      <c r="N357" s="690"/>
      <c r="O357" s="47"/>
      <c r="P357" s="47"/>
      <c r="Q357" s="45"/>
      <c r="R357" s="47"/>
      <c r="S357" s="677"/>
      <c r="T357" s="677"/>
      <c r="U357" s="48"/>
      <c r="V357" s="47"/>
      <c r="W357" s="690"/>
      <c r="X357" s="46">
        <v>78.77</v>
      </c>
      <c r="Y357" s="46">
        <v>-1.01</v>
      </c>
      <c r="Z357" s="46">
        <v>23.67</v>
      </c>
      <c r="AA357" s="689">
        <v>4</v>
      </c>
      <c r="AB357" s="689">
        <v>58</v>
      </c>
      <c r="AC357" s="39"/>
      <c r="AD357" s="43"/>
      <c r="AE357" s="694" t="s">
        <v>85</v>
      </c>
      <c r="AF357" s="725" t="s">
        <v>55</v>
      </c>
      <c r="AG357" s="725" t="s">
        <v>55</v>
      </c>
      <c r="AH357" s="726" t="s">
        <v>55</v>
      </c>
      <c r="AI357" s="727"/>
      <c r="AJ357" s="728" t="s">
        <v>32</v>
      </c>
      <c r="AK357" s="1266" t="s">
        <v>3869</v>
      </c>
    </row>
    <row r="358" spans="1:37" ht="15.75" customHeight="1">
      <c r="A358" s="53">
        <v>45786</v>
      </c>
      <c r="B358" s="52" t="s">
        <v>3862</v>
      </c>
      <c r="C358" s="51">
        <v>0.5</v>
      </c>
      <c r="D358" s="50">
        <v>2503797</v>
      </c>
      <c r="E358" s="686" t="s">
        <v>21</v>
      </c>
      <c r="F358" s="50" t="s">
        <v>55</v>
      </c>
      <c r="G358" s="49">
        <v>14.57</v>
      </c>
      <c r="H358" s="49"/>
      <c r="I358" s="49"/>
      <c r="J358" s="39"/>
      <c r="K358" s="45"/>
      <c r="L358" s="47">
        <v>5.5</v>
      </c>
      <c r="M358" s="690">
        <v>10.7</v>
      </c>
      <c r="N358" s="690">
        <v>26.8</v>
      </c>
      <c r="O358" s="47"/>
      <c r="P358" s="47">
        <v>32.4</v>
      </c>
      <c r="Q358" s="45"/>
      <c r="R358" s="47">
        <v>15.3</v>
      </c>
      <c r="S358" s="677">
        <f>SUM(M358:P358)</f>
        <v>69.900000000000006</v>
      </c>
      <c r="T358" s="677">
        <f>SUM(MG[[#This Row],[G 710µ]:[G 450µ]])</f>
        <v>74.5</v>
      </c>
      <c r="U358" s="48"/>
      <c r="V358" s="47">
        <v>1.3</v>
      </c>
      <c r="W358" s="690">
        <v>2.6</v>
      </c>
      <c r="X358" s="46">
        <v>78.41</v>
      </c>
      <c r="Y358" s="46">
        <v>-0.43</v>
      </c>
      <c r="Z358" s="46">
        <v>22.92</v>
      </c>
      <c r="AA358" s="689"/>
      <c r="AB358" s="689"/>
      <c r="AC358" s="39"/>
      <c r="AD358" s="43"/>
      <c r="AE358" s="694" t="s">
        <v>85</v>
      </c>
      <c r="AF358" s="725" t="s">
        <v>55</v>
      </c>
      <c r="AG358" s="725" t="s">
        <v>55</v>
      </c>
      <c r="AH358" s="726" t="s">
        <v>55</v>
      </c>
      <c r="AI358" s="727"/>
      <c r="AJ358" s="728" t="s">
        <v>32</v>
      </c>
      <c r="AK358" s="1266" t="s">
        <v>3870</v>
      </c>
    </row>
    <row r="359" spans="1:37" ht="15.75" customHeight="1">
      <c r="A359" s="53">
        <v>45789</v>
      </c>
      <c r="B359" s="52" t="s">
        <v>3862</v>
      </c>
      <c r="C359" s="51">
        <v>0.39583333333333331</v>
      </c>
      <c r="D359" s="50">
        <v>2503856</v>
      </c>
      <c r="E359" s="686" t="s">
        <v>60</v>
      </c>
      <c r="F359" s="50" t="s">
        <v>55</v>
      </c>
      <c r="G359" s="49">
        <v>14.28</v>
      </c>
      <c r="H359" s="49"/>
      <c r="I359" s="49"/>
      <c r="J359" s="39"/>
      <c r="K359" s="45"/>
      <c r="L359" s="47">
        <v>4</v>
      </c>
      <c r="M359" s="690">
        <v>7.4</v>
      </c>
      <c r="N359" s="690">
        <v>19.899999999999999</v>
      </c>
      <c r="O359" s="47"/>
      <c r="P359" s="47">
        <v>31</v>
      </c>
      <c r="Q359" s="45"/>
      <c r="R359" s="47">
        <v>21.6</v>
      </c>
      <c r="S359" s="677">
        <f>SUM(M359:P359)</f>
        <v>58.3</v>
      </c>
      <c r="T359" s="677">
        <f>SUM(MG[[#This Row],[G 710µ]:[G 450µ]])</f>
        <v>72.5</v>
      </c>
      <c r="U359" s="48"/>
      <c r="V359" s="47">
        <v>4.8</v>
      </c>
      <c r="W359" s="690">
        <v>8.8000000000000007</v>
      </c>
      <c r="X359" s="46">
        <v>78.959999999999994</v>
      </c>
      <c r="Y359" s="46">
        <v>-0.74</v>
      </c>
      <c r="Z359" s="46">
        <v>22.85</v>
      </c>
      <c r="AA359" s="689"/>
      <c r="AB359" s="689"/>
      <c r="AC359" s="39"/>
      <c r="AD359" s="43"/>
      <c r="AE359" s="694"/>
      <c r="AF359" s="725" t="s">
        <v>55</v>
      </c>
      <c r="AG359" s="725" t="s">
        <v>55</v>
      </c>
      <c r="AH359" s="726" t="s">
        <v>55</v>
      </c>
      <c r="AI359" s="727"/>
      <c r="AJ359" s="728" t="s">
        <v>32</v>
      </c>
      <c r="AK359" s="1266" t="s">
        <v>3871</v>
      </c>
    </row>
    <row r="360" spans="1:37" ht="15.75" customHeight="1">
      <c r="A360" s="53">
        <v>45790</v>
      </c>
      <c r="B360" s="52" t="s">
        <v>3862</v>
      </c>
      <c r="C360" s="51">
        <v>0.39583333333333331</v>
      </c>
      <c r="D360" s="50">
        <v>2503889</v>
      </c>
      <c r="E360" s="686" t="s">
        <v>21</v>
      </c>
      <c r="F360" s="50" t="s">
        <v>55</v>
      </c>
      <c r="G360" s="49">
        <v>14.63</v>
      </c>
      <c r="H360" s="49"/>
      <c r="I360" s="49">
        <v>14.3</v>
      </c>
      <c r="J360" s="39"/>
      <c r="K360" s="45"/>
      <c r="L360" s="47"/>
      <c r="M360" s="690"/>
      <c r="N360" s="690"/>
      <c r="O360" s="47"/>
      <c r="P360" s="47"/>
      <c r="Q360" s="45"/>
      <c r="R360" s="47"/>
      <c r="S360" s="677"/>
      <c r="T360" s="677"/>
      <c r="U360" s="48"/>
      <c r="V360" s="47"/>
      <c r="W360" s="690"/>
      <c r="X360" s="46">
        <v>80.010000000000005</v>
      </c>
      <c r="Y360" s="46">
        <v>-0.91</v>
      </c>
      <c r="Z360" s="46">
        <v>23.24</v>
      </c>
      <c r="AA360" s="689"/>
      <c r="AB360" s="689"/>
      <c r="AC360" s="39">
        <v>0.71</v>
      </c>
      <c r="AD360" s="43"/>
      <c r="AE360" s="694"/>
      <c r="AF360" s="725" t="s">
        <v>55</v>
      </c>
      <c r="AG360" s="725" t="s">
        <v>55</v>
      </c>
      <c r="AH360" s="726" t="s">
        <v>55</v>
      </c>
      <c r="AI360" s="727"/>
      <c r="AJ360" s="728" t="s">
        <v>32</v>
      </c>
      <c r="AK360" s="1266" t="s">
        <v>3872</v>
      </c>
    </row>
    <row r="361" spans="1:37" ht="15.75" customHeight="1">
      <c r="A361" s="53">
        <v>45790</v>
      </c>
      <c r="B361" s="52" t="s">
        <v>3862</v>
      </c>
      <c r="C361" s="51">
        <v>0.39583333333333331</v>
      </c>
      <c r="D361" s="50">
        <v>2503888</v>
      </c>
      <c r="E361" s="686" t="s">
        <v>60</v>
      </c>
      <c r="F361" s="50" t="s">
        <v>55</v>
      </c>
      <c r="G361" s="49">
        <v>14.54</v>
      </c>
      <c r="H361" s="49"/>
      <c r="I361" s="49"/>
      <c r="J361" s="39"/>
      <c r="K361" s="45"/>
      <c r="L361" s="47"/>
      <c r="M361" s="690"/>
      <c r="N361" s="690"/>
      <c r="O361" s="47"/>
      <c r="P361" s="47"/>
      <c r="Q361" s="45"/>
      <c r="R361" s="47"/>
      <c r="S361" s="677"/>
      <c r="T361" s="677"/>
      <c r="U361" s="48"/>
      <c r="V361" s="47"/>
      <c r="W361" s="690"/>
      <c r="X361" s="46">
        <v>79.989999999999995</v>
      </c>
      <c r="Y361" s="46">
        <v>-0.89</v>
      </c>
      <c r="Z361" s="46">
        <v>23.24</v>
      </c>
      <c r="AA361" s="689"/>
      <c r="AB361" s="689"/>
      <c r="AC361" s="39">
        <v>25</v>
      </c>
      <c r="AD361" s="43"/>
      <c r="AE361" s="694"/>
      <c r="AF361" s="725" t="s">
        <v>55</v>
      </c>
      <c r="AG361" s="725" t="s">
        <v>55</v>
      </c>
      <c r="AH361" s="726" t="s">
        <v>55</v>
      </c>
      <c r="AI361" s="727"/>
      <c r="AJ361" s="728" t="s">
        <v>32</v>
      </c>
      <c r="AK361" s="1266" t="s">
        <v>3873</v>
      </c>
    </row>
    <row r="362" spans="1:37" ht="15.75" customHeight="1">
      <c r="A362" s="53">
        <v>45791</v>
      </c>
      <c r="B362" s="52" t="s">
        <v>3862</v>
      </c>
      <c r="C362" s="51">
        <v>0.375</v>
      </c>
      <c r="D362" s="50">
        <v>2503921</v>
      </c>
      <c r="E362" s="686" t="s">
        <v>60</v>
      </c>
      <c r="F362" s="50" t="s">
        <v>55</v>
      </c>
      <c r="G362" s="49">
        <v>14.32</v>
      </c>
      <c r="H362" s="49"/>
      <c r="I362" s="49"/>
      <c r="J362" s="39"/>
      <c r="K362" s="45"/>
      <c r="L362" s="47"/>
      <c r="M362" s="47"/>
      <c r="N362" s="690"/>
      <c r="O362" s="47"/>
      <c r="P362" s="47"/>
      <c r="Q362" s="45"/>
      <c r="R362" s="47"/>
      <c r="S362" s="677"/>
      <c r="T362" s="677"/>
      <c r="U362" s="48"/>
      <c r="V362" s="47"/>
      <c r="W362" s="47"/>
      <c r="X362" s="46">
        <v>78.48</v>
      </c>
      <c r="Y362" s="46">
        <v>-1.2</v>
      </c>
      <c r="Z362" s="46">
        <v>22.68</v>
      </c>
      <c r="AA362" s="689"/>
      <c r="AB362" s="689"/>
      <c r="AC362" s="39"/>
      <c r="AD362" s="43"/>
      <c r="AE362" s="694"/>
      <c r="AF362" s="725" t="s">
        <v>55</v>
      </c>
      <c r="AG362" s="725" t="s">
        <v>55</v>
      </c>
      <c r="AH362" s="726" t="s">
        <v>55</v>
      </c>
      <c r="AI362" s="727"/>
      <c r="AJ362" s="728" t="s">
        <v>32</v>
      </c>
      <c r="AK362" s="1266" t="s">
        <v>3874</v>
      </c>
    </row>
    <row r="363" spans="1:37" ht="15.75" customHeight="1">
      <c r="A363" s="53">
        <v>45791</v>
      </c>
      <c r="B363" s="52" t="s">
        <v>3862</v>
      </c>
      <c r="C363" s="51">
        <v>0.54166666666666663</v>
      </c>
      <c r="D363" s="50">
        <v>2503942</v>
      </c>
      <c r="E363" s="686" t="s">
        <v>60</v>
      </c>
      <c r="F363" s="50" t="s">
        <v>55</v>
      </c>
      <c r="G363" s="49">
        <v>14.37</v>
      </c>
      <c r="H363" s="49"/>
      <c r="I363" s="49"/>
      <c r="J363" s="39"/>
      <c r="K363" s="45"/>
      <c r="L363" s="47"/>
      <c r="M363" s="47"/>
      <c r="N363" s="690"/>
      <c r="O363" s="47"/>
      <c r="P363" s="47"/>
      <c r="Q363" s="45"/>
      <c r="R363" s="47"/>
      <c r="S363" s="677"/>
      <c r="T363" s="677"/>
      <c r="U363" s="48"/>
      <c r="V363" s="47"/>
      <c r="W363" s="47"/>
      <c r="X363" s="46">
        <v>78.349999999999994</v>
      </c>
      <c r="Y363" s="46">
        <v>0.04</v>
      </c>
      <c r="Z363" s="46">
        <v>22.2</v>
      </c>
      <c r="AA363" s="689"/>
      <c r="AB363" s="689"/>
      <c r="AC363" s="39"/>
      <c r="AD363" s="43"/>
      <c r="AE363" s="694"/>
      <c r="AF363" s="725" t="s">
        <v>55</v>
      </c>
      <c r="AG363" s="725" t="s">
        <v>55</v>
      </c>
      <c r="AH363" s="726" t="s">
        <v>55</v>
      </c>
      <c r="AI363" s="727"/>
      <c r="AJ363" s="728" t="s">
        <v>32</v>
      </c>
      <c r="AK363" s="1266" t="s">
        <v>3875</v>
      </c>
    </row>
    <row r="364" spans="1:37" ht="15.75" customHeight="1">
      <c r="A364" s="53">
        <v>45792</v>
      </c>
      <c r="B364" s="52" t="s">
        <v>3862</v>
      </c>
      <c r="C364" s="51">
        <v>0.375</v>
      </c>
      <c r="D364" s="50">
        <v>2503952</v>
      </c>
      <c r="E364" s="686" t="s">
        <v>60</v>
      </c>
      <c r="F364" s="50" t="s">
        <v>55</v>
      </c>
      <c r="G364" s="49">
        <v>14.33</v>
      </c>
      <c r="H364" s="49"/>
      <c r="I364" s="49"/>
      <c r="J364" s="39"/>
      <c r="K364" s="45"/>
      <c r="L364" s="47">
        <v>7.04</v>
      </c>
      <c r="M364" s="690">
        <v>12.44</v>
      </c>
      <c r="N364" s="690">
        <v>26</v>
      </c>
      <c r="O364" s="47"/>
      <c r="P364" s="47">
        <v>30.7</v>
      </c>
      <c r="Q364" s="45"/>
      <c r="R364" s="47">
        <v>16.559999999999999</v>
      </c>
      <c r="S364" s="677">
        <f>SUM(M364:P364)</f>
        <v>69.14</v>
      </c>
      <c r="T364" s="677">
        <f>SUM(MG[[#This Row],[G 710µ]:[G 450µ]])</f>
        <v>73.260000000000005</v>
      </c>
      <c r="U364" s="48"/>
      <c r="V364" s="47">
        <v>1.55</v>
      </c>
      <c r="W364" s="690">
        <v>3.36</v>
      </c>
      <c r="X364" s="46">
        <v>77.7</v>
      </c>
      <c r="Y364" s="46">
        <v>-0.08</v>
      </c>
      <c r="Z364" s="46">
        <v>22.08</v>
      </c>
      <c r="AA364" s="689"/>
      <c r="AB364" s="689"/>
      <c r="AC364" s="39"/>
      <c r="AD364" s="43"/>
      <c r="AE364" s="694"/>
      <c r="AF364" s="725" t="s">
        <v>55</v>
      </c>
      <c r="AG364" s="725" t="s">
        <v>55</v>
      </c>
      <c r="AH364" s="726" t="s">
        <v>55</v>
      </c>
      <c r="AI364" s="727"/>
      <c r="AJ364" s="728" t="s">
        <v>32</v>
      </c>
      <c r="AK364" s="1266" t="s">
        <v>3876</v>
      </c>
    </row>
    <row r="365" spans="1:37" ht="15.75" customHeight="1">
      <c r="A365" s="53">
        <v>45793</v>
      </c>
      <c r="B365" s="52" t="s">
        <v>3862</v>
      </c>
      <c r="C365" s="51">
        <v>0.375</v>
      </c>
      <c r="D365" s="50">
        <v>2503994</v>
      </c>
      <c r="E365" s="686" t="s">
        <v>60</v>
      </c>
      <c r="F365" s="50" t="s">
        <v>55</v>
      </c>
      <c r="G365" s="49">
        <v>14.26</v>
      </c>
      <c r="H365" s="49"/>
      <c r="I365" s="49">
        <v>14.23</v>
      </c>
      <c r="J365" s="39"/>
      <c r="K365" s="45"/>
      <c r="L365" s="47">
        <v>6.62</v>
      </c>
      <c r="M365" s="690">
        <v>11.56</v>
      </c>
      <c r="N365" s="690">
        <v>24.32</v>
      </c>
      <c r="O365" s="47"/>
      <c r="P365" s="47">
        <v>29.12</v>
      </c>
      <c r="Q365" s="45"/>
      <c r="R365" s="47">
        <v>20.6</v>
      </c>
      <c r="S365" s="677">
        <f>SUM(M365:P365)</f>
        <v>65</v>
      </c>
      <c r="T365" s="677">
        <f>SUM(MG[[#This Row],[G 710µ]:[G 450µ]])</f>
        <v>74.039999999999992</v>
      </c>
      <c r="U365" s="48"/>
      <c r="V365" s="47">
        <v>2</v>
      </c>
      <c r="W365" s="690">
        <v>4.5599999999999996</v>
      </c>
      <c r="X365" s="46">
        <v>78.38</v>
      </c>
      <c r="Y365" s="46">
        <v>-0.14000000000000001</v>
      </c>
      <c r="Z365" s="46">
        <v>22.05</v>
      </c>
      <c r="AA365" s="689"/>
      <c r="AB365" s="689"/>
      <c r="AC365" s="39"/>
      <c r="AD365" s="43"/>
      <c r="AE365" s="694"/>
      <c r="AF365" s="725" t="s">
        <v>55</v>
      </c>
      <c r="AG365" s="725" t="s">
        <v>55</v>
      </c>
      <c r="AH365" s="726" t="s">
        <v>55</v>
      </c>
      <c r="AI365" s="727"/>
      <c r="AJ365" s="728" t="s">
        <v>32</v>
      </c>
      <c r="AK365" s="1266" t="s">
        <v>3877</v>
      </c>
    </row>
    <row r="366" spans="1:37" ht="15.75" customHeight="1">
      <c r="A366" s="53">
        <v>45793</v>
      </c>
      <c r="B366" s="52" t="s">
        <v>3862</v>
      </c>
      <c r="C366" s="51">
        <v>0.54166666666666663</v>
      </c>
      <c r="D366" s="50">
        <v>2504008</v>
      </c>
      <c r="E366" s="686" t="s">
        <v>60</v>
      </c>
      <c r="F366" s="50" t="s">
        <v>55</v>
      </c>
      <c r="G366" s="49">
        <v>14.3</v>
      </c>
      <c r="H366" s="49"/>
      <c r="I366" s="49"/>
      <c r="J366" s="39"/>
      <c r="K366" s="45"/>
      <c r="L366" s="47"/>
      <c r="M366" s="690"/>
      <c r="N366" s="690"/>
      <c r="O366" s="47"/>
      <c r="P366" s="47"/>
      <c r="Q366" s="45"/>
      <c r="R366" s="47"/>
      <c r="S366" s="677"/>
      <c r="T366" s="677"/>
      <c r="U366" s="48"/>
      <c r="V366" s="47"/>
      <c r="W366" s="690"/>
      <c r="X366" s="46">
        <v>80.13</v>
      </c>
      <c r="Y366" s="46">
        <v>-0.85</v>
      </c>
      <c r="Z366" s="46">
        <v>23.3</v>
      </c>
      <c r="AA366" s="689"/>
      <c r="AB366" s="689"/>
      <c r="AC366" s="39"/>
      <c r="AD366" s="43"/>
      <c r="AE366" s="694"/>
      <c r="AF366" s="725" t="s">
        <v>55</v>
      </c>
      <c r="AG366" s="725" t="s">
        <v>55</v>
      </c>
      <c r="AH366" s="726" t="s">
        <v>55</v>
      </c>
      <c r="AI366" s="727"/>
      <c r="AJ366" s="728" t="s">
        <v>32</v>
      </c>
      <c r="AK366" s="1266" t="s">
        <v>3878</v>
      </c>
    </row>
    <row r="367" spans="1:37" ht="15.75" customHeight="1">
      <c r="A367" s="53">
        <v>45796</v>
      </c>
      <c r="B367" s="52" t="s">
        <v>3862</v>
      </c>
      <c r="C367" s="51">
        <v>0.375</v>
      </c>
      <c r="D367" s="50">
        <v>2504086</v>
      </c>
      <c r="E367" s="686" t="s">
        <v>60</v>
      </c>
      <c r="F367" s="50" t="s">
        <v>55</v>
      </c>
      <c r="G367" s="49">
        <v>14.56</v>
      </c>
      <c r="H367" s="49"/>
      <c r="I367" s="49">
        <v>14.3</v>
      </c>
      <c r="J367" s="39"/>
      <c r="K367" s="45"/>
      <c r="L367" s="47"/>
      <c r="M367" s="690"/>
      <c r="N367" s="690"/>
      <c r="O367" s="47"/>
      <c r="P367" s="47"/>
      <c r="Q367" s="45"/>
      <c r="R367" s="47"/>
      <c r="S367" s="677"/>
      <c r="T367" s="677"/>
      <c r="U367" s="48"/>
      <c r="V367" s="47"/>
      <c r="W367" s="690"/>
      <c r="X367" s="46">
        <v>78.010000000000005</v>
      </c>
      <c r="Y367" s="46">
        <v>-0.42</v>
      </c>
      <c r="Z367" s="46">
        <v>22.29</v>
      </c>
      <c r="AA367" s="689"/>
      <c r="AB367" s="689"/>
      <c r="AC367" s="39"/>
      <c r="AD367" s="43"/>
      <c r="AE367" s="694"/>
      <c r="AF367" s="725" t="s">
        <v>55</v>
      </c>
      <c r="AG367" s="725" t="s">
        <v>55</v>
      </c>
      <c r="AH367" s="726" t="s">
        <v>55</v>
      </c>
      <c r="AI367" s="727"/>
      <c r="AJ367" s="728" t="s">
        <v>32</v>
      </c>
      <c r="AK367" s="1266" t="s">
        <v>3879</v>
      </c>
    </row>
    <row r="368" spans="1:37" ht="15.75" customHeight="1">
      <c r="A368" s="53">
        <v>45797</v>
      </c>
      <c r="B368" s="52" t="s">
        <v>3862</v>
      </c>
      <c r="C368" s="51"/>
      <c r="D368" s="50">
        <v>2504105</v>
      </c>
      <c r="E368" s="686" t="s">
        <v>60</v>
      </c>
      <c r="F368" s="50" t="s">
        <v>55</v>
      </c>
      <c r="G368" s="49">
        <v>14.58</v>
      </c>
      <c r="H368" s="49"/>
      <c r="I368" s="49"/>
      <c r="J368" s="39"/>
      <c r="K368" s="45"/>
      <c r="L368" s="47">
        <v>4.72</v>
      </c>
      <c r="M368" s="690">
        <v>7.5</v>
      </c>
      <c r="N368" s="690">
        <v>18</v>
      </c>
      <c r="O368" s="47"/>
      <c r="P368" s="47">
        <v>31</v>
      </c>
      <c r="Q368" s="45"/>
      <c r="R368" s="47">
        <v>31.62</v>
      </c>
      <c r="S368" s="677">
        <f>SUM(M368:P368)</f>
        <v>56.5</v>
      </c>
      <c r="T368" s="677">
        <f>SUM(MG[[#This Row],[G 710µ]:[G 450µ]])</f>
        <v>80.62</v>
      </c>
      <c r="U368" s="48"/>
      <c r="V368" s="47">
        <v>2.6</v>
      </c>
      <c r="W368" s="690">
        <v>4</v>
      </c>
      <c r="X368" s="46"/>
      <c r="Y368" s="46"/>
      <c r="Z368" s="46"/>
      <c r="AA368" s="689"/>
      <c r="AB368" s="689"/>
      <c r="AC368" s="39"/>
      <c r="AD368" s="43"/>
      <c r="AE368" s="694"/>
      <c r="AF368" s="725" t="s">
        <v>55</v>
      </c>
      <c r="AG368" s="725" t="s">
        <v>55</v>
      </c>
      <c r="AH368" s="726" t="s">
        <v>55</v>
      </c>
      <c r="AI368" s="727"/>
      <c r="AJ368" s="728" t="s">
        <v>32</v>
      </c>
      <c r="AK368" s="1266" t="s">
        <v>3880</v>
      </c>
    </row>
    <row r="369" spans="1:37" ht="15.75" customHeight="1">
      <c r="A369" s="53">
        <v>45798</v>
      </c>
      <c r="B369" s="52" t="s">
        <v>3862</v>
      </c>
      <c r="C369" s="51">
        <v>0.35416666666666669</v>
      </c>
      <c r="D369" s="50">
        <v>2504139</v>
      </c>
      <c r="E369" s="686" t="s">
        <v>41</v>
      </c>
      <c r="F369" s="50" t="s">
        <v>55</v>
      </c>
      <c r="G369" s="49">
        <v>14.39</v>
      </c>
      <c r="H369" s="49" t="s">
        <v>1364</v>
      </c>
      <c r="I369" s="49"/>
      <c r="J369" s="39"/>
      <c r="K369" s="45"/>
      <c r="L369" s="47"/>
      <c r="M369" s="690"/>
      <c r="N369" s="690"/>
      <c r="O369" s="47"/>
      <c r="P369" s="47"/>
      <c r="Q369" s="45"/>
      <c r="R369" s="47"/>
      <c r="S369" s="677"/>
      <c r="T369" s="677"/>
      <c r="U369" s="48"/>
      <c r="V369" s="47"/>
      <c r="W369" s="690"/>
      <c r="X369" s="46">
        <v>80.56</v>
      </c>
      <c r="Y369" s="46">
        <v>-1.21</v>
      </c>
      <c r="Z369" s="46">
        <v>23.64</v>
      </c>
      <c r="AA369" s="689"/>
      <c r="AB369" s="689"/>
      <c r="AC369" s="39"/>
      <c r="AD369" s="43"/>
      <c r="AE369" s="694"/>
      <c r="AF369" s="725" t="s">
        <v>55</v>
      </c>
      <c r="AG369" s="725" t="s">
        <v>55</v>
      </c>
      <c r="AH369" s="726" t="s">
        <v>55</v>
      </c>
      <c r="AI369" s="727"/>
      <c r="AJ369" s="728" t="s">
        <v>32</v>
      </c>
      <c r="AK369" s="1266" t="s">
        <v>3881</v>
      </c>
    </row>
    <row r="370" spans="1:37" ht="15.75" customHeight="1">
      <c r="A370" s="53">
        <v>45798</v>
      </c>
      <c r="B370" s="52" t="s">
        <v>3862</v>
      </c>
      <c r="C370" s="51">
        <v>0.35416666666666669</v>
      </c>
      <c r="D370" s="50">
        <v>2504136</v>
      </c>
      <c r="E370" s="686" t="s">
        <v>60</v>
      </c>
      <c r="F370" s="50" t="s">
        <v>55</v>
      </c>
      <c r="G370" s="49">
        <v>14.66</v>
      </c>
      <c r="H370" s="49"/>
      <c r="I370" s="49"/>
      <c r="J370" s="39"/>
      <c r="K370" s="45"/>
      <c r="L370" s="47"/>
      <c r="M370" s="690"/>
      <c r="N370" s="690"/>
      <c r="O370" s="47"/>
      <c r="P370" s="47"/>
      <c r="Q370" s="45"/>
      <c r="R370" s="47"/>
      <c r="S370" s="677"/>
      <c r="T370" s="677"/>
      <c r="U370" s="48"/>
      <c r="V370" s="47"/>
      <c r="W370" s="690"/>
      <c r="X370" s="46">
        <v>78.349999999999994</v>
      </c>
      <c r="Y370" s="46">
        <v>-0.4</v>
      </c>
      <c r="Z370" s="46">
        <v>22.22</v>
      </c>
      <c r="AA370" s="689"/>
      <c r="AB370" s="689"/>
      <c r="AC370" s="39"/>
      <c r="AD370" s="43"/>
      <c r="AE370" s="694"/>
      <c r="AF370" s="725" t="s">
        <v>55</v>
      </c>
      <c r="AG370" s="725" t="s">
        <v>55</v>
      </c>
      <c r="AH370" s="726" t="s">
        <v>55</v>
      </c>
      <c r="AI370" s="727"/>
      <c r="AJ370" s="728" t="s">
        <v>32</v>
      </c>
      <c r="AK370" s="1266" t="s">
        <v>3882</v>
      </c>
    </row>
    <row r="371" spans="1:37" ht="15.75" customHeight="1">
      <c r="A371" s="53">
        <v>45799</v>
      </c>
      <c r="B371" s="52" t="s">
        <v>3862</v>
      </c>
      <c r="C371" s="51">
        <v>0.375</v>
      </c>
      <c r="D371" s="50">
        <v>2504168</v>
      </c>
      <c r="E371" s="686" t="s">
        <v>60</v>
      </c>
      <c r="F371" s="50" t="s">
        <v>55</v>
      </c>
      <c r="G371" s="49">
        <v>14.33</v>
      </c>
      <c r="H371" s="49"/>
      <c r="I371" s="49"/>
      <c r="J371" s="39"/>
      <c r="K371" s="45"/>
      <c r="L371" s="47"/>
      <c r="M371" s="690"/>
      <c r="N371" s="690"/>
      <c r="O371" s="47"/>
      <c r="P371" s="47"/>
      <c r="Q371" s="45"/>
      <c r="R371" s="47"/>
      <c r="S371" s="677"/>
      <c r="T371" s="677"/>
      <c r="U371" s="48"/>
      <c r="V371" s="47"/>
      <c r="W371" s="690"/>
      <c r="X371" s="46">
        <v>80.34</v>
      </c>
      <c r="Y371" s="46">
        <v>-1.35</v>
      </c>
      <c r="Z371" s="46">
        <v>23.29</v>
      </c>
      <c r="AA371" s="689"/>
      <c r="AB371" s="689"/>
      <c r="AC371" s="39"/>
      <c r="AD371" s="43"/>
      <c r="AE371" s="694"/>
      <c r="AF371" s="725" t="s">
        <v>55</v>
      </c>
      <c r="AG371" s="725" t="s">
        <v>55</v>
      </c>
      <c r="AH371" s="726" t="s">
        <v>55</v>
      </c>
      <c r="AI371" s="727"/>
      <c r="AJ371" s="728" t="s">
        <v>32</v>
      </c>
      <c r="AK371" s="1266" t="s">
        <v>3883</v>
      </c>
    </row>
    <row r="372" spans="1:37" ht="15.75" customHeight="1">
      <c r="A372" s="53">
        <v>45800</v>
      </c>
      <c r="B372" s="52" t="s">
        <v>3862</v>
      </c>
      <c r="C372" s="51">
        <v>0.35416666666666669</v>
      </c>
      <c r="D372" s="50">
        <v>2504206</v>
      </c>
      <c r="E372" s="686" t="s">
        <v>60</v>
      </c>
      <c r="F372" s="50" t="s">
        <v>55</v>
      </c>
      <c r="G372" s="49">
        <v>14.25</v>
      </c>
      <c r="H372" s="49"/>
      <c r="I372" s="49"/>
      <c r="J372" s="39"/>
      <c r="K372" s="45"/>
      <c r="L372" s="47">
        <v>3.66</v>
      </c>
      <c r="M372" s="690">
        <v>6.5</v>
      </c>
      <c r="N372" s="690">
        <v>15.24</v>
      </c>
      <c r="O372" s="47"/>
      <c r="P372" s="47">
        <v>29.9</v>
      </c>
      <c r="Q372" s="45"/>
      <c r="R372" s="47">
        <v>35.799999999999997</v>
      </c>
      <c r="S372" s="677">
        <f>SUM(M372:P372)</f>
        <v>51.64</v>
      </c>
      <c r="T372" s="677">
        <f>SUM(MG[[#This Row],[G 710µ]:[G 450µ]])</f>
        <v>80.94</v>
      </c>
      <c r="U372" s="48"/>
      <c r="V372" s="47">
        <v>3</v>
      </c>
      <c r="W372" s="690">
        <v>5.3</v>
      </c>
      <c r="X372" s="46"/>
      <c r="Y372" s="46"/>
      <c r="Z372" s="46"/>
      <c r="AA372" s="689"/>
      <c r="AB372" s="689"/>
      <c r="AC372" s="39"/>
      <c r="AD372" s="43"/>
      <c r="AE372" s="694"/>
      <c r="AF372" s="725" t="s">
        <v>55</v>
      </c>
      <c r="AG372" s="725" t="s">
        <v>55</v>
      </c>
      <c r="AH372" s="726" t="s">
        <v>55</v>
      </c>
      <c r="AI372" s="727"/>
      <c r="AJ372" s="728" t="s">
        <v>32</v>
      </c>
      <c r="AK372" s="1266" t="s">
        <v>3884</v>
      </c>
    </row>
    <row r="373" spans="1:37" ht="15.75" customHeight="1">
      <c r="A373" s="53">
        <v>45803</v>
      </c>
      <c r="B373" s="52" t="s">
        <v>3862</v>
      </c>
      <c r="C373" s="51">
        <v>0.375</v>
      </c>
      <c r="D373" s="50">
        <v>2504279</v>
      </c>
      <c r="E373" s="686" t="s">
        <v>60</v>
      </c>
      <c r="F373" s="50" t="s">
        <v>55</v>
      </c>
      <c r="G373" s="49">
        <v>13.83</v>
      </c>
      <c r="H373" s="49"/>
      <c r="I373" s="49">
        <v>13.75</v>
      </c>
      <c r="J373" s="39"/>
      <c r="K373" s="45"/>
      <c r="L373" s="47">
        <v>1.94</v>
      </c>
      <c r="M373" s="690">
        <v>4.76</v>
      </c>
      <c r="N373" s="690">
        <v>12.68</v>
      </c>
      <c r="O373" s="47"/>
      <c r="P373" s="47">
        <v>31.4</v>
      </c>
      <c r="Q373" s="45"/>
      <c r="R373" s="47">
        <v>40</v>
      </c>
      <c r="S373" s="677">
        <f>SUM(M373:P373)</f>
        <v>48.839999999999996</v>
      </c>
      <c r="T373" s="677">
        <f>SUM(MG[[#This Row],[G 710µ]:[G 450µ]])</f>
        <v>84.08</v>
      </c>
      <c r="U373" s="48"/>
      <c r="V373" s="47">
        <v>2</v>
      </c>
      <c r="W373" s="690">
        <v>4.62</v>
      </c>
      <c r="X373" s="46">
        <v>80.3</v>
      </c>
      <c r="Y373" s="46">
        <v>-1.18</v>
      </c>
      <c r="Z373" s="46">
        <v>24.53</v>
      </c>
      <c r="AA373" s="689"/>
      <c r="AB373" s="689"/>
      <c r="AC373" s="39"/>
      <c r="AD373" s="43"/>
      <c r="AE373" s="694"/>
      <c r="AF373" s="725" t="s">
        <v>55</v>
      </c>
      <c r="AG373" s="725" t="s">
        <v>55</v>
      </c>
      <c r="AH373" s="726" t="s">
        <v>55</v>
      </c>
      <c r="AI373" s="727"/>
      <c r="AJ373" s="728" t="s">
        <v>32</v>
      </c>
      <c r="AK373" s="1266" t="s">
        <v>3885</v>
      </c>
    </row>
    <row r="374" spans="1:37" ht="15.75" customHeight="1">
      <c r="A374" s="53">
        <v>45804</v>
      </c>
      <c r="B374" s="52" t="s">
        <v>3862</v>
      </c>
      <c r="C374" s="51">
        <v>0.5</v>
      </c>
      <c r="D374" s="50">
        <v>2504316</v>
      </c>
      <c r="E374" s="686" t="s">
        <v>60</v>
      </c>
      <c r="F374" s="50" t="s">
        <v>55</v>
      </c>
      <c r="G374" s="49">
        <v>14.25</v>
      </c>
      <c r="H374" s="49"/>
      <c r="I374" s="49"/>
      <c r="J374" s="39"/>
      <c r="K374" s="45"/>
      <c r="L374" s="47">
        <v>2.2999999999999998</v>
      </c>
      <c r="M374" s="690">
        <v>6.3</v>
      </c>
      <c r="N374" s="690">
        <v>13</v>
      </c>
      <c r="O374" s="47"/>
      <c r="P374" s="47">
        <v>31.9</v>
      </c>
      <c r="Q374" s="45"/>
      <c r="R374" s="47">
        <v>39</v>
      </c>
      <c r="S374" s="677">
        <f>SUM(M374:P374)</f>
        <v>51.2</v>
      </c>
      <c r="T374" s="677">
        <f>SUM(MG[[#This Row],[G 710µ]:[G 450µ]])</f>
        <v>83.9</v>
      </c>
      <c r="U374" s="48"/>
      <c r="V374" s="47">
        <v>2</v>
      </c>
      <c r="W374" s="690">
        <v>4.5</v>
      </c>
      <c r="X374" s="46">
        <v>80.459999999999994</v>
      </c>
      <c r="Y374" s="46">
        <v>-1.1200000000000001</v>
      </c>
      <c r="Z374" s="46">
        <v>23.02</v>
      </c>
      <c r="AA374" s="689"/>
      <c r="AB374" s="689"/>
      <c r="AC374" s="39"/>
      <c r="AD374" s="43"/>
      <c r="AE374" s="694"/>
      <c r="AF374" s="725" t="s">
        <v>55</v>
      </c>
      <c r="AG374" s="725" t="s">
        <v>55</v>
      </c>
      <c r="AH374" s="726" t="s">
        <v>55</v>
      </c>
      <c r="AI374" s="727"/>
      <c r="AJ374" s="728" t="s">
        <v>32</v>
      </c>
      <c r="AK374" s="1266" t="s">
        <v>3886</v>
      </c>
    </row>
    <row r="375" spans="1:37" ht="15.75" customHeight="1">
      <c r="A375" s="53">
        <v>45806</v>
      </c>
      <c r="B375" s="52" t="s">
        <v>3862</v>
      </c>
      <c r="C375" s="51">
        <v>0.45833333333333331</v>
      </c>
      <c r="D375" s="50">
        <v>2504355</v>
      </c>
      <c r="E375" s="686" t="s">
        <v>60</v>
      </c>
      <c r="F375" s="50" t="s">
        <v>55</v>
      </c>
      <c r="G375" s="49">
        <v>13.96</v>
      </c>
      <c r="H375" s="49"/>
      <c r="I375" s="49"/>
      <c r="J375" s="39"/>
      <c r="K375" s="45"/>
      <c r="L375" s="47"/>
      <c r="M375" s="690"/>
      <c r="N375" s="690"/>
      <c r="O375" s="47"/>
      <c r="P375" s="47"/>
      <c r="Q375" s="45"/>
      <c r="R375" s="47"/>
      <c r="S375" s="677"/>
      <c r="T375" s="677"/>
      <c r="U375" s="48"/>
      <c r="V375" s="47"/>
      <c r="W375" s="690"/>
      <c r="X375" s="46">
        <v>74.78</v>
      </c>
      <c r="Y375" s="46">
        <v>-0.13</v>
      </c>
      <c r="Z375" s="46">
        <v>20.47</v>
      </c>
      <c r="AA375" s="689"/>
      <c r="AB375" s="689"/>
      <c r="AC375" s="39"/>
      <c r="AD375" s="43"/>
      <c r="AE375" s="694"/>
      <c r="AF375" s="725" t="s">
        <v>55</v>
      </c>
      <c r="AG375" s="725" t="s">
        <v>55</v>
      </c>
      <c r="AH375" s="726" t="s">
        <v>55</v>
      </c>
      <c r="AI375" s="727"/>
      <c r="AJ375" s="728" t="s">
        <v>32</v>
      </c>
      <c r="AK375" s="1266" t="s">
        <v>3887</v>
      </c>
    </row>
    <row r="376" spans="1:37" ht="15.75" customHeight="1">
      <c r="A376" s="53">
        <v>45807</v>
      </c>
      <c r="B376" s="52" t="s">
        <v>3862</v>
      </c>
      <c r="C376" s="51">
        <v>0.43680555555555556</v>
      </c>
      <c r="D376" s="50">
        <v>2504388</v>
      </c>
      <c r="E376" s="686" t="s">
        <v>60</v>
      </c>
      <c r="F376" s="50" t="s">
        <v>55</v>
      </c>
      <c r="G376" s="49">
        <v>14.29</v>
      </c>
      <c r="H376" s="49"/>
      <c r="I376" s="49"/>
      <c r="J376" s="39"/>
      <c r="K376" s="45"/>
      <c r="L376" s="47">
        <v>2.14</v>
      </c>
      <c r="M376" s="690">
        <v>4.58</v>
      </c>
      <c r="N376" s="690">
        <v>13.5</v>
      </c>
      <c r="O376" s="47"/>
      <c r="P376" s="47">
        <v>31.88</v>
      </c>
      <c r="Q376" s="45"/>
      <c r="R376" s="47">
        <v>37.68</v>
      </c>
      <c r="S376" s="677">
        <f>SUM(M376:P376)</f>
        <v>49.959999999999994</v>
      </c>
      <c r="T376" s="677">
        <f>SUM(MG[[#This Row],[G 710µ]:[G 450µ]])</f>
        <v>83.06</v>
      </c>
      <c r="U376" s="48"/>
      <c r="V376" s="47">
        <v>2.8</v>
      </c>
      <c r="W376" s="690">
        <v>5.44</v>
      </c>
      <c r="X376" s="46">
        <v>79.290000000000006</v>
      </c>
      <c r="Y376" s="46">
        <v>-0.95</v>
      </c>
      <c r="Z376" s="46">
        <v>23.21</v>
      </c>
      <c r="AA376" s="689"/>
      <c r="AB376" s="689"/>
      <c r="AC376" s="39"/>
      <c r="AD376" s="43"/>
      <c r="AE376" s="694"/>
      <c r="AF376" s="725" t="s">
        <v>55</v>
      </c>
      <c r="AG376" s="725" t="s">
        <v>55</v>
      </c>
      <c r="AH376" s="726" t="s">
        <v>55</v>
      </c>
      <c r="AI376" s="727"/>
      <c r="AJ376" s="728" t="s">
        <v>32</v>
      </c>
      <c r="AK376" s="1266" t="s">
        <v>3888</v>
      </c>
    </row>
    <row r="377" spans="1:37" ht="15.75" customHeight="1">
      <c r="A377" s="53">
        <v>45810</v>
      </c>
      <c r="B377" s="52" t="s">
        <v>3889</v>
      </c>
      <c r="C377" s="51">
        <v>0.39583333333333331</v>
      </c>
      <c r="D377" s="50">
        <v>2504444</v>
      </c>
      <c r="E377" s="686" t="s">
        <v>60</v>
      </c>
      <c r="F377" s="50" t="s">
        <v>55</v>
      </c>
      <c r="G377" s="49">
        <v>13.81</v>
      </c>
      <c r="H377" s="49"/>
      <c r="I377" s="49"/>
      <c r="J377" s="39"/>
      <c r="K377" s="45"/>
      <c r="L377" s="47">
        <v>1.6</v>
      </c>
      <c r="M377" s="690">
        <v>4</v>
      </c>
      <c r="N377" s="690">
        <v>11</v>
      </c>
      <c r="O377" s="47"/>
      <c r="P377" s="47">
        <v>32.6</v>
      </c>
      <c r="Q377" s="45"/>
      <c r="R377" s="47">
        <v>41.2</v>
      </c>
      <c r="S377" s="677">
        <f>SUM(M377:P377)</f>
        <v>47.6</v>
      </c>
      <c r="T377" s="677">
        <f>SUM(MG[[#This Row],[G 710µ]:[G 450µ]])</f>
        <v>84.800000000000011</v>
      </c>
      <c r="U377" s="48"/>
      <c r="V377" s="47">
        <v>2.6</v>
      </c>
      <c r="W377" s="690">
        <v>6</v>
      </c>
      <c r="X377" s="46">
        <v>79.7</v>
      </c>
      <c r="Y377" s="46">
        <v>-1.33</v>
      </c>
      <c r="Z377" s="46">
        <v>22.54</v>
      </c>
      <c r="AA377" s="689"/>
      <c r="AB377" s="689"/>
      <c r="AC377" s="39"/>
      <c r="AD377" s="43"/>
      <c r="AE377" s="694"/>
      <c r="AF377" s="725" t="s">
        <v>55</v>
      </c>
      <c r="AG377" s="725" t="s">
        <v>55</v>
      </c>
      <c r="AH377" s="726" t="s">
        <v>55</v>
      </c>
      <c r="AI377" s="727"/>
      <c r="AJ377" s="728" t="s">
        <v>32</v>
      </c>
      <c r="AK377" s="1266" t="s">
        <v>3890</v>
      </c>
    </row>
    <row r="378" spans="1:37" ht="15.75" customHeight="1">
      <c r="A378" s="53">
        <v>45810</v>
      </c>
      <c r="B378" s="52" t="s">
        <v>3889</v>
      </c>
      <c r="C378" s="51">
        <v>0.70138888888888884</v>
      </c>
      <c r="D378" s="50">
        <v>2504449</v>
      </c>
      <c r="E378" s="686" t="s">
        <v>60</v>
      </c>
      <c r="F378" s="50" t="s">
        <v>55</v>
      </c>
      <c r="G378" s="49">
        <v>14.45</v>
      </c>
      <c r="H378" s="49"/>
      <c r="I378" s="49"/>
      <c r="J378" s="39"/>
      <c r="K378" s="45"/>
      <c r="L378" s="47">
        <v>0.22</v>
      </c>
      <c r="M378" s="690">
        <v>0.16</v>
      </c>
      <c r="N378" s="690">
        <v>2.48</v>
      </c>
      <c r="O378" s="47"/>
      <c r="P378" s="47">
        <v>54.84</v>
      </c>
      <c r="Q378" s="45"/>
      <c r="R378" s="47">
        <v>35.24</v>
      </c>
      <c r="S378" s="677">
        <f>SUM(M378:P378)</f>
        <v>57.480000000000004</v>
      </c>
      <c r="T378" s="677">
        <f>SUM(MG[[#This Row],[G 710µ]:[G 450µ]])</f>
        <v>92.56</v>
      </c>
      <c r="U378" s="48"/>
      <c r="V378" s="47">
        <v>2.46</v>
      </c>
      <c r="W378" s="690">
        <v>4.04</v>
      </c>
      <c r="X378" s="46">
        <v>81.94</v>
      </c>
      <c r="Y378" s="46">
        <v>-1.58</v>
      </c>
      <c r="Z378" s="46">
        <v>29.96</v>
      </c>
      <c r="AA378" s="689"/>
      <c r="AB378" s="689"/>
      <c r="AC378" s="39"/>
      <c r="AD378" s="43"/>
      <c r="AE378" s="694"/>
      <c r="AF378" s="725" t="s">
        <v>55</v>
      </c>
      <c r="AG378" s="725" t="s">
        <v>55</v>
      </c>
      <c r="AH378" s="726" t="s">
        <v>55</v>
      </c>
      <c r="AI378" s="727"/>
      <c r="AJ378" s="728" t="s">
        <v>32</v>
      </c>
      <c r="AK378" s="1266" t="s">
        <v>3891</v>
      </c>
    </row>
    <row r="379" spans="1:37" ht="15.75" customHeight="1">
      <c r="A379" s="53">
        <v>45811</v>
      </c>
      <c r="B379" s="52" t="s">
        <v>3889</v>
      </c>
      <c r="C379" s="51">
        <v>0.35416666666666669</v>
      </c>
      <c r="D379" s="50">
        <v>2504467</v>
      </c>
      <c r="E379" s="686" t="s">
        <v>60</v>
      </c>
      <c r="F379" s="50" t="s">
        <v>55</v>
      </c>
      <c r="G379" s="49">
        <v>14.22</v>
      </c>
      <c r="H379" s="49"/>
      <c r="I379" s="49"/>
      <c r="J379" s="39"/>
      <c r="K379" s="45"/>
      <c r="L379" s="47">
        <v>0.84</v>
      </c>
      <c r="M379" s="690">
        <v>2.66</v>
      </c>
      <c r="N379" s="690">
        <v>7.76</v>
      </c>
      <c r="O379" s="47"/>
      <c r="P379" s="47">
        <v>30.26</v>
      </c>
      <c r="Q379" s="45"/>
      <c r="R379" s="47">
        <v>47.28</v>
      </c>
      <c r="S379" s="677">
        <f>SUM(M379:P379)</f>
        <v>40.68</v>
      </c>
      <c r="T379" s="677">
        <f>SUM(MG[[#This Row],[G 710µ]:[G 450µ]])</f>
        <v>85.300000000000011</v>
      </c>
      <c r="U379" s="48"/>
      <c r="V379" s="47">
        <v>3.7</v>
      </c>
      <c r="W379" s="690">
        <v>6.56</v>
      </c>
      <c r="X379" s="46">
        <v>81.52</v>
      </c>
      <c r="Y379" s="46">
        <v>-1.18</v>
      </c>
      <c r="Z379" s="46">
        <v>23.11</v>
      </c>
      <c r="AA379" s="689"/>
      <c r="AB379" s="689"/>
      <c r="AC379" s="39"/>
      <c r="AD379" s="43"/>
      <c r="AE379" s="694"/>
      <c r="AF379" s="725" t="s">
        <v>55</v>
      </c>
      <c r="AG379" s="725" t="s">
        <v>55</v>
      </c>
      <c r="AH379" s="726" t="s">
        <v>55</v>
      </c>
      <c r="AI379" s="727"/>
      <c r="AJ379" s="728" t="s">
        <v>32</v>
      </c>
      <c r="AK379" s="1266" t="s">
        <v>3892</v>
      </c>
    </row>
    <row r="380" spans="1:37" ht="15.75" customHeight="1">
      <c r="A380" s="53">
        <v>45812</v>
      </c>
      <c r="B380" s="52" t="s">
        <v>3889</v>
      </c>
      <c r="C380" s="51">
        <v>0.43194444444444446</v>
      </c>
      <c r="D380" s="50">
        <v>2504495</v>
      </c>
      <c r="E380" s="686" t="s">
        <v>60</v>
      </c>
      <c r="F380" s="50" t="s">
        <v>55</v>
      </c>
      <c r="G380" s="49">
        <v>14.22</v>
      </c>
      <c r="H380" s="49"/>
      <c r="I380" s="49"/>
      <c r="J380" s="39"/>
      <c r="K380" s="45"/>
      <c r="L380" s="47"/>
      <c r="M380" s="690"/>
      <c r="N380" s="690"/>
      <c r="O380" s="47"/>
      <c r="P380" s="47"/>
      <c r="Q380" s="45"/>
      <c r="R380" s="47"/>
      <c r="S380" s="677"/>
      <c r="T380" s="677"/>
      <c r="U380" s="48"/>
      <c r="V380" s="47"/>
      <c r="W380" s="690"/>
      <c r="X380" s="46">
        <v>81.58</v>
      </c>
      <c r="Y380" s="46">
        <v>-1.48</v>
      </c>
      <c r="Z380" s="46">
        <v>23.62</v>
      </c>
      <c r="AA380" s="689"/>
      <c r="AB380" s="689"/>
      <c r="AC380" s="39"/>
      <c r="AD380" s="43"/>
      <c r="AE380" s="694"/>
      <c r="AF380" s="725" t="s">
        <v>55</v>
      </c>
      <c r="AG380" s="725" t="s">
        <v>55</v>
      </c>
      <c r="AH380" s="726" t="s">
        <v>55</v>
      </c>
      <c r="AI380" s="727"/>
      <c r="AJ380" s="728" t="s">
        <v>32</v>
      </c>
      <c r="AK380" s="1266" t="s">
        <v>3893</v>
      </c>
    </row>
    <row r="381" spans="1:37" ht="15.75" customHeight="1">
      <c r="A381" s="53">
        <v>45819</v>
      </c>
      <c r="B381" s="52" t="s">
        <v>3889</v>
      </c>
      <c r="C381" s="51">
        <v>0.45833333333333331</v>
      </c>
      <c r="D381" s="50">
        <v>2504612</v>
      </c>
      <c r="E381" s="686" t="s">
        <v>60</v>
      </c>
      <c r="F381" s="50" t="s">
        <v>55</v>
      </c>
      <c r="G381" s="49">
        <v>14.32</v>
      </c>
      <c r="H381" s="49"/>
      <c r="I381" s="49"/>
      <c r="J381" s="39"/>
      <c r="K381" s="45"/>
      <c r="L381" s="47">
        <v>0.68</v>
      </c>
      <c r="M381" s="690">
        <v>1.88</v>
      </c>
      <c r="N381" s="690">
        <v>6.62</v>
      </c>
      <c r="O381" s="47"/>
      <c r="P381" s="47">
        <v>46.62</v>
      </c>
      <c r="Q381" s="45"/>
      <c r="R381" s="47">
        <v>33.6</v>
      </c>
      <c r="S381" s="677">
        <f>SUM(M381:P381)</f>
        <v>55.12</v>
      </c>
      <c r="T381" s="677">
        <f>SUM(MG[[#This Row],[G 710µ]:[G 450µ]])</f>
        <v>86.84</v>
      </c>
      <c r="U381" s="48"/>
      <c r="V381" s="47">
        <v>3.06</v>
      </c>
      <c r="W381" s="690">
        <v>5.94</v>
      </c>
      <c r="X381" s="46">
        <v>81.45</v>
      </c>
      <c r="Y381" s="46">
        <v>-1.32</v>
      </c>
      <c r="Z381" s="46">
        <v>23.36</v>
      </c>
      <c r="AA381" s="689"/>
      <c r="AB381" s="689"/>
      <c r="AC381" s="39"/>
      <c r="AD381" s="43"/>
      <c r="AE381" s="694"/>
      <c r="AF381" s="725" t="s">
        <v>55</v>
      </c>
      <c r="AG381" s="725" t="s">
        <v>55</v>
      </c>
      <c r="AH381" s="726" t="s">
        <v>55</v>
      </c>
      <c r="AI381" s="727"/>
      <c r="AJ381" s="728" t="s">
        <v>32</v>
      </c>
      <c r="AK381" s="1266" t="s">
        <v>3894</v>
      </c>
    </row>
    <row r="382" spans="1:37" ht="15.75" customHeight="1">
      <c r="A382" s="53">
        <v>45820</v>
      </c>
      <c r="B382" s="52" t="s">
        <v>3889</v>
      </c>
      <c r="C382" s="51">
        <v>0.41944444444444445</v>
      </c>
      <c r="D382" s="50">
        <v>2504634</v>
      </c>
      <c r="E382" s="686" t="s">
        <v>60</v>
      </c>
      <c r="F382" s="50" t="s">
        <v>55</v>
      </c>
      <c r="G382" s="49">
        <v>14.2</v>
      </c>
      <c r="H382" s="49"/>
      <c r="I382" s="49"/>
      <c r="J382" s="39"/>
      <c r="K382" s="45"/>
      <c r="L382" s="47">
        <v>0.56000000000000005</v>
      </c>
      <c r="M382" s="690">
        <v>1.74</v>
      </c>
      <c r="N382" s="690">
        <v>6.36</v>
      </c>
      <c r="O382" s="47"/>
      <c r="P382" s="47">
        <v>50.04</v>
      </c>
      <c r="Q382" s="45"/>
      <c r="R382" s="47">
        <v>31.34</v>
      </c>
      <c r="S382" s="677">
        <f>SUM(M382:P382)</f>
        <v>58.14</v>
      </c>
      <c r="T382" s="677">
        <f>SUM(MG[[#This Row],[G 710µ]:[G 450µ]])</f>
        <v>87.74</v>
      </c>
      <c r="U382" s="48"/>
      <c r="V382" s="47">
        <v>2.4</v>
      </c>
      <c r="W382" s="690">
        <v>5.96</v>
      </c>
      <c r="X382" s="46">
        <v>80.17</v>
      </c>
      <c r="Y382" s="46">
        <v>-1.24</v>
      </c>
      <c r="Z382" s="46">
        <v>23.88</v>
      </c>
      <c r="AA382" s="689">
        <v>1</v>
      </c>
      <c r="AB382" s="689">
        <v>30</v>
      </c>
      <c r="AC382" s="39"/>
      <c r="AD382" s="43"/>
      <c r="AE382" s="694"/>
      <c r="AF382" s="725" t="s">
        <v>55</v>
      </c>
      <c r="AG382" s="725" t="s">
        <v>55</v>
      </c>
      <c r="AH382" s="726" t="s">
        <v>55</v>
      </c>
      <c r="AI382" s="727"/>
      <c r="AJ382" s="728" t="s">
        <v>32</v>
      </c>
      <c r="AK382" s="1266" t="s">
        <v>3895</v>
      </c>
    </row>
    <row r="383" spans="1:37" ht="22.5" customHeight="1">
      <c r="A383" s="53">
        <v>45821</v>
      </c>
      <c r="B383" s="52" t="s">
        <v>3889</v>
      </c>
      <c r="C383" s="51">
        <v>0.39583333333333331</v>
      </c>
      <c r="D383" s="50">
        <v>2504673</v>
      </c>
      <c r="E383" s="686" t="s">
        <v>60</v>
      </c>
      <c r="F383" s="50" t="s">
        <v>55</v>
      </c>
      <c r="G383" s="49">
        <v>14.28</v>
      </c>
      <c r="H383" s="49"/>
      <c r="I383" s="49"/>
      <c r="J383" s="39"/>
      <c r="K383" s="45"/>
      <c r="L383" s="47">
        <v>0.26</v>
      </c>
      <c r="M383" s="690">
        <v>0.68</v>
      </c>
      <c r="N383" s="690">
        <v>3.94</v>
      </c>
      <c r="O383" s="47"/>
      <c r="P383" s="47">
        <v>50.34</v>
      </c>
      <c r="Q383" s="45"/>
      <c r="R383" s="47">
        <v>36</v>
      </c>
      <c r="S383" s="677">
        <f>SUM(M383:P383)</f>
        <v>54.96</v>
      </c>
      <c r="T383" s="677">
        <f>SUM(MG[[#This Row],[G 710µ]:[G 450µ]])</f>
        <v>90.28</v>
      </c>
      <c r="U383" s="48"/>
      <c r="V383" s="47">
        <v>3.4</v>
      </c>
      <c r="W383" s="690">
        <v>4.4800000000000004</v>
      </c>
      <c r="X383" s="46">
        <v>81.510000000000005</v>
      </c>
      <c r="Y383" s="46">
        <v>-1.25</v>
      </c>
      <c r="Z383" s="46">
        <v>22.8</v>
      </c>
      <c r="AA383" s="689">
        <v>4</v>
      </c>
      <c r="AB383" s="689">
        <v>33</v>
      </c>
      <c r="AC383" s="39"/>
      <c r="AD383" s="43" t="s">
        <v>3896</v>
      </c>
      <c r="AE383" s="694"/>
      <c r="AF383" s="725" t="s">
        <v>55</v>
      </c>
      <c r="AG383" s="725" t="s">
        <v>55</v>
      </c>
      <c r="AH383" s="726" t="s">
        <v>55</v>
      </c>
      <c r="AI383" s="727"/>
      <c r="AJ383" s="728" t="s">
        <v>32</v>
      </c>
      <c r="AK383" s="1266" t="s">
        <v>3897</v>
      </c>
    </row>
    <row r="384" spans="1:37" ht="21" customHeight="1">
      <c r="A384" s="53">
        <v>45821</v>
      </c>
      <c r="B384" s="52" t="s">
        <v>3889</v>
      </c>
      <c r="C384" s="51">
        <v>0.39583333333333331</v>
      </c>
      <c r="D384" s="50">
        <v>2504672</v>
      </c>
      <c r="E384" s="686" t="s">
        <v>60</v>
      </c>
      <c r="F384" s="50" t="s">
        <v>55</v>
      </c>
      <c r="G384" s="49">
        <v>14.15</v>
      </c>
      <c r="H384" s="49"/>
      <c r="I384" s="49"/>
      <c r="J384" s="39"/>
      <c r="K384" s="45"/>
      <c r="L384" s="47">
        <v>1.54</v>
      </c>
      <c r="M384" s="690">
        <v>2.72</v>
      </c>
      <c r="N384" s="690">
        <v>9.14</v>
      </c>
      <c r="O384" s="47"/>
      <c r="P384" s="47">
        <v>47.76</v>
      </c>
      <c r="Q384" s="45"/>
      <c r="R384" s="47">
        <v>30.1</v>
      </c>
      <c r="S384" s="677">
        <f>SUM(M384:P384)</f>
        <v>59.62</v>
      </c>
      <c r="T384" s="677">
        <f>SUM(MG[[#This Row],[G 710µ]:[G 450µ]])</f>
        <v>87</v>
      </c>
      <c r="U384" s="48"/>
      <c r="V384" s="47">
        <v>2.16</v>
      </c>
      <c r="W384" s="690">
        <v>4.76</v>
      </c>
      <c r="X384" s="46">
        <v>80.13</v>
      </c>
      <c r="Y384" s="46">
        <v>-1.1599999999999999</v>
      </c>
      <c r="Z384" s="46">
        <v>22.9</v>
      </c>
      <c r="AA384" s="689">
        <v>7</v>
      </c>
      <c r="AB384" s="689">
        <v>57</v>
      </c>
      <c r="AC384" s="39"/>
      <c r="AD384" s="43" t="s">
        <v>3898</v>
      </c>
      <c r="AE384" s="694" t="s">
        <v>27</v>
      </c>
      <c r="AF384" s="725" t="s">
        <v>55</v>
      </c>
      <c r="AG384" s="725" t="s">
        <v>55</v>
      </c>
      <c r="AH384" s="726" t="s">
        <v>55</v>
      </c>
      <c r="AI384" s="727"/>
      <c r="AJ384" s="728" t="s">
        <v>32</v>
      </c>
      <c r="AK384" s="1266" t="s">
        <v>3899</v>
      </c>
    </row>
    <row r="385" spans="1:37" ht="20.25" customHeight="1">
      <c r="A385" s="53">
        <v>45821</v>
      </c>
      <c r="B385" s="52" t="s">
        <v>3889</v>
      </c>
      <c r="C385" s="51">
        <v>0.39583333333333331</v>
      </c>
      <c r="D385" s="50">
        <v>2504674</v>
      </c>
      <c r="E385" s="686" t="s">
        <v>60</v>
      </c>
      <c r="F385" s="50" t="s">
        <v>55</v>
      </c>
      <c r="G385" s="49">
        <v>14.21</v>
      </c>
      <c r="H385" s="49"/>
      <c r="I385" s="49"/>
      <c r="J385" s="39"/>
      <c r="K385" s="45"/>
      <c r="L385" s="47">
        <v>1.22</v>
      </c>
      <c r="M385" s="690">
        <v>2.7</v>
      </c>
      <c r="N385" s="690">
        <v>8.2799999999999994</v>
      </c>
      <c r="O385" s="47"/>
      <c r="P385" s="47">
        <v>47.36</v>
      </c>
      <c r="Q385" s="45"/>
      <c r="R385" s="47">
        <v>31.04</v>
      </c>
      <c r="S385" s="677">
        <f>SUM(M385:P385)</f>
        <v>58.34</v>
      </c>
      <c r="T385" s="677">
        <f>SUM(MG[[#This Row],[G 710µ]:[G 450µ]])</f>
        <v>86.68</v>
      </c>
      <c r="U385" s="48"/>
      <c r="V385" s="47">
        <v>2.4</v>
      </c>
      <c r="W385" s="690">
        <v>4.96</v>
      </c>
      <c r="X385" s="46">
        <v>80.650000000000006</v>
      </c>
      <c r="Y385" s="46">
        <v>-1.36</v>
      </c>
      <c r="Z385" s="46">
        <v>23.11</v>
      </c>
      <c r="AA385" s="689"/>
      <c r="AB385" s="689"/>
      <c r="AC385" s="39"/>
      <c r="AD385" s="43" t="s">
        <v>3900</v>
      </c>
      <c r="AE385" s="694"/>
      <c r="AF385" s="725" t="s">
        <v>55</v>
      </c>
      <c r="AG385" s="725" t="s">
        <v>55</v>
      </c>
      <c r="AH385" s="726" t="s">
        <v>55</v>
      </c>
      <c r="AI385" s="727"/>
      <c r="AJ385" s="728" t="s">
        <v>32</v>
      </c>
      <c r="AK385" s="1266" t="s">
        <v>3901</v>
      </c>
    </row>
    <row r="386" spans="1:37" ht="15.75" customHeight="1">
      <c r="A386" s="53">
        <v>45824</v>
      </c>
      <c r="B386" s="52" t="s">
        <v>3889</v>
      </c>
      <c r="C386" s="51">
        <v>0.39583333333333331</v>
      </c>
      <c r="D386" s="50">
        <v>2504732</v>
      </c>
      <c r="E386" s="686" t="s">
        <v>60</v>
      </c>
      <c r="F386" s="50" t="s">
        <v>55</v>
      </c>
      <c r="G386" s="49">
        <v>13.86</v>
      </c>
      <c r="H386" s="49"/>
      <c r="I386" s="49"/>
      <c r="J386" s="39"/>
      <c r="K386" s="45"/>
      <c r="L386" s="47">
        <v>1.64</v>
      </c>
      <c r="M386" s="690">
        <v>2.82</v>
      </c>
      <c r="N386" s="690">
        <v>7.78</v>
      </c>
      <c r="O386" s="47"/>
      <c r="P386" s="47">
        <v>43.96</v>
      </c>
      <c r="Q386" s="45"/>
      <c r="R386" s="47">
        <v>31.1</v>
      </c>
      <c r="S386" s="677">
        <f>SUM(M386:P386)</f>
        <v>54.56</v>
      </c>
      <c r="T386" s="677">
        <f>SUM(MG[[#This Row],[G 710µ]:[G 450µ]])</f>
        <v>82.84</v>
      </c>
      <c r="U386" s="48"/>
      <c r="V386" s="47">
        <v>2.9</v>
      </c>
      <c r="W386" s="690">
        <v>7.3</v>
      </c>
      <c r="X386" s="46">
        <v>80.599999999999994</v>
      </c>
      <c r="Y386" s="46">
        <v>-1.03</v>
      </c>
      <c r="Z386" s="46">
        <v>22.84</v>
      </c>
      <c r="AA386" s="689">
        <v>6</v>
      </c>
      <c r="AB386" s="689">
        <v>55</v>
      </c>
      <c r="AC386" s="39"/>
      <c r="AD386" s="43"/>
      <c r="AE386" s="694" t="s">
        <v>27</v>
      </c>
      <c r="AF386" s="725" t="s">
        <v>55</v>
      </c>
      <c r="AG386" s="725" t="s">
        <v>55</v>
      </c>
      <c r="AH386" s="726" t="s">
        <v>55</v>
      </c>
      <c r="AI386" s="727"/>
      <c r="AJ386" s="728" t="s">
        <v>32</v>
      </c>
      <c r="AK386" s="1266" t="s">
        <v>3902</v>
      </c>
    </row>
    <row r="387" spans="1:37" ht="15.75" customHeight="1">
      <c r="A387" s="53">
        <v>45825</v>
      </c>
      <c r="B387" s="52" t="s">
        <v>3889</v>
      </c>
      <c r="C387" s="51">
        <v>0.39583333333333331</v>
      </c>
      <c r="D387" s="50">
        <v>2504755</v>
      </c>
      <c r="E387" s="686" t="s">
        <v>60</v>
      </c>
      <c r="F387" s="50" t="s">
        <v>55</v>
      </c>
      <c r="G387" s="49">
        <v>14.1</v>
      </c>
      <c r="H387" s="49"/>
      <c r="I387" s="49"/>
      <c r="J387" s="39"/>
      <c r="K387" s="45"/>
      <c r="L387" s="47"/>
      <c r="M387" s="690"/>
      <c r="N387" s="690"/>
      <c r="O387" s="47"/>
      <c r="P387" s="47"/>
      <c r="Q387" s="45"/>
      <c r="R387" s="47"/>
      <c r="S387" s="677"/>
      <c r="T387" s="677"/>
      <c r="U387" s="48"/>
      <c r="V387" s="47"/>
      <c r="W387" s="690"/>
      <c r="X387" s="46">
        <v>81.12</v>
      </c>
      <c r="Y387" s="46">
        <v>-1.25</v>
      </c>
      <c r="Z387" s="46">
        <v>23.67</v>
      </c>
      <c r="AA387" s="689"/>
      <c r="AB387" s="689"/>
      <c r="AC387" s="39"/>
      <c r="AD387" s="43"/>
      <c r="AE387" s="694"/>
      <c r="AF387" s="725" t="s">
        <v>55</v>
      </c>
      <c r="AG387" s="725" t="s">
        <v>55</v>
      </c>
      <c r="AH387" s="726" t="s">
        <v>55</v>
      </c>
      <c r="AI387" s="727"/>
      <c r="AJ387" s="728" t="s">
        <v>32</v>
      </c>
      <c r="AK387" s="1266" t="s">
        <v>3903</v>
      </c>
    </row>
    <row r="388" spans="1:37" ht="15.75" customHeight="1">
      <c r="A388" s="53">
        <v>45825</v>
      </c>
      <c r="B388" s="52" t="s">
        <v>3889</v>
      </c>
      <c r="C388" s="51">
        <v>0.39583333333333331</v>
      </c>
      <c r="D388" s="50">
        <v>2504756</v>
      </c>
      <c r="E388" s="686" t="s">
        <v>60</v>
      </c>
      <c r="F388" s="50" t="s">
        <v>55</v>
      </c>
      <c r="G388" s="49">
        <v>14.15</v>
      </c>
      <c r="H388" s="49"/>
      <c r="I388" s="49"/>
      <c r="J388" s="39"/>
      <c r="K388" s="45"/>
      <c r="L388" s="47"/>
      <c r="M388" s="690"/>
      <c r="N388" s="690"/>
      <c r="O388" s="47"/>
      <c r="P388" s="47"/>
      <c r="Q388" s="45"/>
      <c r="R388" s="47"/>
      <c r="S388" s="677"/>
      <c r="T388" s="677"/>
      <c r="U388" s="48"/>
      <c r="V388" s="47"/>
      <c r="W388" s="690"/>
      <c r="X388" s="46">
        <v>81.459999999999994</v>
      </c>
      <c r="Y388" s="46">
        <v>-1.36</v>
      </c>
      <c r="Z388" s="46">
        <v>23.93</v>
      </c>
      <c r="AA388" s="689"/>
      <c r="AB388" s="689"/>
      <c r="AC388" s="39"/>
      <c r="AD388" s="43"/>
      <c r="AE388" s="694"/>
      <c r="AF388" s="725" t="s">
        <v>55</v>
      </c>
      <c r="AG388" s="725" t="s">
        <v>55</v>
      </c>
      <c r="AH388" s="726" t="s">
        <v>55</v>
      </c>
      <c r="AI388" s="727"/>
      <c r="AJ388" s="728" t="s">
        <v>32</v>
      </c>
      <c r="AK388" s="1266" t="s">
        <v>3904</v>
      </c>
    </row>
    <row r="389" spans="1:37" ht="15.75" customHeight="1">
      <c r="A389" s="53">
        <v>45826</v>
      </c>
      <c r="B389" s="52" t="s">
        <v>3889</v>
      </c>
      <c r="C389" s="51">
        <v>0.52083333333333337</v>
      </c>
      <c r="D389" s="50">
        <v>2504802</v>
      </c>
      <c r="E389" s="686" t="s">
        <v>60</v>
      </c>
      <c r="F389" s="50" t="s">
        <v>55</v>
      </c>
      <c r="G389" s="49">
        <v>14.22</v>
      </c>
      <c r="H389" s="49"/>
      <c r="I389" s="49"/>
      <c r="J389" s="39"/>
      <c r="K389" s="45"/>
      <c r="L389" s="47"/>
      <c r="M389" s="690"/>
      <c r="N389" s="690"/>
      <c r="O389" s="47"/>
      <c r="P389" s="47"/>
      <c r="Q389" s="45"/>
      <c r="R389" s="47"/>
      <c r="S389" s="677"/>
      <c r="T389" s="677"/>
      <c r="U389" s="48"/>
      <c r="V389" s="47"/>
      <c r="W389" s="690"/>
      <c r="X389" s="46">
        <v>80.849999999999994</v>
      </c>
      <c r="Y389" s="46">
        <v>-1.02</v>
      </c>
      <c r="Z389" s="46">
        <v>23.33</v>
      </c>
      <c r="AA389" s="689">
        <v>10</v>
      </c>
      <c r="AB389" s="689">
        <v>50</v>
      </c>
      <c r="AC389" s="39"/>
      <c r="AD389" s="43"/>
      <c r="AE389" s="694" t="s">
        <v>27</v>
      </c>
      <c r="AF389" s="725" t="s">
        <v>55</v>
      </c>
      <c r="AG389" s="725" t="s">
        <v>55</v>
      </c>
      <c r="AH389" s="726" t="s">
        <v>55</v>
      </c>
      <c r="AI389" s="727"/>
      <c r="AJ389" s="728" t="s">
        <v>32</v>
      </c>
      <c r="AK389" s="1266" t="s">
        <v>3905</v>
      </c>
    </row>
    <row r="390" spans="1:37" ht="15.75" customHeight="1">
      <c r="A390" s="53">
        <v>45827</v>
      </c>
      <c r="B390" s="52" t="s">
        <v>3889</v>
      </c>
      <c r="C390" s="51">
        <v>0.48958333333333331</v>
      </c>
      <c r="D390" s="50">
        <v>2504846</v>
      </c>
      <c r="E390" s="686" t="s">
        <v>60</v>
      </c>
      <c r="F390" s="50" t="s">
        <v>55</v>
      </c>
      <c r="G390" s="49">
        <v>13.6</v>
      </c>
      <c r="H390" s="49"/>
      <c r="I390" s="49"/>
      <c r="J390" s="39"/>
      <c r="K390" s="45"/>
      <c r="L390" s="47">
        <v>0.5</v>
      </c>
      <c r="M390" s="690">
        <v>0.82</v>
      </c>
      <c r="N390" s="690">
        <v>3.8</v>
      </c>
      <c r="O390" s="47"/>
      <c r="P390" s="47">
        <v>57.56</v>
      </c>
      <c r="Q390" s="45"/>
      <c r="R390" s="47">
        <v>30.04</v>
      </c>
      <c r="S390" s="677">
        <f>SUM(M390:P390)</f>
        <v>62.18</v>
      </c>
      <c r="T390" s="677">
        <f>SUM(MG[[#This Row],[G 710µ]:[G 450µ]])</f>
        <v>91.4</v>
      </c>
      <c r="U390" s="48"/>
      <c r="V390" s="47">
        <v>2.2999999999999998</v>
      </c>
      <c r="W390" s="690">
        <v>4.5599999999999996</v>
      </c>
      <c r="X390" s="46">
        <v>81.510000000000005</v>
      </c>
      <c r="Y390" s="46">
        <v>-1.55</v>
      </c>
      <c r="Z390" s="46">
        <v>23.37</v>
      </c>
      <c r="AA390" s="689"/>
      <c r="AB390" s="689"/>
      <c r="AC390" s="39"/>
      <c r="AD390" s="43"/>
      <c r="AE390" s="694"/>
      <c r="AF390" s="725" t="s">
        <v>55</v>
      </c>
      <c r="AG390" s="725" t="s">
        <v>55</v>
      </c>
      <c r="AH390" s="726" t="s">
        <v>55</v>
      </c>
      <c r="AI390" s="727"/>
      <c r="AJ390" s="728" t="s">
        <v>32</v>
      </c>
      <c r="AK390" s="1266" t="s">
        <v>3906</v>
      </c>
    </row>
    <row r="391" spans="1:37" ht="15.75" customHeight="1">
      <c r="A391" s="53">
        <v>45831</v>
      </c>
      <c r="B391" s="52" t="s">
        <v>3889</v>
      </c>
      <c r="C391" s="51">
        <v>0.4375</v>
      </c>
      <c r="D391" s="50">
        <v>2504938</v>
      </c>
      <c r="E391" s="686" t="s">
        <v>60</v>
      </c>
      <c r="F391" s="50" t="s">
        <v>55</v>
      </c>
      <c r="G391" s="49">
        <v>13.7</v>
      </c>
      <c r="H391" s="49"/>
      <c r="I391" s="49"/>
      <c r="J391" s="39"/>
      <c r="K391" s="45"/>
      <c r="L391" s="47">
        <v>0.7</v>
      </c>
      <c r="M391" s="690">
        <v>0.9</v>
      </c>
      <c r="N391" s="690">
        <v>3.2</v>
      </c>
      <c r="O391" s="47"/>
      <c r="P391" s="47">
        <v>44.5</v>
      </c>
      <c r="Q391" s="45"/>
      <c r="R391" s="47">
        <v>39.299999999999997</v>
      </c>
      <c r="S391" s="677">
        <f>SUM(M391:P391)</f>
        <v>48.6</v>
      </c>
      <c r="T391" s="677">
        <f>SUM(MG[[#This Row],[G 710µ]:[G 450µ]])</f>
        <v>87</v>
      </c>
      <c r="U391" s="48"/>
      <c r="V391" s="47">
        <v>3.7</v>
      </c>
      <c r="W391" s="690">
        <v>7</v>
      </c>
      <c r="X391" s="46">
        <v>82.46</v>
      </c>
      <c r="Y391" s="46">
        <v>-1.69</v>
      </c>
      <c r="Z391" s="46">
        <v>23.42</v>
      </c>
      <c r="AA391" s="689">
        <v>8</v>
      </c>
      <c r="AB391" s="689">
        <v>45</v>
      </c>
      <c r="AC391" s="39"/>
      <c r="AD391" s="43"/>
      <c r="AE391" s="694" t="s">
        <v>27</v>
      </c>
      <c r="AF391" s="725" t="s">
        <v>55</v>
      </c>
      <c r="AG391" s="725" t="s">
        <v>55</v>
      </c>
      <c r="AH391" s="726" t="s">
        <v>55</v>
      </c>
      <c r="AI391" s="727"/>
      <c r="AJ391" s="728" t="s">
        <v>32</v>
      </c>
      <c r="AK391" s="1266" t="s">
        <v>3907</v>
      </c>
    </row>
    <row r="392" spans="1:37" ht="15.75" customHeight="1">
      <c r="A392" s="53">
        <v>45831</v>
      </c>
      <c r="B392" s="52" t="s">
        <v>3889</v>
      </c>
      <c r="C392" s="51">
        <v>0.47916666666666669</v>
      </c>
      <c r="D392" s="50">
        <v>2504944</v>
      </c>
      <c r="E392" s="686" t="s">
        <v>60</v>
      </c>
      <c r="F392" s="50" t="s">
        <v>55</v>
      </c>
      <c r="G392" s="49">
        <v>13.7</v>
      </c>
      <c r="H392" s="49"/>
      <c r="I392" s="49"/>
      <c r="J392" s="39"/>
      <c r="K392" s="45"/>
      <c r="L392" s="47">
        <v>0.66</v>
      </c>
      <c r="M392" s="690">
        <v>0.84</v>
      </c>
      <c r="N392" s="690">
        <v>3.48</v>
      </c>
      <c r="O392" s="47"/>
      <c r="P392" s="47">
        <v>46.14</v>
      </c>
      <c r="Q392" s="45"/>
      <c r="R392" s="47">
        <v>37.840000000000003</v>
      </c>
      <c r="S392" s="677">
        <f>SUM(M392:P392)</f>
        <v>50.46</v>
      </c>
      <c r="T392" s="677">
        <f>SUM(MG[[#This Row],[G 710µ]:[G 450µ]])</f>
        <v>87.460000000000008</v>
      </c>
      <c r="U392" s="48"/>
      <c r="V392" s="47">
        <v>3.66</v>
      </c>
      <c r="W392" s="690">
        <v>6.8</v>
      </c>
      <c r="X392" s="46">
        <v>82.22</v>
      </c>
      <c r="Y392" s="46">
        <v>-1.51</v>
      </c>
      <c r="Z392" s="46">
        <v>23.57</v>
      </c>
      <c r="AA392" s="689">
        <v>9</v>
      </c>
      <c r="AB392" s="689">
        <v>40</v>
      </c>
      <c r="AC392" s="39"/>
      <c r="AD392" s="43"/>
      <c r="AE392" s="694" t="s">
        <v>27</v>
      </c>
      <c r="AF392" s="725" t="s">
        <v>55</v>
      </c>
      <c r="AG392" s="725" t="s">
        <v>55</v>
      </c>
      <c r="AH392" s="726" t="s">
        <v>55</v>
      </c>
      <c r="AI392" s="727"/>
      <c r="AJ392" s="728" t="s">
        <v>32</v>
      </c>
      <c r="AK392" s="1266" t="s">
        <v>3908</v>
      </c>
    </row>
    <row r="393" spans="1:37" ht="15.75" customHeight="1">
      <c r="A393" s="53">
        <v>45832</v>
      </c>
      <c r="B393" s="52" t="s">
        <v>3889</v>
      </c>
      <c r="C393" s="51">
        <v>0.375</v>
      </c>
      <c r="D393" s="50">
        <v>2504952</v>
      </c>
      <c r="E393" s="686" t="s">
        <v>60</v>
      </c>
      <c r="F393" s="50" t="s">
        <v>55</v>
      </c>
      <c r="G393" s="49">
        <v>13.8</v>
      </c>
      <c r="H393" s="49"/>
      <c r="I393" s="49">
        <v>13.4</v>
      </c>
      <c r="J393" s="39"/>
      <c r="K393" s="45"/>
      <c r="L393" s="47">
        <v>0.08</v>
      </c>
      <c r="M393" s="690">
        <v>0.12</v>
      </c>
      <c r="N393" s="690">
        <v>2.1</v>
      </c>
      <c r="O393" s="47"/>
      <c r="P393" s="47">
        <v>52.12</v>
      </c>
      <c r="Q393" s="45"/>
      <c r="R393" s="47">
        <v>38.04</v>
      </c>
      <c r="S393" s="677">
        <f>SUM(M393:P393)</f>
        <v>54.339999999999996</v>
      </c>
      <c r="T393" s="677">
        <f>SUM(MG[[#This Row],[G 710µ]:[G 450µ]])</f>
        <v>92.259999999999991</v>
      </c>
      <c r="U393" s="48"/>
      <c r="V393" s="47">
        <v>3.38</v>
      </c>
      <c r="W393" s="690">
        <v>4.0599999999999996</v>
      </c>
      <c r="X393" s="46">
        <v>83.67</v>
      </c>
      <c r="Y393" s="46">
        <v>-2</v>
      </c>
      <c r="Z393" s="46">
        <v>24.72</v>
      </c>
      <c r="AA393" s="689">
        <v>16</v>
      </c>
      <c r="AB393" s="689">
        <v>13</v>
      </c>
      <c r="AC393" s="39"/>
      <c r="AD393" s="43"/>
      <c r="AE393" s="694" t="s">
        <v>27</v>
      </c>
      <c r="AF393" s="725" t="s">
        <v>55</v>
      </c>
      <c r="AG393" s="725" t="s">
        <v>55</v>
      </c>
      <c r="AH393" s="726" t="s">
        <v>55</v>
      </c>
      <c r="AI393" s="727"/>
      <c r="AJ393" s="728" t="s">
        <v>32</v>
      </c>
      <c r="AK393" s="1266" t="s">
        <v>3909</v>
      </c>
    </row>
    <row r="394" spans="1:37" ht="15.75" customHeight="1">
      <c r="A394" s="53">
        <v>45839</v>
      </c>
      <c r="B394" s="52" t="s">
        <v>3654</v>
      </c>
      <c r="C394" s="51">
        <v>0.375</v>
      </c>
      <c r="D394" s="50">
        <v>2505131</v>
      </c>
      <c r="E394" s="686" t="s">
        <v>60</v>
      </c>
      <c r="F394" s="50" t="s">
        <v>55</v>
      </c>
      <c r="G394" s="49">
        <v>13.88</v>
      </c>
      <c r="H394" s="49"/>
      <c r="I394" s="49"/>
      <c r="J394" s="39"/>
      <c r="K394" s="45"/>
      <c r="L394" s="47"/>
      <c r="M394" s="690"/>
      <c r="N394" s="690"/>
      <c r="O394" s="47"/>
      <c r="P394" s="47"/>
      <c r="Q394" s="45"/>
      <c r="R394" s="47"/>
      <c r="S394" s="677"/>
      <c r="T394" s="677"/>
      <c r="U394" s="48"/>
      <c r="V394" s="47"/>
      <c r="W394" s="690"/>
      <c r="X394" s="46">
        <v>79.75</v>
      </c>
      <c r="Y394" s="46">
        <v>-1.1399999999999999</v>
      </c>
      <c r="Z394" s="46">
        <v>22.67</v>
      </c>
      <c r="AA394" s="689">
        <v>4</v>
      </c>
      <c r="AB394" s="689">
        <v>52</v>
      </c>
      <c r="AC394" s="39"/>
      <c r="AD394" s="43"/>
      <c r="AE394" s="694" t="s">
        <v>46</v>
      </c>
      <c r="AF394" s="725" t="s">
        <v>55</v>
      </c>
      <c r="AG394" s="725" t="s">
        <v>55</v>
      </c>
      <c r="AH394" s="726" t="s">
        <v>55</v>
      </c>
      <c r="AI394" s="727"/>
      <c r="AJ394" s="728" t="s">
        <v>32</v>
      </c>
      <c r="AK394" s="1266" t="s">
        <v>3910</v>
      </c>
    </row>
    <row r="395" spans="1:37" ht="15.75" customHeight="1">
      <c r="A395" s="53">
        <v>45839</v>
      </c>
      <c r="B395" s="52" t="s">
        <v>3654</v>
      </c>
      <c r="C395" s="51">
        <v>0.41666666666666669</v>
      </c>
      <c r="D395" s="50">
        <v>2505134</v>
      </c>
      <c r="E395" s="686" t="s">
        <v>21</v>
      </c>
      <c r="F395" s="50" t="s">
        <v>55</v>
      </c>
      <c r="G395" s="49">
        <v>14.14</v>
      </c>
      <c r="H395" s="49"/>
      <c r="I395" s="49"/>
      <c r="J395" s="39"/>
      <c r="K395" s="45"/>
      <c r="L395" s="47">
        <v>2.8</v>
      </c>
      <c r="M395" s="690">
        <v>4.4000000000000004</v>
      </c>
      <c r="N395" s="690">
        <v>13.3</v>
      </c>
      <c r="O395" s="47"/>
      <c r="P395" s="47">
        <v>42.68</v>
      </c>
      <c r="Q395" s="45"/>
      <c r="R395" s="47">
        <v>27.12</v>
      </c>
      <c r="S395" s="677">
        <f>SUM(M395:P395)</f>
        <v>60.38</v>
      </c>
      <c r="T395" s="677">
        <f>SUM(MG[[#This Row],[G 710µ]:[G 450µ]])</f>
        <v>83.100000000000009</v>
      </c>
      <c r="U395" s="48"/>
      <c r="V395" s="47">
        <v>2.72</v>
      </c>
      <c r="W395" s="690">
        <v>6.28</v>
      </c>
      <c r="X395" s="46">
        <v>79.81</v>
      </c>
      <c r="Y395" s="46">
        <v>-1.32</v>
      </c>
      <c r="Z395" s="46">
        <v>23.62</v>
      </c>
      <c r="AA395" s="689">
        <v>7</v>
      </c>
      <c r="AB395" s="689">
        <v>43</v>
      </c>
      <c r="AC395" s="39"/>
      <c r="AD395" s="43"/>
      <c r="AE395" s="694" t="s">
        <v>27</v>
      </c>
      <c r="AF395" s="725" t="s">
        <v>55</v>
      </c>
      <c r="AG395" s="725" t="s">
        <v>55</v>
      </c>
      <c r="AH395" s="726" t="s">
        <v>55</v>
      </c>
      <c r="AI395" s="727"/>
      <c r="AJ395" s="728" t="s">
        <v>32</v>
      </c>
      <c r="AK395" s="1266" t="s">
        <v>3911</v>
      </c>
    </row>
    <row r="396" spans="1:37" ht="15.75" customHeight="1">
      <c r="A396" s="53">
        <v>45841</v>
      </c>
      <c r="B396" s="52" t="s">
        <v>3654</v>
      </c>
      <c r="C396" s="51">
        <v>0.39583333333333331</v>
      </c>
      <c r="D396" s="50">
        <v>2505172</v>
      </c>
      <c r="E396" s="686" t="s">
        <v>41</v>
      </c>
      <c r="F396" s="50" t="s">
        <v>55</v>
      </c>
      <c r="G396" s="49">
        <v>13.89</v>
      </c>
      <c r="H396" s="49"/>
      <c r="I396" s="49"/>
      <c r="J396" s="39"/>
      <c r="K396" s="45"/>
      <c r="L396" s="47">
        <v>0.2</v>
      </c>
      <c r="M396" s="687">
        <v>0.1</v>
      </c>
      <c r="N396" s="690">
        <v>1</v>
      </c>
      <c r="O396" s="47"/>
      <c r="P396" s="47">
        <v>47.1</v>
      </c>
      <c r="Q396" s="45"/>
      <c r="R396" s="47">
        <v>43.4</v>
      </c>
      <c r="S396" s="677">
        <f>SUM(M396:P396)</f>
        <v>48.2</v>
      </c>
      <c r="T396" s="677">
        <f>SUM(MG[[#This Row],[G 710µ]:[G 450µ]])</f>
        <v>91.5</v>
      </c>
      <c r="U396" s="48"/>
      <c r="V396" s="47">
        <v>3.5</v>
      </c>
      <c r="W396" s="690">
        <v>3.9</v>
      </c>
      <c r="X396" s="46">
        <v>82.4</v>
      </c>
      <c r="Y396" s="46">
        <v>-1.86</v>
      </c>
      <c r="Z396" s="46">
        <v>24.33</v>
      </c>
      <c r="AA396" s="689"/>
      <c r="AB396" s="689"/>
      <c r="AC396" s="39"/>
      <c r="AD396" s="43"/>
      <c r="AE396" s="694" t="s">
        <v>96</v>
      </c>
      <c r="AF396" s="725" t="s">
        <v>55</v>
      </c>
      <c r="AG396" s="725" t="s">
        <v>55</v>
      </c>
      <c r="AH396" s="726" t="s">
        <v>55</v>
      </c>
      <c r="AI396" s="727"/>
      <c r="AJ396" s="728" t="s">
        <v>32</v>
      </c>
      <c r="AK396" s="1266" t="s">
        <v>3912</v>
      </c>
    </row>
    <row r="397" spans="1:37" ht="15.75" customHeight="1">
      <c r="A397" s="53">
        <v>45841</v>
      </c>
      <c r="B397" s="52" t="s">
        <v>3654</v>
      </c>
      <c r="C397" s="51">
        <v>0.39583333333333331</v>
      </c>
      <c r="D397" s="50">
        <v>2505171</v>
      </c>
      <c r="E397" s="686" t="s">
        <v>60</v>
      </c>
      <c r="F397" s="50" t="s">
        <v>55</v>
      </c>
      <c r="G397" s="49">
        <v>13.9</v>
      </c>
      <c r="H397" s="49"/>
      <c r="I397" s="49"/>
      <c r="J397" s="39"/>
      <c r="K397" s="45"/>
      <c r="L397" s="47">
        <v>0.1</v>
      </c>
      <c r="M397" s="690">
        <v>0.2</v>
      </c>
      <c r="N397" s="690">
        <v>1.6</v>
      </c>
      <c r="O397" s="47"/>
      <c r="P397" s="47">
        <v>49</v>
      </c>
      <c r="Q397" s="45"/>
      <c r="R397" s="47">
        <v>38.1</v>
      </c>
      <c r="S397" s="677">
        <f>SUM(M397:P397)</f>
        <v>50.8</v>
      </c>
      <c r="T397" s="677">
        <f>SUM(MG[[#This Row],[G 710µ]:[G 450µ]])</f>
        <v>88.7</v>
      </c>
      <c r="U397" s="48"/>
      <c r="V397" s="47">
        <v>3</v>
      </c>
      <c r="W397" s="690">
        <v>5</v>
      </c>
      <c r="X397" s="46">
        <v>82.46</v>
      </c>
      <c r="Y397" s="46">
        <v>-1.81</v>
      </c>
      <c r="Z397" s="46">
        <v>23.63</v>
      </c>
      <c r="AA397" s="689"/>
      <c r="AB397" s="689"/>
      <c r="AC397" s="39"/>
      <c r="AD397" s="43"/>
      <c r="AE397" s="694"/>
      <c r="AF397" s="725" t="s">
        <v>55</v>
      </c>
      <c r="AG397" s="725" t="s">
        <v>55</v>
      </c>
      <c r="AH397" s="726" t="s">
        <v>55</v>
      </c>
      <c r="AI397" s="727"/>
      <c r="AJ397" s="728" t="s">
        <v>32</v>
      </c>
      <c r="AK397" s="1266" t="s">
        <v>3913</v>
      </c>
    </row>
    <row r="398" spans="1:37" ht="15.75" customHeight="1">
      <c r="A398" s="53">
        <v>45842</v>
      </c>
      <c r="B398" s="52" t="s">
        <v>3654</v>
      </c>
      <c r="C398" s="51">
        <v>0.41666666666666669</v>
      </c>
      <c r="D398" s="50">
        <v>2505188</v>
      </c>
      <c r="E398" s="686" t="s">
        <v>60</v>
      </c>
      <c r="F398" s="50" t="s">
        <v>55</v>
      </c>
      <c r="G398" s="49">
        <v>13.89</v>
      </c>
      <c r="H398" s="49"/>
      <c r="I398" s="49"/>
      <c r="J398" s="39"/>
      <c r="K398" s="45"/>
      <c r="L398" s="47">
        <v>0.18</v>
      </c>
      <c r="M398" s="690">
        <v>0.1</v>
      </c>
      <c r="N398" s="690">
        <v>1.94</v>
      </c>
      <c r="O398" s="47"/>
      <c r="P398" s="47">
        <v>46.4</v>
      </c>
      <c r="Q398" s="45"/>
      <c r="R398" s="47">
        <v>37.68</v>
      </c>
      <c r="S398" s="677">
        <f>SUM(M398:P398)</f>
        <v>48.44</v>
      </c>
      <c r="T398" s="677">
        <f>SUM(MG[[#This Row],[G 710µ]:[G 450µ]])</f>
        <v>86.02</v>
      </c>
      <c r="U398" s="48"/>
      <c r="V398" s="47">
        <v>3.78</v>
      </c>
      <c r="W398" s="690">
        <v>9.24</v>
      </c>
      <c r="X398" s="46"/>
      <c r="Y398" s="46"/>
      <c r="Z398" s="46"/>
      <c r="AA398" s="689"/>
      <c r="AB398" s="689"/>
      <c r="AC398" s="39"/>
      <c r="AD398" s="43"/>
      <c r="AE398" s="694"/>
      <c r="AF398" s="725" t="s">
        <v>55</v>
      </c>
      <c r="AG398" s="725" t="s">
        <v>55</v>
      </c>
      <c r="AH398" s="726" t="s">
        <v>55</v>
      </c>
      <c r="AI398" s="727"/>
      <c r="AJ398" s="728" t="s">
        <v>32</v>
      </c>
      <c r="AK398" s="1266" t="s">
        <v>3914</v>
      </c>
    </row>
    <row r="399" spans="1:37" ht="15.75" customHeight="1">
      <c r="A399" s="53">
        <v>45843</v>
      </c>
      <c r="B399" s="52" t="s">
        <v>3654</v>
      </c>
      <c r="C399" s="51">
        <v>0.41666666666666669</v>
      </c>
      <c r="D399" s="50">
        <v>2505217</v>
      </c>
      <c r="E399" s="686" t="s">
        <v>21</v>
      </c>
      <c r="F399" s="50" t="s">
        <v>55</v>
      </c>
      <c r="G399" s="49">
        <v>13.84</v>
      </c>
      <c r="H399" s="49"/>
      <c r="I399" s="49"/>
      <c r="J399" s="39"/>
      <c r="K399" s="45"/>
      <c r="L399" s="47">
        <v>0.6</v>
      </c>
      <c r="M399" s="690">
        <v>0.7</v>
      </c>
      <c r="N399" s="690">
        <v>3.6</v>
      </c>
      <c r="O399" s="47"/>
      <c r="P399" s="47">
        <v>53.8</v>
      </c>
      <c r="Q399" s="45"/>
      <c r="R399" s="47">
        <v>35.299999999999997</v>
      </c>
      <c r="S399" s="677">
        <f>SUM(M399:P399)</f>
        <v>58.099999999999994</v>
      </c>
      <c r="T399" s="677">
        <f>SUM(MG[[#This Row],[G 710µ]:[G 450µ]])</f>
        <v>92.699999999999989</v>
      </c>
      <c r="U399" s="48"/>
      <c r="V399" s="47">
        <v>2.76</v>
      </c>
      <c r="W399" s="690">
        <v>3</v>
      </c>
      <c r="X399" s="46">
        <v>82.11</v>
      </c>
      <c r="Y399" s="46">
        <v>-1.62</v>
      </c>
      <c r="Z399" s="46">
        <v>23.68</v>
      </c>
      <c r="AA399" s="689">
        <v>1</v>
      </c>
      <c r="AB399" s="689">
        <v>20</v>
      </c>
      <c r="AC399" s="39"/>
      <c r="AD399" s="43"/>
      <c r="AE399" s="694"/>
      <c r="AF399" s="725" t="s">
        <v>55</v>
      </c>
      <c r="AG399" s="725" t="s">
        <v>55</v>
      </c>
      <c r="AH399" s="726" t="s">
        <v>55</v>
      </c>
      <c r="AI399" s="727"/>
      <c r="AJ399" s="728" t="s">
        <v>32</v>
      </c>
      <c r="AK399" s="1266" t="s">
        <v>3915</v>
      </c>
    </row>
    <row r="400" spans="1:37" ht="15.75" customHeight="1">
      <c r="A400" s="53">
        <v>45845</v>
      </c>
      <c r="B400" s="52" t="s">
        <v>3654</v>
      </c>
      <c r="C400" s="51">
        <v>0.42708333333333331</v>
      </c>
      <c r="D400" s="50">
        <v>2505256</v>
      </c>
      <c r="E400" s="686" t="s">
        <v>41</v>
      </c>
      <c r="F400" s="50" t="s">
        <v>55</v>
      </c>
      <c r="G400" s="49">
        <v>13.8</v>
      </c>
      <c r="H400" s="49"/>
      <c r="I400" s="49"/>
      <c r="J400" s="39"/>
      <c r="K400" s="45"/>
      <c r="L400" s="47"/>
      <c r="M400" s="690"/>
      <c r="N400" s="690"/>
      <c r="O400" s="47"/>
      <c r="P400" s="47"/>
      <c r="Q400" s="45"/>
      <c r="R400" s="47"/>
      <c r="S400" s="677"/>
      <c r="T400" s="677"/>
      <c r="U400" s="48"/>
      <c r="V400" s="47"/>
      <c r="W400" s="690"/>
      <c r="X400" s="46">
        <v>76.599999999999994</v>
      </c>
      <c r="Y400" s="46">
        <v>-0.24</v>
      </c>
      <c r="Z400" s="46">
        <v>22.62</v>
      </c>
      <c r="AA400" s="689"/>
      <c r="AB400" s="689"/>
      <c r="AC400" s="39"/>
      <c r="AD400" s="43"/>
      <c r="AE400" s="694"/>
      <c r="AF400" s="725" t="s">
        <v>55</v>
      </c>
      <c r="AG400" s="725" t="s">
        <v>55</v>
      </c>
      <c r="AH400" s="726" t="s">
        <v>55</v>
      </c>
      <c r="AI400" s="727"/>
      <c r="AJ400" s="728" t="s">
        <v>32</v>
      </c>
      <c r="AK400" s="1266" t="s">
        <v>3916</v>
      </c>
    </row>
    <row r="401" spans="1:37" ht="15.75" customHeight="1">
      <c r="A401" s="53">
        <v>45847</v>
      </c>
      <c r="B401" s="52" t="s">
        <v>3654</v>
      </c>
      <c r="C401" s="51">
        <v>0.47916666666666669</v>
      </c>
      <c r="D401" s="50">
        <v>2505311</v>
      </c>
      <c r="E401" s="686" t="s">
        <v>60</v>
      </c>
      <c r="F401" s="50" t="s">
        <v>55</v>
      </c>
      <c r="G401" s="49">
        <v>13.6</v>
      </c>
      <c r="H401" s="49"/>
      <c r="I401" s="49">
        <v>13.4</v>
      </c>
      <c r="J401" s="39"/>
      <c r="K401" s="45"/>
      <c r="L401" s="47">
        <v>1.34</v>
      </c>
      <c r="M401" s="690">
        <v>2.06</v>
      </c>
      <c r="N401" s="690">
        <v>7.16</v>
      </c>
      <c r="O401" s="47"/>
      <c r="P401" s="47">
        <v>18.059999999999999</v>
      </c>
      <c r="Q401" s="45"/>
      <c r="R401" s="47">
        <v>28.32</v>
      </c>
      <c r="S401" s="677">
        <f>SUM(M401:P401)</f>
        <v>27.28</v>
      </c>
      <c r="T401" s="677">
        <f>SUM(MG[[#This Row],[G 710µ]:[G 450µ]])</f>
        <v>53.54</v>
      </c>
      <c r="U401" s="48"/>
      <c r="V401" s="47">
        <v>16.7</v>
      </c>
      <c r="W401" s="690">
        <v>26.16</v>
      </c>
      <c r="X401" s="46">
        <v>82.02</v>
      </c>
      <c r="Y401" s="46">
        <v>-1.111</v>
      </c>
      <c r="Z401" s="46">
        <v>21.02</v>
      </c>
      <c r="AA401" s="689">
        <v>3</v>
      </c>
      <c r="AB401" s="689">
        <v>60</v>
      </c>
      <c r="AC401" s="39"/>
      <c r="AD401" s="43"/>
      <c r="AE401" s="694" t="s">
        <v>46</v>
      </c>
      <c r="AF401" s="725" t="s">
        <v>55</v>
      </c>
      <c r="AG401" s="725" t="s">
        <v>55</v>
      </c>
      <c r="AH401" s="726" t="s">
        <v>55</v>
      </c>
      <c r="AI401" s="727"/>
      <c r="AJ401" s="728" t="s">
        <v>32</v>
      </c>
      <c r="AK401" s="1266" t="s">
        <v>3917</v>
      </c>
    </row>
    <row r="402" spans="1:37" ht="15.75" customHeight="1">
      <c r="A402" s="53">
        <v>45849</v>
      </c>
      <c r="B402" s="52" t="s">
        <v>3654</v>
      </c>
      <c r="C402" s="51">
        <v>0.375</v>
      </c>
      <c r="D402" s="50">
        <v>2505359</v>
      </c>
      <c r="E402" s="686" t="s">
        <v>60</v>
      </c>
      <c r="F402" s="50" t="s">
        <v>55</v>
      </c>
      <c r="G402" s="49">
        <v>13.7</v>
      </c>
      <c r="H402" s="49"/>
      <c r="I402" s="49"/>
      <c r="J402" s="39"/>
      <c r="K402" s="45"/>
      <c r="L402" s="47">
        <v>2.7</v>
      </c>
      <c r="M402" s="690">
        <v>5</v>
      </c>
      <c r="N402" s="690">
        <v>17.899999999999999</v>
      </c>
      <c r="O402" s="47"/>
      <c r="P402" s="47">
        <v>31.2</v>
      </c>
      <c r="Q402" s="45"/>
      <c r="R402" s="47">
        <v>19.8</v>
      </c>
      <c r="S402" s="677">
        <f>SUM(M402:P402)</f>
        <v>54.099999999999994</v>
      </c>
      <c r="T402" s="677">
        <f>SUM(MG[[#This Row],[G 710µ]:[G 450µ]])</f>
        <v>68.899999999999991</v>
      </c>
      <c r="U402" s="48"/>
      <c r="V402" s="47">
        <v>8</v>
      </c>
      <c r="W402" s="690">
        <v>13.7</v>
      </c>
      <c r="X402" s="46">
        <v>80.89</v>
      </c>
      <c r="Y402" s="46">
        <v>-1.1000000000000001</v>
      </c>
      <c r="Z402" s="46">
        <v>22.38</v>
      </c>
      <c r="AA402" s="689">
        <v>2</v>
      </c>
      <c r="AB402" s="689">
        <v>45</v>
      </c>
      <c r="AC402" s="39"/>
      <c r="AD402" s="43"/>
      <c r="AE402" s="694"/>
      <c r="AF402" s="725" t="s">
        <v>55</v>
      </c>
      <c r="AG402" s="725" t="s">
        <v>55</v>
      </c>
      <c r="AH402" s="726" t="s">
        <v>55</v>
      </c>
      <c r="AI402" s="727"/>
      <c r="AJ402" s="728" t="s">
        <v>32</v>
      </c>
      <c r="AK402" s="1266" t="s">
        <v>3918</v>
      </c>
    </row>
    <row r="403" spans="1:37" ht="15.75" customHeight="1">
      <c r="A403" s="53">
        <v>45849</v>
      </c>
      <c r="B403" s="52" t="s">
        <v>3654</v>
      </c>
      <c r="C403" s="51">
        <v>0.39583333333333331</v>
      </c>
      <c r="D403" s="50">
        <v>2505361</v>
      </c>
      <c r="E403" s="686" t="s">
        <v>60</v>
      </c>
      <c r="F403" s="50" t="s">
        <v>55</v>
      </c>
      <c r="G403" s="49">
        <v>13.8</v>
      </c>
      <c r="H403" s="49"/>
      <c r="I403" s="49"/>
      <c r="J403" s="39"/>
      <c r="K403" s="45"/>
      <c r="L403" s="47">
        <v>2.6</v>
      </c>
      <c r="M403" s="690">
        <v>4.4000000000000004</v>
      </c>
      <c r="N403" s="690">
        <v>30</v>
      </c>
      <c r="O403" s="47"/>
      <c r="P403" s="47">
        <v>22.16</v>
      </c>
      <c r="Q403" s="45"/>
      <c r="R403" s="47">
        <v>9.64</v>
      </c>
      <c r="S403" s="677">
        <f>SUM(M403:P403)</f>
        <v>56.56</v>
      </c>
      <c r="T403" s="677">
        <f>SUM(MG[[#This Row],[G 710µ]:[G 450µ]])</f>
        <v>61.8</v>
      </c>
      <c r="U403" s="48"/>
      <c r="V403" s="47">
        <v>15.68</v>
      </c>
      <c r="W403" s="690">
        <v>13.52</v>
      </c>
      <c r="X403" s="46">
        <v>81.11</v>
      </c>
      <c r="Y403" s="46">
        <v>-1.35</v>
      </c>
      <c r="Z403" s="46">
        <v>23.25</v>
      </c>
      <c r="AA403" s="689"/>
      <c r="AB403" s="689"/>
      <c r="AC403" s="39"/>
      <c r="AD403" s="43"/>
      <c r="AE403" s="694"/>
      <c r="AF403" s="725" t="s">
        <v>55</v>
      </c>
      <c r="AG403" s="725" t="s">
        <v>55</v>
      </c>
      <c r="AH403" s="726" t="s">
        <v>55</v>
      </c>
      <c r="AI403" s="727"/>
      <c r="AJ403" s="728" t="s">
        <v>32</v>
      </c>
      <c r="AK403" s="1266" t="s">
        <v>3919</v>
      </c>
    </row>
    <row r="404" spans="1:37" ht="15.75" customHeight="1">
      <c r="A404" s="53">
        <v>45850</v>
      </c>
      <c r="B404" s="52" t="s">
        <v>3654</v>
      </c>
      <c r="C404" s="51">
        <v>0.39583333333333331</v>
      </c>
      <c r="D404" s="50">
        <v>2505392</v>
      </c>
      <c r="E404" s="686" t="s">
        <v>21</v>
      </c>
      <c r="F404" s="50" t="s">
        <v>55</v>
      </c>
      <c r="G404" s="49">
        <v>13.84</v>
      </c>
      <c r="H404" s="49"/>
      <c r="I404" s="49"/>
      <c r="J404" s="39"/>
      <c r="K404" s="45"/>
      <c r="L404" s="47">
        <v>3.5</v>
      </c>
      <c r="M404" s="690">
        <v>5.3</v>
      </c>
      <c r="N404" s="690">
        <v>18.7</v>
      </c>
      <c r="O404" s="47"/>
      <c r="P404" s="47">
        <v>33.4</v>
      </c>
      <c r="Q404" s="45"/>
      <c r="R404" s="47">
        <v>22.8</v>
      </c>
      <c r="S404" s="677">
        <f>SUM(M404:P404)</f>
        <v>57.4</v>
      </c>
      <c r="T404" s="677">
        <f>SUM(MG[[#This Row],[G 710µ]:[G 450µ]])</f>
        <v>74.899999999999991</v>
      </c>
      <c r="U404" s="48"/>
      <c r="V404" s="47">
        <v>8</v>
      </c>
      <c r="W404" s="690">
        <v>8.1</v>
      </c>
      <c r="X404" s="46">
        <v>81.260000000000005</v>
      </c>
      <c r="Y404" s="46">
        <v>-1.53</v>
      </c>
      <c r="Z404" s="46">
        <v>23.02</v>
      </c>
      <c r="AA404" s="689"/>
      <c r="AB404" s="689"/>
      <c r="AC404" s="39"/>
      <c r="AD404" s="43"/>
      <c r="AE404" s="694"/>
      <c r="AF404" s="725" t="s">
        <v>55</v>
      </c>
      <c r="AG404" s="725" t="s">
        <v>55</v>
      </c>
      <c r="AH404" s="726" t="s">
        <v>55</v>
      </c>
      <c r="AI404" s="727"/>
      <c r="AJ404" s="728" t="s">
        <v>32</v>
      </c>
      <c r="AK404" s="1266" t="s">
        <v>3920</v>
      </c>
    </row>
    <row r="405" spans="1:37" ht="15.75" customHeight="1">
      <c r="A405" s="53">
        <v>45852</v>
      </c>
      <c r="B405" s="52" t="s">
        <v>3654</v>
      </c>
      <c r="C405" s="51">
        <v>0.45833333333333331</v>
      </c>
      <c r="D405" s="50">
        <v>2505430</v>
      </c>
      <c r="E405" s="686" t="s">
        <v>60</v>
      </c>
      <c r="F405" s="50" t="s">
        <v>55</v>
      </c>
      <c r="G405" s="49">
        <v>13.78</v>
      </c>
      <c r="H405" s="49"/>
      <c r="I405" s="49"/>
      <c r="J405" s="39"/>
      <c r="K405" s="45"/>
      <c r="L405" s="47">
        <v>2.8</v>
      </c>
      <c r="M405" s="690">
        <v>5.28</v>
      </c>
      <c r="N405" s="690">
        <v>18.04</v>
      </c>
      <c r="O405" s="47"/>
      <c r="P405" s="47">
        <v>33.54</v>
      </c>
      <c r="Q405" s="45"/>
      <c r="R405" s="47">
        <v>20.46</v>
      </c>
      <c r="S405" s="677">
        <f>SUM(M405:P405)</f>
        <v>56.86</v>
      </c>
      <c r="T405" s="677">
        <f>SUM(MG[[#This Row],[G 710µ]:[G 450µ]])</f>
        <v>72.039999999999992</v>
      </c>
      <c r="U405" s="48"/>
      <c r="V405" s="47">
        <v>7.96</v>
      </c>
      <c r="W405" s="690">
        <v>10.96</v>
      </c>
      <c r="X405" s="46">
        <v>78.819999999999993</v>
      </c>
      <c r="Y405" s="46">
        <v>-0.81</v>
      </c>
      <c r="Z405" s="46">
        <v>22.11</v>
      </c>
      <c r="AA405" s="689">
        <v>1</v>
      </c>
      <c r="AB405" s="689">
        <v>28</v>
      </c>
      <c r="AC405" s="39"/>
      <c r="AD405" s="43"/>
      <c r="AE405" s="694"/>
      <c r="AF405" s="725" t="s">
        <v>55</v>
      </c>
      <c r="AG405" s="725" t="s">
        <v>55</v>
      </c>
      <c r="AH405" s="726" t="s">
        <v>55</v>
      </c>
      <c r="AI405" s="727"/>
      <c r="AJ405" s="728" t="s">
        <v>32</v>
      </c>
      <c r="AK405" s="1266" t="s">
        <v>3921</v>
      </c>
    </row>
    <row r="406" spans="1:37" ht="15.75" customHeight="1">
      <c r="A406" s="53">
        <v>45853</v>
      </c>
      <c r="B406" s="52" t="s">
        <v>3654</v>
      </c>
      <c r="C406" s="51">
        <v>0.35416666666666669</v>
      </c>
      <c r="D406" s="50">
        <v>2505455</v>
      </c>
      <c r="E406" s="686" t="s">
        <v>60</v>
      </c>
      <c r="F406" s="50" t="s">
        <v>55</v>
      </c>
      <c r="G406" s="49">
        <v>13.8</v>
      </c>
      <c r="H406" s="49"/>
      <c r="I406" s="49"/>
      <c r="J406" s="39"/>
      <c r="K406" s="45"/>
      <c r="L406" s="47">
        <v>2.2799999999999998</v>
      </c>
      <c r="M406" s="690">
        <v>4.04</v>
      </c>
      <c r="N406" s="690">
        <v>14.96</v>
      </c>
      <c r="O406" s="47"/>
      <c r="P406" s="47">
        <v>30</v>
      </c>
      <c r="Q406" s="45"/>
      <c r="R406" s="47">
        <v>23</v>
      </c>
      <c r="S406" s="677">
        <f>SUM(M406:P406)</f>
        <v>49</v>
      </c>
      <c r="T406" s="677">
        <f>SUM(MG[[#This Row],[G 710µ]:[G 450µ]])</f>
        <v>67.960000000000008</v>
      </c>
      <c r="U406" s="48"/>
      <c r="V406" s="47">
        <v>10.58</v>
      </c>
      <c r="W406" s="690">
        <v>14.92</v>
      </c>
      <c r="X406" s="46">
        <v>79.540000000000006</v>
      </c>
      <c r="Y406" s="46">
        <v>1.21</v>
      </c>
      <c r="Z406" s="46">
        <v>22.34</v>
      </c>
      <c r="AA406" s="689"/>
      <c r="AB406" s="689"/>
      <c r="AC406" s="39"/>
      <c r="AD406" s="43"/>
      <c r="AE406" s="694"/>
      <c r="AF406" s="725" t="s">
        <v>55</v>
      </c>
      <c r="AG406" s="725" t="s">
        <v>55</v>
      </c>
      <c r="AH406" s="726" t="s">
        <v>55</v>
      </c>
      <c r="AI406" s="727"/>
      <c r="AJ406" s="728" t="s">
        <v>32</v>
      </c>
      <c r="AK406" s="1266" t="s">
        <v>3922</v>
      </c>
    </row>
    <row r="407" spans="1:37" ht="15.75" customHeight="1">
      <c r="A407" s="53">
        <v>45853</v>
      </c>
      <c r="B407" s="52" t="s">
        <v>3654</v>
      </c>
      <c r="C407" s="51">
        <v>0.41666666666666669</v>
      </c>
      <c r="D407" s="50">
        <v>2505461</v>
      </c>
      <c r="E407" s="686" t="s">
        <v>60</v>
      </c>
      <c r="F407" s="50" t="s">
        <v>55</v>
      </c>
      <c r="G407" s="49">
        <v>13.82</v>
      </c>
      <c r="H407" s="49"/>
      <c r="I407" s="49"/>
      <c r="J407" s="39"/>
      <c r="K407" s="45"/>
      <c r="L407" s="47"/>
      <c r="M407" s="690"/>
      <c r="N407" s="690"/>
      <c r="O407" s="47"/>
      <c r="P407" s="47"/>
      <c r="Q407" s="45"/>
      <c r="R407" s="47"/>
      <c r="S407" s="677"/>
      <c r="T407" s="677"/>
      <c r="U407" s="48"/>
      <c r="V407" s="47"/>
      <c r="W407" s="690"/>
      <c r="X407" s="46">
        <v>78.650000000000006</v>
      </c>
      <c r="Y407" s="46">
        <v>-0.68</v>
      </c>
      <c r="Z407" s="46">
        <v>23</v>
      </c>
      <c r="AA407" s="689"/>
      <c r="AB407" s="689"/>
      <c r="AC407" s="39"/>
      <c r="AD407" s="43"/>
      <c r="AE407" s="694"/>
      <c r="AF407" s="725" t="s">
        <v>55</v>
      </c>
      <c r="AG407" s="725" t="s">
        <v>55</v>
      </c>
      <c r="AH407" s="726" t="s">
        <v>55</v>
      </c>
      <c r="AI407" s="727"/>
      <c r="AJ407" s="728" t="s">
        <v>32</v>
      </c>
      <c r="AK407" s="1266" t="s">
        <v>3923</v>
      </c>
    </row>
    <row r="408" spans="1:37" ht="15.75" customHeight="1">
      <c r="A408" s="53">
        <v>45854</v>
      </c>
      <c r="B408" s="52" t="s">
        <v>3654</v>
      </c>
      <c r="C408" s="51">
        <v>0.39583333333333331</v>
      </c>
      <c r="D408" s="50">
        <v>2505493</v>
      </c>
      <c r="E408" s="686" t="s">
        <v>60</v>
      </c>
      <c r="F408" s="50" t="s">
        <v>55</v>
      </c>
      <c r="G408" s="49">
        <v>13.48</v>
      </c>
      <c r="H408" s="49"/>
      <c r="I408" s="49"/>
      <c r="J408" s="39"/>
      <c r="K408" s="45"/>
      <c r="L408" s="47"/>
      <c r="M408" s="690"/>
      <c r="N408" s="690"/>
      <c r="O408" s="47"/>
      <c r="P408" s="47"/>
      <c r="Q408" s="45"/>
      <c r="R408" s="47"/>
      <c r="S408" s="677"/>
      <c r="T408" s="677"/>
      <c r="U408" s="48"/>
      <c r="V408" s="47"/>
      <c r="W408" s="690"/>
      <c r="X408" s="46">
        <v>80.28</v>
      </c>
      <c r="Y408" s="46">
        <v>1.08</v>
      </c>
      <c r="Z408" s="46">
        <v>22.39</v>
      </c>
      <c r="AA408" s="689">
        <v>4</v>
      </c>
      <c r="AB408" s="689">
        <v>28</v>
      </c>
      <c r="AC408" s="39"/>
      <c r="AD408" s="43"/>
      <c r="AE408" s="694"/>
      <c r="AF408" s="725" t="s">
        <v>55</v>
      </c>
      <c r="AG408" s="725" t="s">
        <v>55</v>
      </c>
      <c r="AH408" s="726" t="s">
        <v>55</v>
      </c>
      <c r="AI408" s="727"/>
      <c r="AJ408" s="728" t="s">
        <v>32</v>
      </c>
      <c r="AK408" s="1266" t="s">
        <v>3924</v>
      </c>
    </row>
    <row r="409" spans="1:37" ht="15.75" customHeight="1">
      <c r="A409" s="53">
        <v>45855</v>
      </c>
      <c r="B409" s="52" t="s">
        <v>3654</v>
      </c>
      <c r="C409" s="51">
        <v>0.375</v>
      </c>
      <c r="D409" s="50">
        <v>2505510</v>
      </c>
      <c r="E409" s="686" t="s">
        <v>60</v>
      </c>
      <c r="F409" s="50" t="s">
        <v>55</v>
      </c>
      <c r="G409" s="49">
        <v>13.489000000000001</v>
      </c>
      <c r="H409" s="49"/>
      <c r="I409" s="49"/>
      <c r="J409" s="39"/>
      <c r="K409" s="45"/>
      <c r="L409" s="47">
        <v>0.42</v>
      </c>
      <c r="M409" s="690">
        <v>0.57999999999999996</v>
      </c>
      <c r="N409" s="690">
        <v>3.2</v>
      </c>
      <c r="O409" s="47"/>
      <c r="P409" s="47">
        <v>52.2</v>
      </c>
      <c r="Q409" s="45"/>
      <c r="R409" s="47">
        <v>35.4</v>
      </c>
      <c r="S409" s="677">
        <f>SUM(M409:P409)</f>
        <v>55.980000000000004</v>
      </c>
      <c r="T409" s="677">
        <f>SUM(MG[[#This Row],[G 710µ]:[G 450µ]])</f>
        <v>90.800000000000011</v>
      </c>
      <c r="U409" s="48"/>
      <c r="V409" s="47">
        <v>2.9</v>
      </c>
      <c r="W409" s="690">
        <v>3.84</v>
      </c>
      <c r="X409" s="46">
        <v>79.97</v>
      </c>
      <c r="Y409" s="46">
        <v>-1.55</v>
      </c>
      <c r="Z409" s="46">
        <v>23.09</v>
      </c>
      <c r="AA409" s="689">
        <v>6</v>
      </c>
      <c r="AB409" s="689">
        <v>30</v>
      </c>
      <c r="AC409" s="39"/>
      <c r="AD409" s="43"/>
      <c r="AE409" s="694"/>
      <c r="AF409" s="725" t="s">
        <v>55</v>
      </c>
      <c r="AG409" s="725" t="s">
        <v>55</v>
      </c>
      <c r="AH409" s="726" t="s">
        <v>55</v>
      </c>
      <c r="AI409" s="727"/>
      <c r="AJ409" s="728" t="s">
        <v>32</v>
      </c>
      <c r="AK409" s="1266" t="s">
        <v>3925</v>
      </c>
    </row>
    <row r="410" spans="1:37" ht="15.75" customHeight="1">
      <c r="A410" s="53">
        <v>45855</v>
      </c>
      <c r="B410" s="52" t="s">
        <v>3654</v>
      </c>
      <c r="C410" s="51">
        <v>0.52083333333333337</v>
      </c>
      <c r="D410" s="50">
        <v>2505513</v>
      </c>
      <c r="E410" s="686" t="s">
        <v>21</v>
      </c>
      <c r="F410" s="50" t="s">
        <v>55</v>
      </c>
      <c r="G410" s="49">
        <v>13.64</v>
      </c>
      <c r="H410" s="49"/>
      <c r="I410" s="49"/>
      <c r="J410" s="39"/>
      <c r="K410" s="45"/>
      <c r="L410" s="47">
        <v>0.4</v>
      </c>
      <c r="M410" s="690">
        <v>0.5</v>
      </c>
      <c r="N410" s="690">
        <v>2.8</v>
      </c>
      <c r="O410" s="47"/>
      <c r="P410" s="47">
        <v>51.8</v>
      </c>
      <c r="Q410" s="45"/>
      <c r="R410" s="47">
        <v>38.44</v>
      </c>
      <c r="S410" s="677">
        <f>SUM(M410:P410)</f>
        <v>55.099999999999994</v>
      </c>
      <c r="T410" s="677">
        <f>SUM(MG[[#This Row],[G 710µ]:[G 450µ]])</f>
        <v>93.039999999999992</v>
      </c>
      <c r="U410" s="48"/>
      <c r="V410" s="47">
        <v>3.12</v>
      </c>
      <c r="W410" s="690">
        <v>3.3</v>
      </c>
      <c r="X410" s="46">
        <v>79.8</v>
      </c>
      <c r="Y410" s="46">
        <v>-1.7</v>
      </c>
      <c r="Z410" s="46">
        <v>23.46</v>
      </c>
      <c r="AA410" s="689">
        <v>1</v>
      </c>
      <c r="AB410" s="689">
        <v>20</v>
      </c>
      <c r="AC410" s="39"/>
      <c r="AD410" s="43"/>
      <c r="AE410" s="694"/>
      <c r="AF410" s="725" t="s">
        <v>55</v>
      </c>
      <c r="AG410" s="725" t="s">
        <v>55</v>
      </c>
      <c r="AH410" s="726" t="s">
        <v>55</v>
      </c>
      <c r="AI410" s="727"/>
      <c r="AJ410" s="728" t="s">
        <v>32</v>
      </c>
      <c r="AK410" s="1266" t="s">
        <v>3926</v>
      </c>
    </row>
    <row r="411" spans="1:37" ht="15.75" customHeight="1">
      <c r="A411" s="53">
        <v>45855</v>
      </c>
      <c r="B411" s="52" t="s">
        <v>3654</v>
      </c>
      <c r="C411" s="51">
        <v>0.5625</v>
      </c>
      <c r="D411" s="50">
        <v>2505535</v>
      </c>
      <c r="E411" s="686" t="s">
        <v>60</v>
      </c>
      <c r="F411" s="50" t="s">
        <v>55</v>
      </c>
      <c r="G411" s="49">
        <v>13.24</v>
      </c>
      <c r="H411" s="49"/>
      <c r="I411" s="49"/>
      <c r="J411" s="39"/>
      <c r="K411" s="45"/>
      <c r="L411" s="47">
        <v>0.5</v>
      </c>
      <c r="M411" s="690">
        <v>0.64</v>
      </c>
      <c r="N411" s="690">
        <v>2.3199999999999998</v>
      </c>
      <c r="O411" s="47"/>
      <c r="P411" s="47">
        <v>39.799999999999997</v>
      </c>
      <c r="Q411" s="45"/>
      <c r="R411" s="47">
        <v>38.1</v>
      </c>
      <c r="S411" s="677">
        <f>SUM(M411:P411)</f>
        <v>42.76</v>
      </c>
      <c r="T411" s="677">
        <f>SUM(MG[[#This Row],[G 710µ]:[G 450µ]])</f>
        <v>80.22</v>
      </c>
      <c r="U411" s="48"/>
      <c r="V411" s="47">
        <v>4.6399999999999997</v>
      </c>
      <c r="W411" s="690">
        <v>13.26</v>
      </c>
      <c r="X411" s="46">
        <v>80.12</v>
      </c>
      <c r="Y411" s="46">
        <v>-1.48</v>
      </c>
      <c r="Z411" s="46">
        <v>21.39</v>
      </c>
      <c r="AA411" s="689"/>
      <c r="AB411" s="689"/>
      <c r="AC411" s="39"/>
      <c r="AD411" s="43"/>
      <c r="AE411" s="694"/>
      <c r="AF411" s="725" t="s">
        <v>55</v>
      </c>
      <c r="AG411" s="725" t="s">
        <v>55</v>
      </c>
      <c r="AH411" s="726" t="s">
        <v>55</v>
      </c>
      <c r="AI411" s="727"/>
      <c r="AJ411" s="728" t="s">
        <v>32</v>
      </c>
      <c r="AK411" s="1266" t="s">
        <v>3927</v>
      </c>
    </row>
    <row r="412" spans="1:37" ht="15.75" customHeight="1">
      <c r="A412" s="53">
        <v>45857</v>
      </c>
      <c r="B412" s="52" t="s">
        <v>3654</v>
      </c>
      <c r="C412" s="51">
        <v>0.41666666666666669</v>
      </c>
      <c r="D412" s="50">
        <v>2505573</v>
      </c>
      <c r="E412" s="686" t="s">
        <v>21</v>
      </c>
      <c r="F412" s="50" t="s">
        <v>55</v>
      </c>
      <c r="G412" s="49">
        <v>14.21</v>
      </c>
      <c r="H412" s="49"/>
      <c r="I412" s="49"/>
      <c r="J412" s="39"/>
      <c r="K412" s="45"/>
      <c r="L412" s="47">
        <v>0.24</v>
      </c>
      <c r="M412" s="690">
        <v>0.14000000000000001</v>
      </c>
      <c r="N412" s="690">
        <v>2.5</v>
      </c>
      <c r="O412" s="47"/>
      <c r="P412" s="47">
        <v>78.02</v>
      </c>
      <c r="Q412" s="45"/>
      <c r="R412" s="47">
        <v>10.6</v>
      </c>
      <c r="S412" s="677">
        <f>SUM(M412:P412)</f>
        <v>80.66</v>
      </c>
      <c r="T412" s="677">
        <f>SUM(MG[[#This Row],[G 710µ]:[G 450µ]])</f>
        <v>91.11999999999999</v>
      </c>
      <c r="U412" s="48"/>
      <c r="V412" s="47">
        <v>3.06</v>
      </c>
      <c r="W412" s="690">
        <v>4.34</v>
      </c>
      <c r="X412" s="46">
        <v>80.59</v>
      </c>
      <c r="Y412" s="46">
        <v>-1.35</v>
      </c>
      <c r="Z412" s="46">
        <v>22.93</v>
      </c>
      <c r="AA412" s="689">
        <v>1</v>
      </c>
      <c r="AB412" s="689">
        <v>22</v>
      </c>
      <c r="AC412" s="39"/>
      <c r="AD412" s="43"/>
      <c r="AE412" s="694"/>
      <c r="AF412" s="725" t="s">
        <v>55</v>
      </c>
      <c r="AG412" s="725" t="s">
        <v>55</v>
      </c>
      <c r="AH412" s="726" t="s">
        <v>55</v>
      </c>
      <c r="AI412" s="727"/>
      <c r="AJ412" s="728" t="s">
        <v>32</v>
      </c>
      <c r="AK412" s="1266" t="s">
        <v>3928</v>
      </c>
    </row>
    <row r="413" spans="1:37" ht="15.75" customHeight="1">
      <c r="A413" s="53">
        <v>45859</v>
      </c>
      <c r="B413" s="52" t="s">
        <v>3654</v>
      </c>
      <c r="C413" s="51">
        <v>0.45833333333333331</v>
      </c>
      <c r="D413" s="50">
        <v>2505620</v>
      </c>
      <c r="E413" s="686" t="s">
        <v>60</v>
      </c>
      <c r="F413" s="50" t="s">
        <v>55</v>
      </c>
      <c r="G413" s="49">
        <v>14.03</v>
      </c>
      <c r="H413" s="49"/>
      <c r="I413" s="49">
        <v>13.9</v>
      </c>
      <c r="J413" s="39"/>
      <c r="K413" s="45"/>
      <c r="L413" s="47"/>
      <c r="M413" s="690"/>
      <c r="N413" s="690"/>
      <c r="O413" s="47"/>
      <c r="P413" s="47"/>
      <c r="Q413" s="45"/>
      <c r="R413" s="47"/>
      <c r="S413" s="677"/>
      <c r="T413" s="677"/>
      <c r="U413" s="48"/>
      <c r="V413" s="47"/>
      <c r="W413" s="690"/>
      <c r="X413" s="46">
        <v>79.81</v>
      </c>
      <c r="Y413" s="46">
        <v>-1.06</v>
      </c>
      <c r="Z413" s="46">
        <v>23.35</v>
      </c>
      <c r="AA413" s="689">
        <v>4</v>
      </c>
      <c r="AB413" s="689">
        <v>28</v>
      </c>
      <c r="AC413" s="39"/>
      <c r="AD413" s="43"/>
      <c r="AE413" s="694"/>
      <c r="AF413" s="725" t="s">
        <v>55</v>
      </c>
      <c r="AG413" s="725" t="s">
        <v>55</v>
      </c>
      <c r="AH413" s="726" t="s">
        <v>55</v>
      </c>
      <c r="AI413" s="727"/>
      <c r="AJ413" s="728" t="s">
        <v>32</v>
      </c>
      <c r="AK413" s="1266" t="s">
        <v>3929</v>
      </c>
    </row>
    <row r="414" spans="1:37" ht="15.75" customHeight="1">
      <c r="A414" s="53">
        <v>45860</v>
      </c>
      <c r="B414" s="52" t="s">
        <v>3654</v>
      </c>
      <c r="C414" s="51">
        <v>0.4375</v>
      </c>
      <c r="D414" s="50">
        <v>2505635</v>
      </c>
      <c r="E414" s="686" t="s">
        <v>60</v>
      </c>
      <c r="F414" s="50" t="s">
        <v>55</v>
      </c>
      <c r="G414" s="49">
        <v>14.08</v>
      </c>
      <c r="H414" s="49"/>
      <c r="I414" s="49"/>
      <c r="J414" s="39"/>
      <c r="K414" s="45"/>
      <c r="L414" s="47">
        <v>0.78</v>
      </c>
      <c r="M414" s="690">
        <v>0.92</v>
      </c>
      <c r="N414" s="690">
        <v>4.1399999999999997</v>
      </c>
      <c r="O414" s="47"/>
      <c r="P414" s="47">
        <v>52.82</v>
      </c>
      <c r="Q414" s="45"/>
      <c r="R414" s="47">
        <v>34.04</v>
      </c>
      <c r="S414" s="677">
        <f>SUM(M414:P414)</f>
        <v>57.88</v>
      </c>
      <c r="T414" s="677">
        <f>SUM(MG[[#This Row],[G 710µ]:[G 450µ]])</f>
        <v>91</v>
      </c>
      <c r="U414" s="48"/>
      <c r="V414" s="47">
        <v>2.84</v>
      </c>
      <c r="W414" s="690">
        <v>4.3</v>
      </c>
      <c r="X414" s="46">
        <v>80.41</v>
      </c>
      <c r="Y414" s="46">
        <v>-1.26</v>
      </c>
      <c r="Z414" s="46">
        <v>22.74</v>
      </c>
      <c r="AA414" s="689">
        <v>2</v>
      </c>
      <c r="AB414" s="689">
        <v>25</v>
      </c>
      <c r="AC414" s="39"/>
      <c r="AD414" s="43"/>
      <c r="AE414" s="694"/>
      <c r="AF414" s="725" t="s">
        <v>55</v>
      </c>
      <c r="AG414" s="725" t="s">
        <v>55</v>
      </c>
      <c r="AH414" s="726" t="s">
        <v>55</v>
      </c>
      <c r="AI414" s="727"/>
      <c r="AJ414" s="728" t="s">
        <v>32</v>
      </c>
      <c r="AK414" s="1266" t="s">
        <v>3930</v>
      </c>
    </row>
    <row r="415" spans="1:37" ht="15.75" customHeight="1">
      <c r="A415" s="53">
        <v>45860</v>
      </c>
      <c r="B415" s="52" t="s">
        <v>3654</v>
      </c>
      <c r="C415" s="51">
        <v>0.5</v>
      </c>
      <c r="D415" s="50">
        <v>2505643</v>
      </c>
      <c r="E415" s="686" t="s">
        <v>21</v>
      </c>
      <c r="F415" s="50" t="s">
        <v>55</v>
      </c>
      <c r="G415" s="49">
        <v>14.45</v>
      </c>
      <c r="H415" s="49"/>
      <c r="I415" s="49"/>
      <c r="J415" s="39"/>
      <c r="K415" s="45"/>
      <c r="L415" s="47">
        <v>3.3</v>
      </c>
      <c r="M415" s="47">
        <v>5.54</v>
      </c>
      <c r="N415" s="47">
        <v>17.54</v>
      </c>
      <c r="O415" s="47"/>
      <c r="P415" s="47">
        <v>48.9</v>
      </c>
      <c r="Q415" s="45"/>
      <c r="R415" s="47">
        <v>21.1</v>
      </c>
      <c r="S415" s="677">
        <f>SUM(M415:P415)</f>
        <v>71.97999999999999</v>
      </c>
      <c r="T415" s="677">
        <f>SUM(MG[[#This Row],[G 710µ]:[G 450µ]])</f>
        <v>87.539999999999992</v>
      </c>
      <c r="U415" s="48"/>
      <c r="V415" s="47">
        <v>1.6</v>
      </c>
      <c r="W415" s="47">
        <v>1.34</v>
      </c>
      <c r="X415" s="46">
        <v>79.7</v>
      </c>
      <c r="Y415" s="46">
        <v>-0.89</v>
      </c>
      <c r="Z415" s="46">
        <v>23.17</v>
      </c>
      <c r="AA415" s="689"/>
      <c r="AB415" s="689"/>
      <c r="AC415" s="39"/>
      <c r="AD415" s="43"/>
      <c r="AE415" s="125"/>
      <c r="AF415" s="725" t="s">
        <v>55</v>
      </c>
      <c r="AG415" s="725" t="s">
        <v>55</v>
      </c>
      <c r="AH415" s="726" t="s">
        <v>55</v>
      </c>
      <c r="AI415" s="727"/>
      <c r="AJ415" s="728" t="s">
        <v>32</v>
      </c>
      <c r="AK415" s="1266" t="s">
        <v>3931</v>
      </c>
    </row>
    <row r="416" spans="1:37" ht="15.75" customHeight="1">
      <c r="A416" s="53">
        <v>45862</v>
      </c>
      <c r="B416" s="52" t="s">
        <v>3654</v>
      </c>
      <c r="C416" s="51">
        <v>0.375</v>
      </c>
      <c r="D416" s="50">
        <v>2505685</v>
      </c>
      <c r="E416" s="686" t="s">
        <v>21</v>
      </c>
      <c r="F416" s="50" t="s">
        <v>55</v>
      </c>
      <c r="G416" s="49">
        <v>14.58</v>
      </c>
      <c r="H416" s="49"/>
      <c r="I416" s="49"/>
      <c r="J416" s="39"/>
      <c r="K416" s="45"/>
      <c r="L416" s="47">
        <v>6.66</v>
      </c>
      <c r="M416" s="47">
        <v>8.26</v>
      </c>
      <c r="N416" s="47">
        <v>29.7</v>
      </c>
      <c r="O416" s="47"/>
      <c r="P416" s="47">
        <v>42.24</v>
      </c>
      <c r="Q416" s="45"/>
      <c r="R416" s="47">
        <v>10.74</v>
      </c>
      <c r="S416" s="677">
        <f>SUM(M416:P416)</f>
        <v>80.2</v>
      </c>
      <c r="T416" s="677">
        <f>SUM(MG[[#This Row],[G 710µ]:[G 450µ]])</f>
        <v>82.679999999999993</v>
      </c>
      <c r="U416" s="48"/>
      <c r="V416" s="47">
        <v>0.88</v>
      </c>
      <c r="W416" s="47">
        <v>0.82</v>
      </c>
      <c r="X416" s="46">
        <v>77.47</v>
      </c>
      <c r="Y416" s="46">
        <v>-0.81</v>
      </c>
      <c r="Z416" s="46">
        <v>22.74</v>
      </c>
      <c r="AA416" s="689"/>
      <c r="AB416" s="689"/>
      <c r="AC416" s="39"/>
      <c r="AD416" s="43"/>
      <c r="AE416" s="40" t="s">
        <v>105</v>
      </c>
      <c r="AF416" s="725" t="s">
        <v>55</v>
      </c>
      <c r="AG416" s="725" t="s">
        <v>55</v>
      </c>
      <c r="AH416" s="726" t="s">
        <v>55</v>
      </c>
      <c r="AI416" s="727"/>
      <c r="AJ416" s="728" t="s">
        <v>32</v>
      </c>
      <c r="AK416" s="1266" t="s">
        <v>3932</v>
      </c>
    </row>
    <row r="417" spans="1:37" ht="15.75" customHeight="1">
      <c r="A417" s="53">
        <v>45862</v>
      </c>
      <c r="B417" s="52" t="s">
        <v>3654</v>
      </c>
      <c r="C417" s="51">
        <v>0.60416666666666663</v>
      </c>
      <c r="D417" s="50"/>
      <c r="E417" s="686" t="s">
        <v>60</v>
      </c>
      <c r="F417" s="50" t="s">
        <v>55</v>
      </c>
      <c r="G417" s="49">
        <v>14.08</v>
      </c>
      <c r="H417" s="49"/>
      <c r="I417" s="49"/>
      <c r="J417" s="39"/>
      <c r="K417" s="45"/>
      <c r="L417" s="47">
        <v>0.48</v>
      </c>
      <c r="M417" s="47">
        <v>0.98</v>
      </c>
      <c r="N417" s="47">
        <v>3.6</v>
      </c>
      <c r="O417" s="47"/>
      <c r="P417" s="47">
        <v>50.8</v>
      </c>
      <c r="Q417" s="45"/>
      <c r="R417" s="47">
        <v>34.1</v>
      </c>
      <c r="S417" s="677">
        <f>SUM(M417:P417)</f>
        <v>55.379999999999995</v>
      </c>
      <c r="T417" s="677">
        <f>SUM(MG[[#This Row],[G 710µ]:[G 450µ]])</f>
        <v>88.5</v>
      </c>
      <c r="U417" s="48"/>
      <c r="V417" s="47">
        <v>3.02</v>
      </c>
      <c r="W417" s="47">
        <v>6.22</v>
      </c>
      <c r="X417" s="46"/>
      <c r="Y417" s="46"/>
      <c r="Z417" s="46"/>
      <c r="AA417" s="689"/>
      <c r="AB417" s="689"/>
      <c r="AC417" s="39"/>
      <c r="AD417" s="43"/>
      <c r="AE417" s="125"/>
      <c r="AF417" s="725" t="s">
        <v>55</v>
      </c>
      <c r="AG417" s="725" t="s">
        <v>55</v>
      </c>
      <c r="AH417" s="726" t="s">
        <v>55</v>
      </c>
      <c r="AI417" s="727"/>
      <c r="AJ417" s="728" t="s">
        <v>32</v>
      </c>
      <c r="AK417" s="1266" t="s">
        <v>3933</v>
      </c>
    </row>
    <row r="418" spans="1:37" ht="15.75" customHeight="1">
      <c r="A418" s="53">
        <v>45866</v>
      </c>
      <c r="B418" s="52" t="s">
        <v>3654</v>
      </c>
      <c r="C418" s="51">
        <v>0.54166666666666663</v>
      </c>
      <c r="D418" s="50">
        <v>2505763</v>
      </c>
      <c r="E418" s="686" t="s">
        <v>60</v>
      </c>
      <c r="F418" s="50" t="s">
        <v>55</v>
      </c>
      <c r="G418" s="49">
        <v>13.93</v>
      </c>
      <c r="H418" s="49"/>
      <c r="I418" s="49"/>
      <c r="J418" s="39"/>
      <c r="K418" s="45"/>
      <c r="L418" s="47">
        <v>1.46</v>
      </c>
      <c r="M418" s="47">
        <v>2.52</v>
      </c>
      <c r="N418" s="47">
        <v>9.1</v>
      </c>
      <c r="O418" s="47"/>
      <c r="P418" s="47">
        <v>45.98</v>
      </c>
      <c r="Q418" s="45"/>
      <c r="R418" s="47">
        <v>31.14</v>
      </c>
      <c r="S418" s="677">
        <f>SUM(M418:P418)</f>
        <v>57.599999999999994</v>
      </c>
      <c r="T418" s="677">
        <f>SUM(MG[[#This Row],[G 710µ]:[G 450µ]])</f>
        <v>86.22</v>
      </c>
      <c r="U418" s="48"/>
      <c r="V418" s="47">
        <v>3.14</v>
      </c>
      <c r="W418" s="47">
        <v>6.2</v>
      </c>
      <c r="X418" s="46">
        <v>81.61</v>
      </c>
      <c r="Y418" s="46">
        <v>-1.02</v>
      </c>
      <c r="Z418" s="46">
        <v>22.67</v>
      </c>
      <c r="AA418" s="689">
        <v>2</v>
      </c>
      <c r="AB418" s="689">
        <v>20</v>
      </c>
      <c r="AC418" s="39"/>
      <c r="AD418" s="43"/>
      <c r="AE418" s="125"/>
      <c r="AF418" s="725" t="s">
        <v>55</v>
      </c>
      <c r="AG418" s="725" t="s">
        <v>55</v>
      </c>
      <c r="AH418" s="726" t="s">
        <v>55</v>
      </c>
      <c r="AI418" s="727"/>
      <c r="AJ418" s="728" t="s">
        <v>32</v>
      </c>
      <c r="AK418" s="1266" t="s">
        <v>3934</v>
      </c>
    </row>
    <row r="419" spans="1:37" ht="15.75" customHeight="1">
      <c r="A419" s="53">
        <v>45866</v>
      </c>
      <c r="B419" s="52" t="s">
        <v>3654</v>
      </c>
      <c r="C419" s="51">
        <v>0.59375</v>
      </c>
      <c r="D419" s="50">
        <v>2505764</v>
      </c>
      <c r="E419" s="686" t="s">
        <v>60</v>
      </c>
      <c r="F419" s="50" t="s">
        <v>55</v>
      </c>
      <c r="G419" s="49">
        <v>14.07</v>
      </c>
      <c r="H419" s="49"/>
      <c r="I419" s="49"/>
      <c r="J419" s="39"/>
      <c r="K419" s="45"/>
      <c r="L419" s="47">
        <v>1.9</v>
      </c>
      <c r="M419" s="47">
        <v>3.24</v>
      </c>
      <c r="N419" s="47">
        <v>13.3</v>
      </c>
      <c r="O419" s="47"/>
      <c r="P419" s="47">
        <v>46.32</v>
      </c>
      <c r="Q419" s="45"/>
      <c r="R419" s="47">
        <v>27.66</v>
      </c>
      <c r="S419" s="677">
        <f>SUM(M419:P419)</f>
        <v>62.86</v>
      </c>
      <c r="T419" s="677">
        <f>SUM(MG[[#This Row],[G 710µ]:[G 450µ]])</f>
        <v>87.28</v>
      </c>
      <c r="U419" s="48"/>
      <c r="V419" s="47">
        <v>2.7</v>
      </c>
      <c r="W419" s="690">
        <v>4.1399999999999997</v>
      </c>
      <c r="X419" s="46">
        <v>80.78</v>
      </c>
      <c r="Y419" s="46">
        <v>-0.9</v>
      </c>
      <c r="Z419" s="46">
        <v>23.07</v>
      </c>
      <c r="AA419" s="689"/>
      <c r="AB419" s="689"/>
      <c r="AC419" s="39"/>
      <c r="AD419" s="43"/>
      <c r="AE419" s="125"/>
      <c r="AF419" s="725" t="s">
        <v>55</v>
      </c>
      <c r="AG419" s="725" t="s">
        <v>55</v>
      </c>
      <c r="AH419" s="726" t="s">
        <v>55</v>
      </c>
      <c r="AI419" s="727"/>
      <c r="AJ419" s="728" t="s">
        <v>32</v>
      </c>
      <c r="AK419" s="1266" t="s">
        <v>3935</v>
      </c>
    </row>
    <row r="420" spans="1:37" ht="15.75" customHeight="1">
      <c r="A420" s="53">
        <v>45866</v>
      </c>
      <c r="B420" s="52" t="s">
        <v>3654</v>
      </c>
      <c r="C420" s="51">
        <v>0.64236111111111116</v>
      </c>
      <c r="D420" s="50">
        <v>2505765</v>
      </c>
      <c r="E420" s="686" t="s">
        <v>60</v>
      </c>
      <c r="F420" s="50" t="s">
        <v>55</v>
      </c>
      <c r="G420" s="49">
        <v>14.21</v>
      </c>
      <c r="H420" s="49"/>
      <c r="I420" s="49"/>
      <c r="J420" s="39"/>
      <c r="K420" s="45"/>
      <c r="L420" s="47">
        <v>4.42</v>
      </c>
      <c r="M420" s="47">
        <v>7.38</v>
      </c>
      <c r="N420" s="47">
        <v>23</v>
      </c>
      <c r="O420" s="47"/>
      <c r="P420" s="47">
        <v>43.18</v>
      </c>
      <c r="Q420" s="45"/>
      <c r="R420" s="47">
        <v>16.440000000000001</v>
      </c>
      <c r="S420" s="677">
        <f>SUM(M420:P420)</f>
        <v>73.56</v>
      </c>
      <c r="T420" s="677">
        <f>SUM(MG[[#This Row],[G 710µ]:[G 450µ]])</f>
        <v>82.62</v>
      </c>
      <c r="U420" s="48"/>
      <c r="V420" s="47">
        <v>1.8</v>
      </c>
      <c r="W420" s="690">
        <v>3.44</v>
      </c>
      <c r="X420" s="46">
        <v>79.069999999999993</v>
      </c>
      <c r="Y420" s="46">
        <v>-0.4</v>
      </c>
      <c r="Z420" s="46">
        <v>22.96</v>
      </c>
      <c r="AA420" s="689"/>
      <c r="AB420" s="689"/>
      <c r="AC420" s="39"/>
      <c r="AD420" s="43"/>
      <c r="AE420" s="125"/>
      <c r="AF420" s="725" t="s">
        <v>55</v>
      </c>
      <c r="AG420" s="725" t="s">
        <v>55</v>
      </c>
      <c r="AH420" s="726" t="s">
        <v>55</v>
      </c>
      <c r="AI420" s="727"/>
      <c r="AJ420" s="728" t="s">
        <v>32</v>
      </c>
      <c r="AK420" s="1266" t="s">
        <v>3936</v>
      </c>
    </row>
    <row r="421" spans="1:37" ht="15.75" customHeight="1">
      <c r="A421" s="53">
        <v>45867</v>
      </c>
      <c r="B421" s="52" t="s">
        <v>3654</v>
      </c>
      <c r="C421" s="51">
        <v>0.33333333333333331</v>
      </c>
      <c r="D421" s="50">
        <v>2505768</v>
      </c>
      <c r="E421" s="686" t="s">
        <v>60</v>
      </c>
      <c r="F421" s="50" t="s">
        <v>55</v>
      </c>
      <c r="G421" s="49">
        <v>14.22</v>
      </c>
      <c r="H421" s="49"/>
      <c r="I421" s="49"/>
      <c r="J421" s="39"/>
      <c r="K421" s="45"/>
      <c r="L421" s="47">
        <v>3.68</v>
      </c>
      <c r="M421" s="47">
        <v>6.44</v>
      </c>
      <c r="N421" s="47">
        <v>20.399999999999999</v>
      </c>
      <c r="O421" s="47"/>
      <c r="P421" s="47">
        <v>46.76</v>
      </c>
      <c r="Q421" s="45"/>
      <c r="R421" s="47">
        <v>18.8</v>
      </c>
      <c r="S421" s="677">
        <f>SUM(M421:P421)</f>
        <v>73.599999999999994</v>
      </c>
      <c r="T421" s="677">
        <f>SUM(MG[[#This Row],[G 710µ]:[G 450µ]])</f>
        <v>85.96</v>
      </c>
      <c r="U421" s="48"/>
      <c r="V421" s="47">
        <v>1.62</v>
      </c>
      <c r="W421" s="690">
        <v>2.1</v>
      </c>
      <c r="X421" s="46">
        <v>78.400000000000006</v>
      </c>
      <c r="Y421" s="46">
        <v>0.73</v>
      </c>
      <c r="Z421" s="46">
        <v>22.75</v>
      </c>
      <c r="AA421" s="689"/>
      <c r="AB421" s="689"/>
      <c r="AC421" s="39"/>
      <c r="AD421" s="43"/>
      <c r="AE421" s="40" t="s">
        <v>105</v>
      </c>
      <c r="AF421" s="725" t="s">
        <v>55</v>
      </c>
      <c r="AG421" s="725" t="s">
        <v>55</v>
      </c>
      <c r="AH421" s="726" t="s">
        <v>55</v>
      </c>
      <c r="AI421" s="727"/>
      <c r="AJ421" s="728" t="s">
        <v>32</v>
      </c>
      <c r="AK421" s="1266" t="s">
        <v>3937</v>
      </c>
    </row>
    <row r="422" spans="1:37" ht="15.75" customHeight="1">
      <c r="A422" s="53">
        <v>45867</v>
      </c>
      <c r="B422" s="52" t="s">
        <v>3654</v>
      </c>
      <c r="C422" s="51">
        <v>0.39583333333333331</v>
      </c>
      <c r="D422" s="50">
        <v>2505786</v>
      </c>
      <c r="E422" s="686" t="s">
        <v>21</v>
      </c>
      <c r="F422" s="50" t="s">
        <v>55</v>
      </c>
      <c r="G422" s="49">
        <v>13.86</v>
      </c>
      <c r="H422" s="49"/>
      <c r="I422" s="49"/>
      <c r="J422" s="39"/>
      <c r="K422" s="45"/>
      <c r="L422" s="47">
        <v>7.8</v>
      </c>
      <c r="M422" s="47">
        <v>11.2</v>
      </c>
      <c r="N422" s="47">
        <v>29.3</v>
      </c>
      <c r="O422" s="47"/>
      <c r="P422" s="47">
        <v>38.9</v>
      </c>
      <c r="Q422" s="45"/>
      <c r="R422" s="47">
        <v>9.6</v>
      </c>
      <c r="S422" s="677">
        <f>SUM(M422:P422)</f>
        <v>79.400000000000006</v>
      </c>
      <c r="T422" s="677">
        <f>SUM(MG[[#This Row],[G 710µ]:[G 450µ]])</f>
        <v>77.8</v>
      </c>
      <c r="U422" s="48"/>
      <c r="V422" s="47">
        <v>1</v>
      </c>
      <c r="W422" s="690">
        <v>1.2</v>
      </c>
      <c r="X422" s="46">
        <v>79.02</v>
      </c>
      <c r="Y422" s="46">
        <v>-1.6</v>
      </c>
      <c r="Z422" s="46">
        <v>22.95</v>
      </c>
      <c r="AA422" s="689"/>
      <c r="AB422" s="689"/>
      <c r="AC422" s="39"/>
      <c r="AD422" s="43"/>
      <c r="AE422" s="40" t="s">
        <v>105</v>
      </c>
      <c r="AF422" s="725" t="s">
        <v>55</v>
      </c>
      <c r="AG422" s="725" t="s">
        <v>55</v>
      </c>
      <c r="AH422" s="726" t="s">
        <v>55</v>
      </c>
      <c r="AI422" s="727"/>
      <c r="AJ422" s="728" t="s">
        <v>32</v>
      </c>
      <c r="AK422" s="1266" t="s">
        <v>3938</v>
      </c>
    </row>
    <row r="423" spans="1:37" ht="15.75" customHeight="1">
      <c r="A423" s="53">
        <v>45867</v>
      </c>
      <c r="B423" s="52" t="s">
        <v>3654</v>
      </c>
      <c r="C423" s="51">
        <v>0.41666666666666669</v>
      </c>
      <c r="D423" s="50">
        <v>2505791</v>
      </c>
      <c r="E423" s="686" t="s">
        <v>60</v>
      </c>
      <c r="F423" s="50" t="s">
        <v>55</v>
      </c>
      <c r="G423" s="49">
        <v>14.2</v>
      </c>
      <c r="H423" s="49"/>
      <c r="I423" s="49"/>
      <c r="J423" s="39"/>
      <c r="K423" s="45"/>
      <c r="L423" s="47">
        <v>6</v>
      </c>
      <c r="M423" s="47">
        <v>9.6</v>
      </c>
      <c r="N423" s="47">
        <v>27.4</v>
      </c>
      <c r="O423" s="47"/>
      <c r="P423" s="47">
        <v>41.4</v>
      </c>
      <c r="Q423" s="45"/>
      <c r="R423" s="47">
        <v>10.66</v>
      </c>
      <c r="S423" s="677">
        <f>SUM(M423:P423)</f>
        <v>78.400000000000006</v>
      </c>
      <c r="T423" s="677">
        <f>SUM(MG[[#This Row],[G 710µ]:[G 450µ]])</f>
        <v>79.459999999999994</v>
      </c>
      <c r="U423" s="48"/>
      <c r="V423" s="47">
        <v>1</v>
      </c>
      <c r="W423" s="690">
        <v>2.02</v>
      </c>
      <c r="X423" s="46">
        <v>79.69</v>
      </c>
      <c r="Y423" s="46">
        <v>-0.74</v>
      </c>
      <c r="Z423" s="46">
        <v>22.87</v>
      </c>
      <c r="AA423" s="689"/>
      <c r="AB423" s="689"/>
      <c r="AC423" s="39"/>
      <c r="AD423" s="43"/>
      <c r="AE423" s="125"/>
      <c r="AF423" s="725" t="s">
        <v>55</v>
      </c>
      <c r="AG423" s="725" t="s">
        <v>55</v>
      </c>
      <c r="AH423" s="726" t="s">
        <v>55</v>
      </c>
      <c r="AI423" s="727"/>
      <c r="AJ423" s="728" t="s">
        <v>32</v>
      </c>
      <c r="AK423" s="1266" t="s">
        <v>3939</v>
      </c>
    </row>
    <row r="424" spans="1:37" ht="15.75" customHeight="1">
      <c r="A424" s="53">
        <v>45869</v>
      </c>
      <c r="B424" s="52" t="s">
        <v>3654</v>
      </c>
      <c r="C424" s="51">
        <v>0.375</v>
      </c>
      <c r="D424" s="50">
        <v>2505846</v>
      </c>
      <c r="E424" s="686" t="s">
        <v>60</v>
      </c>
      <c r="F424" s="50" t="s">
        <v>55</v>
      </c>
      <c r="G424" s="49">
        <v>13.5</v>
      </c>
      <c r="H424" s="49"/>
      <c r="I424" s="49"/>
      <c r="J424" s="39"/>
      <c r="K424" s="45"/>
      <c r="L424" s="47">
        <v>4.4000000000000004</v>
      </c>
      <c r="M424" s="47">
        <v>8.4</v>
      </c>
      <c r="N424" s="47">
        <v>26</v>
      </c>
      <c r="O424" s="47"/>
      <c r="P424" s="47">
        <v>43</v>
      </c>
      <c r="Q424" s="45"/>
      <c r="R424" s="47">
        <v>12.9</v>
      </c>
      <c r="S424" s="677">
        <f>SUM(M424:P424)</f>
        <v>77.400000000000006</v>
      </c>
      <c r="T424" s="677">
        <f>SUM(MG[[#This Row],[G 710µ]:[G 450µ]])</f>
        <v>81.900000000000006</v>
      </c>
      <c r="U424" s="48"/>
      <c r="V424" s="47">
        <v>1.4</v>
      </c>
      <c r="W424" s="690">
        <v>1.4</v>
      </c>
      <c r="X424" s="46">
        <v>80.099999999999994</v>
      </c>
      <c r="Y424" s="46">
        <v>-0.63</v>
      </c>
      <c r="Z424" s="46">
        <v>23.59</v>
      </c>
      <c r="AA424" s="689">
        <v>3</v>
      </c>
      <c r="AB424" s="689">
        <v>35</v>
      </c>
      <c r="AC424" s="39"/>
      <c r="AD424" s="43"/>
      <c r="AE424" s="125"/>
      <c r="AF424" s="725" t="s">
        <v>55</v>
      </c>
      <c r="AG424" s="725" t="s">
        <v>55</v>
      </c>
      <c r="AH424" s="726" t="s">
        <v>55</v>
      </c>
      <c r="AI424" s="727"/>
      <c r="AJ424" s="728" t="s">
        <v>32</v>
      </c>
      <c r="AK424" s="1267" t="s">
        <v>3940</v>
      </c>
    </row>
    <row r="425" spans="1:37" ht="15.75" customHeight="1">
      <c r="A425" s="53">
        <v>45869</v>
      </c>
      <c r="B425" s="52" t="s">
        <v>3654</v>
      </c>
      <c r="C425" s="51">
        <v>0.375</v>
      </c>
      <c r="D425" s="50">
        <v>2505845</v>
      </c>
      <c r="E425" s="686" t="s">
        <v>41</v>
      </c>
      <c r="F425" s="50" t="s">
        <v>55</v>
      </c>
      <c r="G425" s="49">
        <v>13.7</v>
      </c>
      <c r="H425" s="49"/>
      <c r="I425" s="49"/>
      <c r="J425" s="39"/>
      <c r="K425" s="45"/>
      <c r="L425" s="47">
        <v>4.2</v>
      </c>
      <c r="M425" s="47">
        <v>8.3000000000000007</v>
      </c>
      <c r="N425" s="47">
        <v>24.3</v>
      </c>
      <c r="O425" s="47"/>
      <c r="P425" s="47">
        <v>44.8</v>
      </c>
      <c r="Q425" s="45"/>
      <c r="R425" s="47">
        <v>13.3</v>
      </c>
      <c r="S425" s="677">
        <f>SUM(M425:P425)</f>
        <v>77.400000000000006</v>
      </c>
      <c r="T425" s="677">
        <f>SUM(MG[[#This Row],[G 710µ]:[G 450µ]])</f>
        <v>82.399999999999991</v>
      </c>
      <c r="U425" s="48"/>
      <c r="V425" s="47">
        <v>1.5</v>
      </c>
      <c r="W425" s="690">
        <v>2.2999999999999998</v>
      </c>
      <c r="X425" s="46">
        <v>80.31</v>
      </c>
      <c r="Y425" s="46">
        <v>-0.82</v>
      </c>
      <c r="Z425" s="46">
        <v>23.56</v>
      </c>
      <c r="AA425" s="689">
        <v>2</v>
      </c>
      <c r="AB425" s="689">
        <v>30</v>
      </c>
      <c r="AC425" s="39"/>
      <c r="AD425" s="43"/>
      <c r="AE425" s="125"/>
      <c r="AF425" s="725" t="s">
        <v>55</v>
      </c>
      <c r="AG425" s="725" t="s">
        <v>55</v>
      </c>
      <c r="AH425" s="726" t="s">
        <v>55</v>
      </c>
      <c r="AI425" s="727"/>
      <c r="AJ425" s="728" t="s">
        <v>32</v>
      </c>
      <c r="AK425" s="1266" t="s">
        <v>3941</v>
      </c>
    </row>
    <row r="426" spans="1:37" ht="15.75" customHeight="1">
      <c r="A426" s="53">
        <v>45870</v>
      </c>
      <c r="B426" s="52" t="s">
        <v>3666</v>
      </c>
      <c r="C426" s="51">
        <v>0.375</v>
      </c>
      <c r="D426" s="50">
        <v>2505869</v>
      </c>
      <c r="E426" s="686" t="s">
        <v>21</v>
      </c>
      <c r="F426" s="50" t="s">
        <v>55</v>
      </c>
      <c r="G426" s="49">
        <v>13.6</v>
      </c>
      <c r="H426" s="49"/>
      <c r="I426" s="49"/>
      <c r="J426" s="39"/>
      <c r="K426" s="45"/>
      <c r="L426" s="47">
        <v>8.8000000000000007</v>
      </c>
      <c r="M426" s="47">
        <v>14.2</v>
      </c>
      <c r="N426" s="47">
        <v>19</v>
      </c>
      <c r="O426" s="47"/>
      <c r="P426" s="47">
        <v>46</v>
      </c>
      <c r="Q426" s="45"/>
      <c r="R426" s="47">
        <v>8.6</v>
      </c>
      <c r="S426" s="677">
        <f>SUM(M426:P426)</f>
        <v>79.2</v>
      </c>
      <c r="T426" s="677">
        <f>SUM(MG[[#This Row],[G 710µ]:[G 450µ]])</f>
        <v>73.599999999999994</v>
      </c>
      <c r="U426" s="48"/>
      <c r="V426" s="47">
        <v>1</v>
      </c>
      <c r="W426" s="690">
        <v>0.8</v>
      </c>
      <c r="X426" s="46">
        <v>78.540000000000006</v>
      </c>
      <c r="Y426" s="46">
        <v>-0.8</v>
      </c>
      <c r="Z426" s="46">
        <v>23.54</v>
      </c>
      <c r="AA426" s="689">
        <v>1</v>
      </c>
      <c r="AB426" s="689">
        <v>25</v>
      </c>
      <c r="AC426" s="39"/>
      <c r="AD426" s="43"/>
      <c r="AE426" s="40" t="s">
        <v>105</v>
      </c>
      <c r="AF426" s="725" t="s">
        <v>55</v>
      </c>
      <c r="AG426" s="725" t="s">
        <v>55</v>
      </c>
      <c r="AH426" s="726" t="s">
        <v>55</v>
      </c>
      <c r="AI426" s="727"/>
      <c r="AJ426" s="728" t="s">
        <v>32</v>
      </c>
      <c r="AK426" s="1266" t="s">
        <v>3942</v>
      </c>
    </row>
    <row r="427" spans="1:37" ht="15.75" customHeight="1">
      <c r="A427" s="53">
        <v>45871</v>
      </c>
      <c r="B427" s="52" t="s">
        <v>3666</v>
      </c>
      <c r="C427" s="51">
        <v>0.39583333333333331</v>
      </c>
      <c r="D427" s="50">
        <v>2505884</v>
      </c>
      <c r="E427" s="686" t="s">
        <v>21</v>
      </c>
      <c r="F427" s="50" t="s">
        <v>55</v>
      </c>
      <c r="G427" s="49">
        <v>13.73</v>
      </c>
      <c r="H427" s="49"/>
      <c r="I427" s="49">
        <v>13.64</v>
      </c>
      <c r="J427" s="39"/>
      <c r="K427" s="45"/>
      <c r="L427" s="47">
        <v>7.8</v>
      </c>
      <c r="M427" s="47">
        <v>12.2</v>
      </c>
      <c r="N427" s="47">
        <v>31.6</v>
      </c>
      <c r="O427" s="47"/>
      <c r="P427" s="47">
        <v>35.4</v>
      </c>
      <c r="Q427" s="45"/>
      <c r="R427" s="47">
        <v>8.8000000000000007</v>
      </c>
      <c r="S427" s="677">
        <f>SUM(M427:P427)</f>
        <v>79.199999999999989</v>
      </c>
      <c r="T427" s="677">
        <f>SUM(MG[[#This Row],[G 710µ]:[G 450µ]])</f>
        <v>75.8</v>
      </c>
      <c r="U427" s="48"/>
      <c r="V427" s="47">
        <v>1.2</v>
      </c>
      <c r="W427" s="690">
        <v>2</v>
      </c>
      <c r="X427" s="46">
        <v>77.59</v>
      </c>
      <c r="Y427" s="46">
        <v>-0.32</v>
      </c>
      <c r="Z427" s="46">
        <v>22.48</v>
      </c>
      <c r="AA427" s="689"/>
      <c r="AB427" s="689"/>
      <c r="AC427" s="39"/>
      <c r="AD427" s="43"/>
      <c r="AE427" s="40" t="s">
        <v>105</v>
      </c>
      <c r="AF427" s="725" t="s">
        <v>55</v>
      </c>
      <c r="AG427" s="725" t="s">
        <v>55</v>
      </c>
      <c r="AH427" s="726" t="s">
        <v>55</v>
      </c>
      <c r="AI427" s="727"/>
      <c r="AJ427" s="728" t="s">
        <v>32</v>
      </c>
      <c r="AK427" s="1266" t="s">
        <v>3943</v>
      </c>
    </row>
    <row r="428" spans="1:37" ht="15.75" customHeight="1">
      <c r="A428" s="53">
        <v>45873</v>
      </c>
      <c r="B428" s="52" t="s">
        <v>3666</v>
      </c>
      <c r="C428" s="51">
        <v>0.34375</v>
      </c>
      <c r="D428" s="50">
        <v>2505925</v>
      </c>
      <c r="E428" s="686" t="s">
        <v>60</v>
      </c>
      <c r="F428" s="50" t="s">
        <v>55</v>
      </c>
      <c r="G428" s="49">
        <v>14.05</v>
      </c>
      <c r="H428" s="49"/>
      <c r="I428" s="49"/>
      <c r="J428" s="39"/>
      <c r="K428" s="45"/>
      <c r="L428" s="47">
        <v>7.9</v>
      </c>
      <c r="M428" s="47">
        <v>12.8</v>
      </c>
      <c r="N428" s="47">
        <v>31.2</v>
      </c>
      <c r="O428" s="47"/>
      <c r="P428" s="47">
        <v>35.700000000000003</v>
      </c>
      <c r="Q428" s="45"/>
      <c r="R428" s="47">
        <v>8.9</v>
      </c>
      <c r="S428" s="677">
        <f>SUM(M428:P428)</f>
        <v>79.7</v>
      </c>
      <c r="T428" s="677">
        <f>SUM(MG[[#This Row],[G 710µ]:[G 450µ]])</f>
        <v>75.800000000000011</v>
      </c>
      <c r="U428" s="48"/>
      <c r="V428" s="47">
        <v>1</v>
      </c>
      <c r="W428" s="690">
        <v>2</v>
      </c>
      <c r="X428" s="46">
        <v>77.52</v>
      </c>
      <c r="Y428" s="46">
        <v>-0.19</v>
      </c>
      <c r="Z428" s="46">
        <v>22.42</v>
      </c>
      <c r="AA428" s="689"/>
      <c r="AB428" s="689"/>
      <c r="AC428" s="39"/>
      <c r="AD428" s="43"/>
      <c r="AE428" s="40" t="s">
        <v>105</v>
      </c>
      <c r="AF428" s="725" t="s">
        <v>55</v>
      </c>
      <c r="AG428" s="725" t="s">
        <v>55</v>
      </c>
      <c r="AH428" s="726" t="s">
        <v>55</v>
      </c>
      <c r="AI428" s="727"/>
      <c r="AJ428" s="728" t="s">
        <v>32</v>
      </c>
      <c r="AK428" s="1266" t="s">
        <v>3944</v>
      </c>
    </row>
    <row r="429" spans="1:37" ht="15.75" customHeight="1">
      <c r="A429" s="53">
        <v>45874</v>
      </c>
      <c r="B429" s="52" t="s">
        <v>3666</v>
      </c>
      <c r="C429" s="51">
        <v>0.35416666666666669</v>
      </c>
      <c r="D429" s="50">
        <v>2505945</v>
      </c>
      <c r="E429" s="686" t="s">
        <v>41</v>
      </c>
      <c r="F429" s="50" t="s">
        <v>55</v>
      </c>
      <c r="G429" s="49">
        <v>13.9</v>
      </c>
      <c r="H429" s="49"/>
      <c r="I429" s="49"/>
      <c r="J429" s="39"/>
      <c r="K429" s="45"/>
      <c r="L429" s="47">
        <v>8.9</v>
      </c>
      <c r="M429" s="47">
        <v>13.4</v>
      </c>
      <c r="N429" s="47">
        <v>30</v>
      </c>
      <c r="O429" s="47"/>
      <c r="P429" s="47">
        <v>35</v>
      </c>
      <c r="Q429" s="45"/>
      <c r="R429" s="47">
        <v>8.5</v>
      </c>
      <c r="S429" s="677">
        <f>SUM(M429:P429)</f>
        <v>78.400000000000006</v>
      </c>
      <c r="T429" s="677">
        <f>SUM(MG[[#This Row],[G 710µ]:[G 450µ]])</f>
        <v>73.5</v>
      </c>
      <c r="U429" s="48"/>
      <c r="V429" s="47">
        <v>1</v>
      </c>
      <c r="W429" s="690">
        <v>1.2</v>
      </c>
      <c r="X429" s="46">
        <v>76.55</v>
      </c>
      <c r="Y429" s="46">
        <v>0.28999999999999998</v>
      </c>
      <c r="Z429" s="46">
        <v>22.36</v>
      </c>
      <c r="AA429" s="689"/>
      <c r="AB429" s="689"/>
      <c r="AC429" s="39"/>
      <c r="AD429" s="43"/>
      <c r="AE429" s="125" t="s">
        <v>105</v>
      </c>
      <c r="AF429" s="725" t="s">
        <v>55</v>
      </c>
      <c r="AG429" s="725" t="s">
        <v>55</v>
      </c>
      <c r="AH429" s="726" t="s">
        <v>55</v>
      </c>
      <c r="AI429" s="727"/>
      <c r="AJ429" s="728" t="s">
        <v>32</v>
      </c>
      <c r="AK429" s="1266" t="s">
        <v>3945</v>
      </c>
    </row>
    <row r="430" spans="1:37" ht="15.75" customHeight="1">
      <c r="A430" s="53">
        <v>45874</v>
      </c>
      <c r="B430" s="52" t="s">
        <v>3666</v>
      </c>
      <c r="C430" s="51">
        <v>0.35416666666666669</v>
      </c>
      <c r="D430" s="50">
        <v>2505946</v>
      </c>
      <c r="E430" s="686" t="s">
        <v>60</v>
      </c>
      <c r="F430" s="50" t="s">
        <v>55</v>
      </c>
      <c r="G430" s="49">
        <v>14.01</v>
      </c>
      <c r="H430" s="49"/>
      <c r="I430" s="49"/>
      <c r="J430" s="39"/>
      <c r="K430" s="45"/>
      <c r="L430" s="47">
        <v>7.41</v>
      </c>
      <c r="M430" s="47">
        <v>12</v>
      </c>
      <c r="N430" s="47">
        <v>29</v>
      </c>
      <c r="O430" s="47"/>
      <c r="P430" s="47">
        <v>36.4</v>
      </c>
      <c r="Q430" s="45"/>
      <c r="R430" s="47">
        <v>9.6</v>
      </c>
      <c r="S430" s="677">
        <f>SUM(M430:P430)</f>
        <v>77.400000000000006</v>
      </c>
      <c r="T430" s="677">
        <f>SUM(MG[[#This Row],[G 710µ]:[G 450µ]])</f>
        <v>75</v>
      </c>
      <c r="U430" s="48"/>
      <c r="V430" s="47">
        <v>1</v>
      </c>
      <c r="W430" s="690">
        <v>2</v>
      </c>
      <c r="X430" s="46">
        <v>76.73</v>
      </c>
      <c r="Y430" s="46">
        <v>0.23</v>
      </c>
      <c r="Z430" s="46">
        <v>22.66</v>
      </c>
      <c r="AA430" s="689">
        <v>4</v>
      </c>
      <c r="AB430" s="689">
        <v>32</v>
      </c>
      <c r="AC430" s="39"/>
      <c r="AD430" s="43"/>
      <c r="AE430" s="125" t="s">
        <v>105</v>
      </c>
      <c r="AF430" s="725" t="s">
        <v>55</v>
      </c>
      <c r="AG430" s="725" t="s">
        <v>55</v>
      </c>
      <c r="AH430" s="726" t="s">
        <v>55</v>
      </c>
      <c r="AI430" s="727"/>
      <c r="AJ430" s="728" t="s">
        <v>32</v>
      </c>
      <c r="AK430" s="1266" t="s">
        <v>3946</v>
      </c>
    </row>
    <row r="431" spans="1:37" ht="15.75" customHeight="1">
      <c r="A431" s="53">
        <v>45875</v>
      </c>
      <c r="B431" s="52" t="s">
        <v>3666</v>
      </c>
      <c r="C431" s="51">
        <v>0.41319444444444442</v>
      </c>
      <c r="D431" s="50">
        <v>2505979</v>
      </c>
      <c r="E431" s="686" t="s">
        <v>60</v>
      </c>
      <c r="F431" s="50" t="s">
        <v>55</v>
      </c>
      <c r="G431" s="49">
        <v>14</v>
      </c>
      <c r="H431" s="49"/>
      <c r="I431" s="49"/>
      <c r="J431" s="39"/>
      <c r="K431" s="45"/>
      <c r="L431" s="47">
        <v>9</v>
      </c>
      <c r="M431" s="47">
        <v>14.3</v>
      </c>
      <c r="N431" s="47">
        <v>33.299999999999997</v>
      </c>
      <c r="O431" s="47"/>
      <c r="P431" s="47">
        <v>32</v>
      </c>
      <c r="Q431" s="45"/>
      <c r="R431" s="47">
        <v>8</v>
      </c>
      <c r="S431" s="677">
        <f>SUM(M431:P431)</f>
        <v>79.599999999999994</v>
      </c>
      <c r="T431" s="677">
        <f>SUM(MG[[#This Row],[G 710µ]:[G 450µ]])</f>
        <v>73.3</v>
      </c>
      <c r="U431" s="48"/>
      <c r="V431" s="47">
        <v>0.6</v>
      </c>
      <c r="W431" s="690">
        <v>2.4</v>
      </c>
      <c r="X431" s="46">
        <v>78.02</v>
      </c>
      <c r="Y431" s="46">
        <v>-0.54</v>
      </c>
      <c r="Z431" s="46">
        <v>22.6</v>
      </c>
      <c r="AA431" s="689">
        <v>3</v>
      </c>
      <c r="AB431" s="689">
        <v>28</v>
      </c>
      <c r="AC431" s="39"/>
      <c r="AD431" s="43"/>
      <c r="AE431" s="125" t="s">
        <v>105</v>
      </c>
      <c r="AF431" s="725" t="s">
        <v>55</v>
      </c>
      <c r="AG431" s="725" t="s">
        <v>55</v>
      </c>
      <c r="AH431" s="726" t="s">
        <v>55</v>
      </c>
      <c r="AI431" s="727"/>
      <c r="AJ431" s="728" t="s">
        <v>32</v>
      </c>
      <c r="AK431" s="1266" t="s">
        <v>3947</v>
      </c>
    </row>
    <row r="432" spans="1:37" ht="15.75" customHeight="1">
      <c r="A432" s="53">
        <v>45876</v>
      </c>
      <c r="B432" s="52" t="s">
        <v>3666</v>
      </c>
      <c r="C432" s="51">
        <v>0.39583333333333331</v>
      </c>
      <c r="D432" s="50">
        <v>2505998</v>
      </c>
      <c r="E432" s="686" t="s">
        <v>60</v>
      </c>
      <c r="F432" s="50" t="s">
        <v>55</v>
      </c>
      <c r="G432" s="49">
        <v>13.9</v>
      </c>
      <c r="H432" s="49"/>
      <c r="I432" s="49"/>
      <c r="J432" s="39"/>
      <c r="K432" s="45"/>
      <c r="L432" s="47">
        <v>8.4</v>
      </c>
      <c r="M432" s="47">
        <v>13.5</v>
      </c>
      <c r="N432" s="47">
        <v>30.2</v>
      </c>
      <c r="O432" s="47"/>
      <c r="P432" s="47">
        <v>35.200000000000003</v>
      </c>
      <c r="Q432" s="45"/>
      <c r="R432" s="47">
        <v>9</v>
      </c>
      <c r="S432" s="677">
        <f>SUM(M432:P432)</f>
        <v>78.900000000000006</v>
      </c>
      <c r="T432" s="677">
        <f>SUM(MG[[#This Row],[G 710µ]:[G 450µ]])</f>
        <v>74.400000000000006</v>
      </c>
      <c r="U432" s="48"/>
      <c r="V432" s="47">
        <v>1</v>
      </c>
      <c r="W432" s="690">
        <v>2.4</v>
      </c>
      <c r="X432" s="46">
        <v>78.61</v>
      </c>
      <c r="Y432" s="46">
        <v>-0.52</v>
      </c>
      <c r="Z432" s="46">
        <v>22.79</v>
      </c>
      <c r="AA432" s="689">
        <v>3</v>
      </c>
      <c r="AB432" s="689">
        <v>22</v>
      </c>
      <c r="AC432" s="39"/>
      <c r="AD432" s="43"/>
      <c r="AE432" s="125" t="s">
        <v>105</v>
      </c>
      <c r="AF432" s="725" t="s">
        <v>55</v>
      </c>
      <c r="AG432" s="725" t="s">
        <v>55</v>
      </c>
      <c r="AH432" s="726" t="s">
        <v>55</v>
      </c>
      <c r="AI432" s="727"/>
      <c r="AJ432" s="728" t="s">
        <v>32</v>
      </c>
      <c r="AK432" s="1266" t="s">
        <v>3948</v>
      </c>
    </row>
    <row r="433" spans="1:37" ht="15.75" customHeight="1">
      <c r="A433" s="53">
        <v>45877</v>
      </c>
      <c r="B433" s="52" t="s">
        <v>3666</v>
      </c>
      <c r="C433" s="51">
        <v>0.5</v>
      </c>
      <c r="D433" s="50">
        <v>2506024</v>
      </c>
      <c r="E433" s="686" t="s">
        <v>60</v>
      </c>
      <c r="F433" s="50" t="s">
        <v>55</v>
      </c>
      <c r="G433" s="49">
        <v>13.86</v>
      </c>
      <c r="H433" s="49"/>
      <c r="I433" s="49"/>
      <c r="J433" s="39"/>
      <c r="K433" s="45"/>
      <c r="L433" s="47">
        <v>8</v>
      </c>
      <c r="M433" s="47">
        <v>14.5</v>
      </c>
      <c r="N433" s="47">
        <v>32</v>
      </c>
      <c r="O433" s="47"/>
      <c r="P433" s="47">
        <v>32.299999999999997</v>
      </c>
      <c r="Q433" s="45"/>
      <c r="R433" s="47">
        <v>8.8000000000000007</v>
      </c>
      <c r="S433" s="677">
        <f>SUM(M433:P433)</f>
        <v>78.8</v>
      </c>
      <c r="T433" s="677">
        <f>SUM(MG[[#This Row],[G 710µ]:[G 450µ]])</f>
        <v>73.099999999999994</v>
      </c>
      <c r="U433" s="48"/>
      <c r="V433" s="47">
        <v>1</v>
      </c>
      <c r="W433" s="690">
        <v>2</v>
      </c>
      <c r="X433" s="46"/>
      <c r="Y433" s="46"/>
      <c r="Z433" s="46"/>
      <c r="AA433" s="689">
        <v>3</v>
      </c>
      <c r="AB433" s="689">
        <v>31</v>
      </c>
      <c r="AC433" s="39"/>
      <c r="AD433" s="43"/>
      <c r="AE433" s="125"/>
      <c r="AF433" s="725" t="s">
        <v>55</v>
      </c>
      <c r="AG433" s="725" t="s">
        <v>55</v>
      </c>
      <c r="AH433" s="726" t="s">
        <v>55</v>
      </c>
      <c r="AI433" s="727"/>
      <c r="AJ433" s="728" t="s">
        <v>32</v>
      </c>
      <c r="AK433" s="1266" t="s">
        <v>3949</v>
      </c>
    </row>
    <row r="434" spans="1:37" ht="15.75" customHeight="1">
      <c r="A434" s="53">
        <v>45880</v>
      </c>
      <c r="B434" s="52" t="s">
        <v>3666</v>
      </c>
      <c r="C434" s="51">
        <v>0.45833333333333331</v>
      </c>
      <c r="D434" s="50">
        <v>2506091</v>
      </c>
      <c r="E434" s="686" t="s">
        <v>60</v>
      </c>
      <c r="F434" s="50" t="s">
        <v>55</v>
      </c>
      <c r="G434" s="49">
        <v>13.86</v>
      </c>
      <c r="H434" s="49"/>
      <c r="I434" s="49"/>
      <c r="J434" s="39"/>
      <c r="K434" s="45"/>
      <c r="L434" s="47">
        <v>6</v>
      </c>
      <c r="M434" s="47">
        <v>10.52</v>
      </c>
      <c r="N434" s="47">
        <v>30.22</v>
      </c>
      <c r="O434" s="47"/>
      <c r="P434" s="47">
        <v>38.200000000000003</v>
      </c>
      <c r="Q434" s="45"/>
      <c r="R434" s="47">
        <v>10.68</v>
      </c>
      <c r="S434" s="677">
        <f>SUM(M434:P434)</f>
        <v>78.94</v>
      </c>
      <c r="T434" s="677">
        <f>SUM(MG[[#This Row],[G 710µ]:[G 450µ]])</f>
        <v>79.099999999999994</v>
      </c>
      <c r="U434" s="48"/>
      <c r="V434" s="47">
        <v>1.2</v>
      </c>
      <c r="W434" s="690">
        <v>2.94</v>
      </c>
      <c r="X434" s="46">
        <v>77.959999999999994</v>
      </c>
      <c r="Y434" s="46">
        <v>-0.12</v>
      </c>
      <c r="Z434" s="46">
        <v>22.55</v>
      </c>
      <c r="AA434" s="689">
        <v>3</v>
      </c>
      <c r="AB434" s="689">
        <v>30</v>
      </c>
      <c r="AC434" s="39"/>
      <c r="AD434" s="43"/>
      <c r="AE434" s="125"/>
      <c r="AF434" s="725" t="s">
        <v>55</v>
      </c>
      <c r="AG434" s="725" t="s">
        <v>55</v>
      </c>
      <c r="AH434" s="726" t="s">
        <v>55</v>
      </c>
      <c r="AI434" s="727"/>
      <c r="AJ434" s="728" t="s">
        <v>32</v>
      </c>
      <c r="AK434" s="1266" t="s">
        <v>3950</v>
      </c>
    </row>
    <row r="435" spans="1:37" ht="15.75" customHeight="1">
      <c r="A435" s="53">
        <v>45880</v>
      </c>
      <c r="B435" s="52" t="s">
        <v>3666</v>
      </c>
      <c r="C435" s="51">
        <v>0.625</v>
      </c>
      <c r="D435" s="50">
        <v>2506117</v>
      </c>
      <c r="E435" s="686" t="s">
        <v>60</v>
      </c>
      <c r="F435" s="50" t="s">
        <v>55</v>
      </c>
      <c r="G435" s="49">
        <v>14.15</v>
      </c>
      <c r="H435" s="49"/>
      <c r="I435" s="49"/>
      <c r="J435" s="39"/>
      <c r="K435" s="45"/>
      <c r="L435" s="47"/>
      <c r="M435" s="47"/>
      <c r="N435" s="47"/>
      <c r="O435" s="47"/>
      <c r="P435" s="47"/>
      <c r="Q435" s="45"/>
      <c r="R435" s="47"/>
      <c r="S435" s="677"/>
      <c r="T435" s="677"/>
      <c r="U435" s="48"/>
      <c r="V435" s="47"/>
      <c r="W435" s="690"/>
      <c r="X435" s="46">
        <v>77.69</v>
      </c>
      <c r="Y435" s="46">
        <v>0.05</v>
      </c>
      <c r="Z435" s="46">
        <v>21.49</v>
      </c>
      <c r="AA435" s="689"/>
      <c r="AB435" s="689"/>
      <c r="AC435" s="39"/>
      <c r="AD435" s="43"/>
      <c r="AE435" s="125"/>
      <c r="AF435" s="725" t="s">
        <v>55</v>
      </c>
      <c r="AG435" s="725" t="s">
        <v>55</v>
      </c>
      <c r="AH435" s="726" t="s">
        <v>55</v>
      </c>
      <c r="AI435" s="727"/>
      <c r="AJ435" s="728" t="s">
        <v>32</v>
      </c>
      <c r="AK435" s="1266" t="s">
        <v>3951</v>
      </c>
    </row>
    <row r="436" spans="1:37" ht="15.75" customHeight="1">
      <c r="A436" s="53">
        <v>45881</v>
      </c>
      <c r="B436" s="52" t="s">
        <v>3666</v>
      </c>
      <c r="C436" s="51">
        <v>0.38541666666666669</v>
      </c>
      <c r="D436" s="50">
        <v>2506121</v>
      </c>
      <c r="E436" s="686" t="s">
        <v>60</v>
      </c>
      <c r="F436" s="50" t="s">
        <v>55</v>
      </c>
      <c r="G436" s="49">
        <v>14.03</v>
      </c>
      <c r="H436" s="49"/>
      <c r="I436" s="49"/>
      <c r="J436" s="39"/>
      <c r="K436" s="45"/>
      <c r="L436" s="47">
        <v>9.0399999999999991</v>
      </c>
      <c r="M436" s="47">
        <v>13.84</v>
      </c>
      <c r="N436" s="47">
        <v>31.98</v>
      </c>
      <c r="O436" s="47"/>
      <c r="P436" s="47">
        <v>32.880000000000003</v>
      </c>
      <c r="Q436" s="45"/>
      <c r="R436" s="47">
        <v>8.1999999999999993</v>
      </c>
      <c r="S436" s="677">
        <f>SUM(M436:P436)</f>
        <v>78.7</v>
      </c>
      <c r="T436" s="677">
        <f>SUM(MG[[#This Row],[G 710µ]:[G 450µ]])</f>
        <v>73.06</v>
      </c>
      <c r="U436" s="48"/>
      <c r="V436" s="47">
        <v>1</v>
      </c>
      <c r="W436" s="690">
        <v>2.02</v>
      </c>
      <c r="X436" s="46">
        <v>78.27</v>
      </c>
      <c r="Y436" s="46">
        <v>-0.38</v>
      </c>
      <c r="Z436" s="46">
        <v>22.42</v>
      </c>
      <c r="AA436" s="689"/>
      <c r="AB436" s="689"/>
      <c r="AC436" s="39"/>
      <c r="AD436" s="43"/>
      <c r="AE436" s="125"/>
      <c r="AF436" s="725" t="s">
        <v>55</v>
      </c>
      <c r="AG436" s="725" t="s">
        <v>55</v>
      </c>
      <c r="AH436" s="726" t="s">
        <v>55</v>
      </c>
      <c r="AI436" s="727"/>
      <c r="AJ436" s="728" t="s">
        <v>32</v>
      </c>
      <c r="AK436" s="1266" t="s">
        <v>3952</v>
      </c>
    </row>
    <row r="437" spans="1:37" ht="15.75" customHeight="1">
      <c r="A437" s="53">
        <v>45882</v>
      </c>
      <c r="B437" s="52" t="s">
        <v>3666</v>
      </c>
      <c r="C437" s="51">
        <v>0.38194444444444442</v>
      </c>
      <c r="D437" s="50">
        <v>2506166</v>
      </c>
      <c r="E437" s="686" t="s">
        <v>60</v>
      </c>
      <c r="F437" s="50" t="s">
        <v>55</v>
      </c>
      <c r="G437" s="49">
        <v>14.4</v>
      </c>
      <c r="H437" s="49"/>
      <c r="I437" s="49"/>
      <c r="J437" s="39"/>
      <c r="K437" s="45"/>
      <c r="L437" s="47">
        <v>7.5</v>
      </c>
      <c r="M437" s="47">
        <v>12</v>
      </c>
      <c r="N437" s="47">
        <v>33</v>
      </c>
      <c r="O437" s="47"/>
      <c r="P437" s="47">
        <v>30</v>
      </c>
      <c r="Q437" s="45"/>
      <c r="R437" s="47">
        <v>10</v>
      </c>
      <c r="S437" s="677">
        <f>SUM(M437:P437)</f>
        <v>75</v>
      </c>
      <c r="T437" s="677">
        <f>SUM(MG[[#This Row],[G 710µ]:[G 450µ]])</f>
        <v>73</v>
      </c>
      <c r="U437" s="48"/>
      <c r="V437" s="47">
        <v>1</v>
      </c>
      <c r="W437" s="690">
        <v>3</v>
      </c>
      <c r="X437" s="46">
        <v>77.400000000000006</v>
      </c>
      <c r="Y437" s="46">
        <v>-1.4</v>
      </c>
      <c r="Z437" s="46">
        <v>22.5</v>
      </c>
      <c r="AA437" s="689">
        <v>4</v>
      </c>
      <c r="AB437" s="689">
        <v>25</v>
      </c>
      <c r="AC437" s="39"/>
      <c r="AD437" s="43"/>
      <c r="AE437" s="694" t="s">
        <v>27</v>
      </c>
      <c r="AF437" s="725" t="s">
        <v>55</v>
      </c>
      <c r="AG437" s="725" t="s">
        <v>55</v>
      </c>
      <c r="AH437" s="726" t="s">
        <v>55</v>
      </c>
      <c r="AI437" s="727"/>
      <c r="AJ437" s="728" t="s">
        <v>32</v>
      </c>
      <c r="AK437" s="1266" t="s">
        <v>3953</v>
      </c>
    </row>
    <row r="438" spans="1:37" ht="15.75" customHeight="1">
      <c r="A438" s="53">
        <v>45883</v>
      </c>
      <c r="B438" s="52" t="s">
        <v>3666</v>
      </c>
      <c r="C438" s="51">
        <v>0.35416666666666669</v>
      </c>
      <c r="D438" s="50">
        <v>2506174</v>
      </c>
      <c r="E438" s="686" t="s">
        <v>60</v>
      </c>
      <c r="F438" s="50" t="s">
        <v>55</v>
      </c>
      <c r="G438" s="49">
        <v>14.51</v>
      </c>
      <c r="H438" s="49"/>
      <c r="I438" s="49">
        <v>14.13</v>
      </c>
      <c r="J438" s="39"/>
      <c r="K438" s="45"/>
      <c r="L438" s="47">
        <v>7.1</v>
      </c>
      <c r="M438" s="47">
        <v>12.6</v>
      </c>
      <c r="N438" s="47">
        <v>33.4</v>
      </c>
      <c r="O438" s="47"/>
      <c r="P438" s="47">
        <v>36.799999999999997</v>
      </c>
      <c r="Q438" s="45"/>
      <c r="R438" s="47">
        <v>8.2200000000000006</v>
      </c>
      <c r="S438" s="677">
        <f>SUM(M438:P438)</f>
        <v>82.8</v>
      </c>
      <c r="T438" s="677">
        <f>SUM(MG[[#This Row],[G 710µ]:[G 450µ]])</f>
        <v>78.419999999999987</v>
      </c>
      <c r="U438" s="48"/>
      <c r="V438" s="47">
        <v>0.8</v>
      </c>
      <c r="W438" s="690">
        <v>1.2</v>
      </c>
      <c r="X438" s="46">
        <v>78.489999999999995</v>
      </c>
      <c r="Y438" s="46">
        <v>-0.65</v>
      </c>
      <c r="Z438" s="46">
        <v>22.7</v>
      </c>
      <c r="AA438" s="689">
        <v>3</v>
      </c>
      <c r="AB438" s="689">
        <v>20</v>
      </c>
      <c r="AC438" s="39"/>
      <c r="AD438" s="43"/>
      <c r="AE438" s="694" t="s">
        <v>27</v>
      </c>
      <c r="AF438" s="725" t="s">
        <v>55</v>
      </c>
      <c r="AG438" s="725" t="s">
        <v>55</v>
      </c>
      <c r="AH438" s="726" t="s">
        <v>55</v>
      </c>
      <c r="AI438" s="727"/>
      <c r="AJ438" s="728" t="s">
        <v>32</v>
      </c>
      <c r="AK438" s="1266" t="s">
        <v>3954</v>
      </c>
    </row>
    <row r="439" spans="1:37" ht="15.75" customHeight="1">
      <c r="A439" s="53">
        <v>45884</v>
      </c>
      <c r="B439" s="52" t="s">
        <v>3666</v>
      </c>
      <c r="C439" s="51">
        <v>0.35416666666666669</v>
      </c>
      <c r="D439" s="50">
        <v>2506204</v>
      </c>
      <c r="E439" s="686" t="s">
        <v>60</v>
      </c>
      <c r="F439" s="50" t="s">
        <v>55</v>
      </c>
      <c r="G439" s="49">
        <v>14.58</v>
      </c>
      <c r="H439" s="49"/>
      <c r="I439" s="49">
        <v>14.5</v>
      </c>
      <c r="J439" s="39"/>
      <c r="K439" s="45"/>
      <c r="L439" s="47">
        <v>7</v>
      </c>
      <c r="M439" s="47">
        <v>12.68</v>
      </c>
      <c r="N439" s="47">
        <v>31.48</v>
      </c>
      <c r="O439" s="47"/>
      <c r="P439" s="47">
        <v>34.880000000000003</v>
      </c>
      <c r="Q439" s="45"/>
      <c r="R439" s="47">
        <v>9.4</v>
      </c>
      <c r="S439" s="677">
        <f>SUM(M439:P439)</f>
        <v>79.039999999999992</v>
      </c>
      <c r="T439" s="677">
        <f>SUM(MG[[#This Row],[G 710µ]:[G 450µ]])</f>
        <v>75.760000000000005</v>
      </c>
      <c r="U439" s="48"/>
      <c r="V439" s="47">
        <v>1.26</v>
      </c>
      <c r="W439" s="690">
        <v>3.6</v>
      </c>
      <c r="X439" s="46">
        <v>78.05</v>
      </c>
      <c r="Y439" s="46">
        <v>-0.4</v>
      </c>
      <c r="Z439" s="46">
        <v>21.93</v>
      </c>
      <c r="AA439" s="689">
        <v>1</v>
      </c>
      <c r="AB439" s="689">
        <v>15</v>
      </c>
      <c r="AC439" s="39"/>
      <c r="AD439" s="43"/>
      <c r="AE439" s="694"/>
      <c r="AF439" s="725" t="s">
        <v>55</v>
      </c>
      <c r="AG439" s="725" t="s">
        <v>55</v>
      </c>
      <c r="AH439" s="726" t="s">
        <v>55</v>
      </c>
      <c r="AI439" s="727"/>
      <c r="AJ439" s="728" t="s">
        <v>32</v>
      </c>
      <c r="AK439" s="1266" t="s">
        <v>3955</v>
      </c>
    </row>
    <row r="440" spans="1:37" ht="15.75" customHeight="1">
      <c r="A440" s="53">
        <v>45884</v>
      </c>
      <c r="B440" s="52" t="s">
        <v>3666</v>
      </c>
      <c r="C440" s="51">
        <v>0.5625</v>
      </c>
      <c r="D440" s="50">
        <v>2506230</v>
      </c>
      <c r="E440" s="686" t="s">
        <v>60</v>
      </c>
      <c r="F440" s="50" t="s">
        <v>55</v>
      </c>
      <c r="G440" s="49">
        <v>14.58</v>
      </c>
      <c r="H440" s="49"/>
      <c r="I440" s="49"/>
      <c r="J440" s="39"/>
      <c r="K440" s="45"/>
      <c r="L440" s="47"/>
      <c r="M440" s="47"/>
      <c r="N440" s="47"/>
      <c r="O440" s="47"/>
      <c r="P440" s="47"/>
      <c r="Q440" s="45"/>
      <c r="R440" s="47"/>
      <c r="S440" s="677"/>
      <c r="T440" s="677"/>
      <c r="U440" s="48"/>
      <c r="V440" s="47"/>
      <c r="W440" s="690"/>
      <c r="X440" s="46"/>
      <c r="Y440" s="46"/>
      <c r="Z440" s="46"/>
      <c r="AA440" s="689">
        <v>2</v>
      </c>
      <c r="AB440" s="689">
        <v>22</v>
      </c>
      <c r="AC440" s="39"/>
      <c r="AD440" s="43"/>
      <c r="AE440" s="694" t="s">
        <v>27</v>
      </c>
      <c r="AF440" s="725" t="s">
        <v>55</v>
      </c>
      <c r="AG440" s="725" t="s">
        <v>55</v>
      </c>
      <c r="AH440" s="726" t="s">
        <v>55</v>
      </c>
      <c r="AI440" s="727"/>
      <c r="AJ440" s="728" t="s">
        <v>32</v>
      </c>
      <c r="AK440" s="1266" t="s">
        <v>3956</v>
      </c>
    </row>
    <row r="441" spans="1:37" ht="15.75" customHeight="1">
      <c r="A441" s="53">
        <v>45887</v>
      </c>
      <c r="B441" s="52" t="s">
        <v>3666</v>
      </c>
      <c r="C441" s="51">
        <v>0.44791666666666669</v>
      </c>
      <c r="D441" s="50">
        <v>2506277</v>
      </c>
      <c r="E441" s="686" t="s">
        <v>60</v>
      </c>
      <c r="F441" s="50" t="s">
        <v>55</v>
      </c>
      <c r="G441" s="49">
        <v>14.58</v>
      </c>
      <c r="H441" s="49"/>
      <c r="I441" s="49"/>
      <c r="J441" s="39"/>
      <c r="K441" s="45"/>
      <c r="L441" s="47">
        <v>8.1999999999999993</v>
      </c>
      <c r="M441" s="47">
        <v>15.8</v>
      </c>
      <c r="N441" s="47">
        <v>34</v>
      </c>
      <c r="O441" s="47"/>
      <c r="P441" s="47">
        <v>31</v>
      </c>
      <c r="Q441" s="45"/>
      <c r="R441" s="47">
        <v>6.8</v>
      </c>
      <c r="S441" s="677">
        <f>SUM(M441:P441)</f>
        <v>80.8</v>
      </c>
      <c r="T441" s="677">
        <f>SUM(MG[[#This Row],[G 710µ]:[G 450µ]])</f>
        <v>71.8</v>
      </c>
      <c r="U441" s="48"/>
      <c r="V441" s="47">
        <v>0.6</v>
      </c>
      <c r="W441" s="690">
        <v>1.7</v>
      </c>
      <c r="X441" s="46">
        <v>77.81</v>
      </c>
      <c r="Y441" s="46">
        <v>-0.11</v>
      </c>
      <c r="Z441" s="46">
        <v>21.16</v>
      </c>
      <c r="AA441" s="689">
        <v>3</v>
      </c>
      <c r="AB441" s="689">
        <v>13</v>
      </c>
      <c r="AC441" s="39"/>
      <c r="AD441" s="43"/>
      <c r="AE441" s="694" t="s">
        <v>27</v>
      </c>
      <c r="AF441" s="725" t="s">
        <v>55</v>
      </c>
      <c r="AG441" s="725" t="s">
        <v>55</v>
      </c>
      <c r="AH441" s="726" t="s">
        <v>55</v>
      </c>
      <c r="AI441" s="727"/>
      <c r="AJ441" s="728" t="s">
        <v>32</v>
      </c>
      <c r="AK441" s="1266" t="s">
        <v>3957</v>
      </c>
    </row>
    <row r="442" spans="1:37" ht="15.75" customHeight="1">
      <c r="A442" s="53">
        <v>45889</v>
      </c>
      <c r="B442" s="52" t="s">
        <v>3666</v>
      </c>
      <c r="C442" s="51">
        <v>0.45833333333333331</v>
      </c>
      <c r="D442" s="50">
        <v>2506339</v>
      </c>
      <c r="E442" s="686" t="s">
        <v>21</v>
      </c>
      <c r="F442" s="50" t="s">
        <v>55</v>
      </c>
      <c r="G442" s="49">
        <v>14.55</v>
      </c>
      <c r="H442" s="49"/>
      <c r="I442" s="49"/>
      <c r="J442" s="39"/>
      <c r="K442" s="45"/>
      <c r="L442" s="47">
        <v>8.6</v>
      </c>
      <c r="M442" s="47">
        <v>13.6</v>
      </c>
      <c r="N442" s="47">
        <v>31.8</v>
      </c>
      <c r="O442" s="47"/>
      <c r="P442" s="47">
        <v>36.24</v>
      </c>
      <c r="Q442" s="45"/>
      <c r="R442" s="47">
        <v>7.9</v>
      </c>
      <c r="S442" s="677">
        <f>SUM(M442:P442)</f>
        <v>81.64</v>
      </c>
      <c r="T442" s="677">
        <f>SUM(MG[[#This Row],[G 710µ]:[G 450µ]])</f>
        <v>75.940000000000012</v>
      </c>
      <c r="U442" s="48"/>
      <c r="V442" s="47">
        <v>0.66</v>
      </c>
      <c r="W442" s="690">
        <v>0.8</v>
      </c>
      <c r="X442" s="46">
        <v>79.180000000000007</v>
      </c>
      <c r="Y442" s="46">
        <v>-0.75</v>
      </c>
      <c r="Z442" s="46">
        <v>22.76</v>
      </c>
      <c r="AA442" s="689">
        <v>4</v>
      </c>
      <c r="AB442" s="689">
        <v>18</v>
      </c>
      <c r="AC442" s="39"/>
      <c r="AD442" s="43"/>
      <c r="AE442" s="694" t="s">
        <v>27</v>
      </c>
      <c r="AF442" s="725" t="s">
        <v>55</v>
      </c>
      <c r="AG442" s="725" t="s">
        <v>55</v>
      </c>
      <c r="AH442" s="726" t="s">
        <v>55</v>
      </c>
      <c r="AI442" s="727"/>
      <c r="AJ442" s="728" t="s">
        <v>32</v>
      </c>
      <c r="AK442" s="1266" t="s">
        <v>3958</v>
      </c>
    </row>
    <row r="443" spans="1:37" ht="15.75" customHeight="1">
      <c r="A443" s="53">
        <v>45890</v>
      </c>
      <c r="B443" s="52" t="s">
        <v>3666</v>
      </c>
      <c r="C443" s="51">
        <v>0.40208333333333335</v>
      </c>
      <c r="D443" s="50">
        <v>2506356</v>
      </c>
      <c r="E443" s="686" t="s">
        <v>60</v>
      </c>
      <c r="F443" s="50" t="s">
        <v>55</v>
      </c>
      <c r="G443" s="49">
        <v>14.17</v>
      </c>
      <c r="H443" s="49"/>
      <c r="I443" s="49">
        <v>13.95</v>
      </c>
      <c r="J443" s="39"/>
      <c r="K443" s="45"/>
      <c r="L443" s="47">
        <v>8</v>
      </c>
      <c r="M443" s="47">
        <v>15.4</v>
      </c>
      <c r="N443" s="47">
        <v>33</v>
      </c>
      <c r="O443" s="47"/>
      <c r="P443" s="47">
        <v>30</v>
      </c>
      <c r="Q443" s="45"/>
      <c r="R443" s="47">
        <v>8</v>
      </c>
      <c r="S443" s="677">
        <f>SUM(M443:P443)</f>
        <v>78.400000000000006</v>
      </c>
      <c r="T443" s="677">
        <f>SUM(MG[[#This Row],[G 710µ]:[G 450µ]])</f>
        <v>71</v>
      </c>
      <c r="U443" s="48"/>
      <c r="V443" s="47">
        <v>0.6</v>
      </c>
      <c r="W443" s="690">
        <v>1.8</v>
      </c>
      <c r="X443" s="46">
        <v>77.84</v>
      </c>
      <c r="Y443" s="46">
        <v>-0.18</v>
      </c>
      <c r="Z443" s="46">
        <v>21.08</v>
      </c>
      <c r="AA443" s="689">
        <v>5</v>
      </c>
      <c r="AB443" s="689">
        <v>26</v>
      </c>
      <c r="AC443" s="39"/>
      <c r="AD443" s="43"/>
      <c r="AE443" s="694" t="s">
        <v>27</v>
      </c>
      <c r="AF443" s="725" t="s">
        <v>55</v>
      </c>
      <c r="AG443" s="725" t="s">
        <v>55</v>
      </c>
      <c r="AH443" s="726" t="s">
        <v>55</v>
      </c>
      <c r="AI443" s="727"/>
      <c r="AJ443" s="728" t="s">
        <v>32</v>
      </c>
      <c r="AK443" s="1266" t="s">
        <v>3959</v>
      </c>
    </row>
    <row r="444" spans="1:37" ht="15.75" customHeight="1">
      <c r="A444" s="53">
        <v>45891</v>
      </c>
      <c r="B444" s="52" t="s">
        <v>3666</v>
      </c>
      <c r="C444" s="51">
        <v>0.3611111111111111</v>
      </c>
      <c r="D444" s="50">
        <v>2506384</v>
      </c>
      <c r="E444" s="686" t="s">
        <v>60</v>
      </c>
      <c r="F444" s="50" t="s">
        <v>55</v>
      </c>
      <c r="G444" s="49">
        <v>14.04</v>
      </c>
      <c r="H444" s="49"/>
      <c r="I444" s="49">
        <v>13.6</v>
      </c>
      <c r="J444" s="39"/>
      <c r="K444" s="45"/>
      <c r="L444" s="47">
        <v>7</v>
      </c>
      <c r="M444" s="47">
        <v>13</v>
      </c>
      <c r="N444" s="47">
        <v>33.159999999999997</v>
      </c>
      <c r="O444" s="47"/>
      <c r="P444" s="47">
        <v>33.6</v>
      </c>
      <c r="Q444" s="45"/>
      <c r="R444" s="47">
        <v>8.2200000000000006</v>
      </c>
      <c r="S444" s="677">
        <f>SUM(M444:P444)</f>
        <v>79.759999999999991</v>
      </c>
      <c r="T444" s="677">
        <f>SUM(MG[[#This Row],[G 710µ]:[G 450µ]])</f>
        <v>74.97999999999999</v>
      </c>
      <c r="U444" s="48"/>
      <c r="V444" s="47">
        <v>1</v>
      </c>
      <c r="W444" s="690">
        <v>2.6</v>
      </c>
      <c r="X444" s="46">
        <v>78.28</v>
      </c>
      <c r="Y444" s="46">
        <v>-0.44</v>
      </c>
      <c r="Z444" s="46">
        <v>21.56</v>
      </c>
      <c r="AA444" s="689">
        <v>4</v>
      </c>
      <c r="AB444" s="689">
        <v>20</v>
      </c>
      <c r="AC444" s="39"/>
      <c r="AD444" s="43"/>
      <c r="AE444" s="694" t="s">
        <v>27</v>
      </c>
      <c r="AF444" s="725" t="s">
        <v>55</v>
      </c>
      <c r="AG444" s="725" t="s">
        <v>55</v>
      </c>
      <c r="AH444" s="726" t="s">
        <v>55</v>
      </c>
      <c r="AI444" s="727"/>
      <c r="AJ444" s="728" t="s">
        <v>32</v>
      </c>
      <c r="AK444" s="1266" t="s">
        <v>3960</v>
      </c>
    </row>
    <row r="445" spans="1:37" ht="15.75" customHeight="1">
      <c r="A445" s="53">
        <v>45894</v>
      </c>
      <c r="B445" s="52" t="s">
        <v>3666</v>
      </c>
      <c r="C445" s="51">
        <v>0.375</v>
      </c>
      <c r="D445" s="50">
        <v>2506463</v>
      </c>
      <c r="E445" s="686" t="s">
        <v>60</v>
      </c>
      <c r="F445" s="50" t="s">
        <v>55</v>
      </c>
      <c r="G445" s="49">
        <v>14.04</v>
      </c>
      <c r="H445" s="49"/>
      <c r="I445" s="49">
        <v>13.8</v>
      </c>
      <c r="J445" s="39"/>
      <c r="K445" s="45"/>
      <c r="L445" s="47">
        <v>6.92</v>
      </c>
      <c r="M445" s="47">
        <v>13.66</v>
      </c>
      <c r="N445" s="47">
        <v>36.78</v>
      </c>
      <c r="O445" s="47"/>
      <c r="P445" s="47">
        <v>34.24</v>
      </c>
      <c r="Q445" s="45"/>
      <c r="R445" s="47">
        <v>8.2200000000000006</v>
      </c>
      <c r="S445" s="677">
        <f>SUM(M445:P445)</f>
        <v>84.68</v>
      </c>
      <c r="T445" s="677">
        <f>SUM(MG[[#This Row],[G 710µ]:[G 450µ]])</f>
        <v>79.240000000000009</v>
      </c>
      <c r="U445" s="48"/>
      <c r="V445" s="47">
        <v>0.84</v>
      </c>
      <c r="W445" s="690">
        <v>2.4</v>
      </c>
      <c r="X445" s="46">
        <v>77.209999999999994</v>
      </c>
      <c r="Y445" s="46">
        <v>-0.13</v>
      </c>
      <c r="Z445" s="46">
        <v>22.19</v>
      </c>
      <c r="AA445" s="689">
        <v>5</v>
      </c>
      <c r="AB445" s="689">
        <v>25</v>
      </c>
      <c r="AC445" s="39"/>
      <c r="AD445" s="43"/>
      <c r="AE445" s="694" t="s">
        <v>27</v>
      </c>
      <c r="AF445" s="725" t="s">
        <v>55</v>
      </c>
      <c r="AG445" s="725" t="s">
        <v>55</v>
      </c>
      <c r="AH445" s="726" t="s">
        <v>55</v>
      </c>
      <c r="AI445" s="727"/>
      <c r="AJ445" s="728" t="s">
        <v>32</v>
      </c>
      <c r="AK445" s="1266" t="s">
        <v>3961</v>
      </c>
    </row>
    <row r="446" spans="1:37" ht="15.75" customHeight="1">
      <c r="A446" s="53">
        <v>45901</v>
      </c>
      <c r="B446" s="52" t="s">
        <v>3685</v>
      </c>
      <c r="C446" s="51">
        <v>0.41666666666666669</v>
      </c>
      <c r="D446" s="50">
        <v>2506648</v>
      </c>
      <c r="E446" s="686" t="s">
        <v>21</v>
      </c>
      <c r="F446" s="50" t="s">
        <v>55</v>
      </c>
      <c r="G446" s="49">
        <v>14.6</v>
      </c>
      <c r="H446" s="49"/>
      <c r="I446" s="49">
        <v>14.49</v>
      </c>
      <c r="J446" s="39"/>
      <c r="K446" s="45"/>
      <c r="L446" s="47">
        <v>4.16</v>
      </c>
      <c r="M446" s="47">
        <v>7.2</v>
      </c>
      <c r="N446" s="47">
        <v>17.399999999999999</v>
      </c>
      <c r="O446" s="47"/>
      <c r="P446" s="47">
        <v>44.06</v>
      </c>
      <c r="Q446" s="45"/>
      <c r="R446" s="47">
        <v>22.66</v>
      </c>
      <c r="S446" s="677">
        <f>SUM(M446:P446)</f>
        <v>68.66</v>
      </c>
      <c r="T446" s="677">
        <f>SUM(MG[[#This Row],[G 710µ]:[G 450µ]])</f>
        <v>84.12</v>
      </c>
      <c r="U446" s="48"/>
      <c r="V446" s="47">
        <v>2</v>
      </c>
      <c r="W446" s="690">
        <v>2.6</v>
      </c>
      <c r="X446" s="46">
        <v>80.25</v>
      </c>
      <c r="Y446" s="46">
        <v>-1.18</v>
      </c>
      <c r="Z446" s="46">
        <v>22.55</v>
      </c>
      <c r="AA446" s="689">
        <v>5</v>
      </c>
      <c r="AB446" s="689">
        <v>28</v>
      </c>
      <c r="AC446" s="39"/>
      <c r="AD446" s="43"/>
      <c r="AE446" s="125"/>
      <c r="AF446" s="725" t="s">
        <v>55</v>
      </c>
      <c r="AG446" s="725" t="s">
        <v>55</v>
      </c>
      <c r="AH446" s="726" t="s">
        <v>55</v>
      </c>
      <c r="AI446" s="727"/>
      <c r="AJ446" s="728" t="s">
        <v>32</v>
      </c>
      <c r="AK446" s="1266" t="s">
        <v>3962</v>
      </c>
    </row>
    <row r="447" spans="1:37" ht="15.75" customHeight="1">
      <c r="A447" s="53">
        <v>45901</v>
      </c>
      <c r="B447" s="52" t="s">
        <v>3685</v>
      </c>
      <c r="C447" s="51">
        <v>0.58333333333333337</v>
      </c>
      <c r="D447" s="50">
        <v>2506649</v>
      </c>
      <c r="E447" s="686" t="s">
        <v>21</v>
      </c>
      <c r="F447" s="50" t="s">
        <v>55</v>
      </c>
      <c r="G447" s="49"/>
      <c r="H447" s="49"/>
      <c r="I447" s="49"/>
      <c r="J447" s="39"/>
      <c r="K447" s="45"/>
      <c r="L447" s="47">
        <v>4.34</v>
      </c>
      <c r="M447" s="47">
        <v>8.08</v>
      </c>
      <c r="N447" s="47">
        <v>20.5</v>
      </c>
      <c r="O447" s="47"/>
      <c r="P447" s="47">
        <v>42.82</v>
      </c>
      <c r="Q447" s="45"/>
      <c r="R447" s="47">
        <v>19.84</v>
      </c>
      <c r="S447" s="677">
        <f t="shared" ref="S447:S448" si="0">SUM(M447:P447)</f>
        <v>71.400000000000006</v>
      </c>
      <c r="T447" s="677">
        <f>SUM(MG[[#This Row],[G 710µ]:[G 450µ]])</f>
        <v>83.16</v>
      </c>
      <c r="U447" s="48"/>
      <c r="V447" s="47">
        <v>1.5</v>
      </c>
      <c r="W447" s="690">
        <v>1.7</v>
      </c>
      <c r="X447" s="46"/>
      <c r="Y447" s="46"/>
      <c r="Z447" s="46"/>
      <c r="AA447" s="689"/>
      <c r="AB447" s="689"/>
      <c r="AC447" s="39"/>
      <c r="AD447" s="43"/>
      <c r="AE447" s="125"/>
      <c r="AF447" s="725" t="s">
        <v>55</v>
      </c>
      <c r="AG447" s="725" t="s">
        <v>55</v>
      </c>
      <c r="AH447" s="726" t="s">
        <v>55</v>
      </c>
      <c r="AI447" s="727"/>
      <c r="AJ447" s="728" t="s">
        <v>32</v>
      </c>
      <c r="AK447" s="1266" t="s">
        <v>3963</v>
      </c>
    </row>
    <row r="448" spans="1:37" ht="15.75" customHeight="1">
      <c r="A448" s="53">
        <v>45901</v>
      </c>
      <c r="B448" s="52" t="s">
        <v>3685</v>
      </c>
      <c r="C448" s="51">
        <v>0.6875</v>
      </c>
      <c r="D448" s="50">
        <v>2506659</v>
      </c>
      <c r="E448" s="686" t="s">
        <v>21</v>
      </c>
      <c r="F448" s="50" t="s">
        <v>55</v>
      </c>
      <c r="G448" s="49">
        <v>14.37</v>
      </c>
      <c r="H448" s="49"/>
      <c r="I448" s="49"/>
      <c r="J448" s="39"/>
      <c r="K448" s="45"/>
      <c r="L448" s="47">
        <v>4.4000000000000004</v>
      </c>
      <c r="M448" s="47">
        <v>6.4</v>
      </c>
      <c r="N448" s="47">
        <v>20.66</v>
      </c>
      <c r="O448" s="47"/>
      <c r="P448" s="47">
        <v>45.56</v>
      </c>
      <c r="Q448" s="45"/>
      <c r="R448" s="47">
        <v>18.239999999999998</v>
      </c>
      <c r="S448" s="677">
        <f>SUM(M448:P448)</f>
        <v>72.62</v>
      </c>
      <c r="T448" s="677">
        <f>SUM(MG[[#This Row],[G 710µ]:[G 450µ]])</f>
        <v>84.46</v>
      </c>
      <c r="U448" s="48"/>
      <c r="V448" s="47">
        <v>2</v>
      </c>
      <c r="W448" s="690">
        <v>3.2</v>
      </c>
      <c r="X448" s="46"/>
      <c r="Y448" s="46"/>
      <c r="Z448" s="46"/>
      <c r="AA448" s="689"/>
      <c r="AB448" s="689"/>
      <c r="AC448" s="39"/>
      <c r="AD448" s="43"/>
      <c r="AE448" s="125" t="s">
        <v>105</v>
      </c>
      <c r="AF448" s="725" t="s">
        <v>55</v>
      </c>
      <c r="AG448" s="725" t="s">
        <v>55</v>
      </c>
      <c r="AH448" s="726" t="s">
        <v>55</v>
      </c>
      <c r="AI448" s="727"/>
      <c r="AJ448" s="728" t="s">
        <v>32</v>
      </c>
      <c r="AK448" s="1266" t="s">
        <v>3964</v>
      </c>
    </row>
    <row r="449" spans="1:37" ht="15.75" customHeight="1">
      <c r="A449" s="53">
        <v>45902</v>
      </c>
      <c r="B449" s="52" t="s">
        <v>3685</v>
      </c>
      <c r="C449" s="51">
        <v>0.39583333333333331</v>
      </c>
      <c r="D449" s="50">
        <v>2506676</v>
      </c>
      <c r="E449" s="686" t="s">
        <v>60</v>
      </c>
      <c r="F449" s="50" t="s">
        <v>55</v>
      </c>
      <c r="G449" s="49">
        <v>14.09</v>
      </c>
      <c r="H449" s="49"/>
      <c r="I449" s="49">
        <v>14</v>
      </c>
      <c r="J449" s="39"/>
      <c r="K449" s="45"/>
      <c r="L449" s="47">
        <v>2.1800000000000002</v>
      </c>
      <c r="M449" s="47">
        <v>6.17</v>
      </c>
      <c r="N449" s="47">
        <v>35</v>
      </c>
      <c r="O449" s="47"/>
      <c r="P449" s="47">
        <v>44.4</v>
      </c>
      <c r="Q449" s="45"/>
      <c r="R449" s="47">
        <v>12.5</v>
      </c>
      <c r="S449" s="677">
        <f>SUM(M449:P449)</f>
        <v>85.57</v>
      </c>
      <c r="T449" s="677">
        <f>SUM(MG[[#This Row],[G 710µ]:[G 450µ]])</f>
        <v>91.9</v>
      </c>
      <c r="U449" s="48"/>
      <c r="V449" s="47">
        <v>1.33</v>
      </c>
      <c r="W449" s="690">
        <v>6.51</v>
      </c>
      <c r="X449" s="46">
        <v>80.319999999999993</v>
      </c>
      <c r="Y449" s="46">
        <v>-0.95</v>
      </c>
      <c r="Z449" s="46">
        <v>21.76</v>
      </c>
      <c r="AA449" s="689">
        <v>4</v>
      </c>
      <c r="AB449" s="689">
        <v>35</v>
      </c>
      <c r="AC449" s="39"/>
      <c r="AD449" s="43"/>
      <c r="AE449" s="125" t="s">
        <v>105</v>
      </c>
      <c r="AF449" s="725" t="s">
        <v>55</v>
      </c>
      <c r="AG449" s="725" t="s">
        <v>55</v>
      </c>
      <c r="AH449" s="726" t="s">
        <v>55</v>
      </c>
      <c r="AI449" s="727"/>
      <c r="AJ449" s="728" t="s">
        <v>32</v>
      </c>
      <c r="AK449" s="1266" t="s">
        <v>3965</v>
      </c>
    </row>
    <row r="450" spans="1:37" ht="15.75" customHeight="1">
      <c r="A450" s="53">
        <v>45902</v>
      </c>
      <c r="B450" s="52" t="s">
        <v>3685</v>
      </c>
      <c r="C450" s="51">
        <v>0.45833333333333331</v>
      </c>
      <c r="D450" s="50">
        <v>2506679</v>
      </c>
      <c r="E450" s="686" t="s">
        <v>21</v>
      </c>
      <c r="F450" s="50" t="s">
        <v>55</v>
      </c>
      <c r="G450" s="49">
        <v>14.2</v>
      </c>
      <c r="H450" s="49"/>
      <c r="I450" s="49"/>
      <c r="J450" s="39"/>
      <c r="K450" s="45"/>
      <c r="L450" s="47">
        <v>2</v>
      </c>
      <c r="M450" s="47">
        <v>6</v>
      </c>
      <c r="N450" s="47">
        <v>34</v>
      </c>
      <c r="O450" s="47"/>
      <c r="P450" s="47">
        <v>45</v>
      </c>
      <c r="Q450" s="45"/>
      <c r="R450" s="47">
        <v>14</v>
      </c>
      <c r="S450" s="677">
        <f>SUM(M450:P450)</f>
        <v>85</v>
      </c>
      <c r="T450" s="677">
        <f>SUM(MG[[#This Row],[G 710µ]:[G 450µ]])</f>
        <v>93</v>
      </c>
      <c r="U450" s="48"/>
      <c r="V450" s="47">
        <v>1</v>
      </c>
      <c r="W450" s="690">
        <v>6</v>
      </c>
      <c r="X450" s="46">
        <v>79.39</v>
      </c>
      <c r="Y450" s="46">
        <v>-0.67</v>
      </c>
      <c r="Z450" s="46">
        <v>22.43</v>
      </c>
      <c r="AA450" s="689"/>
      <c r="AB450" s="689"/>
      <c r="AC450" s="39"/>
      <c r="AD450" s="43"/>
      <c r="AE450" s="125" t="s">
        <v>105</v>
      </c>
      <c r="AF450" s="725" t="s">
        <v>55</v>
      </c>
      <c r="AG450" s="725" t="s">
        <v>55</v>
      </c>
      <c r="AH450" s="726" t="s">
        <v>55</v>
      </c>
      <c r="AI450" s="727"/>
      <c r="AJ450" s="728" t="s">
        <v>32</v>
      </c>
      <c r="AK450" s="1266" t="s">
        <v>3966</v>
      </c>
    </row>
    <row r="451" spans="1:37" ht="15.75" customHeight="1">
      <c r="A451" s="53">
        <v>45903</v>
      </c>
      <c r="B451" s="52" t="s">
        <v>3685</v>
      </c>
      <c r="C451" s="51">
        <v>0.33333333333333331</v>
      </c>
      <c r="D451" s="50">
        <v>2506704</v>
      </c>
      <c r="E451" s="686" t="s">
        <v>60</v>
      </c>
      <c r="F451" s="50" t="s">
        <v>55</v>
      </c>
      <c r="G451" s="49">
        <v>14.06</v>
      </c>
      <c r="H451" s="49"/>
      <c r="I451" s="49">
        <v>14</v>
      </c>
      <c r="J451" s="39"/>
      <c r="K451" s="45"/>
      <c r="L451" s="47">
        <v>3.2</v>
      </c>
      <c r="M451" s="47">
        <v>7.6</v>
      </c>
      <c r="N451" s="47">
        <v>36</v>
      </c>
      <c r="O451" s="47"/>
      <c r="P451" s="47">
        <v>42.1</v>
      </c>
      <c r="Q451" s="45"/>
      <c r="R451" s="47">
        <v>11.4</v>
      </c>
      <c r="S451" s="677">
        <f>SUM(M451:P451)</f>
        <v>85.7</v>
      </c>
      <c r="T451" s="677">
        <f>SUM(MG[[#This Row],[G 710µ]:[G 450µ]])</f>
        <v>89.5</v>
      </c>
      <c r="U451" s="48"/>
      <c r="V451" s="47">
        <v>1</v>
      </c>
      <c r="W451" s="690">
        <v>6.2</v>
      </c>
      <c r="X451" s="46">
        <v>78.58</v>
      </c>
      <c r="Y451" s="46">
        <v>-0.4</v>
      </c>
      <c r="Z451" s="46">
        <v>21.88</v>
      </c>
      <c r="AA451" s="689">
        <v>2</v>
      </c>
      <c r="AB451" s="689">
        <v>15</v>
      </c>
      <c r="AC451" s="39"/>
      <c r="AD451" s="43"/>
      <c r="AE451" s="125" t="s">
        <v>105</v>
      </c>
      <c r="AF451" s="725" t="s">
        <v>55</v>
      </c>
      <c r="AG451" s="725" t="s">
        <v>55</v>
      </c>
      <c r="AH451" s="726" t="s">
        <v>55</v>
      </c>
      <c r="AI451" s="727"/>
      <c r="AJ451" s="728" t="s">
        <v>32</v>
      </c>
      <c r="AK451" s="1266" t="s">
        <v>3967</v>
      </c>
    </row>
    <row r="452" spans="1:37" ht="15.75" customHeight="1">
      <c r="A452" s="53">
        <v>45908</v>
      </c>
      <c r="B452" s="52" t="s">
        <v>3685</v>
      </c>
      <c r="C452" s="51">
        <v>0.39583333333333331</v>
      </c>
      <c r="D452" s="50">
        <v>2506827</v>
      </c>
      <c r="E452" s="686" t="s">
        <v>60</v>
      </c>
      <c r="F452" s="50" t="s">
        <v>55</v>
      </c>
      <c r="G452" s="49">
        <v>14.12</v>
      </c>
      <c r="H452" s="49"/>
      <c r="I452" s="49">
        <v>13.95</v>
      </c>
      <c r="J452" s="39"/>
      <c r="K452" s="45"/>
      <c r="L452" s="47">
        <v>4</v>
      </c>
      <c r="M452" s="47">
        <v>8</v>
      </c>
      <c r="N452" s="47">
        <v>28</v>
      </c>
      <c r="O452" s="47"/>
      <c r="P452" s="47">
        <v>43</v>
      </c>
      <c r="Q452" s="45"/>
      <c r="R452" s="47">
        <v>12</v>
      </c>
      <c r="S452" s="677">
        <f>SUM(M452:P452)</f>
        <v>79</v>
      </c>
      <c r="T452" s="677">
        <f>SUM(MG[[#This Row],[G 710µ]:[G 450µ]])</f>
        <v>83</v>
      </c>
      <c r="U452" s="48"/>
      <c r="V452" s="47">
        <v>1</v>
      </c>
      <c r="W452" s="690">
        <v>4.4000000000000004</v>
      </c>
      <c r="X452" s="46">
        <v>77.95</v>
      </c>
      <c r="Y452" s="46">
        <v>-0.35</v>
      </c>
      <c r="Z452" s="46">
        <v>21.92</v>
      </c>
      <c r="AA452" s="689">
        <v>4</v>
      </c>
      <c r="AB452" s="689">
        <v>30</v>
      </c>
      <c r="AC452" s="39"/>
      <c r="AD452" s="43"/>
      <c r="AE452" s="125" t="s">
        <v>105</v>
      </c>
      <c r="AF452" s="725" t="s">
        <v>55</v>
      </c>
      <c r="AG452" s="725" t="s">
        <v>55</v>
      </c>
      <c r="AH452" s="726" t="s">
        <v>55</v>
      </c>
      <c r="AI452" s="727"/>
      <c r="AJ452" s="728" t="s">
        <v>32</v>
      </c>
      <c r="AK452" s="1266" t="s">
        <v>3968</v>
      </c>
    </row>
    <row r="453" spans="1:37" ht="15.75" customHeight="1">
      <c r="A453" s="53">
        <v>45909</v>
      </c>
      <c r="B453" s="52" t="s">
        <v>3685</v>
      </c>
      <c r="C453" s="51">
        <v>0.375</v>
      </c>
      <c r="D453" s="50">
        <v>2506850</v>
      </c>
      <c r="E453" s="686" t="s">
        <v>60</v>
      </c>
      <c r="F453" s="50" t="s">
        <v>55</v>
      </c>
      <c r="G453" s="49">
        <v>13.8</v>
      </c>
      <c r="H453" s="49"/>
      <c r="I453" s="49"/>
      <c r="J453" s="39"/>
      <c r="K453" s="45"/>
      <c r="L453" s="47">
        <v>4.87</v>
      </c>
      <c r="M453" s="47">
        <v>9</v>
      </c>
      <c r="N453" s="47">
        <v>29</v>
      </c>
      <c r="O453" s="47"/>
      <c r="P453" s="47">
        <v>39.49</v>
      </c>
      <c r="Q453" s="45"/>
      <c r="R453" s="47">
        <v>10.62</v>
      </c>
      <c r="S453" s="677">
        <f>SUM(M453:P453)</f>
        <v>77.490000000000009</v>
      </c>
      <c r="T453" s="677">
        <f>SUM(MG[[#This Row],[G 710µ]:[G 450µ]])</f>
        <v>79.110000000000014</v>
      </c>
      <c r="U453" s="48"/>
      <c r="V453" s="47">
        <v>1</v>
      </c>
      <c r="W453" s="690">
        <v>4.75</v>
      </c>
      <c r="X453" s="46">
        <v>77.709999999999994</v>
      </c>
      <c r="Y453" s="46">
        <v>0.01</v>
      </c>
      <c r="Z453" s="46">
        <v>21.91</v>
      </c>
      <c r="AA453" s="689"/>
      <c r="AB453" s="689"/>
      <c r="AC453" s="39"/>
      <c r="AD453" s="43"/>
      <c r="AE453" s="125" t="s">
        <v>105</v>
      </c>
      <c r="AF453" s="725" t="s">
        <v>55</v>
      </c>
      <c r="AG453" s="725" t="s">
        <v>55</v>
      </c>
      <c r="AH453" s="726" t="s">
        <v>55</v>
      </c>
      <c r="AI453" s="727"/>
      <c r="AJ453" s="728" t="s">
        <v>32</v>
      </c>
      <c r="AK453" s="1266" t="s">
        <v>3969</v>
      </c>
    </row>
    <row r="454" spans="1:37" ht="15.75" customHeight="1">
      <c r="A454" s="53">
        <v>45910</v>
      </c>
      <c r="B454" s="52" t="s">
        <v>3685</v>
      </c>
      <c r="C454" s="51">
        <v>0.38541666666666669</v>
      </c>
      <c r="D454" s="50">
        <v>2506888</v>
      </c>
      <c r="E454" s="686" t="s">
        <v>60</v>
      </c>
      <c r="F454" s="50" t="s">
        <v>55</v>
      </c>
      <c r="G454" s="49">
        <v>13.9</v>
      </c>
      <c r="H454" s="49"/>
      <c r="I454" s="49"/>
      <c r="J454" s="39"/>
      <c r="K454" s="45"/>
      <c r="L454" s="47">
        <v>4.5</v>
      </c>
      <c r="M454" s="47">
        <v>8.23</v>
      </c>
      <c r="N454" s="47">
        <v>25.74</v>
      </c>
      <c r="O454" s="47"/>
      <c r="P454" s="47">
        <v>40.6</v>
      </c>
      <c r="Q454" s="45"/>
      <c r="R454" s="47">
        <v>12.44</v>
      </c>
      <c r="S454" s="677">
        <f>SUM(M454:P454)</f>
        <v>74.569999999999993</v>
      </c>
      <c r="T454" s="677">
        <f>SUM(MG[[#This Row],[G 710µ]:[G 450µ]])</f>
        <v>78.78</v>
      </c>
      <c r="U454" s="48"/>
      <c r="V454" s="47">
        <v>1.27</v>
      </c>
      <c r="W454" s="690">
        <v>7.13</v>
      </c>
      <c r="X454" s="46">
        <v>79.150000000000006</v>
      </c>
      <c r="Y454" s="46">
        <v>-0.25</v>
      </c>
      <c r="Z454" s="46">
        <v>20.62</v>
      </c>
      <c r="AA454" s="689">
        <v>2</v>
      </c>
      <c r="AB454" s="689">
        <v>42</v>
      </c>
      <c r="AC454" s="39"/>
      <c r="AD454" s="43"/>
      <c r="AE454" s="125" t="s">
        <v>105</v>
      </c>
      <c r="AF454" s="725" t="s">
        <v>55</v>
      </c>
      <c r="AG454" s="725" t="s">
        <v>55</v>
      </c>
      <c r="AH454" s="726" t="s">
        <v>55</v>
      </c>
      <c r="AI454" s="727"/>
      <c r="AJ454" s="728" t="s">
        <v>32</v>
      </c>
      <c r="AK454" s="1266" t="s">
        <v>3970</v>
      </c>
    </row>
    <row r="455" spans="1:37" ht="15.75" customHeight="1">
      <c r="A455" s="53">
        <v>45911</v>
      </c>
      <c r="B455" s="52" t="s">
        <v>3685</v>
      </c>
      <c r="C455" s="51">
        <v>0.6875</v>
      </c>
      <c r="D455" s="50">
        <v>2506928</v>
      </c>
      <c r="E455" s="686" t="s">
        <v>21</v>
      </c>
      <c r="F455" s="50" t="s">
        <v>55</v>
      </c>
      <c r="G455" s="49">
        <v>14.68</v>
      </c>
      <c r="H455" s="49"/>
      <c r="I455" s="49"/>
      <c r="J455" s="39"/>
      <c r="K455" s="45"/>
      <c r="L455" s="47">
        <v>2.5499999999999998</v>
      </c>
      <c r="M455" s="47">
        <v>6.02</v>
      </c>
      <c r="N455" s="47">
        <v>24.66</v>
      </c>
      <c r="O455" s="47"/>
      <c r="P455" s="47">
        <v>47.77</v>
      </c>
      <c r="Q455" s="45"/>
      <c r="R455" s="47">
        <v>13.3</v>
      </c>
      <c r="S455" s="677">
        <f>SUM(M455:P455)</f>
        <v>78.45</v>
      </c>
      <c r="T455" s="677">
        <f>SUM(MG[[#This Row],[G 710µ]:[G 450µ]])</f>
        <v>85.73</v>
      </c>
      <c r="U455" s="48"/>
      <c r="V455" s="47">
        <v>1</v>
      </c>
      <c r="W455" s="690">
        <v>3.32</v>
      </c>
      <c r="X455" s="46">
        <v>78.97</v>
      </c>
      <c r="Y455" s="46">
        <v>-0.45</v>
      </c>
      <c r="Z455" s="46">
        <v>23.66</v>
      </c>
      <c r="AA455" s="689">
        <v>2</v>
      </c>
      <c r="AB455" s="689">
        <v>25</v>
      </c>
      <c r="AC455" s="39"/>
      <c r="AD455" s="43"/>
      <c r="AE455" s="125" t="s">
        <v>105</v>
      </c>
      <c r="AF455" s="725" t="s">
        <v>55</v>
      </c>
      <c r="AG455" s="725" t="s">
        <v>55</v>
      </c>
      <c r="AH455" s="726" t="s">
        <v>55</v>
      </c>
      <c r="AI455" s="727"/>
      <c r="AJ455" s="728" t="s">
        <v>32</v>
      </c>
      <c r="AK455" s="1266" t="s">
        <v>3971</v>
      </c>
    </row>
    <row r="456" spans="1:37" ht="15.75" customHeight="1">
      <c r="A456" s="53">
        <v>45912</v>
      </c>
      <c r="B456" s="52" t="s">
        <v>3685</v>
      </c>
      <c r="C456" s="51">
        <v>0.41666666666666669</v>
      </c>
      <c r="D456" s="50">
        <v>2506951</v>
      </c>
      <c r="E456" s="686" t="s">
        <v>60</v>
      </c>
      <c r="F456" s="50" t="s">
        <v>55</v>
      </c>
      <c r="G456" s="49">
        <v>14.15</v>
      </c>
      <c r="H456" s="49"/>
      <c r="I456" s="49"/>
      <c r="J456" s="39"/>
      <c r="K456" s="45"/>
      <c r="L456" s="47">
        <v>3.34</v>
      </c>
      <c r="M456" s="47">
        <v>7.28</v>
      </c>
      <c r="N456" s="47">
        <v>26.83</v>
      </c>
      <c r="O456" s="47"/>
      <c r="P456" s="47">
        <v>43.8</v>
      </c>
      <c r="Q456" s="45"/>
      <c r="R456" s="47">
        <v>12.88</v>
      </c>
      <c r="S456" s="677">
        <f>SUM(M456:P456)</f>
        <v>77.91</v>
      </c>
      <c r="T456" s="677">
        <f>SUM(MG[[#This Row],[G 710µ]:[G 450µ]])</f>
        <v>83.509999999999991</v>
      </c>
      <c r="U456" s="48"/>
      <c r="V456" s="47">
        <v>1.25</v>
      </c>
      <c r="W456" s="690">
        <v>4.1399999999999997</v>
      </c>
      <c r="X456" s="46">
        <v>78.400000000000006</v>
      </c>
      <c r="Y456" s="46">
        <v>-0.49</v>
      </c>
      <c r="Z456" s="46">
        <v>22.09</v>
      </c>
      <c r="AA456" s="689"/>
      <c r="AB456" s="689"/>
      <c r="AC456" s="39"/>
      <c r="AD456" s="43"/>
      <c r="AE456" s="125" t="s">
        <v>105</v>
      </c>
      <c r="AF456" s="725" t="s">
        <v>55</v>
      </c>
      <c r="AG456" s="725" t="s">
        <v>55</v>
      </c>
      <c r="AH456" s="726" t="s">
        <v>55</v>
      </c>
      <c r="AI456" s="727"/>
      <c r="AJ456" s="728" t="s">
        <v>32</v>
      </c>
      <c r="AK456" s="1266" t="s">
        <v>3972</v>
      </c>
    </row>
    <row r="457" spans="1:37" ht="15.75" customHeight="1">
      <c r="A457" s="53">
        <v>45912</v>
      </c>
      <c r="B457" s="52" t="s">
        <v>3685</v>
      </c>
      <c r="C457" s="51">
        <v>0.6875</v>
      </c>
      <c r="D457" s="50">
        <v>2506962</v>
      </c>
      <c r="E457" s="686" t="s">
        <v>21</v>
      </c>
      <c r="F457" s="50" t="s">
        <v>55</v>
      </c>
      <c r="G457" s="49">
        <v>14.66</v>
      </c>
      <c r="H457" s="49"/>
      <c r="I457" s="49"/>
      <c r="J457" s="39"/>
      <c r="K457" s="45"/>
      <c r="L457" s="47"/>
      <c r="M457" s="47"/>
      <c r="N457" s="47"/>
      <c r="O457" s="47"/>
      <c r="P457" s="47"/>
      <c r="Q457" s="45"/>
      <c r="R457" s="47"/>
      <c r="S457" s="677"/>
      <c r="T457" s="677"/>
      <c r="U457" s="48"/>
      <c r="V457" s="47"/>
      <c r="W457" s="690"/>
      <c r="X457" s="46">
        <v>78.92</v>
      </c>
      <c r="Y457" s="46">
        <v>-0.61</v>
      </c>
      <c r="Z457" s="46">
        <v>23.24</v>
      </c>
      <c r="AA457" s="689">
        <v>4</v>
      </c>
      <c r="AB457" s="689">
        <v>30</v>
      </c>
      <c r="AC457" s="39"/>
      <c r="AD457" s="43"/>
      <c r="AE457" s="125" t="s">
        <v>105</v>
      </c>
      <c r="AF457" s="725" t="s">
        <v>55</v>
      </c>
      <c r="AG457" s="725" t="s">
        <v>55</v>
      </c>
      <c r="AH457" s="726" t="s">
        <v>55</v>
      </c>
      <c r="AI457" s="727"/>
      <c r="AJ457" s="728" t="s">
        <v>32</v>
      </c>
      <c r="AK457" s="1266" t="s">
        <v>3973</v>
      </c>
    </row>
    <row r="458" spans="1:37" ht="15.75" customHeight="1">
      <c r="A458" s="53">
        <v>45915</v>
      </c>
      <c r="B458" s="52" t="s">
        <v>3685</v>
      </c>
      <c r="C458" s="51">
        <v>0.70833333333333337</v>
      </c>
      <c r="D458" s="50">
        <v>2507067</v>
      </c>
      <c r="E458" s="686" t="s">
        <v>21</v>
      </c>
      <c r="F458" s="50" t="s">
        <v>55</v>
      </c>
      <c r="G458" s="49">
        <v>14.17</v>
      </c>
      <c r="H458" s="49"/>
      <c r="I458" s="49"/>
      <c r="J458" s="39"/>
      <c r="K458" s="45"/>
      <c r="L458" s="47"/>
      <c r="M458" s="47"/>
      <c r="N458" s="47"/>
      <c r="O458" s="47"/>
      <c r="P458" s="47"/>
      <c r="Q458" s="45"/>
      <c r="R458" s="47"/>
      <c r="S458" s="677"/>
      <c r="T458" s="677"/>
      <c r="U458" s="48"/>
      <c r="V458" s="47"/>
      <c r="W458" s="47"/>
      <c r="X458" s="46"/>
      <c r="Y458" s="46"/>
      <c r="Z458" s="46"/>
      <c r="AA458" s="689">
        <v>2</v>
      </c>
      <c r="AB458" s="689">
        <v>28</v>
      </c>
      <c r="AC458" s="39"/>
      <c r="AD458" s="43"/>
      <c r="AE458" s="125"/>
      <c r="AF458" s="725" t="s">
        <v>55</v>
      </c>
      <c r="AG458" s="725" t="s">
        <v>55</v>
      </c>
      <c r="AH458" s="726" t="s">
        <v>55</v>
      </c>
      <c r="AI458" s="727"/>
      <c r="AJ458" s="728" t="s">
        <v>32</v>
      </c>
      <c r="AK458" s="1266" t="s">
        <v>3974</v>
      </c>
    </row>
    <row r="459" spans="1:37" ht="15.75" customHeight="1">
      <c r="A459" s="53">
        <v>45917</v>
      </c>
      <c r="B459" s="52" t="s">
        <v>3685</v>
      </c>
      <c r="C459" s="51">
        <v>0.375</v>
      </c>
      <c r="D459" s="50">
        <v>2507111</v>
      </c>
      <c r="E459" s="686" t="s">
        <v>60</v>
      </c>
      <c r="F459" s="50" t="s">
        <v>55</v>
      </c>
      <c r="G459" s="49">
        <v>14.02</v>
      </c>
      <c r="H459" s="49"/>
      <c r="I459" s="49"/>
      <c r="J459" s="39"/>
      <c r="K459" s="45"/>
      <c r="L459" s="47">
        <v>4.5</v>
      </c>
      <c r="M459" s="47">
        <v>9.15</v>
      </c>
      <c r="N459" s="47">
        <v>29.6</v>
      </c>
      <c r="O459" s="47"/>
      <c r="P459" s="47">
        <v>40.4</v>
      </c>
      <c r="Q459" s="45"/>
      <c r="R459" s="47">
        <v>10.83</v>
      </c>
      <c r="S459" s="677">
        <f>SUM(M459:P459)</f>
        <v>79.150000000000006</v>
      </c>
      <c r="T459" s="677">
        <f>SUM(MG[[#This Row],[G 710µ]:[G 450µ]])</f>
        <v>80.83</v>
      </c>
      <c r="U459" s="48"/>
      <c r="V459" s="47">
        <v>1</v>
      </c>
      <c r="W459" s="690">
        <v>3.64</v>
      </c>
      <c r="X459" s="46">
        <v>77.680000000000007</v>
      </c>
      <c r="Y459" s="46">
        <v>-0.21</v>
      </c>
      <c r="Z459" s="46">
        <v>22.04</v>
      </c>
      <c r="AA459" s="689">
        <v>2</v>
      </c>
      <c r="AB459" s="689">
        <v>16</v>
      </c>
      <c r="AC459" s="39"/>
      <c r="AD459" s="43"/>
      <c r="AE459" s="125" t="s">
        <v>105</v>
      </c>
      <c r="AF459" s="725" t="s">
        <v>55</v>
      </c>
      <c r="AG459" s="725" t="s">
        <v>55</v>
      </c>
      <c r="AH459" s="726" t="s">
        <v>55</v>
      </c>
      <c r="AI459" s="727"/>
      <c r="AJ459" s="728" t="s">
        <v>32</v>
      </c>
      <c r="AK459" s="1266" t="s">
        <v>3975</v>
      </c>
    </row>
    <row r="460" spans="1:37" ht="15.75" customHeight="1">
      <c r="A460" s="53">
        <v>45918</v>
      </c>
      <c r="B460" s="52" t="s">
        <v>3685</v>
      </c>
      <c r="C460" s="51">
        <v>0.33333333333333331</v>
      </c>
      <c r="D460" s="50">
        <v>2507135</v>
      </c>
      <c r="E460" s="686" t="s">
        <v>60</v>
      </c>
      <c r="F460" s="50" t="s">
        <v>55</v>
      </c>
      <c r="G460" s="49">
        <v>13.96</v>
      </c>
      <c r="H460" s="49"/>
      <c r="I460" s="49"/>
      <c r="J460" s="39"/>
      <c r="K460" s="45"/>
      <c r="L460" s="47">
        <v>4.5</v>
      </c>
      <c r="M460" s="47">
        <v>10</v>
      </c>
      <c r="N460" s="47">
        <v>28</v>
      </c>
      <c r="O460" s="47"/>
      <c r="P460" s="47">
        <v>41</v>
      </c>
      <c r="Q460" s="45"/>
      <c r="R460" s="47">
        <v>13</v>
      </c>
      <c r="S460" s="677">
        <f>SUM(M460:P460)</f>
        <v>79</v>
      </c>
      <c r="T460" s="677">
        <f>SUM(MG[[#This Row],[G 710µ]:[G 450µ]])</f>
        <v>82</v>
      </c>
      <c r="U460" s="48"/>
      <c r="V460" s="47">
        <v>1</v>
      </c>
      <c r="W460" s="690">
        <v>3.64</v>
      </c>
      <c r="X460" s="46">
        <v>78</v>
      </c>
      <c r="Y460" s="46">
        <v>-0.49</v>
      </c>
      <c r="Z460" s="46">
        <v>22.7</v>
      </c>
      <c r="AA460" s="689"/>
      <c r="AB460" s="689"/>
      <c r="AC460" s="39"/>
      <c r="AD460" s="43"/>
      <c r="AE460" s="125" t="s">
        <v>105</v>
      </c>
      <c r="AF460" s="725" t="s">
        <v>55</v>
      </c>
      <c r="AG460" s="725" t="s">
        <v>55</v>
      </c>
      <c r="AH460" s="726" t="s">
        <v>55</v>
      </c>
      <c r="AI460" s="727"/>
      <c r="AJ460" s="728" t="s">
        <v>32</v>
      </c>
      <c r="AK460" s="1266" t="s">
        <v>3976</v>
      </c>
    </row>
    <row r="461" spans="1:37" ht="15.75" customHeight="1">
      <c r="A461" s="53">
        <v>45932</v>
      </c>
      <c r="B461" s="52" t="s">
        <v>3711</v>
      </c>
      <c r="C461" s="51">
        <v>0.4861111111111111</v>
      </c>
      <c r="D461" s="50">
        <v>2507599</v>
      </c>
      <c r="E461" s="686" t="s">
        <v>60</v>
      </c>
      <c r="F461" s="50" t="s">
        <v>55</v>
      </c>
      <c r="G461" s="49">
        <v>13.95</v>
      </c>
      <c r="H461" s="49"/>
      <c r="I461" s="49"/>
      <c r="J461" s="39"/>
      <c r="K461" s="45"/>
      <c r="L461" s="47"/>
      <c r="M461" s="47"/>
      <c r="N461" s="47"/>
      <c r="O461" s="47"/>
      <c r="P461" s="47"/>
      <c r="Q461" s="45"/>
      <c r="R461" s="47"/>
      <c r="S461" s="677"/>
      <c r="T461" s="677"/>
      <c r="U461" s="48"/>
      <c r="V461" s="47"/>
      <c r="W461" s="47"/>
      <c r="X461" s="46">
        <v>79.819999999999993</v>
      </c>
      <c r="Y461" s="46">
        <v>-0.92</v>
      </c>
      <c r="Z461" s="46">
        <v>22.7</v>
      </c>
      <c r="AA461" s="689">
        <v>1</v>
      </c>
      <c r="AB461" s="689">
        <v>15</v>
      </c>
      <c r="AC461" s="39"/>
      <c r="AD461" s="43"/>
      <c r="AE461" s="125"/>
      <c r="AF461" s="725" t="s">
        <v>55</v>
      </c>
      <c r="AG461" s="725" t="s">
        <v>55</v>
      </c>
      <c r="AH461" s="726" t="s">
        <v>55</v>
      </c>
      <c r="AI461" s="727"/>
      <c r="AJ461" s="728" t="s">
        <v>32</v>
      </c>
      <c r="AK461" s="1266" t="s">
        <v>3977</v>
      </c>
    </row>
    <row r="462" spans="1:37" ht="15.75" customHeight="1">
      <c r="A462" s="53">
        <v>45933</v>
      </c>
      <c r="B462" s="52" t="s">
        <v>3711</v>
      </c>
      <c r="C462" s="51">
        <v>0.39583333333333331</v>
      </c>
      <c r="D462" s="50">
        <v>2507623</v>
      </c>
      <c r="E462" s="686" t="s">
        <v>21</v>
      </c>
      <c r="F462" s="50" t="s">
        <v>55</v>
      </c>
      <c r="G462" s="49">
        <v>13.8</v>
      </c>
      <c r="H462" s="49"/>
      <c r="I462" s="49"/>
      <c r="J462" s="39"/>
      <c r="K462" s="45"/>
      <c r="L462" s="47">
        <v>1</v>
      </c>
      <c r="M462" s="47">
        <v>3</v>
      </c>
      <c r="N462" s="47">
        <v>14.9</v>
      </c>
      <c r="O462" s="47"/>
      <c r="P462" s="47">
        <v>47.1</v>
      </c>
      <c r="Q462" s="45"/>
      <c r="R462" s="47">
        <v>24.6</v>
      </c>
      <c r="S462" s="677">
        <f>SUM(M462:P462)</f>
        <v>65</v>
      </c>
      <c r="T462" s="677">
        <f>SUM(MG[[#This Row],[G 710µ]:[G 450µ]])</f>
        <v>86.6</v>
      </c>
      <c r="U462" s="48"/>
      <c r="V462" s="47">
        <v>2.2000000000000002</v>
      </c>
      <c r="W462" s="690">
        <v>6</v>
      </c>
      <c r="X462" s="46">
        <v>81.2</v>
      </c>
      <c r="Y462" s="46">
        <v>-1.02</v>
      </c>
      <c r="Z462" s="46">
        <v>22.28</v>
      </c>
      <c r="AA462" s="689">
        <v>2</v>
      </c>
      <c r="AB462" s="689">
        <v>22</v>
      </c>
      <c r="AC462" s="39"/>
      <c r="AD462" s="43"/>
      <c r="AE462" s="125"/>
      <c r="AF462" s="725" t="s">
        <v>55</v>
      </c>
      <c r="AG462" s="725" t="s">
        <v>55</v>
      </c>
      <c r="AH462" s="726" t="s">
        <v>55</v>
      </c>
      <c r="AI462" s="727"/>
      <c r="AJ462" s="728" t="s">
        <v>32</v>
      </c>
      <c r="AK462" s="1266" t="s">
        <v>3978</v>
      </c>
    </row>
    <row r="463" spans="1:37" ht="15.75" customHeight="1">
      <c r="A463" s="53">
        <v>45935</v>
      </c>
      <c r="B463" s="52" t="s">
        <v>3711</v>
      </c>
      <c r="C463" s="51">
        <v>0.4375</v>
      </c>
      <c r="D463" s="50">
        <v>2507707</v>
      </c>
      <c r="E463" s="686" t="s">
        <v>60</v>
      </c>
      <c r="F463" s="50" t="s">
        <v>55</v>
      </c>
      <c r="G463" s="49">
        <v>13.76</v>
      </c>
      <c r="H463" s="49"/>
      <c r="I463" s="49"/>
      <c r="J463" s="39"/>
      <c r="K463" s="45"/>
      <c r="L463" s="47">
        <v>1.28</v>
      </c>
      <c r="M463" s="47">
        <v>3.4</v>
      </c>
      <c r="N463" s="47">
        <v>14</v>
      </c>
      <c r="O463" s="47"/>
      <c r="P463" s="47">
        <v>42</v>
      </c>
      <c r="Q463" s="45"/>
      <c r="R463" s="47">
        <v>25.6</v>
      </c>
      <c r="S463" s="677">
        <f>SUM(M463:P463)</f>
        <v>59.4</v>
      </c>
      <c r="T463" s="677">
        <f>SUM(MG[[#This Row],[G 710µ]:[G 450µ]])</f>
        <v>81.599999999999994</v>
      </c>
      <c r="U463" s="48"/>
      <c r="V463" s="47">
        <v>2.33</v>
      </c>
      <c r="W463" s="690">
        <v>11.13</v>
      </c>
      <c r="X463" s="46">
        <v>80.2</v>
      </c>
      <c r="Y463" s="46">
        <v>-1.05</v>
      </c>
      <c r="Z463" s="46">
        <v>22.1</v>
      </c>
      <c r="AA463" s="689">
        <v>2</v>
      </c>
      <c r="AB463" s="689">
        <v>24</v>
      </c>
      <c r="AC463" s="39"/>
      <c r="AD463" s="43"/>
      <c r="AE463" s="40" t="s">
        <v>105</v>
      </c>
      <c r="AF463" s="725" t="s">
        <v>55</v>
      </c>
      <c r="AG463" s="725" t="s">
        <v>55</v>
      </c>
      <c r="AH463" s="726" t="s">
        <v>55</v>
      </c>
      <c r="AI463" s="727"/>
      <c r="AJ463" s="728" t="s">
        <v>32</v>
      </c>
      <c r="AK463" s="1266" t="s">
        <v>3979</v>
      </c>
    </row>
    <row r="464" spans="1:37" ht="15.75" customHeight="1">
      <c r="A464" s="53">
        <v>45937</v>
      </c>
      <c r="B464" s="52" t="s">
        <v>3711</v>
      </c>
      <c r="C464" s="51">
        <v>0.39583333333333331</v>
      </c>
      <c r="D464" s="50">
        <v>2507731</v>
      </c>
      <c r="E464" s="686" t="s">
        <v>21</v>
      </c>
      <c r="F464" s="50" t="s">
        <v>55</v>
      </c>
      <c r="G464" s="49">
        <v>14.05</v>
      </c>
      <c r="H464" s="49"/>
      <c r="I464" s="49"/>
      <c r="J464" s="39"/>
      <c r="K464" s="45"/>
      <c r="L464" s="47">
        <v>2.4300000000000002</v>
      </c>
      <c r="M464" s="47">
        <v>5.0199999999999996</v>
      </c>
      <c r="N464" s="47">
        <v>16.3</v>
      </c>
      <c r="O464" s="47"/>
      <c r="P464" s="47">
        <v>43.76</v>
      </c>
      <c r="Q464" s="45"/>
      <c r="R464" s="47">
        <v>23.16</v>
      </c>
      <c r="S464" s="677">
        <f>SUM(M464:P464)</f>
        <v>65.08</v>
      </c>
      <c r="T464" s="677">
        <f>SUM(MG[[#This Row],[G 710µ]:[G 450µ]])</f>
        <v>83.22</v>
      </c>
      <c r="U464" s="48"/>
      <c r="V464" s="47">
        <v>1.97</v>
      </c>
      <c r="W464" s="690">
        <v>6.67</v>
      </c>
      <c r="X464" s="46">
        <v>80.790000000000006</v>
      </c>
      <c r="Y464" s="46">
        <v>-1</v>
      </c>
      <c r="Z464" s="46">
        <v>22.47</v>
      </c>
      <c r="AA464" s="689">
        <v>4</v>
      </c>
      <c r="AB464" s="689">
        <v>25</v>
      </c>
      <c r="AC464" s="39"/>
      <c r="AD464" s="43"/>
      <c r="AE464" s="40" t="s">
        <v>105</v>
      </c>
      <c r="AF464" s="725" t="s">
        <v>55</v>
      </c>
      <c r="AG464" s="725" t="s">
        <v>55</v>
      </c>
      <c r="AH464" s="726" t="s">
        <v>55</v>
      </c>
      <c r="AI464" s="727"/>
      <c r="AJ464" s="728" t="s">
        <v>32</v>
      </c>
      <c r="AK464" s="1266" t="s">
        <v>3980</v>
      </c>
    </row>
    <row r="465" spans="1:37" ht="15.75" customHeight="1">
      <c r="A465" s="53">
        <v>45937</v>
      </c>
      <c r="B465" s="52" t="s">
        <v>3711</v>
      </c>
      <c r="C465" s="51">
        <v>0.4375</v>
      </c>
      <c r="D465" s="50">
        <v>2507734</v>
      </c>
      <c r="E465" s="686" t="s">
        <v>60</v>
      </c>
      <c r="F465" s="50" t="s">
        <v>55</v>
      </c>
      <c r="G465" s="49">
        <v>13.7</v>
      </c>
      <c r="H465" s="49"/>
      <c r="I465" s="49"/>
      <c r="J465" s="39"/>
      <c r="K465" s="45"/>
      <c r="L465" s="47">
        <v>2.04</v>
      </c>
      <c r="M465" s="47">
        <v>4.7</v>
      </c>
      <c r="N465" s="47">
        <v>15.97</v>
      </c>
      <c r="O465" s="47"/>
      <c r="P465" s="47">
        <v>42.33</v>
      </c>
      <c r="Q465" s="45"/>
      <c r="R465" s="47">
        <v>23.33</v>
      </c>
      <c r="S465" s="677">
        <f>SUM(M465:P465)</f>
        <v>63</v>
      </c>
      <c r="T465" s="677">
        <f>SUM(MG[[#This Row],[G 710µ]:[G 450µ]])</f>
        <v>81.63</v>
      </c>
      <c r="U465" s="48"/>
      <c r="V465" s="47">
        <v>2.2400000000000002</v>
      </c>
      <c r="W465" s="690">
        <v>8.2899999999999991</v>
      </c>
      <c r="X465" s="46">
        <v>81.180000000000007</v>
      </c>
      <c r="Y465" s="46">
        <v>-1.06</v>
      </c>
      <c r="Z465" s="46">
        <v>22.42</v>
      </c>
      <c r="AA465" s="689">
        <v>4</v>
      </c>
      <c r="AB465" s="689">
        <v>28</v>
      </c>
      <c r="AC465" s="39"/>
      <c r="AD465" s="43"/>
      <c r="AE465" s="40" t="s">
        <v>105</v>
      </c>
      <c r="AF465" s="725" t="s">
        <v>55</v>
      </c>
      <c r="AG465" s="725" t="s">
        <v>55</v>
      </c>
      <c r="AH465" s="726" t="s">
        <v>55</v>
      </c>
      <c r="AI465" s="727"/>
      <c r="AJ465" s="728" t="s">
        <v>32</v>
      </c>
      <c r="AK465" s="1266" t="s">
        <v>3981</v>
      </c>
    </row>
    <row r="466" spans="1:37" ht="15.75" customHeight="1">
      <c r="A466" s="53">
        <v>45938</v>
      </c>
      <c r="B466" s="52" t="s">
        <v>3711</v>
      </c>
      <c r="C466" s="51">
        <v>0.3972222222222222</v>
      </c>
      <c r="D466" s="50">
        <v>2507761</v>
      </c>
      <c r="E466" s="686" t="s">
        <v>21</v>
      </c>
      <c r="F466" s="50" t="s">
        <v>55</v>
      </c>
      <c r="G466" s="49">
        <v>14.9</v>
      </c>
      <c r="H466" s="49"/>
      <c r="I466" s="49"/>
      <c r="J466" s="39"/>
      <c r="K466" s="45"/>
      <c r="L466" s="47">
        <v>1.67</v>
      </c>
      <c r="M466" s="47">
        <v>4.3899999999999997</v>
      </c>
      <c r="N466" s="47">
        <v>17.420000000000002</v>
      </c>
      <c r="O466" s="47"/>
      <c r="P466" s="47">
        <v>46.14</v>
      </c>
      <c r="Q466" s="45"/>
      <c r="R466" s="47">
        <v>21.95</v>
      </c>
      <c r="S466" s="677">
        <f>SUM(M466:P466)</f>
        <v>67.95</v>
      </c>
      <c r="T466" s="677">
        <f>SUM(MG[[#This Row],[G 710µ]:[G 450µ]])</f>
        <v>85.51</v>
      </c>
      <c r="U466" s="48"/>
      <c r="V466" s="47">
        <v>1.54</v>
      </c>
      <c r="W466" s="690">
        <v>5.57</v>
      </c>
      <c r="X466" s="46">
        <v>80.650000000000006</v>
      </c>
      <c r="Y466" s="46">
        <v>-1.28</v>
      </c>
      <c r="Z466" s="46">
        <v>22.78</v>
      </c>
      <c r="AA466" s="689">
        <v>3</v>
      </c>
      <c r="AB466" s="689">
        <v>29</v>
      </c>
      <c r="AC466" s="39"/>
      <c r="AD466" s="43"/>
      <c r="AE466" s="125"/>
      <c r="AF466" s="725" t="s">
        <v>55</v>
      </c>
      <c r="AG466" s="725" t="s">
        <v>55</v>
      </c>
      <c r="AH466" s="726" t="s">
        <v>55</v>
      </c>
      <c r="AI466" s="727"/>
      <c r="AJ466" s="728" t="s">
        <v>32</v>
      </c>
      <c r="AK466" s="1266" t="s">
        <v>3982</v>
      </c>
    </row>
    <row r="467" spans="1:37" ht="15.75" customHeight="1">
      <c r="A467" s="53">
        <v>45938</v>
      </c>
      <c r="B467" s="52" t="s">
        <v>3711</v>
      </c>
      <c r="C467" s="51">
        <v>0.44791666666666669</v>
      </c>
      <c r="D467" s="50">
        <v>2507765</v>
      </c>
      <c r="E467" s="686" t="s">
        <v>60</v>
      </c>
      <c r="F467" s="50" t="s">
        <v>55</v>
      </c>
      <c r="G467" s="49">
        <v>13.6</v>
      </c>
      <c r="H467" s="49"/>
      <c r="I467" s="49"/>
      <c r="J467" s="39"/>
      <c r="K467" s="45"/>
      <c r="L467" s="47"/>
      <c r="M467" s="47"/>
      <c r="N467" s="47"/>
      <c r="O467" s="47"/>
      <c r="P467" s="47"/>
      <c r="Q467" s="45"/>
      <c r="R467" s="47"/>
      <c r="S467" s="677"/>
      <c r="T467" s="677"/>
      <c r="U467" s="48"/>
      <c r="V467" s="47"/>
      <c r="W467" s="690"/>
      <c r="X467" s="46"/>
      <c r="Y467" s="46"/>
      <c r="Z467" s="46"/>
      <c r="AA467" s="689"/>
      <c r="AB467" s="689"/>
      <c r="AC467" s="39"/>
      <c r="AD467" s="43"/>
      <c r="AE467" s="125"/>
      <c r="AF467" s="725" t="s">
        <v>55</v>
      </c>
      <c r="AG467" s="725" t="s">
        <v>55</v>
      </c>
      <c r="AH467" s="726" t="s">
        <v>55</v>
      </c>
      <c r="AI467" s="727"/>
      <c r="AJ467" s="728" t="s">
        <v>32</v>
      </c>
      <c r="AK467" s="1266" t="s">
        <v>3983</v>
      </c>
    </row>
    <row r="468" spans="1:37" ht="15.75" customHeight="1">
      <c r="A468" s="53">
        <v>45938</v>
      </c>
      <c r="B468" s="52" t="s">
        <v>3711</v>
      </c>
      <c r="C468" s="51">
        <v>0.66666666666666663</v>
      </c>
      <c r="D468" s="50">
        <v>2507777</v>
      </c>
      <c r="E468" s="686" t="s">
        <v>21</v>
      </c>
      <c r="F468" s="50" t="s">
        <v>55</v>
      </c>
      <c r="G468" s="49">
        <v>14.61</v>
      </c>
      <c r="H468" s="49"/>
      <c r="I468" s="49"/>
      <c r="J468" s="39"/>
      <c r="K468" s="45"/>
      <c r="L468" s="47"/>
      <c r="M468" s="47"/>
      <c r="N468" s="47"/>
      <c r="O468" s="47"/>
      <c r="P468" s="47"/>
      <c r="Q468" s="45"/>
      <c r="R468" s="47"/>
      <c r="S468" s="677"/>
      <c r="T468" s="677"/>
      <c r="U468" s="48"/>
      <c r="V468" s="47"/>
      <c r="W468" s="690"/>
      <c r="X468" s="46"/>
      <c r="Y468" s="46"/>
      <c r="Z468" s="46"/>
      <c r="AA468" s="689"/>
      <c r="AB468" s="689"/>
      <c r="AC468" s="39"/>
      <c r="AD468" s="43"/>
      <c r="AE468" s="125"/>
      <c r="AF468" s="725" t="s">
        <v>55</v>
      </c>
      <c r="AG468" s="725" t="s">
        <v>55</v>
      </c>
      <c r="AH468" s="726" t="s">
        <v>55</v>
      </c>
      <c r="AI468" s="727"/>
      <c r="AJ468" s="728" t="s">
        <v>32</v>
      </c>
      <c r="AK468" s="1266" t="s">
        <v>3984</v>
      </c>
    </row>
    <row r="469" spans="1:37" ht="15.75" customHeight="1">
      <c r="A469" s="53">
        <v>45939</v>
      </c>
      <c r="B469" s="52" t="s">
        <v>3711</v>
      </c>
      <c r="C469" s="51">
        <v>0.40763888888888888</v>
      </c>
      <c r="D469" s="50">
        <v>2507930</v>
      </c>
      <c r="E469" s="686" t="s">
        <v>60</v>
      </c>
      <c r="F469" s="50" t="s">
        <v>55</v>
      </c>
      <c r="G469" s="49">
        <v>14.02</v>
      </c>
      <c r="H469" s="49"/>
      <c r="I469" s="49"/>
      <c r="J469" s="39"/>
      <c r="K469" s="45"/>
      <c r="L469" s="47">
        <v>1.9</v>
      </c>
      <c r="M469" s="47">
        <v>4.1900000000000004</v>
      </c>
      <c r="N469" s="47">
        <v>15.16</v>
      </c>
      <c r="O469" s="47"/>
      <c r="P469" s="47">
        <v>43.42</v>
      </c>
      <c r="Q469" s="45"/>
      <c r="R469" s="47">
        <v>24.8</v>
      </c>
      <c r="S469" s="677">
        <f>SUM(M469:P469)</f>
        <v>62.77</v>
      </c>
      <c r="T469" s="677">
        <f>SUM(MG[[#This Row],[G 710µ]:[G 450µ]])</f>
        <v>83.38</v>
      </c>
      <c r="U469" s="48"/>
      <c r="V469" s="47">
        <v>2.35</v>
      </c>
      <c r="W469" s="690">
        <v>7.84</v>
      </c>
      <c r="X469" s="46">
        <v>80.84</v>
      </c>
      <c r="Y469" s="46">
        <v>-1.1599999999999999</v>
      </c>
      <c r="Z469" s="46">
        <v>21.94</v>
      </c>
      <c r="AA469" s="689">
        <v>2</v>
      </c>
      <c r="AB469" s="689">
        <v>20</v>
      </c>
      <c r="AC469" s="39"/>
      <c r="AD469" s="43"/>
      <c r="AE469" s="40" t="s">
        <v>105</v>
      </c>
      <c r="AF469" s="725" t="s">
        <v>55</v>
      </c>
      <c r="AG469" s="725" t="s">
        <v>55</v>
      </c>
      <c r="AH469" s="726" t="s">
        <v>55</v>
      </c>
      <c r="AI469" s="727"/>
      <c r="AJ469" s="728" t="s">
        <v>32</v>
      </c>
      <c r="AK469" s="1266" t="s">
        <v>3985</v>
      </c>
    </row>
    <row r="470" spans="1:37" ht="15.75" customHeight="1">
      <c r="A470" s="53">
        <v>45940</v>
      </c>
      <c r="B470" s="52" t="s">
        <v>3711</v>
      </c>
      <c r="C470" s="51">
        <v>0.39583333333333331</v>
      </c>
      <c r="D470" s="50">
        <v>2507959</v>
      </c>
      <c r="E470" s="686" t="s">
        <v>60</v>
      </c>
      <c r="F470" s="50" t="s">
        <v>55</v>
      </c>
      <c r="G470" s="49">
        <v>14.16</v>
      </c>
      <c r="H470" s="49"/>
      <c r="I470" s="49"/>
      <c r="J470" s="39"/>
      <c r="K470" s="45"/>
      <c r="L470" s="47">
        <v>1</v>
      </c>
      <c r="M470" s="47">
        <v>4.5</v>
      </c>
      <c r="N470" s="47">
        <v>16.95</v>
      </c>
      <c r="O470" s="47"/>
      <c r="P470" s="47">
        <v>43.7</v>
      </c>
      <c r="Q470" s="45"/>
      <c r="R470" s="47">
        <v>22.73</v>
      </c>
      <c r="S470" s="677">
        <f t="shared" ref="S470:S471" si="1">SUM(M470:P470)</f>
        <v>65.150000000000006</v>
      </c>
      <c r="T470" s="677">
        <f>SUM(MG[[#This Row],[G 710µ]:[G 450µ]])</f>
        <v>83.38000000000001</v>
      </c>
      <c r="U470" s="48"/>
      <c r="V470" s="47">
        <v>2.29</v>
      </c>
      <c r="W470" s="690">
        <v>7.81</v>
      </c>
      <c r="X470" s="46">
        <v>80.59</v>
      </c>
      <c r="Y470" s="46">
        <v>-1</v>
      </c>
      <c r="Z470" s="46">
        <v>22.23</v>
      </c>
      <c r="AA470" s="689"/>
      <c r="AB470" s="689"/>
      <c r="AC470" s="39"/>
      <c r="AD470" s="43"/>
      <c r="AE470" s="40" t="s">
        <v>105</v>
      </c>
      <c r="AF470" s="725" t="s">
        <v>55</v>
      </c>
      <c r="AG470" s="725" t="s">
        <v>55</v>
      </c>
      <c r="AH470" s="726" t="s">
        <v>55</v>
      </c>
      <c r="AI470" s="727"/>
      <c r="AJ470" s="728" t="s">
        <v>32</v>
      </c>
      <c r="AK470" s="1266" t="s">
        <v>3986</v>
      </c>
    </row>
    <row r="471" spans="1:37" ht="15.75" customHeight="1">
      <c r="A471" s="53">
        <v>45943</v>
      </c>
      <c r="B471" s="52" t="s">
        <v>3711</v>
      </c>
      <c r="C471" s="51">
        <v>0.375</v>
      </c>
      <c r="D471" s="50">
        <v>2508019</v>
      </c>
      <c r="E471" s="686" t="s">
        <v>60</v>
      </c>
      <c r="F471" s="50" t="s">
        <v>55</v>
      </c>
      <c r="G471" s="49">
        <v>13.83</v>
      </c>
      <c r="H471" s="49"/>
      <c r="I471" s="49"/>
      <c r="J471" s="39"/>
      <c r="K471" s="45"/>
      <c r="L471" s="47">
        <v>1.2</v>
      </c>
      <c r="M471" s="47">
        <v>3.32</v>
      </c>
      <c r="N471" s="47">
        <v>14.04</v>
      </c>
      <c r="O471" s="47"/>
      <c r="P471" s="47">
        <v>45.21</v>
      </c>
      <c r="Q471" s="45"/>
      <c r="R471" s="47">
        <v>26.03</v>
      </c>
      <c r="S471" s="677">
        <f t="shared" si="1"/>
        <v>62.57</v>
      </c>
      <c r="T471" s="677">
        <f>SUM(MG[[#This Row],[G 710µ]:[G 450µ]])</f>
        <v>85.28</v>
      </c>
      <c r="U471" s="48"/>
      <c r="V471" s="47">
        <v>2.16</v>
      </c>
      <c r="W471" s="690">
        <v>7.28</v>
      </c>
      <c r="X471" s="46">
        <v>81.430000000000007</v>
      </c>
      <c r="Y471" s="46">
        <v>-1.2</v>
      </c>
      <c r="Z471" s="46">
        <v>22.49</v>
      </c>
      <c r="AA471" s="689">
        <v>3</v>
      </c>
      <c r="AB471" s="689">
        <v>25</v>
      </c>
      <c r="AC471" s="39"/>
      <c r="AD471" s="43"/>
      <c r="AE471" s="125" t="s">
        <v>105</v>
      </c>
      <c r="AF471" s="725" t="s">
        <v>55</v>
      </c>
      <c r="AG471" s="725" t="s">
        <v>55</v>
      </c>
      <c r="AH471" s="726" t="s">
        <v>55</v>
      </c>
      <c r="AI471" s="727"/>
      <c r="AJ471" s="728" t="s">
        <v>32</v>
      </c>
      <c r="AK471" s="1266" t="s">
        <v>3987</v>
      </c>
    </row>
    <row r="472" spans="1:37" ht="15.75" customHeight="1">
      <c r="A472" s="53">
        <v>45945</v>
      </c>
      <c r="B472" s="52" t="s">
        <v>3711</v>
      </c>
      <c r="C472" s="51">
        <v>0.47916666666666669</v>
      </c>
      <c r="D472" s="50">
        <v>2508103</v>
      </c>
      <c r="E472" s="686" t="s">
        <v>60</v>
      </c>
      <c r="F472" s="50" t="s">
        <v>55</v>
      </c>
      <c r="G472" s="49">
        <v>13.87</v>
      </c>
      <c r="H472" s="49"/>
      <c r="I472" s="49"/>
      <c r="J472" s="39"/>
      <c r="K472" s="45"/>
      <c r="L472" s="47">
        <v>2.0699999999999998</v>
      </c>
      <c r="M472" s="47">
        <v>4.92</v>
      </c>
      <c r="N472" s="47">
        <v>17.260000000000002</v>
      </c>
      <c r="O472" s="47"/>
      <c r="P472" s="47">
        <v>41.32</v>
      </c>
      <c r="Q472" s="45"/>
      <c r="R472" s="47">
        <v>22.01</v>
      </c>
      <c r="S472" s="677">
        <f t="shared" ref="S472" si="2">SUM(M472:P472)</f>
        <v>63.5</v>
      </c>
      <c r="T472" s="677">
        <f>SUM(MG[[#This Row],[G 710µ]:[G 450µ]])</f>
        <v>80.59</v>
      </c>
      <c r="U472" s="48"/>
      <c r="V472" s="47">
        <v>2.42</v>
      </c>
      <c r="W472" s="690">
        <v>9.07</v>
      </c>
      <c r="X472" s="46">
        <v>79.31</v>
      </c>
      <c r="Y472" s="46">
        <v>-0.75</v>
      </c>
      <c r="Z472" s="46">
        <v>20.75</v>
      </c>
      <c r="AA472" s="689">
        <v>5</v>
      </c>
      <c r="AB472" s="689">
        <v>36</v>
      </c>
      <c r="AC472" s="39"/>
      <c r="AD472" s="43"/>
      <c r="AE472" s="40" t="s">
        <v>105</v>
      </c>
      <c r="AF472" s="725" t="s">
        <v>55</v>
      </c>
      <c r="AG472" s="725" t="s">
        <v>55</v>
      </c>
      <c r="AH472" s="726" t="s">
        <v>55</v>
      </c>
      <c r="AI472" s="727"/>
      <c r="AJ472" s="728" t="s">
        <v>32</v>
      </c>
      <c r="AK472" s="1266" t="s">
        <v>3988</v>
      </c>
    </row>
    <row r="473" spans="1:37" ht="15.75" customHeight="1">
      <c r="A473" s="53">
        <v>45945</v>
      </c>
      <c r="B473" s="52" t="s">
        <v>3734</v>
      </c>
      <c r="C473" s="51">
        <v>0.5</v>
      </c>
      <c r="D473" s="50">
        <v>2508105</v>
      </c>
      <c r="E473" s="686" t="s">
        <v>21</v>
      </c>
      <c r="F473" s="50" t="s">
        <v>55</v>
      </c>
      <c r="G473" s="49">
        <v>14.07</v>
      </c>
      <c r="H473" s="49"/>
      <c r="I473" s="49"/>
      <c r="J473" s="39"/>
      <c r="K473" s="45"/>
      <c r="L473" s="47">
        <v>0.75</v>
      </c>
      <c r="M473" s="47">
        <v>3.13</v>
      </c>
      <c r="N473" s="47">
        <v>25.35</v>
      </c>
      <c r="O473" s="47"/>
      <c r="P473" s="47">
        <v>53.63</v>
      </c>
      <c r="Q473" s="45"/>
      <c r="R473" s="47">
        <v>12.62</v>
      </c>
      <c r="S473" s="677">
        <f>SUM(M473:P473)</f>
        <v>82.11</v>
      </c>
      <c r="T473" s="677">
        <f>SUM(MG[[#This Row],[G 710µ]:[G 450µ]])</f>
        <v>91.600000000000009</v>
      </c>
      <c r="U473" s="48"/>
      <c r="V473" s="47">
        <v>1.1000000000000001</v>
      </c>
      <c r="W473" s="690">
        <v>3.3</v>
      </c>
      <c r="X473" s="46">
        <v>79.06</v>
      </c>
      <c r="Y473" s="46">
        <v>-0.85</v>
      </c>
      <c r="Z473" s="46">
        <v>21.53</v>
      </c>
      <c r="AA473" s="689">
        <v>6</v>
      </c>
      <c r="AB473" s="689">
        <v>46</v>
      </c>
      <c r="AC473" s="39"/>
      <c r="AD473" s="43"/>
      <c r="AE473" s="40" t="s">
        <v>27</v>
      </c>
      <c r="AF473" s="725" t="s">
        <v>55</v>
      </c>
      <c r="AG473" s="725" t="s">
        <v>55</v>
      </c>
      <c r="AH473" s="726" t="s">
        <v>55</v>
      </c>
      <c r="AI473" s="727"/>
      <c r="AJ473" s="728" t="s">
        <v>32</v>
      </c>
      <c r="AK473" s="1266" t="s">
        <v>3989</v>
      </c>
    </row>
    <row r="474" spans="1:37" ht="15.75" customHeight="1">
      <c r="A474" s="53">
        <v>45945</v>
      </c>
      <c r="B474" s="52" t="s">
        <v>3711</v>
      </c>
      <c r="C474" s="51">
        <v>0.58333333333333337</v>
      </c>
      <c r="D474" s="50">
        <v>2508108</v>
      </c>
      <c r="E474" s="686" t="s">
        <v>60</v>
      </c>
      <c r="F474" s="50" t="s">
        <v>55</v>
      </c>
      <c r="G474" s="49">
        <v>14.77</v>
      </c>
      <c r="H474" s="49"/>
      <c r="I474" s="49"/>
      <c r="J474" s="39"/>
      <c r="K474" s="45"/>
      <c r="L474" s="47">
        <v>0.54</v>
      </c>
      <c r="M474" s="47">
        <v>2.4900000000000002</v>
      </c>
      <c r="N474" s="47">
        <v>23.54</v>
      </c>
      <c r="O474" s="47"/>
      <c r="P474" s="47">
        <v>55.06</v>
      </c>
      <c r="Q474" s="45"/>
      <c r="R474" s="47">
        <v>13.17</v>
      </c>
      <c r="S474" s="677">
        <f>SUM(M474:P474)</f>
        <v>81.09</v>
      </c>
      <c r="T474" s="677">
        <f>SUM(MG[[#This Row],[G 710µ]:[G 450µ]])</f>
        <v>91.77</v>
      </c>
      <c r="U474" s="48"/>
      <c r="V474" s="47">
        <v>1.18</v>
      </c>
      <c r="W474" s="690">
        <v>3.2</v>
      </c>
      <c r="X474" s="46">
        <v>80.69</v>
      </c>
      <c r="Y474" s="46">
        <v>-1.1399999999999999</v>
      </c>
      <c r="Z474" s="46">
        <v>22.15</v>
      </c>
      <c r="AA474" s="689">
        <v>3</v>
      </c>
      <c r="AB474" s="689">
        <v>33</v>
      </c>
      <c r="AC474" s="39"/>
      <c r="AD474" s="43"/>
      <c r="AE474" s="125" t="s">
        <v>105</v>
      </c>
      <c r="AF474" s="725" t="s">
        <v>55</v>
      </c>
      <c r="AG474" s="725" t="s">
        <v>55</v>
      </c>
      <c r="AH474" s="726" t="s">
        <v>55</v>
      </c>
      <c r="AI474" s="727"/>
      <c r="AJ474" s="728" t="s">
        <v>32</v>
      </c>
      <c r="AK474" s="1266" t="s">
        <v>3990</v>
      </c>
    </row>
    <row r="475" spans="1:37" ht="15.75" customHeight="1">
      <c r="A475" s="53">
        <v>45946</v>
      </c>
      <c r="B475" s="52" t="s">
        <v>3711</v>
      </c>
      <c r="C475" s="51">
        <v>0.47916666666666669</v>
      </c>
      <c r="D475" s="50">
        <v>2508134</v>
      </c>
      <c r="E475" s="686" t="s">
        <v>60</v>
      </c>
      <c r="F475" s="50" t="s">
        <v>55</v>
      </c>
      <c r="G475" s="49">
        <v>14.44</v>
      </c>
      <c r="H475" s="49"/>
      <c r="I475" s="49"/>
      <c r="J475" s="39"/>
      <c r="K475" s="45"/>
      <c r="L475" s="47">
        <v>0.62</v>
      </c>
      <c r="M475" s="47">
        <v>3.18</v>
      </c>
      <c r="N475" s="47">
        <v>25.07</v>
      </c>
      <c r="O475" s="47"/>
      <c r="P475" s="47">
        <v>54.87</v>
      </c>
      <c r="Q475" s="45"/>
      <c r="R475" s="47">
        <v>11.97</v>
      </c>
      <c r="S475" s="677">
        <f>SUM(M475:P475)</f>
        <v>83.12</v>
      </c>
      <c r="T475" s="677">
        <f>SUM(MG[[#This Row],[G 710µ]:[G 450µ]])</f>
        <v>91.91</v>
      </c>
      <c r="U475" s="48"/>
      <c r="V475" s="47">
        <v>1.03</v>
      </c>
      <c r="W475" s="690">
        <v>2.72</v>
      </c>
      <c r="X475" s="46">
        <v>80.599999999999994</v>
      </c>
      <c r="Y475" s="46">
        <v>-1.1299999999999999</v>
      </c>
      <c r="Z475" s="46">
        <v>22.64</v>
      </c>
      <c r="AA475" s="689">
        <v>3</v>
      </c>
      <c r="AB475" s="689">
        <v>29</v>
      </c>
      <c r="AC475" s="39"/>
      <c r="AD475" s="43"/>
      <c r="AE475" s="125" t="s">
        <v>105</v>
      </c>
      <c r="AF475" s="725" t="s">
        <v>55</v>
      </c>
      <c r="AG475" s="725" t="s">
        <v>55</v>
      </c>
      <c r="AH475" s="726" t="s">
        <v>55</v>
      </c>
      <c r="AI475" s="727"/>
      <c r="AJ475" s="728" t="s">
        <v>32</v>
      </c>
      <c r="AK475" s="1266" t="s">
        <v>3991</v>
      </c>
    </row>
    <row r="476" spans="1:37" ht="15.75" customHeight="1">
      <c r="A476" s="53">
        <v>45947</v>
      </c>
      <c r="B476" s="52" t="s">
        <v>3711</v>
      </c>
      <c r="C476" s="51">
        <v>0.41666666666666669</v>
      </c>
      <c r="D476" s="50">
        <v>2508163</v>
      </c>
      <c r="E476" s="686" t="s">
        <v>60</v>
      </c>
      <c r="F476" s="50" t="s">
        <v>55</v>
      </c>
      <c r="G476" s="49">
        <v>14.47</v>
      </c>
      <c r="H476" s="49"/>
      <c r="I476" s="49"/>
      <c r="J476" s="39"/>
      <c r="K476" s="45"/>
      <c r="L476" s="47">
        <v>1.06</v>
      </c>
      <c r="M476" s="47">
        <v>3.72</v>
      </c>
      <c r="N476" s="47">
        <v>26.75</v>
      </c>
      <c r="O476" s="47"/>
      <c r="P476" s="47">
        <v>50.54</v>
      </c>
      <c r="Q476" s="45"/>
      <c r="R476" s="47">
        <v>11.79</v>
      </c>
      <c r="S476" s="677">
        <f>SUM(M476:P476)</f>
        <v>81.009999999999991</v>
      </c>
      <c r="T476" s="677">
        <f>SUM(MG[[#This Row],[G 710µ]:[G 450µ]])</f>
        <v>89.079999999999984</v>
      </c>
      <c r="U476" s="48"/>
      <c r="V476" s="47">
        <v>1.36</v>
      </c>
      <c r="W476" s="690">
        <v>4.26</v>
      </c>
      <c r="X476" s="46">
        <v>80.28</v>
      </c>
      <c r="Y476" s="46">
        <v>-0.91</v>
      </c>
      <c r="Z476" s="46">
        <v>22.23</v>
      </c>
      <c r="AA476" s="689"/>
      <c r="AB476" s="689"/>
      <c r="AC476" s="39"/>
      <c r="AD476" s="43"/>
      <c r="AE476" s="125" t="s">
        <v>105</v>
      </c>
      <c r="AF476" s="725" t="s">
        <v>55</v>
      </c>
      <c r="AG476" s="725" t="s">
        <v>55</v>
      </c>
      <c r="AH476" s="726" t="s">
        <v>55</v>
      </c>
      <c r="AI476" s="727"/>
      <c r="AJ476" s="728" t="s">
        <v>32</v>
      </c>
      <c r="AK476" s="1266" t="s">
        <v>3992</v>
      </c>
    </row>
    <row r="477" spans="1:37" ht="15.75" customHeight="1">
      <c r="A477" s="53">
        <v>45948</v>
      </c>
      <c r="B477" s="52" t="s">
        <v>3711</v>
      </c>
      <c r="C477" s="51">
        <v>0.45833333333333331</v>
      </c>
      <c r="D477" s="50">
        <v>2508207</v>
      </c>
      <c r="E477" s="686" t="s">
        <v>21</v>
      </c>
      <c r="F477" s="50" t="s">
        <v>55</v>
      </c>
      <c r="G477" s="49">
        <v>14.99</v>
      </c>
      <c r="H477" s="49"/>
      <c r="I477" s="49"/>
      <c r="J477" s="39"/>
      <c r="K477" s="45"/>
      <c r="L477" s="47">
        <v>0.36</v>
      </c>
      <c r="M477" s="47">
        <v>2.0499999999999998</v>
      </c>
      <c r="N477" s="47">
        <v>21.22</v>
      </c>
      <c r="O477" s="47"/>
      <c r="P477" s="47">
        <v>55.65</v>
      </c>
      <c r="Q477" s="45"/>
      <c r="R477" s="47">
        <v>14.9</v>
      </c>
      <c r="S477" s="677">
        <f>SUM(M477:P477)</f>
        <v>78.92</v>
      </c>
      <c r="T477" s="677">
        <f>SUM(MG[[#This Row],[G 710µ]:[G 450µ]])</f>
        <v>91.77000000000001</v>
      </c>
      <c r="U477" s="48"/>
      <c r="V477" s="47">
        <v>1.4</v>
      </c>
      <c r="W477" s="690">
        <v>3.75</v>
      </c>
      <c r="X477" s="46">
        <v>81.69</v>
      </c>
      <c r="Y477" s="46">
        <v>-1.22</v>
      </c>
      <c r="Z477" s="46">
        <v>23.48</v>
      </c>
      <c r="AA477" s="689"/>
      <c r="AB477" s="689"/>
      <c r="AC477" s="39"/>
      <c r="AD477" s="43"/>
      <c r="AE477" s="125" t="s">
        <v>105</v>
      </c>
      <c r="AF477" s="725" t="s">
        <v>55</v>
      </c>
      <c r="AG477" s="725" t="s">
        <v>55</v>
      </c>
      <c r="AH477" s="726" t="s">
        <v>55</v>
      </c>
      <c r="AI477" s="727"/>
      <c r="AJ477" s="728" t="s">
        <v>32</v>
      </c>
      <c r="AK477" s="1266" t="s">
        <v>3993</v>
      </c>
    </row>
    <row r="478" spans="1:37" ht="15.75" customHeight="1">
      <c r="A478" s="53">
        <v>45950</v>
      </c>
      <c r="B478" s="52" t="s">
        <v>3711</v>
      </c>
      <c r="C478" s="51">
        <v>0.35416666666666669</v>
      </c>
      <c r="D478" s="50">
        <v>2508240</v>
      </c>
      <c r="E478" s="686" t="s">
        <v>60</v>
      </c>
      <c r="F478" s="50" t="s">
        <v>55</v>
      </c>
      <c r="G478" s="49">
        <v>14.5</v>
      </c>
      <c r="H478" s="49"/>
      <c r="I478" s="49"/>
      <c r="J478" s="39"/>
      <c r="K478" s="45"/>
      <c r="L478" s="47">
        <v>0.93</v>
      </c>
      <c r="M478" s="47">
        <v>3.83</v>
      </c>
      <c r="N478" s="47">
        <v>27.73</v>
      </c>
      <c r="O478" s="47"/>
      <c r="P478" s="47">
        <v>47.74</v>
      </c>
      <c r="Q478" s="45"/>
      <c r="R478" s="47">
        <v>12</v>
      </c>
      <c r="S478" s="677">
        <f>SUM(M478:P478)</f>
        <v>79.300000000000011</v>
      </c>
      <c r="T478" s="677">
        <f>SUM(MG[[#This Row],[G 710µ]:[G 450µ]])</f>
        <v>87.47</v>
      </c>
      <c r="U478" s="48"/>
      <c r="V478" s="47">
        <v>1.41</v>
      </c>
      <c r="W478" s="690">
        <v>6.01</v>
      </c>
      <c r="X478" s="46">
        <v>80.209999999999994</v>
      </c>
      <c r="Y478" s="46">
        <v>-0.71</v>
      </c>
      <c r="Z478" s="46">
        <v>20.72</v>
      </c>
      <c r="AA478" s="689"/>
      <c r="AB478" s="689"/>
      <c r="AC478" s="39"/>
      <c r="AD478" s="43"/>
      <c r="AE478" s="125" t="s">
        <v>105</v>
      </c>
      <c r="AF478" s="725" t="s">
        <v>55</v>
      </c>
      <c r="AG478" s="725" t="s">
        <v>55</v>
      </c>
      <c r="AH478" s="726" t="s">
        <v>55</v>
      </c>
      <c r="AI478" s="727"/>
      <c r="AJ478" s="728" t="s">
        <v>32</v>
      </c>
      <c r="AK478" s="1266" t="s">
        <v>3994</v>
      </c>
    </row>
    <row r="479" spans="1:37" ht="15.75" customHeight="1">
      <c r="A479" s="53">
        <v>45951</v>
      </c>
      <c r="B479" s="52" t="s">
        <v>3711</v>
      </c>
      <c r="C479" s="51">
        <v>0.39583333333333331</v>
      </c>
      <c r="D479" s="50">
        <v>2508283</v>
      </c>
      <c r="E479" s="686" t="s">
        <v>60</v>
      </c>
      <c r="F479" s="50" t="s">
        <v>55</v>
      </c>
      <c r="G479" s="49">
        <v>14.64</v>
      </c>
      <c r="H479" s="49"/>
      <c r="I479" s="49"/>
      <c r="J479" s="39"/>
      <c r="K479" s="45"/>
      <c r="L479" s="47">
        <v>1</v>
      </c>
      <c r="M479" s="47">
        <v>1.53</v>
      </c>
      <c r="N479" s="47">
        <v>28.38</v>
      </c>
      <c r="O479" s="47"/>
      <c r="P479" s="47">
        <v>49.9</v>
      </c>
      <c r="Q479" s="45"/>
      <c r="R479" s="47">
        <v>10.69</v>
      </c>
      <c r="S479" s="677">
        <f>SUM(M479:P479)</f>
        <v>79.81</v>
      </c>
      <c r="T479" s="677">
        <f>SUM(MG[[#This Row],[G 710µ]:[G 450µ]])</f>
        <v>88.97</v>
      </c>
      <c r="U479" s="48"/>
      <c r="V479" s="47">
        <v>1.18</v>
      </c>
      <c r="W479" s="47">
        <v>3.17</v>
      </c>
      <c r="X479" s="46">
        <v>79</v>
      </c>
      <c r="Y479" s="46">
        <v>-0.76</v>
      </c>
      <c r="Z479" s="46">
        <v>21.88</v>
      </c>
      <c r="AA479" s="689"/>
      <c r="AB479" s="689"/>
      <c r="AC479" s="39"/>
      <c r="AD479" s="43"/>
      <c r="AE479" s="125"/>
      <c r="AF479" s="725" t="s">
        <v>55</v>
      </c>
      <c r="AG479" s="725" t="s">
        <v>55</v>
      </c>
      <c r="AH479" s="726" t="s">
        <v>55</v>
      </c>
      <c r="AI479" s="727"/>
      <c r="AJ479" s="728" t="s">
        <v>32</v>
      </c>
      <c r="AK479" s="1266" t="s">
        <v>3995</v>
      </c>
    </row>
    <row r="480" spans="1:37" ht="15.75" customHeight="1">
      <c r="A480" s="53">
        <v>45952</v>
      </c>
      <c r="B480" s="52" t="s">
        <v>3711</v>
      </c>
      <c r="C480" s="51">
        <v>0.72222222222222221</v>
      </c>
      <c r="D480" s="50">
        <v>2508337</v>
      </c>
      <c r="E480" s="686" t="s">
        <v>21</v>
      </c>
      <c r="F480" s="50" t="s">
        <v>55</v>
      </c>
      <c r="G480" s="49">
        <v>14.92</v>
      </c>
      <c r="H480" s="49"/>
      <c r="I480" s="49"/>
      <c r="J480" s="39"/>
      <c r="K480" s="45"/>
      <c r="L480" s="47">
        <v>1</v>
      </c>
      <c r="M480" s="47">
        <v>1.53</v>
      </c>
      <c r="N480" s="47">
        <v>28.38</v>
      </c>
      <c r="O480" s="47"/>
      <c r="P480" s="47">
        <v>49</v>
      </c>
      <c r="Q480" s="45"/>
      <c r="R480" s="47">
        <v>12</v>
      </c>
      <c r="S480" s="677">
        <f>SUM(M480:P480)</f>
        <v>78.91</v>
      </c>
      <c r="T480" s="677">
        <f>SUM(MG[[#This Row],[G 710µ]:[G 450µ]])</f>
        <v>89.38</v>
      </c>
      <c r="U480" s="48"/>
      <c r="V480" s="47">
        <v>1</v>
      </c>
      <c r="W480" s="47">
        <v>3.17</v>
      </c>
      <c r="X480" s="46">
        <v>80.5</v>
      </c>
      <c r="Y480" s="46">
        <v>-1.23</v>
      </c>
      <c r="Z480" s="46">
        <v>22.74</v>
      </c>
      <c r="AA480" s="689">
        <v>4</v>
      </c>
      <c r="AB480" s="689">
        <v>32</v>
      </c>
      <c r="AC480" s="39"/>
      <c r="AD480" s="43"/>
      <c r="AE480" s="125"/>
      <c r="AF480" s="725" t="s">
        <v>55</v>
      </c>
      <c r="AG480" s="725" t="s">
        <v>55</v>
      </c>
      <c r="AH480" s="726" t="s">
        <v>55</v>
      </c>
      <c r="AI480" s="727"/>
      <c r="AJ480" s="728" t="s">
        <v>32</v>
      </c>
      <c r="AK480" s="1266" t="s">
        <v>3996</v>
      </c>
    </row>
    <row r="481" spans="1:37" ht="15.75" customHeight="1">
      <c r="A481" s="53">
        <v>45954</v>
      </c>
      <c r="B481" s="52" t="s">
        <v>3711</v>
      </c>
      <c r="C481" s="51">
        <v>0.47916666666666669</v>
      </c>
      <c r="D481" s="50">
        <v>2508380</v>
      </c>
      <c r="E481" s="686" t="s">
        <v>60</v>
      </c>
      <c r="F481" s="50" t="s">
        <v>55</v>
      </c>
      <c r="G481" s="49">
        <v>14.5</v>
      </c>
      <c r="H481" s="49"/>
      <c r="I481" s="49"/>
      <c r="J481" s="39"/>
      <c r="K481" s="45"/>
      <c r="L481" s="47"/>
      <c r="M481" s="47"/>
      <c r="N481" s="47"/>
      <c r="O481" s="47"/>
      <c r="P481" s="47"/>
      <c r="Q481" s="45"/>
      <c r="R481" s="47"/>
      <c r="S481" s="677"/>
      <c r="T481" s="677"/>
      <c r="U481" s="48"/>
      <c r="V481" s="47"/>
      <c r="W481" s="47"/>
      <c r="X481" s="46">
        <v>80.12</v>
      </c>
      <c r="Y481" s="46">
        <v>-0.9</v>
      </c>
      <c r="Z481" s="46">
        <v>21.92</v>
      </c>
      <c r="AA481" s="689">
        <v>2</v>
      </c>
      <c r="AB481" s="689">
        <v>20</v>
      </c>
      <c r="AC481" s="39"/>
      <c r="AD481" s="43"/>
      <c r="AE481" s="125"/>
      <c r="AF481" s="725" t="s">
        <v>55</v>
      </c>
      <c r="AG481" s="725" t="s">
        <v>55</v>
      </c>
      <c r="AH481" s="726" t="s">
        <v>55</v>
      </c>
      <c r="AI481" s="727"/>
      <c r="AJ481" s="728" t="s">
        <v>32</v>
      </c>
      <c r="AK481" s="1266" t="s">
        <v>3997</v>
      </c>
    </row>
    <row r="482" spans="1:37" ht="15.75" customHeight="1">
      <c r="A482" s="53">
        <v>45957</v>
      </c>
      <c r="B482" s="52" t="s">
        <v>3711</v>
      </c>
      <c r="C482" s="51">
        <v>0.39583333333333331</v>
      </c>
      <c r="D482" s="50">
        <v>2508465</v>
      </c>
      <c r="E482" s="686" t="s">
        <v>60</v>
      </c>
      <c r="F482" s="50" t="s">
        <v>55</v>
      </c>
      <c r="G482" s="49">
        <v>14.5</v>
      </c>
      <c r="H482" s="49"/>
      <c r="I482" s="49"/>
      <c r="J482" s="39"/>
      <c r="K482" s="45"/>
      <c r="L482" s="47">
        <v>0.44</v>
      </c>
      <c r="M482" s="47">
        <v>3</v>
      </c>
      <c r="N482" s="47">
        <v>26.4</v>
      </c>
      <c r="O482" s="47"/>
      <c r="P482" s="47">
        <v>54.7</v>
      </c>
      <c r="Q482" s="45"/>
      <c r="R482" s="47">
        <v>11.4</v>
      </c>
      <c r="S482" s="677">
        <f>SUM(M482:P482)</f>
        <v>84.1</v>
      </c>
      <c r="T482" s="677">
        <f>SUM(MG[[#This Row],[G 710µ]:[G 450µ]])</f>
        <v>92.5</v>
      </c>
      <c r="U482" s="48"/>
      <c r="V482" s="47">
        <v>1.08</v>
      </c>
      <c r="W482" s="47">
        <v>2.8</v>
      </c>
      <c r="X482" s="46">
        <v>80.73</v>
      </c>
      <c r="Y482" s="46">
        <v>-1.22</v>
      </c>
      <c r="Z482" s="46">
        <v>22.43</v>
      </c>
      <c r="AA482" s="689"/>
      <c r="AB482" s="689"/>
      <c r="AC482" s="39"/>
      <c r="AD482" s="43"/>
      <c r="AE482" s="125"/>
      <c r="AF482" s="725" t="s">
        <v>55</v>
      </c>
      <c r="AG482" s="725" t="s">
        <v>55</v>
      </c>
      <c r="AH482" s="726" t="s">
        <v>55</v>
      </c>
      <c r="AI482" s="727"/>
      <c r="AJ482" s="728" t="s">
        <v>32</v>
      </c>
      <c r="AK482" s="1266" t="s">
        <v>3998</v>
      </c>
    </row>
    <row r="483" spans="1:37" ht="15.75" customHeight="1">
      <c r="A483" s="53">
        <v>45960</v>
      </c>
      <c r="B483" s="52" t="s">
        <v>3711</v>
      </c>
      <c r="C483" s="51">
        <v>0.40625</v>
      </c>
      <c r="D483" s="50">
        <v>2508561</v>
      </c>
      <c r="E483" s="686" t="s">
        <v>60</v>
      </c>
      <c r="F483" s="50" t="s">
        <v>55</v>
      </c>
      <c r="G483" s="49">
        <v>14.6</v>
      </c>
      <c r="H483" s="49"/>
      <c r="I483" s="49"/>
      <c r="J483" s="39"/>
      <c r="K483" s="45"/>
      <c r="L483" s="47"/>
      <c r="M483" s="47"/>
      <c r="N483" s="47"/>
      <c r="O483" s="47"/>
      <c r="P483" s="47"/>
      <c r="Q483" s="45"/>
      <c r="R483" s="47"/>
      <c r="S483" s="677"/>
      <c r="T483" s="677"/>
      <c r="U483" s="48"/>
      <c r="V483" s="47"/>
      <c r="W483" s="47"/>
      <c r="X483" s="46"/>
      <c r="Y483" s="46"/>
      <c r="Z483" s="46"/>
      <c r="AA483" s="689"/>
      <c r="AB483" s="689"/>
      <c r="AC483" s="39"/>
      <c r="AD483" s="43"/>
      <c r="AE483" s="125"/>
      <c r="AF483" s="725" t="s">
        <v>55</v>
      </c>
      <c r="AG483" s="725" t="s">
        <v>55</v>
      </c>
      <c r="AH483" s="726" t="s">
        <v>55</v>
      </c>
      <c r="AI483" s="727"/>
      <c r="AJ483" s="728" t="s">
        <v>32</v>
      </c>
      <c r="AK483" s="1266" t="s">
        <v>3999</v>
      </c>
    </row>
    <row r="484" spans="1:37" ht="15.75" customHeight="1">
      <c r="A484" s="53">
        <v>45965</v>
      </c>
      <c r="B484" s="52" t="s">
        <v>3743</v>
      </c>
      <c r="C484" s="51">
        <v>0.39583333333333331</v>
      </c>
      <c r="D484" s="50">
        <v>2508676</v>
      </c>
      <c r="E484" s="686" t="s">
        <v>60</v>
      </c>
      <c r="F484" s="50" t="s">
        <v>55</v>
      </c>
      <c r="G484" s="49">
        <v>14.17</v>
      </c>
      <c r="H484" s="49"/>
      <c r="I484" s="49"/>
      <c r="J484" s="39"/>
      <c r="K484" s="45"/>
      <c r="L484" s="47">
        <v>0.47</v>
      </c>
      <c r="M484" s="47">
        <v>3.16</v>
      </c>
      <c r="N484" s="47">
        <v>21.08</v>
      </c>
      <c r="O484" s="47"/>
      <c r="P484" s="47">
        <v>50.28</v>
      </c>
      <c r="Q484" s="45"/>
      <c r="R484" s="47">
        <v>14.2</v>
      </c>
      <c r="S484" s="677">
        <f>SUM(M484:P484)</f>
        <v>74.52</v>
      </c>
      <c r="T484" s="677">
        <f>SUM(MG[[#This Row],[G 710µ]:[G 450µ]])</f>
        <v>85.56</v>
      </c>
      <c r="U484" s="48"/>
      <c r="V484" s="47">
        <v>1.78</v>
      </c>
      <c r="W484" s="690">
        <v>8.44</v>
      </c>
      <c r="X484" s="46">
        <v>81.31</v>
      </c>
      <c r="Y484" s="46">
        <v>-0.71</v>
      </c>
      <c r="Z484" s="46">
        <v>20.79</v>
      </c>
      <c r="AA484" s="689"/>
      <c r="AB484" s="689"/>
      <c r="AC484" s="39"/>
      <c r="AD484" s="43"/>
      <c r="AE484" s="125"/>
      <c r="AF484" s="725" t="s">
        <v>55</v>
      </c>
      <c r="AG484" s="725" t="s">
        <v>55</v>
      </c>
      <c r="AH484" s="726" t="s">
        <v>55</v>
      </c>
      <c r="AI484" s="727"/>
      <c r="AJ484" s="728" t="s">
        <v>32</v>
      </c>
      <c r="AK484" s="1266" t="s">
        <v>4000</v>
      </c>
    </row>
    <row r="485" spans="1:37" ht="15.75" customHeight="1">
      <c r="A485" s="53">
        <v>45966</v>
      </c>
      <c r="B485" s="52" t="s">
        <v>3743</v>
      </c>
      <c r="C485" s="51">
        <v>0.54166666666666663</v>
      </c>
      <c r="D485" s="50">
        <v>2508721</v>
      </c>
      <c r="E485" s="686" t="s">
        <v>60</v>
      </c>
      <c r="F485" s="50" t="s">
        <v>55</v>
      </c>
      <c r="G485" s="49">
        <v>14.11</v>
      </c>
      <c r="H485" s="49"/>
      <c r="I485" s="49"/>
      <c r="J485" s="39"/>
      <c r="K485" s="45"/>
      <c r="L485" s="47">
        <v>0.47</v>
      </c>
      <c r="M485" s="47">
        <v>3.16</v>
      </c>
      <c r="N485" s="47">
        <v>23</v>
      </c>
      <c r="O485" s="47"/>
      <c r="P485" s="47">
        <v>49</v>
      </c>
      <c r="Q485" s="45"/>
      <c r="R485" s="47">
        <v>14.2</v>
      </c>
      <c r="S485" s="677">
        <f>SUM(M485:P485)</f>
        <v>75.16</v>
      </c>
      <c r="T485" s="677">
        <f>SUM(MG[[#This Row],[G 710µ]:[G 450µ]])</f>
        <v>86.2</v>
      </c>
      <c r="U485" s="48"/>
      <c r="V485" s="47">
        <v>1</v>
      </c>
      <c r="W485" s="690">
        <v>8.44</v>
      </c>
      <c r="X485" s="46">
        <v>81</v>
      </c>
      <c r="Y485" s="46">
        <v>-0.71</v>
      </c>
      <c r="Z485" s="46">
        <v>22</v>
      </c>
      <c r="AA485" s="689">
        <v>1</v>
      </c>
      <c r="AB485" s="689">
        <v>28</v>
      </c>
      <c r="AC485" s="39"/>
      <c r="AD485" s="43"/>
      <c r="AE485" s="125"/>
      <c r="AF485" s="725" t="s">
        <v>55</v>
      </c>
      <c r="AG485" s="725" t="s">
        <v>55</v>
      </c>
      <c r="AH485" s="726" t="s">
        <v>55</v>
      </c>
      <c r="AI485" s="727"/>
      <c r="AJ485" s="728" t="s">
        <v>32</v>
      </c>
      <c r="AK485" s="1266" t="s">
        <v>4001</v>
      </c>
    </row>
    <row r="486" spans="1:37" ht="15.75" customHeight="1">
      <c r="A486" s="53">
        <v>45967</v>
      </c>
      <c r="B486" s="52" t="s">
        <v>3743</v>
      </c>
      <c r="C486" s="51">
        <v>0.43055555555555558</v>
      </c>
      <c r="D486" s="50">
        <v>2508750</v>
      </c>
      <c r="E486" s="686" t="s">
        <v>60</v>
      </c>
      <c r="F486" s="50" t="s">
        <v>55</v>
      </c>
      <c r="G486" s="49">
        <v>14.31</v>
      </c>
      <c r="H486" s="49"/>
      <c r="I486" s="49"/>
      <c r="J486" s="39"/>
      <c r="K486" s="45"/>
      <c r="L486" s="47">
        <v>0.74</v>
      </c>
      <c r="M486" s="47">
        <v>2.66</v>
      </c>
      <c r="N486" s="47">
        <v>18.670000000000002</v>
      </c>
      <c r="O486" s="47"/>
      <c r="P486" s="47">
        <v>50.56</v>
      </c>
      <c r="Q486" s="45"/>
      <c r="R486" s="47">
        <v>16.66</v>
      </c>
      <c r="S486" s="677">
        <f>SUM(M486:P486)</f>
        <v>71.89</v>
      </c>
      <c r="T486" s="677">
        <f>SUM(MG[[#This Row],[G 710µ]:[G 450µ]])</f>
        <v>85.89</v>
      </c>
      <c r="U486" s="48"/>
      <c r="V486" s="47">
        <v>2.4300000000000002</v>
      </c>
      <c r="W486" s="690">
        <v>7.1</v>
      </c>
      <c r="X486" s="46">
        <v>79.62</v>
      </c>
      <c r="Y486" s="46">
        <v>-0.52</v>
      </c>
      <c r="Z486" s="46">
        <v>20.87</v>
      </c>
      <c r="AA486" s="689">
        <v>6</v>
      </c>
      <c r="AB486" s="689">
        <v>47</v>
      </c>
      <c r="AC486" s="39"/>
      <c r="AD486" s="43"/>
      <c r="AE486" s="40" t="s">
        <v>27</v>
      </c>
      <c r="AF486" s="725" t="s">
        <v>55</v>
      </c>
      <c r="AG486" s="725" t="s">
        <v>55</v>
      </c>
      <c r="AH486" s="726" t="s">
        <v>55</v>
      </c>
      <c r="AI486" s="727"/>
      <c r="AJ486" s="728" t="s">
        <v>32</v>
      </c>
      <c r="AK486" s="1266" t="s">
        <v>4002</v>
      </c>
    </row>
    <row r="487" spans="1:37" ht="15.75" customHeight="1">
      <c r="A487" s="53">
        <v>45974</v>
      </c>
      <c r="B487" s="52" t="s">
        <v>3743</v>
      </c>
      <c r="C487" s="51">
        <v>0.40277777777777779</v>
      </c>
      <c r="D487" s="50">
        <v>2508917</v>
      </c>
      <c r="E487" s="686" t="s">
        <v>60</v>
      </c>
      <c r="F487" s="50" t="s">
        <v>55</v>
      </c>
      <c r="G487" s="49">
        <v>14.19</v>
      </c>
      <c r="H487" s="49"/>
      <c r="I487" s="49"/>
      <c r="J487" s="39"/>
      <c r="K487" s="45"/>
      <c r="L487" s="47"/>
      <c r="M487" s="47"/>
      <c r="N487" s="47"/>
      <c r="O487" s="47"/>
      <c r="P487" s="47"/>
      <c r="Q487" s="45"/>
      <c r="R487" s="47"/>
      <c r="S487" s="677"/>
      <c r="T487" s="677"/>
      <c r="U487" s="48"/>
      <c r="V487" s="47"/>
      <c r="W487" s="690"/>
      <c r="X487" s="46">
        <v>78.08</v>
      </c>
      <c r="Y487" s="46">
        <v>-0.24</v>
      </c>
      <c r="Z487" s="46">
        <v>21.97</v>
      </c>
      <c r="AA487" s="689">
        <v>2</v>
      </c>
      <c r="AB487" s="689">
        <v>40</v>
      </c>
      <c r="AC487" s="39">
        <v>0.96</v>
      </c>
      <c r="AD487" s="43"/>
      <c r="AE487" s="125"/>
      <c r="AF487" s="725" t="s">
        <v>55</v>
      </c>
      <c r="AG487" s="725" t="s">
        <v>55</v>
      </c>
      <c r="AH487" s="726" t="s">
        <v>55</v>
      </c>
      <c r="AI487" s="727"/>
      <c r="AJ487" s="728" t="s">
        <v>32</v>
      </c>
      <c r="AK487" s="1266" t="s">
        <v>4003</v>
      </c>
    </row>
    <row r="488" spans="1:37" ht="15.75" customHeight="1">
      <c r="A488" s="53">
        <v>45975</v>
      </c>
      <c r="B488" s="52" t="s">
        <v>3743</v>
      </c>
      <c r="C488" s="51">
        <v>0.41666666666666669</v>
      </c>
      <c r="D488" s="50">
        <v>2508948</v>
      </c>
      <c r="E488" s="686" t="s">
        <v>60</v>
      </c>
      <c r="F488" s="50" t="s">
        <v>55</v>
      </c>
      <c r="G488" s="49">
        <v>14.13</v>
      </c>
      <c r="H488" s="49"/>
      <c r="I488" s="49"/>
      <c r="J488" s="39"/>
      <c r="K488" s="45"/>
      <c r="L488" s="47">
        <v>0.5</v>
      </c>
      <c r="M488" s="47">
        <v>2</v>
      </c>
      <c r="N488" s="47">
        <v>20</v>
      </c>
      <c r="O488" s="47"/>
      <c r="P488" s="47">
        <v>50</v>
      </c>
      <c r="Q488" s="45"/>
      <c r="R488" s="47">
        <v>15</v>
      </c>
      <c r="S488" s="677">
        <f>SUM(M488:P488)</f>
        <v>72</v>
      </c>
      <c r="T488" s="677">
        <f>SUM(MG[[#This Row],[G 710µ]:[G 450µ]])</f>
        <v>85</v>
      </c>
      <c r="U488" s="48"/>
      <c r="V488" s="47">
        <v>2</v>
      </c>
      <c r="W488" s="690">
        <v>5</v>
      </c>
      <c r="X488" s="46">
        <v>80.209999999999994</v>
      </c>
      <c r="Y488" s="46">
        <v>-0.75</v>
      </c>
      <c r="Z488" s="46">
        <v>21.62</v>
      </c>
      <c r="AA488" s="689">
        <v>7</v>
      </c>
      <c r="AB488" s="689">
        <v>44</v>
      </c>
      <c r="AC488" s="39"/>
      <c r="AD488" s="43"/>
      <c r="AE488" s="40" t="s">
        <v>27</v>
      </c>
      <c r="AF488" s="725" t="s">
        <v>55</v>
      </c>
      <c r="AG488" s="725" t="s">
        <v>55</v>
      </c>
      <c r="AH488" s="726" t="s">
        <v>55</v>
      </c>
      <c r="AI488" s="727"/>
      <c r="AJ488" s="728" t="s">
        <v>32</v>
      </c>
      <c r="AK488" s="1266" t="s">
        <v>4004</v>
      </c>
    </row>
    <row r="489" spans="1:37" ht="15.75" customHeight="1">
      <c r="A489" s="53">
        <v>45978</v>
      </c>
      <c r="B489" s="52" t="s">
        <v>3743</v>
      </c>
      <c r="C489" s="51">
        <v>0.5</v>
      </c>
      <c r="D489" s="50">
        <v>2509055</v>
      </c>
      <c r="E489" s="686" t="s">
        <v>60</v>
      </c>
      <c r="F489" s="50" t="s">
        <v>55</v>
      </c>
      <c r="G489" s="49">
        <v>14.09</v>
      </c>
      <c r="H489" s="49"/>
      <c r="I489" s="49"/>
      <c r="J489" s="39"/>
      <c r="K489" s="45"/>
      <c r="L489" s="47"/>
      <c r="M489" s="47"/>
      <c r="N489" s="47"/>
      <c r="O489" s="47"/>
      <c r="P489" s="47"/>
      <c r="Q489" s="45"/>
      <c r="R489" s="47"/>
      <c r="S489" s="677"/>
      <c r="T489" s="677"/>
      <c r="U489" s="48"/>
      <c r="V489" s="47"/>
      <c r="W489" s="47"/>
      <c r="X489" s="46">
        <v>76.7</v>
      </c>
      <c r="Y489" s="46">
        <v>-0.15</v>
      </c>
      <c r="Z489" s="46">
        <v>22.23</v>
      </c>
      <c r="AA489" s="45"/>
      <c r="AB489" s="45"/>
      <c r="AC489" s="39"/>
      <c r="AD489" s="43"/>
      <c r="AE489" s="125"/>
      <c r="AF489" s="725" t="s">
        <v>55</v>
      </c>
      <c r="AG489" s="725" t="s">
        <v>55</v>
      </c>
      <c r="AH489" s="726" t="s">
        <v>55</v>
      </c>
      <c r="AI489" s="727"/>
      <c r="AJ489" s="728" t="s">
        <v>32</v>
      </c>
      <c r="AK489" s="1266" t="s">
        <v>4005</v>
      </c>
    </row>
    <row r="490" spans="1:37" ht="15.75" customHeight="1">
      <c r="A490" s="53">
        <v>45982</v>
      </c>
      <c r="B490" s="52" t="s">
        <v>3743</v>
      </c>
      <c r="C490" s="51">
        <v>0.375</v>
      </c>
      <c r="D490" s="50">
        <v>2509112</v>
      </c>
      <c r="E490" s="686" t="s">
        <v>60</v>
      </c>
      <c r="F490" s="50" t="s">
        <v>55</v>
      </c>
      <c r="G490" s="49">
        <v>14</v>
      </c>
      <c r="H490" s="49"/>
      <c r="I490" s="49"/>
      <c r="J490" s="39"/>
      <c r="K490" s="45"/>
      <c r="L490" s="47">
        <v>1.02</v>
      </c>
      <c r="M490" s="47">
        <v>3.5</v>
      </c>
      <c r="N490" s="47">
        <v>26.2</v>
      </c>
      <c r="O490" s="47"/>
      <c r="P490" s="47">
        <v>49.6</v>
      </c>
      <c r="Q490" s="45"/>
      <c r="R490" s="47">
        <v>13.6</v>
      </c>
      <c r="S490" s="677">
        <f>SUM(M490:P490)</f>
        <v>79.3</v>
      </c>
      <c r="T490" s="677">
        <f>SUM(MG[[#This Row],[G 710µ]:[G 450µ]])</f>
        <v>89.399999999999991</v>
      </c>
      <c r="U490" s="48"/>
      <c r="V490" s="47">
        <v>1.5</v>
      </c>
      <c r="W490" s="690">
        <v>4.57</v>
      </c>
      <c r="X490" s="46">
        <v>79.45</v>
      </c>
      <c r="Y490" s="46">
        <v>-0.44</v>
      </c>
      <c r="Z490" s="46">
        <v>21.02</v>
      </c>
      <c r="AA490" s="689">
        <v>5</v>
      </c>
      <c r="AB490" s="45">
        <v>30</v>
      </c>
      <c r="AC490" s="39"/>
      <c r="AD490" s="43"/>
      <c r="AE490" s="125"/>
      <c r="AF490" s="725" t="s">
        <v>55</v>
      </c>
      <c r="AG490" s="725" t="s">
        <v>55</v>
      </c>
      <c r="AH490" s="726" t="s">
        <v>55</v>
      </c>
      <c r="AI490" s="727"/>
      <c r="AJ490" s="728" t="s">
        <v>32</v>
      </c>
      <c r="AK490" s="1266" t="s">
        <v>4006</v>
      </c>
    </row>
    <row r="491" spans="1:37" ht="15.75" customHeight="1">
      <c r="A491" s="53">
        <v>45985</v>
      </c>
      <c r="B491" s="52" t="s">
        <v>3743</v>
      </c>
      <c r="C491" s="51">
        <v>0.375</v>
      </c>
      <c r="D491" s="50">
        <v>2509209</v>
      </c>
      <c r="E491" s="686" t="s">
        <v>60</v>
      </c>
      <c r="F491" s="50" t="s">
        <v>55</v>
      </c>
      <c r="G491" s="49">
        <v>13.96</v>
      </c>
      <c r="H491" s="49"/>
      <c r="I491" s="49"/>
      <c r="J491" s="39"/>
      <c r="K491" s="45"/>
      <c r="L491" s="47">
        <v>1.2</v>
      </c>
      <c r="M491" s="47">
        <v>4.5</v>
      </c>
      <c r="N491" s="47">
        <v>28.5</v>
      </c>
      <c r="O491" s="47"/>
      <c r="P491" s="47">
        <v>48.9</v>
      </c>
      <c r="Q491" s="45"/>
      <c r="R491" s="47">
        <v>11</v>
      </c>
      <c r="S491" s="677">
        <f>SUM(M491:P491)</f>
        <v>81.900000000000006</v>
      </c>
      <c r="T491" s="677">
        <f>SUM(MG[[#This Row],[G 710µ]:[G 450µ]])</f>
        <v>88.4</v>
      </c>
      <c r="U491" s="48"/>
      <c r="V491" s="47">
        <v>1.2</v>
      </c>
      <c r="W491" s="690">
        <v>3.4</v>
      </c>
      <c r="X491" s="46">
        <v>77.28</v>
      </c>
      <c r="Y491" s="46">
        <v>-7.0000000000000007E-2</v>
      </c>
      <c r="Z491" s="46">
        <v>22.14</v>
      </c>
      <c r="AA491" s="689">
        <v>3</v>
      </c>
      <c r="AB491" s="45">
        <v>25</v>
      </c>
      <c r="AC491" s="39"/>
      <c r="AD491" s="43"/>
      <c r="AE491" s="125"/>
      <c r="AF491" s="725" t="s">
        <v>55</v>
      </c>
      <c r="AG491" s="725" t="s">
        <v>55</v>
      </c>
      <c r="AH491" s="726" t="s">
        <v>55</v>
      </c>
      <c r="AI491" s="727"/>
      <c r="AJ491" s="728" t="s">
        <v>32</v>
      </c>
      <c r="AK491" s="1266" t="s">
        <v>4007</v>
      </c>
    </row>
    <row r="492" spans="1:37" ht="15.75" customHeight="1">
      <c r="A492" s="53">
        <v>45987</v>
      </c>
      <c r="B492" s="52" t="s">
        <v>3736</v>
      </c>
      <c r="C492" s="51">
        <v>0.35416666666666669</v>
      </c>
      <c r="D492" s="50">
        <v>2509262</v>
      </c>
      <c r="E492" s="686" t="s">
        <v>60</v>
      </c>
      <c r="F492" s="50" t="s">
        <v>55</v>
      </c>
      <c r="G492" s="49">
        <v>13.82</v>
      </c>
      <c r="H492" s="49"/>
      <c r="I492" s="49"/>
      <c r="J492" s="39"/>
      <c r="K492" s="45"/>
      <c r="L492" s="47"/>
      <c r="M492" s="47"/>
      <c r="N492" s="47"/>
      <c r="O492" s="47"/>
      <c r="P492" s="47"/>
      <c r="Q492" s="45"/>
      <c r="R492" s="47"/>
      <c r="S492" s="677"/>
      <c r="T492" s="677"/>
      <c r="U492" s="48"/>
      <c r="V492" s="47"/>
      <c r="W492" s="47"/>
      <c r="X492" s="46">
        <v>78.180000000000007</v>
      </c>
      <c r="Y492" s="46">
        <v>-0.32</v>
      </c>
      <c r="Z492" s="46">
        <v>20.98</v>
      </c>
      <c r="AA492" s="689">
        <v>4</v>
      </c>
      <c r="AB492" s="45">
        <v>33</v>
      </c>
      <c r="AC492" s="39"/>
      <c r="AD492" s="43"/>
      <c r="AE492" s="125"/>
      <c r="AF492" s="725" t="s">
        <v>55</v>
      </c>
      <c r="AG492" s="725" t="s">
        <v>55</v>
      </c>
      <c r="AH492" s="726" t="s">
        <v>55</v>
      </c>
      <c r="AI492" s="727"/>
      <c r="AJ492" s="728" t="s">
        <v>32</v>
      </c>
      <c r="AK492" s="1266" t="s">
        <v>4008</v>
      </c>
    </row>
    <row r="493" spans="1:37" ht="15.75" customHeight="1">
      <c r="A493" s="53">
        <v>45989</v>
      </c>
      <c r="B493" s="52" t="s">
        <v>3736</v>
      </c>
      <c r="C493" s="51">
        <v>0.39583333333333331</v>
      </c>
      <c r="D493" s="50">
        <v>2509332</v>
      </c>
      <c r="E493" s="686" t="s">
        <v>60</v>
      </c>
      <c r="F493" s="50" t="s">
        <v>55</v>
      </c>
      <c r="G493" s="49">
        <v>13.96</v>
      </c>
      <c r="H493" s="49"/>
      <c r="I493" s="49"/>
      <c r="J493" s="39"/>
      <c r="K493" s="45"/>
      <c r="L493" s="47"/>
      <c r="M493" s="47"/>
      <c r="N493" s="47"/>
      <c r="O493" s="47"/>
      <c r="P493" s="47"/>
      <c r="Q493" s="45"/>
      <c r="R493" s="47"/>
      <c r="S493" s="677"/>
      <c r="T493" s="677"/>
      <c r="U493" s="48"/>
      <c r="V493" s="47"/>
      <c r="W493" s="47"/>
      <c r="X493" s="46">
        <v>78.3</v>
      </c>
      <c r="Y493" s="46">
        <v>-0.36</v>
      </c>
      <c r="Z493" s="46">
        <v>21.7</v>
      </c>
      <c r="AA493" s="45"/>
      <c r="AB493" s="45"/>
      <c r="AC493" s="39"/>
      <c r="AD493" s="43"/>
      <c r="AE493" s="125"/>
      <c r="AF493" s="725" t="s">
        <v>55</v>
      </c>
      <c r="AG493" s="725" t="s">
        <v>55</v>
      </c>
      <c r="AH493" s="726" t="s">
        <v>55</v>
      </c>
      <c r="AI493" s="727"/>
      <c r="AJ493" s="728" t="s">
        <v>32</v>
      </c>
      <c r="AK493" s="1266" t="s">
        <v>4009</v>
      </c>
    </row>
    <row r="494" spans="1:37" ht="15.75" customHeight="1">
      <c r="A494" s="53">
        <v>46000</v>
      </c>
      <c r="B494" s="52" t="s">
        <v>4010</v>
      </c>
      <c r="C494" s="51">
        <v>0.48958333333333331</v>
      </c>
      <c r="D494" s="50">
        <v>119</v>
      </c>
      <c r="E494" s="686" t="s">
        <v>60</v>
      </c>
      <c r="F494" s="50" t="s">
        <v>55</v>
      </c>
      <c r="G494" s="49">
        <v>13.9</v>
      </c>
      <c r="H494" s="49"/>
      <c r="I494" s="49"/>
      <c r="J494" s="39"/>
      <c r="K494" s="45"/>
      <c r="L494" s="47">
        <v>1</v>
      </c>
      <c r="M494" s="47">
        <v>5</v>
      </c>
      <c r="N494" s="47">
        <v>28</v>
      </c>
      <c r="O494" s="47"/>
      <c r="P494" s="47">
        <v>50</v>
      </c>
      <c r="Q494" s="45"/>
      <c r="R494" s="47">
        <v>11</v>
      </c>
      <c r="S494" s="677">
        <f>SUM(M494:P494)</f>
        <v>83</v>
      </c>
      <c r="T494" s="677">
        <f>SUM(MG[[#This Row],[G 710µ]:[G 450µ]])</f>
        <v>89</v>
      </c>
      <c r="U494" s="48"/>
      <c r="V494" s="47">
        <v>1</v>
      </c>
      <c r="W494" s="690">
        <v>3</v>
      </c>
      <c r="X494" s="46">
        <v>78.7</v>
      </c>
      <c r="Y494" s="46">
        <v>-0.26</v>
      </c>
      <c r="Z494" s="46">
        <v>20.53</v>
      </c>
      <c r="AA494" s="689"/>
      <c r="AB494" s="45"/>
      <c r="AC494" s="39"/>
      <c r="AD494" s="43"/>
      <c r="AE494" s="125"/>
      <c r="AF494" s="725" t="s">
        <v>55</v>
      </c>
      <c r="AG494" s="725" t="s">
        <v>55</v>
      </c>
      <c r="AH494" s="726" t="s">
        <v>55</v>
      </c>
      <c r="AI494" s="727"/>
      <c r="AJ494" s="728" t="s">
        <v>32</v>
      </c>
      <c r="AK494" s="1266" t="s">
        <v>4011</v>
      </c>
    </row>
    <row r="495" spans="1:37" ht="15.75" customHeight="1">
      <c r="A495" s="53">
        <v>46003</v>
      </c>
      <c r="B495" s="52" t="s">
        <v>4010</v>
      </c>
      <c r="C495" s="51">
        <v>0.35416666666666669</v>
      </c>
      <c r="D495" s="50">
        <v>149</v>
      </c>
      <c r="E495" s="686" t="s">
        <v>60</v>
      </c>
      <c r="F495" s="50" t="s">
        <v>55</v>
      </c>
      <c r="G495" s="49">
        <v>13.91</v>
      </c>
      <c r="H495" s="49"/>
      <c r="I495" s="49"/>
      <c r="J495" s="39"/>
      <c r="K495" s="45"/>
      <c r="L495" s="47">
        <v>0.95</v>
      </c>
      <c r="M495" s="47">
        <v>2.85</v>
      </c>
      <c r="N495" s="47">
        <v>19.47</v>
      </c>
      <c r="O495" s="47"/>
      <c r="P495" s="47">
        <v>44.69</v>
      </c>
      <c r="Q495" s="45"/>
      <c r="R495" s="47">
        <v>19.34</v>
      </c>
      <c r="S495" s="677">
        <f>SUM(M495:P495)</f>
        <v>67.009999999999991</v>
      </c>
      <c r="T495" s="677">
        <f>SUM(MG[[#This Row],[G 710µ]:[G 450µ]])</f>
        <v>83.5</v>
      </c>
      <c r="U495" s="48"/>
      <c r="V495" s="47">
        <v>4.92</v>
      </c>
      <c r="W495" s="690">
        <v>6.73</v>
      </c>
      <c r="X495" s="46">
        <v>72.53</v>
      </c>
      <c r="Y495" s="46">
        <v>-0.03</v>
      </c>
      <c r="Z495" s="46">
        <v>20.68</v>
      </c>
      <c r="AA495" s="689">
        <v>3</v>
      </c>
      <c r="AB495" s="45">
        <v>20</v>
      </c>
      <c r="AC495" s="39"/>
      <c r="AD495" s="43"/>
      <c r="AE495" s="125"/>
      <c r="AF495" s="725" t="s">
        <v>55</v>
      </c>
      <c r="AG495" s="725" t="s">
        <v>55</v>
      </c>
      <c r="AH495" s="726" t="s">
        <v>55</v>
      </c>
      <c r="AI495" s="727"/>
      <c r="AJ495" s="728" t="s">
        <v>32</v>
      </c>
      <c r="AK495" s="1266" t="s">
        <v>4012</v>
      </c>
    </row>
    <row r="496" spans="1:37" ht="15.75" customHeight="1">
      <c r="A496" s="53">
        <v>46006</v>
      </c>
      <c r="B496" s="52" t="s">
        <v>4010</v>
      </c>
      <c r="C496" s="51">
        <v>0.35416666666666669</v>
      </c>
      <c r="D496" s="50">
        <v>234</v>
      </c>
      <c r="E496" s="686" t="s">
        <v>60</v>
      </c>
      <c r="F496" s="50" t="s">
        <v>55</v>
      </c>
      <c r="G496" s="49">
        <v>14.05</v>
      </c>
      <c r="H496" s="49">
        <v>13.9</v>
      </c>
      <c r="I496" s="49"/>
      <c r="J496" s="39"/>
      <c r="K496" s="45"/>
      <c r="L496" s="47">
        <v>0.4</v>
      </c>
      <c r="M496" s="47">
        <v>2</v>
      </c>
      <c r="N496" s="47">
        <v>16.11</v>
      </c>
      <c r="O496" s="47"/>
      <c r="P496" s="47">
        <v>39.799999999999997</v>
      </c>
      <c r="Q496" s="45"/>
      <c r="R496" s="47">
        <v>23.94</v>
      </c>
      <c r="S496" s="677">
        <f>SUM(M496:P496)</f>
        <v>57.91</v>
      </c>
      <c r="T496" s="677">
        <f>SUM(MG[[#This Row],[G 710µ]:[G 450µ]])</f>
        <v>79.849999999999994</v>
      </c>
      <c r="U496" s="48"/>
      <c r="V496" s="47">
        <v>7</v>
      </c>
      <c r="W496" s="690">
        <v>10</v>
      </c>
      <c r="X496" s="46">
        <v>79.8</v>
      </c>
      <c r="Y496" s="46">
        <v>-0.68</v>
      </c>
      <c r="Z496" s="46">
        <v>21.16</v>
      </c>
      <c r="AA496" s="45"/>
      <c r="AB496" s="45"/>
      <c r="AC496" s="39"/>
      <c r="AD496" s="43"/>
      <c r="AE496" s="125"/>
      <c r="AF496" s="725" t="s">
        <v>55</v>
      </c>
      <c r="AG496" s="725" t="s">
        <v>55</v>
      </c>
      <c r="AH496" s="726" t="s">
        <v>55</v>
      </c>
      <c r="AI496" s="727"/>
      <c r="AJ496" s="728" t="s">
        <v>32</v>
      </c>
      <c r="AK496" s="1266" t="s">
        <v>4013</v>
      </c>
    </row>
    <row r="497" spans="1:37" ht="15.75" customHeight="1">
      <c r="A497" s="53">
        <v>46006</v>
      </c>
      <c r="B497" s="52" t="s">
        <v>4010</v>
      </c>
      <c r="C497" s="51">
        <v>0.5625</v>
      </c>
      <c r="D497" s="50">
        <v>256</v>
      </c>
      <c r="E497" s="686" t="s">
        <v>60</v>
      </c>
      <c r="F497" s="50" t="s">
        <v>55</v>
      </c>
      <c r="G497" s="49">
        <v>14.19</v>
      </c>
      <c r="H497" s="49"/>
      <c r="I497" s="49"/>
      <c r="J497" s="39"/>
      <c r="K497" s="45"/>
      <c r="L497" s="47">
        <v>1</v>
      </c>
      <c r="M497" s="47">
        <v>3</v>
      </c>
      <c r="N497" s="47">
        <v>17</v>
      </c>
      <c r="O497" s="47"/>
      <c r="P497" s="47">
        <v>41</v>
      </c>
      <c r="Q497" s="45"/>
      <c r="R497" s="47">
        <v>20</v>
      </c>
      <c r="S497" s="677">
        <f>SUM(M497:P497)</f>
        <v>61</v>
      </c>
      <c r="T497" s="677">
        <f>SUM(MG[[#This Row],[G 710µ]:[G 450µ]])</f>
        <v>78</v>
      </c>
      <c r="U497" s="48"/>
      <c r="V497" s="47">
        <v>7.5</v>
      </c>
      <c r="W497" s="690">
        <v>6</v>
      </c>
      <c r="X497" s="46">
        <v>79.040000000000006</v>
      </c>
      <c r="Y497" s="46">
        <v>-0.65</v>
      </c>
      <c r="Z497" s="46">
        <v>20.46</v>
      </c>
      <c r="AA497" s="45">
        <v>4</v>
      </c>
      <c r="AB497" s="45">
        <v>18</v>
      </c>
      <c r="AC497" s="39"/>
      <c r="AD497" s="43"/>
      <c r="AE497" s="125"/>
      <c r="AF497" s="725" t="s">
        <v>55</v>
      </c>
      <c r="AG497" s="725" t="s">
        <v>55</v>
      </c>
      <c r="AH497" s="726" t="s">
        <v>55</v>
      </c>
      <c r="AI497" s="727"/>
      <c r="AJ497" s="728" t="s">
        <v>32</v>
      </c>
      <c r="AK497" s="1266" t="s">
        <v>4014</v>
      </c>
    </row>
    <row r="498" spans="1:37" ht="15.75" customHeight="1">
      <c r="A498" s="53">
        <v>46007</v>
      </c>
      <c r="B498" s="52" t="s">
        <v>4010</v>
      </c>
      <c r="C498" s="51">
        <v>0.375</v>
      </c>
      <c r="D498" s="50">
        <v>264</v>
      </c>
      <c r="E498" s="686" t="s">
        <v>60</v>
      </c>
      <c r="F498" s="50" t="s">
        <v>55</v>
      </c>
      <c r="G498" s="49">
        <v>14.31</v>
      </c>
      <c r="H498" s="49"/>
      <c r="I498" s="49"/>
      <c r="J498" s="39"/>
      <c r="K498" s="45"/>
      <c r="L498" s="47"/>
      <c r="M498" s="47"/>
      <c r="N498" s="47"/>
      <c r="O498" s="47"/>
      <c r="P498" s="47"/>
      <c r="Q498" s="45"/>
      <c r="R498" s="47"/>
      <c r="S498" s="677"/>
      <c r="T498" s="677"/>
      <c r="U498" s="48"/>
      <c r="V498" s="47"/>
      <c r="W498" s="47"/>
      <c r="X498" s="46">
        <v>79.58</v>
      </c>
      <c r="Y498" s="46">
        <v>-0.41</v>
      </c>
      <c r="Z498" s="46">
        <v>22.13</v>
      </c>
      <c r="AA498" s="45"/>
      <c r="AB498" s="45"/>
      <c r="AC498" s="39"/>
      <c r="AD498" s="43"/>
      <c r="AE498" s="125"/>
      <c r="AF498" s="725" t="s">
        <v>55</v>
      </c>
      <c r="AG498" s="725" t="s">
        <v>55</v>
      </c>
      <c r="AH498" s="726" t="s">
        <v>55</v>
      </c>
      <c r="AI498" s="727"/>
      <c r="AJ498" s="728" t="s">
        <v>32</v>
      </c>
      <c r="AK498" s="1266" t="s">
        <v>4015</v>
      </c>
    </row>
    <row r="499" spans="1:37" ht="18.75" customHeight="1">
      <c r="A499" s="53">
        <v>46008</v>
      </c>
      <c r="B499" s="52" t="s">
        <v>4010</v>
      </c>
      <c r="C499" s="51">
        <v>0.35416666666666669</v>
      </c>
      <c r="D499" s="50">
        <v>288</v>
      </c>
      <c r="E499" s="686" t="s">
        <v>60</v>
      </c>
      <c r="F499" s="50" t="s">
        <v>55</v>
      </c>
      <c r="G499" s="49">
        <v>14.02</v>
      </c>
      <c r="H499" s="49"/>
      <c r="I499" s="49"/>
      <c r="J499" s="39"/>
      <c r="K499" s="45"/>
      <c r="L499" s="47"/>
      <c r="M499" s="47"/>
      <c r="N499" s="47"/>
      <c r="O499" s="47"/>
      <c r="P499" s="47"/>
      <c r="Q499" s="45"/>
      <c r="R499" s="47"/>
      <c r="S499" s="677"/>
      <c r="T499" s="677"/>
      <c r="U499" s="48"/>
      <c r="V499" s="47"/>
      <c r="W499" s="47"/>
      <c r="X499" s="46"/>
      <c r="Y499" s="46"/>
      <c r="Z499" s="46"/>
      <c r="AA499" s="45"/>
      <c r="AB499" s="45"/>
      <c r="AC499" s="39"/>
      <c r="AD499" s="43"/>
      <c r="AE499" s="125"/>
      <c r="AF499" s="725" t="s">
        <v>55</v>
      </c>
      <c r="AG499" s="725" t="s">
        <v>55</v>
      </c>
      <c r="AH499" s="726" t="s">
        <v>55</v>
      </c>
      <c r="AI499" s="727"/>
      <c r="AJ499" s="728" t="s">
        <v>32</v>
      </c>
      <c r="AK499" s="1266" t="s">
        <v>4016</v>
      </c>
    </row>
    <row r="500" spans="1:37" ht="15.75" customHeight="1">
      <c r="A500" s="53">
        <v>46010</v>
      </c>
      <c r="B500" s="52">
        <v>112</v>
      </c>
      <c r="C500" s="51">
        <v>0.38194444444444442</v>
      </c>
      <c r="D500" s="50">
        <v>354</v>
      </c>
      <c r="E500" s="686" t="s">
        <v>60</v>
      </c>
      <c r="F500" s="50" t="s">
        <v>55</v>
      </c>
      <c r="G500" s="49">
        <v>13.98</v>
      </c>
      <c r="H500" s="49"/>
      <c r="I500" s="49"/>
      <c r="J500" s="39"/>
      <c r="K500" s="45"/>
      <c r="L500" s="47">
        <v>0.55000000000000004</v>
      </c>
      <c r="M500" s="47">
        <v>2.56</v>
      </c>
      <c r="N500" s="47">
        <v>18.96</v>
      </c>
      <c r="O500" s="47"/>
      <c r="P500" s="47">
        <v>44</v>
      </c>
      <c r="Q500" s="45"/>
      <c r="R500" s="47">
        <v>19.5</v>
      </c>
      <c r="S500" s="677">
        <f>SUM(M500:P500)</f>
        <v>65.52</v>
      </c>
      <c r="T500" s="677">
        <f>SUM(MG[[#This Row],[G 710µ]:[G 450µ]])</f>
        <v>82.460000000000008</v>
      </c>
      <c r="U500" s="48"/>
      <c r="V500" s="47">
        <v>5.3</v>
      </c>
      <c r="W500" s="690">
        <v>8.6</v>
      </c>
      <c r="X500" s="46">
        <v>79</v>
      </c>
      <c r="Y500" s="46">
        <v>-0.48</v>
      </c>
      <c r="Z500" s="46">
        <v>19.989999999999998</v>
      </c>
      <c r="AA500" s="689">
        <v>4</v>
      </c>
      <c r="AB500" s="689">
        <v>56</v>
      </c>
      <c r="AC500" s="39"/>
      <c r="AD500" s="43"/>
      <c r="AE500" s="40" t="s">
        <v>27</v>
      </c>
      <c r="AF500" s="725" t="s">
        <v>55</v>
      </c>
      <c r="AG500" s="725" t="s">
        <v>55</v>
      </c>
      <c r="AH500" s="726" t="s">
        <v>55</v>
      </c>
      <c r="AI500" s="727"/>
      <c r="AJ500" s="728" t="s">
        <v>32</v>
      </c>
      <c r="AK500" s="1266" t="s">
        <v>4017</v>
      </c>
    </row>
    <row r="501" spans="1:37" ht="15.75" customHeight="1">
      <c r="A501" s="53">
        <v>46013</v>
      </c>
      <c r="B501" s="52">
        <v>112</v>
      </c>
      <c r="C501" s="51">
        <v>0.40277777777777779</v>
      </c>
      <c r="D501" s="50">
        <v>428</v>
      </c>
      <c r="E501" s="686" t="s">
        <v>60</v>
      </c>
      <c r="F501" s="50" t="s">
        <v>55</v>
      </c>
      <c r="G501" s="49">
        <v>13.8</v>
      </c>
      <c r="H501" s="49">
        <v>14.2</v>
      </c>
      <c r="I501" s="49"/>
      <c r="J501" s="39"/>
      <c r="K501" s="45"/>
      <c r="L501" s="47">
        <v>0.83</v>
      </c>
      <c r="M501" s="47">
        <v>3.07</v>
      </c>
      <c r="N501" s="47">
        <v>20.6</v>
      </c>
      <c r="O501" s="47"/>
      <c r="P501" s="47">
        <v>43.6</v>
      </c>
      <c r="Q501" s="45"/>
      <c r="R501" s="47">
        <v>19.2</v>
      </c>
      <c r="S501" s="677">
        <f>SUM(M501:P501)</f>
        <v>67.27000000000001</v>
      </c>
      <c r="T501" s="677">
        <f>SUM(MG[[#This Row],[G 710µ]:[G 450µ]])</f>
        <v>83.4</v>
      </c>
      <c r="U501" s="48"/>
      <c r="V501" s="47">
        <v>5.5</v>
      </c>
      <c r="W501" s="690">
        <v>7.6</v>
      </c>
      <c r="X501" s="46">
        <v>79.7</v>
      </c>
      <c r="Y501" s="46">
        <v>-0.51</v>
      </c>
      <c r="Z501" s="46">
        <v>20.94</v>
      </c>
      <c r="AA501" s="689">
        <v>2</v>
      </c>
      <c r="AB501" s="689">
        <v>50</v>
      </c>
      <c r="AC501" s="39"/>
      <c r="AD501" s="43"/>
      <c r="AE501" s="125"/>
      <c r="AF501" s="725" t="s">
        <v>55</v>
      </c>
      <c r="AG501" s="725" t="s">
        <v>55</v>
      </c>
      <c r="AH501" s="726" t="s">
        <v>55</v>
      </c>
      <c r="AI501" s="727"/>
      <c r="AJ501" s="728" t="s">
        <v>32</v>
      </c>
      <c r="AK501" s="1266" t="s">
        <v>4018</v>
      </c>
    </row>
    <row r="502" spans="1:37" ht="15.75" customHeight="1">
      <c r="A502" s="53">
        <v>46014</v>
      </c>
      <c r="B502" s="52">
        <v>112</v>
      </c>
      <c r="C502" s="51">
        <v>0.39583333333333331</v>
      </c>
      <c r="D502" s="50">
        <v>460</v>
      </c>
      <c r="E502" s="686" t="s">
        <v>60</v>
      </c>
      <c r="F502" s="50" t="s">
        <v>55</v>
      </c>
      <c r="G502" s="49">
        <v>13.86</v>
      </c>
      <c r="H502" s="49"/>
      <c r="I502" s="49"/>
      <c r="J502" s="39"/>
      <c r="K502" s="45"/>
      <c r="L502" s="47">
        <v>0.5</v>
      </c>
      <c r="M502" s="47">
        <v>2.2000000000000002</v>
      </c>
      <c r="N502" s="47">
        <v>19</v>
      </c>
      <c r="O502" s="47"/>
      <c r="P502" s="47">
        <v>51.2</v>
      </c>
      <c r="Q502" s="45"/>
      <c r="R502" s="47">
        <v>16.5</v>
      </c>
      <c r="S502" s="677">
        <f>SUM(M502:P502)</f>
        <v>72.400000000000006</v>
      </c>
      <c r="T502" s="677">
        <f>SUM(MG[[#This Row],[G 710µ]:[G 450µ]])</f>
        <v>86.7</v>
      </c>
      <c r="U502" s="48"/>
      <c r="V502" s="47">
        <v>2.2999999999999998</v>
      </c>
      <c r="W502" s="690">
        <v>8.07</v>
      </c>
      <c r="X502" s="46">
        <v>79.97</v>
      </c>
      <c r="Y502" s="46">
        <v>-0.31</v>
      </c>
      <c r="Z502" s="46">
        <v>19.850000000000001</v>
      </c>
      <c r="AA502" s="689">
        <v>7</v>
      </c>
      <c r="AB502" s="689">
        <v>57</v>
      </c>
      <c r="AC502" s="39"/>
      <c r="AD502" s="43"/>
      <c r="AE502" s="40" t="s">
        <v>27</v>
      </c>
      <c r="AF502" s="725" t="s">
        <v>55</v>
      </c>
      <c r="AG502" s="725" t="s">
        <v>55</v>
      </c>
      <c r="AH502" s="726" t="s">
        <v>55</v>
      </c>
      <c r="AI502" s="727"/>
      <c r="AJ502" s="728" t="s">
        <v>32</v>
      </c>
      <c r="AK502" s="1266" t="s">
        <v>4019</v>
      </c>
    </row>
    <row r="503" spans="1:37" ht="15.75" customHeight="1">
      <c r="A503" s="53">
        <v>46015</v>
      </c>
      <c r="B503" s="52" t="s">
        <v>4010</v>
      </c>
      <c r="C503" s="51">
        <v>0.38541666666666669</v>
      </c>
      <c r="D503" s="50">
        <v>509</v>
      </c>
      <c r="E503" s="686" t="s">
        <v>60</v>
      </c>
      <c r="F503" s="50" t="s">
        <v>55</v>
      </c>
      <c r="G503" s="49">
        <v>13.66</v>
      </c>
      <c r="H503" s="49"/>
      <c r="I503" s="49"/>
      <c r="J503" s="39"/>
      <c r="K503" s="45"/>
      <c r="L503" s="47"/>
      <c r="M503" s="47"/>
      <c r="N503" s="47"/>
      <c r="O503" s="47"/>
      <c r="P503" s="47"/>
      <c r="Q503" s="45"/>
      <c r="R503" s="47"/>
      <c r="S503" s="677"/>
      <c r="T503" s="677"/>
      <c r="U503" s="48"/>
      <c r="V503" s="47"/>
      <c r="W503" s="47"/>
      <c r="X503" s="46">
        <v>78.849999999999994</v>
      </c>
      <c r="Y503" s="46">
        <v>-0.12</v>
      </c>
      <c r="Z503" s="46">
        <v>20.91</v>
      </c>
      <c r="AA503" s="45"/>
      <c r="AB503" s="45"/>
      <c r="AC503" s="39"/>
      <c r="AD503" s="43"/>
      <c r="AE503" s="125" t="s">
        <v>105</v>
      </c>
      <c r="AF503" s="725" t="s">
        <v>55</v>
      </c>
      <c r="AG503" s="725" t="s">
        <v>55</v>
      </c>
      <c r="AH503" s="726" t="s">
        <v>55</v>
      </c>
      <c r="AI503" s="727"/>
      <c r="AJ503" s="728" t="s">
        <v>32</v>
      </c>
      <c r="AK503" s="1266" t="s">
        <v>4020</v>
      </c>
    </row>
    <row r="504" spans="1:37" ht="15.75" customHeight="1">
      <c r="A504" s="53">
        <v>46015</v>
      </c>
      <c r="B504" s="52" t="s">
        <v>4010</v>
      </c>
      <c r="C504" s="51">
        <v>0.41666666666666669</v>
      </c>
      <c r="D504" s="50">
        <v>514</v>
      </c>
      <c r="E504" s="686" t="s">
        <v>60</v>
      </c>
      <c r="F504" s="50" t="s">
        <v>55</v>
      </c>
      <c r="G504" s="49">
        <v>13.71</v>
      </c>
      <c r="H504" s="49"/>
      <c r="I504" s="49"/>
      <c r="J504" s="39"/>
      <c r="K504" s="45"/>
      <c r="L504" s="47"/>
      <c r="M504" s="47"/>
      <c r="N504" s="47"/>
      <c r="O504" s="47"/>
      <c r="P504" s="47"/>
      <c r="Q504" s="45"/>
      <c r="R504" s="47"/>
      <c r="S504" s="677"/>
      <c r="T504" s="677"/>
      <c r="U504" s="48"/>
      <c r="V504" s="47"/>
      <c r="W504" s="47"/>
      <c r="X504" s="46">
        <v>79.040000000000006</v>
      </c>
      <c r="Y504" s="46">
        <v>-0.16</v>
      </c>
      <c r="Z504" s="46">
        <v>20.46</v>
      </c>
      <c r="AA504" s="689">
        <v>6</v>
      </c>
      <c r="AB504" s="689">
        <v>54</v>
      </c>
      <c r="AC504" s="39"/>
      <c r="AD504" s="43"/>
      <c r="AE504" s="125" t="s">
        <v>105</v>
      </c>
      <c r="AF504" s="725" t="s">
        <v>55</v>
      </c>
      <c r="AG504" s="725" t="s">
        <v>55</v>
      </c>
      <c r="AH504" s="726" t="s">
        <v>55</v>
      </c>
      <c r="AI504" s="727"/>
      <c r="AJ504" s="728" t="s">
        <v>32</v>
      </c>
      <c r="AK504" s="1266" t="s">
        <v>4021</v>
      </c>
    </row>
    <row r="505" spans="1:37" ht="15.75" customHeight="1">
      <c r="A505" s="53">
        <v>46016</v>
      </c>
      <c r="B505" s="52" t="s">
        <v>4010</v>
      </c>
      <c r="C505" s="51">
        <v>0.375</v>
      </c>
      <c r="D505" s="50">
        <v>574</v>
      </c>
      <c r="E505" s="686" t="s">
        <v>60</v>
      </c>
      <c r="F505" s="50" t="s">
        <v>55</v>
      </c>
      <c r="G505" s="49">
        <v>14.03</v>
      </c>
      <c r="H505" s="49"/>
      <c r="I505" s="49"/>
      <c r="J505" s="39"/>
      <c r="K505" s="45"/>
      <c r="L505" s="47">
        <v>0.4</v>
      </c>
      <c r="M505" s="47">
        <v>0.6</v>
      </c>
      <c r="N505" s="47">
        <v>3.4</v>
      </c>
      <c r="O505" s="47"/>
      <c r="P505" s="47">
        <v>7.5</v>
      </c>
      <c r="Q505" s="45"/>
      <c r="R505" s="47">
        <v>45.8</v>
      </c>
      <c r="S505" s="677">
        <f>SUM(M505:P505)</f>
        <v>11.5</v>
      </c>
      <c r="T505" s="677">
        <f>SUM(MG[[#This Row],[G 710µ]:[G 450µ]])</f>
        <v>56.699999999999996</v>
      </c>
      <c r="U505" s="48"/>
      <c r="V505" s="47">
        <v>22</v>
      </c>
      <c r="W505" s="690">
        <v>20</v>
      </c>
      <c r="X505" s="46">
        <v>83.57</v>
      </c>
      <c r="Y505" s="46">
        <v>-1.55</v>
      </c>
      <c r="Z505" s="46">
        <v>21.6</v>
      </c>
      <c r="AA505" s="689">
        <v>7</v>
      </c>
      <c r="AB505" s="689">
        <v>55</v>
      </c>
      <c r="AC505" s="39"/>
      <c r="AD505" s="43"/>
      <c r="AE505" s="125" t="s">
        <v>105</v>
      </c>
      <c r="AF505" s="725" t="s">
        <v>55</v>
      </c>
      <c r="AG505" s="725" t="s">
        <v>55</v>
      </c>
      <c r="AH505" s="726" t="s">
        <v>55</v>
      </c>
      <c r="AI505" s="727"/>
      <c r="AJ505" s="728" t="s">
        <v>32</v>
      </c>
      <c r="AK505" s="1266" t="s">
        <v>4022</v>
      </c>
    </row>
    <row r="506" spans="1:37" ht="15.75" customHeight="1">
      <c r="A506" s="53">
        <v>46017</v>
      </c>
      <c r="B506" s="52" t="s">
        <v>4010</v>
      </c>
      <c r="C506" s="51">
        <v>0.375</v>
      </c>
      <c r="D506" s="50">
        <v>571</v>
      </c>
      <c r="E506" s="686" t="s">
        <v>60</v>
      </c>
      <c r="F506" s="50" t="s">
        <v>55</v>
      </c>
      <c r="G506" s="49">
        <v>13.95</v>
      </c>
      <c r="H506" s="49"/>
      <c r="I506" s="49"/>
      <c r="J506" s="39"/>
      <c r="K506" s="45"/>
      <c r="L506" s="47">
        <v>7.0000000000000007E-2</v>
      </c>
      <c r="M506" s="47">
        <v>0.36</v>
      </c>
      <c r="N506" s="47">
        <v>3.22</v>
      </c>
      <c r="O506" s="47"/>
      <c r="P506" s="47">
        <v>9.6300000000000008</v>
      </c>
      <c r="Q506" s="45"/>
      <c r="R506" s="47">
        <v>50</v>
      </c>
      <c r="S506" s="677">
        <f>SUM(M506:P506)</f>
        <v>13.21</v>
      </c>
      <c r="T506" s="677">
        <f>SUM(MG[[#This Row],[G 710µ]:[G 450µ]])</f>
        <v>62.85</v>
      </c>
      <c r="U506" s="48"/>
      <c r="V506" s="47">
        <v>16.12</v>
      </c>
      <c r="W506" s="690">
        <v>19.7</v>
      </c>
      <c r="X506" s="46">
        <v>82.75</v>
      </c>
      <c r="Y506" s="46">
        <v>-1.42</v>
      </c>
      <c r="Z506" s="46">
        <v>21.28</v>
      </c>
      <c r="AA506" s="689"/>
      <c r="AB506" s="689"/>
      <c r="AC506" s="39"/>
      <c r="AD506" s="43"/>
      <c r="AE506" s="125" t="s">
        <v>105</v>
      </c>
      <c r="AF506" s="725" t="s">
        <v>55</v>
      </c>
      <c r="AG506" s="725" t="s">
        <v>55</v>
      </c>
      <c r="AH506" s="726" t="s">
        <v>55</v>
      </c>
      <c r="AI506" s="727"/>
      <c r="AJ506" s="728" t="s">
        <v>32</v>
      </c>
      <c r="AK506" s="1266" t="s">
        <v>4023</v>
      </c>
    </row>
    <row r="507" spans="1:37" ht="15.75" customHeight="1">
      <c r="A507" s="53">
        <v>45664</v>
      </c>
      <c r="B507" s="52" t="s">
        <v>4024</v>
      </c>
      <c r="C507" s="51">
        <v>0.38541666666666669</v>
      </c>
      <c r="D507" s="50">
        <v>803</v>
      </c>
      <c r="E507" s="686" t="s">
        <v>60</v>
      </c>
      <c r="F507" s="50" t="s">
        <v>55</v>
      </c>
      <c r="G507" s="49">
        <v>13.7</v>
      </c>
      <c r="H507" s="49"/>
      <c r="I507" s="49">
        <v>13.92</v>
      </c>
      <c r="J507" s="39"/>
      <c r="K507" s="45"/>
      <c r="L507" s="47">
        <v>4.5</v>
      </c>
      <c r="M507" s="47">
        <v>2.96</v>
      </c>
      <c r="N507" s="47">
        <v>18.79</v>
      </c>
      <c r="O507" s="47"/>
      <c r="P507" s="47">
        <v>50.67</v>
      </c>
      <c r="Q507" s="45"/>
      <c r="R507" s="47">
        <v>16.559999999999999</v>
      </c>
      <c r="S507" s="677">
        <f>SUM(M507:P507)</f>
        <v>72.42</v>
      </c>
      <c r="T507" s="677">
        <f>SUM(MG[[#This Row],[G 710µ]:[G 450µ]])</f>
        <v>86.02000000000001</v>
      </c>
      <c r="U507" s="48"/>
      <c r="V507" s="47">
        <v>1.24</v>
      </c>
      <c r="W507" s="690">
        <v>4</v>
      </c>
      <c r="X507" s="46">
        <v>78.66</v>
      </c>
      <c r="Y507" s="46">
        <v>-0.54</v>
      </c>
      <c r="Z507" s="46">
        <v>22.94</v>
      </c>
      <c r="AA507" s="45">
        <v>2</v>
      </c>
      <c r="AB507" s="45">
        <v>14</v>
      </c>
      <c r="AC507" s="39"/>
      <c r="AD507" s="43"/>
      <c r="AE507" s="125"/>
      <c r="AF507" s="725" t="s">
        <v>55</v>
      </c>
      <c r="AG507" s="725" t="s">
        <v>55</v>
      </c>
      <c r="AH507" s="726" t="s">
        <v>55</v>
      </c>
      <c r="AI507" s="727"/>
      <c r="AJ507" s="728" t="s">
        <v>32</v>
      </c>
      <c r="AK507" s="1266" t="s">
        <v>4025</v>
      </c>
    </row>
    <row r="508" spans="1:37" ht="15.75" customHeight="1">
      <c r="A508" s="53">
        <v>45666</v>
      </c>
      <c r="B508" s="52" t="s">
        <v>4024</v>
      </c>
      <c r="C508" s="51">
        <v>0.63888888888888884</v>
      </c>
      <c r="D508" s="50">
        <v>887</v>
      </c>
      <c r="E508" s="686" t="s">
        <v>60</v>
      </c>
      <c r="F508" s="50" t="s">
        <v>55</v>
      </c>
      <c r="G508" s="49">
        <v>13.7</v>
      </c>
      <c r="H508" s="49"/>
      <c r="I508" s="49"/>
      <c r="J508" s="39"/>
      <c r="K508" s="45"/>
      <c r="L508" s="47"/>
      <c r="M508" s="47"/>
      <c r="N508" s="47"/>
      <c r="O508" s="47"/>
      <c r="P508" s="47"/>
      <c r="Q508" s="45"/>
      <c r="R508" s="47"/>
      <c r="S508" s="677"/>
      <c r="T508" s="677"/>
      <c r="U508" s="48"/>
      <c r="V508" s="47"/>
      <c r="W508" s="47"/>
      <c r="X508" s="46">
        <v>78.680000000000007</v>
      </c>
      <c r="Y508" s="46">
        <v>-0.37</v>
      </c>
      <c r="Z508" s="46">
        <v>21</v>
      </c>
      <c r="AA508" s="689"/>
      <c r="AB508" s="689"/>
      <c r="AC508" s="39"/>
      <c r="AD508" s="43"/>
      <c r="AE508" s="125"/>
      <c r="AF508" s="725" t="s">
        <v>55</v>
      </c>
      <c r="AG508" s="725" t="s">
        <v>55</v>
      </c>
      <c r="AH508" s="726" t="s">
        <v>55</v>
      </c>
      <c r="AI508" s="727"/>
      <c r="AJ508" s="728" t="s">
        <v>32</v>
      </c>
      <c r="AK508" s="1266" t="s">
        <v>4026</v>
      </c>
    </row>
    <row r="509" spans="1:37" ht="15.75" customHeight="1">
      <c r="A509" s="53">
        <v>46034</v>
      </c>
      <c r="B509" s="52" t="s">
        <v>4024</v>
      </c>
      <c r="C509" s="51">
        <v>0.375</v>
      </c>
      <c r="D509" s="50">
        <v>906</v>
      </c>
      <c r="E509" s="686" t="s">
        <v>60</v>
      </c>
      <c r="F509" s="50" t="s">
        <v>55</v>
      </c>
      <c r="G509" s="49">
        <v>13.74</v>
      </c>
      <c r="H509" s="49"/>
      <c r="I509" s="49">
        <v>14.1</v>
      </c>
      <c r="J509" s="39"/>
      <c r="K509" s="45"/>
      <c r="L509" s="47">
        <v>0.71</v>
      </c>
      <c r="M509" s="47">
        <v>2.38</v>
      </c>
      <c r="N509" s="47">
        <v>21.59</v>
      </c>
      <c r="O509" s="47"/>
      <c r="P509" s="47">
        <v>51.63</v>
      </c>
      <c r="Q509" s="45"/>
      <c r="R509" s="47">
        <v>14.9</v>
      </c>
      <c r="S509" s="677">
        <f>SUM(M509:P509)</f>
        <v>75.599999999999994</v>
      </c>
      <c r="T509" s="677">
        <f>SUM(MG[[#This Row],[G 710µ]:[G 450µ]])</f>
        <v>88.12</v>
      </c>
      <c r="U509" s="48"/>
      <c r="V509" s="47">
        <v>1.93</v>
      </c>
      <c r="W509" s="690">
        <v>6.7</v>
      </c>
      <c r="X509" s="46">
        <v>79.02</v>
      </c>
      <c r="Y509" s="46">
        <v>-0.38</v>
      </c>
      <c r="Z509" s="46">
        <v>21.81</v>
      </c>
      <c r="AA509" s="45"/>
      <c r="AB509" s="45"/>
      <c r="AC509" s="39"/>
      <c r="AD509" s="43"/>
      <c r="AE509" s="125"/>
      <c r="AF509" s="725" t="s">
        <v>55</v>
      </c>
      <c r="AG509" s="725" t="s">
        <v>55</v>
      </c>
      <c r="AH509" s="726" t="s">
        <v>55</v>
      </c>
      <c r="AI509" s="727"/>
      <c r="AJ509" s="728" t="s">
        <v>32</v>
      </c>
      <c r="AK509" s="1266" t="s">
        <v>4027</v>
      </c>
    </row>
    <row r="510" spans="1:37" ht="15.75" customHeight="1">
      <c r="A510" s="53">
        <v>46035</v>
      </c>
      <c r="B510" s="52" t="s">
        <v>4024</v>
      </c>
      <c r="C510" s="51">
        <v>0.4375</v>
      </c>
      <c r="D510" s="50">
        <v>957</v>
      </c>
      <c r="E510" s="686" t="s">
        <v>60</v>
      </c>
      <c r="F510" s="50" t="s">
        <v>55</v>
      </c>
      <c r="G510" s="49">
        <v>13.8</v>
      </c>
      <c r="H510" s="49"/>
      <c r="I510" s="49">
        <v>14.02</v>
      </c>
      <c r="J510" s="39"/>
      <c r="K510" s="45"/>
      <c r="L510" s="47">
        <v>0.68</v>
      </c>
      <c r="M510" s="47">
        <v>2.44</v>
      </c>
      <c r="N510" s="47">
        <v>17.940000000000001</v>
      </c>
      <c r="O510" s="47"/>
      <c r="P510" s="47">
        <v>54.5</v>
      </c>
      <c r="Q510" s="45"/>
      <c r="R510" s="47">
        <v>17.53</v>
      </c>
      <c r="S510" s="677">
        <f>SUM(M510:P510)</f>
        <v>74.88</v>
      </c>
      <c r="T510" s="677">
        <f>SUM(MG[[#This Row],[G 710µ]:[G 450µ]])</f>
        <v>89.97</v>
      </c>
      <c r="U510" s="48"/>
      <c r="V510" s="47">
        <v>1.43</v>
      </c>
      <c r="W510" s="690">
        <v>4.9000000000000004</v>
      </c>
      <c r="X510" s="46">
        <v>76.849999999999994</v>
      </c>
      <c r="Y510" s="46">
        <v>-0.49</v>
      </c>
      <c r="Z510" s="46">
        <v>23.49</v>
      </c>
      <c r="AA510" s="45"/>
      <c r="AB510" s="45"/>
      <c r="AC510" s="39"/>
      <c r="AD510" s="43"/>
      <c r="AE510" s="125"/>
      <c r="AF510" s="725" t="s">
        <v>55</v>
      </c>
      <c r="AG510" s="725" t="s">
        <v>55</v>
      </c>
      <c r="AH510" s="726" t="s">
        <v>55</v>
      </c>
      <c r="AI510" s="727"/>
      <c r="AJ510" s="728" t="s">
        <v>32</v>
      </c>
      <c r="AK510" s="1266" t="s">
        <v>4028</v>
      </c>
    </row>
    <row r="511" spans="1:37" ht="15.75" customHeight="1">
      <c r="A511" s="53">
        <v>46036</v>
      </c>
      <c r="B511" s="52" t="s">
        <v>4024</v>
      </c>
      <c r="C511" s="51">
        <v>0.4375</v>
      </c>
      <c r="D511" s="50">
        <v>975</v>
      </c>
      <c r="E511" s="686" t="s">
        <v>60</v>
      </c>
      <c r="F511" s="50" t="s">
        <v>55</v>
      </c>
      <c r="G511" s="49">
        <v>13.5</v>
      </c>
      <c r="H511" s="49"/>
      <c r="I511" s="49"/>
      <c r="J511" s="39"/>
      <c r="K511" s="45"/>
      <c r="L511" s="47">
        <v>0.7</v>
      </c>
      <c r="M511" s="47">
        <v>2.9</v>
      </c>
      <c r="N511" s="47">
        <v>20.76</v>
      </c>
      <c r="O511" s="47"/>
      <c r="P511" s="47">
        <v>53.2</v>
      </c>
      <c r="Q511" s="45"/>
      <c r="R511" s="47">
        <v>15.7</v>
      </c>
      <c r="S511" s="677">
        <f>SUM(M511:P511)</f>
        <v>76.86</v>
      </c>
      <c r="T511" s="677">
        <f>SUM(MG[[#This Row],[G 710µ]:[G 450µ]])</f>
        <v>89.660000000000011</v>
      </c>
      <c r="U511" s="48"/>
      <c r="V511" s="47">
        <v>1.3</v>
      </c>
      <c r="W511" s="690">
        <v>4.5999999999999996</v>
      </c>
      <c r="X511" s="46">
        <v>77.58</v>
      </c>
      <c r="Y511" s="46">
        <v>-0.51</v>
      </c>
      <c r="Z511" s="46">
        <v>22.78</v>
      </c>
      <c r="AA511" s="45"/>
      <c r="AB511" s="45"/>
      <c r="AC511" s="39"/>
      <c r="AD511" s="43"/>
      <c r="AE511" s="125"/>
      <c r="AF511" s="725" t="s">
        <v>55</v>
      </c>
      <c r="AG511" s="725" t="s">
        <v>55</v>
      </c>
      <c r="AH511" s="726" t="s">
        <v>55</v>
      </c>
      <c r="AI511" s="727"/>
      <c r="AJ511" s="728" t="s">
        <v>32</v>
      </c>
      <c r="AK511" s="1266" t="s">
        <v>4029</v>
      </c>
    </row>
    <row r="512" spans="1:37" ht="15.75" customHeight="1">
      <c r="A512" s="53">
        <v>46037</v>
      </c>
      <c r="B512" s="52" t="s">
        <v>4024</v>
      </c>
      <c r="C512" s="51">
        <v>0.4375</v>
      </c>
      <c r="D512" s="50">
        <v>1012</v>
      </c>
      <c r="E512" s="686" t="s">
        <v>60</v>
      </c>
      <c r="F512" s="50" t="s">
        <v>55</v>
      </c>
      <c r="G512" s="49">
        <v>13.92</v>
      </c>
      <c r="H512" s="49"/>
      <c r="I512" s="49">
        <v>14.1</v>
      </c>
      <c r="J512" s="39"/>
      <c r="K512" s="45"/>
      <c r="L512" s="47">
        <v>1.27</v>
      </c>
      <c r="M512" s="47">
        <v>3.74</v>
      </c>
      <c r="N512" s="47">
        <v>23.19</v>
      </c>
      <c r="O512" s="47"/>
      <c r="P512" s="47">
        <v>47.36</v>
      </c>
      <c r="Q512" s="45"/>
      <c r="R512" s="47">
        <v>14.96</v>
      </c>
      <c r="S512" s="677">
        <f>SUM(M512:P512)</f>
        <v>74.289999999999992</v>
      </c>
      <c r="T512" s="677">
        <f>SUM(MG[[#This Row],[G 710µ]:[G 450µ]])</f>
        <v>85.509999999999991</v>
      </c>
      <c r="U512" s="48"/>
      <c r="V512" s="47">
        <v>1.77</v>
      </c>
      <c r="W512" s="690">
        <v>7.04</v>
      </c>
      <c r="X512" s="46">
        <v>78.33</v>
      </c>
      <c r="Y512" s="46">
        <v>-0.3</v>
      </c>
      <c r="Z512" s="46">
        <v>20.76</v>
      </c>
      <c r="AA512" s="45"/>
      <c r="AB512" s="45"/>
      <c r="AC512" s="39">
        <v>1</v>
      </c>
      <c r="AD512" s="43"/>
      <c r="AE512" s="125"/>
      <c r="AF512" s="725" t="s">
        <v>55</v>
      </c>
      <c r="AG512" s="725" t="s">
        <v>55</v>
      </c>
      <c r="AH512" s="726" t="s">
        <v>55</v>
      </c>
      <c r="AI512" s="727"/>
      <c r="AJ512" s="728" t="s">
        <v>32</v>
      </c>
      <c r="AK512" s="1266" t="s">
        <v>4030</v>
      </c>
    </row>
    <row r="513" spans="1:37" ht="15.75" customHeight="1">
      <c r="A513" s="53">
        <v>46037</v>
      </c>
      <c r="B513" s="52" t="s">
        <v>4024</v>
      </c>
      <c r="C513" s="51">
        <v>0.64583333333333337</v>
      </c>
      <c r="D513" s="50">
        <v>1024</v>
      </c>
      <c r="E513" s="686" t="s">
        <v>60</v>
      </c>
      <c r="F513" s="50" t="s">
        <v>55</v>
      </c>
      <c r="G513" s="49">
        <v>13.83</v>
      </c>
      <c r="H513" s="49"/>
      <c r="I513" s="49"/>
      <c r="J513" s="39"/>
      <c r="K513" s="45"/>
      <c r="L513" s="47"/>
      <c r="M513" s="47"/>
      <c r="N513" s="47"/>
      <c r="O513" s="47"/>
      <c r="P513" s="47"/>
      <c r="Q513" s="45"/>
      <c r="R513" s="47"/>
      <c r="S513" s="677"/>
      <c r="T513" s="677"/>
      <c r="U513" s="48"/>
      <c r="V513" s="47"/>
      <c r="W513" s="47"/>
      <c r="X513" s="46">
        <v>78.209999999999994</v>
      </c>
      <c r="Y513" s="46">
        <v>-0.86</v>
      </c>
      <c r="Z513" s="46">
        <v>21.26</v>
      </c>
      <c r="AA513" s="45"/>
      <c r="AB513" s="45"/>
      <c r="AC513" s="39"/>
      <c r="AD513" s="43"/>
      <c r="AE513" s="125"/>
      <c r="AF513" s="725" t="s">
        <v>55</v>
      </c>
      <c r="AG513" s="725" t="s">
        <v>55</v>
      </c>
      <c r="AH513" s="726" t="s">
        <v>55</v>
      </c>
      <c r="AI513" s="727"/>
      <c r="AJ513" s="728" t="s">
        <v>32</v>
      </c>
      <c r="AK513" s="1266" t="s">
        <v>4031</v>
      </c>
    </row>
    <row r="514" spans="1:37" ht="15.75" customHeight="1">
      <c r="A514" s="53">
        <v>46041</v>
      </c>
      <c r="B514" s="52" t="s">
        <v>4024</v>
      </c>
      <c r="C514" s="51">
        <v>0.375</v>
      </c>
      <c r="D514" s="50">
        <v>1115</v>
      </c>
      <c r="E514" s="686" t="s">
        <v>60</v>
      </c>
      <c r="F514" s="50" t="s">
        <v>55</v>
      </c>
      <c r="G514" s="49">
        <v>14.35</v>
      </c>
      <c r="H514" s="49"/>
      <c r="I514" s="49">
        <v>14.56</v>
      </c>
      <c r="J514" s="39"/>
      <c r="K514" s="45"/>
      <c r="L514" s="47">
        <v>0.6</v>
      </c>
      <c r="M514" s="47">
        <v>2.4500000000000002</v>
      </c>
      <c r="N514" s="47">
        <v>19.89</v>
      </c>
      <c r="O514" s="47"/>
      <c r="P514" s="47">
        <v>48.96</v>
      </c>
      <c r="Q514" s="45"/>
      <c r="R514" s="47">
        <v>20.02</v>
      </c>
      <c r="S514" s="677">
        <f>SUM(M514:P514)</f>
        <v>71.3</v>
      </c>
      <c r="T514" s="677">
        <f>SUM(MG[[#This Row],[G 710µ]:[G 450µ]])</f>
        <v>88.86999999999999</v>
      </c>
      <c r="U514" s="48"/>
      <c r="V514" s="47">
        <v>1.83</v>
      </c>
      <c r="W514" s="690">
        <v>5.63</v>
      </c>
      <c r="X514" s="46">
        <v>77.33</v>
      </c>
      <c r="Y514" s="46">
        <v>-0.18</v>
      </c>
      <c r="Z514" s="46">
        <v>22.55</v>
      </c>
      <c r="AA514" s="45"/>
      <c r="AB514" s="45"/>
      <c r="AC514" s="39"/>
      <c r="AD514" s="43"/>
      <c r="AE514" s="125" t="s">
        <v>105</v>
      </c>
      <c r="AF514" s="725" t="s">
        <v>55</v>
      </c>
      <c r="AG514" s="725" t="s">
        <v>55</v>
      </c>
      <c r="AH514" s="726" t="s">
        <v>55</v>
      </c>
      <c r="AI514" s="727"/>
      <c r="AJ514" s="728" t="s">
        <v>32</v>
      </c>
      <c r="AK514" s="1266" t="s">
        <v>4032</v>
      </c>
    </row>
    <row r="515" spans="1:37" ht="16.5" customHeight="1">
      <c r="A515" s="53">
        <v>46043</v>
      </c>
      <c r="B515" s="52" t="s">
        <v>4024</v>
      </c>
      <c r="C515" s="51">
        <v>0.41666666666666669</v>
      </c>
      <c r="D515" s="50">
        <v>1172</v>
      </c>
      <c r="E515" s="686" t="s">
        <v>60</v>
      </c>
      <c r="F515" s="50" t="s">
        <v>55</v>
      </c>
      <c r="G515" s="49">
        <v>14.34</v>
      </c>
      <c r="H515" s="49"/>
      <c r="I515" s="49"/>
      <c r="J515" s="39"/>
      <c r="K515" s="45"/>
      <c r="L515" s="47">
        <v>0.45</v>
      </c>
      <c r="M515" s="47">
        <v>2.17</v>
      </c>
      <c r="N515" s="47">
        <v>16.07</v>
      </c>
      <c r="O515" s="47"/>
      <c r="P515" s="47">
        <v>47.99</v>
      </c>
      <c r="Q515" s="45"/>
      <c r="R515" s="47">
        <v>23.22</v>
      </c>
      <c r="S515" s="677">
        <f>SUM(M515:P515)</f>
        <v>66.23</v>
      </c>
      <c r="T515" s="677">
        <f>SUM(MG[[#This Row],[G 710µ]:[G 450µ]])</f>
        <v>87.28</v>
      </c>
      <c r="U515" s="48"/>
      <c r="V515" s="47">
        <v>2.2200000000000002</v>
      </c>
      <c r="W515" s="690">
        <v>7.82</v>
      </c>
      <c r="X515" s="46">
        <v>78.540000000000006</v>
      </c>
      <c r="Y515" s="46">
        <v>-0.56999999999999995</v>
      </c>
      <c r="Z515" s="46">
        <v>23.28</v>
      </c>
      <c r="AA515" s="45">
        <v>2</v>
      </c>
      <c r="AB515" s="45">
        <v>30</v>
      </c>
      <c r="AC515" s="39"/>
      <c r="AD515" s="43"/>
      <c r="AE515" s="125" t="s">
        <v>105</v>
      </c>
      <c r="AF515" s="725" t="s">
        <v>55</v>
      </c>
      <c r="AG515" s="725" t="s">
        <v>55</v>
      </c>
      <c r="AH515" s="726" t="s">
        <v>55</v>
      </c>
      <c r="AI515" s="727"/>
      <c r="AJ515" s="728" t="s">
        <v>32</v>
      </c>
      <c r="AK515" s="1266" t="s">
        <v>4033</v>
      </c>
    </row>
    <row r="516" spans="1:37" ht="15.75" customHeight="1">
      <c r="A516" s="53">
        <v>46045</v>
      </c>
      <c r="B516" s="52" t="s">
        <v>4024</v>
      </c>
      <c r="C516" s="51">
        <v>0.375</v>
      </c>
      <c r="D516" s="50">
        <v>1223</v>
      </c>
      <c r="E516" s="686" t="s">
        <v>60</v>
      </c>
      <c r="F516" s="50" t="s">
        <v>55</v>
      </c>
      <c r="G516" s="49">
        <v>14.35</v>
      </c>
      <c r="H516" s="49">
        <v>14.54</v>
      </c>
      <c r="I516" s="49">
        <v>14.59</v>
      </c>
      <c r="J516" s="39"/>
      <c r="K516" s="45"/>
      <c r="L516" s="47">
        <v>0.69</v>
      </c>
      <c r="M516" s="47">
        <v>2.31</v>
      </c>
      <c r="N516" s="47">
        <v>16.329999999999998</v>
      </c>
      <c r="O516" s="47"/>
      <c r="P516" s="47">
        <v>47.25</v>
      </c>
      <c r="Q516" s="45"/>
      <c r="R516" s="47">
        <v>23.89</v>
      </c>
      <c r="S516" s="677">
        <f>SUM(M516:P516)</f>
        <v>65.89</v>
      </c>
      <c r="T516" s="677">
        <f>SUM(MG[[#This Row],[G 710µ]:[G 450µ]])</f>
        <v>87.47</v>
      </c>
      <c r="U516" s="48"/>
      <c r="V516" s="47">
        <v>2.12</v>
      </c>
      <c r="W516" s="690">
        <v>2.2799999999999998</v>
      </c>
      <c r="X516" s="46">
        <v>77.03</v>
      </c>
      <c r="Y516" s="46">
        <v>-0.46</v>
      </c>
      <c r="Z516" s="46">
        <v>23.37</v>
      </c>
      <c r="AA516" s="45"/>
      <c r="AB516" s="45"/>
      <c r="AC516" s="39"/>
      <c r="AD516" s="43"/>
      <c r="AE516" s="125" t="s">
        <v>105</v>
      </c>
      <c r="AF516" s="725" t="s">
        <v>55</v>
      </c>
      <c r="AG516" s="725" t="s">
        <v>55</v>
      </c>
      <c r="AH516" s="726" t="s">
        <v>55</v>
      </c>
      <c r="AI516" s="727"/>
      <c r="AJ516" s="728" t="s">
        <v>32</v>
      </c>
      <c r="AK516" s="1266" t="s">
        <v>4034</v>
      </c>
    </row>
    <row r="517" spans="1:37" ht="15.75" customHeight="1">
      <c r="A517" s="53">
        <v>46048</v>
      </c>
      <c r="B517" s="52" t="s">
        <v>3480</v>
      </c>
      <c r="C517" s="51">
        <v>0.39583333333333331</v>
      </c>
      <c r="D517" s="50">
        <v>1310</v>
      </c>
      <c r="E517" s="686" t="s">
        <v>60</v>
      </c>
      <c r="F517" s="50" t="s">
        <v>55</v>
      </c>
      <c r="G517" s="49">
        <v>14.47</v>
      </c>
      <c r="H517" s="49"/>
      <c r="I517" s="49"/>
      <c r="J517" s="39"/>
      <c r="K517" s="45"/>
      <c r="L517" s="47">
        <v>0.59</v>
      </c>
      <c r="M517" s="47">
        <v>2.4</v>
      </c>
      <c r="N517" s="47">
        <v>15.5</v>
      </c>
      <c r="O517" s="47"/>
      <c r="P517" s="47">
        <v>49.9</v>
      </c>
      <c r="Q517" s="45"/>
      <c r="R517" s="47">
        <v>22.88</v>
      </c>
      <c r="S517" s="677">
        <f>SUM(M517:P517)</f>
        <v>67.8</v>
      </c>
      <c r="T517" s="677">
        <f>SUM(MG[[#This Row],[G 710µ]:[G 450µ]])</f>
        <v>88.28</v>
      </c>
      <c r="U517" s="48"/>
      <c r="V517" s="47">
        <v>2.14</v>
      </c>
      <c r="W517" s="690">
        <v>5.5</v>
      </c>
      <c r="X517" s="46">
        <v>79.150000000000006</v>
      </c>
      <c r="Y517" s="46">
        <v>-0.23</v>
      </c>
      <c r="Z517" s="46">
        <v>22.67</v>
      </c>
      <c r="AA517" s="45"/>
      <c r="AB517" s="45"/>
      <c r="AC517" s="39"/>
      <c r="AD517" s="43"/>
      <c r="AE517" s="125" t="s">
        <v>105</v>
      </c>
      <c r="AF517" s="725" t="s">
        <v>55</v>
      </c>
      <c r="AG517" s="725" t="s">
        <v>55</v>
      </c>
      <c r="AH517" s="726" t="s">
        <v>55</v>
      </c>
      <c r="AI517" s="727"/>
      <c r="AJ517" s="728" t="s">
        <v>32</v>
      </c>
      <c r="AK517" s="1266" t="s">
        <v>4035</v>
      </c>
    </row>
    <row r="518" spans="1:37" ht="15.75" customHeight="1">
      <c r="A518" s="53">
        <v>46048</v>
      </c>
      <c r="B518" s="52" t="s">
        <v>3480</v>
      </c>
      <c r="C518" s="51">
        <v>0.6875</v>
      </c>
      <c r="D518" s="50">
        <v>1324</v>
      </c>
      <c r="E518" s="686" t="s">
        <v>21</v>
      </c>
      <c r="F518" s="50" t="s">
        <v>55</v>
      </c>
      <c r="G518" s="49">
        <v>13.97</v>
      </c>
      <c r="H518" s="49"/>
      <c r="I518" s="49"/>
      <c r="J518" s="39">
        <v>0.57999999999999996</v>
      </c>
      <c r="K518" s="45"/>
      <c r="L518" s="47"/>
      <c r="M518" s="47"/>
      <c r="N518" s="47"/>
      <c r="O518" s="47"/>
      <c r="P518" s="47"/>
      <c r="Q518" s="45"/>
      <c r="R518" s="47"/>
      <c r="S518" s="677"/>
      <c r="T518" s="677"/>
      <c r="U518" s="48"/>
      <c r="V518" s="47"/>
      <c r="W518" s="47"/>
      <c r="X518" s="46">
        <v>79.150000000000006</v>
      </c>
      <c r="Y518" s="46">
        <v>-0.23</v>
      </c>
      <c r="Z518" s="46">
        <v>22.67</v>
      </c>
      <c r="AA518" s="45">
        <v>1</v>
      </c>
      <c r="AB518" s="45">
        <v>28</v>
      </c>
      <c r="AC518" s="39"/>
      <c r="AD518" s="43"/>
      <c r="AE518" s="125" t="s">
        <v>105</v>
      </c>
      <c r="AF518" s="725" t="s">
        <v>55</v>
      </c>
      <c r="AG518" s="725" t="s">
        <v>55</v>
      </c>
      <c r="AH518" s="726" t="s">
        <v>55</v>
      </c>
      <c r="AI518" s="727"/>
      <c r="AJ518" s="728" t="s">
        <v>32</v>
      </c>
      <c r="AK518" s="1266" t="s">
        <v>4036</v>
      </c>
    </row>
    <row r="519" spans="1:37" ht="15.75" customHeight="1">
      <c r="A519" s="53">
        <v>46050</v>
      </c>
      <c r="B519" s="52" t="s">
        <v>3480</v>
      </c>
      <c r="C519" s="51">
        <v>0.38541666666666669</v>
      </c>
      <c r="D519" s="50">
        <v>1377</v>
      </c>
      <c r="E519" s="686" t="s">
        <v>60</v>
      </c>
      <c r="F519" s="50" t="s">
        <v>55</v>
      </c>
      <c r="G519" s="49">
        <v>14.71</v>
      </c>
      <c r="H519" s="49"/>
      <c r="I519" s="49"/>
      <c r="J519" s="39"/>
      <c r="K519" s="45"/>
      <c r="L519" s="47">
        <v>0.23</v>
      </c>
      <c r="M519" s="47">
        <v>0.83</v>
      </c>
      <c r="N519" s="47">
        <v>11.05</v>
      </c>
      <c r="O519" s="47"/>
      <c r="P519" s="47">
        <v>56.41</v>
      </c>
      <c r="Q519" s="45"/>
      <c r="R519" s="47">
        <v>21.4</v>
      </c>
      <c r="S519" s="677">
        <f>SUM(M519:P519)</f>
        <v>68.289999999999992</v>
      </c>
      <c r="T519" s="677">
        <f>SUM(MG[[#This Row],[G 710µ]:[G 450µ]])</f>
        <v>88.859999999999985</v>
      </c>
      <c r="U519" s="48"/>
      <c r="V519" s="47">
        <v>1.76</v>
      </c>
      <c r="W519" s="690">
        <v>7.33</v>
      </c>
      <c r="X519" s="46">
        <v>79.2</v>
      </c>
      <c r="Y519" s="46">
        <v>-0.52</v>
      </c>
      <c r="Z519" s="46">
        <v>21.46</v>
      </c>
      <c r="AA519" s="45">
        <v>2</v>
      </c>
      <c r="AB519" s="45">
        <v>29</v>
      </c>
      <c r="AC519" s="39"/>
      <c r="AD519" s="43"/>
      <c r="AE519" s="125" t="s">
        <v>105</v>
      </c>
      <c r="AF519" s="725" t="s">
        <v>55</v>
      </c>
      <c r="AG519" s="725" t="s">
        <v>55</v>
      </c>
      <c r="AH519" s="726" t="s">
        <v>55</v>
      </c>
      <c r="AI519" s="727"/>
      <c r="AJ519" s="728" t="s">
        <v>32</v>
      </c>
      <c r="AK519" s="1266" t="s">
        <v>4037</v>
      </c>
    </row>
    <row r="520" spans="1:37" ht="15.75" customHeight="1">
      <c r="A520" s="53">
        <v>46050</v>
      </c>
      <c r="B520" s="52" t="s">
        <v>3480</v>
      </c>
      <c r="C520" s="51">
        <v>0.39583333333333331</v>
      </c>
      <c r="D520" s="50">
        <v>1392</v>
      </c>
      <c r="E520" s="686" t="s">
        <v>21</v>
      </c>
      <c r="F520" s="50" t="s">
        <v>55</v>
      </c>
      <c r="G520" s="49">
        <v>13.71</v>
      </c>
      <c r="H520" s="49"/>
      <c r="I520" s="49"/>
      <c r="J520" s="39">
        <v>0.58799999999999997</v>
      </c>
      <c r="K520" s="45"/>
      <c r="L520" s="47">
        <v>0.1</v>
      </c>
      <c r="M520" s="47">
        <v>0.35</v>
      </c>
      <c r="N520" s="47">
        <v>3.66</v>
      </c>
      <c r="O520" s="47"/>
      <c r="P520" s="47">
        <v>46.3</v>
      </c>
      <c r="Q520" s="45"/>
      <c r="R520" s="47">
        <v>37.46</v>
      </c>
      <c r="S520" s="677">
        <f>SUM(M520:P520)</f>
        <v>50.309999999999995</v>
      </c>
      <c r="T520" s="677">
        <f>SUM(MG[[#This Row],[G 710µ]:[G 450µ]])</f>
        <v>87.419999999999987</v>
      </c>
      <c r="U520" s="48"/>
      <c r="V520" s="47">
        <v>3.28</v>
      </c>
      <c r="W520" s="690">
        <v>9.24</v>
      </c>
      <c r="X520" s="46">
        <v>79.5</v>
      </c>
      <c r="Y520" s="46">
        <v>-0.83</v>
      </c>
      <c r="Z520" s="46">
        <v>23.24</v>
      </c>
      <c r="AA520" s="45"/>
      <c r="AB520" s="45"/>
      <c r="AC520" s="39"/>
      <c r="AD520" s="43"/>
      <c r="AE520" s="125" t="s">
        <v>105</v>
      </c>
      <c r="AF520" s="725" t="s">
        <v>55</v>
      </c>
      <c r="AG520" s="725" t="s">
        <v>55</v>
      </c>
      <c r="AH520" s="726" t="s">
        <v>55</v>
      </c>
      <c r="AI520" s="727"/>
      <c r="AJ520" s="728" t="s">
        <v>32</v>
      </c>
      <c r="AK520" s="1266" t="s">
        <v>4038</v>
      </c>
    </row>
    <row r="521" spans="1:37" ht="15.75" customHeight="1">
      <c r="A521" s="53">
        <v>46055</v>
      </c>
      <c r="B521" s="52" t="s">
        <v>3506</v>
      </c>
      <c r="C521" s="51">
        <v>0.42708333333333331</v>
      </c>
      <c r="D521" s="50">
        <v>1556</v>
      </c>
      <c r="E521" s="686" t="s">
        <v>60</v>
      </c>
      <c r="F521" s="50" t="s">
        <v>55</v>
      </c>
      <c r="G521" s="49">
        <v>13.58</v>
      </c>
      <c r="H521" s="49"/>
      <c r="I521" s="49"/>
      <c r="J521" s="39">
        <v>0.57999999999999996</v>
      </c>
      <c r="K521" s="45"/>
      <c r="L521" s="47">
        <v>0.31</v>
      </c>
      <c r="M521" s="47">
        <v>0.57999999999999996</v>
      </c>
      <c r="N521" s="47">
        <v>5.39</v>
      </c>
      <c r="O521" s="47"/>
      <c r="P521" s="47">
        <v>51.15</v>
      </c>
      <c r="Q521" s="45"/>
      <c r="R521" s="47">
        <v>32.4</v>
      </c>
      <c r="S521" s="677">
        <f>SUM(M521:P521)</f>
        <v>57.12</v>
      </c>
      <c r="T521" s="677">
        <f>SUM(MG[[#This Row],[G 710µ]:[G 450µ]])</f>
        <v>88.94</v>
      </c>
      <c r="U521" s="48"/>
      <c r="V521" s="47">
        <v>2</v>
      </c>
      <c r="W521" s="690">
        <v>9.24</v>
      </c>
      <c r="X521" s="46">
        <v>72.22</v>
      </c>
      <c r="Y521" s="46">
        <v>-0.5</v>
      </c>
      <c r="Z521" s="46">
        <v>22.47</v>
      </c>
      <c r="AA521" s="45">
        <v>1</v>
      </c>
      <c r="AB521" s="45">
        <v>20</v>
      </c>
      <c r="AC521" s="39"/>
      <c r="AD521" s="43"/>
      <c r="AE521" s="125" t="s">
        <v>105</v>
      </c>
      <c r="AF521" s="725" t="s">
        <v>55</v>
      </c>
      <c r="AG521" s="725" t="s">
        <v>55</v>
      </c>
      <c r="AH521" s="726" t="s">
        <v>55</v>
      </c>
      <c r="AI521" s="727"/>
      <c r="AJ521" s="728" t="s">
        <v>32</v>
      </c>
      <c r="AK521" s="1266" t="s">
        <v>4039</v>
      </c>
    </row>
    <row r="522" spans="1:37" ht="15.75" customHeight="1">
      <c r="A522" s="53">
        <v>46057</v>
      </c>
      <c r="B522" s="52" t="s">
        <v>3506</v>
      </c>
      <c r="C522" s="51">
        <v>0.375</v>
      </c>
      <c r="D522" s="50">
        <v>1600</v>
      </c>
      <c r="E522" s="686" t="s">
        <v>60</v>
      </c>
      <c r="F522" s="50" t="s">
        <v>55</v>
      </c>
      <c r="G522" s="49">
        <v>13.86</v>
      </c>
      <c r="H522" s="49"/>
      <c r="I522" s="49">
        <v>14.3</v>
      </c>
      <c r="J522" s="39">
        <v>0.6</v>
      </c>
      <c r="K522" s="45"/>
      <c r="L522" s="47">
        <v>0.15</v>
      </c>
      <c r="M522" s="47">
        <v>0.5</v>
      </c>
      <c r="N522" s="47">
        <v>4.2300000000000004</v>
      </c>
      <c r="O522" s="47"/>
      <c r="P522" s="47">
        <v>47.71</v>
      </c>
      <c r="Q522" s="45"/>
      <c r="R522" s="47">
        <v>32.979999999999997</v>
      </c>
      <c r="S522" s="677">
        <f>SUM(M522:P522)</f>
        <v>52.44</v>
      </c>
      <c r="T522" s="677">
        <f>SUM(MG[[#This Row],[G 710µ]:[G 450µ]])</f>
        <v>84.919999999999987</v>
      </c>
      <c r="U522" s="48"/>
      <c r="V522" s="47">
        <v>2.88</v>
      </c>
      <c r="W522" s="690">
        <v>10.62</v>
      </c>
      <c r="X522" s="46">
        <v>77.61</v>
      </c>
      <c r="Y522" s="46">
        <v>-0.52</v>
      </c>
      <c r="Z522" s="46">
        <v>23.78</v>
      </c>
      <c r="AA522" s="45">
        <v>2</v>
      </c>
      <c r="AB522" s="45">
        <v>15</v>
      </c>
      <c r="AC522" s="39"/>
      <c r="AD522" s="43"/>
      <c r="AE522" s="125" t="s">
        <v>105</v>
      </c>
      <c r="AF522" s="725" t="s">
        <v>55</v>
      </c>
      <c r="AG522" s="725" t="s">
        <v>55</v>
      </c>
      <c r="AH522" s="726" t="s">
        <v>55</v>
      </c>
      <c r="AI522" s="727"/>
      <c r="AJ522" s="728" t="s">
        <v>32</v>
      </c>
      <c r="AK522" s="1266" t="s">
        <v>4040</v>
      </c>
    </row>
    <row r="523" spans="1:37" ht="15.75" customHeight="1">
      <c r="A523" s="53">
        <v>46057</v>
      </c>
      <c r="B523" s="52" t="s">
        <v>3506</v>
      </c>
      <c r="C523" s="51">
        <v>0.64583333333333337</v>
      </c>
      <c r="D523" s="50">
        <v>1621</v>
      </c>
      <c r="E523" s="686" t="s">
        <v>21</v>
      </c>
      <c r="F523" s="50" t="s">
        <v>55</v>
      </c>
      <c r="G523" s="49">
        <v>14.51</v>
      </c>
      <c r="H523" s="49"/>
      <c r="I523" s="49"/>
      <c r="J523" s="39">
        <v>0.68899999999999995</v>
      </c>
      <c r="K523" s="45"/>
      <c r="L523" s="47">
        <v>3</v>
      </c>
      <c r="M523" s="47">
        <v>9.1</v>
      </c>
      <c r="N523" s="47">
        <v>30.92</v>
      </c>
      <c r="O523" s="47"/>
      <c r="P523" s="47">
        <v>42.35</v>
      </c>
      <c r="Q523" s="45"/>
      <c r="R523" s="47">
        <v>10.54</v>
      </c>
      <c r="S523" s="677">
        <f>SUM(M523:P523)</f>
        <v>82.37</v>
      </c>
      <c r="T523" s="677">
        <f>SUM(MG[[#This Row],[G 710µ]:[G 450µ]])</f>
        <v>83.81</v>
      </c>
      <c r="U523" s="48"/>
      <c r="V523" s="47">
        <v>0.96</v>
      </c>
      <c r="W523" s="690">
        <v>2.44</v>
      </c>
      <c r="X523" s="46">
        <v>75.47</v>
      </c>
      <c r="Y523" s="46">
        <v>-0.09</v>
      </c>
      <c r="Z523" s="46">
        <v>23.47</v>
      </c>
      <c r="AA523" s="45"/>
      <c r="AB523" s="45"/>
      <c r="AC523" s="39"/>
      <c r="AD523" s="43"/>
      <c r="AE523" s="125"/>
      <c r="AF523" s="725" t="s">
        <v>55</v>
      </c>
      <c r="AG523" s="725" t="s">
        <v>55</v>
      </c>
      <c r="AH523" s="726" t="s">
        <v>55</v>
      </c>
      <c r="AI523" s="727"/>
      <c r="AJ523" s="728" t="s">
        <v>32</v>
      </c>
      <c r="AK523" s="1266" t="s">
        <v>4041</v>
      </c>
    </row>
    <row r="524" spans="1:37" ht="15.75" customHeight="1">
      <c r="A524" s="53">
        <v>46058</v>
      </c>
      <c r="B524" s="52" t="s">
        <v>3506</v>
      </c>
      <c r="C524" s="51"/>
      <c r="D524" s="50">
        <v>1639</v>
      </c>
      <c r="E524" s="686" t="s">
        <v>60</v>
      </c>
      <c r="F524" s="50" t="s">
        <v>55</v>
      </c>
      <c r="G524" s="49">
        <v>14.14</v>
      </c>
      <c r="H524" s="49"/>
      <c r="I524" s="49">
        <v>14.5</v>
      </c>
      <c r="J524" s="39"/>
      <c r="K524" s="45"/>
      <c r="L524" s="47">
        <v>1</v>
      </c>
      <c r="M524" s="47">
        <v>5.72</v>
      </c>
      <c r="N524" s="47">
        <v>31.43</v>
      </c>
      <c r="O524" s="47"/>
      <c r="P524" s="47">
        <v>41.55</v>
      </c>
      <c r="Q524" s="45"/>
      <c r="R524" s="47">
        <v>10.4</v>
      </c>
      <c r="S524" s="677">
        <f>SUM(M524:P524)</f>
        <v>78.699999999999989</v>
      </c>
      <c r="T524" s="677">
        <f>SUM(MG[[#This Row],[G 710µ]:[G 450µ]])</f>
        <v>83.38</v>
      </c>
      <c r="U524" s="48"/>
      <c r="V524" s="47">
        <v>1.51</v>
      </c>
      <c r="W524" s="690">
        <v>6.4</v>
      </c>
      <c r="X524" s="46">
        <v>75.819999999999993</v>
      </c>
      <c r="Y524" s="46">
        <v>-0.41</v>
      </c>
      <c r="Z524" s="46">
        <v>21.5</v>
      </c>
      <c r="AA524" s="45"/>
      <c r="AB524" s="45"/>
      <c r="AC524" s="39"/>
      <c r="AD524" s="43"/>
      <c r="AE524" s="125"/>
      <c r="AF524" s="725" t="s">
        <v>55</v>
      </c>
      <c r="AG524" s="725" t="s">
        <v>55</v>
      </c>
      <c r="AH524" s="726" t="s">
        <v>55</v>
      </c>
      <c r="AI524" s="727"/>
      <c r="AJ524" s="728" t="s">
        <v>32</v>
      </c>
      <c r="AK524" s="1266" t="s">
        <v>4042</v>
      </c>
    </row>
    <row r="525" spans="1:37" ht="15.75" customHeight="1">
      <c r="A525" s="53">
        <v>46062</v>
      </c>
      <c r="B525" s="52" t="s">
        <v>3506</v>
      </c>
      <c r="C525" s="51">
        <v>0.375</v>
      </c>
      <c r="D525" s="50">
        <v>1728</v>
      </c>
      <c r="E525" s="686" t="s">
        <v>60</v>
      </c>
      <c r="F525" s="50" t="s">
        <v>55</v>
      </c>
      <c r="G525" s="49">
        <v>14.72</v>
      </c>
      <c r="H525" s="49"/>
      <c r="I525" s="49"/>
      <c r="J525" s="39"/>
      <c r="K525" s="45"/>
      <c r="L525" s="47">
        <v>2</v>
      </c>
      <c r="M525" s="47">
        <v>7</v>
      </c>
      <c r="N525" s="47">
        <v>32</v>
      </c>
      <c r="O525" s="47"/>
      <c r="P525" s="47">
        <v>41</v>
      </c>
      <c r="Q525" s="45"/>
      <c r="R525" s="47">
        <v>12</v>
      </c>
      <c r="S525" s="677">
        <f>SUM(M525:P525)</f>
        <v>80</v>
      </c>
      <c r="T525" s="677">
        <f>SUM(MG[[#This Row],[G 710µ]:[G 450µ]])</f>
        <v>85</v>
      </c>
      <c r="U525" s="48"/>
      <c r="V525" s="47">
        <v>2</v>
      </c>
      <c r="W525" s="690">
        <v>4</v>
      </c>
      <c r="X525" s="46">
        <v>76</v>
      </c>
      <c r="Y525" s="46">
        <v>0</v>
      </c>
      <c r="Z525" s="46">
        <v>22</v>
      </c>
      <c r="AA525" s="45"/>
      <c r="AB525" s="45"/>
      <c r="AC525" s="39"/>
      <c r="AD525" s="43"/>
      <c r="AE525" s="125"/>
      <c r="AF525" s="725" t="s">
        <v>55</v>
      </c>
      <c r="AG525" s="725" t="s">
        <v>55</v>
      </c>
      <c r="AH525" s="726" t="s">
        <v>55</v>
      </c>
      <c r="AI525" s="727"/>
      <c r="AJ525" s="728" t="s">
        <v>32</v>
      </c>
      <c r="AK525" s="1266" t="s">
        <v>4043</v>
      </c>
    </row>
    <row r="526" spans="1:37" ht="15.75" customHeight="1">
      <c r="A526" s="53">
        <v>45698</v>
      </c>
      <c r="B526" s="52" t="s">
        <v>3506</v>
      </c>
      <c r="C526" s="51">
        <v>0.40625</v>
      </c>
      <c r="D526" s="50">
        <v>1777</v>
      </c>
      <c r="E526" s="686" t="s">
        <v>60</v>
      </c>
      <c r="F526" s="50" t="s">
        <v>55</v>
      </c>
      <c r="G526" s="49">
        <v>14.2</v>
      </c>
      <c r="H526" s="49"/>
      <c r="I526" s="49">
        <v>14.4</v>
      </c>
      <c r="J526" s="39"/>
      <c r="K526" s="45"/>
      <c r="L526" s="47"/>
      <c r="M526" s="47"/>
      <c r="N526" s="47"/>
      <c r="O526" s="47"/>
      <c r="P526" s="47"/>
      <c r="Q526" s="45"/>
      <c r="R526" s="47"/>
      <c r="S526" s="677"/>
      <c r="T526" s="677"/>
      <c r="U526" s="48"/>
      <c r="V526" s="47"/>
      <c r="W526" s="47"/>
      <c r="X526" s="46">
        <v>75.900000000000006</v>
      </c>
      <c r="Y526" s="46">
        <v>-0.53</v>
      </c>
      <c r="Z526" s="46">
        <v>21.96</v>
      </c>
      <c r="AA526" s="45"/>
      <c r="AB526" s="45"/>
      <c r="AC526" s="39"/>
      <c r="AD526" s="43"/>
      <c r="AE526" s="125"/>
      <c r="AF526" s="725" t="s">
        <v>55</v>
      </c>
      <c r="AG526" s="725" t="s">
        <v>55</v>
      </c>
      <c r="AH526" s="726" t="s">
        <v>55</v>
      </c>
      <c r="AI526" s="727"/>
      <c r="AJ526" s="728" t="s">
        <v>32</v>
      </c>
      <c r="AK526" s="1266" t="s">
        <v>4044</v>
      </c>
    </row>
    <row r="527" spans="1:37" ht="15.75" customHeight="1">
      <c r="A527" s="53">
        <v>45701</v>
      </c>
      <c r="B527" s="52" t="s">
        <v>3506</v>
      </c>
      <c r="C527" s="51">
        <v>0.35416666666666669</v>
      </c>
      <c r="D527" s="50">
        <v>1838</v>
      </c>
      <c r="E527" s="686" t="s">
        <v>60</v>
      </c>
      <c r="F527" s="50" t="s">
        <v>55</v>
      </c>
      <c r="G527" s="49">
        <v>13.68</v>
      </c>
      <c r="H527" s="49"/>
      <c r="I527" s="49">
        <v>13.72</v>
      </c>
      <c r="J527" s="39">
        <v>0.62</v>
      </c>
      <c r="K527" s="45"/>
      <c r="L527" s="47"/>
      <c r="M527" s="47"/>
      <c r="N527" s="47"/>
      <c r="O527" s="47"/>
      <c r="P527" s="47"/>
      <c r="Q527" s="45"/>
      <c r="R527" s="47"/>
      <c r="S527" s="677"/>
      <c r="T527" s="677"/>
      <c r="U527" s="48"/>
      <c r="V527" s="47"/>
      <c r="W527" s="47"/>
      <c r="X527" s="46">
        <v>75.33</v>
      </c>
      <c r="Y527" s="46">
        <v>-0.47</v>
      </c>
      <c r="Z527" s="46">
        <v>22.83</v>
      </c>
      <c r="AA527" s="45">
        <v>2</v>
      </c>
      <c r="AB527" s="45">
        <v>17</v>
      </c>
      <c r="AC527" s="39"/>
      <c r="AD527" s="43"/>
      <c r="AE527" s="125"/>
      <c r="AF527" s="725" t="s">
        <v>55</v>
      </c>
      <c r="AG527" s="725" t="s">
        <v>55</v>
      </c>
      <c r="AH527" s="726" t="s">
        <v>55</v>
      </c>
      <c r="AI527" s="727"/>
      <c r="AJ527" s="728" t="s">
        <v>32</v>
      </c>
      <c r="AK527" s="1266" t="s">
        <v>4045</v>
      </c>
    </row>
    <row r="528" spans="1:37" ht="15.75" customHeight="1">
      <c r="A528" s="53">
        <v>45704</v>
      </c>
      <c r="B528" s="52" t="s">
        <v>3506</v>
      </c>
      <c r="C528" s="51">
        <v>0.45833333333333331</v>
      </c>
      <c r="D528" s="50">
        <v>1934</v>
      </c>
      <c r="E528" s="686" t="s">
        <v>60</v>
      </c>
      <c r="F528" s="50" t="s">
        <v>55</v>
      </c>
      <c r="G528" s="49">
        <v>14.19</v>
      </c>
      <c r="H528" s="49"/>
      <c r="I528" s="49"/>
      <c r="J528" s="39"/>
      <c r="K528" s="45"/>
      <c r="L528" s="47">
        <v>3.89</v>
      </c>
      <c r="M528" s="47">
        <v>9.59</v>
      </c>
      <c r="N528" s="47">
        <v>33.869999999999997</v>
      </c>
      <c r="O528" s="47"/>
      <c r="P528" s="47">
        <v>37.64</v>
      </c>
      <c r="Q528" s="45"/>
      <c r="R528" s="47">
        <v>8</v>
      </c>
      <c r="S528" s="677">
        <f>SUM(M528:P528)</f>
        <v>81.099999999999994</v>
      </c>
      <c r="T528" s="677">
        <f>SUM(MG[[#This Row],[G 710µ]:[G 450µ]])</f>
        <v>79.509999999999991</v>
      </c>
      <c r="U528" s="48"/>
      <c r="V528" s="47">
        <v>1</v>
      </c>
      <c r="W528" s="690">
        <v>3.8</v>
      </c>
      <c r="X528" s="46">
        <v>74.709999999999994</v>
      </c>
      <c r="Y528" s="46">
        <v>0.37</v>
      </c>
      <c r="Z528" s="46">
        <v>22.64</v>
      </c>
      <c r="AA528" s="45"/>
      <c r="AB528" s="45"/>
      <c r="AC528" s="39"/>
      <c r="AD528" s="43"/>
      <c r="AE528" s="125"/>
      <c r="AF528" s="725" t="s">
        <v>55</v>
      </c>
      <c r="AG528" s="725" t="s">
        <v>55</v>
      </c>
      <c r="AH528" s="726" t="s">
        <v>55</v>
      </c>
      <c r="AI528" s="727"/>
      <c r="AJ528" s="728" t="s">
        <v>32</v>
      </c>
      <c r="AK528" s="1266" t="s">
        <v>4046</v>
      </c>
    </row>
    <row r="529" spans="1:37" ht="15.75" customHeight="1">
      <c r="A529" s="53">
        <v>46070</v>
      </c>
      <c r="B529" s="52" t="s">
        <v>3506</v>
      </c>
      <c r="C529" s="51">
        <v>11263</v>
      </c>
      <c r="D529" s="50">
        <v>1969</v>
      </c>
      <c r="E529" s="686" t="s">
        <v>60</v>
      </c>
      <c r="F529" s="50" t="s">
        <v>55</v>
      </c>
      <c r="G529" s="49">
        <v>14.11</v>
      </c>
      <c r="H529" s="49"/>
      <c r="I529" s="49"/>
      <c r="J529" s="39"/>
      <c r="K529" s="45"/>
      <c r="L529" s="47">
        <v>3</v>
      </c>
      <c r="M529" s="47">
        <v>9.59</v>
      </c>
      <c r="N529" s="47">
        <v>35</v>
      </c>
      <c r="O529" s="47"/>
      <c r="P529" s="47">
        <v>38.200000000000003</v>
      </c>
      <c r="Q529" s="45"/>
      <c r="R529" s="47">
        <v>8.3000000000000007</v>
      </c>
      <c r="S529" s="677">
        <f>SUM(M529:P529)</f>
        <v>82.79</v>
      </c>
      <c r="T529" s="677">
        <f>SUM(MG[[#This Row],[G 710µ]:[G 450µ]])</f>
        <v>81.5</v>
      </c>
      <c r="U529" s="48"/>
      <c r="V529" s="47">
        <v>1.5</v>
      </c>
      <c r="W529" s="690">
        <v>3.4</v>
      </c>
      <c r="X529" s="46">
        <v>75.8</v>
      </c>
      <c r="Y529" s="46">
        <v>-0.13</v>
      </c>
      <c r="Z529" s="46">
        <v>22.7</v>
      </c>
      <c r="AA529" s="45">
        <v>1</v>
      </c>
      <c r="AB529" s="45">
        <v>20</v>
      </c>
      <c r="AC529" s="39"/>
      <c r="AD529" s="43"/>
      <c r="AE529" s="125"/>
      <c r="AF529" s="125"/>
      <c r="AG529" s="125"/>
      <c r="AH529" s="680"/>
      <c r="AI529" s="44"/>
      <c r="AJ529" s="44"/>
      <c r="AK529" s="44" t="s">
        <v>4047</v>
      </c>
    </row>
    <row r="530" spans="1:37" ht="15.75" customHeight="1">
      <c r="A530" s="53">
        <v>46071</v>
      </c>
      <c r="B530" s="52" t="s">
        <v>3506</v>
      </c>
      <c r="C530" s="51">
        <v>0.375</v>
      </c>
      <c r="D530" s="50">
        <v>1987</v>
      </c>
      <c r="E530" s="686" t="s">
        <v>60</v>
      </c>
      <c r="F530" s="50" t="s">
        <v>55</v>
      </c>
      <c r="G530" s="49">
        <v>14.02</v>
      </c>
      <c r="H530" s="49"/>
      <c r="I530" s="49"/>
      <c r="J530" s="39"/>
      <c r="K530" s="45"/>
      <c r="L530" s="47">
        <v>0.45</v>
      </c>
      <c r="M530" s="47">
        <v>2.65</v>
      </c>
      <c r="N530" s="47">
        <v>17.739999999999998</v>
      </c>
      <c r="O530" s="47"/>
      <c r="P530" s="47">
        <v>46.39</v>
      </c>
      <c r="Q530" s="45"/>
      <c r="R530" s="47">
        <v>23.32</v>
      </c>
      <c r="S530" s="677">
        <f>SUM(M530:P530)</f>
        <v>66.78</v>
      </c>
      <c r="T530" s="677">
        <f>SUM(MG[[#This Row],[G 710µ]:[G 450µ]])</f>
        <v>87.449999999999989</v>
      </c>
      <c r="U530" s="48"/>
      <c r="V530" s="47">
        <v>2</v>
      </c>
      <c r="W530" s="690">
        <v>6</v>
      </c>
      <c r="X530" s="46">
        <v>77.849999999999994</v>
      </c>
      <c r="Y530" s="46">
        <v>-0.43</v>
      </c>
      <c r="Z530" s="46">
        <v>22.92</v>
      </c>
      <c r="AA530" s="45">
        <v>2</v>
      </c>
      <c r="AB530" s="45">
        <v>15</v>
      </c>
      <c r="AC530" s="39"/>
      <c r="AD530" s="43"/>
      <c r="AE530" s="125"/>
      <c r="AF530" s="125"/>
      <c r="AG530" s="125"/>
      <c r="AH530" s="680"/>
      <c r="AI530" s="44"/>
      <c r="AJ530" s="44"/>
      <c r="AK530" s="44" t="s">
        <v>4048</v>
      </c>
    </row>
    <row r="531" spans="1:37" ht="15.75" customHeight="1">
      <c r="A531" s="53">
        <v>46072</v>
      </c>
      <c r="B531" s="52" t="s">
        <v>3506</v>
      </c>
      <c r="C531" s="51">
        <v>0.41666666666666669</v>
      </c>
      <c r="D531" s="50">
        <v>2025</v>
      </c>
      <c r="E531" s="686" t="s">
        <v>60</v>
      </c>
      <c r="F531" s="50" t="s">
        <v>55</v>
      </c>
      <c r="G531" s="49">
        <v>14.29</v>
      </c>
      <c r="H531" s="49"/>
      <c r="I531" s="49">
        <v>14</v>
      </c>
      <c r="J531" s="39">
        <v>0.6</v>
      </c>
      <c r="K531" s="45"/>
      <c r="L531" s="47">
        <v>0.51</v>
      </c>
      <c r="M531" s="47">
        <v>1.1599999999999999</v>
      </c>
      <c r="N531" s="47">
        <v>10.9</v>
      </c>
      <c r="O531" s="47"/>
      <c r="P531" s="47">
        <v>43.81</v>
      </c>
      <c r="Q531" s="45"/>
      <c r="R531" s="47">
        <v>32.17</v>
      </c>
      <c r="S531" s="677">
        <f>SUM(M531:P531)</f>
        <v>55.870000000000005</v>
      </c>
      <c r="T531" s="677">
        <f>SUM(MG[[#This Row],[G 710µ]:[G 450µ]])</f>
        <v>86.88</v>
      </c>
      <c r="U531" s="48"/>
      <c r="V531" s="47">
        <v>2.98</v>
      </c>
      <c r="W531" s="690">
        <v>8.02</v>
      </c>
      <c r="X531" s="46">
        <v>78.209999999999994</v>
      </c>
      <c r="Y531" s="46">
        <v>-0.64</v>
      </c>
      <c r="Z531" s="46">
        <v>23.84</v>
      </c>
      <c r="AA531" s="45">
        <v>3</v>
      </c>
      <c r="AB531" s="45">
        <v>18</v>
      </c>
      <c r="AC531" s="39"/>
      <c r="AD531" s="43"/>
      <c r="AE531" s="125"/>
      <c r="AF531" s="125"/>
      <c r="AG531" s="125"/>
      <c r="AH531" s="680"/>
      <c r="AI531" s="44"/>
      <c r="AJ531" s="44"/>
      <c r="AK531" s="44" t="s">
        <v>4049</v>
      </c>
    </row>
    <row r="532" spans="1:37" ht="15.75" customHeight="1">
      <c r="A532" s="53">
        <v>46083</v>
      </c>
      <c r="B532" s="52" t="s">
        <v>3542</v>
      </c>
      <c r="C532" s="51">
        <v>0.35416666666666669</v>
      </c>
      <c r="D532" s="50">
        <v>2315</v>
      </c>
      <c r="E532" s="686" t="s">
        <v>60</v>
      </c>
      <c r="F532" s="50" t="s">
        <v>55</v>
      </c>
      <c r="G532" s="49">
        <v>14.32</v>
      </c>
      <c r="H532" s="49"/>
      <c r="I532" s="49"/>
      <c r="J532" s="39"/>
      <c r="K532" s="45"/>
      <c r="L532" s="47">
        <v>1.49</v>
      </c>
      <c r="M532" s="47">
        <v>3.77</v>
      </c>
      <c r="N532" s="47">
        <v>13.55</v>
      </c>
      <c r="O532" s="47"/>
      <c r="P532" s="47">
        <v>42.75</v>
      </c>
      <c r="Q532" s="45"/>
      <c r="R532" s="47">
        <v>29.11</v>
      </c>
      <c r="S532" s="677">
        <f>SUM(M532:P532)</f>
        <v>60.07</v>
      </c>
      <c r="T532" s="677">
        <f>SUM(MG[[#This Row],[G 710µ]:[G 450µ]])</f>
        <v>85.41</v>
      </c>
      <c r="U532" s="48"/>
      <c r="V532" s="47">
        <v>2.02</v>
      </c>
      <c r="W532" s="690">
        <v>6.7</v>
      </c>
      <c r="X532" s="46">
        <v>77.73</v>
      </c>
      <c r="Y532" s="46">
        <v>-0.04</v>
      </c>
      <c r="Z532" s="46">
        <v>22.29</v>
      </c>
      <c r="AA532" s="45">
        <v>2</v>
      </c>
      <c r="AB532" s="45">
        <v>20</v>
      </c>
      <c r="AC532" s="39"/>
      <c r="AD532" s="43"/>
      <c r="AE532" s="125"/>
      <c r="AF532" s="125"/>
      <c r="AG532" s="125"/>
      <c r="AH532" s="680"/>
      <c r="AI532" s="44"/>
      <c r="AJ532" s="44"/>
      <c r="AK532" s="44" t="s">
        <v>4049</v>
      </c>
    </row>
  </sheetData>
  <conditionalFormatting sqref="G276:I297">
    <cfRule type="cellIs" dxfId="1013" priority="1501" operator="greaterThan">
      <formula>15</formula>
    </cfRule>
    <cfRule type="cellIs" dxfId="1012" priority="1502" operator="between">
      <formula>14.5</formula>
      <formula>15</formula>
    </cfRule>
    <cfRule type="cellIs" dxfId="1011" priority="1503" operator="greaterThan">
      <formula>15</formula>
    </cfRule>
  </conditionalFormatting>
  <conditionalFormatting sqref="Z276 Z278:Z281 Z283:Z298">
    <cfRule type="cellIs" dxfId="1010" priority="1512" stopIfTrue="1" operator="lessThan">
      <formula>18</formula>
    </cfRule>
  </conditionalFormatting>
  <conditionalFormatting sqref="AC276:AC299">
    <cfRule type="cellIs" dxfId="1009" priority="1510" operator="greaterThan">
      <formula>1.3</formula>
    </cfRule>
    <cfRule type="cellIs" dxfId="1008" priority="1511" operator="between">
      <formula>1.1</formula>
      <formula>1.3</formula>
    </cfRule>
  </conditionalFormatting>
  <conditionalFormatting sqref="G142:G275">
    <cfRule type="cellIs" dxfId="1007" priority="854" operator="greaterThan">
      <formula>15</formula>
    </cfRule>
    <cfRule type="cellIs" dxfId="1006" priority="855" operator="between">
      <formula>14.5</formula>
      <formula>15</formula>
    </cfRule>
    <cfRule type="cellIs" dxfId="1005" priority="856" operator="greaterThan">
      <formula>15</formula>
    </cfRule>
  </conditionalFormatting>
  <conditionalFormatting sqref="G116:I141">
    <cfRule type="cellIs" dxfId="1004" priority="858" operator="greaterThan">
      <formula>15</formula>
    </cfRule>
    <cfRule type="cellIs" dxfId="1003" priority="859" operator="between">
      <formula>14.5</formula>
      <formula>15</formula>
    </cfRule>
    <cfRule type="cellIs" dxfId="1002" priority="860" operator="greaterThan">
      <formula>15</formula>
    </cfRule>
  </conditionalFormatting>
  <conditionalFormatting sqref="H142:I171">
    <cfRule type="cellIs" dxfId="1001" priority="845" operator="greaterThan">
      <formula>15</formula>
    </cfRule>
    <cfRule type="cellIs" dxfId="1000" priority="846" operator="between">
      <formula>14.5</formula>
      <formula>15</formula>
    </cfRule>
    <cfRule type="cellIs" dxfId="999" priority="847" operator="greaterThan">
      <formula>15</formula>
    </cfRule>
  </conditionalFormatting>
  <conditionalFormatting sqref="Z116:Z165">
    <cfRule type="cellIs" dxfId="998" priority="863" stopIfTrue="1" operator="lessThan">
      <formula>18</formula>
    </cfRule>
  </conditionalFormatting>
  <conditionalFormatting sqref="AC116:AC275">
    <cfRule type="cellIs" dxfId="997" priority="861" operator="greaterThan">
      <formula>1.3</formula>
    </cfRule>
    <cfRule type="cellIs" dxfId="996" priority="862" operator="between">
      <formula>1.1</formula>
      <formula>1.3</formula>
    </cfRule>
  </conditionalFormatting>
  <conditionalFormatting sqref="H172:I172">
    <cfRule type="cellIs" dxfId="995" priority="842" operator="greaterThan">
      <formula>15</formula>
    </cfRule>
    <cfRule type="cellIs" dxfId="994" priority="843" operator="between">
      <formula>14.5</formula>
      <formula>15</formula>
    </cfRule>
    <cfRule type="cellIs" dxfId="993" priority="844" operator="greaterThan">
      <formula>15</formula>
    </cfRule>
  </conditionalFormatting>
  <conditionalFormatting sqref="H173:I173">
    <cfRule type="cellIs" dxfId="992" priority="839" operator="greaterThan">
      <formula>15</formula>
    </cfRule>
    <cfRule type="cellIs" dxfId="991" priority="840" operator="between">
      <formula>14.5</formula>
      <formula>15</formula>
    </cfRule>
    <cfRule type="cellIs" dxfId="990" priority="841" operator="greaterThan">
      <formula>15</formula>
    </cfRule>
  </conditionalFormatting>
  <conditionalFormatting sqref="H174:I174">
    <cfRule type="cellIs" dxfId="989" priority="836" operator="greaterThan">
      <formula>15</formula>
    </cfRule>
    <cfRule type="cellIs" dxfId="988" priority="837" operator="between">
      <formula>14.5</formula>
      <formula>15</formula>
    </cfRule>
    <cfRule type="cellIs" dxfId="987" priority="838" operator="greaterThan">
      <formula>15</formula>
    </cfRule>
  </conditionalFormatting>
  <conditionalFormatting sqref="H175:I175">
    <cfRule type="cellIs" dxfId="986" priority="831" operator="greaterThan">
      <formula>15</formula>
    </cfRule>
    <cfRule type="cellIs" dxfId="985" priority="832" operator="between">
      <formula>14.5</formula>
      <formula>15</formula>
    </cfRule>
    <cfRule type="cellIs" dxfId="984" priority="833" operator="greaterThan">
      <formula>15</formula>
    </cfRule>
  </conditionalFormatting>
  <conditionalFormatting sqref="Z175:Z180 Z182">
    <cfRule type="cellIs" dxfId="983" priority="835" stopIfTrue="1" operator="lessThan">
      <formula>18</formula>
    </cfRule>
  </conditionalFormatting>
  <conditionalFormatting sqref="H176:I176">
    <cfRule type="cellIs" dxfId="982" priority="828" operator="greaterThan">
      <formula>15</formula>
    </cfRule>
    <cfRule type="cellIs" dxfId="981" priority="829" operator="between">
      <formula>14.5</formula>
      <formula>15</formula>
    </cfRule>
    <cfRule type="cellIs" dxfId="980" priority="830" operator="greaterThan">
      <formula>15</formula>
    </cfRule>
  </conditionalFormatting>
  <conditionalFormatting sqref="H177:I177">
    <cfRule type="cellIs" dxfId="979" priority="825" operator="greaterThan">
      <formula>15</formula>
    </cfRule>
    <cfRule type="cellIs" dxfId="978" priority="826" operator="between">
      <formula>14.5</formula>
      <formula>15</formula>
    </cfRule>
    <cfRule type="cellIs" dxfId="977" priority="827" operator="greaterThan">
      <formula>15</formula>
    </cfRule>
  </conditionalFormatting>
  <conditionalFormatting sqref="H178:I178">
    <cfRule type="cellIs" dxfId="976" priority="822" operator="greaterThan">
      <formula>15</formula>
    </cfRule>
    <cfRule type="cellIs" dxfId="975" priority="823" operator="between">
      <formula>14.5</formula>
      <formula>15</formula>
    </cfRule>
    <cfRule type="cellIs" dxfId="974" priority="824" operator="greaterThan">
      <formula>15</formula>
    </cfRule>
  </conditionalFormatting>
  <conditionalFormatting sqref="H179:I179">
    <cfRule type="cellIs" dxfId="973" priority="818" operator="greaterThan">
      <formula>15</formula>
    </cfRule>
    <cfRule type="cellIs" dxfId="972" priority="819" operator="between">
      <formula>14.5</formula>
      <formula>15</formula>
    </cfRule>
    <cfRule type="cellIs" dxfId="971" priority="820" operator="greaterThan">
      <formula>15</formula>
    </cfRule>
  </conditionalFormatting>
  <conditionalFormatting sqref="H180:I181">
    <cfRule type="cellIs" dxfId="970" priority="815" operator="greaterThan">
      <formula>15</formula>
    </cfRule>
    <cfRule type="cellIs" dxfId="969" priority="816" operator="between">
      <formula>14.5</formula>
      <formula>15</formula>
    </cfRule>
    <cfRule type="cellIs" dxfId="968" priority="817" operator="greaterThan">
      <formula>15</formula>
    </cfRule>
  </conditionalFormatting>
  <conditionalFormatting sqref="H182:I182">
    <cfRule type="cellIs" dxfId="967" priority="812" operator="greaterThan">
      <formula>15</formula>
    </cfRule>
    <cfRule type="cellIs" dxfId="966" priority="813" operator="between">
      <formula>14.5</formula>
      <formula>15</formula>
    </cfRule>
    <cfRule type="cellIs" dxfId="965" priority="814" operator="greaterThan">
      <formula>15</formula>
    </cfRule>
  </conditionalFormatting>
  <conditionalFormatting sqref="H183:I183">
    <cfRule type="cellIs" dxfId="964" priority="809" operator="greaterThan">
      <formula>15</formula>
    </cfRule>
    <cfRule type="cellIs" dxfId="963" priority="810" operator="between">
      <formula>14.5</formula>
      <formula>15</formula>
    </cfRule>
    <cfRule type="cellIs" dxfId="962" priority="811" operator="greaterThan">
      <formula>15</formula>
    </cfRule>
  </conditionalFormatting>
  <conditionalFormatting sqref="H184:I184">
    <cfRule type="cellIs" dxfId="961" priority="806" operator="greaterThan">
      <formula>15</formula>
    </cfRule>
    <cfRule type="cellIs" dxfId="960" priority="807" operator="between">
      <formula>14.5</formula>
      <formula>15</formula>
    </cfRule>
    <cfRule type="cellIs" dxfId="959" priority="808" operator="greaterThan">
      <formula>15</formula>
    </cfRule>
  </conditionalFormatting>
  <conditionalFormatting sqref="H185:I185">
    <cfRule type="cellIs" dxfId="958" priority="802" operator="greaterThan">
      <formula>15</formula>
    </cfRule>
    <cfRule type="cellIs" dxfId="957" priority="803" operator="between">
      <formula>14.5</formula>
      <formula>15</formula>
    </cfRule>
    <cfRule type="cellIs" dxfId="956" priority="804" operator="greaterThan">
      <formula>15</formula>
    </cfRule>
  </conditionalFormatting>
  <conditionalFormatting sqref="H186:I186">
    <cfRule type="cellIs" dxfId="955" priority="799" operator="greaterThan">
      <formula>15</formula>
    </cfRule>
    <cfRule type="cellIs" dxfId="954" priority="800" operator="between">
      <formula>14.5</formula>
      <formula>15</formula>
    </cfRule>
    <cfRule type="cellIs" dxfId="953" priority="801" operator="greaterThan">
      <formula>15</formula>
    </cfRule>
  </conditionalFormatting>
  <conditionalFormatting sqref="H187:I187">
    <cfRule type="cellIs" dxfId="952" priority="796" operator="greaterThan">
      <formula>15</formula>
    </cfRule>
    <cfRule type="cellIs" dxfId="951" priority="797" operator="between">
      <formula>14.5</formula>
      <formula>15</formula>
    </cfRule>
    <cfRule type="cellIs" dxfId="950" priority="798" operator="greaterThan">
      <formula>15</formula>
    </cfRule>
  </conditionalFormatting>
  <conditionalFormatting sqref="H188:I188">
    <cfRule type="cellIs" dxfId="949" priority="792" operator="greaterThan">
      <formula>15</formula>
    </cfRule>
    <cfRule type="cellIs" dxfId="948" priority="793" operator="between">
      <formula>14.5</formula>
      <formula>15</formula>
    </cfRule>
    <cfRule type="cellIs" dxfId="947" priority="794" operator="greaterThan">
      <formula>15</formula>
    </cfRule>
  </conditionalFormatting>
  <conditionalFormatting sqref="H189:I189">
    <cfRule type="cellIs" dxfId="946" priority="789" operator="greaterThan">
      <formula>15</formula>
    </cfRule>
    <cfRule type="cellIs" dxfId="945" priority="790" operator="between">
      <formula>14.5</formula>
      <formula>15</formula>
    </cfRule>
    <cfRule type="cellIs" dxfId="944" priority="791" operator="greaterThan">
      <formula>15</formula>
    </cfRule>
  </conditionalFormatting>
  <conditionalFormatting sqref="H190:I190">
    <cfRule type="cellIs" dxfId="943" priority="786" operator="greaterThan">
      <formula>15</formula>
    </cfRule>
    <cfRule type="cellIs" dxfId="942" priority="787" operator="between">
      <formula>14.5</formula>
      <formula>15</formula>
    </cfRule>
    <cfRule type="cellIs" dxfId="941" priority="788" operator="greaterThan">
      <formula>15</formula>
    </cfRule>
  </conditionalFormatting>
  <conditionalFormatting sqref="H191:I191">
    <cfRule type="cellIs" dxfId="940" priority="782" operator="greaterThan">
      <formula>15</formula>
    </cfRule>
    <cfRule type="cellIs" dxfId="939" priority="783" operator="between">
      <formula>14.5</formula>
      <formula>15</formula>
    </cfRule>
    <cfRule type="cellIs" dxfId="938" priority="784" operator="greaterThan">
      <formula>15</formula>
    </cfRule>
  </conditionalFormatting>
  <conditionalFormatting sqref="H192:I192">
    <cfRule type="cellIs" dxfId="937" priority="779" operator="greaterThan">
      <formula>15</formula>
    </cfRule>
    <cfRule type="cellIs" dxfId="936" priority="780" operator="between">
      <formula>14.5</formula>
      <formula>15</formula>
    </cfRule>
    <cfRule type="cellIs" dxfId="935" priority="781" operator="greaterThan">
      <formula>15</formula>
    </cfRule>
  </conditionalFormatting>
  <conditionalFormatting sqref="H193:I193">
    <cfRule type="cellIs" dxfId="934" priority="776" operator="greaterThan">
      <formula>15</formula>
    </cfRule>
    <cfRule type="cellIs" dxfId="933" priority="777" operator="between">
      <formula>14.5</formula>
      <formula>15</formula>
    </cfRule>
    <cfRule type="cellIs" dxfId="932" priority="778" operator="greaterThan">
      <formula>15</formula>
    </cfRule>
  </conditionalFormatting>
  <conditionalFormatting sqref="H194:I194">
    <cfRule type="cellIs" dxfId="931" priority="773" operator="greaterThan">
      <formula>15</formula>
    </cfRule>
    <cfRule type="cellIs" dxfId="930" priority="774" operator="between">
      <formula>14.5</formula>
      <formula>15</formula>
    </cfRule>
    <cfRule type="cellIs" dxfId="929" priority="775" operator="greaterThan">
      <formula>15</formula>
    </cfRule>
  </conditionalFormatting>
  <conditionalFormatting sqref="H195:I195">
    <cfRule type="cellIs" dxfId="928" priority="768" operator="greaterThan">
      <formula>15</formula>
    </cfRule>
    <cfRule type="cellIs" dxfId="927" priority="769" operator="between">
      <formula>14.5</formula>
      <formula>15</formula>
    </cfRule>
    <cfRule type="cellIs" dxfId="926" priority="770" operator="greaterThan">
      <formula>15</formula>
    </cfRule>
  </conditionalFormatting>
  <conditionalFormatting sqref="H196:I196">
    <cfRule type="cellIs" dxfId="925" priority="765" operator="greaterThan">
      <formula>15</formula>
    </cfRule>
    <cfRule type="cellIs" dxfId="924" priority="766" operator="between">
      <formula>14.5</formula>
      <formula>15</formula>
    </cfRule>
    <cfRule type="cellIs" dxfId="923" priority="767" operator="greaterThan">
      <formula>15</formula>
    </cfRule>
  </conditionalFormatting>
  <conditionalFormatting sqref="H197:I197">
    <cfRule type="cellIs" dxfId="922" priority="762" operator="greaterThan">
      <formula>15</formula>
    </cfRule>
    <cfRule type="cellIs" dxfId="921" priority="763" operator="between">
      <formula>14.5</formula>
      <formula>15</formula>
    </cfRule>
    <cfRule type="cellIs" dxfId="920" priority="764" operator="greaterThan">
      <formula>15</formula>
    </cfRule>
  </conditionalFormatting>
  <conditionalFormatting sqref="H198:I198">
    <cfRule type="cellIs" dxfId="919" priority="759" operator="greaterThan">
      <formula>15</formula>
    </cfRule>
    <cfRule type="cellIs" dxfId="918" priority="760" operator="between">
      <formula>14.5</formula>
      <formula>15</formula>
    </cfRule>
    <cfRule type="cellIs" dxfId="917" priority="761" operator="greaterThan">
      <formula>15</formula>
    </cfRule>
  </conditionalFormatting>
  <conditionalFormatting sqref="H199:I199">
    <cfRule type="cellIs" dxfId="916" priority="756" operator="greaterThan">
      <formula>15</formula>
    </cfRule>
    <cfRule type="cellIs" dxfId="915" priority="757" operator="between">
      <formula>14.5</formula>
      <formula>15</formula>
    </cfRule>
    <cfRule type="cellIs" dxfId="914" priority="758" operator="greaterThan">
      <formula>15</formula>
    </cfRule>
  </conditionalFormatting>
  <conditionalFormatting sqref="H200:I200">
    <cfRule type="cellIs" dxfId="913" priority="752" operator="greaterThan">
      <formula>15</formula>
    </cfRule>
    <cfRule type="cellIs" dxfId="912" priority="753" operator="between">
      <formula>14.5</formula>
      <formula>15</formula>
    </cfRule>
    <cfRule type="cellIs" dxfId="911" priority="754" operator="greaterThan">
      <formula>15</formula>
    </cfRule>
  </conditionalFormatting>
  <conditionalFormatting sqref="H201:I201">
    <cfRule type="cellIs" dxfId="910" priority="749" operator="greaterThan">
      <formula>15</formula>
    </cfRule>
    <cfRule type="cellIs" dxfId="909" priority="750" operator="between">
      <formula>14.5</formula>
      <formula>15</formula>
    </cfRule>
    <cfRule type="cellIs" dxfId="908" priority="751" operator="greaterThan">
      <formula>15</formula>
    </cfRule>
  </conditionalFormatting>
  <conditionalFormatting sqref="H202:I202">
    <cfRule type="cellIs" dxfId="907" priority="746" operator="greaterThan">
      <formula>15</formula>
    </cfRule>
    <cfRule type="cellIs" dxfId="906" priority="747" operator="between">
      <formula>14.5</formula>
      <formula>15</formula>
    </cfRule>
    <cfRule type="cellIs" dxfId="905" priority="748" operator="greaterThan">
      <formula>15</formula>
    </cfRule>
  </conditionalFormatting>
  <conditionalFormatting sqref="H203:I203">
    <cfRule type="cellIs" dxfId="904" priority="743" operator="greaterThan">
      <formula>15</formula>
    </cfRule>
    <cfRule type="cellIs" dxfId="903" priority="744" operator="between">
      <formula>14.5</formula>
      <formula>15</formula>
    </cfRule>
    <cfRule type="cellIs" dxfId="902" priority="745" operator="greaterThan">
      <formula>15</formula>
    </cfRule>
  </conditionalFormatting>
  <conditionalFormatting sqref="H204:I204">
    <cfRule type="cellIs" dxfId="901" priority="739" operator="greaterThan">
      <formula>15</formula>
    </cfRule>
    <cfRule type="cellIs" dxfId="900" priority="740" operator="between">
      <formula>14.5</formula>
      <formula>15</formula>
    </cfRule>
    <cfRule type="cellIs" dxfId="899" priority="741" operator="greaterThan">
      <formula>15</formula>
    </cfRule>
  </conditionalFormatting>
  <conditionalFormatting sqref="H205:I205">
    <cfRule type="cellIs" dxfId="898" priority="736" operator="greaterThan">
      <formula>15</formula>
    </cfRule>
    <cfRule type="cellIs" dxfId="897" priority="737" operator="between">
      <formula>14.5</formula>
      <formula>15</formula>
    </cfRule>
    <cfRule type="cellIs" dxfId="896" priority="738" operator="greaterThan">
      <formula>15</formula>
    </cfRule>
  </conditionalFormatting>
  <conditionalFormatting sqref="H206:I206">
    <cfRule type="cellIs" dxfId="895" priority="732" operator="greaterThan">
      <formula>15</formula>
    </cfRule>
    <cfRule type="cellIs" dxfId="894" priority="733" operator="between">
      <formula>14.5</formula>
      <formula>15</formula>
    </cfRule>
    <cfRule type="cellIs" dxfId="893" priority="734" operator="greaterThan">
      <formula>15</formula>
    </cfRule>
  </conditionalFormatting>
  <conditionalFormatting sqref="H207:I207">
    <cfRule type="cellIs" dxfId="892" priority="729" operator="greaterThan">
      <formula>15</formula>
    </cfRule>
    <cfRule type="cellIs" dxfId="891" priority="730" operator="between">
      <formula>14.5</formula>
      <formula>15</formula>
    </cfRule>
    <cfRule type="cellIs" dxfId="890" priority="731" operator="greaterThan">
      <formula>15</formula>
    </cfRule>
  </conditionalFormatting>
  <conditionalFormatting sqref="H208:I208">
    <cfRule type="cellIs" dxfId="889" priority="726" operator="greaterThan">
      <formula>15</formula>
    </cfRule>
    <cfRule type="cellIs" dxfId="888" priority="727" operator="between">
      <formula>14.5</formula>
      <formula>15</formula>
    </cfRule>
    <cfRule type="cellIs" dxfId="887" priority="728" operator="greaterThan">
      <formula>15</formula>
    </cfRule>
  </conditionalFormatting>
  <conditionalFormatting sqref="H209:I209">
    <cfRule type="cellIs" dxfId="886" priority="723" operator="greaterThan">
      <formula>15</formula>
    </cfRule>
    <cfRule type="cellIs" dxfId="885" priority="724" operator="between">
      <formula>14.5</formula>
      <formula>15</formula>
    </cfRule>
    <cfRule type="cellIs" dxfId="884" priority="725" operator="greaterThan">
      <formula>15</formula>
    </cfRule>
  </conditionalFormatting>
  <conditionalFormatting sqref="H210:I210">
    <cfRule type="cellIs" dxfId="883" priority="720" operator="greaterThan">
      <formula>15</formula>
    </cfRule>
    <cfRule type="cellIs" dxfId="882" priority="721" operator="between">
      <formula>14.5</formula>
      <formula>15</formula>
    </cfRule>
    <cfRule type="cellIs" dxfId="881" priority="722" operator="greaterThan">
      <formula>15</formula>
    </cfRule>
  </conditionalFormatting>
  <conditionalFormatting sqref="H211:I211">
    <cfRule type="cellIs" dxfId="880" priority="717" operator="greaterThan">
      <formula>15</formula>
    </cfRule>
    <cfRule type="cellIs" dxfId="879" priority="718" operator="between">
      <formula>14.5</formula>
      <formula>15</formula>
    </cfRule>
    <cfRule type="cellIs" dxfId="878" priority="719" operator="greaterThan">
      <formula>15</formula>
    </cfRule>
  </conditionalFormatting>
  <conditionalFormatting sqref="H212:I212">
    <cfRule type="cellIs" dxfId="877" priority="713" operator="greaterThan">
      <formula>15</formula>
    </cfRule>
    <cfRule type="cellIs" dxfId="876" priority="714" operator="between">
      <formula>14.5</formula>
      <formula>15</formula>
    </cfRule>
    <cfRule type="cellIs" dxfId="875" priority="715" operator="greaterThan">
      <formula>15</formula>
    </cfRule>
  </conditionalFormatting>
  <conditionalFormatting sqref="H213:I213">
    <cfRule type="cellIs" dxfId="874" priority="710" operator="greaterThan">
      <formula>15</formula>
    </cfRule>
    <cfRule type="cellIs" dxfId="873" priority="711" operator="between">
      <formula>14.5</formula>
      <formula>15</formula>
    </cfRule>
    <cfRule type="cellIs" dxfId="872" priority="712" operator="greaterThan">
      <formula>15</formula>
    </cfRule>
  </conditionalFormatting>
  <conditionalFormatting sqref="H214:I214">
    <cfRule type="cellIs" dxfId="871" priority="707" operator="greaterThan">
      <formula>15</formula>
    </cfRule>
    <cfRule type="cellIs" dxfId="870" priority="708" operator="between">
      <formula>14.5</formula>
      <formula>15</formula>
    </cfRule>
    <cfRule type="cellIs" dxfId="869" priority="709" operator="greaterThan">
      <formula>15</formula>
    </cfRule>
  </conditionalFormatting>
  <conditionalFormatting sqref="H215:I215">
    <cfRule type="cellIs" dxfId="868" priority="704" operator="greaterThan">
      <formula>15</formula>
    </cfRule>
    <cfRule type="cellIs" dxfId="867" priority="705" operator="between">
      <formula>14.5</formula>
      <formula>15</formula>
    </cfRule>
    <cfRule type="cellIs" dxfId="866" priority="706" operator="greaterThan">
      <formula>15</formula>
    </cfRule>
  </conditionalFormatting>
  <conditionalFormatting sqref="H216:I216">
    <cfRule type="cellIs" dxfId="865" priority="701" operator="greaterThan">
      <formula>15</formula>
    </cfRule>
    <cfRule type="cellIs" dxfId="864" priority="702" operator="between">
      <formula>14.5</formula>
      <formula>15</formula>
    </cfRule>
    <cfRule type="cellIs" dxfId="863" priority="703" operator="greaterThan">
      <formula>15</formula>
    </cfRule>
  </conditionalFormatting>
  <conditionalFormatting sqref="H217:I217">
    <cfRule type="cellIs" dxfId="862" priority="698" operator="greaterThan">
      <formula>15</formula>
    </cfRule>
    <cfRule type="cellIs" dxfId="861" priority="699" operator="between">
      <formula>14.5</formula>
      <formula>15</formula>
    </cfRule>
    <cfRule type="cellIs" dxfId="860" priority="700" operator="greaterThan">
      <formula>15</formula>
    </cfRule>
  </conditionalFormatting>
  <conditionalFormatting sqref="H218:I218">
    <cfRule type="cellIs" dxfId="859" priority="695" operator="greaterThan">
      <formula>15</formula>
    </cfRule>
    <cfRule type="cellIs" dxfId="858" priority="696" operator="between">
      <formula>14.5</formula>
      <formula>15</formula>
    </cfRule>
    <cfRule type="cellIs" dxfId="857" priority="697" operator="greaterThan">
      <formula>15</formula>
    </cfRule>
  </conditionalFormatting>
  <conditionalFormatting sqref="H219:I219">
    <cfRule type="cellIs" dxfId="856" priority="692" operator="greaterThan">
      <formula>15</formula>
    </cfRule>
    <cfRule type="cellIs" dxfId="855" priority="693" operator="between">
      <formula>14.5</formula>
      <formula>15</formula>
    </cfRule>
    <cfRule type="cellIs" dxfId="854" priority="694" operator="greaterThan">
      <formula>15</formula>
    </cfRule>
  </conditionalFormatting>
  <conditionalFormatting sqref="H220:I220">
    <cfRule type="cellIs" dxfId="853" priority="689" operator="greaterThan">
      <formula>15</formula>
    </cfRule>
    <cfRule type="cellIs" dxfId="852" priority="690" operator="between">
      <formula>14.5</formula>
      <formula>15</formula>
    </cfRule>
    <cfRule type="cellIs" dxfId="851" priority="691" operator="greaterThan">
      <formula>15</formula>
    </cfRule>
  </conditionalFormatting>
  <conditionalFormatting sqref="H221:I221">
    <cfRule type="cellIs" dxfId="850" priority="686" operator="greaterThan">
      <formula>15</formula>
    </cfRule>
    <cfRule type="cellIs" dxfId="849" priority="687" operator="between">
      <formula>14.5</formula>
      <formula>15</formula>
    </cfRule>
    <cfRule type="cellIs" dxfId="848" priority="688" operator="greaterThan">
      <formula>15</formula>
    </cfRule>
  </conditionalFormatting>
  <conditionalFormatting sqref="H222:I222">
    <cfRule type="cellIs" dxfId="847" priority="683" operator="greaterThan">
      <formula>15</formula>
    </cfRule>
    <cfRule type="cellIs" dxfId="846" priority="684" operator="between">
      <formula>14.5</formula>
      <formula>15</formula>
    </cfRule>
    <cfRule type="cellIs" dxfId="845" priority="685" operator="greaterThan">
      <formula>15</formula>
    </cfRule>
  </conditionalFormatting>
  <conditionalFormatting sqref="H223:I223">
    <cfRule type="cellIs" dxfId="844" priority="679" operator="greaterThan">
      <formula>15</formula>
    </cfRule>
    <cfRule type="cellIs" dxfId="843" priority="680" operator="between">
      <formula>14.5</formula>
      <formula>15</formula>
    </cfRule>
    <cfRule type="cellIs" dxfId="842" priority="681" operator="greaterThan">
      <formula>15</formula>
    </cfRule>
  </conditionalFormatting>
  <conditionalFormatting sqref="H224:I224">
    <cfRule type="cellIs" dxfId="841" priority="675" operator="greaterThan">
      <formula>15</formula>
    </cfRule>
    <cfRule type="cellIs" dxfId="840" priority="676" operator="between">
      <formula>14.5</formula>
      <formula>15</formula>
    </cfRule>
    <cfRule type="cellIs" dxfId="839" priority="677" operator="greaterThan">
      <formula>15</formula>
    </cfRule>
  </conditionalFormatting>
  <conditionalFormatting sqref="H225:I225">
    <cfRule type="cellIs" dxfId="838" priority="672" operator="greaterThan">
      <formula>15</formula>
    </cfRule>
    <cfRule type="cellIs" dxfId="837" priority="673" operator="between">
      <formula>14.5</formula>
      <formula>15</formula>
    </cfRule>
    <cfRule type="cellIs" dxfId="836" priority="674" operator="greaterThan">
      <formula>15</formula>
    </cfRule>
  </conditionalFormatting>
  <conditionalFormatting sqref="H226:I226">
    <cfRule type="cellIs" dxfId="835" priority="669" operator="greaterThan">
      <formula>15</formula>
    </cfRule>
    <cfRule type="cellIs" dxfId="834" priority="670" operator="between">
      <formula>14.5</formula>
      <formula>15</formula>
    </cfRule>
    <cfRule type="cellIs" dxfId="833" priority="671" operator="greaterThan">
      <formula>15</formula>
    </cfRule>
  </conditionalFormatting>
  <conditionalFormatting sqref="H227:I227">
    <cfRule type="cellIs" dxfId="832" priority="665" operator="greaterThan">
      <formula>15</formula>
    </cfRule>
    <cfRule type="cellIs" dxfId="831" priority="666" operator="between">
      <formula>14.5</formula>
      <formula>15</formula>
    </cfRule>
    <cfRule type="cellIs" dxfId="830" priority="667" operator="greaterThan">
      <formula>15</formula>
    </cfRule>
  </conditionalFormatting>
  <conditionalFormatting sqref="H228:I228">
    <cfRule type="cellIs" dxfId="829" priority="662" operator="greaterThan">
      <formula>15</formula>
    </cfRule>
    <cfRule type="cellIs" dxfId="828" priority="663" operator="between">
      <formula>14.5</formula>
      <formula>15</formula>
    </cfRule>
    <cfRule type="cellIs" dxfId="827" priority="664" operator="greaterThan">
      <formula>15</formula>
    </cfRule>
  </conditionalFormatting>
  <conditionalFormatting sqref="H229:I229">
    <cfRule type="cellIs" dxfId="826" priority="659" operator="greaterThan">
      <formula>15</formula>
    </cfRule>
    <cfRule type="cellIs" dxfId="825" priority="660" operator="between">
      <formula>14.5</formula>
      <formula>15</formula>
    </cfRule>
    <cfRule type="cellIs" dxfId="824" priority="661" operator="greaterThan">
      <formula>15</formula>
    </cfRule>
  </conditionalFormatting>
  <conditionalFormatting sqref="H230:I230">
    <cfRule type="cellIs" dxfId="823" priority="656" operator="greaterThan">
      <formula>15</formula>
    </cfRule>
    <cfRule type="cellIs" dxfId="822" priority="657" operator="between">
      <formula>14.5</formula>
      <formula>15</formula>
    </cfRule>
    <cfRule type="cellIs" dxfId="821" priority="658" operator="greaterThan">
      <formula>15</formula>
    </cfRule>
  </conditionalFormatting>
  <conditionalFormatting sqref="H231:I231">
    <cfRule type="cellIs" dxfId="820" priority="653" operator="greaterThan">
      <formula>15</formula>
    </cfRule>
    <cfRule type="cellIs" dxfId="819" priority="654" operator="between">
      <formula>14.5</formula>
      <formula>15</formula>
    </cfRule>
    <cfRule type="cellIs" dxfId="818" priority="655" operator="greaterThan">
      <formula>15</formula>
    </cfRule>
  </conditionalFormatting>
  <conditionalFormatting sqref="H232:I232">
    <cfRule type="cellIs" dxfId="817" priority="650" operator="greaterThan">
      <formula>15</formula>
    </cfRule>
    <cfRule type="cellIs" dxfId="816" priority="651" operator="between">
      <formula>14.5</formula>
      <formula>15</formula>
    </cfRule>
    <cfRule type="cellIs" dxfId="815" priority="652" operator="greaterThan">
      <formula>15</formula>
    </cfRule>
  </conditionalFormatting>
  <conditionalFormatting sqref="H233:I233">
    <cfRule type="cellIs" dxfId="814" priority="647" operator="greaterThan">
      <formula>15</formula>
    </cfRule>
    <cfRule type="cellIs" dxfId="813" priority="648" operator="between">
      <formula>14.5</formula>
      <formula>15</formula>
    </cfRule>
    <cfRule type="cellIs" dxfId="812" priority="649" operator="greaterThan">
      <formula>15</formula>
    </cfRule>
  </conditionalFormatting>
  <conditionalFormatting sqref="H234:I234">
    <cfRule type="cellIs" dxfId="811" priority="643" operator="greaterThan">
      <formula>15</formula>
    </cfRule>
    <cfRule type="cellIs" dxfId="810" priority="644" operator="between">
      <formula>14.5</formula>
      <formula>15</formula>
    </cfRule>
    <cfRule type="cellIs" dxfId="809" priority="645" operator="greaterThan">
      <formula>15</formula>
    </cfRule>
  </conditionalFormatting>
  <conditionalFormatting sqref="H235:I235">
    <cfRule type="cellIs" dxfId="808" priority="640" operator="greaterThan">
      <formula>15</formula>
    </cfRule>
    <cfRule type="cellIs" dxfId="807" priority="641" operator="between">
      <formula>14.5</formula>
      <formula>15</formula>
    </cfRule>
    <cfRule type="cellIs" dxfId="806" priority="642" operator="greaterThan">
      <formula>15</formula>
    </cfRule>
  </conditionalFormatting>
  <conditionalFormatting sqref="I236">
    <cfRule type="cellIs" dxfId="805" priority="637" operator="greaterThan">
      <formula>15</formula>
    </cfRule>
    <cfRule type="cellIs" dxfId="804" priority="638" operator="between">
      <formula>14.5</formula>
      <formula>15</formula>
    </cfRule>
    <cfRule type="cellIs" dxfId="803" priority="639" operator="greaterThan">
      <formula>15</formula>
    </cfRule>
  </conditionalFormatting>
  <conditionalFormatting sqref="H236:H275">
    <cfRule type="cellIs" dxfId="802" priority="633" operator="greaterThan">
      <formula>15</formula>
    </cfRule>
    <cfRule type="cellIs" dxfId="801" priority="634" operator="between">
      <formula>14.5</formula>
      <formula>15</formula>
    </cfRule>
    <cfRule type="cellIs" dxfId="800" priority="635" operator="greaterThan">
      <formula>15</formula>
    </cfRule>
  </conditionalFormatting>
  <conditionalFormatting sqref="AR314:AT314 AR319:AT321 G116:I342">
    <cfRule type="cellIs" dxfId="799" priority="621" operator="between">
      <formula>14.5</formula>
      <formula>15</formula>
    </cfRule>
  </conditionalFormatting>
  <conditionalFormatting sqref="BY2:BY52 DN2:DN52 FC2:FC52 GR2:GR52 IG2:IG52 JV2:JV52 LK2:LK52 MZ2:MZ52 OO2:OO52 QD2:QD52 RS2:RS52 TH2:TH52 UW2:UW52 WL2:WL52 YA2:YA52 ZP2:ZP52 ABE2:ABE52 ACT2:ACT52 AEI2:AEI52 AFX2:AFX52 AHM2:AHM52 AJB2:AJB52 AKQ2:AKQ52 AMF2:AMF52 ANU2:ANU52 APJ2:APJ52 AQY2:AQY52 ASN2:ASN52 AUC2:AUC52 AVR2:AVR52 AXG2:AXG52 AYV2:AYV52 BAK2:BAK52 BBZ2:BBZ52 BDO2:BDO52 BFD2:BFD52 BGS2:BGS52 BIH2:BIH52 BJW2:BJW52 BLL2:BLL52 BNA2:BNA52 BOP2:BOP52 BQE2:BQE52 BRT2:BRT52 BTI2:BTI52 BUX2:BUX52 BWM2:BWM52 BYB2:BYB52 BZQ2:BZQ52 CBF2:CBF52 CCU2:CCU52 CEJ2:CEJ52 CFY2:CFY52 CHN2:CHN52 CJC2:CJC52 CKR2:CKR52 CMG2:CMG52 CNV2:CNV52 CPK2:CPK52 CQZ2:CQZ52 CSO2:CSO52 CUD2:CUD52 CVS2:CVS52 CXH2:CXH52 CYW2:CYW52 DAL2:DAL52 DCA2:DCA52 DDP2:DDP52 DFE2:DFE52 DGT2:DGT52 DII2:DII52 DJX2:DJX52 DLM2:DLM52 DNB2:DNB52 DOQ2:DOQ52 DQF2:DQF52 DRU2:DRU52 DTJ2:DTJ52 DUY2:DUY52 DWN2:DWN52 DYC2:DYC52 DZR2:DZR52 EBG2:EBG52 ECV2:ECV52 EEK2:EEK52 EFZ2:EFZ52 EHO2:EHO52 EJD2:EJD52 EKS2:EKS52 EMH2:EMH52 ENW2:ENW52 EPL2:EPL52 ERA2:ERA52 ESP2:ESP52 EUE2:EUE52 EVT2:EVT52 EXI2:EXI52 EYX2:EYX52 FAM2:FAM52 FCB2:FCB52 FDQ2:FDQ52 FFF2:FFF52 FGU2:FGU52 FIJ2:FIJ52 FJY2:FJY52 FLN2:FLN52 FNC2:FNC52 FOR2:FOR52 FQG2:FQG52 FRV2:FRV52 FTK2:FTK52 FUZ2:FUZ52 FWO2:FWO52 FYD2:FYD52 FZS2:FZS52 GBH2:GBH52 GCW2:GCW52 GEL2:GEL52 GGA2:GGA52 GHP2:GHP52 GJE2:GJE52 GKT2:GKT52 GMI2:GMI52 GNX2:GNX52 GPM2:GPM52 GRB2:GRB52 GSQ2:GSQ52 GUF2:GUF52 GVU2:GVU52 GXJ2:GXJ52 GYY2:GYY52 HAN2:HAN52 HCC2:HCC52 HDR2:HDR52 HFG2:HFG52 HGV2:HGV52 HIK2:HIK52 HJZ2:HJZ52 HLO2:HLO52 HND2:HND52 HOS2:HOS52 HQH2:HQH52 HRW2:HRW52 HTL2:HTL52 HVA2:HVA52 HWP2:HWP52 HYE2:HYE52 HZT2:HZT52 IBI2:IBI52 ICX2:ICX52 IEM2:IEM52 IGB2:IGB52 IHQ2:IHQ52 IJF2:IJF52 IKU2:IKU52 IMJ2:IMJ52 INY2:INY52 IPN2:IPN52 IRC2:IRC52 ISR2:ISR52 IUG2:IUG52 IVV2:IVV52 IXK2:IXK52 IYZ2:IYZ52 JAO2:JAO52 JCD2:JCD52 JDS2:JDS52 JFH2:JFH52 JGW2:JGW52 JIL2:JIL52 JKA2:JKA52 JLP2:JLP52 JNE2:JNE52 JOT2:JOT52 JQI2:JQI52 JRX2:JRX52 JTM2:JTM52 JVB2:JVB52 JWQ2:JWQ52 JYF2:JYF52 JZU2:JZU52 KBJ2:KBJ52 KCY2:KCY52 KEN2:KEN52 KGC2:KGC52 KHR2:KHR52 KJG2:KJG52 KKV2:KKV52 KMK2:KMK52 KNZ2:KNZ52 KPO2:KPO52 KRD2:KRD52 KSS2:KSS52 KUH2:KUH52 KVW2:KVW52 KXL2:KXL52 KZA2:KZA52 LAP2:LAP52 LCE2:LCE52 LDT2:LDT52 LFI2:LFI52 LGX2:LGX52 LIM2:LIM52 LKB2:LKB52 LLQ2:LLQ52 LNF2:LNF52 LOU2:LOU52 LQJ2:LQJ52 LRY2:LRY52 LTN2:LTN52 LVC2:LVC52 LWR2:LWR52 LYG2:LYG52 LZV2:LZV52 MBK2:MBK52 MCZ2:MCZ52 MEO2:MEO52 MGD2:MGD52 MHS2:MHS52 MJH2:MJH52 MKW2:MKW52 MML2:MML52 MOA2:MOA52 MPP2:MPP52 MRE2:MRE52 MST2:MST52 MUI2:MUI52 MVX2:MVX52 MXM2:MXM52 MZB2:MZB52 NAQ2:NAQ52 NCF2:NCF52 NDU2:NDU52 NFJ2:NFJ52 NGY2:NGY52 NIN2:NIN52 NKC2:NKC52 NLR2:NLR52 NNG2:NNG52 NOV2:NOV52 NQK2:NQK52 NRZ2:NRZ52 NTO2:NTO52 NVD2:NVD52 NWS2:NWS52 NYH2:NYH52 NZW2:NZW52 OBL2:OBL52 ODA2:ODA52 OEP2:OEP52 OGE2:OGE52 OHT2:OHT52 OJI2:OJI52 OKX2:OKX52 OMM2:OMM52 OOB2:OOB52 OPQ2:OPQ52 ORF2:ORF52 OSU2:OSU52 OUJ2:OUJ52 OVY2:OVY52 OXN2:OXN52 OZC2:OZC52 PAR2:PAR52 PCG2:PCG52 PDV2:PDV52 PFK2:PFK52 PGZ2:PGZ52 PIO2:PIO52 PKD2:PKD52 PLS2:PLS52 PNH2:PNH52 POW2:POW52 PQL2:PQL52 PSA2:PSA52 PTP2:PTP52 PVE2:PVE52 PWT2:PWT52 PYI2:PYI52 PZX2:PZX52 QBM2:QBM52 QDB2:QDB52 QEQ2:QEQ52 QGF2:QGF52 QHU2:QHU52 QJJ2:QJJ52 QKY2:QKY52 QMN2:QMN52 QOC2:QOC52 QPR2:QPR52 QRG2:QRG52 QSV2:QSV52 QUK2:QUK52 QVZ2:QVZ52 QXO2:QXO52 QZD2:QZD52 RAS2:RAS52 RCH2:RCH52 RDW2:RDW52 RFL2:RFL52 RHA2:RHA52 RIP2:RIP52 RKE2:RKE52 RLT2:RLT52 RNI2:RNI52 ROX2:ROX52 RQM2:RQM52 RSB2:RSB52 RTQ2:RTQ52 RVF2:RVF52 RWU2:RWU52 RYJ2:RYJ52 RZY2:RZY52 SBN2:SBN52 SDC2:SDC52 SER2:SER52 SGG2:SGG52 SHV2:SHV52 SJK2:SJK52 SKZ2:SKZ52 SMO2:SMO52 SOD2:SOD52 SPS2:SPS52 SRH2:SRH52 SSW2:SSW52 SUL2:SUL52 SWA2:SWA52 SXP2:SXP52 SZE2:SZE52 TAT2:TAT52 TCI2:TCI52 TDX2:TDX52 TFM2:TFM52 THB2:THB52 TIQ2:TIQ52 TKF2:TKF52 TLU2:TLU52 TNJ2:TNJ52 TOY2:TOY52 TQN2:TQN52 TSC2:TSC52 TTR2:TTR52 TVG2:TVG52 TWV2:TWV52 TYK2:TYK52 TZZ2:TZZ52 UBO2:UBO52 UDD2:UDD52 UES2:UES52 UGH2:UGH52 UHW2:UHW52 UJL2:UJL52 ULA2:ULA52 UMP2:UMP52 UOE2:UOE52 UPT2:UPT52 URI2:URI52 USX2:USX52 UUM2:UUM52 UWB2:UWB52 UXQ2:UXQ52 UZF2:UZF52 VAU2:VAU52 VCJ2:VCJ52 VDY2:VDY52 VFN2:VFN52 VHC2:VHC52 VIR2:VIR52 VKG2:VKG52 VLV2:VLV52 VNK2:VNK52 VOZ2:VOZ52 VQO2:VQO52 VSD2:VSD52 VTS2:VTS52 VVH2:VVH52 VWW2:VWW52 VYL2:VYL52 WAA2:WAA52 WBP2:WBP52 WDE2:WDE52 WET2:WET52 WGI2:WGI52 WHX2:WHX52 WJM2:WJM52 WLB2:WLB52 WMQ2:WMQ52 WOF2:WOF52 WPU2:WPU52 WRJ2:WRJ52 WSY2:WSY52 WUN2:WUN52 WWC2:WWC52 WXR2:WXR52 WZG2:WZG52 XAV2:XAV52 XCK2:XCK52 XDZ2:XDZ52">
    <cfRule type="cellIs" dxfId="798" priority="629" operator="greaterThan">
      <formula>1.5</formula>
    </cfRule>
  </conditionalFormatting>
  <conditionalFormatting sqref="AC116:AC353">
    <cfRule type="cellIs" dxfId="797" priority="596" stopIfTrue="1" operator="between">
      <formula>0.75</formula>
      <formula>0.9</formula>
    </cfRule>
  </conditionalFormatting>
  <conditionalFormatting sqref="AC116:AC353">
    <cfRule type="cellIs" dxfId="796" priority="595" stopIfTrue="1" operator="greaterThan">
      <formula>0.9</formula>
    </cfRule>
  </conditionalFormatting>
  <conditionalFormatting sqref="G298:I298">
    <cfRule type="cellIs" dxfId="795" priority="583" operator="greaterThan">
      <formula>15</formula>
    </cfRule>
    <cfRule type="cellIs" dxfId="794" priority="584" operator="between">
      <formula>14.5</formula>
      <formula>15</formula>
    </cfRule>
    <cfRule type="cellIs" dxfId="793" priority="585" operator="greaterThan">
      <formula>15</formula>
    </cfRule>
  </conditionalFormatting>
  <conditionalFormatting sqref="G299:I299">
    <cfRule type="cellIs" dxfId="792" priority="574" operator="greaterThan">
      <formula>15</formula>
    </cfRule>
    <cfRule type="cellIs" dxfId="791" priority="575" operator="between">
      <formula>14.5</formula>
      <formula>15</formula>
    </cfRule>
    <cfRule type="cellIs" dxfId="790" priority="576" operator="greaterThan">
      <formula>15</formula>
    </cfRule>
  </conditionalFormatting>
  <conditionalFormatting sqref="G301:I301">
    <cfRule type="cellIs" dxfId="789" priority="572" operator="between">
      <formula>14.5</formula>
      <formula>15</formula>
    </cfRule>
  </conditionalFormatting>
  <conditionalFormatting sqref="G302:I302">
    <cfRule type="cellIs" dxfId="788" priority="571" operator="between">
      <formula>14.5</formula>
      <formula>15</formula>
    </cfRule>
  </conditionalFormatting>
  <conditionalFormatting sqref="G302:I302">
    <cfRule type="cellIs" dxfId="787" priority="570" operator="between">
      <formula>14.5</formula>
      <formula>15</formula>
    </cfRule>
  </conditionalFormatting>
  <conditionalFormatting sqref="G303:I303">
    <cfRule type="cellIs" dxfId="786" priority="569" operator="between">
      <formula>14.5</formula>
      <formula>15</formula>
    </cfRule>
  </conditionalFormatting>
  <conditionalFormatting sqref="G303:I303">
    <cfRule type="cellIs" dxfId="785" priority="568" operator="between">
      <formula>14.5</formula>
      <formula>15</formula>
    </cfRule>
  </conditionalFormatting>
  <conditionalFormatting sqref="G304:I304">
    <cfRule type="cellIs" dxfId="784" priority="567" operator="between">
      <formula>14.5</formula>
      <formula>15</formula>
    </cfRule>
  </conditionalFormatting>
  <conditionalFormatting sqref="G304:I304">
    <cfRule type="cellIs" dxfId="783" priority="566" operator="between">
      <formula>14.5</formula>
      <formula>15</formula>
    </cfRule>
  </conditionalFormatting>
  <conditionalFormatting sqref="G305:I305">
    <cfRule type="cellIs" dxfId="782" priority="565" operator="between">
      <formula>14.5</formula>
      <formula>15</formula>
    </cfRule>
  </conditionalFormatting>
  <conditionalFormatting sqref="G305:I305">
    <cfRule type="cellIs" dxfId="781" priority="564" operator="between">
      <formula>14.5</formula>
      <formula>15</formula>
    </cfRule>
  </conditionalFormatting>
  <conditionalFormatting sqref="G305:I305">
    <cfRule type="cellIs" dxfId="780" priority="563" operator="between">
      <formula>14.5</formula>
      <formula>15</formula>
    </cfRule>
  </conditionalFormatting>
  <conditionalFormatting sqref="G306:I306">
    <cfRule type="cellIs" dxfId="779" priority="562" operator="between">
      <formula>14.5</formula>
      <formula>15</formula>
    </cfRule>
  </conditionalFormatting>
  <conditionalFormatting sqref="G306:I306">
    <cfRule type="cellIs" dxfId="778" priority="561" operator="between">
      <formula>14.5</formula>
      <formula>15</formula>
    </cfRule>
  </conditionalFormatting>
  <conditionalFormatting sqref="G306:I306">
    <cfRule type="cellIs" dxfId="777" priority="560" operator="between">
      <formula>14.5</formula>
      <formula>15</formula>
    </cfRule>
  </conditionalFormatting>
  <conditionalFormatting sqref="G306:I306">
    <cfRule type="cellIs" dxfId="776" priority="559" operator="between">
      <formula>14.5</formula>
      <formula>15</formula>
    </cfRule>
  </conditionalFormatting>
  <conditionalFormatting sqref="G307:I307">
    <cfRule type="cellIs" dxfId="775" priority="553" operator="between">
      <formula>14.5</formula>
      <formula>15</formula>
    </cfRule>
  </conditionalFormatting>
  <conditionalFormatting sqref="G307:I307">
    <cfRule type="cellIs" dxfId="774" priority="552" operator="between">
      <formula>14.5</formula>
      <formula>15</formula>
    </cfRule>
  </conditionalFormatting>
  <conditionalFormatting sqref="G307:I307">
    <cfRule type="cellIs" dxfId="773" priority="551" operator="between">
      <formula>14.5</formula>
      <formula>15</formula>
    </cfRule>
  </conditionalFormatting>
  <conditionalFormatting sqref="G307:I307">
    <cfRule type="cellIs" dxfId="772" priority="550" operator="between">
      <formula>14.5</formula>
      <formula>15</formula>
    </cfRule>
  </conditionalFormatting>
  <conditionalFormatting sqref="G307:I307">
    <cfRule type="cellIs" dxfId="771" priority="549" operator="between">
      <formula>14.5</formula>
      <formula>15</formula>
    </cfRule>
  </conditionalFormatting>
  <conditionalFormatting sqref="G312:I312">
    <cfRule type="cellIs" dxfId="770" priority="511" operator="between">
      <formula>14.5</formula>
      <formula>15</formula>
    </cfRule>
  </conditionalFormatting>
  <conditionalFormatting sqref="G312:I312">
    <cfRule type="cellIs" dxfId="769" priority="510" operator="between">
      <formula>14.5</formula>
      <formula>15</formula>
    </cfRule>
  </conditionalFormatting>
  <conditionalFormatting sqref="G312:I312">
    <cfRule type="cellIs" dxfId="768" priority="509" operator="between">
      <formula>14.5</formula>
      <formula>15</formula>
    </cfRule>
  </conditionalFormatting>
  <conditionalFormatting sqref="G312:I312">
    <cfRule type="cellIs" dxfId="767" priority="508" operator="between">
      <formula>14.5</formula>
      <formula>15</formula>
    </cfRule>
  </conditionalFormatting>
  <conditionalFormatting sqref="G312:I312">
    <cfRule type="cellIs" dxfId="766" priority="507" operator="between">
      <formula>14.5</formula>
      <formula>15</formula>
    </cfRule>
  </conditionalFormatting>
  <conditionalFormatting sqref="G312:I312">
    <cfRule type="cellIs" dxfId="765" priority="506" operator="between">
      <formula>14.5</formula>
      <formula>15</formula>
    </cfRule>
  </conditionalFormatting>
  <conditionalFormatting sqref="G312:I312">
    <cfRule type="cellIs" dxfId="764" priority="505" operator="between">
      <formula>14.5</formula>
      <formula>15</formula>
    </cfRule>
  </conditionalFormatting>
  <conditionalFormatting sqref="G312:I312">
    <cfRule type="cellIs" dxfId="763" priority="504" operator="between">
      <formula>14.5</formula>
      <formula>15</formula>
    </cfRule>
  </conditionalFormatting>
  <conditionalFormatting sqref="G313:I313">
    <cfRule type="cellIs" dxfId="762" priority="503" operator="between">
      <formula>14.5</formula>
      <formula>15</formula>
    </cfRule>
  </conditionalFormatting>
  <conditionalFormatting sqref="G313:I313">
    <cfRule type="cellIs" dxfId="761" priority="502" operator="between">
      <formula>14.5</formula>
      <formula>15</formula>
    </cfRule>
  </conditionalFormatting>
  <conditionalFormatting sqref="G313:I313">
    <cfRule type="cellIs" dxfId="760" priority="501" operator="between">
      <formula>14.5</formula>
      <formula>15</formula>
    </cfRule>
  </conditionalFormatting>
  <conditionalFormatting sqref="G313:I313">
    <cfRule type="cellIs" dxfId="759" priority="500" operator="between">
      <formula>14.5</formula>
      <formula>15</formula>
    </cfRule>
  </conditionalFormatting>
  <conditionalFormatting sqref="G313:I313">
    <cfRule type="cellIs" dxfId="758" priority="499" operator="between">
      <formula>14.5</formula>
      <formula>15</formula>
    </cfRule>
  </conditionalFormatting>
  <conditionalFormatting sqref="G313:I313">
    <cfRule type="cellIs" dxfId="757" priority="498" operator="between">
      <formula>14.5</formula>
      <formula>15</formula>
    </cfRule>
  </conditionalFormatting>
  <conditionalFormatting sqref="G313:I313">
    <cfRule type="cellIs" dxfId="756" priority="497" operator="between">
      <formula>14.5</formula>
      <formula>15</formula>
    </cfRule>
  </conditionalFormatting>
  <conditionalFormatting sqref="G313:I313">
    <cfRule type="cellIs" dxfId="755" priority="496" operator="between">
      <formula>14.5</formula>
      <formula>15</formula>
    </cfRule>
  </conditionalFormatting>
  <conditionalFormatting sqref="G315:I315">
    <cfRule type="cellIs" dxfId="754" priority="487" operator="between">
      <formula>14.5</formula>
      <formula>15</formula>
    </cfRule>
  </conditionalFormatting>
  <conditionalFormatting sqref="G315:I315">
    <cfRule type="cellIs" dxfId="753" priority="486" operator="between">
      <formula>14.5</formula>
      <formula>15</formula>
    </cfRule>
  </conditionalFormatting>
  <conditionalFormatting sqref="G315:I315">
    <cfRule type="cellIs" dxfId="752" priority="485" operator="between">
      <formula>14.5</formula>
      <formula>15</formula>
    </cfRule>
  </conditionalFormatting>
  <conditionalFormatting sqref="G315:I315">
    <cfRule type="cellIs" dxfId="751" priority="484" operator="between">
      <formula>14.5</formula>
      <formula>15</formula>
    </cfRule>
  </conditionalFormatting>
  <conditionalFormatting sqref="G315:I315">
    <cfRule type="cellIs" dxfId="750" priority="483" operator="between">
      <formula>14.5</formula>
      <formula>15</formula>
    </cfRule>
  </conditionalFormatting>
  <conditionalFormatting sqref="G315:I315">
    <cfRule type="cellIs" dxfId="749" priority="482" operator="between">
      <formula>14.5</formula>
      <formula>15</formula>
    </cfRule>
  </conditionalFormatting>
  <conditionalFormatting sqref="G315:I315">
    <cfRule type="cellIs" dxfId="748" priority="481" operator="between">
      <formula>14.5</formula>
      <formula>15</formula>
    </cfRule>
  </conditionalFormatting>
  <conditionalFormatting sqref="G315:I315">
    <cfRule type="cellIs" dxfId="747" priority="480" operator="between">
      <formula>14.5</formula>
      <formula>15</formula>
    </cfRule>
  </conditionalFormatting>
  <conditionalFormatting sqref="G316:I316">
    <cfRule type="cellIs" dxfId="746" priority="479" operator="between">
      <formula>14.5</formula>
      <formula>15</formula>
    </cfRule>
  </conditionalFormatting>
  <conditionalFormatting sqref="G316:I316">
    <cfRule type="cellIs" dxfId="745" priority="478" operator="between">
      <formula>14.5</formula>
      <formula>15</formula>
    </cfRule>
  </conditionalFormatting>
  <conditionalFormatting sqref="G316:I316">
    <cfRule type="cellIs" dxfId="744" priority="477" operator="between">
      <formula>14.5</formula>
      <formula>15</formula>
    </cfRule>
  </conditionalFormatting>
  <conditionalFormatting sqref="G316:I316">
    <cfRule type="cellIs" dxfId="743" priority="476" operator="between">
      <formula>14.5</formula>
      <formula>15</formula>
    </cfRule>
  </conditionalFormatting>
  <conditionalFormatting sqref="G316:I316">
    <cfRule type="cellIs" dxfId="742" priority="475" operator="between">
      <formula>14.5</formula>
      <formula>15</formula>
    </cfRule>
  </conditionalFormatting>
  <conditionalFormatting sqref="G316:I316">
    <cfRule type="cellIs" dxfId="741" priority="474" operator="between">
      <formula>14.5</formula>
      <formula>15</formula>
    </cfRule>
  </conditionalFormatting>
  <conditionalFormatting sqref="G316:I316">
    <cfRule type="cellIs" dxfId="740" priority="473" operator="between">
      <formula>14.5</formula>
      <formula>15</formula>
    </cfRule>
  </conditionalFormatting>
  <conditionalFormatting sqref="G316:I316">
    <cfRule type="cellIs" dxfId="739" priority="472" operator="between">
      <formula>14.5</formula>
      <formula>15</formula>
    </cfRule>
  </conditionalFormatting>
  <conditionalFormatting sqref="G308:I309">
    <cfRule type="cellIs" dxfId="738" priority="458" operator="greaterThan">
      <formula>15</formula>
    </cfRule>
    <cfRule type="cellIs" dxfId="737" priority="459" operator="between">
      <formula>14.5</formula>
      <formula>15</formula>
    </cfRule>
    <cfRule type="cellIs" dxfId="736" priority="460" operator="greaterThan">
      <formula>15</formula>
    </cfRule>
  </conditionalFormatting>
  <conditionalFormatting sqref="Z308:Z311">
    <cfRule type="cellIs" dxfId="735" priority="463" stopIfTrue="1" operator="lessThan">
      <formula>18</formula>
    </cfRule>
  </conditionalFormatting>
  <conditionalFormatting sqref="AC308:AC311">
    <cfRule type="cellIs" dxfId="734" priority="461" operator="greaterThan">
      <formula>1.3</formula>
    </cfRule>
    <cfRule type="cellIs" dxfId="733" priority="462" operator="between">
      <formula>1.1</formula>
      <formula>1.3</formula>
    </cfRule>
  </conditionalFormatting>
  <conditionalFormatting sqref="G310:I310">
    <cfRule type="cellIs" dxfId="732" priority="449" operator="greaterThan">
      <formula>15</formula>
    </cfRule>
    <cfRule type="cellIs" dxfId="731" priority="450" operator="between">
      <formula>14.5</formula>
      <formula>15</formula>
    </cfRule>
    <cfRule type="cellIs" dxfId="730" priority="451" operator="greaterThan">
      <formula>15</formula>
    </cfRule>
  </conditionalFormatting>
  <conditionalFormatting sqref="G311:I311">
    <cfRule type="cellIs" dxfId="729" priority="445" operator="greaterThan">
      <formula>15</formula>
    </cfRule>
    <cfRule type="cellIs" dxfId="728" priority="446" operator="between">
      <formula>14.5</formula>
      <formula>15</formula>
    </cfRule>
    <cfRule type="cellIs" dxfId="727" priority="447" operator="greaterThan">
      <formula>15</formula>
    </cfRule>
  </conditionalFormatting>
  <conditionalFormatting sqref="Z320:Z321">
    <cfRule type="cellIs" dxfId="726" priority="439" stopIfTrue="1" operator="lessThan">
      <formula>18</formula>
    </cfRule>
  </conditionalFormatting>
  <conditionalFormatting sqref="AC320:AC321">
    <cfRule type="cellIs" dxfId="725" priority="437" operator="greaterThan">
      <formula>1.3</formula>
    </cfRule>
    <cfRule type="cellIs" dxfId="724" priority="438" operator="between">
      <formula>1.1</formula>
      <formula>1.3</formula>
    </cfRule>
  </conditionalFormatting>
  <conditionalFormatting sqref="G320:I321 AR320:AT321">
    <cfRule type="cellIs" dxfId="723" priority="433" operator="greaterThan">
      <formula>15</formula>
    </cfRule>
    <cfRule type="cellIs" dxfId="722" priority="434" operator="between">
      <formula>14.5</formula>
      <formula>15</formula>
    </cfRule>
    <cfRule type="cellIs" dxfId="721" priority="435" operator="greaterThan">
      <formula>15</formula>
    </cfRule>
  </conditionalFormatting>
  <conditionalFormatting sqref="Z314">
    <cfRule type="cellIs" dxfId="720" priority="427" stopIfTrue="1" operator="lessThan">
      <formula>18</formula>
    </cfRule>
  </conditionalFormatting>
  <conditionalFormatting sqref="AA311:AA331">
    <cfRule type="cellIs" dxfId="719" priority="430" operator="greaterThan">
      <formula>5</formula>
    </cfRule>
  </conditionalFormatting>
  <conditionalFormatting sqref="AC314">
    <cfRule type="cellIs" dxfId="718" priority="425" operator="greaterThan">
      <formula>1.3</formula>
    </cfRule>
    <cfRule type="cellIs" dxfId="717" priority="426" operator="between">
      <formula>1.1</formula>
      <formula>1.3</formula>
    </cfRule>
  </conditionalFormatting>
  <conditionalFormatting sqref="G314:I314 AR314:AT314">
    <cfRule type="cellIs" dxfId="716" priority="421" operator="greaterThan">
      <formula>15</formula>
    </cfRule>
    <cfRule type="cellIs" dxfId="715" priority="422" operator="between">
      <formula>14.5</formula>
      <formula>15</formula>
    </cfRule>
    <cfRule type="cellIs" dxfId="714" priority="423" operator="greaterThan">
      <formula>15</formula>
    </cfRule>
  </conditionalFormatting>
  <conditionalFormatting sqref="Z319">
    <cfRule type="cellIs" dxfId="713" priority="415" stopIfTrue="1" operator="lessThan">
      <formula>18</formula>
    </cfRule>
  </conditionalFormatting>
  <conditionalFormatting sqref="AB311:AB488">
    <cfRule type="cellIs" dxfId="712" priority="416" operator="greaterThan">
      <formula>50</formula>
    </cfRule>
  </conditionalFormatting>
  <conditionalFormatting sqref="AC319">
    <cfRule type="cellIs" dxfId="711" priority="413" operator="greaterThan">
      <formula>1.3</formula>
    </cfRule>
    <cfRule type="cellIs" dxfId="710" priority="414" operator="between">
      <formula>1.1</formula>
      <formula>1.3</formula>
    </cfRule>
  </conditionalFormatting>
  <conditionalFormatting sqref="G319:I319 AR319:AT319">
    <cfRule type="cellIs" dxfId="709" priority="409" operator="greaterThan">
      <formula>15</formula>
    </cfRule>
    <cfRule type="cellIs" dxfId="708" priority="410" operator="between">
      <formula>14.5</formula>
      <formula>15</formula>
    </cfRule>
    <cfRule type="cellIs" dxfId="707" priority="411" operator="greaterThan">
      <formula>15</formula>
    </cfRule>
  </conditionalFormatting>
  <conditionalFormatting sqref="G323:I323">
    <cfRule type="cellIs" dxfId="706" priority="406" operator="between">
      <formula>14.5</formula>
      <formula>15</formula>
    </cfRule>
  </conditionalFormatting>
  <conditionalFormatting sqref="G324:I324">
    <cfRule type="cellIs" dxfId="705" priority="404" operator="between">
      <formula>14.5</formula>
      <formula>15</formula>
    </cfRule>
  </conditionalFormatting>
  <conditionalFormatting sqref="G325:I325">
    <cfRule type="cellIs" dxfId="704" priority="400" operator="between">
      <formula>14.5</formula>
      <formula>15</formula>
    </cfRule>
  </conditionalFormatting>
  <conditionalFormatting sqref="G326:I326">
    <cfRule type="cellIs" dxfId="703" priority="398" operator="between">
      <formula>14.5</formula>
      <formula>15</formula>
    </cfRule>
  </conditionalFormatting>
  <conditionalFormatting sqref="G326:I326">
    <cfRule type="cellIs" dxfId="702" priority="397" operator="between">
      <formula>14.5</formula>
      <formula>15</formula>
    </cfRule>
  </conditionalFormatting>
  <conditionalFormatting sqref="G327:I327">
    <cfRule type="cellIs" dxfId="701" priority="395" operator="between">
      <formula>14.5</formula>
      <formula>15</formula>
    </cfRule>
  </conditionalFormatting>
  <conditionalFormatting sqref="G327:I327">
    <cfRule type="cellIs" dxfId="700" priority="394" operator="between">
      <formula>14.5</formula>
      <formula>15</formula>
    </cfRule>
  </conditionalFormatting>
  <conditionalFormatting sqref="G327">
    <cfRule type="cellIs" dxfId="699" priority="390" operator="greaterThan">
      <formula>15</formula>
    </cfRule>
    <cfRule type="cellIs" dxfId="698" priority="391" operator="between">
      <formula>14.5</formula>
      <formula>15</formula>
    </cfRule>
    <cfRule type="cellIs" dxfId="697" priority="392" operator="greaterThan">
      <formula>15</formula>
    </cfRule>
  </conditionalFormatting>
  <conditionalFormatting sqref="I327">
    <cfRule type="cellIs" dxfId="696" priority="389" operator="between">
      <formula>14.5</formula>
      <formula>15</formula>
    </cfRule>
  </conditionalFormatting>
  <conditionalFormatting sqref="I327">
    <cfRule type="cellIs" dxfId="695" priority="388" operator="between">
      <formula>14.5</formula>
      <formula>15</formula>
    </cfRule>
  </conditionalFormatting>
  <conditionalFormatting sqref="I327">
    <cfRule type="cellIs" dxfId="694" priority="387" operator="between">
      <formula>14.5</formula>
      <formula>15</formula>
    </cfRule>
  </conditionalFormatting>
  <conditionalFormatting sqref="I327">
    <cfRule type="cellIs" dxfId="693" priority="386" operator="between">
      <formula>14.5</formula>
      <formula>15</formula>
    </cfRule>
  </conditionalFormatting>
  <conditionalFormatting sqref="I327">
    <cfRule type="cellIs" dxfId="692" priority="385" operator="between">
      <formula>14.5</formula>
      <formula>15</formula>
    </cfRule>
  </conditionalFormatting>
  <conditionalFormatting sqref="I327">
    <cfRule type="cellIs" dxfId="691" priority="384" operator="between">
      <formula>14.5</formula>
      <formula>15</formula>
    </cfRule>
  </conditionalFormatting>
  <conditionalFormatting sqref="I327">
    <cfRule type="cellIs" dxfId="690" priority="381" operator="greaterThan">
      <formula>15</formula>
    </cfRule>
    <cfRule type="cellIs" dxfId="689" priority="382" operator="between">
      <formula>14.5</formula>
      <formula>15</formula>
    </cfRule>
    <cfRule type="cellIs" dxfId="688" priority="383" operator="greaterThan">
      <formula>15</formula>
    </cfRule>
  </conditionalFormatting>
  <conditionalFormatting sqref="G330:I330">
    <cfRule type="cellIs" dxfId="687" priority="377" operator="between">
      <formula>14.5</formula>
      <formula>15</formula>
    </cfRule>
  </conditionalFormatting>
  <conditionalFormatting sqref="G331:I331">
    <cfRule type="cellIs" dxfId="686" priority="375" operator="between">
      <formula>14.5</formula>
      <formula>15</formula>
    </cfRule>
  </conditionalFormatting>
  <conditionalFormatting sqref="G331:I331">
    <cfRule type="cellIs" dxfId="685" priority="374" operator="between">
      <formula>14.5</formula>
      <formula>15</formula>
    </cfRule>
  </conditionalFormatting>
  <conditionalFormatting sqref="G332:I332">
    <cfRule type="cellIs" dxfId="684" priority="371" operator="between">
      <formula>14.5</formula>
      <formula>15</formula>
    </cfRule>
  </conditionalFormatting>
  <conditionalFormatting sqref="G332:I332">
    <cfRule type="cellIs" dxfId="683" priority="370" operator="between">
      <formula>14.5</formula>
      <formula>15</formula>
    </cfRule>
  </conditionalFormatting>
  <conditionalFormatting sqref="G333:I333">
    <cfRule type="cellIs" dxfId="682" priority="368" operator="between">
      <formula>14.5</formula>
      <formula>15</formula>
    </cfRule>
  </conditionalFormatting>
  <conditionalFormatting sqref="G333:I333">
    <cfRule type="cellIs" dxfId="681" priority="367" operator="between">
      <formula>14.5</formula>
      <formula>15</formula>
    </cfRule>
  </conditionalFormatting>
  <conditionalFormatting sqref="G333:I333">
    <cfRule type="cellIs" dxfId="680" priority="366" operator="between">
      <formula>14.5</formula>
      <formula>15</formula>
    </cfRule>
  </conditionalFormatting>
  <conditionalFormatting sqref="G334:I334">
    <cfRule type="cellIs" dxfId="679" priority="364" operator="between">
      <formula>14.5</formula>
      <formula>15</formula>
    </cfRule>
  </conditionalFormatting>
  <conditionalFormatting sqref="G334:I334">
    <cfRule type="cellIs" dxfId="678" priority="363" operator="between">
      <formula>14.5</formula>
      <formula>15</formula>
    </cfRule>
  </conditionalFormatting>
  <conditionalFormatting sqref="G334:I334">
    <cfRule type="cellIs" dxfId="677" priority="362" operator="between">
      <formula>14.5</formula>
      <formula>15</formula>
    </cfRule>
  </conditionalFormatting>
  <conditionalFormatting sqref="G334:I334">
    <cfRule type="cellIs" dxfId="676" priority="361" operator="between">
      <formula>14.5</formula>
      <formula>15</formula>
    </cfRule>
  </conditionalFormatting>
  <conditionalFormatting sqref="G336:I337">
    <cfRule type="cellIs" dxfId="675" priority="354" operator="between">
      <formula>14.5</formula>
      <formula>15</formula>
    </cfRule>
  </conditionalFormatting>
  <conditionalFormatting sqref="G336:I337">
    <cfRule type="cellIs" dxfId="674" priority="353" operator="between">
      <formula>14.5</formula>
      <formula>15</formula>
    </cfRule>
  </conditionalFormatting>
  <conditionalFormatting sqref="G336:I337">
    <cfRule type="cellIs" dxfId="673" priority="352" operator="between">
      <formula>14.5</formula>
      <formula>15</formula>
    </cfRule>
  </conditionalFormatting>
  <conditionalFormatting sqref="G338:I338">
    <cfRule type="cellIs" dxfId="672" priority="350" operator="between">
      <formula>14.5</formula>
      <formula>15</formula>
    </cfRule>
  </conditionalFormatting>
  <conditionalFormatting sqref="G338:I338">
    <cfRule type="cellIs" dxfId="671" priority="349" operator="between">
      <formula>14.5</formula>
      <formula>15</formula>
    </cfRule>
  </conditionalFormatting>
  <conditionalFormatting sqref="G338:I338">
    <cfRule type="cellIs" dxfId="670" priority="348" operator="between">
      <formula>14.5</formula>
      <formula>15</formula>
    </cfRule>
  </conditionalFormatting>
  <conditionalFormatting sqref="G338:I338">
    <cfRule type="cellIs" dxfId="669" priority="347" operator="between">
      <formula>14.5</formula>
      <formula>15</formula>
    </cfRule>
  </conditionalFormatting>
  <conditionalFormatting sqref="G339:I339">
    <cfRule type="cellIs" dxfId="668" priority="345" operator="between">
      <formula>14.5</formula>
      <formula>15</formula>
    </cfRule>
  </conditionalFormatting>
  <conditionalFormatting sqref="G339:I339">
    <cfRule type="cellIs" dxfId="667" priority="344" operator="between">
      <formula>14.5</formula>
      <formula>15</formula>
    </cfRule>
  </conditionalFormatting>
  <conditionalFormatting sqref="G339:I339">
    <cfRule type="cellIs" dxfId="666" priority="343" operator="between">
      <formula>14.5</formula>
      <formula>15</formula>
    </cfRule>
  </conditionalFormatting>
  <conditionalFormatting sqref="G339:I339">
    <cfRule type="cellIs" dxfId="665" priority="342" operator="between">
      <formula>14.5</formula>
      <formula>15</formula>
    </cfRule>
  </conditionalFormatting>
  <conditionalFormatting sqref="G339:I339">
    <cfRule type="cellIs" dxfId="664" priority="341" operator="between">
      <formula>14.5</formula>
      <formula>15</formula>
    </cfRule>
  </conditionalFormatting>
  <conditionalFormatting sqref="G340:I340">
    <cfRule type="cellIs" dxfId="663" priority="339" operator="between">
      <formula>14.5</formula>
      <formula>15</formula>
    </cfRule>
  </conditionalFormatting>
  <conditionalFormatting sqref="G340:I340">
    <cfRule type="cellIs" dxfId="662" priority="338" operator="between">
      <formula>14.5</formula>
      <formula>15</formula>
    </cfRule>
  </conditionalFormatting>
  <conditionalFormatting sqref="G340:I340">
    <cfRule type="cellIs" dxfId="661" priority="337" operator="between">
      <formula>14.5</formula>
      <formula>15</formula>
    </cfRule>
  </conditionalFormatting>
  <conditionalFormatting sqref="G340:I340">
    <cfRule type="cellIs" dxfId="660" priority="336" operator="between">
      <formula>14.5</formula>
      <formula>15</formula>
    </cfRule>
  </conditionalFormatting>
  <conditionalFormatting sqref="G340:I340">
    <cfRule type="cellIs" dxfId="659" priority="335" operator="between">
      <formula>14.5</formula>
      <formula>15</formula>
    </cfRule>
  </conditionalFormatting>
  <conditionalFormatting sqref="G340:I340">
    <cfRule type="cellIs" dxfId="658" priority="334" operator="between">
      <formula>14.5</formula>
      <formula>15</formula>
    </cfRule>
  </conditionalFormatting>
  <conditionalFormatting sqref="G341:I341">
    <cfRule type="cellIs" dxfId="657" priority="332" operator="between">
      <formula>14.5</formula>
      <formula>15</formula>
    </cfRule>
  </conditionalFormatting>
  <conditionalFormatting sqref="G341:I341">
    <cfRule type="cellIs" dxfId="656" priority="331" operator="between">
      <formula>14.5</formula>
      <formula>15</formula>
    </cfRule>
  </conditionalFormatting>
  <conditionalFormatting sqref="G341:I341">
    <cfRule type="cellIs" dxfId="655" priority="330" operator="between">
      <formula>14.5</formula>
      <formula>15</formula>
    </cfRule>
  </conditionalFormatting>
  <conditionalFormatting sqref="G341:I341">
    <cfRule type="cellIs" dxfId="654" priority="329" operator="between">
      <formula>14.5</formula>
      <formula>15</formula>
    </cfRule>
  </conditionalFormatting>
  <conditionalFormatting sqref="G341:I341">
    <cfRule type="cellIs" dxfId="653" priority="328" operator="between">
      <formula>14.5</formula>
      <formula>15</formula>
    </cfRule>
  </conditionalFormatting>
  <conditionalFormatting sqref="G341:I341">
    <cfRule type="cellIs" dxfId="652" priority="327" operator="between">
      <formula>14.5</formula>
      <formula>15</formula>
    </cfRule>
  </conditionalFormatting>
  <conditionalFormatting sqref="G341:I341">
    <cfRule type="cellIs" dxfId="651" priority="326" operator="between">
      <formula>14.5</formula>
      <formula>15</formula>
    </cfRule>
  </conditionalFormatting>
  <conditionalFormatting sqref="G342:I342">
    <cfRule type="cellIs" dxfId="650" priority="324" operator="between">
      <formula>14.5</formula>
      <formula>15</formula>
    </cfRule>
  </conditionalFormatting>
  <conditionalFormatting sqref="G342:I342">
    <cfRule type="cellIs" dxfId="649" priority="323" operator="between">
      <formula>14.5</formula>
      <formula>15</formula>
    </cfRule>
  </conditionalFormatting>
  <conditionalFormatting sqref="G342:I342">
    <cfRule type="cellIs" dxfId="648" priority="322" operator="between">
      <formula>14.5</formula>
      <formula>15</formula>
    </cfRule>
  </conditionalFormatting>
  <conditionalFormatting sqref="G342:I342">
    <cfRule type="cellIs" dxfId="647" priority="321" operator="between">
      <formula>14.5</formula>
      <formula>15</formula>
    </cfRule>
  </conditionalFormatting>
  <conditionalFormatting sqref="G342:I342">
    <cfRule type="cellIs" dxfId="646" priority="320" operator="between">
      <formula>14.5</formula>
      <formula>15</formula>
    </cfRule>
  </conditionalFormatting>
  <conditionalFormatting sqref="G342:I342">
    <cfRule type="cellIs" dxfId="645" priority="319" operator="between">
      <formula>14.5</formula>
      <formula>15</formula>
    </cfRule>
  </conditionalFormatting>
  <conditionalFormatting sqref="G342:I342">
    <cfRule type="cellIs" dxfId="644" priority="318" operator="between">
      <formula>14.5</formula>
      <formula>15</formula>
    </cfRule>
  </conditionalFormatting>
  <conditionalFormatting sqref="G342:I342">
    <cfRule type="cellIs" dxfId="643" priority="317" operator="between">
      <formula>14.5</formula>
      <formula>15</formula>
    </cfRule>
  </conditionalFormatting>
  <conditionalFormatting sqref="G2:I108">
    <cfRule type="cellIs" dxfId="642" priority="314" operator="greaterThan">
      <formula>15</formula>
    </cfRule>
  </conditionalFormatting>
  <conditionalFormatting sqref="G2:I108">
    <cfRule type="cellIs" dxfId="641" priority="313" operator="between">
      <formula>14.5</formula>
      <formula>15</formula>
    </cfRule>
  </conditionalFormatting>
  <conditionalFormatting sqref="G2:I108">
    <cfRule type="cellIs" dxfId="640" priority="312" operator="greaterThan">
      <formula>15</formula>
    </cfRule>
  </conditionalFormatting>
  <conditionalFormatting sqref="Z2:Z115">
    <cfRule type="cellIs" dxfId="639" priority="311" operator="greaterThan">
      <formula>2</formula>
    </cfRule>
  </conditionalFormatting>
  <conditionalFormatting sqref="Z2:Z115">
    <cfRule type="cellIs" dxfId="638" priority="310" operator="greaterThan">
      <formula>10</formula>
    </cfRule>
  </conditionalFormatting>
  <conditionalFormatting sqref="AA2:AA115">
    <cfRule type="cellIs" dxfId="637" priority="309" operator="between">
      <formula>40</formula>
      <formula>100</formula>
    </cfRule>
  </conditionalFormatting>
  <conditionalFormatting sqref="AA2:AA115">
    <cfRule type="cellIs" dxfId="636" priority="308" operator="greaterThan">
      <formula>100</formula>
    </cfRule>
  </conditionalFormatting>
  <conditionalFormatting sqref="G109:I109">
    <cfRule type="cellIs" dxfId="635" priority="307" operator="greaterThan">
      <formula>15</formula>
    </cfRule>
  </conditionalFormatting>
  <conditionalFormatting sqref="G109:I109">
    <cfRule type="cellIs" dxfId="634" priority="306" operator="between">
      <formula>14.5</formula>
      <formula>15</formula>
    </cfRule>
  </conditionalFormatting>
  <conditionalFormatting sqref="G109:I109">
    <cfRule type="cellIs" dxfId="633" priority="305" operator="greaterThan">
      <formula>15</formula>
    </cfRule>
  </conditionalFormatting>
  <conditionalFormatting sqref="G110:I110">
    <cfRule type="cellIs" dxfId="632" priority="304" operator="greaterThan">
      <formula>15</formula>
    </cfRule>
  </conditionalFormatting>
  <conditionalFormatting sqref="G110:I110">
    <cfRule type="cellIs" dxfId="631" priority="303" operator="between">
      <formula>14.5</formula>
      <formula>15</formula>
    </cfRule>
  </conditionalFormatting>
  <conditionalFormatting sqref="G110:I110">
    <cfRule type="cellIs" dxfId="630" priority="302" operator="greaterThan">
      <formula>15</formula>
    </cfRule>
  </conditionalFormatting>
  <conditionalFormatting sqref="G111:I111">
    <cfRule type="cellIs" dxfId="629" priority="301" operator="greaterThan">
      <formula>15</formula>
    </cfRule>
  </conditionalFormatting>
  <conditionalFormatting sqref="G111:I111">
    <cfRule type="cellIs" dxfId="628" priority="300" operator="between">
      <formula>14.5</formula>
      <formula>15</formula>
    </cfRule>
  </conditionalFormatting>
  <conditionalFormatting sqref="G111:I111">
    <cfRule type="cellIs" dxfId="627" priority="299" operator="greaterThan">
      <formula>15</formula>
    </cfRule>
  </conditionalFormatting>
  <conditionalFormatting sqref="G112:I113">
    <cfRule type="cellIs" dxfId="626" priority="298" operator="greaterThan">
      <formula>15</formula>
    </cfRule>
  </conditionalFormatting>
  <conditionalFormatting sqref="G112:I113">
    <cfRule type="cellIs" dxfId="625" priority="297" operator="between">
      <formula>14.5</formula>
      <formula>15</formula>
    </cfRule>
  </conditionalFormatting>
  <conditionalFormatting sqref="G112:I113">
    <cfRule type="cellIs" dxfId="624" priority="296" operator="greaterThan">
      <formula>15</formula>
    </cfRule>
  </conditionalFormatting>
  <conditionalFormatting sqref="G114:I114">
    <cfRule type="cellIs" dxfId="623" priority="295" operator="greaterThan">
      <formula>15</formula>
    </cfRule>
  </conditionalFormatting>
  <conditionalFormatting sqref="G114:I114">
    <cfRule type="cellIs" dxfId="622" priority="294" operator="between">
      <formula>14.5</formula>
      <formula>15</formula>
    </cfRule>
  </conditionalFormatting>
  <conditionalFormatting sqref="G114:I114">
    <cfRule type="cellIs" dxfId="621" priority="293" operator="greaterThan">
      <formula>15</formula>
    </cfRule>
  </conditionalFormatting>
  <conditionalFormatting sqref="G115:I115">
    <cfRule type="cellIs" dxfId="620" priority="292" operator="greaterThan">
      <formula>15</formula>
    </cfRule>
  </conditionalFormatting>
  <conditionalFormatting sqref="G115:I115">
    <cfRule type="cellIs" dxfId="619" priority="291" operator="between">
      <formula>14.5</formula>
      <formula>15</formula>
    </cfRule>
  </conditionalFormatting>
  <conditionalFormatting sqref="G115:I115">
    <cfRule type="cellIs" dxfId="618" priority="290" operator="greaterThan">
      <formula>15</formula>
    </cfRule>
  </conditionalFormatting>
  <conditionalFormatting sqref="Y2:Y18 Y20:Y21 Y23:Y26 Y28:Y47 Y49:Y86 Y88:Y98 Y100:Y115">
    <cfRule type="cellIs" dxfId="617" priority="288" stopIfTrue="1" operator="lessThan">
      <formula>18</formula>
    </cfRule>
  </conditionalFormatting>
  <conditionalFormatting sqref="AB2:AB115">
    <cfRule type="cellIs" dxfId="616" priority="287" operator="between">
      <formula>1.1</formula>
      <formula>1.3</formula>
    </cfRule>
  </conditionalFormatting>
  <conditionalFormatting sqref="AB2:AB115">
    <cfRule type="cellIs" dxfId="615" priority="286" operator="greaterThan">
      <formula>1.3</formula>
    </cfRule>
  </conditionalFormatting>
  <conditionalFormatting sqref="G343:I343">
    <cfRule type="cellIs" dxfId="614" priority="285" operator="between">
      <formula>14.5</formula>
      <formula>15</formula>
    </cfRule>
  </conditionalFormatting>
  <conditionalFormatting sqref="G343:I343">
    <cfRule type="cellIs" dxfId="613" priority="284" operator="between">
      <formula>14.5</formula>
      <formula>15</formula>
    </cfRule>
  </conditionalFormatting>
  <conditionalFormatting sqref="G343:I343">
    <cfRule type="cellIs" dxfId="612" priority="283" operator="between">
      <formula>14.5</formula>
      <formula>15</formula>
    </cfRule>
  </conditionalFormatting>
  <conditionalFormatting sqref="G343:I343">
    <cfRule type="cellIs" dxfId="611" priority="282" operator="between">
      <formula>14.5</formula>
      <formula>15</formula>
    </cfRule>
  </conditionalFormatting>
  <conditionalFormatting sqref="G343:I343">
    <cfRule type="cellIs" dxfId="610" priority="281" operator="between">
      <formula>14.5</formula>
      <formula>15</formula>
    </cfRule>
  </conditionalFormatting>
  <conditionalFormatting sqref="G343:I343">
    <cfRule type="cellIs" dxfId="609" priority="280" operator="between">
      <formula>14.5</formula>
      <formula>15</formula>
    </cfRule>
  </conditionalFormatting>
  <conditionalFormatting sqref="G343:I343">
    <cfRule type="cellIs" dxfId="608" priority="279" operator="between">
      <formula>14.5</formula>
      <formula>15</formula>
    </cfRule>
  </conditionalFormatting>
  <conditionalFormatting sqref="G343:I343">
    <cfRule type="cellIs" dxfId="607" priority="278" operator="between">
      <formula>14.5</formula>
      <formula>15</formula>
    </cfRule>
  </conditionalFormatting>
  <conditionalFormatting sqref="G343:I343">
    <cfRule type="cellIs" dxfId="606" priority="277" operator="between">
      <formula>14.5</formula>
      <formula>15</formula>
    </cfRule>
  </conditionalFormatting>
  <conditionalFormatting sqref="G344:I344">
    <cfRule type="cellIs" dxfId="605" priority="265" operator="between">
      <formula>14.5</formula>
      <formula>15</formula>
    </cfRule>
  </conditionalFormatting>
  <conditionalFormatting sqref="G344:I344">
    <cfRule type="cellIs" dxfId="604" priority="264" operator="between">
      <formula>14.5</formula>
      <formula>15</formula>
    </cfRule>
  </conditionalFormatting>
  <conditionalFormatting sqref="G344:I344">
    <cfRule type="cellIs" dxfId="603" priority="263" operator="between">
      <formula>14.5</formula>
      <formula>15</formula>
    </cfRule>
  </conditionalFormatting>
  <conditionalFormatting sqref="G344:I344">
    <cfRule type="cellIs" dxfId="602" priority="262" operator="between">
      <formula>14.5</formula>
      <formula>15</formula>
    </cfRule>
  </conditionalFormatting>
  <conditionalFormatting sqref="G344:I344">
    <cfRule type="cellIs" dxfId="601" priority="261" operator="between">
      <formula>14.5</formula>
      <formula>15</formula>
    </cfRule>
  </conditionalFormatting>
  <conditionalFormatting sqref="G344:I344">
    <cfRule type="cellIs" dxfId="600" priority="260" operator="between">
      <formula>14.5</formula>
      <formula>15</formula>
    </cfRule>
  </conditionalFormatting>
  <conditionalFormatting sqref="G344:I344">
    <cfRule type="cellIs" dxfId="599" priority="259" operator="between">
      <formula>14.5</formula>
      <formula>15</formula>
    </cfRule>
  </conditionalFormatting>
  <conditionalFormatting sqref="G344:I344">
    <cfRule type="cellIs" dxfId="598" priority="258" operator="between">
      <formula>14.5</formula>
      <formula>15</formula>
    </cfRule>
  </conditionalFormatting>
  <conditionalFormatting sqref="G344:I344">
    <cfRule type="cellIs" dxfId="597" priority="257" operator="between">
      <formula>14.5</formula>
      <formula>15</formula>
    </cfRule>
  </conditionalFormatting>
  <conditionalFormatting sqref="G345:I345">
    <cfRule type="cellIs" dxfId="596" priority="255" operator="between">
      <formula>14.5</formula>
      <formula>15</formula>
    </cfRule>
  </conditionalFormatting>
  <conditionalFormatting sqref="G345:I345">
    <cfRule type="cellIs" dxfId="595" priority="254" operator="between">
      <formula>14.5</formula>
      <formula>15</formula>
    </cfRule>
  </conditionalFormatting>
  <conditionalFormatting sqref="G345:I345">
    <cfRule type="cellIs" dxfId="594" priority="253" operator="between">
      <formula>14.5</formula>
      <formula>15</formula>
    </cfRule>
  </conditionalFormatting>
  <conditionalFormatting sqref="G345:I345">
    <cfRule type="cellIs" dxfId="593" priority="252" operator="between">
      <formula>14.5</formula>
      <formula>15</formula>
    </cfRule>
  </conditionalFormatting>
  <conditionalFormatting sqref="G345:I345">
    <cfRule type="cellIs" dxfId="592" priority="251" operator="between">
      <formula>14.5</formula>
      <formula>15</formula>
    </cfRule>
  </conditionalFormatting>
  <conditionalFormatting sqref="G345:I345">
    <cfRule type="cellIs" dxfId="591" priority="250" operator="between">
      <formula>14.5</formula>
      <formula>15</formula>
    </cfRule>
  </conditionalFormatting>
  <conditionalFormatting sqref="G345:I345">
    <cfRule type="cellIs" dxfId="590" priority="249" operator="between">
      <formula>14.5</formula>
      <formula>15</formula>
    </cfRule>
  </conditionalFormatting>
  <conditionalFormatting sqref="G345:I345">
    <cfRule type="cellIs" dxfId="589" priority="248" operator="between">
      <formula>14.5</formula>
      <formula>15</formula>
    </cfRule>
  </conditionalFormatting>
  <conditionalFormatting sqref="G345:I345">
    <cfRule type="cellIs" dxfId="588" priority="247" operator="between">
      <formula>14.5</formula>
      <formula>15</formula>
    </cfRule>
  </conditionalFormatting>
  <conditionalFormatting sqref="G346:I346">
    <cfRule type="cellIs" dxfId="587" priority="245" operator="between">
      <formula>14.5</formula>
      <formula>15</formula>
    </cfRule>
  </conditionalFormatting>
  <conditionalFormatting sqref="G346:I346">
    <cfRule type="cellIs" dxfId="586" priority="244" operator="between">
      <formula>14.5</formula>
      <formula>15</formula>
    </cfRule>
  </conditionalFormatting>
  <conditionalFormatting sqref="G346:I346">
    <cfRule type="cellIs" dxfId="585" priority="243" operator="between">
      <formula>14.5</formula>
      <formula>15</formula>
    </cfRule>
  </conditionalFormatting>
  <conditionalFormatting sqref="G346:I346">
    <cfRule type="cellIs" dxfId="584" priority="242" operator="between">
      <formula>14.5</formula>
      <formula>15</formula>
    </cfRule>
  </conditionalFormatting>
  <conditionalFormatting sqref="G346:I346">
    <cfRule type="cellIs" dxfId="583" priority="241" operator="between">
      <formula>14.5</formula>
      <formula>15</formula>
    </cfRule>
  </conditionalFormatting>
  <conditionalFormatting sqref="G346:I346">
    <cfRule type="cellIs" dxfId="582" priority="240" operator="between">
      <formula>14.5</formula>
      <formula>15</formula>
    </cfRule>
  </conditionalFormatting>
  <conditionalFormatting sqref="G346:I346">
    <cfRule type="cellIs" dxfId="581" priority="239" operator="between">
      <formula>14.5</formula>
      <formula>15</formula>
    </cfRule>
  </conditionalFormatting>
  <conditionalFormatting sqref="G346:I346">
    <cfRule type="cellIs" dxfId="580" priority="238" operator="between">
      <formula>14.5</formula>
      <formula>15</formula>
    </cfRule>
  </conditionalFormatting>
  <conditionalFormatting sqref="G346:I346">
    <cfRule type="cellIs" dxfId="579" priority="237" operator="between">
      <formula>14.5</formula>
      <formula>15</formula>
    </cfRule>
  </conditionalFormatting>
  <conditionalFormatting sqref="G347:I349">
    <cfRule type="cellIs" dxfId="578" priority="235" operator="between">
      <formula>14.5</formula>
      <formula>15</formula>
    </cfRule>
  </conditionalFormatting>
  <conditionalFormatting sqref="G347:I349">
    <cfRule type="cellIs" dxfId="577" priority="234" operator="between">
      <formula>14.5</formula>
      <formula>15</formula>
    </cfRule>
  </conditionalFormatting>
  <conditionalFormatting sqref="G347:I349">
    <cfRule type="cellIs" dxfId="576" priority="233" operator="between">
      <formula>14.5</formula>
      <formula>15</formula>
    </cfRule>
  </conditionalFormatting>
  <conditionalFormatting sqref="G347:I349">
    <cfRule type="cellIs" dxfId="575" priority="232" operator="between">
      <formula>14.5</formula>
      <formula>15</formula>
    </cfRule>
  </conditionalFormatting>
  <conditionalFormatting sqref="G347:I349">
    <cfRule type="cellIs" dxfId="574" priority="231" operator="between">
      <formula>14.5</formula>
      <formula>15</formula>
    </cfRule>
  </conditionalFormatting>
  <conditionalFormatting sqref="G347:I349">
    <cfRule type="cellIs" dxfId="573" priority="230" operator="between">
      <formula>14.5</formula>
      <formula>15</formula>
    </cfRule>
  </conditionalFormatting>
  <conditionalFormatting sqref="G347:I349">
    <cfRule type="cellIs" dxfId="572" priority="229" operator="between">
      <formula>14.5</formula>
      <formula>15</formula>
    </cfRule>
  </conditionalFormatting>
  <conditionalFormatting sqref="G347:I349">
    <cfRule type="cellIs" dxfId="571" priority="228" operator="between">
      <formula>14.5</formula>
      <formula>15</formula>
    </cfRule>
  </conditionalFormatting>
  <conditionalFormatting sqref="G347:I349">
    <cfRule type="cellIs" dxfId="570" priority="227" operator="between">
      <formula>14.5</formula>
      <formula>15</formula>
    </cfRule>
  </conditionalFormatting>
  <conditionalFormatting sqref="H350:I350">
    <cfRule type="cellIs" dxfId="569" priority="224" operator="between">
      <formula>14.5</formula>
      <formula>15</formula>
    </cfRule>
  </conditionalFormatting>
  <conditionalFormatting sqref="H350:I350">
    <cfRule type="cellIs" dxfId="568" priority="223" operator="between">
      <formula>14.5</formula>
      <formula>15</formula>
    </cfRule>
  </conditionalFormatting>
  <conditionalFormatting sqref="H350:I350">
    <cfRule type="cellIs" dxfId="567" priority="222" operator="between">
      <formula>14.5</formula>
      <formula>15</formula>
    </cfRule>
  </conditionalFormatting>
  <conditionalFormatting sqref="H350:I350">
    <cfRule type="cellIs" dxfId="566" priority="221" operator="between">
      <formula>14.5</formula>
      <formula>15</formula>
    </cfRule>
  </conditionalFormatting>
  <conditionalFormatting sqref="H350:I350">
    <cfRule type="cellIs" dxfId="565" priority="220" operator="between">
      <formula>14.5</formula>
      <formula>15</formula>
    </cfRule>
  </conditionalFormatting>
  <conditionalFormatting sqref="H350:I350">
    <cfRule type="cellIs" dxfId="564" priority="219" operator="between">
      <formula>14.5</formula>
      <formula>15</formula>
    </cfRule>
  </conditionalFormatting>
  <conditionalFormatting sqref="H350:I350">
    <cfRule type="cellIs" dxfId="563" priority="218" operator="between">
      <formula>14.5</formula>
      <formula>15</formula>
    </cfRule>
  </conditionalFormatting>
  <conditionalFormatting sqref="H350:I350">
    <cfRule type="cellIs" dxfId="562" priority="217" operator="between">
      <formula>14.5</formula>
      <formula>15</formula>
    </cfRule>
  </conditionalFormatting>
  <conditionalFormatting sqref="H350:I350">
    <cfRule type="cellIs" dxfId="561" priority="216" operator="between">
      <formula>14.5</formula>
      <formula>15</formula>
    </cfRule>
  </conditionalFormatting>
  <conditionalFormatting sqref="H351:I351">
    <cfRule type="cellIs" dxfId="560" priority="214" operator="between">
      <formula>14.5</formula>
      <formula>15</formula>
    </cfRule>
  </conditionalFormatting>
  <conditionalFormatting sqref="H351:I351">
    <cfRule type="cellIs" dxfId="559" priority="213" operator="between">
      <formula>14.5</formula>
      <formula>15</formula>
    </cfRule>
  </conditionalFormatting>
  <conditionalFormatting sqref="H351:I351">
    <cfRule type="cellIs" dxfId="558" priority="212" operator="between">
      <formula>14.5</formula>
      <formula>15</formula>
    </cfRule>
  </conditionalFormatting>
  <conditionalFormatting sqref="H351:I351">
    <cfRule type="cellIs" dxfId="557" priority="211" operator="between">
      <formula>14.5</formula>
      <formula>15</formula>
    </cfRule>
  </conditionalFormatting>
  <conditionalFormatting sqref="H351:I351">
    <cfRule type="cellIs" dxfId="556" priority="210" operator="between">
      <formula>14.5</formula>
      <formula>15</formula>
    </cfRule>
  </conditionalFormatting>
  <conditionalFormatting sqref="H351:I351">
    <cfRule type="cellIs" dxfId="555" priority="209" operator="between">
      <formula>14.5</formula>
      <formula>15</formula>
    </cfRule>
  </conditionalFormatting>
  <conditionalFormatting sqref="H351:I351">
    <cfRule type="cellIs" dxfId="554" priority="208" operator="between">
      <formula>14.5</formula>
      <formula>15</formula>
    </cfRule>
  </conditionalFormatting>
  <conditionalFormatting sqref="H351:I351">
    <cfRule type="cellIs" dxfId="553" priority="207" operator="between">
      <formula>14.5</formula>
      <formula>15</formula>
    </cfRule>
  </conditionalFormatting>
  <conditionalFormatting sqref="H351:I351">
    <cfRule type="cellIs" dxfId="552" priority="206" operator="between">
      <formula>14.5</formula>
      <formula>15</formula>
    </cfRule>
  </conditionalFormatting>
  <conditionalFormatting sqref="H352:I352">
    <cfRule type="cellIs" dxfId="551" priority="204" operator="between">
      <formula>14.5</formula>
      <formula>15</formula>
    </cfRule>
  </conditionalFormatting>
  <conditionalFormatting sqref="H352:I352">
    <cfRule type="cellIs" dxfId="550" priority="203" operator="between">
      <formula>14.5</formula>
      <formula>15</formula>
    </cfRule>
  </conditionalFormatting>
  <conditionalFormatting sqref="H352:I352">
    <cfRule type="cellIs" dxfId="549" priority="202" operator="between">
      <formula>14.5</formula>
      <formula>15</formula>
    </cfRule>
  </conditionalFormatting>
  <conditionalFormatting sqref="H352:I352">
    <cfRule type="cellIs" dxfId="548" priority="201" operator="between">
      <formula>14.5</formula>
      <formula>15</formula>
    </cfRule>
  </conditionalFormatting>
  <conditionalFormatting sqref="H352:I352">
    <cfRule type="cellIs" dxfId="547" priority="200" operator="between">
      <formula>14.5</formula>
      <formula>15</formula>
    </cfRule>
  </conditionalFormatting>
  <conditionalFormatting sqref="H352:I352">
    <cfRule type="cellIs" dxfId="546" priority="199" operator="between">
      <formula>14.5</formula>
      <formula>15</formula>
    </cfRule>
  </conditionalFormatting>
  <conditionalFormatting sqref="H352:I352">
    <cfRule type="cellIs" dxfId="545" priority="198" operator="between">
      <formula>14.5</formula>
      <formula>15</formula>
    </cfRule>
  </conditionalFormatting>
  <conditionalFormatting sqref="H352:I352">
    <cfRule type="cellIs" dxfId="544" priority="197" operator="between">
      <formula>14.5</formula>
      <formula>15</formula>
    </cfRule>
  </conditionalFormatting>
  <conditionalFormatting sqref="H352:I352">
    <cfRule type="cellIs" dxfId="543" priority="196" operator="between">
      <formula>14.5</formula>
      <formula>15</formula>
    </cfRule>
  </conditionalFormatting>
  <conditionalFormatting sqref="H353:I353">
    <cfRule type="cellIs" dxfId="542" priority="194" operator="between">
      <formula>14.5</formula>
      <formula>15</formula>
    </cfRule>
  </conditionalFormatting>
  <conditionalFormatting sqref="H353:I353">
    <cfRule type="cellIs" dxfId="541" priority="193" operator="between">
      <formula>14.5</formula>
      <formula>15</formula>
    </cfRule>
  </conditionalFormatting>
  <conditionalFormatting sqref="H353:I353">
    <cfRule type="cellIs" dxfId="540" priority="192" operator="between">
      <formula>14.5</formula>
      <formula>15</formula>
    </cfRule>
  </conditionalFormatting>
  <conditionalFormatting sqref="H353:I353">
    <cfRule type="cellIs" dxfId="539" priority="191" operator="between">
      <formula>14.5</formula>
      <formula>15</formula>
    </cfRule>
  </conditionalFormatting>
  <conditionalFormatting sqref="H353:I353">
    <cfRule type="cellIs" dxfId="538" priority="190" operator="between">
      <formula>14.5</formula>
      <formula>15</formula>
    </cfRule>
  </conditionalFormatting>
  <conditionalFormatting sqref="H353:I353">
    <cfRule type="cellIs" dxfId="537" priority="189" operator="between">
      <formula>14.5</formula>
      <formula>15</formula>
    </cfRule>
  </conditionalFormatting>
  <conditionalFormatting sqref="H353:I353">
    <cfRule type="cellIs" dxfId="536" priority="188" operator="between">
      <formula>14.5</formula>
      <formula>15</formula>
    </cfRule>
  </conditionalFormatting>
  <conditionalFormatting sqref="H353:I353">
    <cfRule type="cellIs" dxfId="535" priority="187" operator="between">
      <formula>14.5</formula>
      <formula>15</formula>
    </cfRule>
  </conditionalFormatting>
  <conditionalFormatting sqref="H353:I353">
    <cfRule type="cellIs" dxfId="534" priority="186" operator="between">
      <formula>14.5</formula>
      <formula>15</formula>
    </cfRule>
  </conditionalFormatting>
  <conditionalFormatting sqref="G350:G362">
    <cfRule type="cellIs" dxfId="533" priority="157" operator="between">
      <formula>14.5</formula>
      <formula>15</formula>
    </cfRule>
  </conditionalFormatting>
  <conditionalFormatting sqref="G350:G362">
    <cfRule type="cellIs" dxfId="532" priority="156" operator="between">
      <formula>14.5</formula>
      <formula>15</formula>
    </cfRule>
  </conditionalFormatting>
  <conditionalFormatting sqref="G350:G362">
    <cfRule type="cellIs" dxfId="531" priority="155" operator="between">
      <formula>14.5</formula>
      <formula>15</formula>
    </cfRule>
  </conditionalFormatting>
  <conditionalFormatting sqref="G350:G362">
    <cfRule type="cellIs" dxfId="530" priority="154" operator="between">
      <formula>14.5</formula>
      <formula>15</formula>
    </cfRule>
  </conditionalFormatting>
  <conditionalFormatting sqref="G350:G362">
    <cfRule type="cellIs" dxfId="529" priority="153" operator="between">
      <formula>14.5</formula>
      <formula>15</formula>
    </cfRule>
  </conditionalFormatting>
  <conditionalFormatting sqref="G350:G362">
    <cfRule type="cellIs" dxfId="528" priority="152" operator="between">
      <formula>14.5</formula>
      <formula>15</formula>
    </cfRule>
  </conditionalFormatting>
  <conditionalFormatting sqref="G350:G362">
    <cfRule type="cellIs" dxfId="527" priority="151" operator="between">
      <formula>14.5</formula>
      <formula>15</formula>
    </cfRule>
  </conditionalFormatting>
  <conditionalFormatting sqref="G350:G362">
    <cfRule type="cellIs" dxfId="526" priority="150" operator="between">
      <formula>14.5</formula>
      <formula>15</formula>
    </cfRule>
  </conditionalFormatting>
  <conditionalFormatting sqref="G350:G362">
    <cfRule type="cellIs" dxfId="525" priority="149" operator="between">
      <formula>14.5</formula>
      <formula>15</formula>
    </cfRule>
  </conditionalFormatting>
  <conditionalFormatting sqref="G364:G417">
    <cfRule type="cellIs" dxfId="524" priority="126" operator="between">
      <formula>14.5</formula>
      <formula>15</formula>
    </cfRule>
  </conditionalFormatting>
  <conditionalFormatting sqref="G364:G417">
    <cfRule type="cellIs" dxfId="523" priority="125" operator="between">
      <formula>14.5</formula>
      <formula>15</formula>
    </cfRule>
  </conditionalFormatting>
  <conditionalFormatting sqref="G364:G417">
    <cfRule type="cellIs" dxfId="522" priority="124" operator="between">
      <formula>14.5</formula>
      <formula>15</formula>
    </cfRule>
  </conditionalFormatting>
  <conditionalFormatting sqref="G364:G417">
    <cfRule type="cellIs" dxfId="521" priority="123" operator="between">
      <formula>14.5</formula>
      <formula>15</formula>
    </cfRule>
  </conditionalFormatting>
  <conditionalFormatting sqref="G364:G417">
    <cfRule type="cellIs" dxfId="520" priority="122" operator="between">
      <formula>14.5</formula>
      <formula>15</formula>
    </cfRule>
  </conditionalFormatting>
  <conditionalFormatting sqref="G364:G417">
    <cfRule type="cellIs" dxfId="519" priority="121" operator="between">
      <formula>14.5</formula>
      <formula>15</formula>
    </cfRule>
  </conditionalFormatting>
  <conditionalFormatting sqref="G364:G417">
    <cfRule type="cellIs" dxfId="518" priority="120" operator="between">
      <formula>14.5</formula>
      <formula>15</formula>
    </cfRule>
  </conditionalFormatting>
  <conditionalFormatting sqref="G364:G417">
    <cfRule type="cellIs" dxfId="517" priority="119" operator="between">
      <formula>14.5</formula>
      <formula>15</formula>
    </cfRule>
  </conditionalFormatting>
  <conditionalFormatting sqref="G364:G417">
    <cfRule type="cellIs" dxfId="516" priority="118" operator="between">
      <formula>14.5</formula>
      <formula>15</formula>
    </cfRule>
  </conditionalFormatting>
  <conditionalFormatting sqref="AA336:AA386">
    <cfRule type="cellIs" dxfId="515" priority="78" operator="greaterThan">
      <formula>5</formula>
    </cfRule>
  </conditionalFormatting>
  <conditionalFormatting sqref="AA389">
    <cfRule type="cellIs" dxfId="514" priority="77" operator="greaterThan">
      <formula>5</formula>
    </cfRule>
  </conditionalFormatting>
  <conditionalFormatting sqref="AA391:AA395">
    <cfRule type="cellIs" dxfId="513" priority="76" operator="greaterThan">
      <formula>5</formula>
    </cfRule>
  </conditionalFormatting>
  <conditionalFormatting sqref="AA396:AA408">
    <cfRule type="cellIs" dxfId="512" priority="71" operator="greaterThan">
      <formula>5</formula>
    </cfRule>
  </conditionalFormatting>
  <conditionalFormatting sqref="W116:W456">
    <cfRule type="cellIs" dxfId="511" priority="52" operator="greaterThan">
      <formula>2</formula>
    </cfRule>
  </conditionalFormatting>
  <conditionalFormatting sqref="S2:S532">
    <cfRule type="cellIs" dxfId="510" priority="51" operator="greaterThan">
      <formula>70</formula>
    </cfRule>
  </conditionalFormatting>
  <conditionalFormatting sqref="T2:T532">
    <cfRule type="cellIs" dxfId="509" priority="50" operator="greaterThan">
      <formula>90</formula>
    </cfRule>
  </conditionalFormatting>
  <conditionalFormatting sqref="L2:L532">
    <cfRule type="cellIs" dxfId="508" priority="49" operator="greaterThan">
      <formula>5</formula>
    </cfRule>
  </conditionalFormatting>
  <conditionalFormatting sqref="G423:G455">
    <cfRule type="cellIs" dxfId="507" priority="47" operator="between">
      <formula>14.5</formula>
      <formula>15</formula>
    </cfRule>
  </conditionalFormatting>
  <conditionalFormatting sqref="G423:G455">
    <cfRule type="cellIs" dxfId="506" priority="46" operator="between">
      <formula>14.5</formula>
      <formula>15</formula>
    </cfRule>
  </conditionalFormatting>
  <conditionalFormatting sqref="G423:G455">
    <cfRule type="cellIs" dxfId="505" priority="45" operator="between">
      <formula>14.5</formula>
      <formula>15</formula>
    </cfRule>
  </conditionalFormatting>
  <conditionalFormatting sqref="G423:G455">
    <cfRule type="cellIs" dxfId="504" priority="44" operator="between">
      <formula>14.5</formula>
      <formula>15</formula>
    </cfRule>
  </conditionalFormatting>
  <conditionalFormatting sqref="G423:G455">
    <cfRule type="cellIs" dxfId="503" priority="43" operator="between">
      <formula>14.5</formula>
      <formula>15</formula>
    </cfRule>
  </conditionalFormatting>
  <conditionalFormatting sqref="G423:G455">
    <cfRule type="cellIs" dxfId="502" priority="42" operator="between">
      <formula>14.5</formula>
      <formula>15</formula>
    </cfRule>
  </conditionalFormatting>
  <conditionalFormatting sqref="G423:G455">
    <cfRule type="cellIs" dxfId="501" priority="41" operator="between">
      <formula>14.5</formula>
      <formula>15</formula>
    </cfRule>
  </conditionalFormatting>
  <conditionalFormatting sqref="G423:G455">
    <cfRule type="cellIs" dxfId="500" priority="40" operator="between">
      <formula>14.5</formula>
      <formula>15</formula>
    </cfRule>
  </conditionalFormatting>
  <conditionalFormatting sqref="G423:G455">
    <cfRule type="cellIs" dxfId="499" priority="39" operator="between">
      <formula>14.5</formula>
      <formula>15</formula>
    </cfRule>
  </conditionalFormatting>
  <conditionalFormatting sqref="W462:W478">
    <cfRule type="cellIs" dxfId="498" priority="25" operator="greaterThan">
      <formula>2</formula>
    </cfRule>
  </conditionalFormatting>
  <conditionalFormatting sqref="W459:W460">
    <cfRule type="cellIs" dxfId="497" priority="24" operator="greaterThan">
      <formula>2</formula>
    </cfRule>
  </conditionalFormatting>
  <conditionalFormatting sqref="W457">
    <cfRule type="cellIs" dxfId="496" priority="23" operator="greaterThan">
      <formula>2</formula>
    </cfRule>
  </conditionalFormatting>
  <conditionalFormatting sqref="AA409:AA488">
    <cfRule type="cellIs" dxfId="495" priority="19" operator="greaterThan">
      <formula>5</formula>
    </cfRule>
  </conditionalFormatting>
  <conditionalFormatting sqref="W484:W488">
    <cfRule type="cellIs" dxfId="494" priority="18" operator="greaterThan">
      <formula>2</formula>
    </cfRule>
  </conditionalFormatting>
  <conditionalFormatting sqref="W490:W491">
    <cfRule type="cellIs" dxfId="493" priority="17" operator="greaterThan">
      <formula>2</formula>
    </cfRule>
  </conditionalFormatting>
  <conditionalFormatting sqref="AA490:AA492">
    <cfRule type="cellIs" dxfId="492" priority="16" operator="greaterThan">
      <formula>5</formula>
    </cfRule>
  </conditionalFormatting>
  <conditionalFormatting sqref="W494:W497">
    <cfRule type="cellIs" dxfId="491" priority="15" operator="greaterThan">
      <formula>2</formula>
    </cfRule>
  </conditionalFormatting>
  <conditionalFormatting sqref="AA494:AA495">
    <cfRule type="cellIs" dxfId="490" priority="14" operator="greaterThan">
      <formula>5</formula>
    </cfRule>
  </conditionalFormatting>
  <conditionalFormatting sqref="AB500:AB502">
    <cfRule type="cellIs" dxfId="489" priority="13" operator="greaterThan">
      <formula>50</formula>
    </cfRule>
  </conditionalFormatting>
  <conditionalFormatting sqref="AA500:AA502">
    <cfRule type="cellIs" dxfId="488" priority="12" operator="greaterThan">
      <formula>5</formula>
    </cfRule>
  </conditionalFormatting>
  <conditionalFormatting sqref="AB504:AB506">
    <cfRule type="cellIs" dxfId="487" priority="11" operator="greaterThan">
      <formula>50</formula>
    </cfRule>
  </conditionalFormatting>
  <conditionalFormatting sqref="AA504:AA506">
    <cfRule type="cellIs" dxfId="486" priority="10" operator="greaterThan">
      <formula>5</formula>
    </cfRule>
  </conditionalFormatting>
  <conditionalFormatting sqref="W505:W506">
    <cfRule type="cellIs" dxfId="485" priority="9" operator="greaterThan">
      <formula>2</formula>
    </cfRule>
  </conditionalFormatting>
  <conditionalFormatting sqref="W507">
    <cfRule type="cellIs" dxfId="484" priority="8" operator="greaterThan">
      <formula>2</formula>
    </cfRule>
  </conditionalFormatting>
  <conditionalFormatting sqref="AB508">
    <cfRule type="cellIs" dxfId="483" priority="7" operator="greaterThan">
      <formula>50</formula>
    </cfRule>
  </conditionalFormatting>
  <conditionalFormatting sqref="AA508">
    <cfRule type="cellIs" dxfId="482" priority="6" operator="greaterThan">
      <formula>5</formula>
    </cfRule>
  </conditionalFormatting>
  <conditionalFormatting sqref="W509:W512">
    <cfRule type="cellIs" dxfId="481" priority="5" operator="greaterThan">
      <formula>2</formula>
    </cfRule>
  </conditionalFormatting>
  <conditionalFormatting sqref="W514:W517">
    <cfRule type="cellIs" dxfId="480" priority="4" operator="greaterThan">
      <formula>2</formula>
    </cfRule>
  </conditionalFormatting>
  <conditionalFormatting sqref="W519:W525">
    <cfRule type="cellIs" dxfId="479" priority="3" operator="greaterThan">
      <formula>2</formula>
    </cfRule>
  </conditionalFormatting>
  <conditionalFormatting sqref="W500:W502">
    <cfRule type="cellIs" dxfId="478" priority="2" operator="greaterThan">
      <formula>2</formula>
    </cfRule>
  </conditionalFormatting>
  <conditionalFormatting sqref="W528:W532">
    <cfRule type="cellIs" dxfId="477" priority="1" operator="greaterThan">
      <formula>2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210DA2-CBF1-4046-B623-E14240A1015D}">
          <x14:formula1>
            <xm:f>'Liste D'!$D$2:$D$4</xm:f>
          </x14:formula1>
          <xm:sqref>E276:E339</xm:sqref>
        </x14:dataValidation>
        <x14:dataValidation type="list" allowBlank="1" showInputMessage="1" showErrorMessage="1" xr:uid="{5878D1A1-5576-47C6-A89B-E705C8471C5B}">
          <x14:formula1>
            <xm:f>'Liste D'!$K$2:$K$10</xm:f>
          </x14:formula1>
          <xm:sqref>AE276:AE299 AE437:AE445 AE336:AE403 AE7:AE10 AE26 AE24 AE18:AE19 AE29 AE31 AE48 AE45 AE37:AE38 AE43 AE54 AE67:AE71 AE64:AE65 AE93:AE94 AE90:AE91 AE85 AE101 AE104:AE109 AE115 AE118 AE121:AE126 AE135:AE140 AE129:AE133 AE154:AE156 AE170 AE175 AE161:AE165 AE173 AE177:AE180 AE182 AE184 AE187:AE188 AE191 AE193 AE196 AE199 AE201 AE203 AE207:AE208 AE211 AE215 AE217 AE220 AE223 AE236 AE232:AE234 AE228:AE230 AE243 AE254:AE255 AE258 AE265 AE311:AE331 AE333:AE334</xm:sqref>
        </x14:dataValidation>
        <x14:dataValidation type="list" allowBlank="1" showInputMessage="1" showErrorMessage="1" xr:uid="{CA1915F4-13D1-4A3A-9D6D-EC5F7417A486}">
          <x14:formula1>
            <xm:f>'Liste D'!$P$2:$P$3</xm:f>
          </x14:formula1>
          <xm:sqref>AJ276:AK528</xm:sqref>
        </x14:dataValidation>
        <x14:dataValidation type="list" allowBlank="1" showInputMessage="1" showErrorMessage="1" xr:uid="{EFFFA02E-9CF2-4B45-9A91-8A93005C41E1}">
          <x14:formula1>
            <xm:f>'Liste D'!$K$2:$K$11</xm:f>
          </x14:formula1>
          <xm:sqref>AE416 AE426:AE436 AE421:AE422 AE463:AE478 AE459:AE460 AE486 AE448:AE457 AE488 AE502:AE522 AE500</xm:sqref>
        </x14:dataValidation>
        <x14:dataValidation type="list" allowBlank="1" showInputMessage="1" showErrorMessage="1" xr:uid="{39E3C344-6550-4E74-B949-9FB9047BA5A5}">
          <x14:formula1>
            <xm:f>'Liste D'!$D$2:$D$5</xm:f>
          </x14:formula1>
          <xm:sqref>E340:E532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EE0A4"/>
  </sheetPr>
  <dimension ref="A1:AS525"/>
  <sheetViews>
    <sheetView zoomScale="80" zoomScaleNormal="80" workbookViewId="0">
      <pane xSplit="1" ySplit="1" topLeftCell="B509" activePane="bottomRight" state="frozen"/>
      <selection pane="bottomRight" activeCell="AA525" sqref="AA525"/>
      <selection pane="bottomLeft"/>
      <selection pane="topRight"/>
    </sheetView>
  </sheetViews>
  <sheetFormatPr defaultColWidth="11.42578125" defaultRowHeight="15"/>
  <cols>
    <col min="4" max="4" width="17.28515625" customWidth="1"/>
    <col min="5" max="5" width="16.28515625" bestFit="1" customWidth="1"/>
    <col min="7" max="7" width="13.28515625" customWidth="1"/>
    <col min="8" max="8" width="16.42578125" customWidth="1"/>
    <col min="11" max="15" width="8.7109375" customWidth="1"/>
    <col min="16" max="16" width="1.28515625" customWidth="1"/>
    <col min="17" max="17" width="8.7109375" customWidth="1"/>
    <col min="18" max="19" width="1.28515625" customWidth="1"/>
    <col min="20" max="21" width="8.7109375" customWidth="1"/>
    <col min="29" max="29" width="31.28515625" customWidth="1"/>
    <col min="30" max="31" width="20.7109375" customWidth="1"/>
    <col min="32" max="32" width="10.28515625" customWidth="1"/>
    <col min="34" max="34" width="22" customWidth="1"/>
  </cols>
  <sheetData>
    <row r="1" spans="1:45" s="124" customFormat="1" ht="42.75" customHeight="1">
      <c r="A1" s="216" t="s">
        <v>312</v>
      </c>
      <c r="B1" s="215" t="s">
        <v>313</v>
      </c>
      <c r="C1" s="216" t="s">
        <v>314</v>
      </c>
      <c r="D1" s="216" t="s">
        <v>2213</v>
      </c>
      <c r="E1" s="216" t="s">
        <v>315</v>
      </c>
      <c r="F1" s="216" t="s">
        <v>177</v>
      </c>
      <c r="G1" s="216" t="s">
        <v>450</v>
      </c>
      <c r="H1" s="210" t="s">
        <v>2214</v>
      </c>
      <c r="I1" s="211" t="s">
        <v>452</v>
      </c>
      <c r="J1" s="216" t="s">
        <v>453</v>
      </c>
      <c r="K1" s="216" t="s">
        <v>3470</v>
      </c>
      <c r="L1" s="216" t="s">
        <v>4050</v>
      </c>
      <c r="M1" s="216" t="s">
        <v>3472</v>
      </c>
      <c r="N1" s="216" t="s">
        <v>3473</v>
      </c>
      <c r="O1" s="932" t="s">
        <v>4051</v>
      </c>
      <c r="P1" s="216" t="s">
        <v>4052</v>
      </c>
      <c r="Q1" s="216" t="s">
        <v>4053</v>
      </c>
      <c r="R1" s="216" t="s">
        <v>2217</v>
      </c>
      <c r="S1" s="216" t="s">
        <v>2219</v>
      </c>
      <c r="T1" s="216" t="s">
        <v>2220</v>
      </c>
      <c r="U1" s="216" t="s">
        <v>3478</v>
      </c>
      <c r="V1" s="216" t="s">
        <v>434</v>
      </c>
      <c r="W1" s="216" t="s">
        <v>435</v>
      </c>
      <c r="X1" s="216" t="s">
        <v>436</v>
      </c>
      <c r="Y1" s="216" t="s">
        <v>2229</v>
      </c>
      <c r="Z1" s="216" t="s">
        <v>2230</v>
      </c>
      <c r="AA1" s="237" t="s">
        <v>468</v>
      </c>
      <c r="AB1" s="217" t="s">
        <v>2232</v>
      </c>
      <c r="AC1" s="216" t="s">
        <v>473</v>
      </c>
      <c r="AD1" s="255" t="s">
        <v>2233</v>
      </c>
      <c r="AE1" s="256" t="s">
        <v>472</v>
      </c>
      <c r="AF1" s="216" t="s">
        <v>3479</v>
      </c>
      <c r="AG1" s="217" t="s">
        <v>2234</v>
      </c>
      <c r="AH1" s="242" t="s">
        <v>15</v>
      </c>
      <c r="AI1" s="217" t="s">
        <v>20</v>
      </c>
    </row>
    <row r="2" spans="1:45" ht="19.5">
      <c r="A2" s="695">
        <v>45293</v>
      </c>
      <c r="B2" s="536">
        <v>101</v>
      </c>
      <c r="C2" s="810">
        <v>0.47916666666666669</v>
      </c>
      <c r="D2" s="697">
        <v>2400024</v>
      </c>
      <c r="E2" s="697" t="s">
        <v>39</v>
      </c>
      <c r="F2" s="697" t="s">
        <v>55</v>
      </c>
      <c r="G2" s="664">
        <v>13.4</v>
      </c>
      <c r="H2" s="664"/>
      <c r="I2" s="666"/>
      <c r="J2" s="538"/>
      <c r="K2" s="666"/>
      <c r="L2" s="121"/>
      <c r="M2" s="666"/>
      <c r="N2" s="121"/>
      <c r="O2" s="690"/>
      <c r="P2" s="121"/>
      <c r="Q2" s="121"/>
      <c r="R2" s="666"/>
      <c r="S2" s="666"/>
      <c r="T2" s="666"/>
      <c r="U2" s="666"/>
      <c r="V2" s="698"/>
      <c r="W2" s="698"/>
      <c r="X2" s="698"/>
      <c r="Y2" s="666"/>
      <c r="Z2" s="666"/>
      <c r="AA2" s="538"/>
      <c r="AB2" s="538"/>
      <c r="AC2" s="538" t="s">
        <v>73</v>
      </c>
      <c r="AD2" s="538" t="s">
        <v>55</v>
      </c>
      <c r="AE2" s="538" t="s">
        <v>55</v>
      </c>
      <c r="AF2" s="538" t="s">
        <v>55</v>
      </c>
      <c r="AG2" s="538" t="s">
        <v>55</v>
      </c>
      <c r="AH2" s="699" t="s">
        <v>32</v>
      </c>
      <c r="AI2" s="1281" t="s">
        <v>4054</v>
      </c>
      <c r="AJ2" s="24"/>
      <c r="AK2" s="24"/>
      <c r="AL2" s="24"/>
      <c r="AM2" s="24"/>
      <c r="AN2" s="24"/>
      <c r="AO2" s="24"/>
      <c r="AP2" s="24"/>
      <c r="AQ2" s="24"/>
      <c r="AR2" s="24"/>
      <c r="AS2" s="24"/>
    </row>
    <row r="3" spans="1:45" ht="19.5">
      <c r="A3" s="700">
        <v>45294</v>
      </c>
      <c r="B3" s="606">
        <v>101</v>
      </c>
      <c r="C3" s="811">
        <v>0.41666666666666669</v>
      </c>
      <c r="D3" s="702">
        <v>2400056</v>
      </c>
      <c r="E3" s="702" t="s">
        <v>39</v>
      </c>
      <c r="F3" s="702" t="s">
        <v>55</v>
      </c>
      <c r="G3" s="664">
        <v>13.46</v>
      </c>
      <c r="H3" s="664"/>
      <c r="I3" s="666"/>
      <c r="J3" s="607">
        <v>0.61399999999999999</v>
      </c>
      <c r="K3" s="666">
        <v>7</v>
      </c>
      <c r="L3" s="121">
        <v>36</v>
      </c>
      <c r="M3" s="666">
        <v>14</v>
      </c>
      <c r="N3" s="121">
        <v>17</v>
      </c>
      <c r="O3" s="690">
        <f>GG[[#This Row],[G 900µ]]+GG[[#This Row],[G 800µ]]+GG[[#This Row],[G 710µ]]</f>
        <v>67</v>
      </c>
      <c r="P3" s="121"/>
      <c r="Q3" s="121">
        <v>18</v>
      </c>
      <c r="R3" s="666"/>
      <c r="S3" s="666"/>
      <c r="T3" s="666">
        <v>4</v>
      </c>
      <c r="U3" s="666">
        <v>1</v>
      </c>
      <c r="V3" s="703">
        <v>76.37</v>
      </c>
      <c r="W3" s="703">
        <v>0.16</v>
      </c>
      <c r="X3" s="703">
        <v>21</v>
      </c>
      <c r="Y3" s="666"/>
      <c r="Z3" s="666"/>
      <c r="AA3" s="607"/>
      <c r="AB3" s="607"/>
      <c r="AC3" s="538" t="s">
        <v>73</v>
      </c>
      <c r="AD3" s="607" t="s">
        <v>55</v>
      </c>
      <c r="AE3" s="607" t="s">
        <v>55</v>
      </c>
      <c r="AF3" s="607" t="s">
        <v>55</v>
      </c>
      <c r="AG3" s="607" t="s">
        <v>55</v>
      </c>
      <c r="AH3" s="704" t="s">
        <v>32</v>
      </c>
      <c r="AI3" s="40" t="s">
        <v>4055</v>
      </c>
      <c r="AJ3" s="24"/>
      <c r="AK3" s="24"/>
      <c r="AL3" s="24"/>
      <c r="AM3" s="24"/>
      <c r="AN3" s="24"/>
      <c r="AO3" s="24"/>
      <c r="AP3" s="24"/>
      <c r="AQ3" s="24"/>
      <c r="AR3" s="24"/>
      <c r="AS3" s="24"/>
    </row>
    <row r="4" spans="1:45" ht="19.5">
      <c r="A4" s="695">
        <v>45295</v>
      </c>
      <c r="B4" s="536">
        <v>101</v>
      </c>
      <c r="C4" s="810">
        <v>0.41666666666666669</v>
      </c>
      <c r="D4" s="697">
        <v>2400093</v>
      </c>
      <c r="E4" s="697" t="s">
        <v>39</v>
      </c>
      <c r="F4" s="697" t="s">
        <v>55</v>
      </c>
      <c r="G4" s="664">
        <v>13.66</v>
      </c>
      <c r="H4" s="664"/>
      <c r="I4" s="666"/>
      <c r="J4" s="538"/>
      <c r="K4" s="121">
        <v>3</v>
      </c>
      <c r="L4" s="121">
        <v>26.6</v>
      </c>
      <c r="M4" s="121">
        <v>13.2</v>
      </c>
      <c r="N4" s="121">
        <v>21.1</v>
      </c>
      <c r="O4" s="690">
        <f>GG[[#This Row],[G 900µ]]+GG[[#This Row],[G 800µ]]+GG[[#This Row],[G 710µ]]</f>
        <v>60.9</v>
      </c>
      <c r="P4" s="121"/>
      <c r="Q4" s="121">
        <v>20</v>
      </c>
      <c r="R4" s="121"/>
      <c r="S4" s="121"/>
      <c r="T4" s="121">
        <v>5</v>
      </c>
      <c r="U4" s="121">
        <v>1</v>
      </c>
      <c r="V4" s="698">
        <v>76.430000000000007</v>
      </c>
      <c r="W4" s="698">
        <v>-0.44</v>
      </c>
      <c r="X4" s="698">
        <v>22.5</v>
      </c>
      <c r="Y4" s="666"/>
      <c r="Z4" s="666"/>
      <c r="AA4" s="538"/>
      <c r="AB4" s="538"/>
      <c r="AC4" s="538"/>
      <c r="AD4" s="538" t="s">
        <v>55</v>
      </c>
      <c r="AE4" s="538" t="s">
        <v>55</v>
      </c>
      <c r="AF4" s="538" t="s">
        <v>55</v>
      </c>
      <c r="AG4" s="538" t="s">
        <v>55</v>
      </c>
      <c r="AH4" s="699" t="s">
        <v>32</v>
      </c>
      <c r="AI4" s="1281" t="s">
        <v>4056</v>
      </c>
      <c r="AJ4" s="24"/>
      <c r="AK4" s="24"/>
      <c r="AL4" s="24"/>
      <c r="AM4" s="24"/>
      <c r="AN4" s="24"/>
      <c r="AO4" s="24"/>
      <c r="AP4" s="24"/>
      <c r="AQ4" s="24"/>
      <c r="AR4" s="24"/>
      <c r="AS4" s="24"/>
    </row>
    <row r="5" spans="1:45" ht="16.5" customHeight="1">
      <c r="A5" s="700">
        <v>45296</v>
      </c>
      <c r="B5" s="606">
        <v>101</v>
      </c>
      <c r="C5" s="811">
        <v>0.39583333333333331</v>
      </c>
      <c r="D5" s="702">
        <v>2400113</v>
      </c>
      <c r="E5" s="702" t="s">
        <v>39</v>
      </c>
      <c r="F5" s="702" t="s">
        <v>55</v>
      </c>
      <c r="G5" s="664">
        <v>13.7</v>
      </c>
      <c r="H5" s="664"/>
      <c r="I5" s="666"/>
      <c r="J5" s="607"/>
      <c r="K5" s="121"/>
      <c r="L5" s="121"/>
      <c r="M5" s="121"/>
      <c r="N5" s="121"/>
      <c r="O5" s="690"/>
      <c r="P5" s="121"/>
      <c r="Q5" s="121"/>
      <c r="R5" s="121"/>
      <c r="S5" s="121"/>
      <c r="T5" s="121"/>
      <c r="U5" s="121"/>
      <c r="V5" s="703">
        <v>74.150000000000006</v>
      </c>
      <c r="W5" s="703">
        <v>-0.11</v>
      </c>
      <c r="X5" s="703">
        <v>21.31</v>
      </c>
      <c r="Y5" s="666"/>
      <c r="Z5" s="666"/>
      <c r="AA5" s="607"/>
      <c r="AB5" s="607"/>
      <c r="AC5" s="607"/>
      <c r="AD5" s="607" t="s">
        <v>55</v>
      </c>
      <c r="AE5" s="607" t="s">
        <v>55</v>
      </c>
      <c r="AF5" s="607" t="s">
        <v>55</v>
      </c>
      <c r="AG5" s="607" t="s">
        <v>55</v>
      </c>
      <c r="AH5" s="704" t="s">
        <v>32</v>
      </c>
      <c r="AI5" s="40" t="s">
        <v>4057</v>
      </c>
      <c r="AJ5" s="24"/>
      <c r="AK5" s="24"/>
      <c r="AL5" s="24"/>
      <c r="AM5" s="24"/>
      <c r="AN5" s="24"/>
      <c r="AO5" s="24"/>
      <c r="AP5" s="24"/>
      <c r="AQ5" s="24"/>
      <c r="AR5" s="24"/>
      <c r="AS5" s="24"/>
    </row>
    <row r="6" spans="1:45" ht="19.5">
      <c r="A6" s="695">
        <v>45297</v>
      </c>
      <c r="B6" s="536">
        <v>101</v>
      </c>
      <c r="C6" s="810">
        <v>0.5</v>
      </c>
      <c r="D6" s="697">
        <v>2400155</v>
      </c>
      <c r="E6" s="697" t="s">
        <v>39</v>
      </c>
      <c r="F6" s="697" t="s">
        <v>55</v>
      </c>
      <c r="G6" s="664">
        <v>13.64</v>
      </c>
      <c r="H6" s="664"/>
      <c r="I6" s="666"/>
      <c r="J6" s="538"/>
      <c r="K6" s="121"/>
      <c r="L6" s="121"/>
      <c r="M6" s="121"/>
      <c r="N6" s="121"/>
      <c r="O6" s="690"/>
      <c r="P6" s="121"/>
      <c r="Q6" s="121"/>
      <c r="R6" s="121"/>
      <c r="S6" s="121"/>
      <c r="T6" s="121"/>
      <c r="U6" s="121"/>
      <c r="V6" s="698">
        <v>77.72</v>
      </c>
      <c r="W6" s="698">
        <v>-0.05</v>
      </c>
      <c r="X6" s="698">
        <v>21.56</v>
      </c>
      <c r="Y6" s="666"/>
      <c r="Z6" s="666"/>
      <c r="AA6" s="538"/>
      <c r="AB6" s="538"/>
      <c r="AC6" s="538"/>
      <c r="AD6" s="538" t="s">
        <v>55</v>
      </c>
      <c r="AE6" s="538" t="s">
        <v>55</v>
      </c>
      <c r="AF6" s="538" t="s">
        <v>55</v>
      </c>
      <c r="AG6" s="538" t="s">
        <v>55</v>
      </c>
      <c r="AH6" s="699" t="s">
        <v>32</v>
      </c>
      <c r="AI6" s="1281" t="s">
        <v>4058</v>
      </c>
      <c r="AJ6" s="24"/>
      <c r="AK6" s="24"/>
      <c r="AL6" s="24"/>
      <c r="AM6" s="24"/>
      <c r="AN6" s="24"/>
      <c r="AO6" s="24"/>
      <c r="AP6" s="24"/>
      <c r="AQ6" s="24"/>
      <c r="AR6" s="24"/>
      <c r="AS6" s="24"/>
    </row>
    <row r="7" spans="1:45" ht="19.5">
      <c r="A7" s="700">
        <v>45300</v>
      </c>
      <c r="B7" s="606">
        <v>101</v>
      </c>
      <c r="C7" s="811">
        <v>0.35416666666666669</v>
      </c>
      <c r="D7" s="702">
        <v>2400221</v>
      </c>
      <c r="E7" s="702" t="s">
        <v>21</v>
      </c>
      <c r="F7" s="702" t="s">
        <v>55</v>
      </c>
      <c r="G7" s="664">
        <v>14.14</v>
      </c>
      <c r="H7" s="664">
        <v>14.7</v>
      </c>
      <c r="I7" s="666">
        <v>14.6</v>
      </c>
      <c r="J7" s="607"/>
      <c r="K7" s="121"/>
      <c r="L7" s="121"/>
      <c r="M7" s="121"/>
      <c r="N7" s="121"/>
      <c r="O7" s="690"/>
      <c r="P7" s="121"/>
      <c r="Q7" s="121"/>
      <c r="R7" s="121"/>
      <c r="S7" s="121"/>
      <c r="T7" s="121"/>
      <c r="U7" s="121"/>
      <c r="V7" s="703">
        <v>75.56</v>
      </c>
      <c r="W7" s="703">
        <v>0.19</v>
      </c>
      <c r="X7" s="703">
        <v>22.24</v>
      </c>
      <c r="Y7" s="666"/>
      <c r="Z7" s="666"/>
      <c r="AA7" s="607"/>
      <c r="AB7" s="607"/>
      <c r="AC7" s="607"/>
      <c r="AD7" s="607"/>
      <c r="AE7" s="607"/>
      <c r="AF7" s="607" t="s">
        <v>55</v>
      </c>
      <c r="AG7" s="607" t="s">
        <v>55</v>
      </c>
      <c r="AH7" s="704" t="s">
        <v>32</v>
      </c>
      <c r="AI7" s="40" t="s">
        <v>4059</v>
      </c>
      <c r="AJ7" s="24"/>
      <c r="AK7" s="24"/>
      <c r="AL7" s="24"/>
      <c r="AM7" s="24"/>
      <c r="AN7" s="24"/>
      <c r="AO7" s="24"/>
      <c r="AP7" s="24"/>
      <c r="AQ7" s="24"/>
      <c r="AR7" s="24"/>
      <c r="AS7" s="24"/>
    </row>
    <row r="8" spans="1:45" ht="19.5">
      <c r="A8" s="695">
        <v>45300</v>
      </c>
      <c r="B8" s="536">
        <v>101</v>
      </c>
      <c r="C8" s="810">
        <v>0.43402777777777773</v>
      </c>
      <c r="D8" s="697">
        <v>2400246</v>
      </c>
      <c r="E8" s="697" t="s">
        <v>39</v>
      </c>
      <c r="F8" s="697" t="s">
        <v>55</v>
      </c>
      <c r="G8" s="664">
        <v>14.03</v>
      </c>
      <c r="H8" s="664"/>
      <c r="I8" s="666"/>
      <c r="J8" s="538"/>
      <c r="K8" s="121">
        <v>9.1999999999999993</v>
      </c>
      <c r="L8" s="121">
        <v>38</v>
      </c>
      <c r="M8" s="121">
        <v>10.4</v>
      </c>
      <c r="N8" s="121">
        <v>18</v>
      </c>
      <c r="O8" s="690">
        <f>GG[[#This Row],[G 900µ]]+GG[[#This Row],[G 800µ]]+GG[[#This Row],[G 710µ]]</f>
        <v>66.400000000000006</v>
      </c>
      <c r="P8" s="121"/>
      <c r="Q8" s="121">
        <v>18</v>
      </c>
      <c r="R8" s="121"/>
      <c r="S8" s="121"/>
      <c r="T8" s="121">
        <v>4.5</v>
      </c>
      <c r="U8" s="121">
        <v>1</v>
      </c>
      <c r="V8" s="698">
        <v>75.900000000000006</v>
      </c>
      <c r="W8" s="698">
        <v>0.12</v>
      </c>
      <c r="X8" s="698">
        <v>22.08</v>
      </c>
      <c r="Y8" s="666"/>
      <c r="Z8" s="666"/>
      <c r="AA8" s="538"/>
      <c r="AB8" s="538"/>
      <c r="AC8" s="538"/>
      <c r="AD8" s="538" t="s">
        <v>55</v>
      </c>
      <c r="AE8" s="538" t="s">
        <v>55</v>
      </c>
      <c r="AF8" s="538" t="s">
        <v>55</v>
      </c>
      <c r="AG8" s="538" t="s">
        <v>55</v>
      </c>
      <c r="AH8" s="699" t="s">
        <v>32</v>
      </c>
      <c r="AI8" s="1281" t="s">
        <v>4060</v>
      </c>
      <c r="AJ8" s="24"/>
      <c r="AK8" s="24"/>
      <c r="AL8" s="24"/>
      <c r="AM8" s="26"/>
      <c r="AN8" s="24"/>
      <c r="AO8" s="24"/>
      <c r="AP8" s="24"/>
      <c r="AQ8" s="24"/>
      <c r="AR8" s="24"/>
      <c r="AS8" s="24"/>
    </row>
    <row r="9" spans="1:45" ht="19.5">
      <c r="A9" s="700">
        <v>45301</v>
      </c>
      <c r="B9" s="606">
        <v>101</v>
      </c>
      <c r="C9" s="811">
        <v>0.5</v>
      </c>
      <c r="D9" s="702">
        <v>2400276</v>
      </c>
      <c r="E9" s="702" t="s">
        <v>39</v>
      </c>
      <c r="F9" s="702" t="s">
        <v>55</v>
      </c>
      <c r="G9" s="664">
        <v>13.8</v>
      </c>
      <c r="H9" s="664"/>
      <c r="I9" s="666"/>
      <c r="J9" s="607"/>
      <c r="K9" s="121"/>
      <c r="L9" s="121"/>
      <c r="M9" s="121"/>
      <c r="N9" s="121"/>
      <c r="O9" s="690"/>
      <c r="P9" s="121"/>
      <c r="Q9" s="121"/>
      <c r="R9" s="121"/>
      <c r="S9" s="121"/>
      <c r="T9" s="121"/>
      <c r="U9" s="121"/>
      <c r="V9" s="703"/>
      <c r="W9" s="703"/>
      <c r="X9" s="703"/>
      <c r="Y9" s="666"/>
      <c r="Z9" s="666"/>
      <c r="AA9" s="607"/>
      <c r="AB9" s="607"/>
      <c r="AC9" s="607"/>
      <c r="AD9" s="607" t="s">
        <v>55</v>
      </c>
      <c r="AE9" s="607" t="s">
        <v>55</v>
      </c>
      <c r="AF9" s="607" t="s">
        <v>55</v>
      </c>
      <c r="AG9" s="607" t="s">
        <v>55</v>
      </c>
      <c r="AH9" s="704" t="s">
        <v>32</v>
      </c>
      <c r="AI9" s="40" t="s">
        <v>4061</v>
      </c>
      <c r="AJ9" s="24"/>
      <c r="AK9" s="24"/>
      <c r="AL9" s="24"/>
      <c r="AM9" s="26"/>
      <c r="AN9" s="24"/>
      <c r="AO9" s="24"/>
      <c r="AP9" s="24"/>
      <c r="AQ9" s="24"/>
      <c r="AR9" s="24"/>
      <c r="AS9" s="24"/>
    </row>
    <row r="10" spans="1:45" ht="19.5">
      <c r="A10" s="695">
        <v>45302</v>
      </c>
      <c r="B10" s="536">
        <v>101</v>
      </c>
      <c r="C10" s="810">
        <v>0.35416666666666669</v>
      </c>
      <c r="D10" s="697">
        <v>2400286</v>
      </c>
      <c r="E10" s="697" t="s">
        <v>21</v>
      </c>
      <c r="F10" s="697" t="s">
        <v>55</v>
      </c>
      <c r="G10" s="664">
        <v>14.01</v>
      </c>
      <c r="H10" s="664"/>
      <c r="I10" s="666"/>
      <c r="J10" s="538">
        <v>0.63600000000000001</v>
      </c>
      <c r="K10" s="121">
        <v>7.2</v>
      </c>
      <c r="L10" s="121">
        <v>29.6</v>
      </c>
      <c r="M10" s="121">
        <v>9.6</v>
      </c>
      <c r="N10" s="121">
        <v>16</v>
      </c>
      <c r="O10" s="690">
        <f>GG[[#This Row],[G 900µ]]+GG[[#This Row],[G 800µ]]+GG[[#This Row],[G 710µ]]</f>
        <v>55.2</v>
      </c>
      <c r="P10" s="121"/>
      <c r="Q10" s="121">
        <v>28</v>
      </c>
      <c r="R10" s="121"/>
      <c r="S10" s="121"/>
      <c r="T10" s="121">
        <v>7</v>
      </c>
      <c r="U10" s="121">
        <v>1.4</v>
      </c>
      <c r="V10" s="698">
        <v>77.819999999999993</v>
      </c>
      <c r="W10" s="698">
        <v>0.42</v>
      </c>
      <c r="X10" s="698">
        <v>21.35</v>
      </c>
      <c r="Y10" s="666">
        <v>2</v>
      </c>
      <c r="Z10" s="666">
        <v>27</v>
      </c>
      <c r="AA10" s="538">
        <v>0.82</v>
      </c>
      <c r="AB10" s="538"/>
      <c r="AC10" s="538" t="s">
        <v>46</v>
      </c>
      <c r="AD10" s="538"/>
      <c r="AE10" s="538"/>
      <c r="AF10" s="538" t="s">
        <v>55</v>
      </c>
      <c r="AG10" s="538" t="s">
        <v>55</v>
      </c>
      <c r="AH10" s="699" t="s">
        <v>32</v>
      </c>
      <c r="AI10" s="1281" t="s">
        <v>4062</v>
      </c>
      <c r="AJ10" s="24"/>
      <c r="AK10" s="24"/>
      <c r="AL10" s="24"/>
      <c r="AM10" s="26"/>
      <c r="AN10" s="24"/>
      <c r="AO10" s="24"/>
      <c r="AP10" s="24"/>
      <c r="AQ10" s="24"/>
      <c r="AR10" s="24"/>
      <c r="AS10" s="24"/>
    </row>
    <row r="11" spans="1:45" ht="19.5">
      <c r="A11" s="700">
        <v>45303</v>
      </c>
      <c r="B11" s="606">
        <v>101</v>
      </c>
      <c r="C11" s="811">
        <v>0.35416666666666669</v>
      </c>
      <c r="D11" s="702">
        <v>2400321</v>
      </c>
      <c r="E11" s="702" t="s">
        <v>21</v>
      </c>
      <c r="F11" s="702" t="s">
        <v>55</v>
      </c>
      <c r="G11" s="664">
        <v>14.36</v>
      </c>
      <c r="H11" s="664">
        <v>14.6</v>
      </c>
      <c r="I11" s="666">
        <v>14.38</v>
      </c>
      <c r="J11" s="607">
        <v>0.67200000000000004</v>
      </c>
      <c r="K11" s="121">
        <v>11</v>
      </c>
      <c r="L11" s="121">
        <v>28.4</v>
      </c>
      <c r="M11" s="121">
        <v>11</v>
      </c>
      <c r="N11" s="121">
        <v>15.8</v>
      </c>
      <c r="O11" s="690">
        <f>GG[[#This Row],[G 900µ]]+GG[[#This Row],[G 800µ]]+GG[[#This Row],[G 710µ]]</f>
        <v>55.2</v>
      </c>
      <c r="P11" s="121"/>
      <c r="Q11" s="121">
        <v>15.6</v>
      </c>
      <c r="R11" s="121"/>
      <c r="S11" s="121"/>
      <c r="T11" s="121">
        <v>7</v>
      </c>
      <c r="U11" s="121">
        <v>1.4</v>
      </c>
      <c r="V11" s="703">
        <v>76.239999999999995</v>
      </c>
      <c r="W11" s="703">
        <v>0.36</v>
      </c>
      <c r="X11" s="703">
        <v>22.01</v>
      </c>
      <c r="Y11" s="689">
        <v>1</v>
      </c>
      <c r="Z11" s="666">
        <v>30</v>
      </c>
      <c r="AA11" s="607"/>
      <c r="AB11" s="607"/>
      <c r="AC11" s="538" t="s">
        <v>46</v>
      </c>
      <c r="AD11" s="607"/>
      <c r="AE11" s="607"/>
      <c r="AF11" s="607" t="s">
        <v>55</v>
      </c>
      <c r="AG11" s="607" t="s">
        <v>55</v>
      </c>
      <c r="AH11" s="704" t="s">
        <v>32</v>
      </c>
      <c r="AI11" s="40" t="s">
        <v>4063</v>
      </c>
      <c r="AJ11" s="24"/>
      <c r="AK11" s="24"/>
      <c r="AL11" s="24"/>
      <c r="AM11" s="26"/>
      <c r="AN11" s="24"/>
      <c r="AO11" s="24"/>
      <c r="AP11" s="24"/>
      <c r="AQ11" s="24"/>
      <c r="AR11" s="24"/>
      <c r="AS11" s="24"/>
    </row>
    <row r="12" spans="1:45" ht="19.5">
      <c r="A12" s="695">
        <v>45303</v>
      </c>
      <c r="B12" s="536">
        <v>101</v>
      </c>
      <c r="C12" s="810">
        <v>0.35416666666666669</v>
      </c>
      <c r="D12" s="697">
        <v>2400325</v>
      </c>
      <c r="E12" s="697" t="s">
        <v>39</v>
      </c>
      <c r="F12" s="697" t="s">
        <v>55</v>
      </c>
      <c r="G12" s="664">
        <v>13.88</v>
      </c>
      <c r="H12" s="664"/>
      <c r="I12" s="666"/>
      <c r="J12" s="538">
        <v>0.64600000000000002</v>
      </c>
      <c r="K12" s="121">
        <v>9</v>
      </c>
      <c r="L12" s="121">
        <v>33.6</v>
      </c>
      <c r="M12" s="121">
        <v>10.6</v>
      </c>
      <c r="N12" s="121">
        <v>14.6</v>
      </c>
      <c r="O12" s="690">
        <f>GG[[#This Row],[G 900µ]]+GG[[#This Row],[G 800µ]]+GG[[#This Row],[G 710µ]]</f>
        <v>58.800000000000004</v>
      </c>
      <c r="P12" s="121"/>
      <c r="Q12" s="121">
        <v>18.600000000000001</v>
      </c>
      <c r="R12" s="121"/>
      <c r="S12" s="121"/>
      <c r="T12" s="121">
        <v>6</v>
      </c>
      <c r="U12" s="121">
        <v>1</v>
      </c>
      <c r="V12" s="698">
        <v>76.989999999999995</v>
      </c>
      <c r="W12" s="698">
        <v>0.28000000000000003</v>
      </c>
      <c r="X12" s="698">
        <v>21.26</v>
      </c>
      <c r="Y12" s="689">
        <v>1</v>
      </c>
      <c r="Z12" s="666">
        <v>29</v>
      </c>
      <c r="AA12" s="538"/>
      <c r="AB12" s="538"/>
      <c r="AC12" s="538" t="s">
        <v>46</v>
      </c>
      <c r="AD12" s="538" t="s">
        <v>55</v>
      </c>
      <c r="AE12" s="538" t="s">
        <v>55</v>
      </c>
      <c r="AF12" s="538" t="s">
        <v>55</v>
      </c>
      <c r="AG12" s="538" t="s">
        <v>55</v>
      </c>
      <c r="AH12" s="699" t="s">
        <v>32</v>
      </c>
      <c r="AI12" s="1281" t="s">
        <v>4064</v>
      </c>
      <c r="AJ12" s="24"/>
      <c r="AK12" s="24"/>
      <c r="AL12" s="24"/>
      <c r="AM12" s="26"/>
      <c r="AN12" s="24"/>
      <c r="AO12" s="24"/>
      <c r="AP12" s="24"/>
      <c r="AQ12" s="24"/>
      <c r="AR12" s="24"/>
      <c r="AS12" s="24"/>
    </row>
    <row r="13" spans="1:45" ht="19.5">
      <c r="A13" s="700">
        <v>45306</v>
      </c>
      <c r="B13" s="606">
        <v>101</v>
      </c>
      <c r="C13" s="811">
        <v>0.39583333333333331</v>
      </c>
      <c r="D13" s="702">
        <v>2400396</v>
      </c>
      <c r="E13" s="702" t="s">
        <v>39</v>
      </c>
      <c r="F13" s="702" t="s">
        <v>55</v>
      </c>
      <c r="G13" s="664">
        <v>12.93</v>
      </c>
      <c r="H13" s="664"/>
      <c r="I13" s="666"/>
      <c r="J13" s="607"/>
      <c r="K13" s="121">
        <v>12</v>
      </c>
      <c r="L13" s="121">
        <v>37.200000000000003</v>
      </c>
      <c r="M13" s="121">
        <v>8</v>
      </c>
      <c r="N13" s="121">
        <v>17.600000000000001</v>
      </c>
      <c r="O13" s="690">
        <f>GG[[#This Row],[G 900µ]]+GG[[#This Row],[G 800µ]]+GG[[#This Row],[G 710µ]]</f>
        <v>62.800000000000004</v>
      </c>
      <c r="P13" s="121"/>
      <c r="Q13" s="121">
        <v>16.8</v>
      </c>
      <c r="R13" s="121"/>
      <c r="S13" s="121"/>
      <c r="T13" s="121">
        <v>4</v>
      </c>
      <c r="U13" s="121">
        <v>1.4</v>
      </c>
      <c r="V13" s="703">
        <v>77.3</v>
      </c>
      <c r="W13" s="703">
        <v>0.1</v>
      </c>
      <c r="X13" s="703">
        <v>21.99</v>
      </c>
      <c r="Y13" s="689"/>
      <c r="Z13" s="666"/>
      <c r="AA13" s="607"/>
      <c r="AB13" s="607"/>
      <c r="AC13" s="607"/>
      <c r="AD13" s="607" t="s">
        <v>55</v>
      </c>
      <c r="AE13" s="607" t="s">
        <v>55</v>
      </c>
      <c r="AF13" s="607" t="s">
        <v>55</v>
      </c>
      <c r="AG13" s="607" t="s">
        <v>55</v>
      </c>
      <c r="AH13" s="704" t="s">
        <v>32</v>
      </c>
      <c r="AI13" s="40" t="s">
        <v>4065</v>
      </c>
      <c r="AJ13" s="24"/>
      <c r="AK13" s="24"/>
      <c r="AL13" s="24"/>
      <c r="AM13" s="26"/>
      <c r="AN13" s="24"/>
      <c r="AO13" s="24"/>
      <c r="AP13" s="24"/>
      <c r="AQ13" s="24"/>
      <c r="AR13" s="24"/>
      <c r="AS13" s="24"/>
    </row>
    <row r="14" spans="1:45" ht="19.5">
      <c r="A14" s="695">
        <v>45307</v>
      </c>
      <c r="B14" s="536">
        <v>101</v>
      </c>
      <c r="C14" s="810">
        <v>0.4375</v>
      </c>
      <c r="D14" s="697">
        <v>2400412</v>
      </c>
      <c r="E14" s="697" t="s">
        <v>39</v>
      </c>
      <c r="F14" s="697" t="s">
        <v>55</v>
      </c>
      <c r="G14" s="664">
        <v>13.9</v>
      </c>
      <c r="H14" s="664"/>
      <c r="I14" s="666"/>
      <c r="J14" s="538">
        <v>0.61899999999999999</v>
      </c>
      <c r="K14" s="121">
        <v>9.6</v>
      </c>
      <c r="L14" s="121">
        <v>38</v>
      </c>
      <c r="M14" s="121">
        <v>9.1999999999999993</v>
      </c>
      <c r="N14" s="121">
        <v>14.2</v>
      </c>
      <c r="O14" s="690">
        <f>GG[[#This Row],[G 900µ]]+GG[[#This Row],[G 800µ]]+GG[[#This Row],[G 710µ]]</f>
        <v>61.400000000000006</v>
      </c>
      <c r="P14" s="121"/>
      <c r="Q14" s="121">
        <v>17.2</v>
      </c>
      <c r="R14" s="121"/>
      <c r="S14" s="121"/>
      <c r="T14" s="121">
        <v>6.6</v>
      </c>
      <c r="U14" s="121">
        <v>2.2999999999999998</v>
      </c>
      <c r="V14" s="698">
        <v>77.3</v>
      </c>
      <c r="W14" s="698">
        <v>0.1</v>
      </c>
      <c r="X14" s="698">
        <v>21.99</v>
      </c>
      <c r="Y14" s="689"/>
      <c r="Z14" s="666"/>
      <c r="AA14" s="538"/>
      <c r="AB14" s="538"/>
      <c r="AC14" s="538"/>
      <c r="AD14" s="538" t="s">
        <v>55</v>
      </c>
      <c r="AE14" s="538" t="s">
        <v>55</v>
      </c>
      <c r="AF14" s="538" t="s">
        <v>55</v>
      </c>
      <c r="AG14" s="538" t="s">
        <v>55</v>
      </c>
      <c r="AH14" s="699" t="s">
        <v>32</v>
      </c>
      <c r="AI14" s="1281" t="s">
        <v>4066</v>
      </c>
      <c r="AJ14" s="24"/>
      <c r="AK14" s="24"/>
      <c r="AL14" s="24"/>
      <c r="AM14" s="26"/>
      <c r="AN14" s="24"/>
      <c r="AO14" s="24"/>
      <c r="AP14" s="24"/>
      <c r="AQ14" s="24"/>
      <c r="AR14" s="24"/>
      <c r="AS14" s="24"/>
    </row>
    <row r="15" spans="1:45" ht="19.5">
      <c r="A15" s="700">
        <v>45308</v>
      </c>
      <c r="B15" s="606">
        <v>101</v>
      </c>
      <c r="C15" s="811">
        <v>0.39583333333333331</v>
      </c>
      <c r="D15" s="702">
        <v>2400447</v>
      </c>
      <c r="E15" s="702" t="s">
        <v>21</v>
      </c>
      <c r="F15" s="702" t="s">
        <v>55</v>
      </c>
      <c r="G15" s="664">
        <v>14.08</v>
      </c>
      <c r="H15" s="664"/>
      <c r="I15" s="666"/>
      <c r="J15" s="607">
        <v>0.68200000000000005</v>
      </c>
      <c r="K15" s="121">
        <v>8.4</v>
      </c>
      <c r="L15" s="121">
        <v>33.799999999999997</v>
      </c>
      <c r="M15" s="121">
        <v>10.6</v>
      </c>
      <c r="N15" s="121">
        <v>17</v>
      </c>
      <c r="O15" s="690">
        <f>GG[[#This Row],[G 900µ]]+GG[[#This Row],[G 800µ]]+GG[[#This Row],[G 710µ]]</f>
        <v>61.4</v>
      </c>
      <c r="P15" s="121"/>
      <c r="Q15" s="121">
        <v>20</v>
      </c>
      <c r="R15" s="121"/>
      <c r="S15" s="121"/>
      <c r="T15" s="121">
        <v>5.8</v>
      </c>
      <c r="U15" s="121">
        <v>1</v>
      </c>
      <c r="V15" s="703">
        <v>75.02</v>
      </c>
      <c r="W15" s="703">
        <v>0.21</v>
      </c>
      <c r="X15" s="703">
        <v>22.77</v>
      </c>
      <c r="Y15" s="689"/>
      <c r="Z15" s="666"/>
      <c r="AA15" s="607"/>
      <c r="AB15" s="607"/>
      <c r="AC15" s="607"/>
      <c r="AD15" s="607"/>
      <c r="AE15" s="607"/>
      <c r="AF15" s="607" t="s">
        <v>55</v>
      </c>
      <c r="AG15" s="607" t="s">
        <v>55</v>
      </c>
      <c r="AH15" s="704" t="s">
        <v>32</v>
      </c>
      <c r="AI15" s="40" t="s">
        <v>4067</v>
      </c>
      <c r="AJ15" s="24"/>
      <c r="AK15" s="24"/>
      <c r="AL15" s="24"/>
      <c r="AM15" s="26"/>
      <c r="AN15" s="24"/>
      <c r="AO15" s="24"/>
      <c r="AP15" s="24"/>
      <c r="AQ15" s="24"/>
      <c r="AR15" s="24"/>
      <c r="AS15" s="24"/>
    </row>
    <row r="16" spans="1:45" ht="19.5">
      <c r="A16" s="695">
        <v>45308</v>
      </c>
      <c r="B16" s="536">
        <v>101</v>
      </c>
      <c r="C16" s="810">
        <v>0.54166666666666663</v>
      </c>
      <c r="D16" s="697">
        <v>2400453</v>
      </c>
      <c r="E16" s="697" t="s">
        <v>21</v>
      </c>
      <c r="F16" s="697" t="s">
        <v>55</v>
      </c>
      <c r="G16" s="664">
        <v>14.12</v>
      </c>
      <c r="H16" s="664"/>
      <c r="I16" s="666"/>
      <c r="J16" s="538"/>
      <c r="K16" s="121"/>
      <c r="L16" s="121"/>
      <c r="M16" s="121"/>
      <c r="N16" s="121"/>
      <c r="O16" s="690"/>
      <c r="P16" s="121"/>
      <c r="Q16" s="121"/>
      <c r="R16" s="121"/>
      <c r="S16" s="121"/>
      <c r="T16" s="121"/>
      <c r="U16" s="121"/>
      <c r="V16" s="698">
        <v>74.58</v>
      </c>
      <c r="W16" s="698">
        <v>0.56999999999999995</v>
      </c>
      <c r="X16" s="698">
        <v>21.81</v>
      </c>
      <c r="Y16" s="689"/>
      <c r="Z16" s="666"/>
      <c r="AA16" s="538"/>
      <c r="AB16" s="538"/>
      <c r="AC16" s="538"/>
      <c r="AD16" s="538"/>
      <c r="AE16" s="538"/>
      <c r="AF16" s="538" t="s">
        <v>55</v>
      </c>
      <c r="AG16" s="538" t="s">
        <v>55</v>
      </c>
      <c r="AH16" s="699" t="s">
        <v>32</v>
      </c>
      <c r="AI16" s="1281" t="s">
        <v>4068</v>
      </c>
      <c r="AJ16" s="24"/>
      <c r="AK16" s="24"/>
      <c r="AL16" s="24"/>
      <c r="AM16" s="26"/>
      <c r="AN16" s="24"/>
      <c r="AO16" s="24"/>
      <c r="AP16" s="24"/>
      <c r="AQ16" s="24"/>
      <c r="AR16" s="24"/>
      <c r="AS16" s="24"/>
    </row>
    <row r="17" spans="1:45" ht="19.5">
      <c r="A17" s="700">
        <v>45309</v>
      </c>
      <c r="B17" s="606">
        <v>101</v>
      </c>
      <c r="C17" s="811">
        <v>0.41666666666666669</v>
      </c>
      <c r="D17" s="702">
        <v>2400478</v>
      </c>
      <c r="E17" s="702" t="s">
        <v>21</v>
      </c>
      <c r="F17" s="702" t="s">
        <v>55</v>
      </c>
      <c r="G17" s="664">
        <v>14.41</v>
      </c>
      <c r="H17" s="664">
        <v>14.46</v>
      </c>
      <c r="I17" s="666">
        <v>14.5</v>
      </c>
      <c r="J17" s="607">
        <v>0.66100000000000003</v>
      </c>
      <c r="K17" s="121">
        <v>15</v>
      </c>
      <c r="L17" s="121">
        <v>34.200000000000003</v>
      </c>
      <c r="M17" s="121">
        <v>9.8000000000000007</v>
      </c>
      <c r="N17" s="121">
        <v>14.6</v>
      </c>
      <c r="O17" s="690">
        <f>GG[[#This Row],[G 900µ]]+GG[[#This Row],[G 800µ]]+GG[[#This Row],[G 710µ]]</f>
        <v>58.6</v>
      </c>
      <c r="P17" s="121"/>
      <c r="Q17" s="121">
        <v>19.399999999999999</v>
      </c>
      <c r="R17" s="121"/>
      <c r="S17" s="121"/>
      <c r="T17" s="121">
        <v>4.2</v>
      </c>
      <c r="U17" s="121">
        <v>0.8</v>
      </c>
      <c r="V17" s="703">
        <v>73.400000000000006</v>
      </c>
      <c r="W17" s="703">
        <v>-0.66</v>
      </c>
      <c r="X17" s="703">
        <v>21.31</v>
      </c>
      <c r="Y17" s="689"/>
      <c r="Z17" s="666"/>
      <c r="AA17" s="607">
        <v>0.9</v>
      </c>
      <c r="AB17" s="607"/>
      <c r="AC17" s="607"/>
      <c r="AD17" s="607"/>
      <c r="AE17" s="607"/>
      <c r="AF17" s="607" t="s">
        <v>55</v>
      </c>
      <c r="AG17" s="607" t="s">
        <v>55</v>
      </c>
      <c r="AH17" s="704" t="s">
        <v>32</v>
      </c>
      <c r="AI17" s="40" t="s">
        <v>4069</v>
      </c>
      <c r="AJ17" s="24"/>
      <c r="AK17" s="24"/>
      <c r="AL17" s="24"/>
      <c r="AM17" s="26"/>
      <c r="AN17" s="24"/>
      <c r="AO17" s="24"/>
      <c r="AP17" s="24"/>
      <c r="AQ17" s="24"/>
      <c r="AR17" s="24"/>
      <c r="AS17" s="24"/>
    </row>
    <row r="18" spans="1:45" ht="19.5">
      <c r="A18" s="695">
        <v>45309</v>
      </c>
      <c r="B18" s="536">
        <v>101</v>
      </c>
      <c r="C18" s="810">
        <v>0.45833333333333331</v>
      </c>
      <c r="D18" s="697">
        <v>2400484</v>
      </c>
      <c r="E18" s="697" t="s">
        <v>39</v>
      </c>
      <c r="F18" s="697" t="s">
        <v>55</v>
      </c>
      <c r="G18" s="664">
        <v>14.17</v>
      </c>
      <c r="H18" s="664"/>
      <c r="I18" s="666">
        <v>14.55</v>
      </c>
      <c r="J18" s="538">
        <v>0.66100000000000003</v>
      </c>
      <c r="K18" s="121">
        <v>6.4</v>
      </c>
      <c r="L18" s="121">
        <v>36</v>
      </c>
      <c r="M18" s="121">
        <v>12.4</v>
      </c>
      <c r="N18" s="121">
        <v>17.2</v>
      </c>
      <c r="O18" s="690">
        <f>GG[[#This Row],[G 900µ]]+GG[[#This Row],[G 800µ]]+GG[[#This Row],[G 710µ]]</f>
        <v>65.599999999999994</v>
      </c>
      <c r="P18" s="121"/>
      <c r="Q18" s="121">
        <v>18</v>
      </c>
      <c r="R18" s="121"/>
      <c r="S18" s="121"/>
      <c r="T18" s="121">
        <v>5.4</v>
      </c>
      <c r="U18" s="121">
        <v>1.4</v>
      </c>
      <c r="V18" s="698">
        <v>75.58</v>
      </c>
      <c r="W18" s="698">
        <v>0.23</v>
      </c>
      <c r="X18" s="698">
        <v>21.96</v>
      </c>
      <c r="Y18" s="689"/>
      <c r="Z18" s="666"/>
      <c r="AA18" s="538"/>
      <c r="AB18" s="538"/>
      <c r="AC18" s="538"/>
      <c r="AD18" s="538" t="s">
        <v>55</v>
      </c>
      <c r="AE18" s="538" t="s">
        <v>55</v>
      </c>
      <c r="AF18" s="538" t="s">
        <v>55</v>
      </c>
      <c r="AG18" s="538" t="s">
        <v>55</v>
      </c>
      <c r="AH18" s="699" t="s">
        <v>32</v>
      </c>
      <c r="AI18" s="1281" t="s">
        <v>4070</v>
      </c>
      <c r="AJ18" s="24"/>
      <c r="AK18" s="24"/>
      <c r="AL18" s="24"/>
      <c r="AM18" s="26"/>
      <c r="AN18" s="24"/>
      <c r="AO18" s="24"/>
      <c r="AP18" s="24"/>
      <c r="AQ18" s="24"/>
      <c r="AR18" s="24"/>
      <c r="AS18" s="24"/>
    </row>
    <row r="19" spans="1:45" ht="19.5">
      <c r="A19" s="700">
        <v>45310</v>
      </c>
      <c r="B19" s="606">
        <v>101</v>
      </c>
      <c r="C19" s="811">
        <v>0.375</v>
      </c>
      <c r="D19" s="702">
        <v>2400505</v>
      </c>
      <c r="E19" s="702" t="s">
        <v>39</v>
      </c>
      <c r="F19" s="702" t="s">
        <v>55</v>
      </c>
      <c r="G19" s="664">
        <v>14.3</v>
      </c>
      <c r="H19" s="664"/>
      <c r="I19" s="666"/>
      <c r="J19" s="607">
        <v>0.66100000000000003</v>
      </c>
      <c r="K19" s="121">
        <v>8.6</v>
      </c>
      <c r="L19" s="121">
        <v>40</v>
      </c>
      <c r="M19" s="121">
        <v>10.4</v>
      </c>
      <c r="N19" s="121">
        <v>16.8</v>
      </c>
      <c r="O19" s="690">
        <f>GG[[#This Row],[G 900µ]]+GG[[#This Row],[G 800µ]]+GG[[#This Row],[G 710µ]]</f>
        <v>67.2</v>
      </c>
      <c r="P19" s="121"/>
      <c r="Q19" s="121">
        <v>16</v>
      </c>
      <c r="R19" s="121"/>
      <c r="S19" s="121"/>
      <c r="T19" s="121">
        <v>4.4000000000000004</v>
      </c>
      <c r="U19" s="121">
        <v>2</v>
      </c>
      <c r="V19" s="703">
        <v>75.819999999999993</v>
      </c>
      <c r="W19" s="703">
        <v>0.11</v>
      </c>
      <c r="X19" s="703">
        <v>21.55</v>
      </c>
      <c r="Y19" s="689"/>
      <c r="Z19" s="666"/>
      <c r="AA19" s="607"/>
      <c r="AB19" s="607"/>
      <c r="AC19" s="607"/>
      <c r="AD19" s="607" t="s">
        <v>55</v>
      </c>
      <c r="AE19" s="607" t="s">
        <v>55</v>
      </c>
      <c r="AF19" s="607" t="s">
        <v>55</v>
      </c>
      <c r="AG19" s="607" t="s">
        <v>55</v>
      </c>
      <c r="AH19" s="704" t="s">
        <v>32</v>
      </c>
      <c r="AI19" s="40" t="s">
        <v>4071</v>
      </c>
      <c r="AJ19" s="24"/>
      <c r="AK19" s="24"/>
      <c r="AL19" s="24"/>
      <c r="AM19" s="26"/>
      <c r="AN19" s="24"/>
      <c r="AO19" s="24"/>
      <c r="AP19" s="24"/>
      <c r="AQ19" s="24"/>
      <c r="AR19" s="24"/>
      <c r="AS19" s="24"/>
    </row>
    <row r="20" spans="1:45" ht="19.5">
      <c r="A20" s="695">
        <v>45310</v>
      </c>
      <c r="B20" s="536">
        <v>101</v>
      </c>
      <c r="C20" s="810">
        <v>0.45833333333333331</v>
      </c>
      <c r="D20" s="697">
        <v>2400511</v>
      </c>
      <c r="E20" s="697" t="s">
        <v>21</v>
      </c>
      <c r="F20" s="697" t="s">
        <v>55</v>
      </c>
      <c r="G20" s="664">
        <v>13.74</v>
      </c>
      <c r="H20" s="664"/>
      <c r="I20" s="666"/>
      <c r="J20" s="538"/>
      <c r="K20" s="121"/>
      <c r="L20" s="121"/>
      <c r="M20" s="121"/>
      <c r="N20" s="121"/>
      <c r="O20" s="690"/>
      <c r="P20" s="121"/>
      <c r="Q20" s="121"/>
      <c r="R20" s="121"/>
      <c r="S20" s="121"/>
      <c r="T20" s="121"/>
      <c r="U20" s="121"/>
      <c r="V20" s="698">
        <v>75.180000000000007</v>
      </c>
      <c r="W20" s="698">
        <v>0.08</v>
      </c>
      <c r="X20" s="698">
        <v>22.41</v>
      </c>
      <c r="Y20" s="689"/>
      <c r="Z20" s="666"/>
      <c r="AA20" s="538"/>
      <c r="AB20" s="538"/>
      <c r="AC20" s="538"/>
      <c r="AD20" s="538"/>
      <c r="AE20" s="538"/>
      <c r="AF20" s="538" t="s">
        <v>55</v>
      </c>
      <c r="AG20" s="538" t="s">
        <v>55</v>
      </c>
      <c r="AH20" s="699" t="s">
        <v>32</v>
      </c>
      <c r="AI20" s="1281" t="s">
        <v>4072</v>
      </c>
      <c r="AJ20" s="24"/>
      <c r="AK20" s="24"/>
      <c r="AL20" s="24"/>
      <c r="AM20" s="26"/>
      <c r="AN20" s="24"/>
      <c r="AO20" s="24"/>
      <c r="AP20" s="24"/>
      <c r="AQ20" s="24"/>
      <c r="AR20" s="24"/>
      <c r="AS20" s="24"/>
    </row>
    <row r="21" spans="1:45" ht="19.5">
      <c r="A21" s="700">
        <v>45313</v>
      </c>
      <c r="B21" s="606">
        <v>101</v>
      </c>
      <c r="C21" s="811">
        <v>0.41666666666666669</v>
      </c>
      <c r="D21" s="702">
        <v>2400505</v>
      </c>
      <c r="E21" s="702" t="s">
        <v>39</v>
      </c>
      <c r="F21" s="702" t="s">
        <v>55</v>
      </c>
      <c r="G21" s="664">
        <v>14.2</v>
      </c>
      <c r="H21" s="664">
        <v>14.46</v>
      </c>
      <c r="I21" s="666">
        <v>14.23</v>
      </c>
      <c r="J21" s="607">
        <v>0.66100000000000003</v>
      </c>
      <c r="K21" s="121">
        <v>9.1999999999999993</v>
      </c>
      <c r="L21" s="121">
        <v>37.799999999999997</v>
      </c>
      <c r="M21" s="121">
        <v>11</v>
      </c>
      <c r="N21" s="121">
        <v>14.8</v>
      </c>
      <c r="O21" s="690">
        <f>GG[[#This Row],[G 900µ]]+GG[[#This Row],[G 800µ]]+GG[[#This Row],[G 710µ]]</f>
        <v>63.599999999999994</v>
      </c>
      <c r="P21" s="121"/>
      <c r="Q21" s="121">
        <v>16.600000000000001</v>
      </c>
      <c r="R21" s="121"/>
      <c r="S21" s="121"/>
      <c r="T21" s="121">
        <v>5.2</v>
      </c>
      <c r="U21" s="121">
        <v>2</v>
      </c>
      <c r="V21" s="703">
        <v>74.569999999999993</v>
      </c>
      <c r="W21" s="703">
        <v>0.63</v>
      </c>
      <c r="X21" s="703">
        <v>20.28</v>
      </c>
      <c r="Y21" s="689"/>
      <c r="Z21" s="666"/>
      <c r="AA21" s="607">
        <v>0.93</v>
      </c>
      <c r="AB21" s="607"/>
      <c r="AC21" s="607"/>
      <c r="AD21" s="607" t="s">
        <v>55</v>
      </c>
      <c r="AE21" s="607" t="s">
        <v>55</v>
      </c>
      <c r="AF21" s="607" t="s">
        <v>55</v>
      </c>
      <c r="AG21" s="607" t="s">
        <v>55</v>
      </c>
      <c r="AH21" s="704" t="s">
        <v>32</v>
      </c>
      <c r="AI21" s="40" t="s">
        <v>4073</v>
      </c>
      <c r="AJ21" s="24"/>
      <c r="AK21" s="24"/>
      <c r="AL21" s="24"/>
      <c r="AM21" s="26"/>
      <c r="AN21" s="24"/>
      <c r="AO21" s="24"/>
      <c r="AP21" s="24"/>
      <c r="AQ21" s="24"/>
      <c r="AR21" s="24"/>
      <c r="AS21" s="24"/>
    </row>
    <row r="22" spans="1:45" ht="19.5">
      <c r="A22" s="695">
        <v>45314</v>
      </c>
      <c r="B22" s="536">
        <v>101</v>
      </c>
      <c r="C22" s="810">
        <v>0.35416666666666669</v>
      </c>
      <c r="D22" s="697">
        <v>2400572</v>
      </c>
      <c r="E22" s="697" t="s">
        <v>21</v>
      </c>
      <c r="F22" s="697" t="s">
        <v>55</v>
      </c>
      <c r="G22" s="664">
        <v>14.13</v>
      </c>
      <c r="H22" s="664">
        <v>14.71</v>
      </c>
      <c r="I22" s="666"/>
      <c r="J22" s="538">
        <v>0.66300000000000003</v>
      </c>
      <c r="K22" s="121">
        <v>7.8</v>
      </c>
      <c r="L22" s="121">
        <v>43.8</v>
      </c>
      <c r="M22" s="121">
        <v>6.8</v>
      </c>
      <c r="N22" s="121">
        <v>14.8</v>
      </c>
      <c r="O22" s="690">
        <f>GG[[#This Row],[G 900µ]]+GG[[#This Row],[G 800µ]]+GG[[#This Row],[G 710µ]]</f>
        <v>65.399999999999991</v>
      </c>
      <c r="P22" s="121"/>
      <c r="Q22" s="121">
        <v>18.8</v>
      </c>
      <c r="R22" s="121"/>
      <c r="S22" s="121"/>
      <c r="T22" s="121">
        <v>4.8</v>
      </c>
      <c r="U22" s="121">
        <v>1</v>
      </c>
      <c r="V22" s="698">
        <v>76.3</v>
      </c>
      <c r="W22" s="698">
        <v>0.26</v>
      </c>
      <c r="X22" s="698">
        <v>22.28</v>
      </c>
      <c r="Y22" s="689">
        <v>3</v>
      </c>
      <c r="Z22" s="666">
        <v>35</v>
      </c>
      <c r="AA22" s="538"/>
      <c r="AB22" s="538"/>
      <c r="AC22" s="538" t="s">
        <v>27</v>
      </c>
      <c r="AD22" s="538"/>
      <c r="AE22" s="538"/>
      <c r="AF22" s="538" t="s">
        <v>55</v>
      </c>
      <c r="AG22" s="538" t="s">
        <v>55</v>
      </c>
      <c r="AH22" s="699" t="s">
        <v>32</v>
      </c>
      <c r="AI22" s="1281" t="s">
        <v>4074</v>
      </c>
      <c r="AJ22" s="24"/>
      <c r="AK22" s="24"/>
      <c r="AL22" s="24"/>
      <c r="AM22" s="26"/>
      <c r="AN22" s="24"/>
      <c r="AO22" s="24"/>
      <c r="AP22" s="24"/>
      <c r="AQ22" s="24"/>
      <c r="AR22" s="24"/>
      <c r="AS22" s="24"/>
    </row>
    <row r="23" spans="1:45" ht="19.5">
      <c r="A23" s="700">
        <v>45314</v>
      </c>
      <c r="B23" s="606">
        <v>101</v>
      </c>
      <c r="C23" s="811">
        <v>0.35416666666666669</v>
      </c>
      <c r="D23" s="702">
        <v>2400594</v>
      </c>
      <c r="E23" s="702" t="s">
        <v>21</v>
      </c>
      <c r="F23" s="702" t="s">
        <v>55</v>
      </c>
      <c r="G23" s="664">
        <v>14.1</v>
      </c>
      <c r="H23" s="664"/>
      <c r="I23" s="666"/>
      <c r="J23" s="607"/>
      <c r="K23" s="121"/>
      <c r="L23" s="121"/>
      <c r="M23" s="121"/>
      <c r="N23" s="121"/>
      <c r="O23" s="690"/>
      <c r="P23" s="121"/>
      <c r="Q23" s="121"/>
      <c r="R23" s="121"/>
      <c r="S23" s="121"/>
      <c r="T23" s="121"/>
      <c r="U23" s="121"/>
      <c r="V23" s="703"/>
      <c r="W23" s="703"/>
      <c r="X23" s="703"/>
      <c r="Y23" s="689">
        <v>3</v>
      </c>
      <c r="Z23" s="666">
        <v>18</v>
      </c>
      <c r="AA23" s="607"/>
      <c r="AB23" s="607"/>
      <c r="AC23" s="538" t="s">
        <v>27</v>
      </c>
      <c r="AD23" s="607"/>
      <c r="AE23" s="607"/>
      <c r="AF23" s="607" t="s">
        <v>55</v>
      </c>
      <c r="AG23" s="607" t="s">
        <v>55</v>
      </c>
      <c r="AH23" s="704" t="s">
        <v>32</v>
      </c>
      <c r="AI23" s="40" t="s">
        <v>4075</v>
      </c>
      <c r="AJ23" s="24"/>
      <c r="AK23" s="24"/>
      <c r="AL23" s="24"/>
      <c r="AM23" s="26"/>
      <c r="AN23" s="24"/>
      <c r="AO23" s="24"/>
      <c r="AP23" s="24"/>
      <c r="AQ23" s="24"/>
      <c r="AR23" s="24"/>
      <c r="AS23" s="24"/>
    </row>
    <row r="24" spans="1:45" ht="19.5">
      <c r="A24" s="695">
        <v>45315</v>
      </c>
      <c r="B24" s="536">
        <v>101</v>
      </c>
      <c r="C24" s="810">
        <v>0.42708333333333331</v>
      </c>
      <c r="D24" s="697">
        <v>2400614</v>
      </c>
      <c r="E24" s="697" t="s">
        <v>21</v>
      </c>
      <c r="F24" s="697" t="s">
        <v>55</v>
      </c>
      <c r="G24" s="664">
        <v>14.2</v>
      </c>
      <c r="H24" s="664"/>
      <c r="I24" s="666">
        <v>14.5</v>
      </c>
      <c r="J24" s="538">
        <v>0.69199999999999995</v>
      </c>
      <c r="K24" s="121">
        <v>8.6</v>
      </c>
      <c r="L24" s="121">
        <v>45</v>
      </c>
      <c r="M24" s="121">
        <v>11</v>
      </c>
      <c r="N24" s="121">
        <v>12.45</v>
      </c>
      <c r="O24" s="690">
        <f>GG[[#This Row],[G 900µ]]+GG[[#This Row],[G 800µ]]+GG[[#This Row],[G 710µ]]</f>
        <v>68.45</v>
      </c>
      <c r="P24" s="121"/>
      <c r="Q24" s="121">
        <v>18</v>
      </c>
      <c r="R24" s="121"/>
      <c r="S24" s="121"/>
      <c r="T24" s="121">
        <v>3.4</v>
      </c>
      <c r="U24" s="121">
        <v>1</v>
      </c>
      <c r="V24" s="698">
        <v>78.010000000000005</v>
      </c>
      <c r="W24" s="698">
        <v>0.56999999999999995</v>
      </c>
      <c r="X24" s="698">
        <v>22.83</v>
      </c>
      <c r="Y24" s="689"/>
      <c r="Z24" s="666"/>
      <c r="AA24" s="538"/>
      <c r="AB24" s="538"/>
      <c r="AC24" s="538"/>
      <c r="AD24" s="538"/>
      <c r="AE24" s="538"/>
      <c r="AF24" s="538" t="s">
        <v>55</v>
      </c>
      <c r="AG24" s="538" t="s">
        <v>55</v>
      </c>
      <c r="AH24" s="699" t="s">
        <v>32</v>
      </c>
      <c r="AI24" s="1281" t="s">
        <v>4076</v>
      </c>
      <c r="AJ24" s="24"/>
      <c r="AK24" s="24"/>
      <c r="AL24" s="24"/>
      <c r="AM24" s="26"/>
      <c r="AN24" s="24"/>
      <c r="AO24" s="24"/>
      <c r="AP24" s="24"/>
      <c r="AQ24" s="24"/>
      <c r="AR24" s="24"/>
      <c r="AS24" s="24"/>
    </row>
    <row r="25" spans="1:45" ht="19.5">
      <c r="A25" s="700">
        <v>45315</v>
      </c>
      <c r="B25" s="606">
        <v>101</v>
      </c>
      <c r="C25" s="811">
        <v>0.58333333333333337</v>
      </c>
      <c r="D25" s="702">
        <v>2400623</v>
      </c>
      <c r="E25" s="702" t="s">
        <v>39</v>
      </c>
      <c r="F25" s="702" t="s">
        <v>55</v>
      </c>
      <c r="G25" s="664">
        <v>14.1</v>
      </c>
      <c r="H25" s="664"/>
      <c r="I25" s="666"/>
      <c r="J25" s="607"/>
      <c r="K25" s="121"/>
      <c r="L25" s="121"/>
      <c r="M25" s="121"/>
      <c r="N25" s="121"/>
      <c r="O25" s="690"/>
      <c r="P25" s="121"/>
      <c r="Q25" s="121"/>
      <c r="R25" s="121"/>
      <c r="S25" s="121"/>
      <c r="T25" s="121"/>
      <c r="U25" s="121"/>
      <c r="V25" s="703">
        <v>76.17</v>
      </c>
      <c r="W25" s="703">
        <v>0.08</v>
      </c>
      <c r="X25" s="703">
        <v>22.01</v>
      </c>
      <c r="Y25" s="689"/>
      <c r="Z25" s="666"/>
      <c r="AA25" s="607"/>
      <c r="AB25" s="607"/>
      <c r="AC25" s="607"/>
      <c r="AD25" s="607" t="s">
        <v>55</v>
      </c>
      <c r="AE25" s="607" t="s">
        <v>55</v>
      </c>
      <c r="AF25" s="607" t="s">
        <v>55</v>
      </c>
      <c r="AG25" s="607" t="s">
        <v>55</v>
      </c>
      <c r="AH25" s="704" t="s">
        <v>32</v>
      </c>
      <c r="AI25" s="40" t="s">
        <v>4077</v>
      </c>
      <c r="AJ25" s="24"/>
      <c r="AK25" s="24"/>
      <c r="AL25" s="24"/>
      <c r="AM25" s="26"/>
      <c r="AN25" s="24"/>
      <c r="AO25" s="24"/>
      <c r="AP25" s="24"/>
      <c r="AQ25" s="24"/>
      <c r="AR25" s="24"/>
      <c r="AS25" s="24"/>
    </row>
    <row r="26" spans="1:45" ht="19.5">
      <c r="A26" s="695">
        <v>45315</v>
      </c>
      <c r="B26" s="536">
        <v>101</v>
      </c>
      <c r="C26" s="810">
        <v>0.58333333333333337</v>
      </c>
      <c r="D26" s="697">
        <v>24000624</v>
      </c>
      <c r="E26" s="697" t="s">
        <v>39</v>
      </c>
      <c r="F26" s="697" t="s">
        <v>55</v>
      </c>
      <c r="G26" s="664">
        <v>14.3</v>
      </c>
      <c r="H26" s="664"/>
      <c r="I26" s="666"/>
      <c r="J26" s="538"/>
      <c r="K26" s="121">
        <v>4.2</v>
      </c>
      <c r="L26" s="121">
        <v>30.8</v>
      </c>
      <c r="M26" s="121">
        <v>10.199999999999999</v>
      </c>
      <c r="N26" s="121">
        <v>19.2</v>
      </c>
      <c r="O26" s="690">
        <f>GG[[#This Row],[G 900µ]]+GG[[#This Row],[G 800µ]]+GG[[#This Row],[G 710µ]]</f>
        <v>60.2</v>
      </c>
      <c r="P26" s="121"/>
      <c r="Q26" s="121">
        <v>21</v>
      </c>
      <c r="R26" s="121"/>
      <c r="S26" s="121"/>
      <c r="T26" s="121">
        <v>7</v>
      </c>
      <c r="U26" s="121">
        <v>2</v>
      </c>
      <c r="V26" s="698">
        <v>78.09</v>
      </c>
      <c r="W26" s="698">
        <v>0.14000000000000001</v>
      </c>
      <c r="X26" s="698">
        <v>23.05</v>
      </c>
      <c r="Y26" s="689"/>
      <c r="Z26" s="666"/>
      <c r="AA26" s="538"/>
      <c r="AB26" s="538" t="s">
        <v>58</v>
      </c>
      <c r="AC26" s="538"/>
      <c r="AD26" s="538" t="s">
        <v>55</v>
      </c>
      <c r="AE26" s="538" t="s">
        <v>55</v>
      </c>
      <c r="AF26" s="538" t="s">
        <v>55</v>
      </c>
      <c r="AG26" s="538" t="s">
        <v>55</v>
      </c>
      <c r="AH26" s="699" t="s">
        <v>32</v>
      </c>
      <c r="AI26" s="1281" t="s">
        <v>4078</v>
      </c>
      <c r="AJ26" s="24"/>
      <c r="AK26" s="24"/>
      <c r="AL26" s="24"/>
      <c r="AM26" s="26"/>
      <c r="AN26" s="24"/>
      <c r="AO26" s="24"/>
      <c r="AP26" s="24"/>
      <c r="AQ26" s="24"/>
      <c r="AR26" s="24"/>
      <c r="AS26" s="24"/>
    </row>
    <row r="27" spans="1:45" ht="19.5">
      <c r="A27" s="700">
        <v>45315</v>
      </c>
      <c r="B27" s="606">
        <v>101</v>
      </c>
      <c r="C27" s="811">
        <v>0.66666666666666663</v>
      </c>
      <c r="D27" s="702">
        <v>2400629</v>
      </c>
      <c r="E27" s="702" t="s">
        <v>21</v>
      </c>
      <c r="F27" s="702" t="s">
        <v>55</v>
      </c>
      <c r="G27" s="664">
        <v>14.37</v>
      </c>
      <c r="H27" s="664"/>
      <c r="I27" s="666"/>
      <c r="J27" s="607"/>
      <c r="K27" s="121"/>
      <c r="L27" s="121"/>
      <c r="M27" s="121"/>
      <c r="N27" s="121"/>
      <c r="O27" s="690"/>
      <c r="P27" s="121"/>
      <c r="Q27" s="121"/>
      <c r="R27" s="121"/>
      <c r="S27" s="121"/>
      <c r="T27" s="121"/>
      <c r="U27" s="121"/>
      <c r="V27" s="703"/>
      <c r="W27" s="703"/>
      <c r="X27" s="703"/>
      <c r="Y27" s="689"/>
      <c r="Z27" s="666"/>
      <c r="AA27" s="607"/>
      <c r="AB27" s="607"/>
      <c r="AC27" s="607"/>
      <c r="AD27" s="607"/>
      <c r="AE27" s="607"/>
      <c r="AF27" s="607" t="s">
        <v>55</v>
      </c>
      <c r="AG27" s="607" t="s">
        <v>55</v>
      </c>
      <c r="AH27" s="704" t="s">
        <v>32</v>
      </c>
      <c r="AI27" s="40" t="s">
        <v>4079</v>
      </c>
      <c r="AJ27" s="24"/>
      <c r="AK27" s="24"/>
      <c r="AL27" s="24"/>
      <c r="AM27" s="26"/>
      <c r="AN27" s="24"/>
      <c r="AO27" s="24"/>
      <c r="AP27" s="24"/>
      <c r="AQ27" s="24"/>
      <c r="AR27" s="24"/>
      <c r="AS27" s="24"/>
    </row>
    <row r="28" spans="1:45" ht="19.5">
      <c r="A28" s="695">
        <v>45316</v>
      </c>
      <c r="B28" s="536">
        <v>101</v>
      </c>
      <c r="C28" s="810">
        <v>0.41666666666666669</v>
      </c>
      <c r="D28" s="697">
        <v>2400464</v>
      </c>
      <c r="E28" s="697" t="s">
        <v>39</v>
      </c>
      <c r="F28" s="697" t="s">
        <v>55</v>
      </c>
      <c r="G28" s="664">
        <v>14.39</v>
      </c>
      <c r="H28" s="664">
        <v>14.63</v>
      </c>
      <c r="I28" s="666">
        <v>14.52</v>
      </c>
      <c r="J28" s="538">
        <v>0.68500000000000005</v>
      </c>
      <c r="K28" s="121">
        <v>7.8</v>
      </c>
      <c r="L28" s="121">
        <v>36.200000000000003</v>
      </c>
      <c r="M28" s="121">
        <v>13</v>
      </c>
      <c r="N28" s="121">
        <v>16</v>
      </c>
      <c r="O28" s="690">
        <f>GG[[#This Row],[G 900µ]]+GG[[#This Row],[G 800µ]]+GG[[#This Row],[G 710µ]]</f>
        <v>65.2</v>
      </c>
      <c r="P28" s="121"/>
      <c r="Q28" s="121">
        <v>15.8</v>
      </c>
      <c r="R28" s="121"/>
      <c r="S28" s="121"/>
      <c r="T28" s="121">
        <v>5</v>
      </c>
      <c r="U28" s="121">
        <v>2</v>
      </c>
      <c r="V28" s="698">
        <v>77.06</v>
      </c>
      <c r="W28" s="698">
        <v>0.52</v>
      </c>
      <c r="X28" s="698">
        <v>21.14</v>
      </c>
      <c r="Y28" s="689"/>
      <c r="Z28" s="666"/>
      <c r="AA28" s="538">
        <v>0.78</v>
      </c>
      <c r="AB28" s="538"/>
      <c r="AC28" s="538"/>
      <c r="AD28" s="538" t="s">
        <v>55</v>
      </c>
      <c r="AE28" s="538" t="s">
        <v>55</v>
      </c>
      <c r="AF28" s="538" t="s">
        <v>55</v>
      </c>
      <c r="AG28" s="538" t="s">
        <v>55</v>
      </c>
      <c r="AH28" s="699" t="s">
        <v>32</v>
      </c>
      <c r="AI28" s="1281" t="s">
        <v>4080</v>
      </c>
      <c r="AJ28" s="24"/>
      <c r="AK28" s="24"/>
      <c r="AL28" s="24"/>
      <c r="AM28" s="26"/>
      <c r="AN28" s="24"/>
      <c r="AO28" s="24"/>
      <c r="AP28" s="24"/>
      <c r="AQ28" s="24"/>
      <c r="AR28" s="24"/>
      <c r="AS28" s="24"/>
    </row>
    <row r="29" spans="1:45" ht="19.5">
      <c r="A29" s="700">
        <v>45317</v>
      </c>
      <c r="B29" s="606">
        <v>101</v>
      </c>
      <c r="C29" s="811">
        <v>0.375</v>
      </c>
      <c r="D29" s="702">
        <v>2400662</v>
      </c>
      <c r="E29" s="702" t="s">
        <v>39</v>
      </c>
      <c r="F29" s="702" t="s">
        <v>55</v>
      </c>
      <c r="G29" s="664">
        <v>14.08</v>
      </c>
      <c r="H29" s="664">
        <v>14.4</v>
      </c>
      <c r="I29" s="666">
        <v>14.52</v>
      </c>
      <c r="J29" s="607">
        <v>0.66700000000000004</v>
      </c>
      <c r="K29" s="121">
        <v>6.6</v>
      </c>
      <c r="L29" s="121">
        <v>31</v>
      </c>
      <c r="M29" s="121">
        <v>11.4</v>
      </c>
      <c r="N29" s="121">
        <v>17.399999999999999</v>
      </c>
      <c r="O29" s="690">
        <f>GG[[#This Row],[G 900µ]]+GG[[#This Row],[G 800µ]]+GG[[#This Row],[G 710µ]]</f>
        <v>59.8</v>
      </c>
      <c r="P29" s="121"/>
      <c r="Q29" s="121">
        <v>19.600000000000001</v>
      </c>
      <c r="R29" s="121"/>
      <c r="S29" s="121"/>
      <c r="T29" s="121">
        <v>7</v>
      </c>
      <c r="U29" s="121">
        <v>1.6</v>
      </c>
      <c r="V29" s="703">
        <v>77.5</v>
      </c>
      <c r="W29" s="703">
        <v>0.28000000000000003</v>
      </c>
      <c r="X29" s="703">
        <v>21.82</v>
      </c>
      <c r="Y29" s="689"/>
      <c r="Z29" s="666"/>
      <c r="AA29" s="607">
        <v>0.78</v>
      </c>
      <c r="AB29" s="607"/>
      <c r="AC29" s="607"/>
      <c r="AD29" s="607" t="s">
        <v>55</v>
      </c>
      <c r="AE29" s="607" t="s">
        <v>55</v>
      </c>
      <c r="AF29" s="607" t="s">
        <v>55</v>
      </c>
      <c r="AG29" s="607" t="s">
        <v>55</v>
      </c>
      <c r="AH29" s="704" t="s">
        <v>32</v>
      </c>
      <c r="AI29" s="40" t="s">
        <v>4081</v>
      </c>
      <c r="AJ29" s="24"/>
      <c r="AK29" s="24"/>
      <c r="AL29" s="24"/>
      <c r="AM29" s="26"/>
      <c r="AN29" s="24"/>
      <c r="AO29" s="24"/>
      <c r="AP29" s="24"/>
      <c r="AQ29" s="24"/>
      <c r="AR29" s="24"/>
      <c r="AS29" s="24"/>
    </row>
    <row r="30" spans="1:45" ht="19.5">
      <c r="A30" s="695">
        <v>45320</v>
      </c>
      <c r="B30" s="536">
        <v>101</v>
      </c>
      <c r="C30" s="810">
        <v>0.35416666666666669</v>
      </c>
      <c r="D30" s="697">
        <v>2400715</v>
      </c>
      <c r="E30" s="697" t="s">
        <v>21</v>
      </c>
      <c r="F30" s="697" t="s">
        <v>55</v>
      </c>
      <c r="G30" s="664">
        <v>14.7</v>
      </c>
      <c r="H30" s="664">
        <v>14.83</v>
      </c>
      <c r="I30" s="666"/>
      <c r="J30" s="538"/>
      <c r="K30" s="121">
        <v>7.4</v>
      </c>
      <c r="L30" s="121">
        <v>33.4</v>
      </c>
      <c r="M30" s="121">
        <v>10.8</v>
      </c>
      <c r="N30" s="121">
        <v>16.600000000000001</v>
      </c>
      <c r="O30" s="690">
        <f>GG[[#This Row],[G 900µ]]+GG[[#This Row],[G 800µ]]+GG[[#This Row],[G 710µ]]</f>
        <v>60.800000000000004</v>
      </c>
      <c r="P30" s="121"/>
      <c r="Q30" s="121">
        <v>22.4</v>
      </c>
      <c r="R30" s="121"/>
      <c r="S30" s="121"/>
      <c r="T30" s="121">
        <v>6.4</v>
      </c>
      <c r="U30" s="121">
        <v>1.4</v>
      </c>
      <c r="V30" s="698">
        <v>75.88</v>
      </c>
      <c r="W30" s="698">
        <v>0.57999999999999996</v>
      </c>
      <c r="X30" s="698">
        <v>22.64</v>
      </c>
      <c r="Y30" s="689"/>
      <c r="Z30" s="666"/>
      <c r="AA30" s="538">
        <v>0.83</v>
      </c>
      <c r="AB30" s="538"/>
      <c r="AC30" s="538"/>
      <c r="AD30" s="538"/>
      <c r="AE30" s="538"/>
      <c r="AF30" s="538" t="s">
        <v>55</v>
      </c>
      <c r="AG30" s="538" t="s">
        <v>55</v>
      </c>
      <c r="AH30" s="699" t="s">
        <v>32</v>
      </c>
      <c r="AI30" s="1281" t="s">
        <v>4082</v>
      </c>
      <c r="AJ30" s="24"/>
      <c r="AK30" s="24"/>
      <c r="AL30" s="24"/>
      <c r="AM30" s="26"/>
      <c r="AN30" s="24"/>
      <c r="AO30" s="24"/>
      <c r="AP30" s="24"/>
      <c r="AQ30" s="24"/>
      <c r="AR30" s="24"/>
      <c r="AS30" s="24"/>
    </row>
    <row r="31" spans="1:45" ht="19.5">
      <c r="A31" s="700">
        <v>45320</v>
      </c>
      <c r="B31" s="606">
        <v>101</v>
      </c>
      <c r="C31" s="811">
        <v>0.41666666666666669</v>
      </c>
      <c r="D31" s="702">
        <v>2400729</v>
      </c>
      <c r="E31" s="702" t="s">
        <v>39</v>
      </c>
      <c r="F31" s="702" t="s">
        <v>55</v>
      </c>
      <c r="G31" s="664">
        <v>14.1</v>
      </c>
      <c r="H31" s="664"/>
      <c r="I31" s="666">
        <v>14.5</v>
      </c>
      <c r="J31" s="607">
        <v>0.68899999999999995</v>
      </c>
      <c r="K31" s="121">
        <v>6.6</v>
      </c>
      <c r="L31" s="121">
        <v>32.6</v>
      </c>
      <c r="M31" s="121">
        <v>12</v>
      </c>
      <c r="N31" s="121">
        <v>14.8</v>
      </c>
      <c r="O31" s="690">
        <f>GG[[#This Row],[G 900µ]]+GG[[#This Row],[G 800µ]]+GG[[#This Row],[G 710µ]]</f>
        <v>59.400000000000006</v>
      </c>
      <c r="P31" s="121"/>
      <c r="Q31" s="121">
        <v>18.2</v>
      </c>
      <c r="R31" s="121"/>
      <c r="S31" s="121"/>
      <c r="T31" s="121">
        <v>6.4</v>
      </c>
      <c r="U31" s="121">
        <v>3</v>
      </c>
      <c r="V31" s="703">
        <v>77.05</v>
      </c>
      <c r="W31" s="703">
        <v>0.54</v>
      </c>
      <c r="X31" s="703">
        <v>21.27</v>
      </c>
      <c r="Y31" s="689"/>
      <c r="Z31" s="666"/>
      <c r="AA31" s="607"/>
      <c r="AB31" s="607"/>
      <c r="AC31" s="607"/>
      <c r="AD31" s="607" t="s">
        <v>55</v>
      </c>
      <c r="AE31" s="607" t="s">
        <v>55</v>
      </c>
      <c r="AF31" s="607" t="s">
        <v>55</v>
      </c>
      <c r="AG31" s="607" t="s">
        <v>55</v>
      </c>
      <c r="AH31" s="704" t="s">
        <v>32</v>
      </c>
      <c r="AI31" s="40" t="s">
        <v>4083</v>
      </c>
      <c r="AJ31" s="24"/>
      <c r="AK31" s="24"/>
      <c r="AL31" s="24"/>
      <c r="AM31" s="26"/>
      <c r="AN31" s="24"/>
      <c r="AO31" s="24"/>
      <c r="AP31" s="24"/>
      <c r="AQ31" s="24"/>
      <c r="AR31" s="24"/>
      <c r="AS31" s="24"/>
    </row>
    <row r="32" spans="1:45" ht="19.5">
      <c r="A32" s="695">
        <v>45320</v>
      </c>
      <c r="B32" s="536">
        <v>101</v>
      </c>
      <c r="C32" s="810">
        <v>0.60416666666666663</v>
      </c>
      <c r="D32" s="697">
        <v>2400732</v>
      </c>
      <c r="E32" s="697" t="s">
        <v>39</v>
      </c>
      <c r="F32" s="697" t="s">
        <v>55</v>
      </c>
      <c r="G32" s="664">
        <v>14.39</v>
      </c>
      <c r="H32" s="664"/>
      <c r="I32" s="666">
        <v>14.63</v>
      </c>
      <c r="J32" s="538">
        <v>0.67700000000000005</v>
      </c>
      <c r="K32" s="121"/>
      <c r="L32" s="121"/>
      <c r="M32" s="121"/>
      <c r="N32" s="121"/>
      <c r="O32" s="690"/>
      <c r="P32" s="121"/>
      <c r="Q32" s="121"/>
      <c r="R32" s="121"/>
      <c r="S32" s="121"/>
      <c r="T32" s="121"/>
      <c r="U32" s="121"/>
      <c r="V32" s="698">
        <v>77.53</v>
      </c>
      <c r="W32" s="698">
        <v>0.25</v>
      </c>
      <c r="X32" s="698">
        <v>23.52</v>
      </c>
      <c r="Y32" s="689">
        <v>3</v>
      </c>
      <c r="Z32" s="666">
        <v>12</v>
      </c>
      <c r="AA32" s="538"/>
      <c r="AB32" s="538"/>
      <c r="AC32" s="538" t="s">
        <v>27</v>
      </c>
      <c r="AD32" s="538" t="s">
        <v>55</v>
      </c>
      <c r="AE32" s="538" t="s">
        <v>55</v>
      </c>
      <c r="AF32" s="538" t="s">
        <v>55</v>
      </c>
      <c r="AG32" s="538" t="s">
        <v>55</v>
      </c>
      <c r="AH32" s="699" t="s">
        <v>32</v>
      </c>
      <c r="AI32" s="1281" t="s">
        <v>4084</v>
      </c>
      <c r="AJ32" s="24"/>
      <c r="AK32" s="24"/>
      <c r="AL32" s="24"/>
      <c r="AM32" s="26"/>
      <c r="AN32" s="24"/>
      <c r="AO32" s="24"/>
      <c r="AP32" s="24"/>
      <c r="AQ32" s="24"/>
      <c r="AR32" s="24"/>
      <c r="AS32" s="24"/>
    </row>
    <row r="33" spans="1:45" ht="19.5">
      <c r="A33" s="700">
        <v>45321</v>
      </c>
      <c r="B33" s="606">
        <v>101</v>
      </c>
      <c r="C33" s="811">
        <v>0.375</v>
      </c>
      <c r="D33" s="702">
        <v>2400749</v>
      </c>
      <c r="E33" s="702" t="s">
        <v>21</v>
      </c>
      <c r="F33" s="702" t="s">
        <v>55</v>
      </c>
      <c r="G33" s="664">
        <v>14.5</v>
      </c>
      <c r="H33" s="664">
        <v>14.6</v>
      </c>
      <c r="I33" s="666">
        <v>14.79</v>
      </c>
      <c r="J33" s="607">
        <v>0.70099999999999996</v>
      </c>
      <c r="K33" s="121">
        <v>7</v>
      </c>
      <c r="L33" s="121">
        <v>48.8</v>
      </c>
      <c r="M33" s="121">
        <v>11</v>
      </c>
      <c r="N33" s="121">
        <v>14.8</v>
      </c>
      <c r="O33" s="690">
        <f>GG[[#This Row],[G 900µ]]+GG[[#This Row],[G 800µ]]+GG[[#This Row],[G 710µ]]</f>
        <v>74.599999999999994</v>
      </c>
      <c r="P33" s="121"/>
      <c r="Q33" s="121">
        <v>10.6</v>
      </c>
      <c r="R33" s="121"/>
      <c r="S33" s="121"/>
      <c r="T33" s="121">
        <v>4</v>
      </c>
      <c r="U33" s="121">
        <v>1.8</v>
      </c>
      <c r="V33" s="703">
        <v>72.02</v>
      </c>
      <c r="W33" s="703">
        <v>0.87</v>
      </c>
      <c r="X33" s="703">
        <v>21.28</v>
      </c>
      <c r="Y33" s="689">
        <v>4</v>
      </c>
      <c r="Z33" s="666">
        <v>40</v>
      </c>
      <c r="AA33" s="607">
        <v>1.04</v>
      </c>
      <c r="AB33" s="607"/>
      <c r="AC33" s="538" t="s">
        <v>27</v>
      </c>
      <c r="AD33" s="607"/>
      <c r="AE33" s="607"/>
      <c r="AF33" s="607" t="s">
        <v>55</v>
      </c>
      <c r="AG33" s="607" t="s">
        <v>55</v>
      </c>
      <c r="AH33" s="704" t="s">
        <v>32</v>
      </c>
      <c r="AI33" s="40" t="s">
        <v>4085</v>
      </c>
      <c r="AJ33" s="24"/>
      <c r="AK33" s="24"/>
      <c r="AL33" s="24"/>
      <c r="AM33" s="26"/>
      <c r="AN33" s="24"/>
      <c r="AO33" s="24"/>
      <c r="AP33" s="24"/>
      <c r="AQ33" s="24"/>
      <c r="AR33" s="24"/>
      <c r="AS33" s="24"/>
    </row>
    <row r="34" spans="1:45" ht="19.5">
      <c r="A34" s="695">
        <v>45321</v>
      </c>
      <c r="B34" s="536">
        <v>101</v>
      </c>
      <c r="C34" s="810">
        <v>0.60416666666666663</v>
      </c>
      <c r="D34" s="697">
        <v>2400763</v>
      </c>
      <c r="E34" s="697" t="s">
        <v>39</v>
      </c>
      <c r="F34" s="697" t="s">
        <v>55</v>
      </c>
      <c r="G34" s="664">
        <v>14.4</v>
      </c>
      <c r="H34" s="664"/>
      <c r="I34" s="666">
        <v>14.56</v>
      </c>
      <c r="J34" s="538">
        <v>0.67600000000000005</v>
      </c>
      <c r="K34" s="121">
        <v>13</v>
      </c>
      <c r="L34" s="121">
        <v>45.2</v>
      </c>
      <c r="M34" s="121">
        <v>7.2</v>
      </c>
      <c r="N34" s="121">
        <v>11.6</v>
      </c>
      <c r="O34" s="690">
        <f>GG[[#This Row],[G 900µ]]+GG[[#This Row],[G 800µ]]+GG[[#This Row],[G 710µ]]</f>
        <v>64</v>
      </c>
      <c r="P34" s="121"/>
      <c r="Q34" s="121">
        <v>14</v>
      </c>
      <c r="R34" s="121"/>
      <c r="S34" s="121"/>
      <c r="T34" s="121">
        <v>4.5999999999999996</v>
      </c>
      <c r="U34" s="121">
        <v>1.2</v>
      </c>
      <c r="V34" s="698">
        <v>73.41</v>
      </c>
      <c r="W34" s="698">
        <v>0.34</v>
      </c>
      <c r="X34" s="698">
        <v>22.36</v>
      </c>
      <c r="Y34" s="689">
        <v>3</v>
      </c>
      <c r="Z34" s="666">
        <v>20</v>
      </c>
      <c r="AA34" s="538"/>
      <c r="AB34" s="538"/>
      <c r="AC34" s="538" t="s">
        <v>46</v>
      </c>
      <c r="AD34" s="538" t="s">
        <v>55</v>
      </c>
      <c r="AE34" s="538" t="s">
        <v>55</v>
      </c>
      <c r="AF34" s="538" t="s">
        <v>55</v>
      </c>
      <c r="AG34" s="538" t="s">
        <v>55</v>
      </c>
      <c r="AH34" s="699" t="s">
        <v>32</v>
      </c>
      <c r="AI34" s="1281" t="s">
        <v>4086</v>
      </c>
      <c r="AJ34" s="24"/>
      <c r="AK34" s="24"/>
      <c r="AL34" s="24"/>
      <c r="AM34" s="26"/>
      <c r="AN34" s="24"/>
      <c r="AO34" s="24"/>
      <c r="AP34" s="24"/>
      <c r="AQ34" s="24"/>
      <c r="AR34" s="24"/>
      <c r="AS34" s="24"/>
    </row>
    <row r="35" spans="1:45" ht="19.5">
      <c r="A35" s="700">
        <v>45322</v>
      </c>
      <c r="B35" s="606">
        <v>101</v>
      </c>
      <c r="C35" s="811">
        <v>0.35416666666666669</v>
      </c>
      <c r="D35" s="702">
        <v>2400785</v>
      </c>
      <c r="E35" s="702" t="s">
        <v>21</v>
      </c>
      <c r="F35" s="702" t="s">
        <v>55</v>
      </c>
      <c r="G35" s="664">
        <v>14.59</v>
      </c>
      <c r="H35" s="664">
        <v>14.6</v>
      </c>
      <c r="I35" s="666"/>
      <c r="J35" s="607"/>
      <c r="K35" s="121">
        <v>13</v>
      </c>
      <c r="L35" s="121">
        <v>48.4</v>
      </c>
      <c r="M35" s="121">
        <v>7</v>
      </c>
      <c r="N35" s="121">
        <v>9.1999999999999993</v>
      </c>
      <c r="O35" s="690">
        <f>GG[[#This Row],[G 900µ]]+GG[[#This Row],[G 800µ]]+GG[[#This Row],[G 710µ]]</f>
        <v>64.599999999999994</v>
      </c>
      <c r="P35" s="121"/>
      <c r="Q35" s="121">
        <v>11.4</v>
      </c>
      <c r="R35" s="121"/>
      <c r="S35" s="121"/>
      <c r="T35" s="121">
        <v>2.2000000000000002</v>
      </c>
      <c r="U35" s="121">
        <v>1.2</v>
      </c>
      <c r="V35" s="703">
        <v>70.78</v>
      </c>
      <c r="W35" s="703">
        <v>1.1399999999999999</v>
      </c>
      <c r="X35" s="703">
        <v>21.02</v>
      </c>
      <c r="Y35" s="689"/>
      <c r="Z35" s="666"/>
      <c r="AA35" s="607"/>
      <c r="AB35" s="607"/>
      <c r="AC35" s="607"/>
      <c r="AD35" s="607"/>
      <c r="AE35" s="607"/>
      <c r="AF35" s="607" t="s">
        <v>55</v>
      </c>
      <c r="AG35" s="607" t="s">
        <v>55</v>
      </c>
      <c r="AH35" s="704" t="s">
        <v>32</v>
      </c>
      <c r="AI35" s="40" t="s">
        <v>4087</v>
      </c>
      <c r="AJ35" s="24"/>
      <c r="AK35" s="24"/>
      <c r="AL35" s="24"/>
      <c r="AM35" s="26"/>
      <c r="AN35" s="24"/>
      <c r="AO35" s="24"/>
      <c r="AP35" s="24"/>
      <c r="AQ35" s="24"/>
      <c r="AR35" s="24"/>
      <c r="AS35" s="24"/>
    </row>
    <row r="36" spans="1:45" ht="19.5">
      <c r="A36" s="695">
        <v>45322</v>
      </c>
      <c r="B36" s="536">
        <v>101</v>
      </c>
      <c r="C36" s="810">
        <v>0.39583333333333331</v>
      </c>
      <c r="D36" s="697">
        <v>2400783</v>
      </c>
      <c r="E36" s="697" t="s">
        <v>39</v>
      </c>
      <c r="F36" s="697" t="s">
        <v>55</v>
      </c>
      <c r="G36" s="664">
        <v>14.33</v>
      </c>
      <c r="H36" s="664">
        <v>14.9</v>
      </c>
      <c r="I36" s="666">
        <v>14.7</v>
      </c>
      <c r="J36" s="538"/>
      <c r="K36" s="121">
        <v>11</v>
      </c>
      <c r="L36" s="121">
        <v>48</v>
      </c>
      <c r="M36" s="121">
        <v>8.8000000000000007</v>
      </c>
      <c r="N36" s="121">
        <v>10.4</v>
      </c>
      <c r="O36" s="690">
        <f>GG[[#This Row],[G 900µ]]+GG[[#This Row],[G 800µ]]+GG[[#This Row],[G 710µ]]</f>
        <v>67.2</v>
      </c>
      <c r="P36" s="121"/>
      <c r="Q36" s="121">
        <v>11.8</v>
      </c>
      <c r="R36" s="121"/>
      <c r="S36" s="121"/>
      <c r="T36" s="121">
        <v>4.4000000000000004</v>
      </c>
      <c r="U36" s="121">
        <v>2.4</v>
      </c>
      <c r="V36" s="698">
        <v>72.06</v>
      </c>
      <c r="W36" s="698">
        <v>0.89</v>
      </c>
      <c r="X36" s="698">
        <v>22.33</v>
      </c>
      <c r="Y36" s="689"/>
      <c r="Z36" s="666"/>
      <c r="AA36" s="538"/>
      <c r="AB36" s="538"/>
      <c r="AC36" s="538"/>
      <c r="AD36" s="538" t="s">
        <v>55</v>
      </c>
      <c r="AE36" s="538" t="s">
        <v>55</v>
      </c>
      <c r="AF36" s="538" t="s">
        <v>55</v>
      </c>
      <c r="AG36" s="538" t="s">
        <v>55</v>
      </c>
      <c r="AH36" s="699" t="s">
        <v>32</v>
      </c>
      <c r="AI36" s="1281" t="s">
        <v>4088</v>
      </c>
      <c r="AJ36" s="24"/>
      <c r="AK36" s="24"/>
      <c r="AL36" s="24"/>
      <c r="AM36" s="26"/>
      <c r="AN36" s="24"/>
      <c r="AO36" s="24"/>
      <c r="AP36" s="24"/>
      <c r="AQ36" s="24"/>
      <c r="AR36" s="24"/>
      <c r="AS36" s="24"/>
    </row>
    <row r="37" spans="1:45" ht="19.5">
      <c r="A37" s="700">
        <v>45323</v>
      </c>
      <c r="B37" s="606">
        <v>102</v>
      </c>
      <c r="C37" s="811">
        <v>0.45833333333333331</v>
      </c>
      <c r="D37" s="702">
        <v>2400826</v>
      </c>
      <c r="E37" s="702" t="s">
        <v>39</v>
      </c>
      <c r="F37" s="702" t="s">
        <v>55</v>
      </c>
      <c r="G37" s="664">
        <v>14.07</v>
      </c>
      <c r="H37" s="664"/>
      <c r="I37" s="666">
        <v>14.6</v>
      </c>
      <c r="J37" s="607">
        <v>0.68700000000000006</v>
      </c>
      <c r="K37" s="121">
        <v>12</v>
      </c>
      <c r="L37" s="121">
        <v>44.6</v>
      </c>
      <c r="M37" s="121">
        <v>9.6</v>
      </c>
      <c r="N37" s="121">
        <v>11.4</v>
      </c>
      <c r="O37" s="690">
        <f>GG[[#This Row],[G 900µ]]+GG[[#This Row],[G 800µ]]+GG[[#This Row],[G 710µ]]</f>
        <v>65.600000000000009</v>
      </c>
      <c r="P37" s="121"/>
      <c r="Q37" s="121">
        <v>12.8</v>
      </c>
      <c r="R37" s="121"/>
      <c r="S37" s="121"/>
      <c r="T37" s="121">
        <v>5.2</v>
      </c>
      <c r="U37" s="121">
        <v>1.8</v>
      </c>
      <c r="V37" s="703">
        <v>74.22</v>
      </c>
      <c r="W37" s="703">
        <v>1.28</v>
      </c>
      <c r="X37" s="703">
        <v>20.62</v>
      </c>
      <c r="Y37" s="689">
        <v>5</v>
      </c>
      <c r="Z37" s="666">
        <v>50</v>
      </c>
      <c r="AA37" s="607"/>
      <c r="AB37" s="607"/>
      <c r="AC37" s="538" t="s">
        <v>46</v>
      </c>
      <c r="AD37" s="607" t="s">
        <v>55</v>
      </c>
      <c r="AE37" s="607" t="s">
        <v>55</v>
      </c>
      <c r="AF37" s="607" t="s">
        <v>55</v>
      </c>
      <c r="AG37" s="607" t="s">
        <v>55</v>
      </c>
      <c r="AH37" s="704" t="s">
        <v>32</v>
      </c>
      <c r="AI37" s="40" t="s">
        <v>4089</v>
      </c>
      <c r="AJ37" s="24"/>
      <c r="AK37" s="24"/>
      <c r="AL37" s="24"/>
      <c r="AM37" s="26"/>
      <c r="AN37" s="24"/>
      <c r="AO37" s="24"/>
      <c r="AP37" s="24"/>
      <c r="AQ37" s="24"/>
      <c r="AR37" s="24"/>
      <c r="AS37" s="24"/>
    </row>
    <row r="38" spans="1:45" ht="19.5">
      <c r="A38" s="695">
        <v>45324</v>
      </c>
      <c r="B38" s="536">
        <v>102</v>
      </c>
      <c r="C38" s="810">
        <v>0.35416666666666669</v>
      </c>
      <c r="D38" s="697">
        <v>2400853</v>
      </c>
      <c r="E38" s="697" t="s">
        <v>21</v>
      </c>
      <c r="F38" s="697" t="s">
        <v>55</v>
      </c>
      <c r="G38" s="664">
        <v>14.5</v>
      </c>
      <c r="H38" s="664"/>
      <c r="I38" s="666"/>
      <c r="J38" s="538"/>
      <c r="K38" s="121"/>
      <c r="L38" s="121"/>
      <c r="M38" s="121"/>
      <c r="N38" s="121"/>
      <c r="O38" s="690"/>
      <c r="P38" s="121"/>
      <c r="Q38" s="121"/>
      <c r="R38" s="121"/>
      <c r="S38" s="121"/>
      <c r="T38" s="121"/>
      <c r="U38" s="121"/>
      <c r="V38" s="698"/>
      <c r="W38" s="698"/>
      <c r="X38" s="698"/>
      <c r="Y38" s="689">
        <v>4</v>
      </c>
      <c r="Z38" s="666">
        <v>40</v>
      </c>
      <c r="AA38" s="538"/>
      <c r="AB38" s="538"/>
      <c r="AC38" s="538" t="s">
        <v>27</v>
      </c>
      <c r="AD38" s="538"/>
      <c r="AE38" s="538"/>
      <c r="AF38" s="538" t="s">
        <v>55</v>
      </c>
      <c r="AG38" s="538" t="s">
        <v>55</v>
      </c>
      <c r="AH38" s="699" t="s">
        <v>32</v>
      </c>
      <c r="AI38" s="1281" t="s">
        <v>4090</v>
      </c>
      <c r="AJ38" s="24"/>
      <c r="AK38" s="24"/>
      <c r="AL38" s="24"/>
      <c r="AM38" s="26"/>
      <c r="AN38" s="24"/>
      <c r="AO38" s="24"/>
      <c r="AP38" s="24"/>
      <c r="AQ38" s="24"/>
      <c r="AR38" s="24"/>
      <c r="AS38" s="24"/>
    </row>
    <row r="39" spans="1:45" ht="19.5">
      <c r="A39" s="700">
        <v>45324</v>
      </c>
      <c r="B39" s="606">
        <v>102</v>
      </c>
      <c r="C39" s="811">
        <v>0.45833333333333331</v>
      </c>
      <c r="D39" s="702">
        <v>2400849</v>
      </c>
      <c r="E39" s="702" t="s">
        <v>39</v>
      </c>
      <c r="F39" s="702" t="s">
        <v>55</v>
      </c>
      <c r="G39" s="664">
        <v>13.4</v>
      </c>
      <c r="H39" s="664"/>
      <c r="I39" s="666"/>
      <c r="J39" s="607">
        <v>0.69</v>
      </c>
      <c r="K39" s="121">
        <v>12</v>
      </c>
      <c r="L39" s="121">
        <v>39</v>
      </c>
      <c r="M39" s="121">
        <v>7.6</v>
      </c>
      <c r="N39" s="121">
        <v>10.6</v>
      </c>
      <c r="O39" s="690">
        <f>GG[[#This Row],[G 900µ]]+GG[[#This Row],[G 800µ]]+GG[[#This Row],[G 710µ]]</f>
        <v>57.2</v>
      </c>
      <c r="P39" s="121"/>
      <c r="Q39" s="121">
        <v>14.2</v>
      </c>
      <c r="R39" s="121"/>
      <c r="S39" s="121"/>
      <c r="T39" s="121">
        <v>6.8</v>
      </c>
      <c r="U39" s="121">
        <v>3</v>
      </c>
      <c r="V39" s="703">
        <v>73.8</v>
      </c>
      <c r="W39" s="703">
        <v>1.03</v>
      </c>
      <c r="X39" s="703">
        <v>20.149999999999999</v>
      </c>
      <c r="Y39" s="689">
        <v>4</v>
      </c>
      <c r="Z39" s="666">
        <v>60</v>
      </c>
      <c r="AA39" s="607"/>
      <c r="AB39" s="607"/>
      <c r="AC39" s="538" t="s">
        <v>46</v>
      </c>
      <c r="AD39" s="607" t="s">
        <v>55</v>
      </c>
      <c r="AE39" s="607" t="s">
        <v>55</v>
      </c>
      <c r="AF39" s="607" t="s">
        <v>55</v>
      </c>
      <c r="AG39" s="607" t="s">
        <v>55</v>
      </c>
      <c r="AH39" s="704" t="s">
        <v>32</v>
      </c>
      <c r="AI39" s="40" t="s">
        <v>4091</v>
      </c>
      <c r="AJ39" s="24"/>
      <c r="AK39" s="24"/>
      <c r="AL39" s="24"/>
      <c r="AM39" s="26"/>
      <c r="AN39" s="24"/>
      <c r="AO39" s="24"/>
      <c r="AP39" s="24"/>
      <c r="AQ39" s="24"/>
      <c r="AR39" s="24"/>
      <c r="AS39" s="24"/>
    </row>
    <row r="40" spans="1:45" ht="19.5">
      <c r="A40" s="695">
        <v>45327</v>
      </c>
      <c r="B40" s="536">
        <v>102</v>
      </c>
      <c r="C40" s="810">
        <v>0.39583333333333331</v>
      </c>
      <c r="D40" s="697">
        <v>2400889</v>
      </c>
      <c r="E40" s="697" t="s">
        <v>39</v>
      </c>
      <c r="F40" s="697" t="s">
        <v>55</v>
      </c>
      <c r="G40" s="664">
        <v>14.04</v>
      </c>
      <c r="H40" s="664"/>
      <c r="I40" s="666"/>
      <c r="J40" s="538"/>
      <c r="K40" s="121">
        <v>11</v>
      </c>
      <c r="L40" s="121">
        <v>40</v>
      </c>
      <c r="M40" s="121">
        <v>10</v>
      </c>
      <c r="N40" s="121">
        <v>11</v>
      </c>
      <c r="O40" s="690">
        <f>GG[[#This Row],[G 900µ]]+GG[[#This Row],[G 800µ]]+GG[[#This Row],[G 710µ]]</f>
        <v>61</v>
      </c>
      <c r="P40" s="121"/>
      <c r="Q40" s="121">
        <v>16</v>
      </c>
      <c r="R40" s="121"/>
      <c r="S40" s="121"/>
      <c r="T40" s="121">
        <v>4</v>
      </c>
      <c r="U40" s="121">
        <v>2</v>
      </c>
      <c r="V40" s="698"/>
      <c r="W40" s="698"/>
      <c r="X40" s="698"/>
      <c r="Y40" s="689"/>
      <c r="Z40" s="666"/>
      <c r="AA40" s="538"/>
      <c r="AB40" s="538"/>
      <c r="AC40" s="538"/>
      <c r="AD40" s="538" t="s">
        <v>55</v>
      </c>
      <c r="AE40" s="538" t="s">
        <v>55</v>
      </c>
      <c r="AF40" s="538" t="s">
        <v>55</v>
      </c>
      <c r="AG40" s="538" t="s">
        <v>55</v>
      </c>
      <c r="AH40" s="699" t="s">
        <v>32</v>
      </c>
      <c r="AI40" s="1281" t="s">
        <v>4092</v>
      </c>
      <c r="AJ40" s="24"/>
      <c r="AK40" s="24"/>
      <c r="AL40" s="24"/>
      <c r="AM40" s="26"/>
      <c r="AN40" s="24"/>
      <c r="AO40" s="24"/>
      <c r="AP40" s="24"/>
      <c r="AQ40" s="24"/>
      <c r="AR40" s="24"/>
      <c r="AS40" s="24"/>
    </row>
    <row r="41" spans="1:45" ht="19.5">
      <c r="A41" s="700">
        <v>45328</v>
      </c>
      <c r="B41" s="606">
        <v>102</v>
      </c>
      <c r="C41" s="811">
        <v>0.41666666666666669</v>
      </c>
      <c r="D41" s="702">
        <v>2400925</v>
      </c>
      <c r="E41" s="702" t="s">
        <v>39</v>
      </c>
      <c r="F41" s="702" t="s">
        <v>55</v>
      </c>
      <c r="G41" s="664">
        <v>14.01</v>
      </c>
      <c r="H41" s="664"/>
      <c r="I41" s="666"/>
      <c r="J41" s="607"/>
      <c r="K41" s="121">
        <v>4.2</v>
      </c>
      <c r="L41" s="121">
        <v>32.200000000000003</v>
      </c>
      <c r="M41" s="121">
        <v>11.4</v>
      </c>
      <c r="N41" s="121">
        <v>18.8</v>
      </c>
      <c r="O41" s="690">
        <f>GG[[#This Row],[G 900µ]]+GG[[#This Row],[G 800µ]]+GG[[#This Row],[G 710µ]]</f>
        <v>62.400000000000006</v>
      </c>
      <c r="P41" s="121"/>
      <c r="Q41" s="121">
        <v>23</v>
      </c>
      <c r="R41" s="121"/>
      <c r="S41" s="121"/>
      <c r="T41" s="121">
        <v>7.4</v>
      </c>
      <c r="U41" s="121">
        <v>1.8</v>
      </c>
      <c r="V41" s="703">
        <v>78.52</v>
      </c>
      <c r="W41" s="703">
        <v>-0.19</v>
      </c>
      <c r="X41" s="703">
        <v>20.97</v>
      </c>
      <c r="Y41" s="689"/>
      <c r="Z41" s="666"/>
      <c r="AA41" s="607">
        <v>0.78</v>
      </c>
      <c r="AB41" s="607"/>
      <c r="AC41" s="607"/>
      <c r="AD41" s="607" t="s">
        <v>55</v>
      </c>
      <c r="AE41" s="607" t="s">
        <v>55</v>
      </c>
      <c r="AF41" s="607" t="s">
        <v>55</v>
      </c>
      <c r="AG41" s="607" t="s">
        <v>55</v>
      </c>
      <c r="AH41" s="704" t="s">
        <v>32</v>
      </c>
      <c r="AI41" s="40" t="s">
        <v>4093</v>
      </c>
      <c r="AJ41" s="24"/>
      <c r="AK41" s="24"/>
      <c r="AL41" s="24"/>
      <c r="AM41" s="26"/>
      <c r="AN41" s="24"/>
      <c r="AO41" s="24"/>
      <c r="AP41" s="24"/>
      <c r="AQ41" s="24"/>
      <c r="AR41" s="24"/>
      <c r="AS41" s="24"/>
    </row>
    <row r="42" spans="1:45" ht="19.5">
      <c r="A42" s="695">
        <v>45328</v>
      </c>
      <c r="B42" s="536">
        <v>102</v>
      </c>
      <c r="C42" s="696">
        <v>0.45833333333333331</v>
      </c>
      <c r="D42" s="697">
        <v>2400928</v>
      </c>
      <c r="E42" s="697" t="s">
        <v>21</v>
      </c>
      <c r="F42" s="697" t="s">
        <v>55</v>
      </c>
      <c r="G42" s="664">
        <v>14</v>
      </c>
      <c r="H42" s="664"/>
      <c r="I42" s="666">
        <v>14.2</v>
      </c>
      <c r="J42" s="538"/>
      <c r="K42" s="121">
        <v>4.4000000000000004</v>
      </c>
      <c r="L42" s="121">
        <v>30.8</v>
      </c>
      <c r="M42" s="121">
        <v>12.6</v>
      </c>
      <c r="N42" s="121">
        <v>19.2</v>
      </c>
      <c r="O42" s="690">
        <f>GG[[#This Row],[G 900µ]]+GG[[#This Row],[G 800µ]]+GG[[#This Row],[G 710µ]]</f>
        <v>62.599999999999994</v>
      </c>
      <c r="P42" s="666"/>
      <c r="Q42" s="121">
        <v>23</v>
      </c>
      <c r="R42" s="121"/>
      <c r="S42" s="121"/>
      <c r="T42" s="121">
        <v>6.6</v>
      </c>
      <c r="U42" s="121">
        <v>1</v>
      </c>
      <c r="V42" s="698">
        <v>76.319999999999993</v>
      </c>
      <c r="W42" s="698">
        <v>0.03</v>
      </c>
      <c r="X42" s="698">
        <v>21.48</v>
      </c>
      <c r="Y42" s="689">
        <v>6</v>
      </c>
      <c r="Z42" s="666">
        <v>60</v>
      </c>
      <c r="AA42" s="538"/>
      <c r="AB42" s="538"/>
      <c r="AC42" s="538" t="s">
        <v>27</v>
      </c>
      <c r="AD42" s="538"/>
      <c r="AE42" s="538"/>
      <c r="AF42" s="538" t="s">
        <v>55</v>
      </c>
      <c r="AG42" s="538" t="s">
        <v>55</v>
      </c>
      <c r="AH42" s="699" t="s">
        <v>32</v>
      </c>
      <c r="AI42" s="1281" t="s">
        <v>4094</v>
      </c>
      <c r="AJ42" s="24"/>
      <c r="AK42" s="24"/>
      <c r="AL42" s="24"/>
      <c r="AM42" s="26"/>
      <c r="AN42" s="24"/>
      <c r="AO42" s="24"/>
      <c r="AP42" s="24"/>
      <c r="AQ42" s="24"/>
      <c r="AR42" s="24"/>
      <c r="AS42" s="24"/>
    </row>
    <row r="43" spans="1:45" ht="19.5">
      <c r="A43" s="700">
        <v>45329</v>
      </c>
      <c r="B43" s="606">
        <v>102</v>
      </c>
      <c r="C43" s="701">
        <v>0.47916666666666669</v>
      </c>
      <c r="D43" s="702">
        <v>2400959</v>
      </c>
      <c r="E43" s="702" t="s">
        <v>39</v>
      </c>
      <c r="F43" s="702" t="s">
        <v>55</v>
      </c>
      <c r="G43" s="664">
        <v>13.3</v>
      </c>
      <c r="H43" s="664"/>
      <c r="I43" s="666"/>
      <c r="J43" s="607">
        <v>0.54100000000000004</v>
      </c>
      <c r="K43" s="121"/>
      <c r="L43" s="121"/>
      <c r="M43" s="121"/>
      <c r="N43" s="121"/>
      <c r="O43" s="690"/>
      <c r="P43" s="121"/>
      <c r="Q43" s="121"/>
      <c r="R43" s="121"/>
      <c r="S43" s="121"/>
      <c r="T43" s="121"/>
      <c r="U43" s="121"/>
      <c r="V43" s="703">
        <v>77.06</v>
      </c>
      <c r="W43" s="703">
        <v>0.19</v>
      </c>
      <c r="X43" s="703">
        <v>20.18</v>
      </c>
      <c r="Y43" s="689">
        <v>5</v>
      </c>
      <c r="Z43" s="666">
        <v>53</v>
      </c>
      <c r="AA43" s="607">
        <v>0.95</v>
      </c>
      <c r="AB43" s="607"/>
      <c r="AC43" s="538" t="s">
        <v>27</v>
      </c>
      <c r="AD43" s="607" t="s">
        <v>55</v>
      </c>
      <c r="AE43" s="607" t="s">
        <v>55</v>
      </c>
      <c r="AF43" s="607" t="s">
        <v>55</v>
      </c>
      <c r="AG43" s="607" t="s">
        <v>55</v>
      </c>
      <c r="AH43" s="704" t="s">
        <v>32</v>
      </c>
      <c r="AI43" s="40" t="s">
        <v>4095</v>
      </c>
      <c r="AJ43" s="24"/>
      <c r="AK43" s="24"/>
      <c r="AL43" s="24"/>
      <c r="AM43" s="26"/>
      <c r="AN43" s="24"/>
      <c r="AO43" s="24"/>
      <c r="AP43" s="24"/>
      <c r="AQ43" s="24"/>
      <c r="AR43" s="24"/>
      <c r="AS43" s="24"/>
    </row>
    <row r="44" spans="1:45" ht="19.5">
      <c r="A44" s="695">
        <v>45331</v>
      </c>
      <c r="B44" s="536">
        <v>102</v>
      </c>
      <c r="C44" s="696">
        <v>0.5</v>
      </c>
      <c r="D44" s="697">
        <v>2400998</v>
      </c>
      <c r="E44" s="697" t="s">
        <v>39</v>
      </c>
      <c r="F44" s="697" t="s">
        <v>55</v>
      </c>
      <c r="G44" s="664">
        <v>13.54</v>
      </c>
      <c r="H44" s="664"/>
      <c r="I44" s="666"/>
      <c r="J44" s="538"/>
      <c r="K44" s="121"/>
      <c r="L44" s="121"/>
      <c r="M44" s="121"/>
      <c r="N44" s="121"/>
      <c r="O44" s="690"/>
      <c r="P44" s="121"/>
      <c r="Q44" s="121"/>
      <c r="R44" s="121"/>
      <c r="S44" s="121"/>
      <c r="T44" s="121"/>
      <c r="U44" s="121"/>
      <c r="V44" s="698">
        <v>76.099999999999994</v>
      </c>
      <c r="W44" s="698">
        <v>0.22</v>
      </c>
      <c r="X44" s="698">
        <v>21.47</v>
      </c>
      <c r="Y44" s="689">
        <v>6</v>
      </c>
      <c r="Z44" s="666">
        <v>67</v>
      </c>
      <c r="AA44" s="538"/>
      <c r="AB44" s="538"/>
      <c r="AC44" s="538" t="s">
        <v>46</v>
      </c>
      <c r="AD44" s="538" t="s">
        <v>55</v>
      </c>
      <c r="AE44" s="538" t="s">
        <v>55</v>
      </c>
      <c r="AF44" s="538" t="s">
        <v>55</v>
      </c>
      <c r="AG44" s="538" t="s">
        <v>55</v>
      </c>
      <c r="AH44" s="699" t="s">
        <v>32</v>
      </c>
      <c r="AI44" s="1281" t="s">
        <v>4096</v>
      </c>
      <c r="AJ44" s="24"/>
      <c r="AK44" s="24"/>
      <c r="AL44" s="24"/>
      <c r="AM44" s="26"/>
      <c r="AN44" s="24"/>
      <c r="AO44" s="24"/>
      <c r="AP44" s="24"/>
      <c r="AQ44" s="24"/>
      <c r="AR44" s="24"/>
      <c r="AS44" s="24"/>
    </row>
    <row r="45" spans="1:45" ht="19.5">
      <c r="A45" s="700">
        <v>45334</v>
      </c>
      <c r="B45" s="606">
        <v>102</v>
      </c>
      <c r="C45" s="701">
        <v>0.39583333333333331</v>
      </c>
      <c r="D45" s="702">
        <v>2401037</v>
      </c>
      <c r="E45" s="702" t="s">
        <v>39</v>
      </c>
      <c r="F45" s="702" t="s">
        <v>55</v>
      </c>
      <c r="G45" s="664">
        <v>12.77</v>
      </c>
      <c r="H45" s="664">
        <v>12.7</v>
      </c>
      <c r="I45" s="666">
        <v>13.3</v>
      </c>
      <c r="J45" s="607"/>
      <c r="K45" s="121">
        <v>10</v>
      </c>
      <c r="L45" s="121">
        <v>44</v>
      </c>
      <c r="M45" s="121">
        <v>8.6</v>
      </c>
      <c r="N45" s="121">
        <v>15.4</v>
      </c>
      <c r="O45" s="690">
        <f>GG[[#This Row],[G 900µ]]+GG[[#This Row],[G 800µ]]+GG[[#This Row],[G 710µ]]</f>
        <v>68</v>
      </c>
      <c r="P45" s="666"/>
      <c r="Q45" s="121">
        <v>13.2</v>
      </c>
      <c r="R45" s="121"/>
      <c r="S45" s="121"/>
      <c r="T45" s="121">
        <v>4.4000000000000004</v>
      </c>
      <c r="U45" s="121">
        <v>1</v>
      </c>
      <c r="V45" s="703">
        <v>73.62</v>
      </c>
      <c r="W45" s="703">
        <v>0.25</v>
      </c>
      <c r="X45" s="703">
        <v>22.02</v>
      </c>
      <c r="Y45" s="689"/>
      <c r="Z45" s="666"/>
      <c r="AA45" s="607"/>
      <c r="AB45" s="607"/>
      <c r="AC45" s="607"/>
      <c r="AD45" s="607" t="s">
        <v>55</v>
      </c>
      <c r="AE45" s="607" t="s">
        <v>55</v>
      </c>
      <c r="AF45" s="607" t="s">
        <v>55</v>
      </c>
      <c r="AG45" s="607" t="s">
        <v>55</v>
      </c>
      <c r="AH45" s="704" t="s">
        <v>32</v>
      </c>
      <c r="AI45" s="40" t="s">
        <v>4097</v>
      </c>
      <c r="AJ45" s="24"/>
      <c r="AK45" s="24"/>
      <c r="AL45" s="24"/>
      <c r="AM45" s="26"/>
      <c r="AN45" s="24"/>
      <c r="AO45" s="24"/>
      <c r="AP45" s="24"/>
      <c r="AQ45" s="24"/>
      <c r="AR45" s="24"/>
      <c r="AS45" s="24"/>
    </row>
    <row r="46" spans="1:45" ht="19.5">
      <c r="A46" s="695">
        <v>45336</v>
      </c>
      <c r="B46" s="536">
        <v>102</v>
      </c>
      <c r="C46" s="810">
        <v>0.35416666666666669</v>
      </c>
      <c r="D46" s="697">
        <v>2401107</v>
      </c>
      <c r="E46" s="697" t="s">
        <v>39</v>
      </c>
      <c r="F46" s="697" t="s">
        <v>55</v>
      </c>
      <c r="G46" s="664">
        <v>14.2</v>
      </c>
      <c r="H46" s="664"/>
      <c r="I46" s="666"/>
      <c r="J46" s="538"/>
      <c r="K46" s="121"/>
      <c r="L46" s="121"/>
      <c r="M46" s="121"/>
      <c r="N46" s="121"/>
      <c r="O46" s="690"/>
      <c r="P46" s="121"/>
      <c r="Q46" s="121"/>
      <c r="R46" s="121"/>
      <c r="S46" s="121"/>
      <c r="T46" s="121"/>
      <c r="U46" s="121"/>
      <c r="V46" s="698">
        <v>75.08</v>
      </c>
      <c r="W46" s="698">
        <v>0.48</v>
      </c>
      <c r="X46" s="698">
        <v>21.19</v>
      </c>
      <c r="Y46" s="689"/>
      <c r="Z46" s="666"/>
      <c r="AA46" s="538"/>
      <c r="AB46" s="538"/>
      <c r="AC46" s="538"/>
      <c r="AD46" s="538" t="s">
        <v>55</v>
      </c>
      <c r="AE46" s="538" t="s">
        <v>55</v>
      </c>
      <c r="AF46" s="538" t="s">
        <v>55</v>
      </c>
      <c r="AG46" s="538" t="s">
        <v>55</v>
      </c>
      <c r="AH46" s="699" t="s">
        <v>32</v>
      </c>
      <c r="AI46" s="1281" t="s">
        <v>4098</v>
      </c>
      <c r="AJ46" s="24"/>
      <c r="AK46" s="24"/>
      <c r="AL46" s="24"/>
      <c r="AM46" s="26"/>
      <c r="AN46" s="24"/>
      <c r="AO46" s="24"/>
      <c r="AP46" s="24"/>
      <c r="AQ46" s="24"/>
      <c r="AR46" s="24"/>
      <c r="AS46" s="24"/>
    </row>
    <row r="47" spans="1:45" ht="19.5">
      <c r="A47" s="700">
        <v>45336</v>
      </c>
      <c r="B47" s="606">
        <v>102</v>
      </c>
      <c r="C47" s="701">
        <v>0.4375</v>
      </c>
      <c r="D47" s="702">
        <v>2401100</v>
      </c>
      <c r="E47" s="702" t="s">
        <v>21</v>
      </c>
      <c r="F47" s="702" t="s">
        <v>55</v>
      </c>
      <c r="G47" s="664">
        <v>13.9</v>
      </c>
      <c r="H47" s="664"/>
      <c r="I47" s="666"/>
      <c r="J47" s="607">
        <v>0.61399999999999999</v>
      </c>
      <c r="K47" s="121">
        <v>6.8</v>
      </c>
      <c r="L47" s="121">
        <v>34</v>
      </c>
      <c r="M47" s="121">
        <v>10</v>
      </c>
      <c r="N47" s="121">
        <v>18.2</v>
      </c>
      <c r="O47" s="690">
        <f>GG[[#This Row],[G 900µ]]+GG[[#This Row],[G 800µ]]+GG[[#This Row],[G 710µ]]</f>
        <v>62.2</v>
      </c>
      <c r="P47" s="666"/>
      <c r="Q47" s="121">
        <v>22.2</v>
      </c>
      <c r="R47" s="121"/>
      <c r="S47" s="121"/>
      <c r="T47" s="121">
        <v>7</v>
      </c>
      <c r="U47" s="121">
        <v>1</v>
      </c>
      <c r="V47" s="703">
        <v>75.430000000000007</v>
      </c>
      <c r="W47" s="703">
        <v>0.23</v>
      </c>
      <c r="X47" s="703">
        <v>22.71</v>
      </c>
      <c r="Y47" s="689"/>
      <c r="Z47" s="666"/>
      <c r="AA47" s="607"/>
      <c r="AB47" s="607"/>
      <c r="AC47" s="607"/>
      <c r="AD47" s="607"/>
      <c r="AE47" s="607"/>
      <c r="AF47" s="607" t="s">
        <v>55</v>
      </c>
      <c r="AG47" s="607" t="s">
        <v>55</v>
      </c>
      <c r="AH47" s="704" t="s">
        <v>32</v>
      </c>
      <c r="AI47" s="40" t="s">
        <v>4099</v>
      </c>
      <c r="AJ47" s="24"/>
      <c r="AK47" s="24"/>
      <c r="AL47" s="24"/>
      <c r="AM47" s="26"/>
      <c r="AN47" s="24"/>
      <c r="AO47" s="24"/>
      <c r="AP47" s="24"/>
      <c r="AQ47" s="24"/>
      <c r="AR47" s="24"/>
      <c r="AS47" s="24"/>
    </row>
    <row r="48" spans="1:45" ht="19.5">
      <c r="A48" s="695">
        <v>45337</v>
      </c>
      <c r="B48" s="536">
        <v>102</v>
      </c>
      <c r="C48" s="696">
        <v>0.375</v>
      </c>
      <c r="D48" s="697">
        <v>2401132</v>
      </c>
      <c r="E48" s="697" t="s">
        <v>39</v>
      </c>
      <c r="F48" s="697" t="s">
        <v>55</v>
      </c>
      <c r="G48" s="664">
        <v>14.32</v>
      </c>
      <c r="H48" s="664"/>
      <c r="I48" s="666">
        <v>14.2</v>
      </c>
      <c r="J48" s="538">
        <v>0.67800000000000005</v>
      </c>
      <c r="K48" s="121">
        <v>6.5</v>
      </c>
      <c r="L48" s="121">
        <v>33</v>
      </c>
      <c r="M48" s="121">
        <v>9</v>
      </c>
      <c r="N48" s="121">
        <v>19</v>
      </c>
      <c r="O48" s="690">
        <f>GG[[#This Row],[G 900µ]]+GG[[#This Row],[G 800µ]]+GG[[#This Row],[G 710µ]]</f>
        <v>61</v>
      </c>
      <c r="P48" s="121"/>
      <c r="Q48" s="121">
        <v>22</v>
      </c>
      <c r="R48" s="121"/>
      <c r="S48" s="121"/>
      <c r="T48" s="121">
        <v>6</v>
      </c>
      <c r="U48" s="121">
        <v>1.4</v>
      </c>
      <c r="V48" s="698">
        <v>77.319999999999993</v>
      </c>
      <c r="W48" s="698">
        <v>0.25</v>
      </c>
      <c r="X48" s="698">
        <v>23.41</v>
      </c>
      <c r="Y48" s="689">
        <v>4</v>
      </c>
      <c r="Z48" s="666">
        <v>33</v>
      </c>
      <c r="AA48" s="538">
        <v>0.85</v>
      </c>
      <c r="AB48" s="538"/>
      <c r="AC48" s="538" t="s">
        <v>27</v>
      </c>
      <c r="AD48" s="538" t="s">
        <v>55</v>
      </c>
      <c r="AE48" s="538" t="s">
        <v>55</v>
      </c>
      <c r="AF48" s="538" t="s">
        <v>55</v>
      </c>
      <c r="AG48" s="538" t="s">
        <v>55</v>
      </c>
      <c r="AH48" s="699" t="s">
        <v>32</v>
      </c>
      <c r="AI48" s="1281" t="s">
        <v>4100</v>
      </c>
      <c r="AJ48" s="24"/>
      <c r="AK48" s="24"/>
      <c r="AL48" s="24"/>
      <c r="AM48" s="26"/>
      <c r="AN48" s="24"/>
      <c r="AO48" s="24"/>
      <c r="AP48" s="24"/>
      <c r="AQ48" s="24"/>
      <c r="AR48" s="24"/>
      <c r="AS48" s="24"/>
    </row>
    <row r="49" spans="1:45" ht="19.5">
      <c r="A49" s="700">
        <v>45338</v>
      </c>
      <c r="B49" s="606">
        <v>102</v>
      </c>
      <c r="C49" s="701">
        <v>0.4375</v>
      </c>
      <c r="D49" s="702">
        <v>2401166</v>
      </c>
      <c r="E49" s="702" t="s">
        <v>21</v>
      </c>
      <c r="F49" s="702" t="s">
        <v>55</v>
      </c>
      <c r="G49" s="664">
        <v>14.47</v>
      </c>
      <c r="H49" s="664"/>
      <c r="I49" s="666"/>
      <c r="J49" s="607"/>
      <c r="K49" s="121"/>
      <c r="L49" s="121"/>
      <c r="M49" s="121"/>
      <c r="N49" s="121"/>
      <c r="O49" s="690"/>
      <c r="P49" s="121"/>
      <c r="Q49" s="121"/>
      <c r="R49" s="121"/>
      <c r="S49" s="121"/>
      <c r="T49" s="121"/>
      <c r="U49" s="121"/>
      <c r="V49" s="703">
        <v>77.45</v>
      </c>
      <c r="W49" s="703">
        <v>0.06</v>
      </c>
      <c r="X49" s="703">
        <v>20.51</v>
      </c>
      <c r="Y49" s="689">
        <v>5</v>
      </c>
      <c r="Z49" s="666">
        <v>62</v>
      </c>
      <c r="AA49" s="607"/>
      <c r="AB49" s="607"/>
      <c r="AC49" s="538" t="s">
        <v>27</v>
      </c>
      <c r="AD49" s="607"/>
      <c r="AE49" s="607"/>
      <c r="AF49" s="607" t="s">
        <v>55</v>
      </c>
      <c r="AG49" s="607" t="s">
        <v>55</v>
      </c>
      <c r="AH49" s="704" t="s">
        <v>32</v>
      </c>
      <c r="AI49" s="40" t="s">
        <v>4101</v>
      </c>
      <c r="AJ49" s="24"/>
      <c r="AK49" s="24"/>
      <c r="AL49" s="24"/>
      <c r="AM49" s="26"/>
      <c r="AN49" s="24"/>
      <c r="AO49" s="24"/>
      <c r="AP49" s="24"/>
      <c r="AQ49" s="24"/>
      <c r="AR49" s="24"/>
      <c r="AS49" s="24"/>
    </row>
    <row r="50" spans="1:45" ht="21.75" customHeight="1">
      <c r="A50" s="695">
        <v>45338</v>
      </c>
      <c r="B50" s="536">
        <v>102</v>
      </c>
      <c r="C50" s="696">
        <v>0.4375</v>
      </c>
      <c r="D50" s="697">
        <v>2401174</v>
      </c>
      <c r="E50" s="697" t="s">
        <v>39</v>
      </c>
      <c r="F50" s="697" t="s">
        <v>55</v>
      </c>
      <c r="G50" s="664">
        <v>14.4</v>
      </c>
      <c r="H50" s="664"/>
      <c r="I50" s="666"/>
      <c r="J50" s="538"/>
      <c r="K50" s="121"/>
      <c r="L50" s="121"/>
      <c r="M50" s="121"/>
      <c r="N50" s="121"/>
      <c r="O50" s="690"/>
      <c r="P50" s="121"/>
      <c r="Q50" s="121"/>
      <c r="R50" s="121"/>
      <c r="S50" s="121"/>
      <c r="T50" s="121"/>
      <c r="U50" s="121"/>
      <c r="V50" s="698">
        <v>78.77</v>
      </c>
      <c r="W50" s="698">
        <v>-0.22</v>
      </c>
      <c r="X50" s="698">
        <v>20.58</v>
      </c>
      <c r="Y50" s="689">
        <v>4</v>
      </c>
      <c r="Z50" s="666">
        <v>40</v>
      </c>
      <c r="AA50" s="538"/>
      <c r="AB50" s="538"/>
      <c r="AC50" s="538"/>
      <c r="AD50" s="538" t="s">
        <v>55</v>
      </c>
      <c r="AE50" s="538" t="s">
        <v>55</v>
      </c>
      <c r="AF50" s="538" t="s">
        <v>55</v>
      </c>
      <c r="AG50" s="538" t="s">
        <v>55</v>
      </c>
      <c r="AH50" s="699" t="s">
        <v>32</v>
      </c>
      <c r="AI50" s="1281" t="s">
        <v>4102</v>
      </c>
      <c r="AJ50" s="24"/>
      <c r="AK50" s="24"/>
      <c r="AL50" s="24"/>
      <c r="AM50" s="26"/>
      <c r="AN50" s="24"/>
      <c r="AO50" s="24"/>
      <c r="AP50" s="24"/>
      <c r="AQ50" s="24"/>
      <c r="AR50" s="24"/>
      <c r="AS50" s="24"/>
    </row>
    <row r="51" spans="1:45" ht="19.5">
      <c r="A51" s="700">
        <v>45339</v>
      </c>
      <c r="B51" s="606">
        <v>102</v>
      </c>
      <c r="C51" s="701">
        <v>0.46527777777777779</v>
      </c>
      <c r="D51" s="702">
        <v>2401203</v>
      </c>
      <c r="E51" s="702" t="s">
        <v>39</v>
      </c>
      <c r="F51" s="702" t="s">
        <v>55</v>
      </c>
      <c r="G51" s="664">
        <v>14.02</v>
      </c>
      <c r="H51" s="664"/>
      <c r="I51" s="666"/>
      <c r="J51" s="607"/>
      <c r="K51" s="121"/>
      <c r="L51" s="121"/>
      <c r="M51" s="121"/>
      <c r="N51" s="121"/>
      <c r="O51" s="690"/>
      <c r="P51" s="121"/>
      <c r="Q51" s="121"/>
      <c r="R51" s="121"/>
      <c r="S51" s="121"/>
      <c r="T51" s="121"/>
      <c r="U51" s="121"/>
      <c r="V51" s="703">
        <v>77.02</v>
      </c>
      <c r="W51" s="703">
        <v>0.23</v>
      </c>
      <c r="X51" s="703">
        <v>20.45</v>
      </c>
      <c r="Y51" s="689"/>
      <c r="Z51" s="666"/>
      <c r="AA51" s="607"/>
      <c r="AB51" s="812" t="s">
        <v>3650</v>
      </c>
      <c r="AC51" s="607"/>
      <c r="AD51" s="607" t="s">
        <v>55</v>
      </c>
      <c r="AE51" s="607" t="s">
        <v>55</v>
      </c>
      <c r="AF51" s="607" t="s">
        <v>55</v>
      </c>
      <c r="AG51" s="607" t="s">
        <v>55</v>
      </c>
      <c r="AH51" s="704" t="s">
        <v>32</v>
      </c>
      <c r="AI51" s="40" t="s">
        <v>4103</v>
      </c>
      <c r="AJ51" s="24"/>
      <c r="AK51" s="24"/>
      <c r="AL51" s="24"/>
      <c r="AM51" s="26"/>
      <c r="AN51" s="24"/>
      <c r="AO51" s="24"/>
      <c r="AP51" s="24"/>
      <c r="AQ51" s="24"/>
      <c r="AR51" s="24"/>
      <c r="AS51" s="24"/>
    </row>
    <row r="52" spans="1:45" ht="21.75" customHeight="1">
      <c r="A52" s="695">
        <v>45341</v>
      </c>
      <c r="B52" s="536">
        <v>102</v>
      </c>
      <c r="C52" s="696">
        <v>0.41666666666666669</v>
      </c>
      <c r="D52" s="697">
        <v>2401228</v>
      </c>
      <c r="E52" s="697" t="s">
        <v>39</v>
      </c>
      <c r="F52" s="697" t="s">
        <v>55</v>
      </c>
      <c r="G52" s="664">
        <v>14.17</v>
      </c>
      <c r="H52" s="664"/>
      <c r="I52" s="666">
        <v>14.55</v>
      </c>
      <c r="J52" s="538"/>
      <c r="K52" s="121">
        <v>7.4</v>
      </c>
      <c r="L52" s="121">
        <v>37.6</v>
      </c>
      <c r="M52" s="121">
        <v>9.82</v>
      </c>
      <c r="N52" s="121">
        <v>16</v>
      </c>
      <c r="O52" s="690">
        <f>GG[[#This Row],[G 900µ]]+GG[[#This Row],[G 800µ]]+GG[[#This Row],[G 710µ]]</f>
        <v>63.42</v>
      </c>
      <c r="P52" s="121"/>
      <c r="Q52" s="121">
        <v>19.600000000000001</v>
      </c>
      <c r="R52" s="121"/>
      <c r="S52" s="121"/>
      <c r="T52" s="121">
        <v>6</v>
      </c>
      <c r="U52" s="121">
        <v>1</v>
      </c>
      <c r="V52" s="698">
        <v>75.09</v>
      </c>
      <c r="W52" s="698">
        <v>1.03</v>
      </c>
      <c r="X52" s="698">
        <v>21.69</v>
      </c>
      <c r="Y52" s="689"/>
      <c r="Z52" s="666"/>
      <c r="AA52" s="538"/>
      <c r="AB52" s="538"/>
      <c r="AC52" s="538"/>
      <c r="AD52" s="538" t="s">
        <v>55</v>
      </c>
      <c r="AE52" s="538" t="s">
        <v>55</v>
      </c>
      <c r="AF52" s="538" t="s">
        <v>55</v>
      </c>
      <c r="AG52" s="538" t="s">
        <v>55</v>
      </c>
      <c r="AH52" s="699" t="s">
        <v>32</v>
      </c>
      <c r="AI52" s="1281" t="s">
        <v>4104</v>
      </c>
      <c r="AJ52" s="24"/>
      <c r="AK52" s="24"/>
      <c r="AL52" s="24"/>
      <c r="AM52" s="26"/>
      <c r="AN52" s="24"/>
      <c r="AO52" s="24"/>
      <c r="AP52" s="24"/>
      <c r="AQ52" s="24"/>
      <c r="AR52" s="24"/>
      <c r="AS52" s="24"/>
    </row>
    <row r="53" spans="1:45" ht="19.5">
      <c r="A53" s="700">
        <v>45342</v>
      </c>
      <c r="B53" s="606">
        <v>202</v>
      </c>
      <c r="C53" s="701">
        <v>0.41666666666666669</v>
      </c>
      <c r="D53" s="702">
        <v>2401266</v>
      </c>
      <c r="E53" s="702" t="s">
        <v>39</v>
      </c>
      <c r="F53" s="702" t="s">
        <v>55</v>
      </c>
      <c r="G53" s="664">
        <v>14.19</v>
      </c>
      <c r="H53" s="664"/>
      <c r="I53" s="666"/>
      <c r="J53" s="607"/>
      <c r="K53" s="121">
        <v>8</v>
      </c>
      <c r="L53" s="121">
        <v>37</v>
      </c>
      <c r="M53" s="121">
        <v>9</v>
      </c>
      <c r="N53" s="121">
        <v>17</v>
      </c>
      <c r="O53" s="690">
        <f>GG[[#This Row],[G 900µ]]+GG[[#This Row],[G 800µ]]+GG[[#This Row],[G 710µ]]</f>
        <v>63</v>
      </c>
      <c r="P53" s="121"/>
      <c r="Q53" s="121">
        <v>19.7</v>
      </c>
      <c r="R53" s="121"/>
      <c r="S53" s="121"/>
      <c r="T53" s="121">
        <v>6</v>
      </c>
      <c r="U53" s="121">
        <v>0.8</v>
      </c>
      <c r="V53" s="703">
        <v>75.11</v>
      </c>
      <c r="W53" s="703">
        <v>0.33</v>
      </c>
      <c r="X53" s="703">
        <v>21.52</v>
      </c>
      <c r="Y53" s="689">
        <v>3</v>
      </c>
      <c r="Z53" s="666">
        <v>35</v>
      </c>
      <c r="AA53" s="607"/>
      <c r="AB53" s="607"/>
      <c r="AC53" s="538" t="s">
        <v>27</v>
      </c>
      <c r="AD53" s="607" t="s">
        <v>55</v>
      </c>
      <c r="AE53" s="607" t="s">
        <v>55</v>
      </c>
      <c r="AF53" s="607" t="s">
        <v>55</v>
      </c>
      <c r="AG53" s="607" t="s">
        <v>55</v>
      </c>
      <c r="AH53" s="704" t="s">
        <v>32</v>
      </c>
      <c r="AI53" s="40" t="s">
        <v>4105</v>
      </c>
      <c r="AJ53" s="24"/>
      <c r="AK53" s="24"/>
      <c r="AL53" s="24"/>
      <c r="AM53" s="26"/>
      <c r="AN53" s="24"/>
      <c r="AO53" s="24"/>
      <c r="AP53" s="24"/>
      <c r="AQ53" s="24"/>
      <c r="AR53" s="24"/>
      <c r="AS53" s="24"/>
    </row>
    <row r="54" spans="1:45" ht="19.5">
      <c r="A54" s="695">
        <v>45343</v>
      </c>
      <c r="B54" s="536">
        <v>202</v>
      </c>
      <c r="C54" s="696">
        <v>0.41666666666666669</v>
      </c>
      <c r="D54" s="697">
        <v>2401287</v>
      </c>
      <c r="E54" s="697" t="s">
        <v>39</v>
      </c>
      <c r="F54" s="697" t="s">
        <v>55</v>
      </c>
      <c r="G54" s="664">
        <v>14.36</v>
      </c>
      <c r="H54" s="664"/>
      <c r="I54" s="666">
        <v>14.6</v>
      </c>
      <c r="J54" s="538"/>
      <c r="K54" s="121">
        <v>10</v>
      </c>
      <c r="L54" s="121">
        <v>36</v>
      </c>
      <c r="M54" s="121">
        <v>9.6</v>
      </c>
      <c r="N54" s="121">
        <v>16</v>
      </c>
      <c r="O54" s="690">
        <f>GG[[#This Row],[G 900µ]]+GG[[#This Row],[G 800µ]]+GG[[#This Row],[G 710µ]]</f>
        <v>61.6</v>
      </c>
      <c r="P54" s="121"/>
      <c r="Q54" s="121">
        <v>17</v>
      </c>
      <c r="R54" s="121"/>
      <c r="S54" s="121"/>
      <c r="T54" s="121">
        <v>6</v>
      </c>
      <c r="U54" s="121">
        <v>2</v>
      </c>
      <c r="V54" s="698">
        <v>72.69</v>
      </c>
      <c r="W54" s="698">
        <v>1.1100000000000001</v>
      </c>
      <c r="X54" s="698">
        <v>21.58</v>
      </c>
      <c r="Y54" s="689"/>
      <c r="Z54" s="666"/>
      <c r="AA54" s="538"/>
      <c r="AB54" s="538"/>
      <c r="AC54" s="538"/>
      <c r="AD54" s="538" t="s">
        <v>55</v>
      </c>
      <c r="AE54" s="538" t="s">
        <v>55</v>
      </c>
      <c r="AF54" s="538" t="s">
        <v>55</v>
      </c>
      <c r="AG54" s="538" t="s">
        <v>55</v>
      </c>
      <c r="AH54" s="699" t="s">
        <v>32</v>
      </c>
      <c r="AI54" s="1281" t="s">
        <v>4106</v>
      </c>
      <c r="AJ54" s="24"/>
      <c r="AK54" s="24"/>
      <c r="AL54" s="24"/>
      <c r="AM54" s="26"/>
      <c r="AN54" s="24"/>
      <c r="AO54" s="24"/>
      <c r="AP54" s="24"/>
      <c r="AQ54" s="24"/>
      <c r="AR54" s="24"/>
      <c r="AS54" s="24"/>
    </row>
    <row r="55" spans="1:45" ht="19.5">
      <c r="A55" s="700">
        <v>45344</v>
      </c>
      <c r="B55" s="606">
        <v>202</v>
      </c>
      <c r="C55" s="701">
        <v>0.4375</v>
      </c>
      <c r="D55" s="702">
        <v>2401317</v>
      </c>
      <c r="E55" s="702" t="s">
        <v>39</v>
      </c>
      <c r="F55" s="702" t="s">
        <v>55</v>
      </c>
      <c r="G55" s="664">
        <v>14.2</v>
      </c>
      <c r="H55" s="664">
        <v>14.54</v>
      </c>
      <c r="I55" s="666">
        <v>14.6</v>
      </c>
      <c r="J55" s="607"/>
      <c r="K55" s="121">
        <v>8</v>
      </c>
      <c r="L55" s="121">
        <v>31.2</v>
      </c>
      <c r="M55" s="121">
        <v>10</v>
      </c>
      <c r="N55" s="121">
        <v>16.399999999999999</v>
      </c>
      <c r="O55" s="690">
        <f>GG[[#This Row],[G 900µ]]+GG[[#This Row],[G 800µ]]+GG[[#This Row],[G 710µ]]</f>
        <v>57.6</v>
      </c>
      <c r="P55" s="121"/>
      <c r="Q55" s="121">
        <v>21.6</v>
      </c>
      <c r="R55" s="121"/>
      <c r="S55" s="121"/>
      <c r="T55" s="121">
        <v>4.5999999999999996</v>
      </c>
      <c r="U55" s="121">
        <v>1.8</v>
      </c>
      <c r="V55" s="703">
        <v>74.8</v>
      </c>
      <c r="W55" s="703">
        <v>0.96</v>
      </c>
      <c r="X55" s="703">
        <v>21.35</v>
      </c>
      <c r="Y55" s="689">
        <v>5</v>
      </c>
      <c r="Z55" s="666">
        <v>36</v>
      </c>
      <c r="AA55" s="607">
        <v>0.97</v>
      </c>
      <c r="AB55" s="607"/>
      <c r="AC55" s="538" t="s">
        <v>27</v>
      </c>
      <c r="AD55" s="607" t="s">
        <v>55</v>
      </c>
      <c r="AE55" s="607" t="s">
        <v>55</v>
      </c>
      <c r="AF55" s="607" t="s">
        <v>55</v>
      </c>
      <c r="AG55" s="607" t="s">
        <v>55</v>
      </c>
      <c r="AH55" s="704" t="s">
        <v>32</v>
      </c>
      <c r="AI55" s="40" t="s">
        <v>4107</v>
      </c>
      <c r="AJ55" s="24"/>
      <c r="AK55" s="24"/>
      <c r="AL55" s="24"/>
      <c r="AM55" s="26"/>
      <c r="AN55" s="24"/>
      <c r="AO55" s="24"/>
      <c r="AP55" s="24"/>
      <c r="AQ55" s="24"/>
      <c r="AR55" s="24"/>
      <c r="AS55" s="24"/>
    </row>
    <row r="56" spans="1:45" ht="19.5">
      <c r="A56" s="695">
        <v>45345</v>
      </c>
      <c r="B56" s="536">
        <v>202</v>
      </c>
      <c r="C56" s="696">
        <v>0.41666666666666669</v>
      </c>
      <c r="D56" s="697">
        <v>2401345</v>
      </c>
      <c r="E56" s="697" t="s">
        <v>39</v>
      </c>
      <c r="F56" s="697" t="s">
        <v>55</v>
      </c>
      <c r="G56" s="664">
        <v>14.38</v>
      </c>
      <c r="H56" s="664"/>
      <c r="I56" s="666">
        <v>14.7</v>
      </c>
      <c r="J56" s="538"/>
      <c r="K56" s="121"/>
      <c r="L56" s="121"/>
      <c r="M56" s="121"/>
      <c r="N56" s="121"/>
      <c r="O56" s="690"/>
      <c r="P56" s="121"/>
      <c r="Q56" s="121"/>
      <c r="R56" s="121"/>
      <c r="S56" s="121"/>
      <c r="T56" s="121"/>
      <c r="U56" s="121"/>
      <c r="V56" s="698">
        <v>72.56</v>
      </c>
      <c r="W56" s="698">
        <v>1.37</v>
      </c>
      <c r="X56" s="698">
        <v>19.34</v>
      </c>
      <c r="Y56" s="689">
        <v>20</v>
      </c>
      <c r="Z56" s="666">
        <v>22</v>
      </c>
      <c r="AA56" s="538"/>
      <c r="AB56" s="538"/>
      <c r="AC56" s="538" t="s">
        <v>27</v>
      </c>
      <c r="AD56" s="538" t="s">
        <v>55</v>
      </c>
      <c r="AE56" s="538" t="s">
        <v>55</v>
      </c>
      <c r="AF56" s="538" t="s">
        <v>55</v>
      </c>
      <c r="AG56" s="538" t="s">
        <v>55</v>
      </c>
      <c r="AH56" s="699" t="s">
        <v>32</v>
      </c>
      <c r="AI56" s="1281" t="s">
        <v>4108</v>
      </c>
      <c r="AJ56" s="24"/>
      <c r="AK56" s="24"/>
      <c r="AL56" s="24"/>
      <c r="AM56" s="26"/>
      <c r="AN56" s="24"/>
      <c r="AO56" s="24"/>
      <c r="AP56" s="24"/>
      <c r="AQ56" s="24"/>
      <c r="AR56" s="24"/>
      <c r="AS56" s="24"/>
    </row>
    <row r="57" spans="1:45" ht="19.5">
      <c r="A57" s="700">
        <v>45346</v>
      </c>
      <c r="B57" s="606">
        <v>202</v>
      </c>
      <c r="C57" s="701">
        <v>0.39583333333333331</v>
      </c>
      <c r="D57" s="702">
        <v>2401370</v>
      </c>
      <c r="E57" s="702" t="s">
        <v>39</v>
      </c>
      <c r="F57" s="702" t="s">
        <v>55</v>
      </c>
      <c r="G57" s="664">
        <v>14.2</v>
      </c>
      <c r="H57" s="664"/>
      <c r="I57" s="666">
        <v>13.7</v>
      </c>
      <c r="J57" s="607">
        <v>0.65500000000000003</v>
      </c>
      <c r="K57" s="121">
        <v>9.4</v>
      </c>
      <c r="L57" s="121">
        <v>37.4</v>
      </c>
      <c r="M57" s="121">
        <v>8.8000000000000007</v>
      </c>
      <c r="N57" s="121">
        <v>16</v>
      </c>
      <c r="O57" s="690">
        <f>GG[[#This Row],[G 900µ]]+GG[[#This Row],[G 800µ]]+GG[[#This Row],[G 710µ]]</f>
        <v>62.2</v>
      </c>
      <c r="P57" s="121"/>
      <c r="Q57" s="121">
        <v>18.399999999999999</v>
      </c>
      <c r="R57" s="121"/>
      <c r="S57" s="121"/>
      <c r="T57" s="121">
        <v>5.2</v>
      </c>
      <c r="U57" s="121">
        <v>1</v>
      </c>
      <c r="V57" s="703">
        <v>0</v>
      </c>
      <c r="W57" s="703">
        <v>1.1200000000000001</v>
      </c>
      <c r="X57" s="703">
        <v>20.78</v>
      </c>
      <c r="Y57" s="689">
        <v>22</v>
      </c>
      <c r="Z57" s="666">
        <v>19</v>
      </c>
      <c r="AA57" s="607"/>
      <c r="AB57" s="607"/>
      <c r="AC57" s="538" t="s">
        <v>27</v>
      </c>
      <c r="AD57" s="607" t="s">
        <v>55</v>
      </c>
      <c r="AE57" s="607" t="s">
        <v>55</v>
      </c>
      <c r="AF57" s="607" t="s">
        <v>55</v>
      </c>
      <c r="AG57" s="607" t="s">
        <v>55</v>
      </c>
      <c r="AH57" s="704" t="s">
        <v>32</v>
      </c>
      <c r="AI57" s="40" t="s">
        <v>4109</v>
      </c>
      <c r="AJ57" s="24"/>
      <c r="AK57" s="24"/>
      <c r="AL57" s="24"/>
      <c r="AM57" s="26"/>
      <c r="AN57" s="24"/>
      <c r="AO57" s="24"/>
      <c r="AP57" s="24"/>
      <c r="AQ57" s="24"/>
      <c r="AR57" s="24"/>
      <c r="AS57" s="24"/>
    </row>
    <row r="58" spans="1:45" ht="19.5">
      <c r="A58" s="695">
        <v>45346</v>
      </c>
      <c r="B58" s="536">
        <v>202</v>
      </c>
      <c r="C58" s="696">
        <v>0.48958333333333331</v>
      </c>
      <c r="D58" s="697">
        <v>2401382</v>
      </c>
      <c r="E58" s="697" t="s">
        <v>21</v>
      </c>
      <c r="F58" s="697" t="s">
        <v>55</v>
      </c>
      <c r="G58" s="664">
        <v>14.45</v>
      </c>
      <c r="H58" s="664"/>
      <c r="I58" s="666"/>
      <c r="J58" s="538"/>
      <c r="K58" s="121"/>
      <c r="L58" s="121"/>
      <c r="M58" s="121"/>
      <c r="N58" s="121"/>
      <c r="O58" s="690"/>
      <c r="P58" s="121"/>
      <c r="Q58" s="121"/>
      <c r="R58" s="121"/>
      <c r="S58" s="121"/>
      <c r="T58" s="121"/>
      <c r="U58" s="121"/>
      <c r="V58" s="698"/>
      <c r="W58" s="698"/>
      <c r="X58" s="698"/>
      <c r="Y58" s="689">
        <v>23</v>
      </c>
      <c r="Z58" s="666">
        <v>18</v>
      </c>
      <c r="AA58" s="538"/>
      <c r="AB58" s="538"/>
      <c r="AC58" s="538" t="s">
        <v>27</v>
      </c>
      <c r="AD58" s="538"/>
      <c r="AE58" s="538"/>
      <c r="AF58" s="538" t="s">
        <v>55</v>
      </c>
      <c r="AG58" s="538" t="s">
        <v>55</v>
      </c>
      <c r="AH58" s="699" t="s">
        <v>32</v>
      </c>
      <c r="AI58" s="1281" t="s">
        <v>4110</v>
      </c>
      <c r="AJ58" s="24"/>
      <c r="AK58" s="24"/>
      <c r="AL58" s="24"/>
      <c r="AM58" s="26"/>
      <c r="AN58" s="24"/>
      <c r="AO58" s="24"/>
      <c r="AP58" s="24"/>
      <c r="AQ58" s="24"/>
      <c r="AR58" s="24"/>
      <c r="AS58" s="24"/>
    </row>
    <row r="59" spans="1:45" ht="19.5">
      <c r="A59" s="700">
        <v>45347</v>
      </c>
      <c r="B59" s="606">
        <v>202</v>
      </c>
      <c r="C59" s="701">
        <v>0.42708333333333331</v>
      </c>
      <c r="D59" s="702">
        <v>2401402</v>
      </c>
      <c r="E59" s="702" t="s">
        <v>21</v>
      </c>
      <c r="F59" s="702" t="s">
        <v>55</v>
      </c>
      <c r="G59" s="664">
        <v>14.35</v>
      </c>
      <c r="H59" s="664"/>
      <c r="I59" s="666">
        <v>13.7</v>
      </c>
      <c r="J59" s="607">
        <v>0.64</v>
      </c>
      <c r="K59" s="121"/>
      <c r="L59" s="121"/>
      <c r="M59" s="121"/>
      <c r="N59" s="121"/>
      <c r="O59" s="690"/>
      <c r="P59" s="121"/>
      <c r="Q59" s="121"/>
      <c r="R59" s="121"/>
      <c r="S59" s="121"/>
      <c r="T59" s="121"/>
      <c r="U59" s="121"/>
      <c r="V59" s="703">
        <v>73.59</v>
      </c>
      <c r="W59" s="703">
        <v>1.27</v>
      </c>
      <c r="X59" s="703">
        <v>21.27</v>
      </c>
      <c r="Y59" s="689">
        <v>18</v>
      </c>
      <c r="Z59" s="666">
        <v>14</v>
      </c>
      <c r="AA59" s="607">
        <v>0.95</v>
      </c>
      <c r="AB59" s="607"/>
      <c r="AC59" s="538" t="s">
        <v>27</v>
      </c>
      <c r="AD59" s="607"/>
      <c r="AE59" s="607"/>
      <c r="AF59" s="607" t="s">
        <v>55</v>
      </c>
      <c r="AG59" s="607" t="s">
        <v>55</v>
      </c>
      <c r="AH59" s="704" t="s">
        <v>32</v>
      </c>
      <c r="AI59" s="40" t="s">
        <v>4111</v>
      </c>
      <c r="AJ59" s="24"/>
      <c r="AK59" s="24"/>
      <c r="AL59" s="24"/>
      <c r="AM59" s="26"/>
      <c r="AN59" s="24"/>
      <c r="AO59" s="24"/>
      <c r="AP59" s="24"/>
      <c r="AQ59" s="24"/>
      <c r="AR59" s="24"/>
      <c r="AS59" s="24"/>
    </row>
    <row r="60" spans="1:45" ht="19.5">
      <c r="A60" s="695">
        <v>45348</v>
      </c>
      <c r="B60" s="536">
        <v>202</v>
      </c>
      <c r="C60" s="696">
        <v>0.41666666666666669</v>
      </c>
      <c r="D60" s="697">
        <v>2401417</v>
      </c>
      <c r="E60" s="697" t="s">
        <v>39</v>
      </c>
      <c r="F60" s="697" t="s">
        <v>55</v>
      </c>
      <c r="G60" s="664">
        <v>13.9</v>
      </c>
      <c r="H60" s="664">
        <v>14.2</v>
      </c>
      <c r="I60" s="666"/>
      <c r="J60" s="538"/>
      <c r="K60" s="121">
        <v>9</v>
      </c>
      <c r="L60" s="121">
        <v>40.6</v>
      </c>
      <c r="M60" s="121">
        <v>8.4</v>
      </c>
      <c r="N60" s="121">
        <v>16</v>
      </c>
      <c r="O60" s="690">
        <f>GG[[#This Row],[G 900µ]]+GG[[#This Row],[G 800µ]]+GG[[#This Row],[G 710µ]]</f>
        <v>65</v>
      </c>
      <c r="P60" s="121"/>
      <c r="Q60" s="121">
        <v>18.600000000000001</v>
      </c>
      <c r="R60" s="121"/>
      <c r="S60" s="121"/>
      <c r="T60" s="121">
        <v>6</v>
      </c>
      <c r="U60" s="121">
        <v>2</v>
      </c>
      <c r="V60" s="698">
        <v>71.5</v>
      </c>
      <c r="W60" s="698">
        <v>1.28</v>
      </c>
      <c r="X60" s="698">
        <v>20.37</v>
      </c>
      <c r="Y60" s="689"/>
      <c r="Z60" s="666"/>
      <c r="AA60" s="538"/>
      <c r="AB60" s="538"/>
      <c r="AC60" s="538"/>
      <c r="AD60" s="538" t="s">
        <v>55</v>
      </c>
      <c r="AE60" s="538" t="s">
        <v>55</v>
      </c>
      <c r="AF60" s="538" t="s">
        <v>55</v>
      </c>
      <c r="AG60" s="538" t="s">
        <v>55</v>
      </c>
      <c r="AH60" s="699" t="s">
        <v>32</v>
      </c>
      <c r="AI60" s="1281" t="s">
        <v>4112</v>
      </c>
      <c r="AJ60" s="24"/>
      <c r="AK60" s="24"/>
      <c r="AL60" s="24"/>
      <c r="AM60" s="26"/>
      <c r="AN60" s="24"/>
      <c r="AO60" s="24"/>
      <c r="AP60" s="24"/>
      <c r="AQ60" s="24"/>
      <c r="AR60" s="24"/>
      <c r="AS60" s="24"/>
    </row>
    <row r="61" spans="1:45" ht="19.5">
      <c r="A61" s="700">
        <v>45349</v>
      </c>
      <c r="B61" s="606">
        <v>202</v>
      </c>
      <c r="C61" s="701">
        <v>0.45833333333333331</v>
      </c>
      <c r="D61" s="702">
        <v>2401445</v>
      </c>
      <c r="E61" s="702" t="s">
        <v>39</v>
      </c>
      <c r="F61" s="702" t="s">
        <v>55</v>
      </c>
      <c r="G61" s="664">
        <v>14.05</v>
      </c>
      <c r="H61" s="664"/>
      <c r="I61" s="666"/>
      <c r="J61" s="607"/>
      <c r="K61" s="121">
        <v>10</v>
      </c>
      <c r="L61" s="121">
        <v>40</v>
      </c>
      <c r="M61" s="121">
        <v>8</v>
      </c>
      <c r="N61" s="121">
        <v>15.6</v>
      </c>
      <c r="O61" s="690">
        <f>GG[[#This Row],[G 900µ]]+GG[[#This Row],[G 800µ]]+GG[[#This Row],[G 710µ]]</f>
        <v>63.6</v>
      </c>
      <c r="P61" s="121"/>
      <c r="Q61" s="121">
        <v>18</v>
      </c>
      <c r="R61" s="121"/>
      <c r="S61" s="121"/>
      <c r="T61" s="121">
        <v>6.5</v>
      </c>
      <c r="U61" s="121">
        <v>2</v>
      </c>
      <c r="V61" s="703">
        <v>71.67</v>
      </c>
      <c r="W61" s="703">
        <v>1.29</v>
      </c>
      <c r="X61" s="703">
        <v>21.28</v>
      </c>
      <c r="Y61" s="689">
        <v>22</v>
      </c>
      <c r="Z61" s="666">
        <v>30</v>
      </c>
      <c r="AA61" s="607">
        <v>0.9</v>
      </c>
      <c r="AB61" s="607"/>
      <c r="AC61" s="538" t="s">
        <v>27</v>
      </c>
      <c r="AD61" s="607" t="s">
        <v>55</v>
      </c>
      <c r="AE61" s="607" t="s">
        <v>55</v>
      </c>
      <c r="AF61" s="607" t="s">
        <v>55</v>
      </c>
      <c r="AG61" s="607" t="s">
        <v>55</v>
      </c>
      <c r="AH61" s="704" t="s">
        <v>32</v>
      </c>
      <c r="AI61" s="40" t="s">
        <v>4113</v>
      </c>
      <c r="AJ61" s="24"/>
      <c r="AK61" s="24"/>
      <c r="AL61" s="24"/>
      <c r="AM61" s="26"/>
      <c r="AN61" s="24"/>
      <c r="AO61" s="24"/>
      <c r="AP61" s="24"/>
      <c r="AQ61" s="24"/>
      <c r="AR61" s="24"/>
      <c r="AS61" s="24"/>
    </row>
    <row r="62" spans="1:45" ht="19.5">
      <c r="A62" s="695">
        <v>45350</v>
      </c>
      <c r="B62" s="536">
        <v>202</v>
      </c>
      <c r="C62" s="696">
        <v>0.4375</v>
      </c>
      <c r="D62" s="697">
        <v>2401454</v>
      </c>
      <c r="E62" s="697" t="s">
        <v>39</v>
      </c>
      <c r="F62" s="697" t="s">
        <v>55</v>
      </c>
      <c r="G62" s="664">
        <v>14.1</v>
      </c>
      <c r="H62" s="664"/>
      <c r="I62" s="666"/>
      <c r="J62" s="538"/>
      <c r="K62" s="121">
        <v>11</v>
      </c>
      <c r="L62" s="121">
        <v>41</v>
      </c>
      <c r="M62" s="121">
        <v>9.6</v>
      </c>
      <c r="N62" s="121">
        <v>13.6</v>
      </c>
      <c r="O62" s="690">
        <f>GG[[#This Row],[G 900µ]]+GG[[#This Row],[G 800µ]]+GG[[#This Row],[G 710µ]]</f>
        <v>64.2</v>
      </c>
      <c r="P62" s="121"/>
      <c r="Q62" s="121">
        <v>14</v>
      </c>
      <c r="R62" s="121"/>
      <c r="S62" s="121"/>
      <c r="T62" s="121">
        <v>4.4000000000000004</v>
      </c>
      <c r="U62" s="121">
        <v>2</v>
      </c>
      <c r="V62" s="698">
        <v>70.040000000000006</v>
      </c>
      <c r="W62" s="698">
        <v>1.6</v>
      </c>
      <c r="X62" s="698">
        <v>20</v>
      </c>
      <c r="Y62" s="689"/>
      <c r="Z62" s="666"/>
      <c r="AA62" s="538">
        <v>1.1499999999999999</v>
      </c>
      <c r="AB62" s="538"/>
      <c r="AC62" s="538"/>
      <c r="AD62" s="538" t="s">
        <v>55</v>
      </c>
      <c r="AE62" s="538" t="s">
        <v>55</v>
      </c>
      <c r="AF62" s="538" t="s">
        <v>55</v>
      </c>
      <c r="AG62" s="538" t="s">
        <v>55</v>
      </c>
      <c r="AH62" s="699" t="s">
        <v>32</v>
      </c>
      <c r="AI62" s="1281" t="s">
        <v>4114</v>
      </c>
      <c r="AJ62" s="24"/>
      <c r="AK62" s="24"/>
      <c r="AL62" s="24"/>
      <c r="AM62" s="26"/>
      <c r="AN62" s="24"/>
      <c r="AO62" s="24"/>
      <c r="AP62" s="24"/>
      <c r="AQ62" s="24"/>
      <c r="AR62" s="24"/>
      <c r="AS62" s="24"/>
    </row>
    <row r="63" spans="1:45" ht="19.5">
      <c r="A63" s="700">
        <v>45351</v>
      </c>
      <c r="B63" s="606">
        <v>202</v>
      </c>
      <c r="C63" s="701">
        <v>0.41666666666666669</v>
      </c>
      <c r="D63" s="702">
        <v>2401475</v>
      </c>
      <c r="E63" s="702" t="s">
        <v>39</v>
      </c>
      <c r="F63" s="702" t="s">
        <v>55</v>
      </c>
      <c r="G63" s="664">
        <v>14.1</v>
      </c>
      <c r="H63" s="664">
        <v>14.43</v>
      </c>
      <c r="I63" s="666">
        <v>13.79</v>
      </c>
      <c r="J63" s="607"/>
      <c r="K63" s="121">
        <v>7.14</v>
      </c>
      <c r="L63" s="121">
        <v>35.799999999999997</v>
      </c>
      <c r="M63" s="121">
        <v>11</v>
      </c>
      <c r="N63" s="121">
        <v>17.600000000000001</v>
      </c>
      <c r="O63" s="690">
        <f>GG[[#This Row],[G 900µ]]+GG[[#This Row],[G 800µ]]+GG[[#This Row],[G 710µ]]</f>
        <v>64.400000000000006</v>
      </c>
      <c r="P63" s="121"/>
      <c r="Q63" s="121">
        <v>20.2</v>
      </c>
      <c r="R63" s="121"/>
      <c r="S63" s="121"/>
      <c r="T63" s="121">
        <v>6</v>
      </c>
      <c r="U63" s="121">
        <v>1.9</v>
      </c>
      <c r="V63" s="703">
        <v>72.61</v>
      </c>
      <c r="W63" s="703">
        <v>0.43</v>
      </c>
      <c r="X63" s="703">
        <v>21.22</v>
      </c>
      <c r="Y63" s="689">
        <v>16</v>
      </c>
      <c r="Z63" s="666">
        <v>20</v>
      </c>
      <c r="AA63" s="607">
        <v>0.92</v>
      </c>
      <c r="AB63" s="607"/>
      <c r="AC63" s="538" t="s">
        <v>27</v>
      </c>
      <c r="AD63" s="607" t="s">
        <v>55</v>
      </c>
      <c r="AE63" s="607" t="s">
        <v>55</v>
      </c>
      <c r="AF63" s="607" t="s">
        <v>55</v>
      </c>
      <c r="AG63" s="607" t="s">
        <v>55</v>
      </c>
      <c r="AH63" s="704" t="s">
        <v>32</v>
      </c>
      <c r="AI63" s="40" t="s">
        <v>4115</v>
      </c>
      <c r="AJ63" s="24"/>
      <c r="AK63" s="24"/>
      <c r="AL63" s="24"/>
      <c r="AM63" s="26"/>
      <c r="AN63" s="24"/>
      <c r="AO63" s="24"/>
      <c r="AP63" s="24"/>
      <c r="AQ63" s="24"/>
      <c r="AR63" s="24"/>
      <c r="AS63" s="24"/>
    </row>
    <row r="64" spans="1:45" ht="19.5">
      <c r="A64" s="695">
        <v>45352</v>
      </c>
      <c r="B64" s="536">
        <v>103</v>
      </c>
      <c r="C64" s="696">
        <v>0.375</v>
      </c>
      <c r="D64" s="697">
        <v>2401502</v>
      </c>
      <c r="E64" s="697" t="s">
        <v>39</v>
      </c>
      <c r="F64" s="697" t="s">
        <v>55</v>
      </c>
      <c r="G64" s="664">
        <v>14.06</v>
      </c>
      <c r="H64" s="664"/>
      <c r="I64" s="666"/>
      <c r="J64" s="538"/>
      <c r="K64" s="121"/>
      <c r="L64" s="121"/>
      <c r="M64" s="121"/>
      <c r="N64" s="121"/>
      <c r="O64" s="690"/>
      <c r="P64" s="121"/>
      <c r="Q64" s="121"/>
      <c r="R64" s="121"/>
      <c r="S64" s="121"/>
      <c r="T64" s="121"/>
      <c r="U64" s="121"/>
      <c r="V64" s="698">
        <v>73.03</v>
      </c>
      <c r="W64" s="698">
        <v>0.53</v>
      </c>
      <c r="X64" s="698">
        <v>21.39</v>
      </c>
      <c r="Y64" s="689"/>
      <c r="Z64" s="666"/>
      <c r="AA64" s="538">
        <v>0.94</v>
      </c>
      <c r="AB64" s="538"/>
      <c r="AC64" s="538"/>
      <c r="AD64" s="538" t="s">
        <v>55</v>
      </c>
      <c r="AE64" s="538" t="s">
        <v>55</v>
      </c>
      <c r="AF64" s="538" t="s">
        <v>55</v>
      </c>
      <c r="AG64" s="538" t="s">
        <v>55</v>
      </c>
      <c r="AH64" s="699" t="s">
        <v>32</v>
      </c>
      <c r="AI64" s="1281" t="s">
        <v>4116</v>
      </c>
      <c r="AJ64" s="24"/>
      <c r="AK64" s="24"/>
      <c r="AL64" s="24"/>
      <c r="AM64" s="26"/>
      <c r="AN64" s="24"/>
      <c r="AO64" s="24"/>
      <c r="AP64" s="24"/>
      <c r="AQ64" s="24"/>
      <c r="AR64" s="24"/>
      <c r="AS64" s="24"/>
    </row>
    <row r="65" spans="1:45" ht="19.5">
      <c r="A65" s="700">
        <v>45352</v>
      </c>
      <c r="B65" s="606">
        <v>103</v>
      </c>
      <c r="C65" s="701">
        <v>0.45833333333333331</v>
      </c>
      <c r="D65" s="702">
        <v>2401509</v>
      </c>
      <c r="E65" s="702" t="s">
        <v>21</v>
      </c>
      <c r="F65" s="702" t="s">
        <v>55</v>
      </c>
      <c r="G65" s="664">
        <v>14.07</v>
      </c>
      <c r="H65" s="664"/>
      <c r="I65" s="666"/>
      <c r="J65" s="607"/>
      <c r="K65" s="121"/>
      <c r="L65" s="121"/>
      <c r="M65" s="121"/>
      <c r="N65" s="121"/>
      <c r="O65" s="690"/>
      <c r="P65" s="121"/>
      <c r="Q65" s="121"/>
      <c r="R65" s="121"/>
      <c r="S65" s="121"/>
      <c r="T65" s="121"/>
      <c r="U65" s="121"/>
      <c r="V65" s="703">
        <v>73.209999999999994</v>
      </c>
      <c r="W65" s="703">
        <v>0.24</v>
      </c>
      <c r="X65" s="703">
        <v>21.84</v>
      </c>
      <c r="Y65" s="689"/>
      <c r="Z65" s="666"/>
      <c r="AA65" s="607"/>
      <c r="AB65" s="607"/>
      <c r="AC65" s="607"/>
      <c r="AD65" s="607"/>
      <c r="AE65" s="607"/>
      <c r="AF65" s="607" t="s">
        <v>55</v>
      </c>
      <c r="AG65" s="607" t="s">
        <v>55</v>
      </c>
      <c r="AH65" s="704" t="s">
        <v>32</v>
      </c>
      <c r="AI65" s="40" t="s">
        <v>4117</v>
      </c>
      <c r="AJ65" s="24"/>
      <c r="AK65" s="24"/>
      <c r="AL65" s="24"/>
      <c r="AM65" s="26"/>
      <c r="AN65" s="24"/>
      <c r="AO65" s="24"/>
      <c r="AP65" s="24"/>
      <c r="AQ65" s="24"/>
      <c r="AR65" s="24"/>
      <c r="AS65" s="24"/>
    </row>
    <row r="66" spans="1:45" ht="19.5">
      <c r="A66" s="695">
        <v>45352</v>
      </c>
      <c r="B66" s="536">
        <v>103</v>
      </c>
      <c r="C66" s="696">
        <v>0.5</v>
      </c>
      <c r="D66" s="697">
        <v>2401511</v>
      </c>
      <c r="E66" s="697" t="s">
        <v>21</v>
      </c>
      <c r="F66" s="697" t="s">
        <v>55</v>
      </c>
      <c r="G66" s="664">
        <v>14.1</v>
      </c>
      <c r="H66" s="664"/>
      <c r="I66" s="666"/>
      <c r="J66" s="538"/>
      <c r="K66" s="121">
        <v>10</v>
      </c>
      <c r="L66" s="121">
        <v>39</v>
      </c>
      <c r="M66" s="121">
        <v>8.8000000000000007</v>
      </c>
      <c r="N66" s="121">
        <v>15</v>
      </c>
      <c r="O66" s="690">
        <f>GG[[#This Row],[G 900µ]]+GG[[#This Row],[G 800µ]]+GG[[#This Row],[G 710µ]]</f>
        <v>62.8</v>
      </c>
      <c r="P66" s="121"/>
      <c r="Q66" s="121">
        <v>17</v>
      </c>
      <c r="R66" s="121"/>
      <c r="S66" s="121"/>
      <c r="T66" s="121">
        <v>5</v>
      </c>
      <c r="U66" s="121">
        <v>1.4</v>
      </c>
      <c r="V66" s="698">
        <v>73.03</v>
      </c>
      <c r="W66" s="698">
        <v>0.28000000000000003</v>
      </c>
      <c r="X66" s="698">
        <v>21.93</v>
      </c>
      <c r="Y66" s="689"/>
      <c r="Z66" s="666"/>
      <c r="AA66" s="538"/>
      <c r="AB66" s="538"/>
      <c r="AC66" s="538"/>
      <c r="AD66" s="538"/>
      <c r="AE66" s="538"/>
      <c r="AF66" s="538" t="s">
        <v>55</v>
      </c>
      <c r="AG66" s="538" t="s">
        <v>55</v>
      </c>
      <c r="AH66" s="699" t="s">
        <v>32</v>
      </c>
      <c r="AI66" s="1281" t="s">
        <v>4118</v>
      </c>
      <c r="AJ66" s="24"/>
      <c r="AK66" s="24"/>
      <c r="AL66" s="24"/>
      <c r="AM66" s="26"/>
      <c r="AN66" s="24"/>
      <c r="AO66" s="24"/>
      <c r="AP66" s="24"/>
      <c r="AQ66" s="24"/>
      <c r="AR66" s="24"/>
      <c r="AS66" s="24"/>
    </row>
    <row r="67" spans="1:45" ht="19.5">
      <c r="A67" s="700">
        <v>45353</v>
      </c>
      <c r="B67" s="606">
        <v>103</v>
      </c>
      <c r="C67" s="701">
        <v>0.375</v>
      </c>
      <c r="D67" s="702">
        <v>2401529</v>
      </c>
      <c r="E67" s="702" t="s">
        <v>39</v>
      </c>
      <c r="F67" s="702" t="s">
        <v>55</v>
      </c>
      <c r="G67" s="664">
        <v>14.06</v>
      </c>
      <c r="H67" s="664">
        <v>14.3</v>
      </c>
      <c r="I67" s="666"/>
      <c r="J67" s="607"/>
      <c r="K67" s="121">
        <v>7.6</v>
      </c>
      <c r="L67" s="121">
        <v>35.799999999999997</v>
      </c>
      <c r="M67" s="121">
        <v>9.8000000000000007</v>
      </c>
      <c r="N67" s="121">
        <v>15.6</v>
      </c>
      <c r="O67" s="690">
        <f>GG[[#This Row],[G 900µ]]+GG[[#This Row],[G 800µ]]+GG[[#This Row],[G 710µ]]</f>
        <v>61.199999999999996</v>
      </c>
      <c r="P67" s="121"/>
      <c r="Q67" s="121">
        <v>20.399999999999999</v>
      </c>
      <c r="R67" s="121"/>
      <c r="S67" s="121"/>
      <c r="T67" s="121">
        <v>6.4</v>
      </c>
      <c r="U67" s="121">
        <v>1</v>
      </c>
      <c r="V67" s="703">
        <v>73.25</v>
      </c>
      <c r="W67" s="703">
        <v>0.83</v>
      </c>
      <c r="X67" s="703">
        <v>21.86</v>
      </c>
      <c r="Y67" s="689">
        <v>3</v>
      </c>
      <c r="Z67" s="666">
        <v>15</v>
      </c>
      <c r="AA67" s="607"/>
      <c r="AB67" s="607"/>
      <c r="AC67" s="538" t="s">
        <v>27</v>
      </c>
      <c r="AD67" s="607" t="s">
        <v>55</v>
      </c>
      <c r="AE67" s="607" t="s">
        <v>55</v>
      </c>
      <c r="AF67" s="607" t="s">
        <v>55</v>
      </c>
      <c r="AG67" s="607" t="s">
        <v>55</v>
      </c>
      <c r="AH67" s="704" t="s">
        <v>32</v>
      </c>
      <c r="AI67" s="40" t="s">
        <v>4119</v>
      </c>
      <c r="AJ67" s="24"/>
      <c r="AK67" s="24"/>
      <c r="AL67" s="24"/>
      <c r="AM67" s="26"/>
      <c r="AN67" s="24"/>
      <c r="AO67" s="24"/>
      <c r="AP67" s="24"/>
      <c r="AQ67" s="24"/>
      <c r="AR67" s="24"/>
      <c r="AS67" s="24"/>
    </row>
    <row r="68" spans="1:45" ht="19.5">
      <c r="A68" s="695">
        <v>45355</v>
      </c>
      <c r="B68" s="536">
        <v>103</v>
      </c>
      <c r="C68" s="696">
        <v>0.35416666666666669</v>
      </c>
      <c r="D68" s="697">
        <v>2401551</v>
      </c>
      <c r="E68" s="697" t="s">
        <v>21</v>
      </c>
      <c r="F68" s="697" t="s">
        <v>55</v>
      </c>
      <c r="G68" s="664">
        <v>14.29</v>
      </c>
      <c r="H68" s="664"/>
      <c r="I68" s="666"/>
      <c r="J68" s="538"/>
      <c r="K68" s="121">
        <v>10</v>
      </c>
      <c r="L68" s="121">
        <v>27</v>
      </c>
      <c r="M68" s="121">
        <v>20</v>
      </c>
      <c r="N68" s="121">
        <v>13.8</v>
      </c>
      <c r="O68" s="690">
        <f>GG[[#This Row],[G 900µ]]+GG[[#This Row],[G 800µ]]+GG[[#This Row],[G 710µ]]</f>
        <v>60.8</v>
      </c>
      <c r="P68" s="121"/>
      <c r="Q68" s="121">
        <v>17.399999999999999</v>
      </c>
      <c r="R68" s="121"/>
      <c r="S68" s="121"/>
      <c r="T68" s="121">
        <v>8.6</v>
      </c>
      <c r="U68" s="121">
        <v>1.6</v>
      </c>
      <c r="V68" s="698">
        <v>72.97</v>
      </c>
      <c r="W68" s="698">
        <v>0.93</v>
      </c>
      <c r="X68" s="698">
        <v>21.72</v>
      </c>
      <c r="Y68" s="689">
        <v>4</v>
      </c>
      <c r="Z68" s="666">
        <v>26</v>
      </c>
      <c r="AA68" s="538"/>
      <c r="AB68" s="538"/>
      <c r="AC68" s="538" t="s">
        <v>27</v>
      </c>
      <c r="AD68" s="538"/>
      <c r="AE68" s="538"/>
      <c r="AF68" s="538" t="s">
        <v>55</v>
      </c>
      <c r="AG68" s="538" t="s">
        <v>55</v>
      </c>
      <c r="AH68" s="699" t="s">
        <v>32</v>
      </c>
      <c r="AI68" s="1281" t="s">
        <v>4120</v>
      </c>
      <c r="AJ68" s="24"/>
      <c r="AK68" s="24"/>
      <c r="AL68" s="24"/>
      <c r="AM68" s="26"/>
      <c r="AN68" s="24"/>
      <c r="AO68" s="24"/>
      <c r="AP68" s="24"/>
      <c r="AQ68" s="24"/>
      <c r="AR68" s="24"/>
      <c r="AS68" s="24"/>
    </row>
    <row r="69" spans="1:45" ht="19.5">
      <c r="A69" s="700">
        <v>45355</v>
      </c>
      <c r="B69" s="606">
        <v>103</v>
      </c>
      <c r="C69" s="701">
        <v>0.375</v>
      </c>
      <c r="D69" s="702">
        <v>2401559</v>
      </c>
      <c r="E69" s="702" t="s">
        <v>39</v>
      </c>
      <c r="F69" s="702" t="s">
        <v>55</v>
      </c>
      <c r="G69" s="664">
        <v>13.82</v>
      </c>
      <c r="H69" s="664"/>
      <c r="I69" s="666">
        <v>13.5</v>
      </c>
      <c r="J69" s="607"/>
      <c r="K69" s="121"/>
      <c r="L69" s="121"/>
      <c r="M69" s="121"/>
      <c r="N69" s="121"/>
      <c r="O69" s="690"/>
      <c r="P69" s="121"/>
      <c r="Q69" s="121"/>
      <c r="R69" s="121"/>
      <c r="S69" s="121"/>
      <c r="T69" s="121"/>
      <c r="U69" s="121"/>
      <c r="V69" s="703">
        <v>73.28</v>
      </c>
      <c r="W69" s="703">
        <v>1.48</v>
      </c>
      <c r="X69" s="703">
        <v>19.309999999999999</v>
      </c>
      <c r="Y69" s="689"/>
      <c r="Z69" s="666"/>
      <c r="AA69" s="607"/>
      <c r="AB69" s="607"/>
      <c r="AC69" s="607"/>
      <c r="AD69" s="607" t="s">
        <v>55</v>
      </c>
      <c r="AE69" s="607" t="s">
        <v>55</v>
      </c>
      <c r="AF69" s="607" t="s">
        <v>55</v>
      </c>
      <c r="AG69" s="607" t="s">
        <v>55</v>
      </c>
      <c r="AH69" s="704" t="s">
        <v>32</v>
      </c>
      <c r="AI69" s="40" t="s">
        <v>4121</v>
      </c>
      <c r="AJ69" s="24"/>
      <c r="AK69" s="24"/>
      <c r="AL69" s="24"/>
      <c r="AM69" s="26"/>
      <c r="AN69" s="24"/>
      <c r="AO69" s="24"/>
      <c r="AP69" s="24"/>
      <c r="AQ69" s="24"/>
      <c r="AR69" s="24"/>
      <c r="AS69" s="24"/>
    </row>
    <row r="70" spans="1:45" ht="19.5">
      <c r="A70" s="695">
        <v>45356</v>
      </c>
      <c r="B70" s="536">
        <v>103</v>
      </c>
      <c r="C70" s="696">
        <v>0.41666666666666669</v>
      </c>
      <c r="D70" s="697">
        <v>2401597</v>
      </c>
      <c r="E70" s="697" t="s">
        <v>39</v>
      </c>
      <c r="F70" s="697" t="s">
        <v>55</v>
      </c>
      <c r="G70" s="664">
        <v>13.85</v>
      </c>
      <c r="H70" s="664"/>
      <c r="I70" s="666"/>
      <c r="J70" s="538"/>
      <c r="K70" s="121">
        <v>11</v>
      </c>
      <c r="L70" s="121">
        <v>33.200000000000003</v>
      </c>
      <c r="M70" s="121">
        <v>10</v>
      </c>
      <c r="N70" s="121">
        <v>15</v>
      </c>
      <c r="O70" s="690">
        <f>GG[[#This Row],[G 900µ]]+GG[[#This Row],[G 800µ]]+GG[[#This Row],[G 710µ]]</f>
        <v>58.2</v>
      </c>
      <c r="P70" s="121"/>
      <c r="Q70" s="121">
        <v>20</v>
      </c>
      <c r="R70" s="121"/>
      <c r="S70" s="121"/>
      <c r="T70" s="121">
        <v>6</v>
      </c>
      <c r="U70" s="121">
        <v>2</v>
      </c>
      <c r="V70" s="698">
        <v>72.849999999999994</v>
      </c>
      <c r="W70" s="698">
        <v>1.02</v>
      </c>
      <c r="X70" s="698">
        <v>20.39</v>
      </c>
      <c r="Y70" s="689"/>
      <c r="Z70" s="666"/>
      <c r="AA70" s="538">
        <v>1.03</v>
      </c>
      <c r="AB70" s="538"/>
      <c r="AC70" s="538"/>
      <c r="AD70" s="538" t="s">
        <v>55</v>
      </c>
      <c r="AE70" s="538" t="s">
        <v>55</v>
      </c>
      <c r="AF70" s="538" t="s">
        <v>55</v>
      </c>
      <c r="AG70" s="538" t="s">
        <v>55</v>
      </c>
      <c r="AH70" s="699" t="s">
        <v>32</v>
      </c>
      <c r="AI70" s="1281" t="s">
        <v>4122</v>
      </c>
      <c r="AJ70" s="24"/>
      <c r="AK70" s="24"/>
      <c r="AL70" s="24"/>
      <c r="AM70" s="26"/>
      <c r="AN70" s="24"/>
      <c r="AO70" s="24"/>
      <c r="AP70" s="24"/>
      <c r="AQ70" s="24"/>
      <c r="AR70" s="24"/>
      <c r="AS70" s="24"/>
    </row>
    <row r="71" spans="1:45" ht="19.5">
      <c r="A71" s="700">
        <v>45357</v>
      </c>
      <c r="B71" s="606">
        <v>103</v>
      </c>
      <c r="C71" s="701">
        <v>0.35416666666666669</v>
      </c>
      <c r="D71" s="702">
        <v>2401623</v>
      </c>
      <c r="E71" s="702" t="s">
        <v>21</v>
      </c>
      <c r="F71" s="702" t="s">
        <v>55</v>
      </c>
      <c r="G71" s="664">
        <v>14.41</v>
      </c>
      <c r="H71" s="664">
        <v>14.6</v>
      </c>
      <c r="I71" s="666"/>
      <c r="J71" s="607"/>
      <c r="K71" s="121">
        <v>9</v>
      </c>
      <c r="L71" s="121">
        <v>37.200000000000003</v>
      </c>
      <c r="M71" s="121">
        <v>10.4</v>
      </c>
      <c r="N71" s="121">
        <v>13.4</v>
      </c>
      <c r="O71" s="690">
        <f>GG[[#This Row],[G 900µ]]+GG[[#This Row],[G 800µ]]+GG[[#This Row],[G 710µ]]</f>
        <v>61</v>
      </c>
      <c r="P71" s="121"/>
      <c r="Q71" s="121">
        <v>21</v>
      </c>
      <c r="R71" s="121"/>
      <c r="S71" s="121"/>
      <c r="T71" s="121">
        <v>5</v>
      </c>
      <c r="U71" s="121">
        <v>2</v>
      </c>
      <c r="V71" s="703">
        <v>72.349999999999994</v>
      </c>
      <c r="W71" s="703">
        <v>1.1599999999999999</v>
      </c>
      <c r="X71" s="703">
        <v>20.81</v>
      </c>
      <c r="Y71" s="689">
        <v>10</v>
      </c>
      <c r="Z71" s="666">
        <v>14</v>
      </c>
      <c r="AA71" s="607"/>
      <c r="AB71" s="607"/>
      <c r="AC71" s="607"/>
      <c r="AD71" s="607"/>
      <c r="AE71" s="607"/>
      <c r="AF71" s="607" t="s">
        <v>55</v>
      </c>
      <c r="AG71" s="607" t="s">
        <v>55</v>
      </c>
      <c r="AH71" s="704" t="s">
        <v>32</v>
      </c>
      <c r="AI71" s="40" t="s">
        <v>4123</v>
      </c>
      <c r="AJ71" s="24"/>
      <c r="AK71" s="24"/>
      <c r="AL71" s="24"/>
      <c r="AM71" s="26"/>
      <c r="AN71" s="24"/>
      <c r="AO71" s="24"/>
      <c r="AP71" s="24"/>
      <c r="AQ71" s="24"/>
      <c r="AR71" s="24"/>
      <c r="AS71" s="24"/>
    </row>
    <row r="72" spans="1:45" ht="19.5">
      <c r="A72" s="695">
        <v>45357</v>
      </c>
      <c r="B72" s="536">
        <v>103</v>
      </c>
      <c r="C72" s="696">
        <v>0.375</v>
      </c>
      <c r="D72" s="697">
        <v>2401631</v>
      </c>
      <c r="E72" s="697" t="s">
        <v>39</v>
      </c>
      <c r="F72" s="697" t="s">
        <v>55</v>
      </c>
      <c r="G72" s="664">
        <v>13.3</v>
      </c>
      <c r="H72" s="664"/>
      <c r="I72" s="666"/>
      <c r="J72" s="538"/>
      <c r="K72" s="121"/>
      <c r="L72" s="121"/>
      <c r="M72" s="121"/>
      <c r="N72" s="121"/>
      <c r="O72" s="690"/>
      <c r="P72" s="121"/>
      <c r="Q72" s="121"/>
      <c r="R72" s="121"/>
      <c r="S72" s="121"/>
      <c r="T72" s="121"/>
      <c r="U72" s="121"/>
      <c r="V72" s="698">
        <v>73.02</v>
      </c>
      <c r="W72" s="698">
        <v>1</v>
      </c>
      <c r="X72" s="698">
        <v>21.41</v>
      </c>
      <c r="Y72" s="689"/>
      <c r="Z72" s="666"/>
      <c r="AA72" s="538"/>
      <c r="AB72" s="538"/>
      <c r="AC72" s="538"/>
      <c r="AD72" s="538" t="s">
        <v>55</v>
      </c>
      <c r="AE72" s="538" t="s">
        <v>55</v>
      </c>
      <c r="AF72" s="538" t="s">
        <v>55</v>
      </c>
      <c r="AG72" s="538" t="s">
        <v>55</v>
      </c>
      <c r="AH72" s="699" t="s">
        <v>32</v>
      </c>
      <c r="AI72" s="1281" t="s">
        <v>4124</v>
      </c>
      <c r="AJ72" s="24"/>
      <c r="AK72" s="24"/>
      <c r="AL72" s="24"/>
      <c r="AM72" s="26"/>
      <c r="AN72" s="24"/>
      <c r="AO72" s="24"/>
      <c r="AP72" s="24"/>
      <c r="AQ72" s="24"/>
      <c r="AR72" s="24"/>
      <c r="AS72" s="24"/>
    </row>
    <row r="73" spans="1:45" ht="19.5">
      <c r="A73" s="700">
        <v>45358</v>
      </c>
      <c r="B73" s="606">
        <v>103</v>
      </c>
      <c r="C73" s="701">
        <v>0.41666666666666669</v>
      </c>
      <c r="D73" s="702">
        <v>2401666</v>
      </c>
      <c r="E73" s="702" t="s">
        <v>39</v>
      </c>
      <c r="F73" s="702" t="s">
        <v>55</v>
      </c>
      <c r="G73" s="664">
        <v>14.23</v>
      </c>
      <c r="H73" s="664"/>
      <c r="I73" s="666">
        <v>14.2</v>
      </c>
      <c r="J73" s="607">
        <v>0.61399999999999999</v>
      </c>
      <c r="K73" s="121">
        <v>9</v>
      </c>
      <c r="L73" s="121">
        <v>31.6</v>
      </c>
      <c r="M73" s="121">
        <v>12.2</v>
      </c>
      <c r="N73" s="121">
        <v>16.2</v>
      </c>
      <c r="O73" s="690">
        <f>GG[[#This Row],[G 900µ]]+GG[[#This Row],[G 800µ]]+GG[[#This Row],[G 710µ]]</f>
        <v>60</v>
      </c>
      <c r="P73" s="121"/>
      <c r="Q73" s="121">
        <v>18.2</v>
      </c>
      <c r="R73" s="121"/>
      <c r="S73" s="121"/>
      <c r="T73" s="121">
        <v>6.4</v>
      </c>
      <c r="U73" s="121">
        <v>2.6</v>
      </c>
      <c r="V73" s="703">
        <v>73.489999999999995</v>
      </c>
      <c r="W73" s="703">
        <v>1.27</v>
      </c>
      <c r="X73" s="703">
        <v>19.86</v>
      </c>
      <c r="Y73" s="689"/>
      <c r="Z73" s="666"/>
      <c r="AA73" s="607"/>
      <c r="AB73" s="607"/>
      <c r="AC73" s="607"/>
      <c r="AD73" s="607" t="s">
        <v>55</v>
      </c>
      <c r="AE73" s="607" t="s">
        <v>55</v>
      </c>
      <c r="AF73" s="607" t="s">
        <v>55</v>
      </c>
      <c r="AG73" s="607" t="s">
        <v>55</v>
      </c>
      <c r="AH73" s="704" t="s">
        <v>32</v>
      </c>
      <c r="AI73" s="40" t="s">
        <v>4125</v>
      </c>
      <c r="AJ73" s="24"/>
      <c r="AK73" s="24"/>
      <c r="AL73" s="24"/>
      <c r="AM73" s="26"/>
      <c r="AN73" s="24"/>
      <c r="AO73" s="24"/>
      <c r="AP73" s="24"/>
      <c r="AQ73" s="24"/>
      <c r="AR73" s="24"/>
      <c r="AS73" s="24"/>
    </row>
    <row r="74" spans="1:45" ht="19.5">
      <c r="A74" s="695">
        <v>45359</v>
      </c>
      <c r="B74" s="536">
        <v>103</v>
      </c>
      <c r="C74" s="696">
        <v>0.39583333333333331</v>
      </c>
      <c r="D74" s="697">
        <v>2401698</v>
      </c>
      <c r="E74" s="697" t="s">
        <v>39</v>
      </c>
      <c r="F74" s="697" t="s">
        <v>55</v>
      </c>
      <c r="G74" s="664">
        <v>14.56</v>
      </c>
      <c r="H74" s="664"/>
      <c r="I74" s="666"/>
      <c r="J74" s="538"/>
      <c r="K74" s="121">
        <v>9</v>
      </c>
      <c r="L74" s="121">
        <v>33</v>
      </c>
      <c r="M74" s="121">
        <v>12.6</v>
      </c>
      <c r="N74" s="121">
        <v>14</v>
      </c>
      <c r="O74" s="690">
        <f>GG[[#This Row],[G 900µ]]+GG[[#This Row],[G 800µ]]+GG[[#This Row],[G 710µ]]</f>
        <v>59.6</v>
      </c>
      <c r="P74" s="121"/>
      <c r="Q74" s="121">
        <v>20</v>
      </c>
      <c r="R74" s="121"/>
      <c r="S74" s="121"/>
      <c r="T74" s="121">
        <v>5</v>
      </c>
      <c r="U74" s="121">
        <v>1.8</v>
      </c>
      <c r="V74" s="698">
        <v>73.709999999999994</v>
      </c>
      <c r="W74" s="698">
        <v>0.96</v>
      </c>
      <c r="X74" s="698">
        <v>21.94</v>
      </c>
      <c r="Y74" s="689">
        <v>6</v>
      </c>
      <c r="Z74" s="666">
        <v>18</v>
      </c>
      <c r="AA74" s="538"/>
      <c r="AB74" s="538"/>
      <c r="AC74" s="538" t="s">
        <v>27</v>
      </c>
      <c r="AD74" s="538" t="s">
        <v>55</v>
      </c>
      <c r="AE74" s="538" t="s">
        <v>55</v>
      </c>
      <c r="AF74" s="538" t="s">
        <v>55</v>
      </c>
      <c r="AG74" s="538" t="s">
        <v>55</v>
      </c>
      <c r="AH74" s="699" t="s">
        <v>32</v>
      </c>
      <c r="AI74" s="1281" t="s">
        <v>4126</v>
      </c>
      <c r="AJ74" s="24"/>
      <c r="AK74" s="24"/>
      <c r="AL74" s="24"/>
      <c r="AM74" s="26"/>
      <c r="AN74" s="24"/>
      <c r="AO74" s="24"/>
      <c r="AP74" s="24"/>
      <c r="AQ74" s="24"/>
      <c r="AR74" s="24"/>
      <c r="AS74" s="24"/>
    </row>
    <row r="75" spans="1:45" ht="19.5">
      <c r="A75" s="700">
        <v>45359</v>
      </c>
      <c r="B75" s="606">
        <v>103</v>
      </c>
      <c r="C75" s="701">
        <v>0.5</v>
      </c>
      <c r="D75" s="702">
        <v>2401704</v>
      </c>
      <c r="E75" s="702" t="s">
        <v>21</v>
      </c>
      <c r="F75" s="702" t="s">
        <v>55</v>
      </c>
      <c r="G75" s="664">
        <v>14.65</v>
      </c>
      <c r="H75" s="664"/>
      <c r="I75" s="666"/>
      <c r="J75" s="607">
        <v>0.621</v>
      </c>
      <c r="K75" s="121">
        <v>10</v>
      </c>
      <c r="L75" s="121">
        <v>33</v>
      </c>
      <c r="M75" s="121">
        <v>10</v>
      </c>
      <c r="N75" s="121">
        <v>15</v>
      </c>
      <c r="O75" s="690">
        <f>GG[[#This Row],[G 900µ]]+GG[[#This Row],[G 800µ]]+GG[[#This Row],[G 710µ]]</f>
        <v>58</v>
      </c>
      <c r="P75" s="121"/>
      <c r="Q75" s="121">
        <v>18</v>
      </c>
      <c r="R75" s="121"/>
      <c r="S75" s="121"/>
      <c r="T75" s="121">
        <v>4</v>
      </c>
      <c r="U75" s="121">
        <v>2</v>
      </c>
      <c r="V75" s="703">
        <v>73.5</v>
      </c>
      <c r="W75" s="703">
        <v>0.87</v>
      </c>
      <c r="X75" s="703">
        <v>21.91</v>
      </c>
      <c r="Y75" s="689"/>
      <c r="Z75" s="666"/>
      <c r="AA75" s="607"/>
      <c r="AB75" s="607"/>
      <c r="AC75" s="607"/>
      <c r="AD75" s="607"/>
      <c r="AE75" s="607"/>
      <c r="AF75" s="607" t="s">
        <v>55</v>
      </c>
      <c r="AG75" s="607" t="s">
        <v>55</v>
      </c>
      <c r="AH75" s="704" t="s">
        <v>32</v>
      </c>
      <c r="AI75" s="40" t="s">
        <v>4127</v>
      </c>
      <c r="AJ75" s="24"/>
      <c r="AK75" s="24"/>
      <c r="AL75" s="24"/>
      <c r="AM75" s="26"/>
      <c r="AN75" s="24"/>
      <c r="AO75" s="24"/>
      <c r="AP75" s="24"/>
      <c r="AQ75" s="24"/>
      <c r="AR75" s="24"/>
      <c r="AS75" s="24"/>
    </row>
    <row r="76" spans="1:45" ht="19.5">
      <c r="A76" s="695">
        <v>45360</v>
      </c>
      <c r="B76" s="536">
        <v>103</v>
      </c>
      <c r="C76" s="696">
        <v>0.41666666666666669</v>
      </c>
      <c r="D76" s="697">
        <v>2401713</v>
      </c>
      <c r="E76" s="697" t="s">
        <v>39</v>
      </c>
      <c r="F76" s="697" t="s">
        <v>55</v>
      </c>
      <c r="G76" s="664">
        <v>14.63</v>
      </c>
      <c r="H76" s="664"/>
      <c r="I76" s="666">
        <v>14.12</v>
      </c>
      <c r="J76" s="538"/>
      <c r="K76" s="121"/>
      <c r="L76" s="121"/>
      <c r="M76" s="121"/>
      <c r="N76" s="121"/>
      <c r="O76" s="690"/>
      <c r="P76" s="121"/>
      <c r="Q76" s="121"/>
      <c r="R76" s="121"/>
      <c r="S76" s="121"/>
      <c r="T76" s="121"/>
      <c r="U76" s="121"/>
      <c r="V76" s="698">
        <v>73.599999999999994</v>
      </c>
      <c r="W76" s="698">
        <v>0.92</v>
      </c>
      <c r="X76" s="698">
        <v>21.38</v>
      </c>
      <c r="Y76" s="689"/>
      <c r="Z76" s="666"/>
      <c r="AA76" s="538"/>
      <c r="AB76" s="538"/>
      <c r="AC76" s="538"/>
      <c r="AD76" s="538" t="s">
        <v>55</v>
      </c>
      <c r="AE76" s="538" t="s">
        <v>55</v>
      </c>
      <c r="AF76" s="538" t="s">
        <v>55</v>
      </c>
      <c r="AG76" s="538" t="s">
        <v>55</v>
      </c>
      <c r="AH76" s="699" t="s">
        <v>32</v>
      </c>
      <c r="AI76" s="1281" t="s">
        <v>4128</v>
      </c>
      <c r="AJ76" s="24"/>
      <c r="AK76" s="24"/>
      <c r="AL76" s="24"/>
      <c r="AM76" s="26"/>
      <c r="AN76" s="24"/>
      <c r="AO76" s="24"/>
      <c r="AP76" s="24"/>
      <c r="AQ76" s="24"/>
      <c r="AR76" s="24"/>
      <c r="AS76" s="24"/>
    </row>
    <row r="77" spans="1:45" ht="19.5">
      <c r="A77" s="700">
        <v>45362</v>
      </c>
      <c r="B77" s="606">
        <v>103</v>
      </c>
      <c r="C77" s="701">
        <v>0.44791666666666669</v>
      </c>
      <c r="D77" s="702">
        <v>2401766</v>
      </c>
      <c r="E77" s="702" t="s">
        <v>39</v>
      </c>
      <c r="F77" s="702" t="s">
        <v>55</v>
      </c>
      <c r="G77" s="664">
        <v>14.18</v>
      </c>
      <c r="H77" s="664"/>
      <c r="I77" s="666"/>
      <c r="J77" s="607"/>
      <c r="K77" s="121">
        <v>9</v>
      </c>
      <c r="L77" s="121">
        <v>31</v>
      </c>
      <c r="M77" s="121">
        <v>12</v>
      </c>
      <c r="N77" s="121">
        <v>16</v>
      </c>
      <c r="O77" s="690">
        <f>GG[[#This Row],[G 900µ]]+GG[[#This Row],[G 800µ]]+GG[[#This Row],[G 710µ]]</f>
        <v>59</v>
      </c>
      <c r="P77" s="121"/>
      <c r="Q77" s="121">
        <v>18</v>
      </c>
      <c r="R77" s="121"/>
      <c r="S77" s="121"/>
      <c r="T77" s="121">
        <v>4</v>
      </c>
      <c r="U77" s="121">
        <v>2</v>
      </c>
      <c r="V77" s="703">
        <v>74.58</v>
      </c>
      <c r="W77" s="703">
        <v>0.89</v>
      </c>
      <c r="X77" s="703">
        <v>21.02</v>
      </c>
      <c r="Y77" s="689"/>
      <c r="Z77" s="666"/>
      <c r="AA77" s="607"/>
      <c r="AB77" s="607"/>
      <c r="AC77" s="607"/>
      <c r="AD77" s="607" t="s">
        <v>55</v>
      </c>
      <c r="AE77" s="607" t="s">
        <v>55</v>
      </c>
      <c r="AF77" s="607" t="s">
        <v>55</v>
      </c>
      <c r="AG77" s="607" t="s">
        <v>55</v>
      </c>
      <c r="AH77" s="704" t="s">
        <v>32</v>
      </c>
      <c r="AI77" s="40" t="s">
        <v>4129</v>
      </c>
      <c r="AJ77" s="24"/>
      <c r="AK77" s="24"/>
      <c r="AL77" s="24"/>
      <c r="AM77" s="26"/>
      <c r="AN77" s="24"/>
      <c r="AO77" s="24"/>
      <c r="AP77" s="24"/>
      <c r="AQ77" s="24"/>
      <c r="AR77" s="24"/>
      <c r="AS77" s="24"/>
    </row>
    <row r="78" spans="1:45" ht="22.5" customHeight="1">
      <c r="A78" s="695">
        <v>45363</v>
      </c>
      <c r="B78" s="536">
        <v>103</v>
      </c>
      <c r="C78" s="696">
        <v>0.42708333333333331</v>
      </c>
      <c r="D78" s="697">
        <v>2401790</v>
      </c>
      <c r="E78" s="697" t="s">
        <v>39</v>
      </c>
      <c r="F78" s="697" t="s">
        <v>55</v>
      </c>
      <c r="G78" s="664">
        <v>13.94</v>
      </c>
      <c r="H78" s="664"/>
      <c r="I78" s="666"/>
      <c r="J78" s="538"/>
      <c r="K78" s="121"/>
      <c r="L78" s="121"/>
      <c r="M78" s="121"/>
      <c r="N78" s="121"/>
      <c r="O78" s="690"/>
      <c r="P78" s="121"/>
      <c r="Q78" s="121"/>
      <c r="R78" s="121"/>
      <c r="S78" s="121"/>
      <c r="T78" s="121"/>
      <c r="U78" s="121"/>
      <c r="V78" s="698">
        <v>72.44</v>
      </c>
      <c r="W78" s="698">
        <v>1.22</v>
      </c>
      <c r="X78" s="698">
        <v>20.100000000000001</v>
      </c>
      <c r="Y78" s="689"/>
      <c r="Z78" s="666"/>
      <c r="AA78" s="538"/>
      <c r="AB78" s="538"/>
      <c r="AC78" s="538"/>
      <c r="AD78" s="538" t="s">
        <v>55</v>
      </c>
      <c r="AE78" s="538" t="s">
        <v>55</v>
      </c>
      <c r="AF78" s="538" t="s">
        <v>55</v>
      </c>
      <c r="AG78" s="538" t="s">
        <v>55</v>
      </c>
      <c r="AH78" s="699" t="s">
        <v>32</v>
      </c>
      <c r="AI78" s="1281" t="s">
        <v>4130</v>
      </c>
      <c r="AJ78" s="24"/>
      <c r="AK78" s="24"/>
      <c r="AL78" s="24"/>
      <c r="AM78" s="26"/>
      <c r="AN78" s="24"/>
      <c r="AO78" s="24"/>
      <c r="AP78" s="24"/>
      <c r="AQ78" s="24"/>
      <c r="AR78" s="24"/>
      <c r="AS78" s="24"/>
    </row>
    <row r="79" spans="1:45" ht="19.5">
      <c r="A79" s="700">
        <v>45363</v>
      </c>
      <c r="B79" s="606">
        <v>103</v>
      </c>
      <c r="C79" s="701">
        <v>0.4375</v>
      </c>
      <c r="D79" s="702">
        <v>2401795</v>
      </c>
      <c r="E79" s="702" t="s">
        <v>21</v>
      </c>
      <c r="F79" s="702" t="s">
        <v>55</v>
      </c>
      <c r="G79" s="664">
        <v>14.03</v>
      </c>
      <c r="H79" s="664"/>
      <c r="I79" s="666"/>
      <c r="J79" s="607"/>
      <c r="K79" s="121">
        <v>10.8</v>
      </c>
      <c r="L79" s="121">
        <v>45</v>
      </c>
      <c r="M79" s="121">
        <v>9</v>
      </c>
      <c r="N79" s="121">
        <v>14</v>
      </c>
      <c r="O79" s="690">
        <f>GG[[#This Row],[G 900µ]]+GG[[#This Row],[G 800µ]]+GG[[#This Row],[G 710µ]]</f>
        <v>68</v>
      </c>
      <c r="P79" s="121"/>
      <c r="Q79" s="121">
        <v>13.5</v>
      </c>
      <c r="R79" s="121"/>
      <c r="S79" s="121"/>
      <c r="T79" s="121">
        <v>4</v>
      </c>
      <c r="U79" s="121">
        <v>1</v>
      </c>
      <c r="V79" s="703">
        <v>75.42</v>
      </c>
      <c r="W79" s="703">
        <v>1.1200000000000001</v>
      </c>
      <c r="X79" s="703">
        <v>20.12</v>
      </c>
      <c r="Y79" s="689">
        <v>15</v>
      </c>
      <c r="Z79" s="666">
        <v>45</v>
      </c>
      <c r="AA79" s="607"/>
      <c r="AB79" s="607"/>
      <c r="AC79" s="538" t="s">
        <v>27</v>
      </c>
      <c r="AD79" s="607"/>
      <c r="AE79" s="607"/>
      <c r="AF79" s="607" t="s">
        <v>55</v>
      </c>
      <c r="AG79" s="607" t="s">
        <v>55</v>
      </c>
      <c r="AH79" s="704" t="s">
        <v>32</v>
      </c>
      <c r="AI79" s="40" t="s">
        <v>4131</v>
      </c>
      <c r="AJ79" s="24"/>
      <c r="AK79" s="24"/>
      <c r="AL79" s="24"/>
      <c r="AM79" s="26"/>
      <c r="AN79" s="24"/>
      <c r="AO79" s="24"/>
      <c r="AP79" s="24"/>
      <c r="AQ79" s="24"/>
      <c r="AR79" s="24"/>
      <c r="AS79" s="24"/>
    </row>
    <row r="80" spans="1:45" ht="19.5">
      <c r="A80" s="695">
        <v>45363</v>
      </c>
      <c r="B80" s="536">
        <v>103</v>
      </c>
      <c r="C80" s="696">
        <v>0.52083333333333337</v>
      </c>
      <c r="D80" s="697">
        <v>2401805</v>
      </c>
      <c r="E80" s="697" t="s">
        <v>21</v>
      </c>
      <c r="F80" s="697" t="s">
        <v>55</v>
      </c>
      <c r="G80" s="664">
        <v>13.7</v>
      </c>
      <c r="H80" s="664"/>
      <c r="I80" s="666"/>
      <c r="J80" s="538"/>
      <c r="K80" s="121"/>
      <c r="L80" s="121"/>
      <c r="M80" s="121"/>
      <c r="N80" s="121"/>
      <c r="O80" s="690"/>
      <c r="P80" s="121"/>
      <c r="Q80" s="121"/>
      <c r="R80" s="121"/>
      <c r="S80" s="121"/>
      <c r="T80" s="121"/>
      <c r="U80" s="121"/>
      <c r="V80" s="698"/>
      <c r="W80" s="698"/>
      <c r="X80" s="698"/>
      <c r="Y80" s="689"/>
      <c r="Z80" s="666"/>
      <c r="AA80" s="538"/>
      <c r="AB80" s="538"/>
      <c r="AC80" s="538"/>
      <c r="AD80" s="538"/>
      <c r="AE80" s="538"/>
      <c r="AF80" s="538" t="s">
        <v>55</v>
      </c>
      <c r="AG80" s="538" t="s">
        <v>55</v>
      </c>
      <c r="AH80" s="699" t="s">
        <v>32</v>
      </c>
      <c r="AI80" s="1281" t="s">
        <v>4132</v>
      </c>
      <c r="AJ80" s="24"/>
      <c r="AK80" s="24"/>
      <c r="AL80" s="24"/>
      <c r="AM80" s="26"/>
      <c r="AN80" s="24"/>
      <c r="AO80" s="24"/>
      <c r="AP80" s="24"/>
      <c r="AQ80" s="24"/>
      <c r="AR80" s="24"/>
      <c r="AS80" s="24"/>
    </row>
    <row r="81" spans="1:45" ht="19.5">
      <c r="A81" s="700">
        <v>45364</v>
      </c>
      <c r="B81" s="606">
        <v>103</v>
      </c>
      <c r="C81" s="701">
        <v>0.4375</v>
      </c>
      <c r="D81" s="702">
        <v>2401829</v>
      </c>
      <c r="E81" s="702" t="s">
        <v>21</v>
      </c>
      <c r="F81" s="702" t="s">
        <v>55</v>
      </c>
      <c r="G81" s="664">
        <v>14.29</v>
      </c>
      <c r="H81" s="664"/>
      <c r="I81" s="666"/>
      <c r="J81" s="607"/>
      <c r="K81" s="121"/>
      <c r="L81" s="121"/>
      <c r="M81" s="121"/>
      <c r="N81" s="121"/>
      <c r="O81" s="690"/>
      <c r="P81" s="121"/>
      <c r="Q81" s="121"/>
      <c r="R81" s="121"/>
      <c r="S81" s="121"/>
      <c r="T81" s="121"/>
      <c r="U81" s="121"/>
      <c r="V81" s="703">
        <v>74.61</v>
      </c>
      <c r="W81" s="703">
        <v>1.1299999999999999</v>
      </c>
      <c r="X81" s="703">
        <v>20.64</v>
      </c>
      <c r="Y81" s="689">
        <v>11</v>
      </c>
      <c r="Z81" s="666">
        <v>32</v>
      </c>
      <c r="AA81" s="607"/>
      <c r="AB81" s="607"/>
      <c r="AC81" s="538" t="s">
        <v>27</v>
      </c>
      <c r="AD81" s="607"/>
      <c r="AE81" s="607"/>
      <c r="AF81" s="607" t="s">
        <v>55</v>
      </c>
      <c r="AG81" s="607" t="s">
        <v>55</v>
      </c>
      <c r="AH81" s="704" t="s">
        <v>32</v>
      </c>
      <c r="AI81" s="40" t="s">
        <v>4133</v>
      </c>
      <c r="AJ81" s="24"/>
      <c r="AK81" s="24"/>
      <c r="AL81" s="24"/>
      <c r="AM81" s="26"/>
      <c r="AN81" s="24"/>
      <c r="AO81" s="24"/>
      <c r="AP81" s="24"/>
      <c r="AQ81" s="24"/>
      <c r="AR81" s="24"/>
      <c r="AS81" s="24"/>
    </row>
    <row r="82" spans="1:45" ht="19.5">
      <c r="A82" s="695">
        <v>45364</v>
      </c>
      <c r="B82" s="536">
        <v>103</v>
      </c>
      <c r="C82" s="696">
        <v>0.4375</v>
      </c>
      <c r="D82" s="697">
        <v>2401832</v>
      </c>
      <c r="E82" s="697" t="s">
        <v>39</v>
      </c>
      <c r="F82" s="697" t="s">
        <v>55</v>
      </c>
      <c r="G82" s="664">
        <v>13.75</v>
      </c>
      <c r="H82" s="664"/>
      <c r="I82" s="666"/>
      <c r="J82" s="538"/>
      <c r="K82" s="121">
        <v>11.2</v>
      </c>
      <c r="L82" s="121">
        <v>44</v>
      </c>
      <c r="M82" s="121">
        <v>9.8000000000000007</v>
      </c>
      <c r="N82" s="121">
        <v>15.2</v>
      </c>
      <c r="O82" s="690">
        <f>GG[[#This Row],[G 900µ]]+GG[[#This Row],[G 800µ]]+GG[[#This Row],[G 710µ]]</f>
        <v>69</v>
      </c>
      <c r="P82" s="121"/>
      <c r="Q82" s="121">
        <v>14.4</v>
      </c>
      <c r="R82" s="121"/>
      <c r="S82" s="121"/>
      <c r="T82" s="121">
        <v>3</v>
      </c>
      <c r="U82" s="121">
        <v>1.2</v>
      </c>
      <c r="V82" s="698">
        <v>73.349999999999994</v>
      </c>
      <c r="W82" s="698">
        <v>1.08</v>
      </c>
      <c r="X82" s="698">
        <v>20.12</v>
      </c>
      <c r="Y82" s="689"/>
      <c r="Z82" s="666"/>
      <c r="AA82" s="538"/>
      <c r="AB82" s="538"/>
      <c r="AC82" s="538"/>
      <c r="AD82" s="538" t="s">
        <v>55</v>
      </c>
      <c r="AE82" s="538" t="s">
        <v>55</v>
      </c>
      <c r="AF82" s="538" t="s">
        <v>55</v>
      </c>
      <c r="AG82" s="538" t="s">
        <v>55</v>
      </c>
      <c r="AH82" s="699" t="s">
        <v>32</v>
      </c>
      <c r="AI82" s="1281" t="s">
        <v>4134</v>
      </c>
      <c r="AJ82" s="24"/>
      <c r="AK82" s="24"/>
      <c r="AL82" s="24"/>
      <c r="AM82" s="26"/>
      <c r="AN82" s="24"/>
      <c r="AO82" s="24"/>
      <c r="AP82" s="24"/>
      <c r="AQ82" s="24"/>
      <c r="AR82" s="24"/>
      <c r="AS82" s="24"/>
    </row>
    <row r="83" spans="1:45" ht="19.5">
      <c r="A83" s="700">
        <v>45364</v>
      </c>
      <c r="B83" s="606">
        <v>103</v>
      </c>
      <c r="C83" s="701">
        <v>0.57986111111111116</v>
      </c>
      <c r="D83" s="702">
        <v>2401839</v>
      </c>
      <c r="E83" s="702" t="s">
        <v>21</v>
      </c>
      <c r="F83" s="702" t="s">
        <v>55</v>
      </c>
      <c r="G83" s="664">
        <v>14.33</v>
      </c>
      <c r="H83" s="664"/>
      <c r="I83" s="666"/>
      <c r="J83" s="607"/>
      <c r="K83" s="121"/>
      <c r="L83" s="121"/>
      <c r="M83" s="121"/>
      <c r="N83" s="121"/>
      <c r="O83" s="690"/>
      <c r="P83" s="121"/>
      <c r="Q83" s="121"/>
      <c r="R83" s="121"/>
      <c r="S83" s="121"/>
      <c r="T83" s="121"/>
      <c r="U83" s="121"/>
      <c r="V83" s="703"/>
      <c r="W83" s="703"/>
      <c r="X83" s="703"/>
      <c r="Y83" s="689"/>
      <c r="Z83" s="666"/>
      <c r="AA83" s="607"/>
      <c r="AB83" s="607"/>
      <c r="AC83" s="607"/>
      <c r="AD83" s="607"/>
      <c r="AE83" s="607"/>
      <c r="AF83" s="607" t="s">
        <v>55</v>
      </c>
      <c r="AG83" s="607" t="s">
        <v>55</v>
      </c>
      <c r="AH83" s="704" t="s">
        <v>32</v>
      </c>
      <c r="AI83" s="40" t="s">
        <v>4135</v>
      </c>
      <c r="AJ83" s="24"/>
      <c r="AK83" s="24"/>
      <c r="AL83" s="24"/>
      <c r="AM83" s="26"/>
      <c r="AN83" s="24"/>
      <c r="AO83" s="24"/>
      <c r="AP83" s="24"/>
      <c r="AQ83" s="24"/>
      <c r="AR83" s="24"/>
      <c r="AS83" s="24"/>
    </row>
    <row r="84" spans="1:45" ht="19.5">
      <c r="A84" s="695">
        <v>45365</v>
      </c>
      <c r="B84" s="536">
        <v>103</v>
      </c>
      <c r="C84" s="696">
        <v>0.41666666666666669</v>
      </c>
      <c r="D84" s="697">
        <v>2401854</v>
      </c>
      <c r="E84" s="697" t="s">
        <v>39</v>
      </c>
      <c r="F84" s="697" t="s">
        <v>55</v>
      </c>
      <c r="G84" s="664">
        <v>13.97</v>
      </c>
      <c r="H84" s="664"/>
      <c r="I84" s="666"/>
      <c r="J84" s="538"/>
      <c r="K84" s="121"/>
      <c r="L84" s="121"/>
      <c r="M84" s="121"/>
      <c r="N84" s="121"/>
      <c r="O84" s="690"/>
      <c r="P84" s="121"/>
      <c r="Q84" s="121"/>
      <c r="R84" s="121"/>
      <c r="S84" s="121"/>
      <c r="T84" s="121"/>
      <c r="U84" s="121"/>
      <c r="V84" s="698">
        <v>74.56</v>
      </c>
      <c r="W84" s="698">
        <v>0.65</v>
      </c>
      <c r="X84" s="698">
        <v>20.88</v>
      </c>
      <c r="Y84" s="689"/>
      <c r="Z84" s="666"/>
      <c r="AA84" s="538"/>
      <c r="AB84" s="538"/>
      <c r="AC84" s="538"/>
      <c r="AD84" s="538" t="s">
        <v>55</v>
      </c>
      <c r="AE84" s="538" t="s">
        <v>55</v>
      </c>
      <c r="AF84" s="538" t="s">
        <v>55</v>
      </c>
      <c r="AG84" s="538" t="s">
        <v>55</v>
      </c>
      <c r="AH84" s="699" t="s">
        <v>32</v>
      </c>
      <c r="AI84" s="1281" t="s">
        <v>4136</v>
      </c>
      <c r="AJ84" s="24"/>
      <c r="AK84" s="24"/>
      <c r="AL84" s="24"/>
      <c r="AM84" s="26"/>
      <c r="AN84" s="24"/>
      <c r="AO84" s="24"/>
      <c r="AP84" s="24"/>
      <c r="AQ84" s="24"/>
      <c r="AR84" s="24"/>
      <c r="AS84" s="24"/>
    </row>
    <row r="85" spans="1:45" ht="19.5">
      <c r="A85" s="700">
        <v>45367</v>
      </c>
      <c r="B85" s="606">
        <v>103</v>
      </c>
      <c r="C85" s="701">
        <v>0.39583333333333331</v>
      </c>
      <c r="D85" s="702">
        <v>2401891</v>
      </c>
      <c r="E85" s="702" t="s">
        <v>21</v>
      </c>
      <c r="F85" s="702" t="s">
        <v>55</v>
      </c>
      <c r="G85" s="664">
        <v>14.22</v>
      </c>
      <c r="H85" s="664"/>
      <c r="I85" s="666"/>
      <c r="J85" s="607"/>
      <c r="K85" s="121">
        <v>7</v>
      </c>
      <c r="L85" s="121">
        <v>40</v>
      </c>
      <c r="M85" s="121">
        <v>10</v>
      </c>
      <c r="N85" s="121">
        <v>16</v>
      </c>
      <c r="O85" s="690">
        <f>GG[[#This Row],[G 900µ]]+GG[[#This Row],[G 800µ]]+GG[[#This Row],[G 710µ]]</f>
        <v>66</v>
      </c>
      <c r="P85" s="121"/>
      <c r="Q85" s="121">
        <v>18</v>
      </c>
      <c r="R85" s="121"/>
      <c r="S85" s="121"/>
      <c r="T85" s="121">
        <v>5</v>
      </c>
      <c r="U85" s="121">
        <v>1</v>
      </c>
      <c r="V85" s="703">
        <v>74.5</v>
      </c>
      <c r="W85" s="703">
        <v>1.1499999999999999</v>
      </c>
      <c r="X85" s="703">
        <v>19.5</v>
      </c>
      <c r="Y85" s="689">
        <v>9</v>
      </c>
      <c r="Z85" s="666">
        <v>20</v>
      </c>
      <c r="AA85" s="607"/>
      <c r="AB85" s="607"/>
      <c r="AC85" s="538" t="s">
        <v>27</v>
      </c>
      <c r="AD85" s="607"/>
      <c r="AE85" s="607"/>
      <c r="AF85" s="607" t="s">
        <v>55</v>
      </c>
      <c r="AG85" s="607" t="s">
        <v>55</v>
      </c>
      <c r="AH85" s="704" t="s">
        <v>32</v>
      </c>
      <c r="AI85" s="40" t="s">
        <v>4137</v>
      </c>
      <c r="AJ85" s="24"/>
      <c r="AK85" s="24"/>
      <c r="AL85" s="24"/>
      <c r="AM85" s="26"/>
      <c r="AN85" s="24"/>
      <c r="AO85" s="24"/>
      <c r="AP85" s="24"/>
      <c r="AQ85" s="24"/>
      <c r="AR85" s="24"/>
      <c r="AS85" s="24"/>
    </row>
    <row r="86" spans="1:45" ht="19.5">
      <c r="A86" s="695">
        <v>45367</v>
      </c>
      <c r="B86" s="536">
        <v>103</v>
      </c>
      <c r="C86" s="696">
        <v>0.39583333333333331</v>
      </c>
      <c r="D86" s="697">
        <v>2401892</v>
      </c>
      <c r="E86" s="697" t="s">
        <v>39</v>
      </c>
      <c r="F86" s="697" t="s">
        <v>55</v>
      </c>
      <c r="G86" s="664">
        <v>14.2</v>
      </c>
      <c r="H86" s="664"/>
      <c r="I86" s="666"/>
      <c r="J86" s="538"/>
      <c r="K86" s="121"/>
      <c r="L86" s="121"/>
      <c r="M86" s="121"/>
      <c r="N86" s="121"/>
      <c r="O86" s="690"/>
      <c r="P86" s="121"/>
      <c r="Q86" s="121"/>
      <c r="R86" s="121"/>
      <c r="S86" s="121"/>
      <c r="T86" s="121"/>
      <c r="U86" s="121"/>
      <c r="V86" s="698">
        <v>74.47</v>
      </c>
      <c r="W86" s="698">
        <v>1.19</v>
      </c>
      <c r="X86" s="698">
        <v>20.16</v>
      </c>
      <c r="Y86" s="689">
        <v>11</v>
      </c>
      <c r="Z86" s="666">
        <v>14</v>
      </c>
      <c r="AA86" s="538"/>
      <c r="AB86" s="538"/>
      <c r="AC86" s="538" t="s">
        <v>27</v>
      </c>
      <c r="AD86" s="538" t="s">
        <v>55</v>
      </c>
      <c r="AE86" s="538" t="s">
        <v>55</v>
      </c>
      <c r="AF86" s="538" t="s">
        <v>55</v>
      </c>
      <c r="AG86" s="538" t="s">
        <v>55</v>
      </c>
      <c r="AH86" s="699" t="s">
        <v>32</v>
      </c>
      <c r="AI86" s="1281" t="s">
        <v>4138</v>
      </c>
      <c r="AJ86" s="24"/>
      <c r="AK86" s="24"/>
      <c r="AL86" s="24"/>
      <c r="AM86" s="26"/>
      <c r="AN86" s="24"/>
      <c r="AO86" s="24"/>
      <c r="AP86" s="24"/>
      <c r="AQ86" s="24"/>
      <c r="AR86" s="24"/>
      <c r="AS86" s="24"/>
    </row>
    <row r="87" spans="1:45" ht="19.5">
      <c r="A87" s="700">
        <v>45369</v>
      </c>
      <c r="B87" s="606">
        <v>103</v>
      </c>
      <c r="C87" s="701">
        <v>0.39583333333333331</v>
      </c>
      <c r="D87" s="702">
        <v>2401939</v>
      </c>
      <c r="E87" s="702" t="s">
        <v>39</v>
      </c>
      <c r="F87" s="702" t="s">
        <v>55</v>
      </c>
      <c r="G87" s="664">
        <v>14.1</v>
      </c>
      <c r="H87" s="664"/>
      <c r="I87" s="666"/>
      <c r="J87" s="607"/>
      <c r="K87" s="121">
        <v>8.1999999999999993</v>
      </c>
      <c r="L87" s="121">
        <v>40</v>
      </c>
      <c r="M87" s="121">
        <v>8.8000000000000007</v>
      </c>
      <c r="N87" s="121">
        <v>15</v>
      </c>
      <c r="O87" s="690">
        <f>GG[[#This Row],[G 900µ]]+GG[[#This Row],[G 800µ]]+GG[[#This Row],[G 710µ]]</f>
        <v>63.8</v>
      </c>
      <c r="P87" s="121"/>
      <c r="Q87" s="121">
        <v>16.2</v>
      </c>
      <c r="R87" s="121"/>
      <c r="S87" s="121"/>
      <c r="T87" s="121">
        <v>5.2</v>
      </c>
      <c r="U87" s="121">
        <v>1.6</v>
      </c>
      <c r="V87" s="703">
        <v>73.89</v>
      </c>
      <c r="W87" s="703">
        <v>0.89</v>
      </c>
      <c r="X87" s="703">
        <v>20.78</v>
      </c>
      <c r="Y87" s="689">
        <v>6</v>
      </c>
      <c r="Z87" s="666">
        <v>20</v>
      </c>
      <c r="AA87" s="607"/>
      <c r="AB87" s="607"/>
      <c r="AC87" s="538" t="s">
        <v>46</v>
      </c>
      <c r="AD87" s="607" t="s">
        <v>55</v>
      </c>
      <c r="AE87" s="607" t="s">
        <v>55</v>
      </c>
      <c r="AF87" s="607" t="s">
        <v>55</v>
      </c>
      <c r="AG87" s="607" t="s">
        <v>55</v>
      </c>
      <c r="AH87" s="704" t="s">
        <v>32</v>
      </c>
      <c r="AI87" s="40" t="s">
        <v>4139</v>
      </c>
      <c r="AJ87" s="24"/>
      <c r="AK87" s="24"/>
      <c r="AL87" s="24"/>
      <c r="AM87" s="26"/>
      <c r="AN87" s="24"/>
      <c r="AO87" s="24"/>
      <c r="AP87" s="24"/>
      <c r="AQ87" s="24"/>
      <c r="AR87" s="24"/>
      <c r="AS87" s="24"/>
    </row>
    <row r="88" spans="1:45" ht="19.5">
      <c r="A88" s="695">
        <v>45370</v>
      </c>
      <c r="B88" s="536">
        <v>103</v>
      </c>
      <c r="C88" s="696">
        <v>0.45416666666666666</v>
      </c>
      <c r="D88" s="697">
        <v>2401970</v>
      </c>
      <c r="E88" s="697" t="s">
        <v>21</v>
      </c>
      <c r="F88" s="697" t="s">
        <v>55</v>
      </c>
      <c r="G88" s="664">
        <v>14.45</v>
      </c>
      <c r="H88" s="664"/>
      <c r="I88" s="666"/>
      <c r="J88" s="538"/>
      <c r="K88" s="121"/>
      <c r="L88" s="121"/>
      <c r="M88" s="121"/>
      <c r="N88" s="121"/>
      <c r="O88" s="690"/>
      <c r="P88" s="121"/>
      <c r="Q88" s="121"/>
      <c r="R88" s="121"/>
      <c r="S88" s="121"/>
      <c r="T88" s="121"/>
      <c r="U88" s="121"/>
      <c r="V88" s="698">
        <v>74.12</v>
      </c>
      <c r="W88" s="698">
        <v>0.92</v>
      </c>
      <c r="X88" s="698">
        <v>20.38</v>
      </c>
      <c r="Y88" s="689">
        <v>4</v>
      </c>
      <c r="Z88" s="666">
        <v>50</v>
      </c>
      <c r="AA88" s="538"/>
      <c r="AB88" s="538"/>
      <c r="AC88" s="538" t="s">
        <v>46</v>
      </c>
      <c r="AD88" s="538"/>
      <c r="AE88" s="538"/>
      <c r="AF88" s="538" t="s">
        <v>55</v>
      </c>
      <c r="AG88" s="538" t="s">
        <v>55</v>
      </c>
      <c r="AH88" s="699" t="s">
        <v>32</v>
      </c>
      <c r="AI88" s="1281" t="s">
        <v>4140</v>
      </c>
      <c r="AJ88" s="24"/>
      <c r="AK88" s="24"/>
      <c r="AL88" s="24"/>
      <c r="AM88" s="26"/>
      <c r="AN88" s="24"/>
      <c r="AO88" s="24"/>
      <c r="AP88" s="24"/>
      <c r="AQ88" s="24"/>
      <c r="AR88" s="24"/>
      <c r="AS88" s="24"/>
    </row>
    <row r="89" spans="1:45" ht="19.5">
      <c r="A89" s="700">
        <v>45370</v>
      </c>
      <c r="B89" s="606">
        <v>103</v>
      </c>
      <c r="C89" s="701">
        <v>0.45833333333333331</v>
      </c>
      <c r="D89" s="702">
        <v>2401972</v>
      </c>
      <c r="E89" s="702" t="s">
        <v>39</v>
      </c>
      <c r="F89" s="702" t="s">
        <v>55</v>
      </c>
      <c r="G89" s="664">
        <v>13.87</v>
      </c>
      <c r="H89" s="664">
        <v>13.5</v>
      </c>
      <c r="I89" s="666"/>
      <c r="J89" s="607"/>
      <c r="K89" s="121">
        <v>12</v>
      </c>
      <c r="L89" s="121">
        <v>35.799999999999997</v>
      </c>
      <c r="M89" s="121">
        <v>8.1999999999999993</v>
      </c>
      <c r="N89" s="121">
        <v>14.8</v>
      </c>
      <c r="O89" s="690">
        <f>GG[[#This Row],[G 900µ]]+GG[[#This Row],[G 800µ]]+GG[[#This Row],[G 710µ]]</f>
        <v>58.8</v>
      </c>
      <c r="P89" s="121"/>
      <c r="Q89" s="121">
        <v>17.8</v>
      </c>
      <c r="R89" s="121"/>
      <c r="S89" s="121"/>
      <c r="T89" s="121">
        <v>7.6</v>
      </c>
      <c r="U89" s="121">
        <v>2.6</v>
      </c>
      <c r="V89" s="703">
        <v>71.59</v>
      </c>
      <c r="W89" s="703">
        <v>1.76</v>
      </c>
      <c r="X89" s="703">
        <v>19.55</v>
      </c>
      <c r="Y89" s="689"/>
      <c r="Z89" s="666"/>
      <c r="AA89" s="607"/>
      <c r="AB89" s="607"/>
      <c r="AC89" s="607"/>
      <c r="AD89" s="607" t="s">
        <v>55</v>
      </c>
      <c r="AE89" s="607" t="s">
        <v>55</v>
      </c>
      <c r="AF89" s="607" t="s">
        <v>55</v>
      </c>
      <c r="AG89" s="607" t="s">
        <v>55</v>
      </c>
      <c r="AH89" s="704" t="s">
        <v>32</v>
      </c>
      <c r="AI89" s="40" t="s">
        <v>4141</v>
      </c>
      <c r="AJ89" s="24"/>
      <c r="AK89" s="24"/>
      <c r="AL89" s="24"/>
      <c r="AM89" s="26"/>
      <c r="AN89" s="24"/>
      <c r="AO89" s="24"/>
      <c r="AP89" s="24"/>
      <c r="AQ89" s="24"/>
      <c r="AR89" s="24"/>
      <c r="AS89" s="24"/>
    </row>
    <row r="90" spans="1:45" ht="19.5">
      <c r="A90" s="695">
        <v>45370</v>
      </c>
      <c r="B90" s="536">
        <v>103</v>
      </c>
      <c r="C90" s="696">
        <v>0.60069444444444442</v>
      </c>
      <c r="D90" s="697">
        <v>2401980</v>
      </c>
      <c r="E90" s="697" t="s">
        <v>21</v>
      </c>
      <c r="F90" s="697" t="s">
        <v>55</v>
      </c>
      <c r="G90" s="664">
        <v>14.63</v>
      </c>
      <c r="H90" s="664"/>
      <c r="I90" s="666"/>
      <c r="J90" s="538"/>
      <c r="K90" s="121"/>
      <c r="L90" s="121"/>
      <c r="M90" s="121"/>
      <c r="N90" s="121"/>
      <c r="O90" s="690"/>
      <c r="P90" s="121"/>
      <c r="Q90" s="121"/>
      <c r="R90" s="121"/>
      <c r="S90" s="121"/>
      <c r="T90" s="121"/>
      <c r="U90" s="121"/>
      <c r="V90" s="698">
        <v>73.16</v>
      </c>
      <c r="W90" s="698">
        <v>1</v>
      </c>
      <c r="X90" s="698">
        <v>19.52</v>
      </c>
      <c r="Y90" s="689"/>
      <c r="Z90" s="666"/>
      <c r="AA90" s="538"/>
      <c r="AB90" s="538"/>
      <c r="AC90" s="538"/>
      <c r="AD90" s="538"/>
      <c r="AE90" s="538"/>
      <c r="AF90" s="538" t="s">
        <v>55</v>
      </c>
      <c r="AG90" s="538" t="s">
        <v>55</v>
      </c>
      <c r="AH90" s="699" t="s">
        <v>32</v>
      </c>
      <c r="AI90" s="1281" t="s">
        <v>4142</v>
      </c>
      <c r="AJ90" s="24"/>
      <c r="AK90" s="24"/>
      <c r="AL90" s="24"/>
      <c r="AM90" s="26"/>
      <c r="AN90" s="24"/>
      <c r="AO90" s="24"/>
      <c r="AP90" s="24"/>
      <c r="AQ90" s="24"/>
      <c r="AR90" s="24"/>
      <c r="AS90" s="24"/>
    </row>
    <row r="91" spans="1:45" ht="19.5">
      <c r="A91" s="700">
        <v>45371</v>
      </c>
      <c r="B91" s="606">
        <v>103</v>
      </c>
      <c r="C91" s="701">
        <v>0.3888888888888889</v>
      </c>
      <c r="D91" s="702">
        <v>2401994</v>
      </c>
      <c r="E91" s="702" t="s">
        <v>39</v>
      </c>
      <c r="F91" s="702" t="s">
        <v>55</v>
      </c>
      <c r="G91" s="664">
        <v>14.3</v>
      </c>
      <c r="H91" s="664"/>
      <c r="I91" s="666"/>
      <c r="J91" s="607"/>
      <c r="K91" s="121"/>
      <c r="L91" s="121"/>
      <c r="M91" s="121"/>
      <c r="N91" s="121"/>
      <c r="O91" s="690"/>
      <c r="P91" s="121"/>
      <c r="Q91" s="121"/>
      <c r="R91" s="121"/>
      <c r="S91" s="121"/>
      <c r="T91" s="121"/>
      <c r="U91" s="121"/>
      <c r="V91" s="703">
        <v>73.510000000000005</v>
      </c>
      <c r="W91" s="703">
        <v>0.87</v>
      </c>
      <c r="X91" s="703">
        <v>20.71</v>
      </c>
      <c r="Y91" s="689"/>
      <c r="Z91" s="666"/>
      <c r="AA91" s="607"/>
      <c r="AB91" s="607"/>
      <c r="AC91" s="607"/>
      <c r="AD91" s="607" t="s">
        <v>55</v>
      </c>
      <c r="AE91" s="607" t="s">
        <v>55</v>
      </c>
      <c r="AF91" s="607" t="s">
        <v>55</v>
      </c>
      <c r="AG91" s="607" t="s">
        <v>55</v>
      </c>
      <c r="AH91" s="704" t="s">
        <v>32</v>
      </c>
      <c r="AI91" s="40" t="s">
        <v>4143</v>
      </c>
      <c r="AJ91" s="24"/>
      <c r="AK91" s="24"/>
      <c r="AL91" s="24"/>
      <c r="AM91" s="26"/>
      <c r="AN91" s="24"/>
      <c r="AO91" s="24"/>
      <c r="AP91" s="24"/>
      <c r="AQ91" s="24"/>
      <c r="AR91" s="24"/>
      <c r="AS91" s="24"/>
    </row>
    <row r="92" spans="1:45" ht="19.5">
      <c r="A92" s="695">
        <v>45373</v>
      </c>
      <c r="B92" s="536">
        <v>103</v>
      </c>
      <c r="C92" s="696">
        <v>0.44097222222222221</v>
      </c>
      <c r="D92" s="697">
        <v>2402023</v>
      </c>
      <c r="E92" s="697" t="s">
        <v>21</v>
      </c>
      <c r="F92" s="697" t="s">
        <v>55</v>
      </c>
      <c r="G92" s="664">
        <v>14.87</v>
      </c>
      <c r="H92" s="664"/>
      <c r="I92" s="666"/>
      <c r="J92" s="538"/>
      <c r="K92" s="121">
        <v>9</v>
      </c>
      <c r="L92" s="121">
        <v>37.200000000000003</v>
      </c>
      <c r="M92" s="121">
        <v>8</v>
      </c>
      <c r="N92" s="121">
        <v>14.5</v>
      </c>
      <c r="O92" s="690">
        <f>GG[[#This Row],[G 900µ]]+GG[[#This Row],[G 800µ]]+GG[[#This Row],[G 710µ]]</f>
        <v>59.7</v>
      </c>
      <c r="P92" s="121"/>
      <c r="Q92" s="121">
        <v>13.8</v>
      </c>
      <c r="R92" s="121"/>
      <c r="S92" s="121"/>
      <c r="T92" s="121">
        <v>5.6</v>
      </c>
      <c r="U92" s="121">
        <v>1.2</v>
      </c>
      <c r="V92" s="698">
        <v>73.209999999999994</v>
      </c>
      <c r="W92" s="698">
        <v>1.03</v>
      </c>
      <c r="X92" s="698">
        <v>21.06</v>
      </c>
      <c r="Y92" s="689">
        <v>2</v>
      </c>
      <c r="Z92" s="666">
        <v>8</v>
      </c>
      <c r="AA92" s="538">
        <v>0.82</v>
      </c>
      <c r="AB92" s="538"/>
      <c r="AC92" s="538"/>
      <c r="AD92" s="538"/>
      <c r="AE92" s="538"/>
      <c r="AF92" s="538" t="s">
        <v>55</v>
      </c>
      <c r="AG92" s="538" t="s">
        <v>55</v>
      </c>
      <c r="AH92" s="699" t="s">
        <v>32</v>
      </c>
      <c r="AI92" s="1281" t="s">
        <v>4144</v>
      </c>
      <c r="AJ92" s="24"/>
      <c r="AK92" s="24"/>
      <c r="AL92" s="24"/>
      <c r="AM92" s="26"/>
      <c r="AN92" s="24"/>
      <c r="AO92" s="24"/>
      <c r="AP92" s="24"/>
      <c r="AQ92" s="24"/>
      <c r="AR92" s="24"/>
      <c r="AS92" s="24"/>
    </row>
    <row r="93" spans="1:45" ht="19.5">
      <c r="A93" s="700">
        <v>45374</v>
      </c>
      <c r="B93" s="606">
        <v>103</v>
      </c>
      <c r="C93" s="701">
        <v>0.44791666666666669</v>
      </c>
      <c r="D93" s="702">
        <v>2402053</v>
      </c>
      <c r="E93" s="702" t="s">
        <v>39</v>
      </c>
      <c r="F93" s="702" t="s">
        <v>55</v>
      </c>
      <c r="G93" s="664">
        <v>14.08</v>
      </c>
      <c r="H93" s="664"/>
      <c r="I93" s="666"/>
      <c r="J93" s="607"/>
      <c r="K93" s="121"/>
      <c r="L93" s="121"/>
      <c r="M93" s="121"/>
      <c r="N93" s="121"/>
      <c r="O93" s="690"/>
      <c r="P93" s="121"/>
      <c r="Q93" s="121"/>
      <c r="R93" s="121"/>
      <c r="S93" s="121"/>
      <c r="T93" s="121"/>
      <c r="U93" s="121"/>
      <c r="V93" s="703">
        <v>73.13</v>
      </c>
      <c r="W93" s="703">
        <v>1.26</v>
      </c>
      <c r="X93" s="703">
        <v>20.14</v>
      </c>
      <c r="Y93" s="689"/>
      <c r="Z93" s="666"/>
      <c r="AA93" s="607"/>
      <c r="AB93" s="607"/>
      <c r="AC93" s="607"/>
      <c r="AD93" s="607" t="s">
        <v>55</v>
      </c>
      <c r="AE93" s="607" t="s">
        <v>55</v>
      </c>
      <c r="AF93" s="607" t="s">
        <v>55</v>
      </c>
      <c r="AG93" s="607" t="s">
        <v>55</v>
      </c>
      <c r="AH93" s="704" t="s">
        <v>32</v>
      </c>
      <c r="AI93" s="40" t="s">
        <v>4145</v>
      </c>
      <c r="AJ93" s="24"/>
      <c r="AK93" s="24"/>
      <c r="AL93" s="24"/>
      <c r="AM93" s="26"/>
      <c r="AN93" s="24"/>
      <c r="AO93" s="24"/>
      <c r="AP93" s="24"/>
      <c r="AQ93" s="24"/>
      <c r="AR93" s="24"/>
      <c r="AS93" s="24"/>
    </row>
    <row r="94" spans="1:45" ht="19.5">
      <c r="A94" s="695">
        <v>45376</v>
      </c>
      <c r="B94" s="536">
        <v>103</v>
      </c>
      <c r="C94" s="696">
        <v>0.39583333333333331</v>
      </c>
      <c r="D94" s="697">
        <v>2402086</v>
      </c>
      <c r="E94" s="697" t="s">
        <v>39</v>
      </c>
      <c r="F94" s="697" t="s">
        <v>55</v>
      </c>
      <c r="G94" s="664">
        <v>14.11</v>
      </c>
      <c r="H94" s="664"/>
      <c r="I94" s="666"/>
      <c r="J94" s="538"/>
      <c r="K94" s="121">
        <v>9.8000000000000007</v>
      </c>
      <c r="L94" s="121">
        <v>32.200000000000003</v>
      </c>
      <c r="M94" s="121">
        <v>8.8000000000000007</v>
      </c>
      <c r="N94" s="121">
        <v>14.6</v>
      </c>
      <c r="O94" s="690">
        <f>GG[[#This Row],[G 900µ]]+GG[[#This Row],[G 800µ]]+GG[[#This Row],[G 710µ]]</f>
        <v>55.6</v>
      </c>
      <c r="P94" s="121"/>
      <c r="Q94" s="121">
        <v>18.8</v>
      </c>
      <c r="R94" s="121"/>
      <c r="S94" s="121"/>
      <c r="T94" s="121">
        <v>7.4</v>
      </c>
      <c r="U94" s="121">
        <v>2</v>
      </c>
      <c r="V94" s="698">
        <v>74.150000000000006</v>
      </c>
      <c r="W94" s="698">
        <v>1.17</v>
      </c>
      <c r="X94" s="698">
        <v>21.06</v>
      </c>
      <c r="Y94" s="689">
        <v>3</v>
      </c>
      <c r="Z94" s="666">
        <v>10</v>
      </c>
      <c r="AA94" s="538"/>
      <c r="AB94" s="538"/>
      <c r="AC94" s="538"/>
      <c r="AD94" s="538" t="s">
        <v>55</v>
      </c>
      <c r="AE94" s="538" t="s">
        <v>55</v>
      </c>
      <c r="AF94" s="538" t="s">
        <v>55</v>
      </c>
      <c r="AG94" s="538" t="s">
        <v>55</v>
      </c>
      <c r="AH94" s="699" t="s">
        <v>32</v>
      </c>
      <c r="AI94" s="1281" t="s">
        <v>4146</v>
      </c>
      <c r="AJ94" s="24"/>
      <c r="AK94" s="24"/>
      <c r="AL94" s="24"/>
      <c r="AM94" s="26"/>
      <c r="AN94" s="24"/>
      <c r="AO94" s="24"/>
      <c r="AP94" s="24"/>
      <c r="AQ94" s="24"/>
      <c r="AR94" s="24"/>
      <c r="AS94" s="24"/>
    </row>
    <row r="95" spans="1:45" ht="19.5">
      <c r="A95" s="700">
        <v>45377</v>
      </c>
      <c r="B95" s="606">
        <v>103</v>
      </c>
      <c r="C95" s="701">
        <v>0.41666666666666669</v>
      </c>
      <c r="D95" s="702">
        <v>2402109</v>
      </c>
      <c r="E95" s="702" t="s">
        <v>21</v>
      </c>
      <c r="F95" s="702" t="s">
        <v>55</v>
      </c>
      <c r="G95" s="664">
        <v>14.78</v>
      </c>
      <c r="H95" s="664"/>
      <c r="I95" s="666">
        <v>14.89</v>
      </c>
      <c r="J95" s="607">
        <v>0.69699999999999995</v>
      </c>
      <c r="K95" s="121">
        <v>10</v>
      </c>
      <c r="L95" s="121">
        <v>31</v>
      </c>
      <c r="M95" s="121">
        <v>8</v>
      </c>
      <c r="N95" s="121">
        <v>16</v>
      </c>
      <c r="O95" s="690">
        <f>GG[[#This Row],[G 900µ]]+GG[[#This Row],[G 800µ]]+GG[[#This Row],[G 710µ]]</f>
        <v>55</v>
      </c>
      <c r="P95" s="121"/>
      <c r="Q95" s="121">
        <v>19.5</v>
      </c>
      <c r="R95" s="121"/>
      <c r="S95" s="121"/>
      <c r="T95" s="121">
        <v>6</v>
      </c>
      <c r="U95" s="121">
        <v>2</v>
      </c>
      <c r="V95" s="703">
        <v>73.150000000000006</v>
      </c>
      <c r="W95" s="703">
        <v>0.43</v>
      </c>
      <c r="X95" s="703">
        <v>23.6</v>
      </c>
      <c r="Y95" s="689">
        <v>1</v>
      </c>
      <c r="Z95" s="666">
        <v>9</v>
      </c>
      <c r="AA95" s="607">
        <v>0.87</v>
      </c>
      <c r="AB95" s="607"/>
      <c r="AC95" s="607"/>
      <c r="AD95" s="607"/>
      <c r="AE95" s="607"/>
      <c r="AF95" s="607" t="s">
        <v>55</v>
      </c>
      <c r="AG95" s="607" t="s">
        <v>55</v>
      </c>
      <c r="AH95" s="704" t="s">
        <v>32</v>
      </c>
      <c r="AI95" s="40" t="s">
        <v>4147</v>
      </c>
      <c r="AJ95" s="24"/>
      <c r="AK95" s="24"/>
      <c r="AL95" s="24"/>
      <c r="AM95" s="26"/>
      <c r="AN95" s="24"/>
      <c r="AO95" s="24"/>
      <c r="AP95" s="24"/>
      <c r="AQ95" s="24"/>
      <c r="AR95" s="24"/>
      <c r="AS95" s="24"/>
    </row>
    <row r="96" spans="1:45" ht="19.5">
      <c r="A96" s="695">
        <v>45378</v>
      </c>
      <c r="B96" s="536">
        <v>103</v>
      </c>
      <c r="C96" s="696">
        <v>0.39583333333333331</v>
      </c>
      <c r="D96" s="697">
        <v>2402139</v>
      </c>
      <c r="E96" s="697" t="s">
        <v>39</v>
      </c>
      <c r="F96" s="697" t="s">
        <v>55</v>
      </c>
      <c r="G96" s="664">
        <v>14.23</v>
      </c>
      <c r="H96" s="664"/>
      <c r="I96" s="666"/>
      <c r="J96" s="538">
        <v>0.69099999999999995</v>
      </c>
      <c r="K96" s="121">
        <v>6.2</v>
      </c>
      <c r="L96" s="121">
        <v>37.4</v>
      </c>
      <c r="M96" s="121">
        <v>9.4</v>
      </c>
      <c r="N96" s="121">
        <v>19.399999999999999</v>
      </c>
      <c r="O96" s="690">
        <f>GG[[#This Row],[G 900µ]]+GG[[#This Row],[G 800µ]]+GG[[#This Row],[G 710µ]]</f>
        <v>66.199999999999989</v>
      </c>
      <c r="P96" s="121"/>
      <c r="Q96" s="121">
        <v>19</v>
      </c>
      <c r="R96" s="121"/>
      <c r="S96" s="121"/>
      <c r="T96" s="121">
        <v>6</v>
      </c>
      <c r="U96" s="121">
        <v>1.8</v>
      </c>
      <c r="V96" s="698">
        <v>73.27</v>
      </c>
      <c r="W96" s="698">
        <v>0.35</v>
      </c>
      <c r="X96" s="698">
        <v>23.69</v>
      </c>
      <c r="Y96" s="689"/>
      <c r="Z96" s="666"/>
      <c r="AA96" s="538"/>
      <c r="AB96" s="538"/>
      <c r="AC96" s="538"/>
      <c r="AD96" s="538" t="s">
        <v>55</v>
      </c>
      <c r="AE96" s="538" t="s">
        <v>55</v>
      </c>
      <c r="AF96" s="538" t="s">
        <v>55</v>
      </c>
      <c r="AG96" s="538" t="s">
        <v>55</v>
      </c>
      <c r="AH96" s="699" t="s">
        <v>32</v>
      </c>
      <c r="AI96" s="1281" t="s">
        <v>4148</v>
      </c>
      <c r="AJ96" s="24"/>
      <c r="AK96" s="24"/>
      <c r="AL96" s="24"/>
      <c r="AM96" s="26"/>
      <c r="AN96" s="24"/>
      <c r="AO96" s="24"/>
      <c r="AP96" s="24"/>
      <c r="AQ96" s="24"/>
      <c r="AR96" s="24"/>
      <c r="AS96" s="24"/>
    </row>
    <row r="97" spans="1:45" ht="19.5">
      <c r="A97" s="700">
        <v>45378</v>
      </c>
      <c r="B97" s="606">
        <v>103</v>
      </c>
      <c r="C97" s="701">
        <v>0.45833333333333331</v>
      </c>
      <c r="D97" s="702">
        <v>2402142</v>
      </c>
      <c r="E97" s="702" t="s">
        <v>21</v>
      </c>
      <c r="F97" s="702" t="s">
        <v>55</v>
      </c>
      <c r="G97" s="664">
        <v>14.45</v>
      </c>
      <c r="H97" s="664"/>
      <c r="I97" s="666"/>
      <c r="J97" s="607"/>
      <c r="K97" s="121"/>
      <c r="L97" s="121"/>
      <c r="M97" s="121"/>
      <c r="N97" s="121"/>
      <c r="O97" s="690"/>
      <c r="P97" s="121"/>
      <c r="Q97" s="121"/>
      <c r="R97" s="121"/>
      <c r="S97" s="121"/>
      <c r="T97" s="121"/>
      <c r="U97" s="121"/>
      <c r="V97" s="703">
        <v>72.61</v>
      </c>
      <c r="W97" s="703">
        <v>0.8</v>
      </c>
      <c r="X97" s="703">
        <v>21.07</v>
      </c>
      <c r="Y97" s="689"/>
      <c r="Z97" s="666"/>
      <c r="AA97" s="607"/>
      <c r="AB97" s="607"/>
      <c r="AC97" s="607"/>
      <c r="AD97" s="607"/>
      <c r="AE97" s="607"/>
      <c r="AF97" s="607" t="s">
        <v>55</v>
      </c>
      <c r="AG97" s="607" t="s">
        <v>55</v>
      </c>
      <c r="AH97" s="704" t="s">
        <v>32</v>
      </c>
      <c r="AI97" s="40" t="s">
        <v>4149</v>
      </c>
      <c r="AJ97" s="24"/>
      <c r="AK97" s="24"/>
      <c r="AL97" s="24"/>
      <c r="AM97" s="26"/>
      <c r="AN97" s="24"/>
      <c r="AO97" s="24"/>
      <c r="AP97" s="24"/>
      <c r="AQ97" s="24"/>
      <c r="AR97" s="24"/>
      <c r="AS97" s="24"/>
    </row>
    <row r="98" spans="1:45" ht="19.5">
      <c r="A98" s="695">
        <v>45379</v>
      </c>
      <c r="B98" s="536">
        <v>103</v>
      </c>
      <c r="C98" s="696">
        <v>0.47916666666666669</v>
      </c>
      <c r="D98" s="697">
        <v>2402167</v>
      </c>
      <c r="E98" s="697" t="s">
        <v>39</v>
      </c>
      <c r="F98" s="697" t="s">
        <v>55</v>
      </c>
      <c r="G98" s="664">
        <v>14.29</v>
      </c>
      <c r="H98" s="664"/>
      <c r="I98" s="666"/>
      <c r="J98" s="538"/>
      <c r="K98" s="121">
        <v>8</v>
      </c>
      <c r="L98" s="121">
        <v>31.2</v>
      </c>
      <c r="M98" s="121">
        <v>10.199999999999999</v>
      </c>
      <c r="N98" s="121">
        <v>16.399999999999999</v>
      </c>
      <c r="O98" s="690">
        <f>GG[[#This Row],[G 900µ]]+GG[[#This Row],[G 800µ]]+GG[[#This Row],[G 710µ]]</f>
        <v>57.8</v>
      </c>
      <c r="P98" s="121"/>
      <c r="Q98" s="121">
        <v>20.399999999999999</v>
      </c>
      <c r="R98" s="121"/>
      <c r="S98" s="121"/>
      <c r="T98" s="121">
        <v>8</v>
      </c>
      <c r="U98" s="121">
        <v>3</v>
      </c>
      <c r="V98" s="698">
        <v>75.77</v>
      </c>
      <c r="W98" s="698">
        <v>0.82</v>
      </c>
      <c r="X98" s="698">
        <v>21.89</v>
      </c>
      <c r="Y98" s="689"/>
      <c r="Z98" s="666"/>
      <c r="AA98" s="538"/>
      <c r="AB98" s="538"/>
      <c r="AC98" s="538"/>
      <c r="AD98" s="538" t="s">
        <v>55</v>
      </c>
      <c r="AE98" s="538" t="s">
        <v>55</v>
      </c>
      <c r="AF98" s="538" t="s">
        <v>55</v>
      </c>
      <c r="AG98" s="538" t="s">
        <v>55</v>
      </c>
      <c r="AH98" s="699" t="s">
        <v>32</v>
      </c>
      <c r="AI98" s="1281" t="s">
        <v>4150</v>
      </c>
      <c r="AJ98" s="24"/>
      <c r="AK98" s="24"/>
      <c r="AL98" s="24"/>
      <c r="AM98" s="26"/>
      <c r="AN98" s="24"/>
      <c r="AO98" s="24"/>
      <c r="AP98" s="24"/>
      <c r="AQ98" s="24"/>
      <c r="AR98" s="24"/>
      <c r="AS98" s="24"/>
    </row>
    <row r="99" spans="1:45" ht="19.5">
      <c r="A99" s="700">
        <v>45380</v>
      </c>
      <c r="B99" s="606">
        <v>103</v>
      </c>
      <c r="C99" s="701">
        <v>0.41666666666666669</v>
      </c>
      <c r="D99" s="702">
        <v>2402200</v>
      </c>
      <c r="E99" s="702" t="s">
        <v>39</v>
      </c>
      <c r="F99" s="702" t="s">
        <v>55</v>
      </c>
      <c r="G99" s="664">
        <v>14.18</v>
      </c>
      <c r="H99" s="664"/>
      <c r="I99" s="666"/>
      <c r="J99" s="607"/>
      <c r="K99" s="121">
        <v>7.8</v>
      </c>
      <c r="L99" s="121">
        <v>35.799999999999997</v>
      </c>
      <c r="M99" s="121">
        <v>9</v>
      </c>
      <c r="N99" s="121">
        <v>17.399999999999999</v>
      </c>
      <c r="O99" s="690">
        <f>GG[[#This Row],[G 900µ]]+GG[[#This Row],[G 800µ]]+GG[[#This Row],[G 710µ]]</f>
        <v>62.199999999999996</v>
      </c>
      <c r="P99" s="121"/>
      <c r="Q99" s="121">
        <v>16.600000000000001</v>
      </c>
      <c r="R99" s="121"/>
      <c r="S99" s="121"/>
      <c r="T99" s="121">
        <v>7.6</v>
      </c>
      <c r="U99" s="121">
        <v>2.4</v>
      </c>
      <c r="V99" s="703">
        <v>73.88</v>
      </c>
      <c r="W99" s="703">
        <v>-0.81</v>
      </c>
      <c r="X99" s="703">
        <v>20.21</v>
      </c>
      <c r="Y99" s="689">
        <v>3</v>
      </c>
      <c r="Z99" s="666">
        <v>9</v>
      </c>
      <c r="AA99" s="607">
        <v>0.9</v>
      </c>
      <c r="AB99" s="607"/>
      <c r="AC99" s="607"/>
      <c r="AD99" s="607" t="s">
        <v>55</v>
      </c>
      <c r="AE99" s="607" t="s">
        <v>55</v>
      </c>
      <c r="AF99" s="607" t="s">
        <v>55</v>
      </c>
      <c r="AG99" s="607" t="s">
        <v>55</v>
      </c>
      <c r="AH99" s="704" t="s">
        <v>32</v>
      </c>
      <c r="AI99" s="40" t="s">
        <v>4151</v>
      </c>
      <c r="AJ99" s="24"/>
      <c r="AK99" s="24"/>
      <c r="AL99" s="24"/>
      <c r="AM99" s="26"/>
      <c r="AN99" s="24"/>
      <c r="AO99" s="24"/>
      <c r="AP99" s="24"/>
      <c r="AQ99" s="24"/>
      <c r="AR99" s="24"/>
      <c r="AS99" s="24"/>
    </row>
    <row r="100" spans="1:45" ht="19.5">
      <c r="A100" s="695">
        <v>45381</v>
      </c>
      <c r="B100" s="536">
        <v>103</v>
      </c>
      <c r="C100" s="696">
        <v>0.4375</v>
      </c>
      <c r="D100" s="697">
        <v>2402220</v>
      </c>
      <c r="E100" s="697" t="s">
        <v>39</v>
      </c>
      <c r="F100" s="697" t="s">
        <v>55</v>
      </c>
      <c r="G100" s="664">
        <v>14.64</v>
      </c>
      <c r="H100" s="664"/>
      <c r="I100" s="666"/>
      <c r="J100" s="538"/>
      <c r="K100" s="121">
        <v>9</v>
      </c>
      <c r="L100" s="121">
        <v>35</v>
      </c>
      <c r="M100" s="121">
        <v>10</v>
      </c>
      <c r="N100" s="121">
        <v>17</v>
      </c>
      <c r="O100" s="690">
        <f>GG[[#This Row],[G 900µ]]+GG[[#This Row],[G 800µ]]+GG[[#This Row],[G 710µ]]</f>
        <v>62</v>
      </c>
      <c r="P100" s="121"/>
      <c r="Q100" s="121">
        <v>16</v>
      </c>
      <c r="R100" s="121"/>
      <c r="S100" s="121"/>
      <c r="T100" s="121">
        <v>7.5</v>
      </c>
      <c r="U100" s="121">
        <v>2</v>
      </c>
      <c r="V100" s="698">
        <v>75.17</v>
      </c>
      <c r="W100" s="698">
        <v>-0.1</v>
      </c>
      <c r="X100" s="698">
        <v>24.04</v>
      </c>
      <c r="Y100" s="689"/>
      <c r="Z100" s="666"/>
      <c r="AA100" s="538"/>
      <c r="AB100" s="538"/>
      <c r="AC100" s="538"/>
      <c r="AD100" s="538" t="s">
        <v>55</v>
      </c>
      <c r="AE100" s="538" t="s">
        <v>55</v>
      </c>
      <c r="AF100" s="538" t="s">
        <v>55</v>
      </c>
      <c r="AG100" s="538" t="s">
        <v>55</v>
      </c>
      <c r="AH100" s="699" t="s">
        <v>32</v>
      </c>
      <c r="AI100" s="1281" t="s">
        <v>4152</v>
      </c>
      <c r="AJ100" s="24"/>
      <c r="AK100" s="24"/>
      <c r="AL100" s="24"/>
      <c r="AM100" s="26"/>
      <c r="AN100" s="24"/>
      <c r="AO100" s="24"/>
      <c r="AP100" s="24"/>
      <c r="AQ100" s="24"/>
      <c r="AR100" s="24"/>
      <c r="AS100" s="24"/>
    </row>
    <row r="101" spans="1:45" ht="19.5">
      <c r="A101" s="700">
        <v>45383</v>
      </c>
      <c r="B101" s="606">
        <v>104</v>
      </c>
      <c r="C101" s="701">
        <v>0.39583333333333331</v>
      </c>
      <c r="D101" s="702">
        <v>2402251</v>
      </c>
      <c r="E101" s="702" t="s">
        <v>39</v>
      </c>
      <c r="F101" s="702" t="s">
        <v>55</v>
      </c>
      <c r="G101" s="664">
        <v>14.2</v>
      </c>
      <c r="H101" s="664">
        <v>14.17</v>
      </c>
      <c r="I101" s="666">
        <v>13.8</v>
      </c>
      <c r="J101" s="607">
        <v>0.67700000000000005</v>
      </c>
      <c r="K101" s="121"/>
      <c r="L101" s="121"/>
      <c r="M101" s="121"/>
      <c r="N101" s="121"/>
      <c r="O101" s="690"/>
      <c r="P101" s="121"/>
      <c r="Q101" s="121"/>
      <c r="R101" s="121"/>
      <c r="S101" s="121"/>
      <c r="T101" s="121"/>
      <c r="U101" s="121"/>
      <c r="V101" s="703">
        <v>75.75</v>
      </c>
      <c r="W101" s="703">
        <v>0.55000000000000004</v>
      </c>
      <c r="X101" s="703">
        <v>19.87</v>
      </c>
      <c r="Y101" s="689"/>
      <c r="Z101" s="666"/>
      <c r="AA101" s="607"/>
      <c r="AB101" s="607"/>
      <c r="AC101" s="607"/>
      <c r="AD101" s="607" t="s">
        <v>55</v>
      </c>
      <c r="AE101" s="607" t="s">
        <v>55</v>
      </c>
      <c r="AF101" s="607" t="s">
        <v>55</v>
      </c>
      <c r="AG101" s="607" t="s">
        <v>55</v>
      </c>
      <c r="AH101" s="704" t="s">
        <v>32</v>
      </c>
      <c r="AI101" s="40" t="s">
        <v>4153</v>
      </c>
      <c r="AJ101" s="24"/>
      <c r="AK101" s="24"/>
      <c r="AL101" s="24"/>
      <c r="AM101" s="26"/>
      <c r="AN101" s="24"/>
      <c r="AO101" s="24"/>
      <c r="AP101" s="24"/>
      <c r="AQ101" s="24"/>
      <c r="AR101" s="24"/>
      <c r="AS101" s="24"/>
    </row>
    <row r="102" spans="1:45" ht="19.5">
      <c r="A102" s="695">
        <v>45384</v>
      </c>
      <c r="B102" s="536">
        <v>104</v>
      </c>
      <c r="C102" s="696">
        <v>0.39583333333333331</v>
      </c>
      <c r="D102" s="697">
        <v>2402278</v>
      </c>
      <c r="E102" s="697" t="s">
        <v>21</v>
      </c>
      <c r="F102" s="697" t="s">
        <v>55</v>
      </c>
      <c r="G102" s="664">
        <v>14.55</v>
      </c>
      <c r="H102" s="664">
        <v>14.69</v>
      </c>
      <c r="I102" s="666"/>
      <c r="J102" s="538"/>
      <c r="K102" s="121">
        <v>6.2</v>
      </c>
      <c r="L102" s="121">
        <v>32.799999999999997</v>
      </c>
      <c r="M102" s="121">
        <v>10.199999999999999</v>
      </c>
      <c r="N102" s="121">
        <v>18</v>
      </c>
      <c r="O102" s="690">
        <f>GG[[#This Row],[G 900µ]]+GG[[#This Row],[G 800µ]]+GG[[#This Row],[G 710µ]]</f>
        <v>61</v>
      </c>
      <c r="P102" s="121"/>
      <c r="Q102" s="121">
        <v>17.8</v>
      </c>
      <c r="R102" s="121"/>
      <c r="S102" s="121"/>
      <c r="T102" s="121">
        <v>6</v>
      </c>
      <c r="U102" s="121">
        <v>1.8</v>
      </c>
      <c r="V102" s="698">
        <v>74.25</v>
      </c>
      <c r="W102" s="698">
        <v>0.47</v>
      </c>
      <c r="X102" s="698">
        <v>22.18</v>
      </c>
      <c r="Y102" s="689">
        <v>6</v>
      </c>
      <c r="Z102" s="666">
        <v>20</v>
      </c>
      <c r="AA102" s="538"/>
      <c r="AB102" s="538"/>
      <c r="AC102" s="538" t="s">
        <v>27</v>
      </c>
      <c r="AD102" s="538"/>
      <c r="AE102" s="538"/>
      <c r="AF102" s="538" t="s">
        <v>55</v>
      </c>
      <c r="AG102" s="538" t="s">
        <v>55</v>
      </c>
      <c r="AH102" s="699" t="s">
        <v>32</v>
      </c>
      <c r="AI102" s="1281" t="s">
        <v>4154</v>
      </c>
      <c r="AJ102" s="24"/>
      <c r="AK102" s="24"/>
      <c r="AL102" s="24"/>
      <c r="AM102" s="26"/>
      <c r="AN102" s="24"/>
      <c r="AO102" s="24"/>
      <c r="AP102" s="24"/>
      <c r="AQ102" s="24"/>
      <c r="AR102" s="24"/>
      <c r="AS102" s="24"/>
    </row>
    <row r="103" spans="1:45" ht="19.5">
      <c r="A103" s="700">
        <v>45384</v>
      </c>
      <c r="B103" s="606">
        <v>104</v>
      </c>
      <c r="C103" s="701">
        <v>0.45833333333333331</v>
      </c>
      <c r="D103" s="702">
        <v>2402286</v>
      </c>
      <c r="E103" s="702" t="s">
        <v>39</v>
      </c>
      <c r="F103" s="702" t="s">
        <v>55</v>
      </c>
      <c r="G103" s="664">
        <v>14.32</v>
      </c>
      <c r="H103" s="664"/>
      <c r="I103" s="666"/>
      <c r="J103" s="607"/>
      <c r="K103" s="121"/>
      <c r="L103" s="121"/>
      <c r="M103" s="121"/>
      <c r="N103" s="121"/>
      <c r="O103" s="690"/>
      <c r="P103" s="121"/>
      <c r="Q103" s="121"/>
      <c r="R103" s="121"/>
      <c r="S103" s="121"/>
      <c r="T103" s="121"/>
      <c r="U103" s="121"/>
      <c r="V103" s="703">
        <v>74.459999999999994</v>
      </c>
      <c r="W103" s="703">
        <v>0.45</v>
      </c>
      <c r="X103" s="703">
        <v>21.36</v>
      </c>
      <c r="Y103" s="689"/>
      <c r="Z103" s="666"/>
      <c r="AA103" s="607"/>
      <c r="AB103" s="607"/>
      <c r="AC103" s="607"/>
      <c r="AD103" s="607" t="s">
        <v>55</v>
      </c>
      <c r="AE103" s="607" t="s">
        <v>55</v>
      </c>
      <c r="AF103" s="607" t="s">
        <v>55</v>
      </c>
      <c r="AG103" s="607" t="s">
        <v>55</v>
      </c>
      <c r="AH103" s="704" t="s">
        <v>32</v>
      </c>
      <c r="AI103" s="40" t="s">
        <v>4155</v>
      </c>
      <c r="AJ103" s="24"/>
      <c r="AK103" s="24"/>
      <c r="AL103" s="24"/>
      <c r="AM103" s="26"/>
      <c r="AN103" s="24"/>
      <c r="AO103" s="24"/>
      <c r="AP103" s="24"/>
      <c r="AQ103" s="24"/>
      <c r="AR103" s="24"/>
      <c r="AS103" s="24"/>
    </row>
    <row r="104" spans="1:45" ht="19.5">
      <c r="A104" s="695">
        <v>45385</v>
      </c>
      <c r="B104" s="536">
        <v>104</v>
      </c>
      <c r="C104" s="696">
        <v>0.39583333333333331</v>
      </c>
      <c r="D104" s="697">
        <v>2402278</v>
      </c>
      <c r="E104" s="697" t="s">
        <v>21</v>
      </c>
      <c r="F104" s="697" t="s">
        <v>55</v>
      </c>
      <c r="G104" s="664">
        <v>14.52</v>
      </c>
      <c r="H104" s="664"/>
      <c r="I104" s="666"/>
      <c r="J104" s="538"/>
      <c r="K104" s="121">
        <v>6.4</v>
      </c>
      <c r="L104" s="121">
        <v>37</v>
      </c>
      <c r="M104" s="121">
        <v>8.8000000000000007</v>
      </c>
      <c r="N104" s="121">
        <v>18</v>
      </c>
      <c r="O104" s="690">
        <f>GG[[#This Row],[G 900µ]]+GG[[#This Row],[G 800µ]]+GG[[#This Row],[G 710µ]]</f>
        <v>63.8</v>
      </c>
      <c r="P104" s="121"/>
      <c r="Q104" s="121">
        <v>18.600000000000001</v>
      </c>
      <c r="R104" s="121"/>
      <c r="S104" s="121"/>
      <c r="T104" s="121">
        <v>5.6</v>
      </c>
      <c r="U104" s="121">
        <v>3</v>
      </c>
      <c r="V104" s="698"/>
      <c r="W104" s="698"/>
      <c r="X104" s="698"/>
      <c r="Y104" s="689">
        <v>1</v>
      </c>
      <c r="Z104" s="666">
        <v>25</v>
      </c>
      <c r="AA104" s="538"/>
      <c r="AB104" s="538"/>
      <c r="AC104" s="538"/>
      <c r="AD104" s="538"/>
      <c r="AE104" s="538"/>
      <c r="AF104" s="538" t="s">
        <v>55</v>
      </c>
      <c r="AG104" s="538" t="s">
        <v>55</v>
      </c>
      <c r="AH104" s="699" t="s">
        <v>32</v>
      </c>
      <c r="AI104" s="1281" t="s">
        <v>4156</v>
      </c>
      <c r="AJ104" s="24"/>
      <c r="AK104" s="24"/>
      <c r="AL104" s="24"/>
      <c r="AM104" s="26"/>
      <c r="AN104" s="24"/>
      <c r="AO104" s="24"/>
      <c r="AP104" s="24"/>
      <c r="AQ104" s="24"/>
      <c r="AR104" s="24"/>
      <c r="AS104" s="24"/>
    </row>
    <row r="105" spans="1:45" ht="19.5">
      <c r="A105" s="700">
        <v>45386</v>
      </c>
      <c r="B105" s="606">
        <v>104</v>
      </c>
      <c r="C105" s="701">
        <v>0.4375</v>
      </c>
      <c r="D105" s="702">
        <v>2402339</v>
      </c>
      <c r="E105" s="702" t="s">
        <v>39</v>
      </c>
      <c r="F105" s="702" t="s">
        <v>55</v>
      </c>
      <c r="G105" s="664">
        <v>14.3</v>
      </c>
      <c r="H105" s="664"/>
      <c r="I105" s="666"/>
      <c r="J105" s="607"/>
      <c r="K105" s="121"/>
      <c r="L105" s="121"/>
      <c r="M105" s="121"/>
      <c r="N105" s="121"/>
      <c r="O105" s="690"/>
      <c r="P105" s="121"/>
      <c r="Q105" s="121"/>
      <c r="R105" s="121"/>
      <c r="S105" s="121"/>
      <c r="T105" s="121"/>
      <c r="U105" s="121"/>
      <c r="V105" s="703"/>
      <c r="W105" s="703"/>
      <c r="X105" s="703"/>
      <c r="Y105" s="689"/>
      <c r="Z105" s="666"/>
      <c r="AA105" s="607"/>
      <c r="AB105" s="607"/>
      <c r="AC105" s="607"/>
      <c r="AD105" s="607" t="s">
        <v>55</v>
      </c>
      <c r="AE105" s="607" t="s">
        <v>55</v>
      </c>
      <c r="AF105" s="607" t="s">
        <v>55</v>
      </c>
      <c r="AG105" s="607" t="s">
        <v>55</v>
      </c>
      <c r="AH105" s="704" t="s">
        <v>32</v>
      </c>
      <c r="AI105" s="40" t="s">
        <v>4157</v>
      </c>
      <c r="AJ105" s="24"/>
      <c r="AK105" s="24"/>
      <c r="AL105" s="24"/>
      <c r="AM105" s="26"/>
      <c r="AN105" s="24"/>
      <c r="AO105" s="24"/>
      <c r="AP105" s="24"/>
      <c r="AQ105" s="24"/>
      <c r="AR105" s="24"/>
      <c r="AS105" s="24"/>
    </row>
    <row r="106" spans="1:45" ht="19.5">
      <c r="A106" s="695">
        <v>45386</v>
      </c>
      <c r="B106" s="536">
        <v>104</v>
      </c>
      <c r="C106" s="696">
        <v>0.52083333333333337</v>
      </c>
      <c r="D106" s="697">
        <v>2402349</v>
      </c>
      <c r="E106" s="697" t="s">
        <v>21</v>
      </c>
      <c r="F106" s="697" t="s">
        <v>55</v>
      </c>
      <c r="G106" s="664">
        <v>14.6</v>
      </c>
      <c r="H106" s="664"/>
      <c r="I106" s="666"/>
      <c r="J106" s="538"/>
      <c r="K106" s="121"/>
      <c r="L106" s="121"/>
      <c r="M106" s="121"/>
      <c r="N106" s="121"/>
      <c r="O106" s="690"/>
      <c r="P106" s="121"/>
      <c r="Q106" s="121"/>
      <c r="R106" s="121"/>
      <c r="S106" s="121"/>
      <c r="T106" s="121"/>
      <c r="U106" s="121"/>
      <c r="V106" s="698">
        <v>76.239999999999995</v>
      </c>
      <c r="W106" s="698">
        <v>0.21</v>
      </c>
      <c r="X106" s="698">
        <v>20.170000000000002</v>
      </c>
      <c r="Y106" s="689">
        <v>6</v>
      </c>
      <c r="Z106" s="666">
        <v>30</v>
      </c>
      <c r="AA106" s="538"/>
      <c r="AB106" s="538"/>
      <c r="AC106" s="538" t="s">
        <v>27</v>
      </c>
      <c r="AD106" s="538"/>
      <c r="AE106" s="538"/>
      <c r="AF106" s="538" t="s">
        <v>55</v>
      </c>
      <c r="AG106" s="538" t="s">
        <v>55</v>
      </c>
      <c r="AH106" s="699" t="s">
        <v>32</v>
      </c>
      <c r="AI106" s="1281" t="s">
        <v>4158</v>
      </c>
      <c r="AJ106" s="24"/>
      <c r="AK106" s="24"/>
      <c r="AL106" s="24"/>
      <c r="AM106" s="26"/>
      <c r="AN106" s="24"/>
      <c r="AO106" s="24"/>
      <c r="AP106" s="24"/>
      <c r="AQ106" s="24"/>
      <c r="AR106" s="24"/>
      <c r="AS106" s="24"/>
    </row>
    <row r="107" spans="1:45" ht="19.5">
      <c r="A107" s="700">
        <v>45388</v>
      </c>
      <c r="B107" s="606">
        <v>104</v>
      </c>
      <c r="C107" s="701">
        <v>0.4375</v>
      </c>
      <c r="D107" s="702">
        <v>2402401</v>
      </c>
      <c r="E107" s="702" t="s">
        <v>39</v>
      </c>
      <c r="F107" s="702" t="s">
        <v>55</v>
      </c>
      <c r="G107" s="664">
        <v>14.28</v>
      </c>
      <c r="H107" s="664"/>
      <c r="I107" s="666"/>
      <c r="J107" s="607"/>
      <c r="K107" s="121"/>
      <c r="L107" s="121"/>
      <c r="M107" s="121"/>
      <c r="N107" s="121"/>
      <c r="O107" s="690"/>
      <c r="P107" s="121"/>
      <c r="Q107" s="121"/>
      <c r="R107" s="121"/>
      <c r="S107" s="121"/>
      <c r="T107" s="121"/>
      <c r="U107" s="121"/>
      <c r="V107" s="703">
        <v>76.62</v>
      </c>
      <c r="W107" s="703">
        <v>0.28999999999999998</v>
      </c>
      <c r="X107" s="703">
        <v>20.05</v>
      </c>
      <c r="Y107" s="689"/>
      <c r="Z107" s="666"/>
      <c r="AA107" s="607"/>
      <c r="AB107" s="607"/>
      <c r="AC107" s="607"/>
      <c r="AD107" s="607" t="s">
        <v>55</v>
      </c>
      <c r="AE107" s="607" t="s">
        <v>55</v>
      </c>
      <c r="AF107" s="607" t="s">
        <v>55</v>
      </c>
      <c r="AG107" s="607" t="s">
        <v>55</v>
      </c>
      <c r="AH107" s="704" t="s">
        <v>32</v>
      </c>
      <c r="AI107" s="40" t="s">
        <v>4159</v>
      </c>
      <c r="AJ107" s="24"/>
      <c r="AK107" s="24"/>
      <c r="AL107" s="24"/>
      <c r="AM107" s="26"/>
      <c r="AN107" s="24"/>
      <c r="AO107" s="24"/>
      <c r="AP107" s="24"/>
      <c r="AQ107" s="24"/>
      <c r="AR107" s="24"/>
      <c r="AS107" s="24"/>
    </row>
    <row r="108" spans="1:45" ht="19.5">
      <c r="A108" s="695">
        <v>45390</v>
      </c>
      <c r="B108" s="536">
        <v>104</v>
      </c>
      <c r="C108" s="696">
        <v>0.40972222222222221</v>
      </c>
      <c r="D108" s="697">
        <v>2402428</v>
      </c>
      <c r="E108" s="697" t="s">
        <v>39</v>
      </c>
      <c r="F108" s="697" t="s">
        <v>55</v>
      </c>
      <c r="G108" s="664">
        <v>14.4</v>
      </c>
      <c r="H108" s="664"/>
      <c r="I108" s="666"/>
      <c r="J108" s="538">
        <v>0.68500000000000005</v>
      </c>
      <c r="K108" s="121">
        <v>7</v>
      </c>
      <c r="L108" s="121">
        <v>35</v>
      </c>
      <c r="M108" s="121">
        <v>10</v>
      </c>
      <c r="N108" s="121">
        <v>19</v>
      </c>
      <c r="O108" s="690">
        <f>GG[[#This Row],[G 900µ]]+GG[[#This Row],[G 800µ]]+GG[[#This Row],[G 710µ]]</f>
        <v>64</v>
      </c>
      <c r="P108" s="121"/>
      <c r="Q108" s="121">
        <v>17</v>
      </c>
      <c r="R108" s="121"/>
      <c r="S108" s="121"/>
      <c r="T108" s="121">
        <v>7</v>
      </c>
      <c r="U108" s="121">
        <v>3</v>
      </c>
      <c r="V108" s="698">
        <v>75.599999999999994</v>
      </c>
      <c r="W108" s="698">
        <v>0.42</v>
      </c>
      <c r="X108" s="698">
        <v>21.28</v>
      </c>
      <c r="Y108" s="689">
        <v>3</v>
      </c>
      <c r="Z108" s="666">
        <v>25</v>
      </c>
      <c r="AA108" s="538"/>
      <c r="AB108" s="538"/>
      <c r="AC108" s="538" t="s">
        <v>27</v>
      </c>
      <c r="AD108" s="538" t="s">
        <v>55</v>
      </c>
      <c r="AE108" s="538" t="s">
        <v>55</v>
      </c>
      <c r="AF108" s="538" t="s">
        <v>55</v>
      </c>
      <c r="AG108" s="538" t="s">
        <v>55</v>
      </c>
      <c r="AH108" s="699" t="s">
        <v>32</v>
      </c>
      <c r="AI108" s="1281" t="s">
        <v>4160</v>
      </c>
      <c r="AJ108" s="24"/>
      <c r="AK108" s="24"/>
      <c r="AL108" s="24"/>
      <c r="AM108" s="26"/>
      <c r="AN108" s="24"/>
      <c r="AO108" s="24"/>
      <c r="AP108" s="24"/>
      <c r="AQ108" s="24"/>
      <c r="AR108" s="24"/>
      <c r="AS108" s="24"/>
    </row>
    <row r="109" spans="1:45" ht="19.5">
      <c r="A109" s="700">
        <v>45394</v>
      </c>
      <c r="B109" s="606">
        <v>104</v>
      </c>
      <c r="C109" s="701">
        <v>0.69791666666666663</v>
      </c>
      <c r="D109" s="702">
        <v>2402476</v>
      </c>
      <c r="E109" s="702" t="s">
        <v>21</v>
      </c>
      <c r="F109" s="702" t="s">
        <v>55</v>
      </c>
      <c r="G109" s="664">
        <v>14.02</v>
      </c>
      <c r="H109" s="664"/>
      <c r="I109" s="666"/>
      <c r="J109" s="607"/>
      <c r="K109" s="121"/>
      <c r="L109" s="121"/>
      <c r="M109" s="121"/>
      <c r="N109" s="121"/>
      <c r="O109" s="690"/>
      <c r="P109" s="121"/>
      <c r="Q109" s="121"/>
      <c r="R109" s="121"/>
      <c r="S109" s="121"/>
      <c r="T109" s="121"/>
      <c r="U109" s="121"/>
      <c r="V109" s="703">
        <v>76.84</v>
      </c>
      <c r="W109" s="703">
        <v>-0.06</v>
      </c>
      <c r="X109" s="703">
        <v>20.77</v>
      </c>
      <c r="Y109" s="689"/>
      <c r="Z109" s="666"/>
      <c r="AA109" s="607"/>
      <c r="AB109" s="607"/>
      <c r="AC109" s="607"/>
      <c r="AD109" s="607"/>
      <c r="AE109" s="607"/>
      <c r="AF109" s="607" t="s">
        <v>55</v>
      </c>
      <c r="AG109" s="607" t="s">
        <v>55</v>
      </c>
      <c r="AH109" s="704" t="s">
        <v>32</v>
      </c>
      <c r="AI109" s="40" t="s">
        <v>4161</v>
      </c>
      <c r="AJ109" s="24"/>
      <c r="AK109" s="24"/>
      <c r="AL109" s="24"/>
      <c r="AM109" s="26"/>
      <c r="AN109" s="24"/>
      <c r="AO109" s="24"/>
      <c r="AP109" s="24"/>
      <c r="AQ109" s="24"/>
      <c r="AR109" s="24"/>
      <c r="AS109" s="24"/>
    </row>
    <row r="110" spans="1:45" ht="19.5">
      <c r="A110" s="695">
        <v>45395</v>
      </c>
      <c r="B110" s="536">
        <v>104</v>
      </c>
      <c r="C110" s="696">
        <v>0.44791666666666669</v>
      </c>
      <c r="D110" s="697">
        <v>2402494</v>
      </c>
      <c r="E110" s="697" t="s">
        <v>39</v>
      </c>
      <c r="F110" s="697" t="s">
        <v>55</v>
      </c>
      <c r="G110" s="664">
        <v>13.4</v>
      </c>
      <c r="H110" s="664"/>
      <c r="I110" s="666"/>
      <c r="J110" s="538"/>
      <c r="K110" s="121"/>
      <c r="L110" s="121"/>
      <c r="M110" s="121"/>
      <c r="N110" s="121"/>
      <c r="O110" s="690"/>
      <c r="P110" s="121"/>
      <c r="Q110" s="121"/>
      <c r="R110" s="121"/>
      <c r="S110" s="121"/>
      <c r="T110" s="121"/>
      <c r="U110" s="121"/>
      <c r="V110" s="698">
        <v>75.290000000000006</v>
      </c>
      <c r="W110" s="698">
        <v>0.49</v>
      </c>
      <c r="X110" s="698">
        <v>20.89</v>
      </c>
      <c r="Y110" s="689">
        <v>4</v>
      </c>
      <c r="Z110" s="666">
        <v>21</v>
      </c>
      <c r="AA110" s="538"/>
      <c r="AB110" s="538"/>
      <c r="AC110" s="538"/>
      <c r="AD110" s="538" t="s">
        <v>55</v>
      </c>
      <c r="AE110" s="538" t="s">
        <v>55</v>
      </c>
      <c r="AF110" s="538" t="s">
        <v>55</v>
      </c>
      <c r="AG110" s="538" t="s">
        <v>55</v>
      </c>
      <c r="AH110" s="699" t="s">
        <v>32</v>
      </c>
      <c r="AI110" s="1281" t="s">
        <v>4162</v>
      </c>
      <c r="AJ110" s="24"/>
      <c r="AK110" s="24"/>
      <c r="AL110" s="24"/>
      <c r="AM110" s="26"/>
      <c r="AN110" s="24"/>
      <c r="AO110" s="24"/>
      <c r="AP110" s="24"/>
      <c r="AQ110" s="24"/>
      <c r="AR110" s="24"/>
      <c r="AS110" s="24"/>
    </row>
    <row r="111" spans="1:45" ht="19.5">
      <c r="A111" s="700">
        <v>45397</v>
      </c>
      <c r="B111" s="606">
        <v>104</v>
      </c>
      <c r="C111" s="701">
        <v>0.4375</v>
      </c>
      <c r="D111" s="702">
        <v>2402522</v>
      </c>
      <c r="E111" s="702" t="s">
        <v>21</v>
      </c>
      <c r="F111" s="702" t="s">
        <v>55</v>
      </c>
      <c r="G111" s="664">
        <v>14.2</v>
      </c>
      <c r="H111" s="664"/>
      <c r="I111" s="666">
        <v>13.7</v>
      </c>
      <c r="J111" s="607"/>
      <c r="K111" s="121">
        <v>5.8</v>
      </c>
      <c r="L111" s="121">
        <v>38</v>
      </c>
      <c r="M111" s="121">
        <v>8</v>
      </c>
      <c r="N111" s="121">
        <v>15.8</v>
      </c>
      <c r="O111" s="690">
        <f>GG[[#This Row],[G 900µ]]+GG[[#This Row],[G 800µ]]+GG[[#This Row],[G 710µ]]</f>
        <v>61.8</v>
      </c>
      <c r="P111" s="121"/>
      <c r="Q111" s="121">
        <v>19</v>
      </c>
      <c r="R111" s="121"/>
      <c r="S111" s="121"/>
      <c r="T111" s="121">
        <v>7</v>
      </c>
      <c r="U111" s="121">
        <v>3</v>
      </c>
      <c r="V111" s="703">
        <v>75.239999999999995</v>
      </c>
      <c r="W111" s="703">
        <v>0.4</v>
      </c>
      <c r="X111" s="703">
        <v>21.08</v>
      </c>
      <c r="Y111" s="689">
        <v>3</v>
      </c>
      <c r="Z111" s="666">
        <v>20</v>
      </c>
      <c r="AA111" s="607"/>
      <c r="AB111" s="607"/>
      <c r="AC111" s="538" t="s">
        <v>27</v>
      </c>
      <c r="AD111" s="607"/>
      <c r="AE111" s="607"/>
      <c r="AF111" s="607" t="s">
        <v>55</v>
      </c>
      <c r="AG111" s="607" t="s">
        <v>55</v>
      </c>
      <c r="AH111" s="704" t="s">
        <v>32</v>
      </c>
      <c r="AI111" s="40" t="s">
        <v>4163</v>
      </c>
      <c r="AJ111" s="24"/>
      <c r="AK111" s="24"/>
      <c r="AL111" s="24"/>
      <c r="AM111" s="26"/>
      <c r="AN111" s="24"/>
      <c r="AO111" s="24"/>
      <c r="AP111" s="24"/>
      <c r="AQ111" s="24"/>
      <c r="AR111" s="24"/>
      <c r="AS111" s="24"/>
    </row>
    <row r="112" spans="1:45" ht="19.5">
      <c r="A112" s="695">
        <v>45397</v>
      </c>
      <c r="B112" s="536">
        <v>104</v>
      </c>
      <c r="C112" s="696">
        <v>0.45833333333333331</v>
      </c>
      <c r="D112" s="697">
        <v>2402527</v>
      </c>
      <c r="E112" s="697" t="s">
        <v>39</v>
      </c>
      <c r="F112" s="697" t="s">
        <v>55</v>
      </c>
      <c r="G112" s="664">
        <v>14.28</v>
      </c>
      <c r="H112" s="664">
        <v>13.9</v>
      </c>
      <c r="I112" s="666">
        <v>14</v>
      </c>
      <c r="J112" s="538"/>
      <c r="K112" s="121"/>
      <c r="L112" s="121"/>
      <c r="M112" s="121"/>
      <c r="N112" s="121"/>
      <c r="O112" s="690"/>
      <c r="P112" s="121"/>
      <c r="Q112" s="121"/>
      <c r="R112" s="121"/>
      <c r="S112" s="121"/>
      <c r="T112" s="121"/>
      <c r="U112" s="121"/>
      <c r="V112" s="698">
        <v>75.53</v>
      </c>
      <c r="W112" s="698">
        <v>0.71</v>
      </c>
      <c r="X112" s="698">
        <v>19.03</v>
      </c>
      <c r="Y112" s="689"/>
      <c r="Z112" s="666"/>
      <c r="AA112" s="538"/>
      <c r="AB112" s="538"/>
      <c r="AC112" s="538"/>
      <c r="AD112" s="538" t="s">
        <v>55</v>
      </c>
      <c r="AE112" s="538" t="s">
        <v>55</v>
      </c>
      <c r="AF112" s="538" t="s">
        <v>55</v>
      </c>
      <c r="AG112" s="538" t="s">
        <v>55</v>
      </c>
      <c r="AH112" s="699" t="s">
        <v>32</v>
      </c>
      <c r="AI112" s="1281" t="s">
        <v>4164</v>
      </c>
      <c r="AJ112" s="24"/>
      <c r="AK112" s="24"/>
      <c r="AL112" s="24"/>
      <c r="AM112" s="26"/>
      <c r="AN112" s="24"/>
      <c r="AO112" s="24"/>
      <c r="AP112" s="24"/>
      <c r="AQ112" s="24"/>
      <c r="AR112" s="24"/>
      <c r="AS112" s="24"/>
    </row>
    <row r="113" spans="1:45" ht="19.5">
      <c r="A113" s="700">
        <v>45397</v>
      </c>
      <c r="B113" s="606">
        <v>104</v>
      </c>
      <c r="C113" s="701">
        <v>0.5625</v>
      </c>
      <c r="D113" s="702">
        <v>2402530</v>
      </c>
      <c r="E113" s="702" t="s">
        <v>21</v>
      </c>
      <c r="F113" s="702" t="s">
        <v>55</v>
      </c>
      <c r="G113" s="664">
        <v>14.2</v>
      </c>
      <c r="H113" s="664"/>
      <c r="I113" s="666"/>
      <c r="J113" s="607">
        <v>0.63200000000000001</v>
      </c>
      <c r="K113" s="121"/>
      <c r="L113" s="121"/>
      <c r="M113" s="121"/>
      <c r="N113" s="121"/>
      <c r="O113" s="690"/>
      <c r="P113" s="121"/>
      <c r="Q113" s="121"/>
      <c r="R113" s="121"/>
      <c r="S113" s="121"/>
      <c r="T113" s="121"/>
      <c r="U113" s="121"/>
      <c r="V113" s="703"/>
      <c r="W113" s="703"/>
      <c r="X113" s="703"/>
      <c r="Y113" s="689"/>
      <c r="Z113" s="666"/>
      <c r="AA113" s="607"/>
      <c r="AB113" s="607"/>
      <c r="AC113" s="607"/>
      <c r="AD113" s="607"/>
      <c r="AE113" s="607"/>
      <c r="AF113" s="607" t="s">
        <v>55</v>
      </c>
      <c r="AG113" s="607" t="s">
        <v>55</v>
      </c>
      <c r="AH113" s="704" t="s">
        <v>32</v>
      </c>
      <c r="AI113" s="40" t="s">
        <v>4165</v>
      </c>
      <c r="AJ113" s="24"/>
      <c r="AK113" s="24"/>
      <c r="AL113" s="24"/>
      <c r="AM113" s="26"/>
      <c r="AN113" s="24"/>
      <c r="AO113" s="24"/>
      <c r="AP113" s="24"/>
      <c r="AQ113" s="24"/>
      <c r="AR113" s="24"/>
      <c r="AS113" s="24"/>
    </row>
    <row r="114" spans="1:45" ht="19.5">
      <c r="A114" s="695">
        <v>45398</v>
      </c>
      <c r="B114" s="536">
        <v>104</v>
      </c>
      <c r="C114" s="696">
        <v>0.41666666666666669</v>
      </c>
      <c r="D114" s="697">
        <v>2402560</v>
      </c>
      <c r="E114" s="697" t="s">
        <v>21</v>
      </c>
      <c r="F114" s="697" t="s">
        <v>55</v>
      </c>
      <c r="G114" s="664">
        <v>13.7</v>
      </c>
      <c r="H114" s="664"/>
      <c r="I114" s="666"/>
      <c r="J114" s="538"/>
      <c r="K114" s="121">
        <v>6.4</v>
      </c>
      <c r="L114" s="121">
        <v>33.4</v>
      </c>
      <c r="M114" s="121">
        <v>15.3</v>
      </c>
      <c r="N114" s="121">
        <v>16</v>
      </c>
      <c r="O114" s="690">
        <f>GG[[#This Row],[G 900µ]]+GG[[#This Row],[G 800µ]]+GG[[#This Row],[G 710µ]]</f>
        <v>64.7</v>
      </c>
      <c r="P114" s="121"/>
      <c r="Q114" s="121">
        <v>15.8</v>
      </c>
      <c r="R114" s="121"/>
      <c r="S114" s="121"/>
      <c r="T114" s="121">
        <v>7</v>
      </c>
      <c r="U114" s="121">
        <v>3</v>
      </c>
      <c r="V114" s="698">
        <v>74.33</v>
      </c>
      <c r="W114" s="698">
        <v>0.43</v>
      </c>
      <c r="X114" s="698">
        <v>21.52</v>
      </c>
      <c r="Y114" s="689"/>
      <c r="Z114" s="666"/>
      <c r="AA114" s="538"/>
      <c r="AB114" s="538"/>
      <c r="AC114" s="538"/>
      <c r="AD114" s="538"/>
      <c r="AE114" s="538"/>
      <c r="AF114" s="538" t="s">
        <v>55</v>
      </c>
      <c r="AG114" s="538" t="s">
        <v>55</v>
      </c>
      <c r="AH114" s="699" t="s">
        <v>32</v>
      </c>
      <c r="AI114" s="1281" t="s">
        <v>4166</v>
      </c>
      <c r="AJ114" s="24"/>
      <c r="AK114" s="24"/>
      <c r="AL114" s="24"/>
      <c r="AM114" s="26"/>
      <c r="AN114" s="24"/>
      <c r="AO114" s="24"/>
      <c r="AP114" s="24"/>
      <c r="AQ114" s="24"/>
      <c r="AR114" s="24"/>
      <c r="AS114" s="24"/>
    </row>
    <row r="115" spans="1:45" ht="19.5">
      <c r="A115" s="700">
        <v>45398</v>
      </c>
      <c r="B115" s="606">
        <v>104</v>
      </c>
      <c r="C115" s="701">
        <v>0.58333333333333337</v>
      </c>
      <c r="D115" s="702">
        <v>2402566</v>
      </c>
      <c r="E115" s="702" t="s">
        <v>21</v>
      </c>
      <c r="F115" s="702" t="s">
        <v>55</v>
      </c>
      <c r="G115" s="664">
        <v>14.05</v>
      </c>
      <c r="H115" s="664"/>
      <c r="I115" s="666"/>
      <c r="J115" s="607"/>
      <c r="K115" s="121"/>
      <c r="L115" s="121"/>
      <c r="M115" s="121"/>
      <c r="N115" s="121"/>
      <c r="O115" s="690"/>
      <c r="P115" s="121"/>
      <c r="Q115" s="121"/>
      <c r="R115" s="121"/>
      <c r="S115" s="121"/>
      <c r="T115" s="121"/>
      <c r="U115" s="121"/>
      <c r="V115" s="703"/>
      <c r="W115" s="703"/>
      <c r="X115" s="703"/>
      <c r="Y115" s="689"/>
      <c r="Z115" s="666"/>
      <c r="AA115" s="607"/>
      <c r="AB115" s="607"/>
      <c r="AC115" s="607"/>
      <c r="AD115" s="607"/>
      <c r="AE115" s="607"/>
      <c r="AF115" s="607" t="s">
        <v>55</v>
      </c>
      <c r="AG115" s="607" t="s">
        <v>55</v>
      </c>
      <c r="AH115" s="704" t="s">
        <v>32</v>
      </c>
      <c r="AI115" s="40" t="s">
        <v>4167</v>
      </c>
      <c r="AJ115" s="24"/>
      <c r="AK115" s="24"/>
      <c r="AL115" s="24"/>
      <c r="AM115" s="26"/>
      <c r="AN115" s="24"/>
      <c r="AO115" s="24"/>
      <c r="AP115" s="24"/>
      <c r="AQ115" s="24"/>
      <c r="AR115" s="24"/>
      <c r="AS115" s="24"/>
    </row>
    <row r="116" spans="1:45" ht="19.5">
      <c r="A116" s="695">
        <v>45399</v>
      </c>
      <c r="B116" s="536">
        <v>104</v>
      </c>
      <c r="C116" s="696">
        <v>0.41666666666666669</v>
      </c>
      <c r="D116" s="697">
        <v>2402589</v>
      </c>
      <c r="E116" s="697" t="s">
        <v>39</v>
      </c>
      <c r="F116" s="697" t="s">
        <v>55</v>
      </c>
      <c r="G116" s="664">
        <v>13.67</v>
      </c>
      <c r="H116" s="664"/>
      <c r="I116" s="666"/>
      <c r="J116" s="538">
        <v>0.56899999999999995</v>
      </c>
      <c r="K116" s="121"/>
      <c r="L116" s="121"/>
      <c r="M116" s="121"/>
      <c r="N116" s="121"/>
      <c r="O116" s="690"/>
      <c r="P116" s="121"/>
      <c r="Q116" s="121"/>
      <c r="R116" s="121"/>
      <c r="S116" s="121"/>
      <c r="T116" s="121"/>
      <c r="U116" s="121"/>
      <c r="V116" s="698">
        <v>76.97</v>
      </c>
      <c r="W116" s="698">
        <v>-0.03</v>
      </c>
      <c r="X116" s="698">
        <v>22.18</v>
      </c>
      <c r="Y116" s="689"/>
      <c r="Z116" s="666"/>
      <c r="AA116" s="538"/>
      <c r="AB116" s="538"/>
      <c r="AC116" s="538"/>
      <c r="AD116" s="538" t="s">
        <v>55</v>
      </c>
      <c r="AE116" s="538" t="s">
        <v>55</v>
      </c>
      <c r="AF116" s="538" t="s">
        <v>55</v>
      </c>
      <c r="AG116" s="538" t="s">
        <v>55</v>
      </c>
      <c r="AH116" s="699" t="s">
        <v>32</v>
      </c>
      <c r="AI116" s="1281" t="s">
        <v>4168</v>
      </c>
      <c r="AJ116" s="24"/>
      <c r="AK116" s="24"/>
      <c r="AL116" s="24"/>
      <c r="AM116" s="26"/>
      <c r="AN116" s="24"/>
      <c r="AO116" s="24"/>
      <c r="AP116" s="24"/>
      <c r="AQ116" s="24"/>
      <c r="AR116" s="24"/>
      <c r="AS116" s="24"/>
    </row>
    <row r="117" spans="1:45" ht="19.5">
      <c r="A117" s="700">
        <v>45399</v>
      </c>
      <c r="B117" s="606">
        <v>104</v>
      </c>
      <c r="C117" s="701">
        <v>0.46527777777777779</v>
      </c>
      <c r="D117" s="702">
        <v>2402593</v>
      </c>
      <c r="E117" s="702" t="s">
        <v>21</v>
      </c>
      <c r="F117" s="702" t="s">
        <v>55</v>
      </c>
      <c r="G117" s="664">
        <v>12.61</v>
      </c>
      <c r="H117" s="664"/>
      <c r="I117" s="666"/>
      <c r="J117" s="607"/>
      <c r="K117" s="121">
        <v>7</v>
      </c>
      <c r="L117" s="121">
        <v>35</v>
      </c>
      <c r="M117" s="121">
        <v>12</v>
      </c>
      <c r="N117" s="121">
        <v>18</v>
      </c>
      <c r="O117" s="690">
        <f>GG[[#This Row],[G 900µ]]+GG[[#This Row],[G 800µ]]+GG[[#This Row],[G 710µ]]</f>
        <v>65</v>
      </c>
      <c r="P117" s="121"/>
      <c r="Q117" s="121">
        <v>18</v>
      </c>
      <c r="R117" s="121"/>
      <c r="S117" s="121"/>
      <c r="T117" s="121">
        <v>6</v>
      </c>
      <c r="U117" s="121">
        <v>2</v>
      </c>
      <c r="V117" s="703">
        <v>74.239999999999995</v>
      </c>
      <c r="W117" s="703">
        <v>0.72</v>
      </c>
      <c r="X117" s="703">
        <v>22.03</v>
      </c>
      <c r="Y117" s="689"/>
      <c r="Z117" s="666"/>
      <c r="AA117" s="607"/>
      <c r="AB117" s="607"/>
      <c r="AC117" s="538" t="s">
        <v>73</v>
      </c>
      <c r="AD117" s="607"/>
      <c r="AE117" s="607"/>
      <c r="AF117" s="607" t="s">
        <v>55</v>
      </c>
      <c r="AG117" s="607" t="s">
        <v>55</v>
      </c>
      <c r="AH117" s="704" t="s">
        <v>32</v>
      </c>
      <c r="AI117" s="40" t="s">
        <v>4169</v>
      </c>
      <c r="AJ117" s="24"/>
      <c r="AK117" s="24"/>
      <c r="AL117" s="24"/>
      <c r="AM117" s="26"/>
      <c r="AN117" s="24"/>
      <c r="AO117" s="24"/>
      <c r="AP117" s="24"/>
      <c r="AQ117" s="24"/>
      <c r="AR117" s="24"/>
      <c r="AS117" s="24"/>
    </row>
    <row r="118" spans="1:45" ht="19.5">
      <c r="A118" s="695">
        <v>45400</v>
      </c>
      <c r="B118" s="536">
        <v>104</v>
      </c>
      <c r="C118" s="696">
        <v>11232</v>
      </c>
      <c r="D118" s="697">
        <v>2402627</v>
      </c>
      <c r="E118" s="697" t="s">
        <v>39</v>
      </c>
      <c r="F118" s="697" t="s">
        <v>55</v>
      </c>
      <c r="G118" s="664">
        <v>13.42</v>
      </c>
      <c r="H118" s="664"/>
      <c r="I118" s="666">
        <v>13.5</v>
      </c>
      <c r="J118" s="538"/>
      <c r="K118" s="121">
        <v>4.4000000000000004</v>
      </c>
      <c r="L118" s="121">
        <v>34</v>
      </c>
      <c r="M118" s="121">
        <v>9.8000000000000007</v>
      </c>
      <c r="N118" s="121">
        <v>16.600000000000001</v>
      </c>
      <c r="O118" s="690">
        <f>GG[[#This Row],[G 900µ]]+GG[[#This Row],[G 800µ]]+GG[[#This Row],[G 710µ]]</f>
        <v>60.4</v>
      </c>
      <c r="P118" s="121"/>
      <c r="Q118" s="121">
        <v>19.8</v>
      </c>
      <c r="R118" s="121"/>
      <c r="S118" s="121"/>
      <c r="T118" s="121">
        <v>7.2</v>
      </c>
      <c r="U118" s="121">
        <v>3</v>
      </c>
      <c r="V118" s="698">
        <v>75.680000000000007</v>
      </c>
      <c r="W118" s="698">
        <v>0.2</v>
      </c>
      <c r="X118" s="698">
        <v>21.26</v>
      </c>
      <c r="Y118" s="689">
        <v>2</v>
      </c>
      <c r="Z118" s="666">
        <v>21</v>
      </c>
      <c r="AA118" s="538"/>
      <c r="AB118" s="538"/>
      <c r="AC118" s="538"/>
      <c r="AD118" s="538" t="s">
        <v>55</v>
      </c>
      <c r="AE118" s="538" t="s">
        <v>55</v>
      </c>
      <c r="AF118" s="538" t="s">
        <v>55</v>
      </c>
      <c r="AG118" s="538" t="s">
        <v>55</v>
      </c>
      <c r="AH118" s="699" t="s">
        <v>32</v>
      </c>
      <c r="AI118" s="1281" t="s">
        <v>4170</v>
      </c>
      <c r="AJ118" s="24"/>
      <c r="AK118" s="24"/>
      <c r="AL118" s="24"/>
      <c r="AM118" s="26"/>
      <c r="AN118" s="24"/>
      <c r="AO118" s="24"/>
      <c r="AP118" s="24"/>
      <c r="AQ118" s="24"/>
      <c r="AR118" s="24"/>
      <c r="AS118" s="24"/>
    </row>
    <row r="119" spans="1:45" ht="19.5">
      <c r="A119" s="700">
        <v>45402</v>
      </c>
      <c r="B119" s="606">
        <v>104</v>
      </c>
      <c r="C119" s="701">
        <v>0.45833333333333331</v>
      </c>
      <c r="D119" s="702">
        <v>2402665</v>
      </c>
      <c r="E119" s="702" t="s">
        <v>39</v>
      </c>
      <c r="F119" s="702" t="s">
        <v>55</v>
      </c>
      <c r="G119" s="664">
        <v>12.5</v>
      </c>
      <c r="H119" s="664"/>
      <c r="I119" s="666"/>
      <c r="J119" s="607"/>
      <c r="K119" s="121"/>
      <c r="L119" s="121"/>
      <c r="M119" s="121"/>
      <c r="N119" s="121"/>
      <c r="O119" s="690"/>
      <c r="P119" s="121"/>
      <c r="Q119" s="121"/>
      <c r="R119" s="121"/>
      <c r="S119" s="121"/>
      <c r="T119" s="121"/>
      <c r="U119" s="121"/>
      <c r="V119" s="703">
        <v>74.2</v>
      </c>
      <c r="W119" s="703">
        <v>0.45</v>
      </c>
      <c r="X119" s="703">
        <v>22.94</v>
      </c>
      <c r="Y119" s="689"/>
      <c r="Z119" s="666"/>
      <c r="AA119" s="607"/>
      <c r="AB119" s="607"/>
      <c r="AC119" s="538" t="s">
        <v>73</v>
      </c>
      <c r="AD119" s="607" t="s">
        <v>55</v>
      </c>
      <c r="AE119" s="607" t="s">
        <v>55</v>
      </c>
      <c r="AF119" s="607" t="s">
        <v>55</v>
      </c>
      <c r="AG119" s="607" t="s">
        <v>55</v>
      </c>
      <c r="AH119" s="704" t="s">
        <v>32</v>
      </c>
      <c r="AI119" s="40" t="s">
        <v>4171</v>
      </c>
      <c r="AJ119" s="24"/>
      <c r="AK119" s="24"/>
      <c r="AL119" s="24"/>
      <c r="AM119" s="26"/>
      <c r="AN119" s="24"/>
      <c r="AO119" s="24"/>
      <c r="AP119" s="24"/>
      <c r="AQ119" s="24"/>
      <c r="AR119" s="24"/>
      <c r="AS119" s="24"/>
    </row>
    <row r="120" spans="1:45" ht="19.5">
      <c r="A120" s="695">
        <v>45402</v>
      </c>
      <c r="B120" s="536">
        <v>104</v>
      </c>
      <c r="C120" s="696">
        <v>0.5625</v>
      </c>
      <c r="D120" s="697">
        <v>2402668</v>
      </c>
      <c r="E120" s="697" t="s">
        <v>21</v>
      </c>
      <c r="F120" s="697" t="s">
        <v>55</v>
      </c>
      <c r="G120" s="664">
        <v>12.05</v>
      </c>
      <c r="H120" s="664"/>
      <c r="I120" s="666"/>
      <c r="J120" s="538"/>
      <c r="K120" s="121"/>
      <c r="L120" s="121"/>
      <c r="M120" s="121"/>
      <c r="N120" s="121"/>
      <c r="O120" s="690"/>
      <c r="P120" s="121"/>
      <c r="Q120" s="121"/>
      <c r="R120" s="121"/>
      <c r="S120" s="121"/>
      <c r="T120" s="121"/>
      <c r="U120" s="121"/>
      <c r="V120" s="698">
        <v>73.959999999999994</v>
      </c>
      <c r="W120" s="698">
        <v>0.56999999999999995</v>
      </c>
      <c r="X120" s="698">
        <v>23.33</v>
      </c>
      <c r="Y120" s="689">
        <v>4</v>
      </c>
      <c r="Z120" s="666">
        <v>50</v>
      </c>
      <c r="AA120" s="538"/>
      <c r="AB120" s="538"/>
      <c r="AC120" s="538" t="s">
        <v>73</v>
      </c>
      <c r="AD120" s="538"/>
      <c r="AE120" s="538"/>
      <c r="AF120" s="538" t="s">
        <v>55</v>
      </c>
      <c r="AG120" s="538" t="s">
        <v>55</v>
      </c>
      <c r="AH120" s="699" t="s">
        <v>32</v>
      </c>
      <c r="AI120" s="1281" t="s">
        <v>4172</v>
      </c>
      <c r="AJ120" s="24"/>
      <c r="AK120" s="24"/>
      <c r="AL120" s="24"/>
      <c r="AM120" s="26"/>
      <c r="AN120" s="24"/>
      <c r="AO120" s="24"/>
      <c r="AP120" s="24"/>
      <c r="AQ120" s="24"/>
      <c r="AR120" s="24"/>
      <c r="AS120" s="24"/>
    </row>
    <row r="121" spans="1:45" ht="19.5">
      <c r="A121" s="700">
        <v>45404</v>
      </c>
      <c r="B121" s="606">
        <v>104</v>
      </c>
      <c r="C121" s="701">
        <v>0.41111111111111109</v>
      </c>
      <c r="D121" s="702">
        <v>2402703</v>
      </c>
      <c r="E121" s="702" t="s">
        <v>39</v>
      </c>
      <c r="F121" s="702" t="s">
        <v>55</v>
      </c>
      <c r="G121" s="664">
        <v>12.11</v>
      </c>
      <c r="H121" s="664">
        <v>12.3</v>
      </c>
      <c r="I121" s="666"/>
      <c r="J121" s="607"/>
      <c r="K121" s="121">
        <v>7.6</v>
      </c>
      <c r="L121" s="121">
        <v>34</v>
      </c>
      <c r="M121" s="121">
        <v>9.8000000000000007</v>
      </c>
      <c r="N121" s="121">
        <v>16.8</v>
      </c>
      <c r="O121" s="690">
        <f>GG[[#This Row],[G 900µ]]+GG[[#This Row],[G 800µ]]+GG[[#This Row],[G 710µ]]</f>
        <v>60.599999999999994</v>
      </c>
      <c r="P121" s="121"/>
      <c r="Q121" s="121">
        <v>20.6</v>
      </c>
      <c r="R121" s="121"/>
      <c r="S121" s="121"/>
      <c r="T121" s="121">
        <v>8</v>
      </c>
      <c r="U121" s="121">
        <v>2.4</v>
      </c>
      <c r="V121" s="703">
        <v>73.72</v>
      </c>
      <c r="W121" s="703">
        <v>0.46</v>
      </c>
      <c r="X121" s="703">
        <v>22.89</v>
      </c>
      <c r="Y121" s="689"/>
      <c r="Z121" s="666"/>
      <c r="AA121" s="607"/>
      <c r="AB121" s="607"/>
      <c r="AC121" s="538" t="s">
        <v>73</v>
      </c>
      <c r="AD121" s="607" t="s">
        <v>55</v>
      </c>
      <c r="AE121" s="607" t="s">
        <v>55</v>
      </c>
      <c r="AF121" s="607" t="s">
        <v>55</v>
      </c>
      <c r="AG121" s="607" t="s">
        <v>55</v>
      </c>
      <c r="AH121" s="704" t="s">
        <v>32</v>
      </c>
      <c r="AI121" s="40" t="s">
        <v>4173</v>
      </c>
      <c r="AJ121" s="24"/>
      <c r="AK121" s="24"/>
      <c r="AL121" s="24"/>
      <c r="AM121" s="26"/>
      <c r="AN121" s="24"/>
      <c r="AO121" s="24"/>
      <c r="AP121" s="24"/>
      <c r="AQ121" s="24"/>
      <c r="AR121" s="24"/>
      <c r="AS121" s="24"/>
    </row>
    <row r="122" spans="1:45" ht="19.5">
      <c r="A122" s="695">
        <v>45405</v>
      </c>
      <c r="B122" s="536">
        <v>104</v>
      </c>
      <c r="C122" s="696">
        <v>0.39583333333333331</v>
      </c>
      <c r="D122" s="697">
        <v>2402723</v>
      </c>
      <c r="E122" s="697" t="s">
        <v>39</v>
      </c>
      <c r="F122" s="697" t="s">
        <v>55</v>
      </c>
      <c r="G122" s="664">
        <v>12.8</v>
      </c>
      <c r="H122" s="664"/>
      <c r="I122" s="666"/>
      <c r="J122" s="538"/>
      <c r="K122" s="121"/>
      <c r="L122" s="121"/>
      <c r="M122" s="121"/>
      <c r="N122" s="121"/>
      <c r="O122" s="690"/>
      <c r="P122" s="121"/>
      <c r="Q122" s="121"/>
      <c r="R122" s="121"/>
      <c r="S122" s="121"/>
      <c r="T122" s="121"/>
      <c r="U122" s="121"/>
      <c r="V122" s="698">
        <v>74.84</v>
      </c>
      <c r="W122" s="698">
        <v>-0.02</v>
      </c>
      <c r="X122" s="698">
        <v>24.1</v>
      </c>
      <c r="Y122" s="689"/>
      <c r="Z122" s="666"/>
      <c r="AA122" s="538"/>
      <c r="AB122" s="538"/>
      <c r="AC122" s="538" t="s">
        <v>73</v>
      </c>
      <c r="AD122" s="538" t="s">
        <v>55</v>
      </c>
      <c r="AE122" s="538" t="s">
        <v>55</v>
      </c>
      <c r="AF122" s="538" t="s">
        <v>55</v>
      </c>
      <c r="AG122" s="538" t="s">
        <v>55</v>
      </c>
      <c r="AH122" s="699" t="s">
        <v>32</v>
      </c>
      <c r="AI122" s="1281" t="s">
        <v>4174</v>
      </c>
      <c r="AJ122" s="24"/>
      <c r="AK122" s="24"/>
      <c r="AL122" s="24"/>
      <c r="AM122" s="26"/>
      <c r="AN122" s="24"/>
      <c r="AO122" s="24"/>
      <c r="AP122" s="24"/>
      <c r="AQ122" s="24"/>
      <c r="AR122" s="24"/>
      <c r="AS122" s="24"/>
    </row>
    <row r="123" spans="1:45" ht="19.5">
      <c r="A123" s="700">
        <v>45405</v>
      </c>
      <c r="B123" s="606">
        <v>104</v>
      </c>
      <c r="C123" s="701">
        <v>0.47916666666666669</v>
      </c>
      <c r="D123" s="702">
        <v>2402728</v>
      </c>
      <c r="E123" s="702" t="s">
        <v>21</v>
      </c>
      <c r="F123" s="702" t="s">
        <v>55</v>
      </c>
      <c r="G123" s="664">
        <v>12.93</v>
      </c>
      <c r="H123" s="664"/>
      <c r="I123" s="666"/>
      <c r="J123" s="607"/>
      <c r="K123" s="121"/>
      <c r="L123" s="121"/>
      <c r="M123" s="121"/>
      <c r="N123" s="121"/>
      <c r="O123" s="690"/>
      <c r="P123" s="121"/>
      <c r="Q123" s="121"/>
      <c r="R123" s="121"/>
      <c r="S123" s="121"/>
      <c r="T123" s="121"/>
      <c r="U123" s="121"/>
      <c r="V123" s="703">
        <v>73.819999999999993</v>
      </c>
      <c r="W123" s="703">
        <v>0.26</v>
      </c>
      <c r="X123" s="703">
        <v>23.93</v>
      </c>
      <c r="Y123" s="689"/>
      <c r="Z123" s="666"/>
      <c r="AA123" s="607"/>
      <c r="AB123" s="607"/>
      <c r="AC123" s="538" t="s">
        <v>73</v>
      </c>
      <c r="AD123" s="607"/>
      <c r="AE123" s="607"/>
      <c r="AF123" s="607" t="s">
        <v>55</v>
      </c>
      <c r="AG123" s="607" t="s">
        <v>55</v>
      </c>
      <c r="AH123" s="704" t="s">
        <v>32</v>
      </c>
      <c r="AI123" s="40" t="s">
        <v>4175</v>
      </c>
      <c r="AJ123" s="24"/>
      <c r="AK123" s="24"/>
      <c r="AL123" s="24"/>
      <c r="AM123" s="26"/>
      <c r="AN123" s="24"/>
      <c r="AO123" s="24"/>
      <c r="AP123" s="24"/>
      <c r="AQ123" s="24"/>
      <c r="AR123" s="24"/>
      <c r="AS123" s="24"/>
    </row>
    <row r="124" spans="1:45" ht="19.5">
      <c r="A124" s="695">
        <v>45406</v>
      </c>
      <c r="B124" s="536">
        <v>104</v>
      </c>
      <c r="C124" s="696">
        <v>0.45833333333333331</v>
      </c>
      <c r="D124" s="697">
        <v>2402751</v>
      </c>
      <c r="E124" s="697" t="s">
        <v>39</v>
      </c>
      <c r="F124" s="697" t="s">
        <v>55</v>
      </c>
      <c r="G124" s="664">
        <v>13.06</v>
      </c>
      <c r="H124" s="664"/>
      <c r="I124" s="666"/>
      <c r="J124" s="538">
        <v>0.58699999999999997</v>
      </c>
      <c r="K124" s="121">
        <v>6</v>
      </c>
      <c r="L124" s="121">
        <v>33</v>
      </c>
      <c r="M124" s="121">
        <v>13</v>
      </c>
      <c r="N124" s="121">
        <v>17.600000000000001</v>
      </c>
      <c r="O124" s="690">
        <f>GG[[#This Row],[G 900µ]]+GG[[#This Row],[G 800µ]]+GG[[#This Row],[G 710µ]]</f>
        <v>63.6</v>
      </c>
      <c r="P124" s="121"/>
      <c r="Q124" s="121">
        <v>20.2</v>
      </c>
      <c r="R124" s="121"/>
      <c r="S124" s="121"/>
      <c r="T124" s="121">
        <v>6</v>
      </c>
      <c r="U124" s="121">
        <v>3</v>
      </c>
      <c r="V124" s="698">
        <v>75.150000000000006</v>
      </c>
      <c r="W124" s="698">
        <v>-0.05</v>
      </c>
      <c r="X124" s="698">
        <v>24.31</v>
      </c>
      <c r="Y124" s="689"/>
      <c r="Z124" s="666"/>
      <c r="AA124" s="538"/>
      <c r="AB124" s="538"/>
      <c r="AC124" s="538"/>
      <c r="AD124" s="538" t="s">
        <v>55</v>
      </c>
      <c r="AE124" s="538" t="s">
        <v>55</v>
      </c>
      <c r="AF124" s="538" t="s">
        <v>55</v>
      </c>
      <c r="AG124" s="538" t="s">
        <v>55</v>
      </c>
      <c r="AH124" s="699" t="s">
        <v>32</v>
      </c>
      <c r="AI124" s="1281" t="s">
        <v>4176</v>
      </c>
      <c r="AJ124" s="24"/>
      <c r="AK124" s="24"/>
      <c r="AL124" s="24"/>
      <c r="AM124" s="26"/>
      <c r="AN124" s="24"/>
      <c r="AO124" s="24"/>
      <c r="AP124" s="24"/>
      <c r="AQ124" s="24"/>
      <c r="AR124" s="24"/>
      <c r="AS124" s="24"/>
    </row>
    <row r="125" spans="1:45" ht="19.5">
      <c r="A125" s="700">
        <v>45407</v>
      </c>
      <c r="B125" s="606">
        <v>104</v>
      </c>
      <c r="C125" s="701">
        <v>0.4375</v>
      </c>
      <c r="D125" s="702">
        <v>2402775</v>
      </c>
      <c r="E125" s="702" t="s">
        <v>39</v>
      </c>
      <c r="F125" s="702" t="s">
        <v>55</v>
      </c>
      <c r="G125" s="664">
        <v>12.61</v>
      </c>
      <c r="H125" s="664">
        <v>12.8</v>
      </c>
      <c r="I125" s="666"/>
      <c r="J125" s="607"/>
      <c r="K125" s="121">
        <v>4</v>
      </c>
      <c r="L125" s="121">
        <v>29.2</v>
      </c>
      <c r="M125" s="121">
        <v>9.4</v>
      </c>
      <c r="N125" s="121">
        <v>21.2</v>
      </c>
      <c r="O125" s="690">
        <f>GG[[#This Row],[G 900µ]]+GG[[#This Row],[G 800µ]]+GG[[#This Row],[G 710µ]]</f>
        <v>59.8</v>
      </c>
      <c r="P125" s="121"/>
      <c r="Q125" s="121">
        <v>26.2</v>
      </c>
      <c r="R125" s="121"/>
      <c r="S125" s="121"/>
      <c r="T125" s="121">
        <v>6</v>
      </c>
      <c r="U125" s="121">
        <v>1.4</v>
      </c>
      <c r="V125" s="703">
        <v>74.58</v>
      </c>
      <c r="W125" s="703">
        <v>0.01</v>
      </c>
      <c r="X125" s="703">
        <v>24.09</v>
      </c>
      <c r="Y125" s="689"/>
      <c r="Z125" s="666"/>
      <c r="AA125" s="607">
        <v>0.85</v>
      </c>
      <c r="AB125" s="607"/>
      <c r="AC125" s="538" t="s">
        <v>73</v>
      </c>
      <c r="AD125" s="607" t="s">
        <v>55</v>
      </c>
      <c r="AE125" s="607" t="s">
        <v>55</v>
      </c>
      <c r="AF125" s="607" t="s">
        <v>55</v>
      </c>
      <c r="AG125" s="607" t="s">
        <v>55</v>
      </c>
      <c r="AH125" s="704" t="s">
        <v>32</v>
      </c>
      <c r="AI125" s="40" t="s">
        <v>4177</v>
      </c>
      <c r="AJ125" s="24"/>
      <c r="AK125" s="24"/>
      <c r="AL125" s="24"/>
      <c r="AM125" s="26"/>
      <c r="AN125" s="24"/>
      <c r="AO125" s="24"/>
      <c r="AP125" s="24"/>
      <c r="AQ125" s="24"/>
      <c r="AR125" s="24"/>
      <c r="AS125" s="24"/>
    </row>
    <row r="126" spans="1:45" ht="19.5">
      <c r="A126" s="695">
        <v>45408</v>
      </c>
      <c r="B126" s="536">
        <v>104</v>
      </c>
      <c r="C126" s="696">
        <v>0.41666666666666669</v>
      </c>
      <c r="D126" s="697">
        <v>2402794</v>
      </c>
      <c r="E126" s="697" t="s">
        <v>39</v>
      </c>
      <c r="F126" s="697" t="s">
        <v>55</v>
      </c>
      <c r="G126" s="664">
        <v>13.3</v>
      </c>
      <c r="H126" s="664">
        <v>13.01</v>
      </c>
      <c r="I126" s="666"/>
      <c r="J126" s="538"/>
      <c r="K126" s="121">
        <v>7</v>
      </c>
      <c r="L126" s="121">
        <v>36.200000000000003</v>
      </c>
      <c r="M126" s="121">
        <v>7</v>
      </c>
      <c r="N126" s="121">
        <v>15</v>
      </c>
      <c r="O126" s="690">
        <f>GG[[#This Row],[G 900µ]]+GG[[#This Row],[G 800µ]]+GG[[#This Row],[G 710µ]]</f>
        <v>58.2</v>
      </c>
      <c r="P126" s="121"/>
      <c r="Q126" s="121">
        <v>22</v>
      </c>
      <c r="R126" s="121"/>
      <c r="S126" s="121"/>
      <c r="T126" s="121">
        <v>7</v>
      </c>
      <c r="U126" s="121">
        <v>4</v>
      </c>
      <c r="V126" s="698">
        <v>74.959999999999994</v>
      </c>
      <c r="W126" s="698">
        <v>0.19</v>
      </c>
      <c r="X126" s="698">
        <v>22.31</v>
      </c>
      <c r="Y126" s="689"/>
      <c r="Z126" s="666"/>
      <c r="AA126" s="538"/>
      <c r="AB126" s="538"/>
      <c r="AC126" s="538"/>
      <c r="AD126" s="538" t="s">
        <v>55</v>
      </c>
      <c r="AE126" s="538" t="s">
        <v>55</v>
      </c>
      <c r="AF126" s="538" t="s">
        <v>55</v>
      </c>
      <c r="AG126" s="538" t="s">
        <v>55</v>
      </c>
      <c r="AH126" s="699" t="s">
        <v>32</v>
      </c>
      <c r="AI126" s="1281" t="s">
        <v>4178</v>
      </c>
      <c r="AJ126" s="24"/>
      <c r="AK126" s="24"/>
      <c r="AL126" s="24"/>
      <c r="AM126" s="26"/>
      <c r="AN126" s="24"/>
      <c r="AO126" s="24"/>
      <c r="AP126" s="24"/>
      <c r="AQ126" s="24"/>
      <c r="AR126" s="24"/>
      <c r="AS126" s="24"/>
    </row>
    <row r="127" spans="1:45" ht="19.5">
      <c r="A127" s="700">
        <v>45408</v>
      </c>
      <c r="B127" s="606">
        <v>104</v>
      </c>
      <c r="C127" s="701">
        <v>0.60416666666666663</v>
      </c>
      <c r="D127" s="702">
        <v>2402807</v>
      </c>
      <c r="E127" s="702" t="s">
        <v>21</v>
      </c>
      <c r="F127" s="702" t="s">
        <v>55</v>
      </c>
      <c r="G127" s="664">
        <v>14.03</v>
      </c>
      <c r="H127" s="664"/>
      <c r="I127" s="666"/>
      <c r="J127" s="607">
        <v>0.64700000000000002</v>
      </c>
      <c r="K127" s="121"/>
      <c r="L127" s="121"/>
      <c r="M127" s="121"/>
      <c r="N127" s="121"/>
      <c r="O127" s="690"/>
      <c r="P127" s="121"/>
      <c r="Q127" s="121"/>
      <c r="R127" s="121"/>
      <c r="S127" s="121"/>
      <c r="T127" s="121"/>
      <c r="U127" s="121"/>
      <c r="V127" s="703">
        <v>73.14</v>
      </c>
      <c r="W127" s="703">
        <v>0.9</v>
      </c>
      <c r="X127" s="703">
        <v>22.19</v>
      </c>
      <c r="Y127" s="689"/>
      <c r="Z127" s="666"/>
      <c r="AA127" s="607"/>
      <c r="AB127" s="607"/>
      <c r="AC127" s="607"/>
      <c r="AD127" s="607"/>
      <c r="AE127" s="607"/>
      <c r="AF127" s="607" t="s">
        <v>55</v>
      </c>
      <c r="AG127" s="607" t="s">
        <v>55</v>
      </c>
      <c r="AH127" s="704" t="s">
        <v>32</v>
      </c>
      <c r="AI127" s="40" t="s">
        <v>4179</v>
      </c>
      <c r="AJ127" s="24"/>
      <c r="AK127" s="24"/>
      <c r="AL127" s="24"/>
      <c r="AM127" s="26"/>
      <c r="AN127" s="24"/>
      <c r="AO127" s="24"/>
      <c r="AP127" s="24"/>
      <c r="AQ127" s="24"/>
      <c r="AR127" s="24"/>
      <c r="AS127" s="24"/>
    </row>
    <row r="128" spans="1:45" ht="15.75">
      <c r="A128" s="695">
        <v>45409</v>
      </c>
      <c r="B128" s="536">
        <v>104</v>
      </c>
      <c r="C128" s="696">
        <v>0.4375</v>
      </c>
      <c r="D128" s="697">
        <v>2402824</v>
      </c>
      <c r="E128" s="697" t="s">
        <v>21</v>
      </c>
      <c r="F128" s="697" t="s">
        <v>55</v>
      </c>
      <c r="G128" s="664">
        <v>14.2</v>
      </c>
      <c r="H128" s="664"/>
      <c r="I128" s="666"/>
      <c r="J128" s="538"/>
      <c r="K128" s="121">
        <v>7</v>
      </c>
      <c r="L128" s="121">
        <v>35</v>
      </c>
      <c r="M128" s="121">
        <v>12</v>
      </c>
      <c r="N128" s="121">
        <v>16</v>
      </c>
      <c r="O128" s="690">
        <f>GG[[#This Row],[G 900µ]]+GG[[#This Row],[G 800µ]]+GG[[#This Row],[G 710µ]]</f>
        <v>63</v>
      </c>
      <c r="P128" s="121"/>
      <c r="Q128" s="121">
        <v>21</v>
      </c>
      <c r="R128" s="121"/>
      <c r="S128" s="121"/>
      <c r="T128" s="121">
        <v>6</v>
      </c>
      <c r="U128" s="121">
        <v>2</v>
      </c>
      <c r="V128" s="698">
        <v>75.69</v>
      </c>
      <c r="W128" s="698">
        <v>-0.15</v>
      </c>
      <c r="X128" s="698">
        <v>24.14</v>
      </c>
      <c r="Y128" s="689"/>
      <c r="Z128" s="666"/>
      <c r="AA128" s="538"/>
      <c r="AB128" s="538"/>
      <c r="AC128" s="538"/>
      <c r="AD128" s="538"/>
      <c r="AE128" s="538"/>
      <c r="AF128" s="538" t="s">
        <v>55</v>
      </c>
      <c r="AG128" s="538" t="s">
        <v>55</v>
      </c>
      <c r="AH128" s="699" t="s">
        <v>32</v>
      </c>
      <c r="AI128" s="1281" t="s">
        <v>4180</v>
      </c>
    </row>
    <row r="129" spans="1:35" ht="15.75">
      <c r="A129" s="700">
        <v>45409</v>
      </c>
      <c r="B129" s="606">
        <v>104</v>
      </c>
      <c r="C129" s="701">
        <v>0.45833333333333331</v>
      </c>
      <c r="D129" s="702">
        <v>2402828</v>
      </c>
      <c r="E129" s="702" t="s">
        <v>39</v>
      </c>
      <c r="F129" s="702" t="s">
        <v>55</v>
      </c>
      <c r="G129" s="664">
        <v>13.9</v>
      </c>
      <c r="H129" s="664"/>
      <c r="I129" s="666"/>
      <c r="J129" s="607"/>
      <c r="K129" s="121"/>
      <c r="L129" s="121"/>
      <c r="M129" s="121"/>
      <c r="N129" s="121"/>
      <c r="O129" s="690"/>
      <c r="P129" s="121"/>
      <c r="Q129" s="121"/>
      <c r="R129" s="121"/>
      <c r="S129" s="121"/>
      <c r="T129" s="121"/>
      <c r="U129" s="121"/>
      <c r="V129" s="703">
        <v>75.36</v>
      </c>
      <c r="W129" s="703">
        <v>0.03</v>
      </c>
      <c r="X129" s="703">
        <v>23.93</v>
      </c>
      <c r="Y129" s="689"/>
      <c r="Z129" s="666"/>
      <c r="AA129" s="607"/>
      <c r="AB129" s="607"/>
      <c r="AC129" s="607"/>
      <c r="AD129" s="607" t="s">
        <v>55</v>
      </c>
      <c r="AE129" s="607" t="s">
        <v>55</v>
      </c>
      <c r="AF129" s="607" t="s">
        <v>55</v>
      </c>
      <c r="AG129" s="607" t="s">
        <v>55</v>
      </c>
      <c r="AH129" s="704" t="s">
        <v>32</v>
      </c>
      <c r="AI129" s="40" t="s">
        <v>4181</v>
      </c>
    </row>
    <row r="130" spans="1:35" ht="15.75">
      <c r="A130" s="695">
        <v>45411</v>
      </c>
      <c r="B130" s="536">
        <v>104</v>
      </c>
      <c r="C130" s="696">
        <v>0.45833333333333331</v>
      </c>
      <c r="D130" s="697">
        <v>2402858</v>
      </c>
      <c r="E130" s="697" t="s">
        <v>39</v>
      </c>
      <c r="F130" s="697" t="s">
        <v>55</v>
      </c>
      <c r="G130" s="664">
        <v>14.07</v>
      </c>
      <c r="H130" s="664">
        <v>13.85</v>
      </c>
      <c r="I130" s="666"/>
      <c r="J130" s="538"/>
      <c r="K130" s="121">
        <v>5.6</v>
      </c>
      <c r="L130" s="121">
        <v>28</v>
      </c>
      <c r="M130" s="121">
        <v>10.199999999999999</v>
      </c>
      <c r="N130" s="121">
        <v>20</v>
      </c>
      <c r="O130" s="690">
        <f>GG[[#This Row],[G 900µ]]+GG[[#This Row],[G 800µ]]+GG[[#This Row],[G 710µ]]</f>
        <v>58.2</v>
      </c>
      <c r="P130" s="121"/>
      <c r="Q130" s="121">
        <v>25</v>
      </c>
      <c r="R130" s="121"/>
      <c r="S130" s="121"/>
      <c r="T130" s="121">
        <v>8</v>
      </c>
      <c r="U130" s="121">
        <v>1.2</v>
      </c>
      <c r="V130" s="698">
        <v>75.989999999999995</v>
      </c>
      <c r="W130" s="698">
        <v>-0.36</v>
      </c>
      <c r="X130" s="698">
        <v>22.73</v>
      </c>
      <c r="Y130" s="689"/>
      <c r="Z130" s="666"/>
      <c r="AA130" s="538">
        <v>0.87</v>
      </c>
      <c r="AB130" s="538"/>
      <c r="AC130" s="538"/>
      <c r="AD130" s="538" t="s">
        <v>55</v>
      </c>
      <c r="AE130" s="538" t="s">
        <v>55</v>
      </c>
      <c r="AF130" s="538" t="s">
        <v>55</v>
      </c>
      <c r="AG130" s="538" t="s">
        <v>55</v>
      </c>
      <c r="AH130" s="699" t="s">
        <v>32</v>
      </c>
      <c r="AI130" s="1281" t="s">
        <v>4182</v>
      </c>
    </row>
    <row r="131" spans="1:35" ht="15.75">
      <c r="A131" s="700">
        <v>45412</v>
      </c>
      <c r="B131" s="606">
        <v>104</v>
      </c>
      <c r="C131" s="701">
        <v>0.42708333333333331</v>
      </c>
      <c r="D131" s="702">
        <v>2402874</v>
      </c>
      <c r="E131" s="702" t="s">
        <v>39</v>
      </c>
      <c r="F131" s="702" t="s">
        <v>55</v>
      </c>
      <c r="G131" s="664">
        <v>14.1</v>
      </c>
      <c r="H131" s="664"/>
      <c r="I131" s="666">
        <v>13.9</v>
      </c>
      <c r="J131" s="607"/>
      <c r="K131" s="121">
        <v>6.4</v>
      </c>
      <c r="L131" s="121">
        <v>27.8</v>
      </c>
      <c r="M131" s="121">
        <v>12.8</v>
      </c>
      <c r="N131" s="121">
        <v>18</v>
      </c>
      <c r="O131" s="690">
        <f>GG[[#This Row],[G 900µ]]+GG[[#This Row],[G 800µ]]+GG[[#This Row],[G 710µ]]</f>
        <v>58.6</v>
      </c>
      <c r="P131" s="121"/>
      <c r="Q131" s="121">
        <v>21.2</v>
      </c>
      <c r="R131" s="121"/>
      <c r="S131" s="121"/>
      <c r="T131" s="121">
        <v>8.1999999999999993</v>
      </c>
      <c r="U131" s="121">
        <v>2.6</v>
      </c>
      <c r="V131" s="703">
        <v>73.8</v>
      </c>
      <c r="W131" s="703">
        <v>0.04</v>
      </c>
      <c r="X131" s="703">
        <v>23.03</v>
      </c>
      <c r="Y131" s="689"/>
      <c r="Z131" s="666"/>
      <c r="AA131" s="607"/>
      <c r="AB131" s="607"/>
      <c r="AC131" s="607"/>
      <c r="AD131" s="607"/>
      <c r="AE131" s="607"/>
      <c r="AF131" s="607" t="s">
        <v>55</v>
      </c>
      <c r="AG131" s="607" t="s">
        <v>55</v>
      </c>
      <c r="AH131" s="704" t="s">
        <v>32</v>
      </c>
      <c r="AI131" s="40" t="s">
        <v>4183</v>
      </c>
    </row>
    <row r="132" spans="1:35" ht="15.75">
      <c r="A132" s="695">
        <v>45412</v>
      </c>
      <c r="B132" s="536">
        <v>104</v>
      </c>
      <c r="C132" s="696">
        <v>0.54166666666666663</v>
      </c>
      <c r="D132" s="697">
        <v>2402879</v>
      </c>
      <c r="E132" s="697" t="s">
        <v>21</v>
      </c>
      <c r="F132" s="697" t="s">
        <v>55</v>
      </c>
      <c r="G132" s="664">
        <v>14.5</v>
      </c>
      <c r="H132" s="664"/>
      <c r="I132" s="666"/>
      <c r="J132" s="538"/>
      <c r="K132" s="121"/>
      <c r="L132" s="121"/>
      <c r="M132" s="121"/>
      <c r="N132" s="121"/>
      <c r="O132" s="690"/>
      <c r="P132" s="121"/>
      <c r="Q132" s="121"/>
      <c r="R132" s="121"/>
      <c r="S132" s="121"/>
      <c r="T132" s="121"/>
      <c r="U132" s="121"/>
      <c r="V132" s="698">
        <v>73.61</v>
      </c>
      <c r="W132" s="698">
        <v>0.18</v>
      </c>
      <c r="X132" s="698">
        <v>22.76</v>
      </c>
      <c r="Y132" s="689"/>
      <c r="Z132" s="666"/>
      <c r="AA132" s="538"/>
      <c r="AB132" s="538"/>
      <c r="AC132" s="538"/>
      <c r="AD132" s="538"/>
      <c r="AE132" s="538"/>
      <c r="AF132" s="538" t="s">
        <v>55</v>
      </c>
      <c r="AG132" s="538" t="s">
        <v>55</v>
      </c>
      <c r="AH132" s="699" t="s">
        <v>32</v>
      </c>
      <c r="AI132" s="1281" t="s">
        <v>4184</v>
      </c>
    </row>
    <row r="133" spans="1:35" ht="15.75">
      <c r="A133" s="56">
        <v>45419</v>
      </c>
      <c r="B133" s="41">
        <v>205</v>
      </c>
      <c r="C133" s="117">
        <v>0.41666666666666669</v>
      </c>
      <c r="D133" s="54">
        <v>2403005</v>
      </c>
      <c r="E133" s="54" t="s">
        <v>21</v>
      </c>
      <c r="F133" s="54" t="s">
        <v>55</v>
      </c>
      <c r="G133" s="49">
        <v>14.9</v>
      </c>
      <c r="H133" s="49">
        <v>14.9</v>
      </c>
      <c r="I133" s="45"/>
      <c r="J133" s="40">
        <v>0.69699999999999995</v>
      </c>
      <c r="K133" s="47">
        <v>7</v>
      </c>
      <c r="L133" s="47">
        <v>34.5</v>
      </c>
      <c r="M133" s="47">
        <v>8</v>
      </c>
      <c r="N133" s="47">
        <v>15</v>
      </c>
      <c r="O133" s="690">
        <f>GG[[#This Row],[G 900µ]]+GG[[#This Row],[G 800µ]]+GG[[#This Row],[G 710µ]]</f>
        <v>57.5</v>
      </c>
      <c r="P133" s="47"/>
      <c r="Q133" s="47">
        <v>19</v>
      </c>
      <c r="R133" s="47"/>
      <c r="S133" s="47"/>
      <c r="T133" s="47">
        <v>9</v>
      </c>
      <c r="U133" s="47">
        <v>4</v>
      </c>
      <c r="V133" s="55">
        <v>73.47</v>
      </c>
      <c r="W133" s="55">
        <v>0.44</v>
      </c>
      <c r="X133" s="55">
        <v>22.23</v>
      </c>
      <c r="Y133" s="689"/>
      <c r="Z133" s="666"/>
      <c r="AA133" s="40"/>
      <c r="AB133" s="40"/>
      <c r="AC133" s="40" t="s">
        <v>62</v>
      </c>
      <c r="AD133" s="40"/>
      <c r="AE133" s="40"/>
      <c r="AF133" s="40" t="s">
        <v>55</v>
      </c>
      <c r="AG133" s="40" t="s">
        <v>55</v>
      </c>
      <c r="AH133" s="40" t="s">
        <v>32</v>
      </c>
      <c r="AI133" s="40" t="s">
        <v>4185</v>
      </c>
    </row>
    <row r="134" spans="1:35" ht="15.75">
      <c r="A134" s="56">
        <v>45419</v>
      </c>
      <c r="B134" s="41">
        <v>205</v>
      </c>
      <c r="C134" s="117">
        <v>0.45833333333333331</v>
      </c>
      <c r="D134" s="54">
        <v>2403009</v>
      </c>
      <c r="E134" s="54" t="s">
        <v>39</v>
      </c>
      <c r="F134" s="54" t="s">
        <v>55</v>
      </c>
      <c r="G134" s="49">
        <v>14.6</v>
      </c>
      <c r="H134" s="49"/>
      <c r="I134" s="45"/>
      <c r="J134" s="40"/>
      <c r="K134" s="47"/>
      <c r="L134" s="47"/>
      <c r="M134" s="47"/>
      <c r="N134" s="47"/>
      <c r="O134" s="690"/>
      <c r="P134" s="47"/>
      <c r="Q134" s="47"/>
      <c r="R134" s="47"/>
      <c r="S134" s="47"/>
      <c r="T134" s="47"/>
      <c r="U134" s="47"/>
      <c r="V134" s="55">
        <v>74.290000000000006</v>
      </c>
      <c r="W134" s="55">
        <v>0.25</v>
      </c>
      <c r="X134" s="55">
        <v>21.88</v>
      </c>
      <c r="Y134" s="689"/>
      <c r="Z134" s="666"/>
      <c r="AA134" s="40"/>
      <c r="AB134" s="40"/>
      <c r="AC134" s="40" t="s">
        <v>62</v>
      </c>
      <c r="AD134" s="40" t="s">
        <v>55</v>
      </c>
      <c r="AE134" s="40" t="s">
        <v>55</v>
      </c>
      <c r="AF134" s="40" t="s">
        <v>55</v>
      </c>
      <c r="AG134" s="40" t="s">
        <v>55</v>
      </c>
      <c r="AH134" s="40" t="s">
        <v>32</v>
      </c>
      <c r="AI134" s="40" t="s">
        <v>4186</v>
      </c>
    </row>
    <row r="135" spans="1:35" ht="15.75">
      <c r="A135" s="56">
        <v>45420</v>
      </c>
      <c r="B135" s="41">
        <v>305</v>
      </c>
      <c r="C135" s="117">
        <v>0.375</v>
      </c>
      <c r="D135" s="54">
        <v>2403020</v>
      </c>
      <c r="E135" s="54" t="s">
        <v>21</v>
      </c>
      <c r="F135" s="54" t="s">
        <v>55</v>
      </c>
      <c r="G135" s="49">
        <v>14.71</v>
      </c>
      <c r="H135" s="49">
        <v>14.48</v>
      </c>
      <c r="I135" s="45"/>
      <c r="J135" s="40"/>
      <c r="K135" s="47">
        <v>7.8</v>
      </c>
      <c r="L135" s="47">
        <v>34.799999999999997</v>
      </c>
      <c r="M135" s="47">
        <v>10.4</v>
      </c>
      <c r="N135" s="47">
        <v>15.8</v>
      </c>
      <c r="O135" s="690">
        <f>GG[[#This Row],[G 900µ]]+GG[[#This Row],[G 800µ]]+GG[[#This Row],[G 710µ]]</f>
        <v>61</v>
      </c>
      <c r="P135" s="47"/>
      <c r="Q135" s="47">
        <v>18</v>
      </c>
      <c r="R135" s="47"/>
      <c r="S135" s="47"/>
      <c r="T135" s="47">
        <v>6.2</v>
      </c>
      <c r="U135" s="47">
        <v>1.6</v>
      </c>
      <c r="V135" s="55">
        <v>76.94</v>
      </c>
      <c r="W135" s="55">
        <v>0.04</v>
      </c>
      <c r="X135" s="55">
        <v>20.440000000000001</v>
      </c>
      <c r="Y135" s="689"/>
      <c r="Z135" s="666"/>
      <c r="AA135" s="40"/>
      <c r="AB135" s="40"/>
      <c r="AC135" s="40" t="s">
        <v>62</v>
      </c>
      <c r="AD135" s="40"/>
      <c r="AE135" s="40"/>
      <c r="AF135" s="40" t="s">
        <v>55</v>
      </c>
      <c r="AG135" s="40" t="s">
        <v>55</v>
      </c>
      <c r="AH135" s="40" t="s">
        <v>32</v>
      </c>
      <c r="AI135" s="40" t="s">
        <v>4187</v>
      </c>
    </row>
    <row r="136" spans="1:35" ht="15.75">
      <c r="A136" s="56">
        <v>45420</v>
      </c>
      <c r="B136" s="41">
        <v>305</v>
      </c>
      <c r="C136" s="117">
        <v>0.45833333333333331</v>
      </c>
      <c r="D136" s="54">
        <v>2403037</v>
      </c>
      <c r="E136" s="54" t="s">
        <v>39</v>
      </c>
      <c r="F136" s="54" t="s">
        <v>55</v>
      </c>
      <c r="G136" s="49">
        <v>13.99</v>
      </c>
      <c r="H136" s="49"/>
      <c r="I136" s="45"/>
      <c r="J136" s="40"/>
      <c r="K136" s="47"/>
      <c r="L136" s="47"/>
      <c r="M136" s="47"/>
      <c r="N136" s="47"/>
      <c r="O136" s="690"/>
      <c r="P136" s="47"/>
      <c r="Q136" s="47"/>
      <c r="R136" s="47"/>
      <c r="S136" s="47"/>
      <c r="T136" s="47"/>
      <c r="U136" s="47"/>
      <c r="V136" s="55">
        <v>75.180000000000007</v>
      </c>
      <c r="W136" s="55">
        <v>0.13</v>
      </c>
      <c r="X136" s="55">
        <v>21.11</v>
      </c>
      <c r="Y136" s="689"/>
      <c r="Z136" s="666"/>
      <c r="AA136" s="40"/>
      <c r="AB136" s="40"/>
      <c r="AC136" s="40"/>
      <c r="AD136" s="40" t="s">
        <v>55</v>
      </c>
      <c r="AE136" s="40" t="s">
        <v>55</v>
      </c>
      <c r="AF136" s="40" t="s">
        <v>55</v>
      </c>
      <c r="AG136" s="40" t="s">
        <v>55</v>
      </c>
      <c r="AH136" s="40" t="s">
        <v>32</v>
      </c>
      <c r="AI136" s="40" t="s">
        <v>4188</v>
      </c>
    </row>
    <row r="137" spans="1:35" ht="15.75">
      <c r="A137" s="56">
        <v>45420</v>
      </c>
      <c r="B137" s="41">
        <v>305</v>
      </c>
      <c r="C137" s="117">
        <v>0.58333333333333337</v>
      </c>
      <c r="D137" s="54">
        <v>2403043</v>
      </c>
      <c r="E137" s="54" t="s">
        <v>21</v>
      </c>
      <c r="F137" s="54" t="s">
        <v>55</v>
      </c>
      <c r="G137" s="49">
        <v>14.78</v>
      </c>
      <c r="H137" s="49"/>
      <c r="I137" s="45"/>
      <c r="J137" s="40"/>
      <c r="K137" s="47">
        <v>8</v>
      </c>
      <c r="L137" s="47">
        <v>40</v>
      </c>
      <c r="M137" s="47">
        <v>11</v>
      </c>
      <c r="N137" s="47">
        <v>14</v>
      </c>
      <c r="O137" s="690">
        <f>GG[[#This Row],[G 900µ]]+GG[[#This Row],[G 800µ]]+GG[[#This Row],[G 710µ]]</f>
        <v>65</v>
      </c>
      <c r="P137" s="47"/>
      <c r="Q137" s="47">
        <v>15</v>
      </c>
      <c r="R137" s="47"/>
      <c r="S137" s="47"/>
      <c r="T137" s="47">
        <v>5</v>
      </c>
      <c r="U137" s="47">
        <v>2</v>
      </c>
      <c r="V137" s="55">
        <v>76.14</v>
      </c>
      <c r="W137" s="55">
        <v>0.32</v>
      </c>
      <c r="X137" s="55">
        <v>20.59</v>
      </c>
      <c r="Y137" s="689">
        <v>1</v>
      </c>
      <c r="Z137" s="666">
        <v>35</v>
      </c>
      <c r="AA137" s="40"/>
      <c r="AB137" s="40"/>
      <c r="AC137" s="40" t="s">
        <v>46</v>
      </c>
      <c r="AD137" s="40"/>
      <c r="AE137" s="40"/>
      <c r="AF137" s="40" t="s">
        <v>55</v>
      </c>
      <c r="AG137" s="40" t="s">
        <v>55</v>
      </c>
      <c r="AH137" s="40" t="s">
        <v>32</v>
      </c>
      <c r="AI137" s="40" t="s">
        <v>4189</v>
      </c>
    </row>
    <row r="138" spans="1:35" ht="15.75">
      <c r="A138" s="56">
        <v>45421</v>
      </c>
      <c r="B138" s="41">
        <v>305</v>
      </c>
      <c r="C138" s="117">
        <v>0.375</v>
      </c>
      <c r="D138" s="54">
        <v>2403058</v>
      </c>
      <c r="E138" s="54" t="s">
        <v>21</v>
      </c>
      <c r="F138" s="54" t="s">
        <v>55</v>
      </c>
      <c r="G138" s="49">
        <v>14.72</v>
      </c>
      <c r="H138" s="49">
        <v>15</v>
      </c>
      <c r="I138" s="45">
        <v>14.5</v>
      </c>
      <c r="J138" s="40">
        <v>0.65900000000000003</v>
      </c>
      <c r="K138" s="47"/>
      <c r="L138" s="47"/>
      <c r="M138" s="47"/>
      <c r="N138" s="47"/>
      <c r="O138" s="690"/>
      <c r="P138" s="47"/>
      <c r="Q138" s="47"/>
      <c r="R138" s="47"/>
      <c r="S138" s="47"/>
      <c r="T138" s="47"/>
      <c r="U138" s="47"/>
      <c r="V138" s="55">
        <v>73.97</v>
      </c>
      <c r="W138" s="55">
        <v>0.9</v>
      </c>
      <c r="X138" s="55">
        <v>21.29</v>
      </c>
      <c r="Y138" s="689">
        <v>4</v>
      </c>
      <c r="Z138" s="666">
        <v>40</v>
      </c>
      <c r="AA138" s="40"/>
      <c r="AB138" s="40"/>
      <c r="AC138" s="40" t="s">
        <v>27</v>
      </c>
      <c r="AD138" s="40"/>
      <c r="AE138" s="40"/>
      <c r="AF138" s="40" t="s">
        <v>55</v>
      </c>
      <c r="AG138" s="40" t="s">
        <v>55</v>
      </c>
      <c r="AH138" s="40" t="s">
        <v>32</v>
      </c>
      <c r="AI138" s="40" t="s">
        <v>4190</v>
      </c>
    </row>
    <row r="139" spans="1:35" ht="15.75">
      <c r="A139" s="56">
        <v>45421</v>
      </c>
      <c r="B139" s="41">
        <v>305</v>
      </c>
      <c r="C139" s="117">
        <v>0.47916666666666669</v>
      </c>
      <c r="D139" s="54">
        <v>2403068</v>
      </c>
      <c r="E139" s="54" t="s">
        <v>39</v>
      </c>
      <c r="F139" s="54" t="s">
        <v>55</v>
      </c>
      <c r="G139" s="49">
        <v>13.99</v>
      </c>
      <c r="H139" s="49"/>
      <c r="I139" s="45">
        <v>13.92</v>
      </c>
      <c r="J139" s="40"/>
      <c r="K139" s="47"/>
      <c r="L139" s="47"/>
      <c r="M139" s="47"/>
      <c r="N139" s="47"/>
      <c r="O139" s="690"/>
      <c r="P139" s="47"/>
      <c r="Q139" s="47"/>
      <c r="R139" s="47"/>
      <c r="S139" s="47"/>
      <c r="T139" s="47"/>
      <c r="U139" s="47"/>
      <c r="V139" s="55">
        <v>74.62</v>
      </c>
      <c r="W139" s="55">
        <v>0.56999999999999995</v>
      </c>
      <c r="X139" s="55">
        <v>21.29</v>
      </c>
      <c r="Y139" s="689"/>
      <c r="Z139" s="666"/>
      <c r="AA139" s="40"/>
      <c r="AB139" s="40"/>
      <c r="AC139" s="40"/>
      <c r="AD139" s="40" t="s">
        <v>55</v>
      </c>
      <c r="AE139" s="40" t="s">
        <v>55</v>
      </c>
      <c r="AF139" s="40" t="s">
        <v>55</v>
      </c>
      <c r="AG139" s="40" t="s">
        <v>55</v>
      </c>
      <c r="AH139" s="40" t="s">
        <v>32</v>
      </c>
      <c r="AI139" s="40" t="s">
        <v>4191</v>
      </c>
    </row>
    <row r="140" spans="1:35" ht="15.75">
      <c r="A140" s="56">
        <v>45421</v>
      </c>
      <c r="B140" s="41">
        <v>305</v>
      </c>
      <c r="C140" s="117">
        <v>0.58333333333333337</v>
      </c>
      <c r="D140" s="54">
        <v>2403076</v>
      </c>
      <c r="E140" s="54" t="s">
        <v>21</v>
      </c>
      <c r="F140" s="54" t="s">
        <v>55</v>
      </c>
      <c r="G140" s="49">
        <v>14.3</v>
      </c>
      <c r="H140" s="49"/>
      <c r="I140" s="45"/>
      <c r="J140" s="40"/>
      <c r="K140" s="47">
        <v>11.6</v>
      </c>
      <c r="L140" s="47">
        <v>42.6</v>
      </c>
      <c r="M140" s="47">
        <v>9.1999999999999993</v>
      </c>
      <c r="N140" s="47">
        <v>14</v>
      </c>
      <c r="O140" s="690">
        <f>GG[[#This Row],[G 900µ]]+GG[[#This Row],[G 800µ]]+GG[[#This Row],[G 710µ]]</f>
        <v>65.8</v>
      </c>
      <c r="P140" s="47"/>
      <c r="Q140" s="47">
        <v>13</v>
      </c>
      <c r="R140" s="47"/>
      <c r="S140" s="47"/>
      <c r="T140" s="47">
        <v>3.2</v>
      </c>
      <c r="U140" s="47">
        <v>5</v>
      </c>
      <c r="V140" s="55">
        <v>75.47</v>
      </c>
      <c r="W140" s="55">
        <v>0.46</v>
      </c>
      <c r="X140" s="55">
        <v>21.7</v>
      </c>
      <c r="Y140" s="689"/>
      <c r="Z140" s="666"/>
      <c r="AA140" s="40"/>
      <c r="AB140" s="40"/>
      <c r="AC140" s="40"/>
      <c r="AD140" s="40"/>
      <c r="AE140" s="40"/>
      <c r="AF140" s="40" t="s">
        <v>55</v>
      </c>
      <c r="AG140" s="40" t="s">
        <v>55</v>
      </c>
      <c r="AH140" s="40" t="s">
        <v>32</v>
      </c>
      <c r="AI140" s="40" t="s">
        <v>4192</v>
      </c>
    </row>
    <row r="141" spans="1:35" ht="15.75">
      <c r="A141" s="56">
        <v>45422</v>
      </c>
      <c r="B141" s="41">
        <v>405</v>
      </c>
      <c r="C141" s="117">
        <v>0.39583333333333331</v>
      </c>
      <c r="D141" s="54">
        <v>2403110</v>
      </c>
      <c r="E141" s="54" t="s">
        <v>21</v>
      </c>
      <c r="F141" s="54" t="s">
        <v>55</v>
      </c>
      <c r="G141" s="49">
        <v>14.01</v>
      </c>
      <c r="H141" s="49"/>
      <c r="I141" s="45">
        <v>14.17</v>
      </c>
      <c r="J141" s="40"/>
      <c r="K141" s="47">
        <v>9.8000000000000007</v>
      </c>
      <c r="L141" s="47">
        <v>38</v>
      </c>
      <c r="M141" s="47">
        <v>10</v>
      </c>
      <c r="N141" s="47">
        <v>15.2</v>
      </c>
      <c r="O141" s="690">
        <f>GG[[#This Row],[G 900µ]]+GG[[#This Row],[G 800µ]]+GG[[#This Row],[G 710µ]]</f>
        <v>63.2</v>
      </c>
      <c r="P141" s="47"/>
      <c r="Q141" s="47">
        <v>19</v>
      </c>
      <c r="R141" s="47"/>
      <c r="S141" s="47"/>
      <c r="T141" s="47">
        <v>6.2</v>
      </c>
      <c r="U141" s="47">
        <v>1</v>
      </c>
      <c r="V141" s="55">
        <v>76.09</v>
      </c>
      <c r="W141" s="55">
        <v>-0.02</v>
      </c>
      <c r="X141" s="55">
        <v>21.57</v>
      </c>
      <c r="Y141" s="689"/>
      <c r="Z141" s="666"/>
      <c r="AA141" s="40"/>
      <c r="AB141" s="40"/>
      <c r="AC141" s="40"/>
      <c r="AD141" s="40"/>
      <c r="AE141" s="40"/>
      <c r="AF141" s="40" t="s">
        <v>55</v>
      </c>
      <c r="AG141" s="40" t="s">
        <v>55</v>
      </c>
      <c r="AH141" s="40" t="s">
        <v>32</v>
      </c>
      <c r="AI141" s="40" t="s">
        <v>4193</v>
      </c>
    </row>
    <row r="142" spans="1:35" ht="15.75">
      <c r="A142" s="56">
        <v>45422</v>
      </c>
      <c r="B142" s="41">
        <v>405</v>
      </c>
      <c r="C142" s="117">
        <v>0.375</v>
      </c>
      <c r="D142" s="54">
        <v>2403113</v>
      </c>
      <c r="E142" s="54" t="s">
        <v>39</v>
      </c>
      <c r="F142" s="54" t="s">
        <v>55</v>
      </c>
      <c r="G142" s="49">
        <v>14.13</v>
      </c>
      <c r="H142" s="49"/>
      <c r="I142" s="45">
        <v>14.24</v>
      </c>
      <c r="J142" s="40"/>
      <c r="K142" s="47">
        <v>7.2</v>
      </c>
      <c r="L142" s="47">
        <v>32</v>
      </c>
      <c r="M142" s="47">
        <v>9.6</v>
      </c>
      <c r="N142" s="47">
        <v>17</v>
      </c>
      <c r="O142" s="690">
        <f>GG[[#This Row],[G 900µ]]+GG[[#This Row],[G 800µ]]+GG[[#This Row],[G 710µ]]</f>
        <v>58.6</v>
      </c>
      <c r="P142" s="47"/>
      <c r="Q142" s="47">
        <v>20</v>
      </c>
      <c r="R142" s="47"/>
      <c r="S142" s="47"/>
      <c r="T142" s="47">
        <v>9</v>
      </c>
      <c r="U142" s="47">
        <v>3</v>
      </c>
      <c r="V142" s="55">
        <v>76.72</v>
      </c>
      <c r="W142" s="55">
        <v>0.17</v>
      </c>
      <c r="X142" s="55">
        <v>21.07</v>
      </c>
      <c r="Y142" s="689"/>
      <c r="Z142" s="666"/>
      <c r="AA142" s="40"/>
      <c r="AB142" s="40"/>
      <c r="AC142" s="40"/>
      <c r="AD142" s="40" t="s">
        <v>55</v>
      </c>
      <c r="AE142" s="40" t="s">
        <v>55</v>
      </c>
      <c r="AF142" s="40" t="s">
        <v>55</v>
      </c>
      <c r="AG142" s="40" t="s">
        <v>55</v>
      </c>
      <c r="AH142" s="40" t="s">
        <v>32</v>
      </c>
      <c r="AI142" s="40" t="s">
        <v>4194</v>
      </c>
    </row>
    <row r="143" spans="1:35" ht="15.75">
      <c r="A143" s="56">
        <v>45422</v>
      </c>
      <c r="B143" s="41">
        <v>405</v>
      </c>
      <c r="C143" s="117">
        <v>0.58333333333333337</v>
      </c>
      <c r="D143" s="54">
        <v>2403116</v>
      </c>
      <c r="E143" s="54" t="s">
        <v>21</v>
      </c>
      <c r="F143" s="54" t="s">
        <v>55</v>
      </c>
      <c r="G143" s="49">
        <v>14.77</v>
      </c>
      <c r="H143" s="49"/>
      <c r="I143" s="45"/>
      <c r="J143" s="40"/>
      <c r="K143" s="47"/>
      <c r="L143" s="47"/>
      <c r="M143" s="47"/>
      <c r="N143" s="47"/>
      <c r="O143" s="690"/>
      <c r="P143" s="47"/>
      <c r="Q143" s="47"/>
      <c r="R143" s="47"/>
      <c r="S143" s="47"/>
      <c r="T143" s="47"/>
      <c r="U143" s="47"/>
      <c r="V143" s="55">
        <v>76.58</v>
      </c>
      <c r="W143" s="55">
        <v>0.39</v>
      </c>
      <c r="X143" s="55">
        <v>21.87</v>
      </c>
      <c r="Y143" s="689">
        <v>1</v>
      </c>
      <c r="Z143" s="666">
        <v>52</v>
      </c>
      <c r="AA143" s="40"/>
      <c r="AB143" s="40"/>
      <c r="AC143" s="40" t="s">
        <v>46</v>
      </c>
      <c r="AD143" s="40"/>
      <c r="AE143" s="40"/>
      <c r="AF143" s="40" t="s">
        <v>55</v>
      </c>
      <c r="AG143" s="40" t="s">
        <v>55</v>
      </c>
      <c r="AH143" s="40" t="s">
        <v>32</v>
      </c>
      <c r="AI143" s="40" t="s">
        <v>4195</v>
      </c>
    </row>
    <row r="144" spans="1:35" ht="15.75">
      <c r="A144" s="56">
        <v>45423</v>
      </c>
      <c r="B144" s="41">
        <v>405</v>
      </c>
      <c r="C144" s="117">
        <v>0.4375</v>
      </c>
      <c r="D144" s="54">
        <v>2403138</v>
      </c>
      <c r="E144" s="54" t="s">
        <v>39</v>
      </c>
      <c r="F144" s="54" t="s">
        <v>55</v>
      </c>
      <c r="G144" s="49">
        <v>14.67</v>
      </c>
      <c r="H144" s="49"/>
      <c r="I144" s="45"/>
      <c r="J144" s="40"/>
      <c r="K144" s="47"/>
      <c r="L144" s="47"/>
      <c r="M144" s="47"/>
      <c r="N144" s="47"/>
      <c r="O144" s="690"/>
      <c r="P144" s="47"/>
      <c r="Q144" s="47"/>
      <c r="R144" s="47"/>
      <c r="S144" s="47"/>
      <c r="T144" s="47"/>
      <c r="U144" s="47"/>
      <c r="V144" s="55">
        <v>75.28</v>
      </c>
      <c r="W144" s="55">
        <v>0.31</v>
      </c>
      <c r="X144" s="55">
        <v>21.74</v>
      </c>
      <c r="Y144" s="689"/>
      <c r="Z144" s="666"/>
      <c r="AA144" s="40"/>
      <c r="AB144" s="40"/>
      <c r="AC144" s="40" t="s">
        <v>62</v>
      </c>
      <c r="AD144" s="40" t="s">
        <v>55</v>
      </c>
      <c r="AE144" s="40" t="s">
        <v>55</v>
      </c>
      <c r="AF144" s="40" t="s">
        <v>55</v>
      </c>
      <c r="AG144" s="40" t="s">
        <v>55</v>
      </c>
      <c r="AH144" s="40" t="s">
        <v>32</v>
      </c>
      <c r="AI144" s="40" t="s">
        <v>4196</v>
      </c>
    </row>
    <row r="145" spans="1:35" ht="15.75">
      <c r="A145" s="56">
        <v>45425</v>
      </c>
      <c r="B145" s="41">
        <v>505</v>
      </c>
      <c r="C145" s="117">
        <v>0.41666666666666669</v>
      </c>
      <c r="D145" s="54">
        <v>2403161</v>
      </c>
      <c r="E145" s="54" t="s">
        <v>39</v>
      </c>
      <c r="F145" s="54" t="s">
        <v>55</v>
      </c>
      <c r="G145" s="49">
        <v>14.76</v>
      </c>
      <c r="H145" s="49">
        <v>14.5</v>
      </c>
      <c r="I145" s="45"/>
      <c r="J145" s="40"/>
      <c r="K145" s="47">
        <v>6.6</v>
      </c>
      <c r="L145" s="47">
        <v>32.6</v>
      </c>
      <c r="M145" s="47">
        <v>12</v>
      </c>
      <c r="N145" s="47">
        <v>16</v>
      </c>
      <c r="O145" s="690">
        <f>GG[[#This Row],[G 900µ]]+GG[[#This Row],[G 800µ]]+GG[[#This Row],[G 710µ]]</f>
        <v>60.6</v>
      </c>
      <c r="P145" s="47"/>
      <c r="Q145" s="47">
        <v>18.600000000000001</v>
      </c>
      <c r="R145" s="47"/>
      <c r="S145" s="47"/>
      <c r="T145" s="47">
        <v>7.2</v>
      </c>
      <c r="U145" s="47">
        <v>4.8</v>
      </c>
      <c r="V145" s="55">
        <v>75.260000000000005</v>
      </c>
      <c r="W145" s="55">
        <v>0.26</v>
      </c>
      <c r="X145" s="55">
        <v>23.01</v>
      </c>
      <c r="Y145" s="689"/>
      <c r="Z145" s="666"/>
      <c r="AA145" s="40"/>
      <c r="AB145" s="40"/>
      <c r="AC145" s="40" t="s">
        <v>62</v>
      </c>
      <c r="AD145" s="40" t="s">
        <v>55</v>
      </c>
      <c r="AE145" s="40" t="s">
        <v>55</v>
      </c>
      <c r="AF145" s="40" t="s">
        <v>55</v>
      </c>
      <c r="AG145" s="40" t="s">
        <v>55</v>
      </c>
      <c r="AH145" s="40" t="s">
        <v>32</v>
      </c>
      <c r="AI145" s="40" t="s">
        <v>4197</v>
      </c>
    </row>
    <row r="146" spans="1:35" ht="15.75">
      <c r="A146" s="56">
        <v>45426</v>
      </c>
      <c r="B146" s="41">
        <v>505</v>
      </c>
      <c r="C146" s="117">
        <v>0.45833333333333331</v>
      </c>
      <c r="D146" s="54">
        <v>2403189</v>
      </c>
      <c r="E146" s="54" t="s">
        <v>39</v>
      </c>
      <c r="F146" s="54" t="s">
        <v>55</v>
      </c>
      <c r="G146" s="49">
        <v>14.65</v>
      </c>
      <c r="H146" s="49"/>
      <c r="I146" s="45"/>
      <c r="J146" s="40"/>
      <c r="K146" s="47">
        <v>8.6</v>
      </c>
      <c r="L146" s="47">
        <v>37.799999999999997</v>
      </c>
      <c r="M146" s="47">
        <v>16.8</v>
      </c>
      <c r="N146" s="47">
        <v>14.2</v>
      </c>
      <c r="O146" s="690">
        <f>GG[[#This Row],[G 900µ]]+GG[[#This Row],[G 800µ]]+GG[[#This Row],[G 710µ]]</f>
        <v>68.8</v>
      </c>
      <c r="P146" s="47"/>
      <c r="Q146" s="47">
        <v>14.6</v>
      </c>
      <c r="R146" s="47"/>
      <c r="S146" s="47"/>
      <c r="T146" s="47">
        <v>4.5999999999999996</v>
      </c>
      <c r="U146" s="47">
        <v>2</v>
      </c>
      <c r="V146" s="55"/>
      <c r="W146" s="55"/>
      <c r="X146" s="55"/>
      <c r="Y146" s="689"/>
      <c r="Z146" s="666"/>
      <c r="AA146" s="40"/>
      <c r="AB146" s="40"/>
      <c r="AC146" s="40" t="s">
        <v>62</v>
      </c>
      <c r="AD146" s="40" t="s">
        <v>55</v>
      </c>
      <c r="AE146" s="40" t="s">
        <v>55</v>
      </c>
      <c r="AF146" s="40" t="s">
        <v>55</v>
      </c>
      <c r="AG146" s="40" t="s">
        <v>55</v>
      </c>
      <c r="AH146" s="40" t="s">
        <v>32</v>
      </c>
      <c r="AI146" s="40" t="s">
        <v>4198</v>
      </c>
    </row>
    <row r="147" spans="1:35" ht="15.75">
      <c r="A147" s="56">
        <v>45427</v>
      </c>
      <c r="B147" s="41">
        <v>505</v>
      </c>
      <c r="C147" s="117">
        <v>0.5625</v>
      </c>
      <c r="D147" s="54">
        <v>2403229</v>
      </c>
      <c r="E147" s="54" t="s">
        <v>39</v>
      </c>
      <c r="F147" s="54" t="s">
        <v>55</v>
      </c>
      <c r="G147" s="49">
        <v>14.6</v>
      </c>
      <c r="H147" s="49"/>
      <c r="I147" s="45"/>
      <c r="J147" s="40"/>
      <c r="K147" s="47">
        <v>7</v>
      </c>
      <c r="L147" s="47">
        <v>35</v>
      </c>
      <c r="M147" s="47">
        <v>12.6</v>
      </c>
      <c r="N147" s="47">
        <v>18</v>
      </c>
      <c r="O147" s="690">
        <f>GG[[#This Row],[G 900µ]]+GG[[#This Row],[G 800µ]]+GG[[#This Row],[G 710µ]]</f>
        <v>65.599999999999994</v>
      </c>
      <c r="P147" s="47"/>
      <c r="Q147" s="47">
        <v>18.399999999999999</v>
      </c>
      <c r="R147" s="47"/>
      <c r="S147" s="47"/>
      <c r="T147" s="47">
        <v>6</v>
      </c>
      <c r="U147" s="47">
        <v>2</v>
      </c>
      <c r="V147" s="55">
        <v>74.8</v>
      </c>
      <c r="W147" s="55">
        <v>0.32</v>
      </c>
      <c r="X147" s="55">
        <v>22.74</v>
      </c>
      <c r="Y147" s="689"/>
      <c r="Z147" s="666"/>
      <c r="AA147" s="40"/>
      <c r="AB147" s="40"/>
      <c r="AC147" s="40" t="s">
        <v>62</v>
      </c>
      <c r="AD147" s="40" t="s">
        <v>55</v>
      </c>
      <c r="AE147" s="40" t="s">
        <v>55</v>
      </c>
      <c r="AF147" s="40" t="s">
        <v>55</v>
      </c>
      <c r="AG147" s="40" t="s">
        <v>55</v>
      </c>
      <c r="AH147" s="40" t="s">
        <v>32</v>
      </c>
      <c r="AI147" s="40" t="s">
        <v>4199</v>
      </c>
    </row>
    <row r="148" spans="1:35" ht="15.75">
      <c r="A148" s="56">
        <v>45428</v>
      </c>
      <c r="B148" s="41">
        <v>505</v>
      </c>
      <c r="C148" s="117">
        <v>0.4375</v>
      </c>
      <c r="D148" s="54">
        <v>2403246</v>
      </c>
      <c r="E148" s="54" t="s">
        <v>39</v>
      </c>
      <c r="F148" s="54" t="s">
        <v>55</v>
      </c>
      <c r="G148" s="49">
        <v>14.64</v>
      </c>
      <c r="H148" s="49"/>
      <c r="I148" s="45"/>
      <c r="J148" s="40"/>
      <c r="K148" s="47">
        <v>10</v>
      </c>
      <c r="L148" s="47">
        <v>34.799999999999997</v>
      </c>
      <c r="M148" s="47">
        <v>9.6</v>
      </c>
      <c r="N148" s="47">
        <v>14.8</v>
      </c>
      <c r="O148" s="690">
        <f>GG[[#This Row],[G 900µ]]+GG[[#This Row],[G 800µ]]+GG[[#This Row],[G 710µ]]</f>
        <v>59.2</v>
      </c>
      <c r="P148" s="47"/>
      <c r="Q148" s="47">
        <v>18</v>
      </c>
      <c r="R148" s="47"/>
      <c r="S148" s="47"/>
      <c r="T148" s="47">
        <v>8</v>
      </c>
      <c r="U148" s="47">
        <v>3.6</v>
      </c>
      <c r="V148" s="55">
        <v>73.09</v>
      </c>
      <c r="W148" s="55">
        <v>1.01</v>
      </c>
      <c r="X148" s="55">
        <v>20.82</v>
      </c>
      <c r="Y148" s="689"/>
      <c r="Z148" s="666"/>
      <c r="AA148" s="40"/>
      <c r="AB148" s="40"/>
      <c r="AC148" s="40" t="s">
        <v>62</v>
      </c>
      <c r="AD148" s="40" t="s">
        <v>55</v>
      </c>
      <c r="AE148" s="40" t="s">
        <v>55</v>
      </c>
      <c r="AF148" s="40" t="s">
        <v>55</v>
      </c>
      <c r="AG148" s="40" t="s">
        <v>55</v>
      </c>
      <c r="AH148" s="40" t="s">
        <v>32</v>
      </c>
      <c r="AI148" s="40" t="s">
        <v>4200</v>
      </c>
    </row>
    <row r="149" spans="1:35" ht="15.75">
      <c r="A149" s="56">
        <v>45442</v>
      </c>
      <c r="B149" s="41">
        <v>705</v>
      </c>
      <c r="C149" s="117">
        <v>0.42708333333333331</v>
      </c>
      <c r="D149" s="54">
        <v>2403506</v>
      </c>
      <c r="E149" s="54" t="s">
        <v>21</v>
      </c>
      <c r="F149" s="54" t="s">
        <v>55</v>
      </c>
      <c r="G149" s="49">
        <v>14.64</v>
      </c>
      <c r="H149" s="49">
        <v>14.7</v>
      </c>
      <c r="I149" s="45"/>
      <c r="J149" s="40">
        <v>0.69399999999999995</v>
      </c>
      <c r="K149" s="47">
        <v>11</v>
      </c>
      <c r="L149" s="47">
        <v>33</v>
      </c>
      <c r="M149" s="47">
        <v>14</v>
      </c>
      <c r="N149" s="47">
        <v>10.8</v>
      </c>
      <c r="O149" s="690">
        <f>GG[[#This Row],[G 900µ]]+GG[[#This Row],[G 800µ]]+GG[[#This Row],[G 710µ]]</f>
        <v>57.8</v>
      </c>
      <c r="P149" s="47"/>
      <c r="Q149" s="47">
        <v>20</v>
      </c>
      <c r="R149" s="47">
        <v>3</v>
      </c>
      <c r="S149" s="47"/>
      <c r="T149" s="47">
        <v>4</v>
      </c>
      <c r="U149" s="47">
        <v>3</v>
      </c>
      <c r="V149" s="55">
        <v>73.11</v>
      </c>
      <c r="W149" s="55">
        <v>0.77</v>
      </c>
      <c r="X149" s="55">
        <v>22.12</v>
      </c>
      <c r="Y149" s="689">
        <v>2</v>
      </c>
      <c r="Z149" s="666">
        <v>50</v>
      </c>
      <c r="AA149" s="40">
        <v>0.95</v>
      </c>
      <c r="AB149" s="40"/>
      <c r="AC149" s="40" t="s">
        <v>46</v>
      </c>
      <c r="AD149" s="40"/>
      <c r="AE149" s="40"/>
      <c r="AF149" s="40" t="s">
        <v>55</v>
      </c>
      <c r="AG149" s="40" t="s">
        <v>55</v>
      </c>
      <c r="AH149" s="40" t="s">
        <v>32</v>
      </c>
      <c r="AI149" s="40" t="s">
        <v>4201</v>
      </c>
    </row>
    <row r="150" spans="1:35" ht="15.75">
      <c r="A150" s="56">
        <v>45442</v>
      </c>
      <c r="B150" s="41">
        <v>705</v>
      </c>
      <c r="C150" s="117">
        <v>0.58333333333333337</v>
      </c>
      <c r="D150" s="54">
        <v>2403512</v>
      </c>
      <c r="E150" s="54" t="s">
        <v>21</v>
      </c>
      <c r="F150" s="54" t="s">
        <v>55</v>
      </c>
      <c r="G150" s="49">
        <v>14.84</v>
      </c>
      <c r="H150" s="49"/>
      <c r="I150" s="45"/>
      <c r="J150" s="40"/>
      <c r="K150" s="47"/>
      <c r="L150" s="47"/>
      <c r="M150" s="47"/>
      <c r="N150" s="47"/>
      <c r="O150" s="690"/>
      <c r="P150" s="47"/>
      <c r="Q150" s="47"/>
      <c r="R150" s="47"/>
      <c r="S150" s="47"/>
      <c r="T150" s="47"/>
      <c r="U150" s="47"/>
      <c r="V150" s="55">
        <v>72.88</v>
      </c>
      <c r="W150" s="55">
        <v>0.63</v>
      </c>
      <c r="X150" s="55">
        <v>21.98</v>
      </c>
      <c r="Y150" s="689"/>
      <c r="Z150" s="666"/>
      <c r="AA150" s="40"/>
      <c r="AB150" s="40"/>
      <c r="AC150" s="40"/>
      <c r="AD150" s="40"/>
      <c r="AE150" s="40"/>
      <c r="AF150" s="40" t="s">
        <v>55</v>
      </c>
      <c r="AG150" s="40" t="s">
        <v>55</v>
      </c>
      <c r="AH150" s="40" t="s">
        <v>32</v>
      </c>
      <c r="AI150" s="40" t="s">
        <v>4202</v>
      </c>
    </row>
    <row r="151" spans="1:35" ht="15.75">
      <c r="A151" s="56">
        <v>45443</v>
      </c>
      <c r="B151" s="41">
        <v>705</v>
      </c>
      <c r="C151" s="117">
        <v>0.35416666666666669</v>
      </c>
      <c r="D151" s="54">
        <v>2403519</v>
      </c>
      <c r="E151" s="54" t="s">
        <v>21</v>
      </c>
      <c r="F151" s="54" t="s">
        <v>55</v>
      </c>
      <c r="G151" s="49">
        <v>14.8</v>
      </c>
      <c r="H151" s="49">
        <v>14.8</v>
      </c>
      <c r="I151" s="45"/>
      <c r="J151" s="40">
        <v>0.64700000000000002</v>
      </c>
      <c r="K151" s="47">
        <v>10.8</v>
      </c>
      <c r="L151" s="47">
        <v>39.6</v>
      </c>
      <c r="M151" s="47">
        <v>8.1999999999999993</v>
      </c>
      <c r="N151" s="47">
        <v>18.399999999999999</v>
      </c>
      <c r="O151" s="690">
        <f>GG[[#This Row],[G 900µ]]+GG[[#This Row],[G 800µ]]+GG[[#This Row],[G 710µ]]</f>
        <v>66.199999999999989</v>
      </c>
      <c r="P151" s="47"/>
      <c r="Q151" s="47">
        <v>16.399999999999999</v>
      </c>
      <c r="R151" s="47">
        <v>2.4</v>
      </c>
      <c r="S151" s="47"/>
      <c r="T151" s="47">
        <v>2</v>
      </c>
      <c r="U151" s="47">
        <v>1</v>
      </c>
      <c r="V151" s="55">
        <v>72.77</v>
      </c>
      <c r="W151" s="55">
        <v>0.74</v>
      </c>
      <c r="X151" s="55">
        <v>22.57</v>
      </c>
      <c r="Y151" s="689">
        <v>2</v>
      </c>
      <c r="Z151" s="666">
        <v>27</v>
      </c>
      <c r="AA151" s="40">
        <v>0.97</v>
      </c>
      <c r="AB151" s="40"/>
      <c r="AC151" s="40" t="s">
        <v>46</v>
      </c>
      <c r="AD151" s="40"/>
      <c r="AE151" s="40"/>
      <c r="AF151" s="40" t="s">
        <v>55</v>
      </c>
      <c r="AG151" s="40" t="s">
        <v>55</v>
      </c>
      <c r="AH151" s="40" t="s">
        <v>32</v>
      </c>
      <c r="AI151" s="40" t="s">
        <v>4203</v>
      </c>
    </row>
    <row r="152" spans="1:35" ht="15.75">
      <c r="A152" s="56">
        <v>45443</v>
      </c>
      <c r="B152" s="41">
        <v>705</v>
      </c>
      <c r="C152" s="117">
        <v>0.58333333333333337</v>
      </c>
      <c r="D152" s="54">
        <v>2403536</v>
      </c>
      <c r="E152" s="54" t="s">
        <v>21</v>
      </c>
      <c r="F152" s="54" t="s">
        <v>55</v>
      </c>
      <c r="G152" s="49">
        <v>14.8</v>
      </c>
      <c r="H152" s="49"/>
      <c r="I152" s="45"/>
      <c r="J152" s="40"/>
      <c r="K152" s="47"/>
      <c r="L152" s="47"/>
      <c r="M152" s="47"/>
      <c r="N152" s="47"/>
      <c r="O152" s="690"/>
      <c r="P152" s="47"/>
      <c r="Q152" s="47"/>
      <c r="R152" s="47"/>
      <c r="S152" s="47"/>
      <c r="T152" s="47"/>
      <c r="U152" s="47"/>
      <c r="V152" s="55">
        <v>73.03</v>
      </c>
      <c r="W152" s="55">
        <v>0.53</v>
      </c>
      <c r="X152" s="55">
        <v>22.43</v>
      </c>
      <c r="Y152" s="689"/>
      <c r="Z152" s="666"/>
      <c r="AA152" s="40"/>
      <c r="AB152" s="40"/>
      <c r="AC152" s="40" t="s">
        <v>62</v>
      </c>
      <c r="AD152" s="40"/>
      <c r="AE152" s="40"/>
      <c r="AF152" s="40" t="s">
        <v>55</v>
      </c>
      <c r="AG152" s="40" t="s">
        <v>55</v>
      </c>
      <c r="AH152" s="40" t="s">
        <v>32</v>
      </c>
      <c r="AI152" s="40" t="s">
        <v>4204</v>
      </c>
    </row>
    <row r="153" spans="1:35" ht="15.75">
      <c r="A153" s="56">
        <v>45450</v>
      </c>
      <c r="B153" s="41">
        <v>206</v>
      </c>
      <c r="C153" s="117">
        <v>0.47916666666666669</v>
      </c>
      <c r="D153" s="54">
        <v>2403697</v>
      </c>
      <c r="E153" s="54" t="s">
        <v>39</v>
      </c>
      <c r="F153" s="54" t="s">
        <v>55</v>
      </c>
      <c r="G153" s="49">
        <v>14.3</v>
      </c>
      <c r="H153" s="49"/>
      <c r="I153" s="45">
        <v>13.7</v>
      </c>
      <c r="J153" s="40">
        <v>0.68899999999999995</v>
      </c>
      <c r="K153" s="47">
        <v>9.1999999999999993</v>
      </c>
      <c r="L153" s="47">
        <v>40</v>
      </c>
      <c r="M153" s="47">
        <v>7.4</v>
      </c>
      <c r="N153" s="47">
        <v>15.2</v>
      </c>
      <c r="O153" s="690">
        <f>GG[[#This Row],[G 900µ]]+GG[[#This Row],[G 800µ]]+GG[[#This Row],[G 710µ]]</f>
        <v>62.599999999999994</v>
      </c>
      <c r="P153" s="47"/>
      <c r="Q153" s="47">
        <v>18</v>
      </c>
      <c r="R153" s="47">
        <v>2.8</v>
      </c>
      <c r="S153" s="47"/>
      <c r="T153" s="47">
        <v>2.2000000000000002</v>
      </c>
      <c r="U153" s="47">
        <v>2.8</v>
      </c>
      <c r="V153" s="55">
        <v>74.22</v>
      </c>
      <c r="W153" s="55">
        <v>0.19</v>
      </c>
      <c r="X153" s="55">
        <v>22.52</v>
      </c>
      <c r="Y153" s="689">
        <v>1</v>
      </c>
      <c r="Z153" s="666">
        <v>30</v>
      </c>
      <c r="AA153" s="40"/>
      <c r="AB153" s="40"/>
      <c r="AC153" s="40"/>
      <c r="AD153" s="40" t="s">
        <v>55</v>
      </c>
      <c r="AE153" s="40" t="s">
        <v>55</v>
      </c>
      <c r="AF153" s="40" t="s">
        <v>55</v>
      </c>
      <c r="AG153" s="40" t="s">
        <v>55</v>
      </c>
      <c r="AH153" s="40" t="s">
        <v>32</v>
      </c>
      <c r="AI153" s="40" t="s">
        <v>4205</v>
      </c>
    </row>
    <row r="154" spans="1:35" ht="15.75">
      <c r="A154" s="56">
        <v>45450</v>
      </c>
      <c r="B154" s="41">
        <v>206</v>
      </c>
      <c r="C154" s="117">
        <v>0.58333333333333337</v>
      </c>
      <c r="D154" s="54">
        <v>2403699</v>
      </c>
      <c r="E154" s="54" t="s">
        <v>39</v>
      </c>
      <c r="F154" s="54" t="s">
        <v>55</v>
      </c>
      <c r="G154" s="49">
        <v>14.5</v>
      </c>
      <c r="H154" s="49"/>
      <c r="I154" s="45"/>
      <c r="J154" s="40"/>
      <c r="K154" s="47"/>
      <c r="L154" s="47"/>
      <c r="M154" s="47"/>
      <c r="N154" s="47"/>
      <c r="O154" s="690"/>
      <c r="P154" s="47"/>
      <c r="Q154" s="47"/>
      <c r="R154" s="47"/>
      <c r="S154" s="47"/>
      <c r="T154" s="47"/>
      <c r="U154" s="47"/>
      <c r="V154" s="55">
        <v>73.08</v>
      </c>
      <c r="W154" s="55">
        <v>0.36</v>
      </c>
      <c r="X154" s="55">
        <v>22.11</v>
      </c>
      <c r="Y154" s="689"/>
      <c r="Z154" s="666"/>
      <c r="AA154" s="40">
        <v>1</v>
      </c>
      <c r="AB154" s="40"/>
      <c r="AC154" s="40"/>
      <c r="AD154" s="40" t="s">
        <v>55</v>
      </c>
      <c r="AE154" s="40" t="s">
        <v>55</v>
      </c>
      <c r="AF154" s="40" t="s">
        <v>55</v>
      </c>
      <c r="AG154" s="40" t="s">
        <v>55</v>
      </c>
      <c r="AH154" s="40" t="s">
        <v>32</v>
      </c>
      <c r="AI154" s="40" t="s">
        <v>4206</v>
      </c>
    </row>
    <row r="155" spans="1:35" ht="15.75">
      <c r="A155" s="56">
        <v>45453</v>
      </c>
      <c r="B155" s="41">
        <v>306</v>
      </c>
      <c r="C155" s="117">
        <v>0.39583333333333331</v>
      </c>
      <c r="D155" s="54">
        <v>2403742</v>
      </c>
      <c r="E155" s="54" t="s">
        <v>39</v>
      </c>
      <c r="F155" s="54" t="s">
        <v>55</v>
      </c>
      <c r="G155" s="49">
        <v>14.35</v>
      </c>
      <c r="H155" s="49"/>
      <c r="I155" s="45"/>
      <c r="J155" s="40"/>
      <c r="K155" s="47">
        <v>6</v>
      </c>
      <c r="L155" s="47">
        <v>36</v>
      </c>
      <c r="M155" s="47">
        <v>9</v>
      </c>
      <c r="N155" s="47">
        <v>17.600000000000001</v>
      </c>
      <c r="O155" s="690">
        <f>GG[[#This Row],[G 900µ]]+GG[[#This Row],[G 800µ]]+GG[[#This Row],[G 710µ]]</f>
        <v>62.6</v>
      </c>
      <c r="P155" s="47"/>
      <c r="Q155" s="47">
        <v>20.6</v>
      </c>
      <c r="R155" s="47">
        <v>3</v>
      </c>
      <c r="S155" s="47"/>
      <c r="T155" s="47">
        <v>3.2</v>
      </c>
      <c r="U155" s="47">
        <v>2</v>
      </c>
      <c r="V155" s="55">
        <v>73.66</v>
      </c>
      <c r="W155" s="55">
        <v>0</v>
      </c>
      <c r="X155" s="55">
        <v>23.33</v>
      </c>
      <c r="Y155" s="689"/>
      <c r="Z155" s="666"/>
      <c r="AA155" s="40"/>
      <c r="AB155" s="40"/>
      <c r="AC155" s="40"/>
      <c r="AD155" s="40" t="s">
        <v>55</v>
      </c>
      <c r="AE155" s="40" t="s">
        <v>55</v>
      </c>
      <c r="AF155" s="40" t="s">
        <v>55</v>
      </c>
      <c r="AG155" s="40" t="s">
        <v>55</v>
      </c>
      <c r="AH155" s="40" t="s">
        <v>32</v>
      </c>
      <c r="AI155" s="40" t="s">
        <v>4207</v>
      </c>
    </row>
    <row r="156" spans="1:35" ht="15.75">
      <c r="A156" s="56">
        <v>45454</v>
      </c>
      <c r="B156" s="41">
        <v>306</v>
      </c>
      <c r="C156" s="117">
        <v>0.41666666666666669</v>
      </c>
      <c r="D156" s="54">
        <v>2403815</v>
      </c>
      <c r="E156" s="54" t="s">
        <v>21</v>
      </c>
      <c r="F156" s="54" t="s">
        <v>55</v>
      </c>
      <c r="G156" s="49">
        <v>13.75</v>
      </c>
      <c r="H156" s="49">
        <v>13.88</v>
      </c>
      <c r="I156" s="45"/>
      <c r="J156" s="40"/>
      <c r="K156" s="47">
        <v>9.1999999999999993</v>
      </c>
      <c r="L156" s="47">
        <v>39.4</v>
      </c>
      <c r="M156" s="47">
        <v>10.4</v>
      </c>
      <c r="N156" s="47">
        <v>16</v>
      </c>
      <c r="O156" s="690">
        <f>GG[[#This Row],[G 900µ]]+GG[[#This Row],[G 800µ]]+GG[[#This Row],[G 710µ]]</f>
        <v>65.8</v>
      </c>
      <c r="P156" s="47"/>
      <c r="Q156" s="47">
        <v>18</v>
      </c>
      <c r="R156" s="47">
        <v>2.8</v>
      </c>
      <c r="S156" s="47"/>
      <c r="T156" s="47">
        <v>1.8</v>
      </c>
      <c r="U156" s="47">
        <v>1</v>
      </c>
      <c r="V156" s="55">
        <v>79.75</v>
      </c>
      <c r="W156" s="55">
        <v>0.31</v>
      </c>
      <c r="X156" s="55">
        <v>22.78</v>
      </c>
      <c r="Y156" s="689"/>
      <c r="Z156" s="666"/>
      <c r="AA156" s="40"/>
      <c r="AB156" s="40"/>
      <c r="AC156" s="40"/>
      <c r="AD156" s="40"/>
      <c r="AE156" s="40"/>
      <c r="AF156" s="40" t="s">
        <v>55</v>
      </c>
      <c r="AG156" s="40" t="s">
        <v>55</v>
      </c>
      <c r="AH156" s="40" t="s">
        <v>32</v>
      </c>
      <c r="AI156" s="40" t="s">
        <v>4208</v>
      </c>
    </row>
    <row r="157" spans="1:35" ht="15.75">
      <c r="A157" s="56">
        <v>45455</v>
      </c>
      <c r="B157" s="41">
        <v>306</v>
      </c>
      <c r="C157" s="117">
        <v>0.52083333333333337</v>
      </c>
      <c r="D157" s="54">
        <v>2403849</v>
      </c>
      <c r="E157" s="54" t="s">
        <v>21</v>
      </c>
      <c r="F157" s="54" t="s">
        <v>55</v>
      </c>
      <c r="G157" s="49">
        <v>13.9</v>
      </c>
      <c r="H157" s="49"/>
      <c r="I157" s="45"/>
      <c r="J157" s="40"/>
      <c r="K157" s="47">
        <v>8.8000000000000007</v>
      </c>
      <c r="L157" s="47">
        <v>36.200000000000003</v>
      </c>
      <c r="M157" s="47">
        <v>10.8</v>
      </c>
      <c r="N157" s="47">
        <v>17.8</v>
      </c>
      <c r="O157" s="690">
        <f>GG[[#This Row],[G 900µ]]+GG[[#This Row],[G 800µ]]+GG[[#This Row],[G 710µ]]</f>
        <v>64.8</v>
      </c>
      <c r="P157" s="47"/>
      <c r="Q157" s="47">
        <v>19</v>
      </c>
      <c r="R157" s="47">
        <v>3</v>
      </c>
      <c r="S157" s="47"/>
      <c r="T157" s="47">
        <v>2.2000000000000002</v>
      </c>
      <c r="U157" s="47">
        <v>2</v>
      </c>
      <c r="V157" s="55"/>
      <c r="W157" s="55"/>
      <c r="X157" s="55"/>
      <c r="Y157" s="689">
        <v>0</v>
      </c>
      <c r="Z157" s="666">
        <v>11</v>
      </c>
      <c r="AA157" s="40"/>
      <c r="AB157" s="40"/>
      <c r="AC157" s="40"/>
      <c r="AD157" s="40"/>
      <c r="AE157" s="40"/>
      <c r="AF157" s="40" t="s">
        <v>55</v>
      </c>
      <c r="AG157" s="40" t="s">
        <v>55</v>
      </c>
      <c r="AH157" s="40" t="s">
        <v>32</v>
      </c>
      <c r="AI157" s="40" t="s">
        <v>4209</v>
      </c>
    </row>
    <row r="158" spans="1:35" ht="15.75">
      <c r="A158" s="56">
        <v>45455</v>
      </c>
      <c r="B158" s="41">
        <v>306</v>
      </c>
      <c r="C158" s="117">
        <v>0.49930555555555556</v>
      </c>
      <c r="D158" s="54">
        <v>2403876</v>
      </c>
      <c r="E158" s="54" t="s">
        <v>39</v>
      </c>
      <c r="F158" s="54" t="s">
        <v>55</v>
      </c>
      <c r="G158" s="49">
        <v>14</v>
      </c>
      <c r="H158" s="49"/>
      <c r="I158" s="45"/>
      <c r="J158" s="40"/>
      <c r="K158" s="47"/>
      <c r="L158" s="47"/>
      <c r="M158" s="47"/>
      <c r="N158" s="47"/>
      <c r="O158" s="690"/>
      <c r="P158" s="47"/>
      <c r="Q158" s="47"/>
      <c r="R158" s="47"/>
      <c r="S158" s="47"/>
      <c r="T158" s="47"/>
      <c r="U158" s="47"/>
      <c r="V158" s="55">
        <v>76</v>
      </c>
      <c r="W158" s="55">
        <v>-1.51</v>
      </c>
      <c r="X158" s="55">
        <v>22.99</v>
      </c>
      <c r="Y158" s="689"/>
      <c r="Z158" s="666"/>
      <c r="AA158" s="40">
        <v>1</v>
      </c>
      <c r="AB158" s="40" t="s">
        <v>2552</v>
      </c>
      <c r="AC158" s="40"/>
      <c r="AD158" s="40" t="s">
        <v>55</v>
      </c>
      <c r="AE158" s="40" t="s">
        <v>55</v>
      </c>
      <c r="AF158" s="40" t="s">
        <v>55</v>
      </c>
      <c r="AG158" s="40" t="s">
        <v>55</v>
      </c>
      <c r="AH158" s="40" t="s">
        <v>32</v>
      </c>
      <c r="AI158" s="40" t="s">
        <v>4210</v>
      </c>
    </row>
    <row r="159" spans="1:35" ht="15.75">
      <c r="A159" s="56">
        <v>45456</v>
      </c>
      <c r="B159" s="41">
        <v>306</v>
      </c>
      <c r="C159" s="117">
        <v>0.41944444444444445</v>
      </c>
      <c r="D159" s="54">
        <v>2403877</v>
      </c>
      <c r="E159" s="54" t="s">
        <v>39</v>
      </c>
      <c r="F159" s="54" t="s">
        <v>55</v>
      </c>
      <c r="G159" s="49">
        <v>14.1</v>
      </c>
      <c r="H159" s="49"/>
      <c r="I159" s="45"/>
      <c r="J159" s="40"/>
      <c r="K159" s="47"/>
      <c r="L159" s="47"/>
      <c r="M159" s="47"/>
      <c r="N159" s="47"/>
      <c r="O159" s="690"/>
      <c r="P159" s="47"/>
      <c r="Q159" s="47"/>
      <c r="R159" s="47"/>
      <c r="S159" s="47"/>
      <c r="T159" s="47"/>
      <c r="U159" s="47"/>
      <c r="V159" s="55">
        <v>73.86</v>
      </c>
      <c r="W159" s="55">
        <v>0.2</v>
      </c>
      <c r="X159" s="55">
        <v>22.33</v>
      </c>
      <c r="Y159" s="689"/>
      <c r="Z159" s="666"/>
      <c r="AA159" s="40"/>
      <c r="AB159" s="40" t="s">
        <v>2552</v>
      </c>
      <c r="AC159" s="40"/>
      <c r="AD159" s="40" t="s">
        <v>55</v>
      </c>
      <c r="AE159" s="40" t="s">
        <v>55</v>
      </c>
      <c r="AF159" s="40" t="s">
        <v>55</v>
      </c>
      <c r="AG159" s="40" t="s">
        <v>55</v>
      </c>
      <c r="AH159" s="40" t="s">
        <v>32</v>
      </c>
      <c r="AI159" s="40" t="s">
        <v>4211</v>
      </c>
    </row>
    <row r="160" spans="1:35" ht="15.75">
      <c r="A160" s="56">
        <v>45465</v>
      </c>
      <c r="B160" s="41">
        <v>406</v>
      </c>
      <c r="C160" s="117">
        <v>0.52083333333333337</v>
      </c>
      <c r="D160" s="54">
        <v>2403992</v>
      </c>
      <c r="E160" s="54" t="s">
        <v>39</v>
      </c>
      <c r="F160" s="54" t="s">
        <v>55</v>
      </c>
      <c r="G160" s="49">
        <v>14.18</v>
      </c>
      <c r="H160" s="49"/>
      <c r="I160" s="45"/>
      <c r="J160" s="40"/>
      <c r="K160" s="47">
        <v>7.4</v>
      </c>
      <c r="L160" s="47">
        <v>37.799999999999997</v>
      </c>
      <c r="M160" s="47">
        <v>8.6</v>
      </c>
      <c r="N160" s="47">
        <v>16.8</v>
      </c>
      <c r="O160" s="690">
        <f>GG[[#This Row],[G 900µ]]+GG[[#This Row],[G 800µ]]+GG[[#This Row],[G 710µ]]</f>
        <v>63.2</v>
      </c>
      <c r="P160" s="47"/>
      <c r="Q160" s="47">
        <v>19</v>
      </c>
      <c r="R160" s="47">
        <v>4</v>
      </c>
      <c r="S160" s="47"/>
      <c r="T160" s="47">
        <v>2</v>
      </c>
      <c r="U160" s="47">
        <v>1</v>
      </c>
      <c r="V160" s="55">
        <v>72.97</v>
      </c>
      <c r="W160" s="55">
        <v>0.43</v>
      </c>
      <c r="X160" s="55">
        <v>22.03</v>
      </c>
      <c r="Y160" s="689"/>
      <c r="Z160" s="666"/>
      <c r="AA160" s="40">
        <v>0.8</v>
      </c>
      <c r="AB160" s="40"/>
      <c r="AC160" s="40"/>
      <c r="AD160" s="40" t="s">
        <v>55</v>
      </c>
      <c r="AE160" s="40" t="s">
        <v>55</v>
      </c>
      <c r="AF160" s="40" t="s">
        <v>55</v>
      </c>
      <c r="AG160" s="40" t="s">
        <v>55</v>
      </c>
      <c r="AH160" s="40" t="s">
        <v>32</v>
      </c>
      <c r="AI160" s="40" t="s">
        <v>4212</v>
      </c>
    </row>
    <row r="161" spans="1:35" ht="15.75">
      <c r="A161" s="56">
        <v>45467</v>
      </c>
      <c r="B161" s="41">
        <v>406</v>
      </c>
      <c r="C161" s="117">
        <v>0.46875</v>
      </c>
      <c r="D161" s="54">
        <v>2404017</v>
      </c>
      <c r="E161" s="54" t="s">
        <v>39</v>
      </c>
      <c r="F161" s="54" t="s">
        <v>55</v>
      </c>
      <c r="G161" s="49">
        <v>14.23</v>
      </c>
      <c r="H161" s="49">
        <v>14.1</v>
      </c>
      <c r="I161" s="45"/>
      <c r="J161" s="40"/>
      <c r="K161" s="47">
        <v>11</v>
      </c>
      <c r="L161" s="47">
        <v>34</v>
      </c>
      <c r="M161" s="47">
        <v>15</v>
      </c>
      <c r="N161" s="47">
        <v>17</v>
      </c>
      <c r="O161" s="690">
        <f>GG[[#This Row],[G 900µ]]+GG[[#This Row],[G 800µ]]+GG[[#This Row],[G 710µ]]</f>
        <v>66</v>
      </c>
      <c r="P161" s="47"/>
      <c r="Q161" s="47">
        <v>18</v>
      </c>
      <c r="R161" s="47">
        <v>2.2000000000000002</v>
      </c>
      <c r="S161" s="47"/>
      <c r="T161" s="47">
        <v>1.4</v>
      </c>
      <c r="U161" s="47">
        <v>0.8</v>
      </c>
      <c r="V161" s="55">
        <v>73.08</v>
      </c>
      <c r="W161" s="55">
        <v>-0.56000000000000005</v>
      </c>
      <c r="X161" s="55">
        <v>22.37</v>
      </c>
      <c r="Y161" s="689"/>
      <c r="Z161" s="666"/>
      <c r="AA161" s="40"/>
      <c r="AB161" s="40"/>
      <c r="AC161" s="40"/>
      <c r="AD161" s="40" t="s">
        <v>55</v>
      </c>
      <c r="AE161" s="40" t="s">
        <v>55</v>
      </c>
      <c r="AF161" s="40" t="s">
        <v>55</v>
      </c>
      <c r="AG161" s="40" t="s">
        <v>55</v>
      </c>
      <c r="AH161" s="40" t="s">
        <v>32</v>
      </c>
      <c r="AI161" s="40" t="s">
        <v>4213</v>
      </c>
    </row>
    <row r="162" spans="1:35" ht="15.75">
      <c r="A162" s="56">
        <v>45467</v>
      </c>
      <c r="B162" s="41">
        <v>406</v>
      </c>
      <c r="C162" s="117">
        <v>0.54166666666666663</v>
      </c>
      <c r="D162" s="54">
        <v>2404025</v>
      </c>
      <c r="E162" s="54" t="s">
        <v>21</v>
      </c>
      <c r="F162" s="54" t="s">
        <v>55</v>
      </c>
      <c r="G162" s="49">
        <v>14.32</v>
      </c>
      <c r="H162" s="49"/>
      <c r="I162" s="45"/>
      <c r="J162" s="40"/>
      <c r="K162" s="47"/>
      <c r="L162" s="47"/>
      <c r="M162" s="47"/>
      <c r="N162" s="47"/>
      <c r="O162" s="690"/>
      <c r="P162" s="47"/>
      <c r="Q162" s="47"/>
      <c r="R162" s="47"/>
      <c r="S162" s="47"/>
      <c r="T162" s="47"/>
      <c r="U162" s="47"/>
      <c r="V162" s="55">
        <v>73.260000000000005</v>
      </c>
      <c r="W162" s="55">
        <v>0</v>
      </c>
      <c r="X162" s="55">
        <v>21.51</v>
      </c>
      <c r="Y162" s="689">
        <v>2</v>
      </c>
      <c r="Z162" s="666">
        <v>31</v>
      </c>
      <c r="AA162" s="40"/>
      <c r="AB162" s="40"/>
      <c r="AC162" s="40"/>
      <c r="AD162" s="40"/>
      <c r="AE162" s="40"/>
      <c r="AF162" s="40" t="s">
        <v>55</v>
      </c>
      <c r="AG162" s="40" t="s">
        <v>55</v>
      </c>
      <c r="AH162" s="40" t="s">
        <v>32</v>
      </c>
      <c r="AI162" s="40" t="s">
        <v>4214</v>
      </c>
    </row>
    <row r="163" spans="1:35" ht="15.75">
      <c r="A163" s="56">
        <v>45468</v>
      </c>
      <c r="B163" s="41">
        <v>406</v>
      </c>
      <c r="C163" s="117">
        <v>0.54166666666666663</v>
      </c>
      <c r="D163" s="54">
        <v>2404041</v>
      </c>
      <c r="E163" s="54" t="s">
        <v>21</v>
      </c>
      <c r="F163" s="54" t="s">
        <v>55</v>
      </c>
      <c r="G163" s="49">
        <v>14</v>
      </c>
      <c r="H163" s="49"/>
      <c r="I163" s="45"/>
      <c r="J163" s="40"/>
      <c r="K163" s="47">
        <v>12.6</v>
      </c>
      <c r="L163" s="47">
        <v>41.4</v>
      </c>
      <c r="M163" s="47">
        <v>7.4</v>
      </c>
      <c r="N163" s="47">
        <v>16.399999999999999</v>
      </c>
      <c r="O163" s="690">
        <f>GG[[#This Row],[G 900µ]]+GG[[#This Row],[G 800µ]]+GG[[#This Row],[G 710µ]]</f>
        <v>65.199999999999989</v>
      </c>
      <c r="P163" s="47"/>
      <c r="Q163" s="47">
        <v>16.2</v>
      </c>
      <c r="R163" s="47">
        <v>2.8</v>
      </c>
      <c r="S163" s="47"/>
      <c r="T163" s="47">
        <v>1.6</v>
      </c>
      <c r="U163" s="47">
        <v>0.6</v>
      </c>
      <c r="V163" s="55">
        <v>74.27</v>
      </c>
      <c r="W163" s="55">
        <v>-0.39</v>
      </c>
      <c r="X163" s="55">
        <v>22.65</v>
      </c>
      <c r="Y163" s="689"/>
      <c r="Z163" s="666"/>
      <c r="AA163" s="40">
        <v>0.91</v>
      </c>
      <c r="AB163" s="40"/>
      <c r="AC163" s="40"/>
      <c r="AD163" s="40"/>
      <c r="AE163" s="40"/>
      <c r="AF163" s="40" t="s">
        <v>55</v>
      </c>
      <c r="AG163" s="40" t="s">
        <v>55</v>
      </c>
      <c r="AH163" s="40" t="s">
        <v>32</v>
      </c>
      <c r="AI163" s="40" t="s">
        <v>4215</v>
      </c>
    </row>
    <row r="164" spans="1:35" ht="15.75">
      <c r="A164" s="56">
        <v>45469</v>
      </c>
      <c r="B164" s="41">
        <v>406</v>
      </c>
      <c r="C164" s="117">
        <v>0.41666666666666669</v>
      </c>
      <c r="D164" s="54">
        <v>2404066</v>
      </c>
      <c r="E164" s="54" t="s">
        <v>21</v>
      </c>
      <c r="F164" s="54" t="s">
        <v>55</v>
      </c>
      <c r="G164" s="49">
        <v>13.9</v>
      </c>
      <c r="H164" s="49"/>
      <c r="I164" s="45">
        <v>13.6</v>
      </c>
      <c r="J164" s="40"/>
      <c r="K164" s="47">
        <v>13.4</v>
      </c>
      <c r="L164" s="47">
        <v>45.6</v>
      </c>
      <c r="M164" s="47">
        <v>7</v>
      </c>
      <c r="N164" s="47">
        <v>14.8</v>
      </c>
      <c r="O164" s="690">
        <f>GG[[#This Row],[G 900µ]]+GG[[#This Row],[G 800µ]]+GG[[#This Row],[G 710µ]]</f>
        <v>67.400000000000006</v>
      </c>
      <c r="P164" s="47"/>
      <c r="Q164" s="47">
        <v>14</v>
      </c>
      <c r="R164" s="47">
        <v>2</v>
      </c>
      <c r="S164" s="47"/>
      <c r="T164" s="47">
        <v>1</v>
      </c>
      <c r="U164" s="47">
        <v>1</v>
      </c>
      <c r="V164" s="55">
        <v>74</v>
      </c>
      <c r="W164" s="55">
        <v>0</v>
      </c>
      <c r="X164" s="55">
        <v>23</v>
      </c>
      <c r="Y164" s="689"/>
      <c r="Z164" s="666"/>
      <c r="AA164" s="40">
        <v>0.87</v>
      </c>
      <c r="AB164" s="40"/>
      <c r="AC164" s="40"/>
      <c r="AD164" s="40"/>
      <c r="AE164" s="40"/>
      <c r="AF164" s="40" t="s">
        <v>55</v>
      </c>
      <c r="AG164" s="40" t="s">
        <v>55</v>
      </c>
      <c r="AH164" s="40" t="s">
        <v>32</v>
      </c>
      <c r="AI164" s="40" t="s">
        <v>4216</v>
      </c>
    </row>
    <row r="165" spans="1:35" ht="15.75">
      <c r="A165" s="56">
        <v>45461</v>
      </c>
      <c r="B165" s="41">
        <v>406</v>
      </c>
      <c r="C165" s="117">
        <v>0.33333333333333331</v>
      </c>
      <c r="D165" s="54">
        <v>2404076</v>
      </c>
      <c r="E165" s="54" t="s">
        <v>39</v>
      </c>
      <c r="F165" s="54" t="s">
        <v>55</v>
      </c>
      <c r="G165" s="49">
        <v>13.67</v>
      </c>
      <c r="H165" s="49">
        <v>13.8</v>
      </c>
      <c r="I165" s="45"/>
      <c r="J165" s="40"/>
      <c r="K165" s="47">
        <v>8</v>
      </c>
      <c r="L165" s="47">
        <v>36.799999999999997</v>
      </c>
      <c r="M165" s="47">
        <v>8.8000000000000007</v>
      </c>
      <c r="N165" s="47">
        <v>16.600000000000001</v>
      </c>
      <c r="O165" s="690">
        <f>GG[[#This Row],[G 900µ]]+GG[[#This Row],[G 800µ]]+GG[[#This Row],[G 710µ]]</f>
        <v>62.199999999999996</v>
      </c>
      <c r="P165" s="47"/>
      <c r="Q165" s="47">
        <v>19.8</v>
      </c>
      <c r="R165" s="47">
        <v>3.8</v>
      </c>
      <c r="S165" s="47"/>
      <c r="T165" s="47">
        <v>3</v>
      </c>
      <c r="U165" s="47">
        <v>2</v>
      </c>
      <c r="V165" s="55">
        <v>72.8</v>
      </c>
      <c r="W165" s="55">
        <v>-1</v>
      </c>
      <c r="X165" s="55">
        <v>20.92</v>
      </c>
      <c r="Y165" s="689">
        <v>1</v>
      </c>
      <c r="Z165" s="666">
        <v>30</v>
      </c>
      <c r="AA165" s="40">
        <v>0.8</v>
      </c>
      <c r="AB165" s="40" t="s">
        <v>3650</v>
      </c>
      <c r="AC165" s="40" t="s">
        <v>46</v>
      </c>
      <c r="AD165" s="40" t="s">
        <v>55</v>
      </c>
      <c r="AE165" s="40" t="s">
        <v>55</v>
      </c>
      <c r="AF165" s="40" t="s">
        <v>55</v>
      </c>
      <c r="AG165" s="40" t="s">
        <v>55</v>
      </c>
      <c r="AH165" s="40" t="s">
        <v>32</v>
      </c>
      <c r="AI165" s="40" t="s">
        <v>4217</v>
      </c>
    </row>
    <row r="166" spans="1:35" ht="15.75">
      <c r="A166" s="56">
        <v>45470</v>
      </c>
      <c r="B166" s="41">
        <v>406</v>
      </c>
      <c r="C166" s="117">
        <v>0.5</v>
      </c>
      <c r="D166" s="54">
        <v>2404094</v>
      </c>
      <c r="E166" s="54" t="s">
        <v>21</v>
      </c>
      <c r="F166" s="54" t="s">
        <v>55</v>
      </c>
      <c r="G166" s="49">
        <v>14.5</v>
      </c>
      <c r="H166" s="49"/>
      <c r="I166" s="45"/>
      <c r="J166" s="40"/>
      <c r="K166" s="47"/>
      <c r="L166" s="47"/>
      <c r="M166" s="47"/>
      <c r="N166" s="47"/>
      <c r="O166" s="690"/>
      <c r="P166" s="47"/>
      <c r="Q166" s="47"/>
      <c r="R166" s="47"/>
      <c r="S166" s="47"/>
      <c r="T166" s="47"/>
      <c r="U166" s="47"/>
      <c r="V166" s="55">
        <v>74.94</v>
      </c>
      <c r="W166" s="55">
        <v>-0.44</v>
      </c>
      <c r="X166" s="55">
        <v>22.6</v>
      </c>
      <c r="Y166" s="689">
        <v>5</v>
      </c>
      <c r="Z166" s="666">
        <v>25</v>
      </c>
      <c r="AA166" s="40"/>
      <c r="AB166" s="40"/>
      <c r="AC166" s="40" t="s">
        <v>27</v>
      </c>
      <c r="AD166" s="40"/>
      <c r="AE166" s="40"/>
      <c r="AF166" s="40" t="s">
        <v>55</v>
      </c>
      <c r="AG166" s="40" t="s">
        <v>55</v>
      </c>
      <c r="AH166" s="40" t="s">
        <v>32</v>
      </c>
      <c r="AI166" s="40" t="s">
        <v>4218</v>
      </c>
    </row>
    <row r="167" spans="1:35" ht="15.75">
      <c r="A167" s="56">
        <v>45471</v>
      </c>
      <c r="B167" s="41">
        <v>406</v>
      </c>
      <c r="C167" s="117">
        <v>0.52083333333333337</v>
      </c>
      <c r="D167" s="54">
        <v>2404122</v>
      </c>
      <c r="E167" s="54" t="s">
        <v>21</v>
      </c>
      <c r="F167" s="54" t="s">
        <v>55</v>
      </c>
      <c r="G167" s="49">
        <v>14.49</v>
      </c>
      <c r="H167" s="49"/>
      <c r="I167" s="45"/>
      <c r="J167" s="40"/>
      <c r="K167" s="47"/>
      <c r="L167" s="47"/>
      <c r="M167" s="47"/>
      <c r="N167" s="47"/>
      <c r="O167" s="690"/>
      <c r="P167" s="47"/>
      <c r="Q167" s="47"/>
      <c r="R167" s="47"/>
      <c r="S167" s="47"/>
      <c r="T167" s="47"/>
      <c r="U167" s="47"/>
      <c r="V167" s="55">
        <v>74.69</v>
      </c>
      <c r="W167" s="55">
        <v>-0.06</v>
      </c>
      <c r="X167" s="55">
        <v>22.3</v>
      </c>
      <c r="Y167" s="689">
        <v>0</v>
      </c>
      <c r="Z167" s="666">
        <v>20</v>
      </c>
      <c r="AA167" s="40">
        <v>0.94</v>
      </c>
      <c r="AB167" s="40"/>
      <c r="AC167" s="40" t="s">
        <v>46</v>
      </c>
      <c r="AD167" s="40"/>
      <c r="AE167" s="40"/>
      <c r="AF167" s="40" t="s">
        <v>55</v>
      </c>
      <c r="AG167" s="40" t="s">
        <v>55</v>
      </c>
      <c r="AH167" s="40" t="s">
        <v>32</v>
      </c>
      <c r="AI167" s="40" t="s">
        <v>4219</v>
      </c>
    </row>
    <row r="168" spans="1:35" ht="15.75">
      <c r="A168" s="56">
        <v>45474</v>
      </c>
      <c r="B168" s="41">
        <v>107</v>
      </c>
      <c r="C168" s="117">
        <v>0.45833333333333331</v>
      </c>
      <c r="D168" s="54">
        <v>2404162</v>
      </c>
      <c r="E168" s="54" t="s">
        <v>21</v>
      </c>
      <c r="F168" s="54" t="s">
        <v>55</v>
      </c>
      <c r="G168" s="49">
        <v>14.49</v>
      </c>
      <c r="H168" s="49">
        <v>14.2</v>
      </c>
      <c r="I168" s="45"/>
      <c r="J168" s="40"/>
      <c r="K168" s="47">
        <v>9.1999999999999993</v>
      </c>
      <c r="L168" s="47">
        <v>39.200000000000003</v>
      </c>
      <c r="M168" s="47">
        <v>8.1999999999999993</v>
      </c>
      <c r="N168" s="47">
        <v>15.8</v>
      </c>
      <c r="O168" s="690">
        <f>GG[[#This Row],[G 900µ]]+GG[[#This Row],[G 800µ]]+GG[[#This Row],[G 710µ]]</f>
        <v>63.2</v>
      </c>
      <c r="P168" s="47"/>
      <c r="Q168" s="47">
        <v>17.399999999999999</v>
      </c>
      <c r="R168" s="47">
        <v>3</v>
      </c>
      <c r="S168" s="47"/>
      <c r="T168" s="47">
        <v>2.4</v>
      </c>
      <c r="U168" s="47">
        <v>1</v>
      </c>
      <c r="V168" s="55">
        <v>73.27</v>
      </c>
      <c r="W168" s="55">
        <v>0.09</v>
      </c>
      <c r="X168" s="55">
        <v>21.02</v>
      </c>
      <c r="Y168" s="689"/>
      <c r="Z168" s="666"/>
      <c r="AA168" s="40"/>
      <c r="AB168" s="40"/>
      <c r="AC168" s="40"/>
      <c r="AD168" s="40"/>
      <c r="AE168" s="40"/>
      <c r="AF168" s="40" t="s">
        <v>55</v>
      </c>
      <c r="AG168" s="40" t="s">
        <v>55</v>
      </c>
      <c r="AH168" s="40" t="s">
        <v>32</v>
      </c>
      <c r="AI168" s="40" t="s">
        <v>4220</v>
      </c>
    </row>
    <row r="169" spans="1:35" ht="15.75">
      <c r="A169" s="56">
        <v>45475</v>
      </c>
      <c r="B169" s="41">
        <v>107</v>
      </c>
      <c r="C169" s="117">
        <v>0.4236111111111111</v>
      </c>
      <c r="D169" s="54">
        <v>2404187</v>
      </c>
      <c r="E169" s="54" t="s">
        <v>39</v>
      </c>
      <c r="F169" s="54" t="s">
        <v>55</v>
      </c>
      <c r="G169" s="49">
        <v>14.04</v>
      </c>
      <c r="H169" s="49">
        <v>14</v>
      </c>
      <c r="I169" s="45"/>
      <c r="J169" s="40"/>
      <c r="K169" s="47">
        <v>8.8000000000000007</v>
      </c>
      <c r="L169" s="47">
        <v>40.6</v>
      </c>
      <c r="M169" s="47">
        <v>8.6</v>
      </c>
      <c r="N169" s="47">
        <v>17</v>
      </c>
      <c r="O169" s="690">
        <f>GG[[#This Row],[G 900µ]]+GG[[#This Row],[G 800µ]]+GG[[#This Row],[G 710µ]]</f>
        <v>66.2</v>
      </c>
      <c r="P169" s="47"/>
      <c r="Q169" s="47">
        <v>17</v>
      </c>
      <c r="R169" s="47">
        <v>2.8</v>
      </c>
      <c r="S169" s="47"/>
      <c r="T169" s="47">
        <v>2</v>
      </c>
      <c r="U169" s="47">
        <v>1.6</v>
      </c>
      <c r="V169" s="55">
        <v>72.83</v>
      </c>
      <c r="W169" s="55">
        <v>0.55000000000000004</v>
      </c>
      <c r="X169" s="55">
        <v>20.89</v>
      </c>
      <c r="Y169" s="689"/>
      <c r="Z169" s="666"/>
      <c r="AA169" s="40"/>
      <c r="AB169" s="40"/>
      <c r="AC169" s="40"/>
      <c r="AD169" s="40" t="s">
        <v>55</v>
      </c>
      <c r="AE169" s="40" t="s">
        <v>55</v>
      </c>
      <c r="AF169" s="40" t="s">
        <v>55</v>
      </c>
      <c r="AG169" s="40" t="s">
        <v>55</v>
      </c>
      <c r="AH169" s="40" t="s">
        <v>32</v>
      </c>
      <c r="AI169" s="40" t="s">
        <v>4221</v>
      </c>
    </row>
    <row r="170" spans="1:35" ht="15.75">
      <c r="A170" s="56">
        <v>45475</v>
      </c>
      <c r="B170" s="41">
        <v>107</v>
      </c>
      <c r="C170" s="117">
        <v>0.54166666666666663</v>
      </c>
      <c r="D170" s="54">
        <v>2404192</v>
      </c>
      <c r="E170" s="54" t="s">
        <v>21</v>
      </c>
      <c r="F170" s="54" t="s">
        <v>55</v>
      </c>
      <c r="G170" s="49">
        <v>14.5</v>
      </c>
      <c r="H170" s="49"/>
      <c r="I170" s="45"/>
      <c r="J170" s="40"/>
      <c r="K170" s="47">
        <v>10</v>
      </c>
      <c r="L170" s="47">
        <v>37.6</v>
      </c>
      <c r="M170" s="47">
        <v>9.4</v>
      </c>
      <c r="N170" s="47">
        <v>15.8</v>
      </c>
      <c r="O170" s="690">
        <f>GG[[#This Row],[G 900µ]]+GG[[#This Row],[G 800µ]]+GG[[#This Row],[G 710µ]]</f>
        <v>62.8</v>
      </c>
      <c r="P170" s="47"/>
      <c r="Q170" s="47">
        <v>18</v>
      </c>
      <c r="R170" s="47">
        <v>2</v>
      </c>
      <c r="S170" s="47"/>
      <c r="T170" s="47">
        <v>2</v>
      </c>
      <c r="U170" s="47">
        <v>3</v>
      </c>
      <c r="V170" s="55">
        <v>72.94</v>
      </c>
      <c r="W170" s="55">
        <v>0.49</v>
      </c>
      <c r="X170" s="55">
        <v>20.309999999999999</v>
      </c>
      <c r="Y170" s="689"/>
      <c r="Z170" s="666"/>
      <c r="AA170" s="40">
        <v>0.82</v>
      </c>
      <c r="AB170" s="40"/>
      <c r="AC170" s="40"/>
      <c r="AD170" s="40"/>
      <c r="AE170" s="40"/>
      <c r="AF170" s="40" t="s">
        <v>55</v>
      </c>
      <c r="AG170" s="40" t="s">
        <v>55</v>
      </c>
      <c r="AH170" s="40" t="s">
        <v>32</v>
      </c>
      <c r="AI170" s="40" t="s">
        <v>4222</v>
      </c>
    </row>
    <row r="171" spans="1:35" ht="15.75">
      <c r="A171" s="56">
        <v>45477</v>
      </c>
      <c r="B171" s="41">
        <v>107</v>
      </c>
      <c r="C171" s="117">
        <v>0.52083333333333337</v>
      </c>
      <c r="D171" s="54">
        <v>2404236</v>
      </c>
      <c r="E171" s="54" t="s">
        <v>21</v>
      </c>
      <c r="F171" s="54" t="s">
        <v>55</v>
      </c>
      <c r="G171" s="49">
        <v>14.5</v>
      </c>
      <c r="H171" s="49"/>
      <c r="I171" s="45"/>
      <c r="J171" s="40"/>
      <c r="K171" s="47">
        <v>9</v>
      </c>
      <c r="L171" s="47">
        <v>38</v>
      </c>
      <c r="M171" s="47">
        <v>10</v>
      </c>
      <c r="N171" s="47">
        <v>15</v>
      </c>
      <c r="O171" s="690">
        <f>GG[[#This Row],[G 900µ]]+GG[[#This Row],[G 800µ]]+GG[[#This Row],[G 710µ]]</f>
        <v>63</v>
      </c>
      <c r="P171" s="47"/>
      <c r="Q171" s="47">
        <v>18</v>
      </c>
      <c r="R171" s="47">
        <v>4</v>
      </c>
      <c r="S171" s="47"/>
      <c r="T171" s="47">
        <v>2</v>
      </c>
      <c r="U171" s="47">
        <v>2</v>
      </c>
      <c r="V171" s="55">
        <v>73.13</v>
      </c>
      <c r="W171" s="55">
        <v>0.14000000000000001</v>
      </c>
      <c r="X171" s="55">
        <v>21.84</v>
      </c>
      <c r="Y171" s="689"/>
      <c r="Z171" s="666"/>
      <c r="AA171" s="40"/>
      <c r="AB171" s="40"/>
      <c r="AC171" s="40"/>
      <c r="AD171" s="40"/>
      <c r="AE171" s="40"/>
      <c r="AF171" s="40" t="s">
        <v>55</v>
      </c>
      <c r="AG171" s="40" t="s">
        <v>55</v>
      </c>
      <c r="AH171" s="40" t="s">
        <v>32</v>
      </c>
      <c r="AI171" s="40" t="s">
        <v>4223</v>
      </c>
    </row>
    <row r="172" spans="1:35" ht="15.75">
      <c r="A172" s="56">
        <v>45485</v>
      </c>
      <c r="B172" s="41">
        <v>107</v>
      </c>
      <c r="C172" s="117">
        <v>0.47916666666666669</v>
      </c>
      <c r="D172" s="54">
        <v>2404371</v>
      </c>
      <c r="E172" s="54" t="s">
        <v>21</v>
      </c>
      <c r="F172" s="54" t="s">
        <v>55</v>
      </c>
      <c r="G172" s="49">
        <v>14.7</v>
      </c>
      <c r="H172" s="49"/>
      <c r="I172" s="45"/>
      <c r="J172" s="40">
        <v>0.68700000000000006</v>
      </c>
      <c r="K172" s="47">
        <v>10</v>
      </c>
      <c r="L172" s="47">
        <v>40</v>
      </c>
      <c r="M172" s="47">
        <v>7</v>
      </c>
      <c r="N172" s="47">
        <v>15.6</v>
      </c>
      <c r="O172" s="690">
        <f>GG[[#This Row],[G 900µ]]+GG[[#This Row],[G 800µ]]+GG[[#This Row],[G 710µ]]</f>
        <v>62.6</v>
      </c>
      <c r="P172" s="47"/>
      <c r="Q172" s="47">
        <v>18</v>
      </c>
      <c r="R172" s="47">
        <v>4</v>
      </c>
      <c r="S172" s="47"/>
      <c r="T172" s="47">
        <v>2</v>
      </c>
      <c r="U172" s="47">
        <v>3</v>
      </c>
      <c r="V172" s="55">
        <v>76.11</v>
      </c>
      <c r="W172" s="55">
        <v>-0.61</v>
      </c>
      <c r="X172" s="55">
        <v>23.5</v>
      </c>
      <c r="Y172" s="689"/>
      <c r="Z172" s="666"/>
      <c r="AA172" s="40"/>
      <c r="AB172" s="40"/>
      <c r="AC172" s="40" t="s">
        <v>62</v>
      </c>
      <c r="AD172" s="40"/>
      <c r="AE172" s="40"/>
      <c r="AF172" s="40" t="s">
        <v>55</v>
      </c>
      <c r="AG172" s="40" t="s">
        <v>55</v>
      </c>
      <c r="AH172" s="40" t="s">
        <v>32</v>
      </c>
      <c r="AI172" s="40" t="s">
        <v>4224</v>
      </c>
    </row>
    <row r="173" spans="1:35" ht="15.75">
      <c r="A173" s="56">
        <v>45490</v>
      </c>
      <c r="B173" s="41">
        <v>107</v>
      </c>
      <c r="C173" s="117">
        <v>0.51041666666666663</v>
      </c>
      <c r="D173" s="54">
        <v>2404493</v>
      </c>
      <c r="E173" s="54" t="s">
        <v>21</v>
      </c>
      <c r="F173" s="54" t="s">
        <v>55</v>
      </c>
      <c r="G173" s="49">
        <v>14.67</v>
      </c>
      <c r="H173" s="49"/>
      <c r="I173" s="45"/>
      <c r="J173" s="40">
        <v>0.65700000000000003</v>
      </c>
      <c r="K173" s="47">
        <v>7</v>
      </c>
      <c r="L173" s="47">
        <v>37.4</v>
      </c>
      <c r="M173" s="47">
        <v>5.6</v>
      </c>
      <c r="N173" s="47">
        <v>17.600000000000001</v>
      </c>
      <c r="O173" s="690">
        <f>GG[[#This Row],[G 900µ]]+GG[[#This Row],[G 800µ]]+GG[[#This Row],[G 710µ]]</f>
        <v>60.6</v>
      </c>
      <c r="P173" s="47"/>
      <c r="Q173" s="47">
        <v>21</v>
      </c>
      <c r="R173" s="47">
        <v>4</v>
      </c>
      <c r="S173" s="47"/>
      <c r="T173" s="47">
        <v>6</v>
      </c>
      <c r="U173" s="47">
        <v>1</v>
      </c>
      <c r="V173" s="55">
        <v>74.97</v>
      </c>
      <c r="W173" s="55">
        <v>-0.28000000000000003</v>
      </c>
      <c r="X173" s="55">
        <v>22.66</v>
      </c>
      <c r="Y173" s="689"/>
      <c r="Z173" s="666"/>
      <c r="AA173" s="40"/>
      <c r="AB173" s="40"/>
      <c r="AC173" s="40" t="s">
        <v>62</v>
      </c>
      <c r="AD173" s="40"/>
      <c r="AE173" s="40"/>
      <c r="AF173" s="40" t="s">
        <v>55</v>
      </c>
      <c r="AG173" s="40" t="s">
        <v>55</v>
      </c>
      <c r="AH173" s="40" t="s">
        <v>32</v>
      </c>
      <c r="AI173" s="40" t="s">
        <v>4225</v>
      </c>
    </row>
    <row r="174" spans="1:35" ht="15.75">
      <c r="A174" s="56">
        <v>45491</v>
      </c>
      <c r="B174" s="41">
        <v>107</v>
      </c>
      <c r="C174" s="117">
        <v>0.51041666666666663</v>
      </c>
      <c r="D174" s="54">
        <v>2404516</v>
      </c>
      <c r="E174" s="54" t="s">
        <v>21</v>
      </c>
      <c r="F174" s="54" t="s">
        <v>55</v>
      </c>
      <c r="G174" s="49">
        <v>14.67</v>
      </c>
      <c r="H174" s="49"/>
      <c r="I174" s="45"/>
      <c r="J174" s="40">
        <v>0.69099999999999995</v>
      </c>
      <c r="K174" s="47">
        <v>10</v>
      </c>
      <c r="L174" s="47">
        <v>37</v>
      </c>
      <c r="M174" s="47">
        <v>8.4</v>
      </c>
      <c r="N174" s="47">
        <v>16.600000000000001</v>
      </c>
      <c r="O174" s="690">
        <f>GG[[#This Row],[G 900µ]]+GG[[#This Row],[G 800µ]]+GG[[#This Row],[G 710µ]]</f>
        <v>62</v>
      </c>
      <c r="P174" s="47"/>
      <c r="Q174" s="47">
        <v>18</v>
      </c>
      <c r="R174" s="47">
        <v>4</v>
      </c>
      <c r="S174" s="47"/>
      <c r="T174" s="47">
        <v>3</v>
      </c>
      <c r="U174" s="47">
        <v>2</v>
      </c>
      <c r="V174" s="55">
        <v>74.7</v>
      </c>
      <c r="W174" s="55">
        <v>-0.22</v>
      </c>
      <c r="X174" s="55">
        <v>22.89</v>
      </c>
      <c r="Y174" s="689"/>
      <c r="Z174" s="666"/>
      <c r="AA174" s="40">
        <v>0.92</v>
      </c>
      <c r="AB174" s="40"/>
      <c r="AC174" s="40" t="s">
        <v>62</v>
      </c>
      <c r="AD174" s="40"/>
      <c r="AE174" s="40"/>
      <c r="AF174" s="40" t="s">
        <v>55</v>
      </c>
      <c r="AG174" s="40" t="s">
        <v>55</v>
      </c>
      <c r="AH174" s="40" t="s">
        <v>32</v>
      </c>
      <c r="AI174" s="40" t="s">
        <v>4226</v>
      </c>
    </row>
    <row r="175" spans="1:35" ht="15.75">
      <c r="A175" s="56">
        <v>45499</v>
      </c>
      <c r="B175" s="41">
        <v>107</v>
      </c>
      <c r="C175" s="117">
        <v>0.47916666666666669</v>
      </c>
      <c r="D175" s="54">
        <v>2404725</v>
      </c>
      <c r="E175" s="54" t="s">
        <v>21</v>
      </c>
      <c r="F175" s="54" t="s">
        <v>55</v>
      </c>
      <c r="G175" s="49">
        <v>14.5</v>
      </c>
      <c r="H175" s="49"/>
      <c r="I175" s="45"/>
      <c r="J175" s="40"/>
      <c r="K175" s="47">
        <v>9.6</v>
      </c>
      <c r="L175" s="47">
        <v>43.6</v>
      </c>
      <c r="M175" s="47">
        <v>6.8</v>
      </c>
      <c r="N175" s="47">
        <v>17</v>
      </c>
      <c r="O175" s="690">
        <f>GG[[#This Row],[G 900µ]]+GG[[#This Row],[G 800µ]]+GG[[#This Row],[G 710µ]]</f>
        <v>67.400000000000006</v>
      </c>
      <c r="P175" s="47"/>
      <c r="Q175" s="47">
        <v>16.600000000000001</v>
      </c>
      <c r="R175" s="47">
        <v>3</v>
      </c>
      <c r="S175" s="47"/>
      <c r="T175" s="47">
        <v>3.2</v>
      </c>
      <c r="U175" s="47">
        <v>1</v>
      </c>
      <c r="V175" s="55">
        <v>75.040000000000006</v>
      </c>
      <c r="W175" s="55">
        <v>-0.32</v>
      </c>
      <c r="X175" s="55">
        <v>24.03</v>
      </c>
      <c r="Y175" s="689"/>
      <c r="Z175" s="666"/>
      <c r="AA175" s="40"/>
      <c r="AB175" s="40"/>
      <c r="AC175" s="40"/>
      <c r="AD175" s="40"/>
      <c r="AE175" s="40"/>
      <c r="AF175" s="40" t="s">
        <v>55</v>
      </c>
      <c r="AG175" s="40" t="s">
        <v>55</v>
      </c>
      <c r="AH175" s="40" t="s">
        <v>32</v>
      </c>
      <c r="AI175" s="40" t="s">
        <v>4227</v>
      </c>
    </row>
    <row r="176" spans="1:35" ht="15.75">
      <c r="A176" s="56">
        <v>45505</v>
      </c>
      <c r="B176" s="41">
        <v>108</v>
      </c>
      <c r="C176" s="117">
        <v>0.5</v>
      </c>
      <c r="D176" s="54">
        <v>2404842</v>
      </c>
      <c r="E176" s="54" t="s">
        <v>21</v>
      </c>
      <c r="F176" s="54" t="s">
        <v>55</v>
      </c>
      <c r="G176" s="49">
        <v>14.44</v>
      </c>
      <c r="H176" s="49"/>
      <c r="I176" s="45"/>
      <c r="J176" s="40"/>
      <c r="K176" s="47">
        <v>10</v>
      </c>
      <c r="L176" s="47">
        <v>41</v>
      </c>
      <c r="M176" s="47">
        <v>7.5</v>
      </c>
      <c r="N176" s="47">
        <v>17</v>
      </c>
      <c r="O176" s="690">
        <f>GG[[#This Row],[G 900µ]]+GG[[#This Row],[G 800µ]]+GG[[#This Row],[G 710µ]]</f>
        <v>65.5</v>
      </c>
      <c r="P176" s="47"/>
      <c r="Q176" s="47">
        <v>17.3</v>
      </c>
      <c r="R176" s="47">
        <v>3</v>
      </c>
      <c r="S176" s="47"/>
      <c r="T176" s="47">
        <v>2</v>
      </c>
      <c r="U176" s="47">
        <v>1</v>
      </c>
      <c r="V176" s="55">
        <v>74.41</v>
      </c>
      <c r="W176" s="55">
        <v>-7.0000000000000007E-2</v>
      </c>
      <c r="X176" s="55">
        <v>23.99</v>
      </c>
      <c r="Y176" s="689"/>
      <c r="Z176" s="666"/>
      <c r="AA176" s="40"/>
      <c r="AB176" s="40"/>
      <c r="AC176" s="40"/>
      <c r="AD176" s="40"/>
      <c r="AE176" s="40"/>
      <c r="AF176" s="40" t="s">
        <v>55</v>
      </c>
      <c r="AG176" s="40" t="s">
        <v>55</v>
      </c>
      <c r="AH176" s="40" t="s">
        <v>32</v>
      </c>
      <c r="AI176" s="40" t="s">
        <v>4228</v>
      </c>
    </row>
    <row r="177" spans="1:35" ht="15.75">
      <c r="A177" s="56">
        <v>45509</v>
      </c>
      <c r="B177" s="41">
        <v>108</v>
      </c>
      <c r="C177" s="117">
        <v>0.5625</v>
      </c>
      <c r="D177" s="54">
        <v>2404916</v>
      </c>
      <c r="E177" s="54" t="s">
        <v>39</v>
      </c>
      <c r="F177" s="54" t="s">
        <v>55</v>
      </c>
      <c r="G177" s="49">
        <v>14.3</v>
      </c>
      <c r="H177" s="49"/>
      <c r="I177" s="45"/>
      <c r="J177" s="40"/>
      <c r="K177" s="47"/>
      <c r="L177" s="47"/>
      <c r="M177" s="47"/>
      <c r="N177" s="47"/>
      <c r="O177" s="690"/>
      <c r="P177" s="47"/>
      <c r="Q177" s="47"/>
      <c r="R177" s="47"/>
      <c r="S177" s="47"/>
      <c r="T177" s="47"/>
      <c r="U177" s="47"/>
      <c r="V177" s="55"/>
      <c r="W177" s="55"/>
      <c r="X177" s="55"/>
      <c r="Y177" s="689"/>
      <c r="Z177" s="666"/>
      <c r="AA177" s="40"/>
      <c r="AB177" s="40"/>
      <c r="AC177" s="40"/>
      <c r="AD177" s="40" t="s">
        <v>55</v>
      </c>
      <c r="AE177" s="40" t="s">
        <v>55</v>
      </c>
      <c r="AF177" s="40" t="s">
        <v>55</v>
      </c>
      <c r="AG177" s="40" t="s">
        <v>55</v>
      </c>
      <c r="AH177" s="40" t="s">
        <v>32</v>
      </c>
      <c r="AI177" s="40" t="s">
        <v>4229</v>
      </c>
    </row>
    <row r="178" spans="1:35" ht="15.75">
      <c r="A178" s="56">
        <v>45513</v>
      </c>
      <c r="B178" s="41">
        <v>108</v>
      </c>
      <c r="C178" s="117">
        <v>0.51041666666666663</v>
      </c>
      <c r="D178" s="54">
        <v>2405018</v>
      </c>
      <c r="E178" s="54" t="s">
        <v>39</v>
      </c>
      <c r="F178" s="54" t="s">
        <v>55</v>
      </c>
      <c r="G178" s="49">
        <v>14</v>
      </c>
      <c r="H178" s="49"/>
      <c r="I178" s="45"/>
      <c r="J178" s="40"/>
      <c r="K178" s="47"/>
      <c r="L178" s="47"/>
      <c r="M178" s="47"/>
      <c r="N178" s="47"/>
      <c r="O178" s="690"/>
      <c r="P178" s="47"/>
      <c r="Q178" s="47"/>
      <c r="R178" s="47"/>
      <c r="S178" s="47"/>
      <c r="T178" s="47"/>
      <c r="U178" s="47"/>
      <c r="V178" s="55"/>
      <c r="W178" s="55"/>
      <c r="X178" s="55"/>
      <c r="Y178" s="689"/>
      <c r="Z178" s="666"/>
      <c r="AA178" s="40"/>
      <c r="AB178" s="40"/>
      <c r="AC178" s="40"/>
      <c r="AD178" s="40" t="s">
        <v>55</v>
      </c>
      <c r="AE178" s="40" t="s">
        <v>55</v>
      </c>
      <c r="AF178" s="40" t="s">
        <v>55</v>
      </c>
      <c r="AG178" s="40" t="s">
        <v>55</v>
      </c>
      <c r="AH178" s="40" t="s">
        <v>32</v>
      </c>
      <c r="AI178" s="40" t="s">
        <v>4230</v>
      </c>
    </row>
    <row r="179" spans="1:35" ht="15.75">
      <c r="A179" s="56">
        <v>45514</v>
      </c>
      <c r="B179" s="41">
        <v>108</v>
      </c>
      <c r="C179" s="117">
        <v>0.41666666666666669</v>
      </c>
      <c r="D179" s="54">
        <v>2405026</v>
      </c>
      <c r="E179" s="54" t="s">
        <v>39</v>
      </c>
      <c r="F179" s="54" t="s">
        <v>55</v>
      </c>
      <c r="G179" s="49">
        <v>14</v>
      </c>
      <c r="H179" s="49"/>
      <c r="I179" s="45"/>
      <c r="J179" s="40"/>
      <c r="K179" s="47">
        <v>9</v>
      </c>
      <c r="L179" s="47">
        <v>42</v>
      </c>
      <c r="M179" s="47">
        <v>8</v>
      </c>
      <c r="N179" s="47">
        <v>15</v>
      </c>
      <c r="O179" s="690">
        <f>GG[[#This Row],[G 900µ]]+GG[[#This Row],[G 800µ]]+GG[[#This Row],[G 710µ]]</f>
        <v>65</v>
      </c>
      <c r="P179" s="47"/>
      <c r="Q179" s="47">
        <v>18</v>
      </c>
      <c r="R179" s="47">
        <v>3</v>
      </c>
      <c r="S179" s="47"/>
      <c r="T179" s="47">
        <v>2</v>
      </c>
      <c r="U179" s="47">
        <v>2</v>
      </c>
      <c r="V179" s="55">
        <v>73.16</v>
      </c>
      <c r="W179" s="55">
        <v>0.47</v>
      </c>
      <c r="X179" s="55">
        <v>22.15</v>
      </c>
      <c r="Y179" s="689"/>
      <c r="Z179" s="666"/>
      <c r="AA179" s="40"/>
      <c r="AB179" s="40"/>
      <c r="AC179" s="40"/>
      <c r="AD179" s="40" t="s">
        <v>55</v>
      </c>
      <c r="AE179" s="40" t="s">
        <v>55</v>
      </c>
      <c r="AF179" s="40" t="s">
        <v>55</v>
      </c>
      <c r="AG179" s="40" t="s">
        <v>55</v>
      </c>
      <c r="AH179" s="40" t="s">
        <v>32</v>
      </c>
      <c r="AI179" s="40" t="s">
        <v>4231</v>
      </c>
    </row>
    <row r="180" spans="1:35" ht="15.75">
      <c r="A180" s="56">
        <v>45516</v>
      </c>
      <c r="B180" s="41">
        <v>108</v>
      </c>
      <c r="C180" s="117">
        <v>0.375</v>
      </c>
      <c r="D180" s="54">
        <v>2405065</v>
      </c>
      <c r="E180" s="54" t="s">
        <v>39</v>
      </c>
      <c r="F180" s="54" t="s">
        <v>55</v>
      </c>
      <c r="G180" s="49">
        <v>14</v>
      </c>
      <c r="H180" s="49"/>
      <c r="I180" s="45"/>
      <c r="J180" s="40"/>
      <c r="K180" s="47"/>
      <c r="L180" s="47"/>
      <c r="M180" s="47"/>
      <c r="N180" s="47"/>
      <c r="O180" s="690"/>
      <c r="P180" s="47"/>
      <c r="Q180" s="47"/>
      <c r="R180" s="47"/>
      <c r="S180" s="47"/>
      <c r="T180" s="47"/>
      <c r="U180" s="47"/>
      <c r="V180" s="55">
        <v>72.89</v>
      </c>
      <c r="W180" s="55">
        <v>0.41</v>
      </c>
      <c r="X180" s="55">
        <v>24.07</v>
      </c>
      <c r="Y180" s="689">
        <v>2</v>
      </c>
      <c r="Z180" s="666">
        <v>21</v>
      </c>
      <c r="AA180" s="40"/>
      <c r="AB180" s="40"/>
      <c r="AC180" s="40"/>
      <c r="AD180" s="40" t="s">
        <v>55</v>
      </c>
      <c r="AE180" s="40" t="s">
        <v>55</v>
      </c>
      <c r="AF180" s="40" t="s">
        <v>55</v>
      </c>
      <c r="AG180" s="40" t="s">
        <v>55</v>
      </c>
      <c r="AH180" s="40" t="s">
        <v>32</v>
      </c>
      <c r="AI180" s="40" t="s">
        <v>4232</v>
      </c>
    </row>
    <row r="181" spans="1:35" ht="15.75">
      <c r="A181" s="56">
        <v>45517</v>
      </c>
      <c r="B181" s="41">
        <v>108</v>
      </c>
      <c r="C181" s="117">
        <v>0.48958333333333331</v>
      </c>
      <c r="D181" s="54">
        <v>2405094</v>
      </c>
      <c r="E181" s="54" t="s">
        <v>39</v>
      </c>
      <c r="F181" s="54" t="s">
        <v>55</v>
      </c>
      <c r="G181" s="49">
        <v>14.4</v>
      </c>
      <c r="H181" s="49"/>
      <c r="I181" s="45"/>
      <c r="J181" s="40"/>
      <c r="K181" s="47"/>
      <c r="L181" s="47"/>
      <c r="M181" s="47"/>
      <c r="N181" s="47"/>
      <c r="O181" s="690"/>
      <c r="P181" s="47"/>
      <c r="Q181" s="47"/>
      <c r="R181" s="47"/>
      <c r="S181" s="47"/>
      <c r="T181" s="47"/>
      <c r="U181" s="47"/>
      <c r="V181" s="55">
        <v>74.61</v>
      </c>
      <c r="W181" s="55">
        <v>0.42</v>
      </c>
      <c r="X181" s="55">
        <v>23.41</v>
      </c>
      <c r="Y181" s="689">
        <v>10</v>
      </c>
      <c r="Z181" s="666">
        <v>34</v>
      </c>
      <c r="AA181" s="40"/>
      <c r="AB181" s="40"/>
      <c r="AC181" s="40" t="s">
        <v>27</v>
      </c>
      <c r="AD181" s="40" t="s">
        <v>55</v>
      </c>
      <c r="AE181" s="40" t="s">
        <v>55</v>
      </c>
      <c r="AF181" s="40" t="s">
        <v>55</v>
      </c>
      <c r="AG181" s="40" t="s">
        <v>55</v>
      </c>
      <c r="AH181" s="40" t="s">
        <v>32</v>
      </c>
      <c r="AI181" s="40" t="s">
        <v>4233</v>
      </c>
    </row>
    <row r="182" spans="1:35" ht="15.75">
      <c r="A182" s="56">
        <v>45518</v>
      </c>
      <c r="B182" s="41">
        <v>108</v>
      </c>
      <c r="C182" s="117">
        <v>0.40972222222222221</v>
      </c>
      <c r="D182" s="54">
        <v>2405022</v>
      </c>
      <c r="E182" s="54" t="s">
        <v>39</v>
      </c>
      <c r="F182" s="54" t="s">
        <v>55</v>
      </c>
      <c r="G182" s="49">
        <v>14.26</v>
      </c>
      <c r="H182" s="49"/>
      <c r="I182" s="45"/>
      <c r="J182" s="40"/>
      <c r="K182" s="47"/>
      <c r="L182" s="47"/>
      <c r="M182" s="47"/>
      <c r="N182" s="47"/>
      <c r="O182" s="690"/>
      <c r="P182" s="47"/>
      <c r="Q182" s="47"/>
      <c r="R182" s="47"/>
      <c r="S182" s="47"/>
      <c r="T182" s="47"/>
      <c r="U182" s="47"/>
      <c r="V182" s="55">
        <v>72.819999999999993</v>
      </c>
      <c r="W182" s="55">
        <v>-0.06</v>
      </c>
      <c r="X182" s="55">
        <v>23.97</v>
      </c>
      <c r="Y182" s="689">
        <v>8</v>
      </c>
      <c r="Z182" s="666">
        <v>20</v>
      </c>
      <c r="AA182" s="40">
        <v>0.88</v>
      </c>
      <c r="AB182" s="40"/>
      <c r="AC182" s="40" t="s">
        <v>27</v>
      </c>
      <c r="AD182" s="40" t="s">
        <v>55</v>
      </c>
      <c r="AE182" s="40" t="s">
        <v>55</v>
      </c>
      <c r="AF182" s="40" t="s">
        <v>55</v>
      </c>
      <c r="AG182" s="40" t="s">
        <v>55</v>
      </c>
      <c r="AH182" s="40" t="s">
        <v>32</v>
      </c>
      <c r="AI182" s="40" t="s">
        <v>4234</v>
      </c>
    </row>
    <row r="183" spans="1:35" ht="15.75">
      <c r="A183" s="56">
        <v>45520</v>
      </c>
      <c r="B183" s="41">
        <v>108</v>
      </c>
      <c r="C183" s="117">
        <v>0.39583333333333331</v>
      </c>
      <c r="D183" s="54">
        <v>2405178</v>
      </c>
      <c r="E183" s="54" t="s">
        <v>39</v>
      </c>
      <c r="F183" s="54" t="s">
        <v>55</v>
      </c>
      <c r="G183" s="49">
        <v>14.22</v>
      </c>
      <c r="H183" s="49"/>
      <c r="I183" s="45"/>
      <c r="J183" s="40"/>
      <c r="K183" s="47"/>
      <c r="L183" s="47"/>
      <c r="M183" s="47"/>
      <c r="N183" s="47"/>
      <c r="O183" s="690"/>
      <c r="P183" s="47"/>
      <c r="Q183" s="47"/>
      <c r="R183" s="47"/>
      <c r="S183" s="47"/>
      <c r="T183" s="47"/>
      <c r="U183" s="47"/>
      <c r="V183" s="55">
        <v>74.89</v>
      </c>
      <c r="W183" s="55">
        <v>-0.11</v>
      </c>
      <c r="X183" s="55">
        <v>23.07</v>
      </c>
      <c r="Y183" s="689">
        <v>8</v>
      </c>
      <c r="Z183" s="666">
        <v>20</v>
      </c>
      <c r="AA183" s="40">
        <v>0.9</v>
      </c>
      <c r="AB183" s="40"/>
      <c r="AC183" s="40" t="s">
        <v>27</v>
      </c>
      <c r="AD183" s="40" t="s">
        <v>55</v>
      </c>
      <c r="AE183" s="40" t="s">
        <v>55</v>
      </c>
      <c r="AF183" s="40" t="s">
        <v>55</v>
      </c>
      <c r="AG183" s="40" t="s">
        <v>55</v>
      </c>
      <c r="AH183" s="40" t="s">
        <v>32</v>
      </c>
      <c r="AI183" s="40" t="s">
        <v>4235</v>
      </c>
    </row>
    <row r="184" spans="1:35" ht="15.75">
      <c r="A184" s="56">
        <v>45523</v>
      </c>
      <c r="B184" s="41">
        <v>108</v>
      </c>
      <c r="C184" s="117">
        <v>0.5</v>
      </c>
      <c r="D184" s="54">
        <v>2405268</v>
      </c>
      <c r="E184" s="54" t="s">
        <v>39</v>
      </c>
      <c r="F184" s="54" t="s">
        <v>55</v>
      </c>
      <c r="G184" s="49">
        <v>13.6</v>
      </c>
      <c r="H184" s="49"/>
      <c r="I184" s="45"/>
      <c r="J184" s="40"/>
      <c r="K184" s="47"/>
      <c r="L184" s="47"/>
      <c r="M184" s="47"/>
      <c r="N184" s="47"/>
      <c r="O184" s="690"/>
      <c r="P184" s="47"/>
      <c r="Q184" s="47"/>
      <c r="R184" s="47"/>
      <c r="S184" s="47"/>
      <c r="T184" s="47"/>
      <c r="U184" s="47"/>
      <c r="V184" s="55">
        <v>74.72</v>
      </c>
      <c r="W184" s="55">
        <v>0.34</v>
      </c>
      <c r="X184" s="55">
        <v>22.79</v>
      </c>
      <c r="Y184" s="689"/>
      <c r="Z184" s="666"/>
      <c r="AA184" s="40"/>
      <c r="AB184" s="40"/>
      <c r="AC184" s="40"/>
      <c r="AD184" s="40" t="s">
        <v>55</v>
      </c>
      <c r="AE184" s="40" t="s">
        <v>55</v>
      </c>
      <c r="AF184" s="40" t="s">
        <v>55</v>
      </c>
      <c r="AG184" s="40" t="s">
        <v>55</v>
      </c>
      <c r="AH184" s="40" t="s">
        <v>32</v>
      </c>
      <c r="AI184" s="40" t="s">
        <v>4236</v>
      </c>
    </row>
    <row r="185" spans="1:35" ht="15.75">
      <c r="A185" s="56">
        <v>45525</v>
      </c>
      <c r="B185" s="41">
        <v>108</v>
      </c>
      <c r="C185" s="117">
        <v>0.41666666666666669</v>
      </c>
      <c r="D185" s="54">
        <v>2405326</v>
      </c>
      <c r="E185" s="54" t="s">
        <v>39</v>
      </c>
      <c r="F185" s="54" t="s">
        <v>55</v>
      </c>
      <c r="G185" s="49">
        <v>14.12</v>
      </c>
      <c r="H185" s="49"/>
      <c r="I185" s="45"/>
      <c r="J185" s="40"/>
      <c r="K185" s="47">
        <v>10</v>
      </c>
      <c r="L185" s="47">
        <v>39</v>
      </c>
      <c r="M185" s="47">
        <v>10</v>
      </c>
      <c r="N185" s="47">
        <v>16</v>
      </c>
      <c r="O185" s="690">
        <f>GG[[#This Row],[G 900µ]]+GG[[#This Row],[G 800µ]]+GG[[#This Row],[G 710µ]]</f>
        <v>65</v>
      </c>
      <c r="P185" s="47"/>
      <c r="Q185" s="47">
        <v>16</v>
      </c>
      <c r="R185" s="47">
        <v>2</v>
      </c>
      <c r="S185" s="47"/>
      <c r="T185" s="47">
        <v>4</v>
      </c>
      <c r="U185" s="47">
        <v>3</v>
      </c>
      <c r="V185" s="55">
        <v>78.13</v>
      </c>
      <c r="W185" s="55">
        <v>-0.45</v>
      </c>
      <c r="X185" s="55">
        <v>22.68</v>
      </c>
      <c r="Y185" s="689">
        <v>6</v>
      </c>
      <c r="Z185" s="666">
        <v>50</v>
      </c>
      <c r="AA185" s="40"/>
      <c r="AB185" s="40"/>
      <c r="AC185" s="40" t="s">
        <v>27</v>
      </c>
      <c r="AD185" s="40" t="s">
        <v>55</v>
      </c>
      <c r="AE185" s="40" t="s">
        <v>55</v>
      </c>
      <c r="AF185" s="40" t="s">
        <v>55</v>
      </c>
      <c r="AG185" s="40" t="s">
        <v>55</v>
      </c>
      <c r="AH185" s="40" t="s">
        <v>32</v>
      </c>
      <c r="AI185" s="40" t="s">
        <v>4237</v>
      </c>
    </row>
    <row r="186" spans="1:35" ht="15.75">
      <c r="A186" s="56">
        <v>45527</v>
      </c>
      <c r="B186" s="41">
        <v>108</v>
      </c>
      <c r="C186" s="117">
        <v>0.39583333333333331</v>
      </c>
      <c r="D186" s="54">
        <v>2405397</v>
      </c>
      <c r="E186" s="54" t="s">
        <v>39</v>
      </c>
      <c r="F186" s="54" t="s">
        <v>55</v>
      </c>
      <c r="G186" s="49">
        <v>13.77</v>
      </c>
      <c r="H186" s="49"/>
      <c r="I186" s="45"/>
      <c r="J186" s="40"/>
      <c r="K186" s="47">
        <v>9</v>
      </c>
      <c r="L186" s="47">
        <v>37</v>
      </c>
      <c r="M186" s="47">
        <v>7</v>
      </c>
      <c r="N186" s="47">
        <v>17</v>
      </c>
      <c r="O186" s="690">
        <f>GG[[#This Row],[G 900µ]]+GG[[#This Row],[G 800µ]]+GG[[#This Row],[G 710µ]]</f>
        <v>61</v>
      </c>
      <c r="P186" s="47"/>
      <c r="Q186" s="47">
        <v>20</v>
      </c>
      <c r="R186" s="47">
        <v>3</v>
      </c>
      <c r="S186" s="47"/>
      <c r="T186" s="47">
        <v>5</v>
      </c>
      <c r="U186" s="47">
        <v>2</v>
      </c>
      <c r="V186" s="55">
        <v>75.58</v>
      </c>
      <c r="W186" s="55">
        <v>0.09</v>
      </c>
      <c r="X186" s="55">
        <v>22.69</v>
      </c>
      <c r="Y186" s="689">
        <v>7</v>
      </c>
      <c r="Z186" s="666">
        <v>55</v>
      </c>
      <c r="AA186" s="40">
        <v>0.94</v>
      </c>
      <c r="AB186" s="40"/>
      <c r="AC186" s="40" t="s">
        <v>27</v>
      </c>
      <c r="AD186" s="40" t="s">
        <v>55</v>
      </c>
      <c r="AE186" s="40" t="s">
        <v>55</v>
      </c>
      <c r="AF186" s="40" t="s">
        <v>55</v>
      </c>
      <c r="AG186" s="40" t="s">
        <v>55</v>
      </c>
      <c r="AH186" s="40" t="s">
        <v>32</v>
      </c>
      <c r="AI186" s="40" t="s">
        <v>4238</v>
      </c>
    </row>
    <row r="187" spans="1:35" ht="15.75">
      <c r="A187" s="56">
        <v>45531</v>
      </c>
      <c r="B187" s="41">
        <v>108</v>
      </c>
      <c r="C187" s="117">
        <v>0.4375</v>
      </c>
      <c r="D187" s="54">
        <v>2405473</v>
      </c>
      <c r="E187" s="54" t="s">
        <v>39</v>
      </c>
      <c r="F187" s="54" t="s">
        <v>55</v>
      </c>
      <c r="G187" s="49">
        <v>14.2</v>
      </c>
      <c r="H187" s="49"/>
      <c r="I187" s="45"/>
      <c r="J187" s="40"/>
      <c r="K187" s="47"/>
      <c r="L187" s="47"/>
      <c r="M187" s="47"/>
      <c r="N187" s="47"/>
      <c r="O187" s="690"/>
      <c r="P187" s="47"/>
      <c r="Q187" s="47"/>
      <c r="R187" s="47"/>
      <c r="S187" s="47"/>
      <c r="T187" s="47"/>
      <c r="U187" s="47"/>
      <c r="V187" s="55">
        <v>75.34</v>
      </c>
      <c r="W187" s="55">
        <v>0.23</v>
      </c>
      <c r="X187" s="55">
        <v>22.49</v>
      </c>
      <c r="Y187" s="689">
        <v>8</v>
      </c>
      <c r="Z187" s="666">
        <v>44</v>
      </c>
      <c r="AA187" s="40">
        <v>0.92</v>
      </c>
      <c r="AB187" s="40"/>
      <c r="AC187" s="40" t="s">
        <v>27</v>
      </c>
      <c r="AD187" s="40" t="s">
        <v>55</v>
      </c>
      <c r="AE187" s="40" t="s">
        <v>55</v>
      </c>
      <c r="AF187" s="40" t="s">
        <v>55</v>
      </c>
      <c r="AG187" s="40" t="s">
        <v>55</v>
      </c>
      <c r="AH187" s="40" t="s">
        <v>32</v>
      </c>
      <c r="AI187" s="40" t="s">
        <v>4239</v>
      </c>
    </row>
    <row r="188" spans="1:35" ht="15.75">
      <c r="A188" s="56">
        <v>45532</v>
      </c>
      <c r="B188" s="41">
        <v>108</v>
      </c>
      <c r="C188" s="117">
        <v>0.39583333333333331</v>
      </c>
      <c r="D188" s="54">
        <v>2405496</v>
      </c>
      <c r="E188" s="54" t="s">
        <v>39</v>
      </c>
      <c r="F188" s="54" t="s">
        <v>55</v>
      </c>
      <c r="G188" s="49">
        <v>14.3</v>
      </c>
      <c r="H188" s="49">
        <v>14.5</v>
      </c>
      <c r="I188" s="45"/>
      <c r="J188" s="40"/>
      <c r="K188" s="47"/>
      <c r="L188" s="47"/>
      <c r="M188" s="47"/>
      <c r="N188" s="47"/>
      <c r="O188" s="690"/>
      <c r="P188" s="47"/>
      <c r="Q188" s="47"/>
      <c r="R188" s="47"/>
      <c r="S188" s="47"/>
      <c r="T188" s="47"/>
      <c r="U188" s="47"/>
      <c r="V188" s="55">
        <v>73.930000000000007</v>
      </c>
      <c r="W188" s="55">
        <v>-0.24</v>
      </c>
      <c r="X188" s="55">
        <v>22.07</v>
      </c>
      <c r="Y188" s="689">
        <v>5</v>
      </c>
      <c r="Z188" s="666">
        <v>33</v>
      </c>
      <c r="AA188" s="40"/>
      <c r="AB188" s="40"/>
      <c r="AC188" s="40" t="s">
        <v>27</v>
      </c>
      <c r="AD188" s="40" t="s">
        <v>55</v>
      </c>
      <c r="AE188" s="40" t="s">
        <v>55</v>
      </c>
      <c r="AF188" s="40" t="s">
        <v>55</v>
      </c>
      <c r="AG188" s="40" t="s">
        <v>55</v>
      </c>
      <c r="AH188" s="40" t="s">
        <v>32</v>
      </c>
      <c r="AI188" s="40" t="s">
        <v>4240</v>
      </c>
    </row>
    <row r="189" spans="1:35" ht="15.75">
      <c r="A189" s="56">
        <v>45532</v>
      </c>
      <c r="B189" s="41">
        <v>108</v>
      </c>
      <c r="C189" s="117">
        <v>0.5</v>
      </c>
      <c r="D189" s="54">
        <v>2405503</v>
      </c>
      <c r="E189" s="54" t="s">
        <v>39</v>
      </c>
      <c r="F189" s="54" t="s">
        <v>55</v>
      </c>
      <c r="G189" s="49">
        <v>14.2</v>
      </c>
      <c r="H189" s="49"/>
      <c r="I189" s="45"/>
      <c r="J189" s="40"/>
      <c r="K189" s="47"/>
      <c r="L189" s="47"/>
      <c r="M189" s="47"/>
      <c r="N189" s="47"/>
      <c r="O189" s="690"/>
      <c r="P189" s="47"/>
      <c r="Q189" s="47"/>
      <c r="R189" s="47"/>
      <c r="S189" s="47"/>
      <c r="T189" s="47"/>
      <c r="U189" s="47"/>
      <c r="V189" s="55"/>
      <c r="W189" s="55"/>
      <c r="X189" s="55"/>
      <c r="Y189" s="689"/>
      <c r="Z189" s="666"/>
      <c r="AA189" s="40"/>
      <c r="AB189" s="40"/>
      <c r="AC189" s="40"/>
      <c r="AD189" s="40"/>
      <c r="AE189" s="40"/>
      <c r="AF189" s="40"/>
      <c r="AG189" s="40"/>
      <c r="AH189" s="40"/>
      <c r="AI189" s="40" t="s">
        <v>4241</v>
      </c>
    </row>
    <row r="190" spans="1:35" ht="15.75">
      <c r="A190" s="56">
        <v>45533</v>
      </c>
      <c r="B190" s="41">
        <v>108</v>
      </c>
      <c r="C190" s="117">
        <v>0.39583333333333331</v>
      </c>
      <c r="D190" s="54">
        <v>2405521</v>
      </c>
      <c r="E190" s="54" t="s">
        <v>39</v>
      </c>
      <c r="F190" s="54" t="s">
        <v>55</v>
      </c>
      <c r="G190" s="49">
        <v>13.8</v>
      </c>
      <c r="H190" s="49"/>
      <c r="I190" s="45"/>
      <c r="J190" s="40"/>
      <c r="K190" s="47"/>
      <c r="L190" s="47"/>
      <c r="M190" s="47"/>
      <c r="N190" s="47"/>
      <c r="O190" s="690"/>
      <c r="P190" s="47"/>
      <c r="Q190" s="47"/>
      <c r="R190" s="47"/>
      <c r="S190" s="47"/>
      <c r="T190" s="47"/>
      <c r="U190" s="47"/>
      <c r="V190" s="55">
        <v>75.81</v>
      </c>
      <c r="W190" s="55">
        <v>-0.19</v>
      </c>
      <c r="X190" s="55">
        <v>22.2</v>
      </c>
      <c r="Y190" s="689">
        <v>8</v>
      </c>
      <c r="Z190" s="666">
        <v>40</v>
      </c>
      <c r="AA190" s="40"/>
      <c r="AB190" s="40"/>
      <c r="AC190" s="40" t="s">
        <v>27</v>
      </c>
      <c r="AD190" s="40" t="s">
        <v>55</v>
      </c>
      <c r="AE190" s="40" t="s">
        <v>55</v>
      </c>
      <c r="AF190" s="40" t="s">
        <v>55</v>
      </c>
      <c r="AG190" s="40" t="s">
        <v>55</v>
      </c>
      <c r="AH190" s="40" t="s">
        <v>32</v>
      </c>
      <c r="AI190" s="40" t="s">
        <v>4242</v>
      </c>
    </row>
    <row r="191" spans="1:35" ht="15.75">
      <c r="A191" s="56">
        <v>45533</v>
      </c>
      <c r="B191" s="41">
        <v>108</v>
      </c>
      <c r="C191" s="117">
        <v>0.54166666666666663</v>
      </c>
      <c r="D191" s="54">
        <v>2405526</v>
      </c>
      <c r="E191" s="54" t="s">
        <v>39</v>
      </c>
      <c r="F191" s="54" t="s">
        <v>55</v>
      </c>
      <c r="G191" s="49">
        <v>14.16</v>
      </c>
      <c r="H191" s="49"/>
      <c r="I191" s="45"/>
      <c r="J191" s="40"/>
      <c r="K191" s="47"/>
      <c r="L191" s="47"/>
      <c r="M191" s="47"/>
      <c r="N191" s="47"/>
      <c r="O191" s="690"/>
      <c r="P191" s="47"/>
      <c r="Q191" s="47"/>
      <c r="R191" s="47"/>
      <c r="S191" s="47"/>
      <c r="T191" s="47"/>
      <c r="U191" s="47"/>
      <c r="V191" s="55"/>
      <c r="W191" s="55"/>
      <c r="X191" s="55"/>
      <c r="Y191" s="689"/>
      <c r="Z191" s="666"/>
      <c r="AA191" s="40"/>
      <c r="AB191" s="40"/>
      <c r="AC191" s="40"/>
      <c r="AD191" s="40" t="s">
        <v>55</v>
      </c>
      <c r="AE191" s="40" t="s">
        <v>55</v>
      </c>
      <c r="AF191" s="40" t="s">
        <v>55</v>
      </c>
      <c r="AG191" s="40" t="s">
        <v>55</v>
      </c>
      <c r="AH191" s="40" t="s">
        <v>32</v>
      </c>
      <c r="AI191" s="40" t="s">
        <v>4243</v>
      </c>
    </row>
    <row r="192" spans="1:35" ht="15.75">
      <c r="A192" s="56">
        <v>45534</v>
      </c>
      <c r="B192" s="41">
        <v>108</v>
      </c>
      <c r="C192" s="117">
        <v>0.375</v>
      </c>
      <c r="D192" s="54">
        <v>2405542</v>
      </c>
      <c r="E192" s="54" t="s">
        <v>39</v>
      </c>
      <c r="F192" s="54" t="s">
        <v>55</v>
      </c>
      <c r="G192" s="49">
        <v>14.11</v>
      </c>
      <c r="H192" s="49"/>
      <c r="I192" s="45"/>
      <c r="J192" s="40"/>
      <c r="K192" s="47">
        <v>9</v>
      </c>
      <c r="L192" s="47">
        <v>39</v>
      </c>
      <c r="M192" s="47">
        <v>11</v>
      </c>
      <c r="N192" s="47">
        <v>16</v>
      </c>
      <c r="O192" s="690">
        <f>GG[[#This Row],[G 900µ]]+GG[[#This Row],[G 800µ]]+GG[[#This Row],[G 710µ]]</f>
        <v>66</v>
      </c>
      <c r="P192" s="47"/>
      <c r="Q192" s="47">
        <v>15</v>
      </c>
      <c r="R192" s="47">
        <v>3</v>
      </c>
      <c r="S192" s="47"/>
      <c r="T192" s="47">
        <v>4</v>
      </c>
      <c r="U192" s="47">
        <v>3</v>
      </c>
      <c r="V192" s="55">
        <v>73.930000000000007</v>
      </c>
      <c r="W192" s="55">
        <v>0.78</v>
      </c>
      <c r="X192" s="55">
        <v>21.59</v>
      </c>
      <c r="Y192" s="689">
        <v>9</v>
      </c>
      <c r="Z192" s="666">
        <v>44</v>
      </c>
      <c r="AA192" s="40"/>
      <c r="AB192" s="40"/>
      <c r="AC192" s="40" t="s">
        <v>27</v>
      </c>
      <c r="AD192" s="40" t="s">
        <v>55</v>
      </c>
      <c r="AE192" s="40" t="s">
        <v>55</v>
      </c>
      <c r="AF192" s="40" t="s">
        <v>55</v>
      </c>
      <c r="AG192" s="40" t="s">
        <v>55</v>
      </c>
      <c r="AH192" s="40" t="s">
        <v>32</v>
      </c>
      <c r="AI192" s="40" t="s">
        <v>4244</v>
      </c>
    </row>
    <row r="193" spans="1:35" ht="15.75">
      <c r="A193" s="56">
        <v>45534</v>
      </c>
      <c r="B193" s="41">
        <v>108</v>
      </c>
      <c r="C193" s="117">
        <v>0.54166666666666663</v>
      </c>
      <c r="D193" s="54">
        <v>2405557</v>
      </c>
      <c r="E193" s="54" t="s">
        <v>39</v>
      </c>
      <c r="F193" s="54" t="s">
        <v>55</v>
      </c>
      <c r="G193" s="49">
        <v>14.4</v>
      </c>
      <c r="H193" s="49"/>
      <c r="I193" s="45"/>
      <c r="J193" s="40"/>
      <c r="K193" s="47"/>
      <c r="L193" s="47"/>
      <c r="M193" s="47"/>
      <c r="N193" s="47"/>
      <c r="O193" s="690"/>
      <c r="P193" s="47"/>
      <c r="Q193" s="47"/>
      <c r="R193" s="47"/>
      <c r="S193" s="47"/>
      <c r="T193" s="47"/>
      <c r="U193" s="47"/>
      <c r="V193" s="55">
        <v>75.930000000000007</v>
      </c>
      <c r="W193" s="55">
        <v>0.01</v>
      </c>
      <c r="X193" s="55">
        <v>22.82</v>
      </c>
      <c r="Y193" s="689"/>
      <c r="Z193" s="666"/>
      <c r="AA193" s="40"/>
      <c r="AB193" s="40"/>
      <c r="AC193" s="40"/>
      <c r="AD193" s="40" t="s">
        <v>55</v>
      </c>
      <c r="AE193" s="40" t="s">
        <v>55</v>
      </c>
      <c r="AF193" s="40" t="s">
        <v>55</v>
      </c>
      <c r="AG193" s="40" t="s">
        <v>55</v>
      </c>
      <c r="AH193" s="40" t="s">
        <v>32</v>
      </c>
      <c r="AI193" s="40" t="s">
        <v>4245</v>
      </c>
    </row>
    <row r="194" spans="1:35" ht="15.75">
      <c r="A194" s="56">
        <v>45536</v>
      </c>
      <c r="B194" s="41">
        <v>109</v>
      </c>
      <c r="C194" s="117">
        <v>0.4375</v>
      </c>
      <c r="D194" s="54">
        <v>2405603</v>
      </c>
      <c r="E194" s="54" t="s">
        <v>39</v>
      </c>
      <c r="F194" s="54" t="s">
        <v>55</v>
      </c>
      <c r="G194" s="49">
        <v>14.04</v>
      </c>
      <c r="H194" s="49"/>
      <c r="I194" s="45"/>
      <c r="J194" s="40"/>
      <c r="K194" s="47"/>
      <c r="L194" s="47"/>
      <c r="M194" s="47"/>
      <c r="N194" s="47"/>
      <c r="O194" s="690"/>
      <c r="P194" s="47"/>
      <c r="Q194" s="47"/>
      <c r="R194" s="47"/>
      <c r="S194" s="47"/>
      <c r="T194" s="47"/>
      <c r="U194" s="47"/>
      <c r="V194" s="55">
        <v>74.02</v>
      </c>
      <c r="W194" s="55">
        <v>0.35</v>
      </c>
      <c r="X194" s="55">
        <v>22.22</v>
      </c>
      <c r="Y194" s="689">
        <v>8</v>
      </c>
      <c r="Z194" s="666">
        <v>42</v>
      </c>
      <c r="AA194" s="40">
        <v>0.89</v>
      </c>
      <c r="AB194" s="40"/>
      <c r="AC194" s="40" t="s">
        <v>27</v>
      </c>
      <c r="AD194" s="40" t="s">
        <v>55</v>
      </c>
      <c r="AE194" s="40" t="s">
        <v>55</v>
      </c>
      <c r="AF194" s="40" t="s">
        <v>55</v>
      </c>
      <c r="AG194" s="40" t="s">
        <v>55</v>
      </c>
      <c r="AH194" s="40" t="s">
        <v>32</v>
      </c>
      <c r="AI194" s="40" t="s">
        <v>4246</v>
      </c>
    </row>
    <row r="195" spans="1:35" ht="15.75">
      <c r="A195" s="56">
        <v>45537</v>
      </c>
      <c r="B195" s="41">
        <v>109</v>
      </c>
      <c r="C195" s="117">
        <v>0.4375</v>
      </c>
      <c r="D195" s="54">
        <v>2405627</v>
      </c>
      <c r="E195" s="54" t="s">
        <v>39</v>
      </c>
      <c r="F195" s="54" t="s">
        <v>55</v>
      </c>
      <c r="G195" s="49">
        <v>13.27</v>
      </c>
      <c r="H195" s="49"/>
      <c r="I195" s="45"/>
      <c r="J195" s="40"/>
      <c r="K195" s="47"/>
      <c r="L195" s="47"/>
      <c r="M195" s="47"/>
      <c r="N195" s="47"/>
      <c r="O195" s="690"/>
      <c r="P195" s="47"/>
      <c r="Q195" s="47"/>
      <c r="R195" s="47"/>
      <c r="S195" s="47"/>
      <c r="T195" s="47"/>
      <c r="U195" s="47"/>
      <c r="V195" s="55">
        <v>75.25</v>
      </c>
      <c r="W195" s="55">
        <v>0.14000000000000001</v>
      </c>
      <c r="X195" s="55">
        <v>21.78</v>
      </c>
      <c r="Y195" s="689"/>
      <c r="Z195" s="666"/>
      <c r="AA195" s="40"/>
      <c r="AB195" s="40"/>
      <c r="AC195" s="40"/>
      <c r="AD195" s="40" t="s">
        <v>55</v>
      </c>
      <c r="AE195" s="40" t="s">
        <v>55</v>
      </c>
      <c r="AF195" s="40" t="s">
        <v>55</v>
      </c>
      <c r="AG195" s="40" t="s">
        <v>55</v>
      </c>
      <c r="AH195" s="40" t="s">
        <v>32</v>
      </c>
      <c r="AI195" s="40" t="s">
        <v>4247</v>
      </c>
    </row>
    <row r="196" spans="1:35" ht="15.75">
      <c r="A196" s="56">
        <v>45537</v>
      </c>
      <c r="B196" s="41">
        <v>109</v>
      </c>
      <c r="C196" s="117">
        <v>0.5</v>
      </c>
      <c r="D196" s="54">
        <v>2405631</v>
      </c>
      <c r="E196" s="54" t="s">
        <v>39</v>
      </c>
      <c r="F196" s="54" t="s">
        <v>55</v>
      </c>
      <c r="G196" s="49">
        <v>13.8</v>
      </c>
      <c r="H196" s="49"/>
      <c r="I196" s="45"/>
      <c r="J196" s="40"/>
      <c r="K196" s="47">
        <v>8</v>
      </c>
      <c r="L196" s="47">
        <v>44</v>
      </c>
      <c r="M196" s="47">
        <v>7</v>
      </c>
      <c r="N196" s="47">
        <v>15</v>
      </c>
      <c r="O196" s="690">
        <f>GG[[#This Row],[G 900µ]]+GG[[#This Row],[G 800µ]]+GG[[#This Row],[G 710µ]]</f>
        <v>66</v>
      </c>
      <c r="P196" s="47"/>
      <c r="Q196" s="47">
        <v>19</v>
      </c>
      <c r="R196" s="47">
        <v>2</v>
      </c>
      <c r="S196" s="47"/>
      <c r="T196" s="47">
        <v>3</v>
      </c>
      <c r="U196" s="47">
        <v>2</v>
      </c>
      <c r="V196" s="55">
        <v>75.34</v>
      </c>
      <c r="W196" s="55">
        <v>0.23</v>
      </c>
      <c r="X196" s="55">
        <v>22.49</v>
      </c>
      <c r="Y196" s="689">
        <v>7</v>
      </c>
      <c r="Z196" s="666">
        <v>45</v>
      </c>
      <c r="AA196" s="40"/>
      <c r="AB196" s="40"/>
      <c r="AC196" s="40" t="s">
        <v>27</v>
      </c>
      <c r="AD196" s="40" t="s">
        <v>55</v>
      </c>
      <c r="AE196" s="40" t="s">
        <v>55</v>
      </c>
      <c r="AF196" s="40" t="s">
        <v>55</v>
      </c>
      <c r="AG196" s="40" t="s">
        <v>55</v>
      </c>
      <c r="AH196" s="40" t="s">
        <v>32</v>
      </c>
      <c r="AI196" s="40" t="s">
        <v>4248</v>
      </c>
    </row>
    <row r="197" spans="1:35" ht="15.75">
      <c r="A197" s="56">
        <v>45538</v>
      </c>
      <c r="B197" s="41">
        <v>109</v>
      </c>
      <c r="C197" s="117">
        <v>0.39583333333333331</v>
      </c>
      <c r="D197" s="54">
        <v>2405669</v>
      </c>
      <c r="E197" s="54" t="s">
        <v>39</v>
      </c>
      <c r="F197" s="54" t="s">
        <v>55</v>
      </c>
      <c r="G197" s="49">
        <v>14.1</v>
      </c>
      <c r="H197" s="49">
        <v>13.95</v>
      </c>
      <c r="I197" s="45"/>
      <c r="J197" s="40"/>
      <c r="K197" s="47"/>
      <c r="L197" s="47"/>
      <c r="M197" s="47"/>
      <c r="N197" s="47"/>
      <c r="O197" s="690"/>
      <c r="P197" s="47"/>
      <c r="Q197" s="47"/>
      <c r="R197" s="47"/>
      <c r="S197" s="47"/>
      <c r="T197" s="47"/>
      <c r="U197" s="47"/>
      <c r="V197" s="55">
        <v>74.17</v>
      </c>
      <c r="W197" s="55">
        <v>0.3</v>
      </c>
      <c r="X197" s="55">
        <v>21.76</v>
      </c>
      <c r="Y197" s="689">
        <v>6</v>
      </c>
      <c r="Z197" s="666">
        <v>44</v>
      </c>
      <c r="AA197" s="40"/>
      <c r="AB197" s="40"/>
      <c r="AC197" s="40" t="s">
        <v>27</v>
      </c>
      <c r="AD197" s="40" t="s">
        <v>55</v>
      </c>
      <c r="AE197" s="40" t="s">
        <v>55</v>
      </c>
      <c r="AF197" s="40" t="s">
        <v>55</v>
      </c>
      <c r="AG197" s="40" t="s">
        <v>55</v>
      </c>
      <c r="AH197" s="40" t="s">
        <v>32</v>
      </c>
      <c r="AI197" s="40" t="s">
        <v>4249</v>
      </c>
    </row>
    <row r="198" spans="1:35" ht="15.75">
      <c r="A198" s="56">
        <v>45538</v>
      </c>
      <c r="B198" s="41">
        <v>109</v>
      </c>
      <c r="C198" s="117">
        <v>0.5</v>
      </c>
      <c r="D198" s="54">
        <v>2405675</v>
      </c>
      <c r="E198" s="54" t="s">
        <v>39</v>
      </c>
      <c r="F198" s="54" t="s">
        <v>55</v>
      </c>
      <c r="G198" s="49">
        <v>13.96</v>
      </c>
      <c r="H198" s="49"/>
      <c r="I198" s="45"/>
      <c r="J198" s="40"/>
      <c r="K198" s="47"/>
      <c r="L198" s="47"/>
      <c r="M198" s="47"/>
      <c r="N198" s="47"/>
      <c r="O198" s="690"/>
      <c r="P198" s="47"/>
      <c r="Q198" s="47"/>
      <c r="R198" s="47"/>
      <c r="S198" s="47"/>
      <c r="T198" s="47"/>
      <c r="U198" s="47"/>
      <c r="V198" s="55">
        <v>74.7</v>
      </c>
      <c r="W198" s="55">
        <v>0.31</v>
      </c>
      <c r="X198" s="55">
        <v>21.73</v>
      </c>
      <c r="Y198" s="689"/>
      <c r="Z198" s="666"/>
      <c r="AA198" s="40"/>
      <c r="AB198" s="40"/>
      <c r="AC198" s="40"/>
      <c r="AD198" s="40" t="s">
        <v>55</v>
      </c>
      <c r="AE198" s="40" t="s">
        <v>55</v>
      </c>
      <c r="AF198" s="40" t="s">
        <v>55</v>
      </c>
      <c r="AG198" s="40" t="s">
        <v>55</v>
      </c>
      <c r="AH198" s="40" t="s">
        <v>32</v>
      </c>
      <c r="AI198" s="40" t="s">
        <v>4250</v>
      </c>
    </row>
    <row r="199" spans="1:35" ht="15.75">
      <c r="A199" s="56">
        <v>45539</v>
      </c>
      <c r="B199" s="41">
        <v>209</v>
      </c>
      <c r="C199" s="117">
        <v>0.39583333333333331</v>
      </c>
      <c r="D199" s="54">
        <v>2405690</v>
      </c>
      <c r="E199" s="54" t="s">
        <v>39</v>
      </c>
      <c r="F199" s="54" t="s">
        <v>55</v>
      </c>
      <c r="G199" s="49">
        <v>14.17</v>
      </c>
      <c r="H199" s="49"/>
      <c r="I199" s="45"/>
      <c r="J199" s="40"/>
      <c r="K199" s="47"/>
      <c r="L199" s="47"/>
      <c r="M199" s="47"/>
      <c r="N199" s="47"/>
      <c r="O199" s="690"/>
      <c r="P199" s="47"/>
      <c r="Q199" s="47"/>
      <c r="R199" s="47"/>
      <c r="S199" s="47"/>
      <c r="T199" s="47"/>
      <c r="U199" s="47"/>
      <c r="V199" s="55">
        <v>74.25</v>
      </c>
      <c r="W199" s="55">
        <v>0.31</v>
      </c>
      <c r="X199" s="55">
        <v>22.07</v>
      </c>
      <c r="Y199" s="689">
        <v>8</v>
      </c>
      <c r="Z199" s="666">
        <v>48</v>
      </c>
      <c r="AA199" s="40"/>
      <c r="AB199" s="40"/>
      <c r="AC199" s="40" t="s">
        <v>27</v>
      </c>
      <c r="AD199" s="40" t="s">
        <v>55</v>
      </c>
      <c r="AE199" s="40" t="s">
        <v>55</v>
      </c>
      <c r="AF199" s="40" t="s">
        <v>55</v>
      </c>
      <c r="AG199" s="40" t="s">
        <v>55</v>
      </c>
      <c r="AH199" s="40" t="s">
        <v>32</v>
      </c>
      <c r="AI199" s="40" t="s">
        <v>4251</v>
      </c>
    </row>
    <row r="200" spans="1:35" ht="15.75">
      <c r="A200" s="56">
        <v>45540</v>
      </c>
      <c r="B200" s="41">
        <v>209</v>
      </c>
      <c r="C200" s="117">
        <v>0.4375</v>
      </c>
      <c r="D200" s="54">
        <v>2405737</v>
      </c>
      <c r="E200" s="54" t="s">
        <v>39</v>
      </c>
      <c r="F200" s="54" t="s">
        <v>55</v>
      </c>
      <c r="G200" s="49">
        <v>13.9</v>
      </c>
      <c r="H200" s="49"/>
      <c r="I200" s="45"/>
      <c r="J200" s="40"/>
      <c r="K200" s="47">
        <v>9</v>
      </c>
      <c r="L200" s="47">
        <v>45</v>
      </c>
      <c r="M200" s="47">
        <v>8</v>
      </c>
      <c r="N200" s="47">
        <v>14</v>
      </c>
      <c r="O200" s="690">
        <f>GG[[#This Row],[G 900µ]]+GG[[#This Row],[G 800µ]]+GG[[#This Row],[G 710µ]]</f>
        <v>67</v>
      </c>
      <c r="P200" s="47"/>
      <c r="Q200" s="47">
        <v>15</v>
      </c>
      <c r="R200" s="47">
        <v>3</v>
      </c>
      <c r="S200" s="47"/>
      <c r="T200" s="47">
        <v>3</v>
      </c>
      <c r="U200" s="47">
        <v>2</v>
      </c>
      <c r="V200" s="55">
        <v>73.03</v>
      </c>
      <c r="W200" s="55">
        <v>0.89</v>
      </c>
      <c r="X200" s="55">
        <v>21.07</v>
      </c>
      <c r="Y200" s="689">
        <v>7</v>
      </c>
      <c r="Z200" s="666">
        <v>42</v>
      </c>
      <c r="AA200" s="40">
        <v>0.96</v>
      </c>
      <c r="AB200" s="40"/>
      <c r="AC200" s="40" t="s">
        <v>27</v>
      </c>
      <c r="AD200" s="40" t="s">
        <v>55</v>
      </c>
      <c r="AE200" s="40" t="s">
        <v>55</v>
      </c>
      <c r="AF200" s="40" t="s">
        <v>55</v>
      </c>
      <c r="AG200" s="40" t="s">
        <v>55</v>
      </c>
      <c r="AH200" s="40" t="s">
        <v>32</v>
      </c>
      <c r="AI200" s="40" t="s">
        <v>4252</v>
      </c>
    </row>
    <row r="201" spans="1:35" ht="15.75">
      <c r="A201" s="56">
        <v>45540</v>
      </c>
      <c r="B201" s="41">
        <v>209</v>
      </c>
      <c r="C201" s="117">
        <v>0.5625</v>
      </c>
      <c r="D201" s="54">
        <v>2405743</v>
      </c>
      <c r="E201" s="54" t="s">
        <v>39</v>
      </c>
      <c r="F201" s="54" t="s">
        <v>55</v>
      </c>
      <c r="G201" s="49">
        <v>14.2</v>
      </c>
      <c r="H201" s="49"/>
      <c r="I201" s="45"/>
      <c r="J201" s="40"/>
      <c r="K201" s="47"/>
      <c r="L201" s="47"/>
      <c r="M201" s="47"/>
      <c r="N201" s="47"/>
      <c r="O201" s="690"/>
      <c r="P201" s="47"/>
      <c r="Q201" s="47"/>
      <c r="R201" s="47"/>
      <c r="S201" s="47"/>
      <c r="T201" s="47"/>
      <c r="U201" s="47"/>
      <c r="V201" s="55">
        <v>74.790000000000006</v>
      </c>
      <c r="W201" s="55">
        <v>0.48</v>
      </c>
      <c r="X201" s="55">
        <v>19.98</v>
      </c>
      <c r="Y201" s="689"/>
      <c r="Z201" s="666"/>
      <c r="AA201" s="40"/>
      <c r="AB201" s="40"/>
      <c r="AC201" s="40"/>
      <c r="AD201" s="40" t="s">
        <v>55</v>
      </c>
      <c r="AE201" s="40" t="s">
        <v>55</v>
      </c>
      <c r="AF201" s="40" t="s">
        <v>55</v>
      </c>
      <c r="AG201" s="40" t="s">
        <v>55</v>
      </c>
      <c r="AH201" s="40" t="s">
        <v>32</v>
      </c>
      <c r="AI201" s="40" t="s">
        <v>4253</v>
      </c>
    </row>
    <row r="202" spans="1:35" ht="15.75">
      <c r="A202" s="56">
        <v>45541</v>
      </c>
      <c r="B202" s="41">
        <v>209</v>
      </c>
      <c r="C202" s="117">
        <v>0.39583333333333331</v>
      </c>
      <c r="D202" s="54">
        <v>2405773</v>
      </c>
      <c r="E202" s="54" t="s">
        <v>39</v>
      </c>
      <c r="F202" s="54" t="s">
        <v>55</v>
      </c>
      <c r="G202" s="49">
        <v>13.99</v>
      </c>
      <c r="H202" s="49">
        <v>14.05</v>
      </c>
      <c r="I202" s="45"/>
      <c r="J202" s="40"/>
      <c r="K202" s="47"/>
      <c r="L202" s="47"/>
      <c r="M202" s="47"/>
      <c r="N202" s="47"/>
      <c r="O202" s="690"/>
      <c r="P202" s="47"/>
      <c r="Q202" s="47"/>
      <c r="R202" s="47"/>
      <c r="S202" s="47"/>
      <c r="T202" s="47"/>
      <c r="U202" s="47"/>
      <c r="V202" s="55">
        <v>73.75</v>
      </c>
      <c r="W202" s="55">
        <v>-0.65</v>
      </c>
      <c r="X202" s="55">
        <v>20.64</v>
      </c>
      <c r="Y202" s="689">
        <v>10</v>
      </c>
      <c r="Z202" s="666">
        <v>55</v>
      </c>
      <c r="AA202" s="40"/>
      <c r="AB202" s="40"/>
      <c r="AC202" s="40" t="s">
        <v>27</v>
      </c>
      <c r="AD202" s="40" t="s">
        <v>55</v>
      </c>
      <c r="AE202" s="40" t="s">
        <v>55</v>
      </c>
      <c r="AF202" s="40" t="s">
        <v>55</v>
      </c>
      <c r="AG202" s="40" t="s">
        <v>55</v>
      </c>
      <c r="AH202" s="40" t="s">
        <v>32</v>
      </c>
      <c r="AI202" s="40" t="s">
        <v>4254</v>
      </c>
    </row>
    <row r="203" spans="1:35" ht="15.75">
      <c r="A203" s="56">
        <v>45544</v>
      </c>
      <c r="B203" s="41">
        <v>209</v>
      </c>
      <c r="C203" s="117">
        <v>0.45833333333333331</v>
      </c>
      <c r="D203" s="54">
        <v>2405859</v>
      </c>
      <c r="E203" s="54" t="s">
        <v>39</v>
      </c>
      <c r="F203" s="54" t="s">
        <v>55</v>
      </c>
      <c r="G203" s="49">
        <v>14.49</v>
      </c>
      <c r="H203" s="49"/>
      <c r="I203" s="45"/>
      <c r="J203" s="40"/>
      <c r="K203" s="47"/>
      <c r="L203" s="47"/>
      <c r="M203" s="47"/>
      <c r="N203" s="47"/>
      <c r="O203" s="690"/>
      <c r="P203" s="47"/>
      <c r="Q203" s="47"/>
      <c r="R203" s="47"/>
      <c r="S203" s="47"/>
      <c r="T203" s="47"/>
      <c r="U203" s="47"/>
      <c r="V203" s="55">
        <v>73.09</v>
      </c>
      <c r="W203" s="55">
        <v>0.69</v>
      </c>
      <c r="X203" s="55">
        <v>21.88</v>
      </c>
      <c r="Y203" s="689">
        <v>8</v>
      </c>
      <c r="Z203" s="666">
        <v>45</v>
      </c>
      <c r="AA203" s="40"/>
      <c r="AB203" s="40"/>
      <c r="AC203" s="40" t="s">
        <v>27</v>
      </c>
      <c r="AD203" s="40" t="s">
        <v>55</v>
      </c>
      <c r="AE203" s="40"/>
      <c r="AF203" s="40"/>
      <c r="AG203" s="40"/>
      <c r="AH203" s="40"/>
      <c r="AI203" s="40" t="s">
        <v>4255</v>
      </c>
    </row>
    <row r="204" spans="1:35" ht="15.75">
      <c r="A204" s="56">
        <v>45548</v>
      </c>
      <c r="B204" s="41">
        <v>209</v>
      </c>
      <c r="C204" s="117">
        <v>0.35416666666666669</v>
      </c>
      <c r="D204" s="54">
        <v>2405977</v>
      </c>
      <c r="E204" s="54" t="s">
        <v>21</v>
      </c>
      <c r="F204" s="54" t="s">
        <v>55</v>
      </c>
      <c r="G204" s="49">
        <v>14</v>
      </c>
      <c r="H204" s="49"/>
      <c r="I204" s="45"/>
      <c r="J204" s="40"/>
      <c r="K204" s="47">
        <v>12.6</v>
      </c>
      <c r="L204" s="47"/>
      <c r="M204" s="47">
        <v>49</v>
      </c>
      <c r="N204" s="47">
        <v>15.2</v>
      </c>
      <c r="O204" s="690">
        <f>GG[[#This Row],[G 900µ]]+GG[[#This Row],[G 800µ]]+GG[[#This Row],[G 710µ]]</f>
        <v>64.2</v>
      </c>
      <c r="P204" s="47">
        <v>9</v>
      </c>
      <c r="Q204" s="47"/>
      <c r="R204" s="47">
        <v>7</v>
      </c>
      <c r="S204" s="47"/>
      <c r="T204" s="47">
        <v>5</v>
      </c>
      <c r="U204" s="47">
        <v>2</v>
      </c>
      <c r="V204" s="55">
        <v>72.81</v>
      </c>
      <c r="W204" s="55">
        <v>-0.63</v>
      </c>
      <c r="X204" s="55">
        <v>22.259</v>
      </c>
      <c r="Y204" s="689">
        <v>4</v>
      </c>
      <c r="Z204" s="666">
        <v>30</v>
      </c>
      <c r="AA204" s="40">
        <v>0.91</v>
      </c>
      <c r="AB204" s="40"/>
      <c r="AC204" s="40" t="s">
        <v>27</v>
      </c>
      <c r="AD204" s="40"/>
      <c r="AE204" s="40"/>
      <c r="AF204" s="40" t="s">
        <v>55</v>
      </c>
      <c r="AG204" s="40" t="s">
        <v>55</v>
      </c>
      <c r="AH204" s="40" t="s">
        <v>32</v>
      </c>
      <c r="AI204" s="40" t="s">
        <v>4256</v>
      </c>
    </row>
    <row r="205" spans="1:35" ht="15.75">
      <c r="A205" s="56">
        <v>45548</v>
      </c>
      <c r="B205" s="41">
        <v>209</v>
      </c>
      <c r="C205" s="117">
        <v>0.375</v>
      </c>
      <c r="D205" s="54">
        <v>2405974</v>
      </c>
      <c r="E205" s="54" t="s">
        <v>39</v>
      </c>
      <c r="F205" s="54" t="s">
        <v>55</v>
      </c>
      <c r="G205" s="49">
        <v>14.3</v>
      </c>
      <c r="H205" s="49">
        <v>14.4</v>
      </c>
      <c r="I205" s="45"/>
      <c r="J205" s="40"/>
      <c r="K205" s="47">
        <v>14.6</v>
      </c>
      <c r="L205" s="47"/>
      <c r="M205" s="47">
        <v>52.2</v>
      </c>
      <c r="N205" s="47">
        <v>15</v>
      </c>
      <c r="O205" s="690">
        <f>GG[[#This Row],[G 900µ]]+GG[[#This Row],[G 800µ]]+GG[[#This Row],[G 710µ]]</f>
        <v>67.2</v>
      </c>
      <c r="P205" s="47">
        <v>9.42</v>
      </c>
      <c r="Q205" s="47"/>
      <c r="R205" s="47">
        <v>6.8</v>
      </c>
      <c r="S205" s="47"/>
      <c r="T205" s="47">
        <v>1</v>
      </c>
      <c r="U205" s="47">
        <v>1</v>
      </c>
      <c r="V205" s="55">
        <v>72.239999999999995</v>
      </c>
      <c r="W205" s="55">
        <v>0.12</v>
      </c>
      <c r="X205" s="55">
        <v>22.33</v>
      </c>
      <c r="Y205" s="689"/>
      <c r="Z205" s="666"/>
      <c r="AA205" s="40">
        <v>0.93</v>
      </c>
      <c r="AB205" s="40"/>
      <c r="AC205" s="40"/>
      <c r="AD205" s="40" t="s">
        <v>55</v>
      </c>
      <c r="AE205" s="40" t="s">
        <v>55</v>
      </c>
      <c r="AF205" s="40" t="s">
        <v>55</v>
      </c>
      <c r="AG205" s="40" t="s">
        <v>55</v>
      </c>
      <c r="AH205" s="40" t="s">
        <v>32</v>
      </c>
      <c r="AI205" s="40" t="s">
        <v>4257</v>
      </c>
    </row>
    <row r="206" spans="1:35" ht="15.75">
      <c r="A206" s="56">
        <v>45548</v>
      </c>
      <c r="B206" s="41">
        <v>209</v>
      </c>
      <c r="C206" s="117">
        <v>0.57291666666666663</v>
      </c>
      <c r="D206" s="54">
        <v>2405992</v>
      </c>
      <c r="E206" s="54" t="s">
        <v>39</v>
      </c>
      <c r="F206" s="54" t="s">
        <v>55</v>
      </c>
      <c r="G206" s="49">
        <v>14.2</v>
      </c>
      <c r="H206" s="49"/>
      <c r="I206" s="45"/>
      <c r="J206" s="40"/>
      <c r="K206" s="47"/>
      <c r="L206" s="47"/>
      <c r="M206" s="47"/>
      <c r="N206" s="47"/>
      <c r="O206" s="690"/>
      <c r="P206" s="47"/>
      <c r="Q206" s="47"/>
      <c r="R206" s="47"/>
      <c r="S206" s="47"/>
      <c r="T206" s="47"/>
      <c r="U206" s="47"/>
      <c r="V206" s="55">
        <v>74.58</v>
      </c>
      <c r="W206" s="55">
        <v>0.02</v>
      </c>
      <c r="X206" s="55">
        <v>23.15</v>
      </c>
      <c r="Y206" s="689">
        <v>2</v>
      </c>
      <c r="Z206" s="666">
        <v>30</v>
      </c>
      <c r="AA206" s="40"/>
      <c r="AB206" s="40"/>
      <c r="AC206" s="40"/>
      <c r="AD206" s="40" t="s">
        <v>55</v>
      </c>
      <c r="AE206" s="40" t="s">
        <v>55</v>
      </c>
      <c r="AF206" s="40" t="s">
        <v>55</v>
      </c>
      <c r="AG206" s="40" t="s">
        <v>55</v>
      </c>
      <c r="AH206" s="40" t="s">
        <v>32</v>
      </c>
      <c r="AI206" s="40" t="s">
        <v>4258</v>
      </c>
    </row>
    <row r="207" spans="1:35" ht="15.75">
      <c r="A207" s="56">
        <v>45548</v>
      </c>
      <c r="B207" s="41">
        <v>209</v>
      </c>
      <c r="C207" s="117">
        <v>0.58333333333333337</v>
      </c>
      <c r="D207" s="54">
        <v>2405995</v>
      </c>
      <c r="E207" s="54" t="s">
        <v>21</v>
      </c>
      <c r="F207" s="54" t="s">
        <v>55</v>
      </c>
      <c r="G207" s="49">
        <v>14.26</v>
      </c>
      <c r="H207" s="49"/>
      <c r="I207" s="45"/>
      <c r="J207" s="40"/>
      <c r="K207" s="47"/>
      <c r="L207" s="47"/>
      <c r="M207" s="47"/>
      <c r="N207" s="47"/>
      <c r="O207" s="690"/>
      <c r="P207" s="47"/>
      <c r="Q207" s="47"/>
      <c r="R207" s="47"/>
      <c r="S207" s="47"/>
      <c r="T207" s="47"/>
      <c r="U207" s="47"/>
      <c r="V207" s="55">
        <v>73.69</v>
      </c>
      <c r="W207" s="55">
        <v>0.28000000000000003</v>
      </c>
      <c r="X207" s="55">
        <v>22.75</v>
      </c>
      <c r="Y207" s="689">
        <v>1</v>
      </c>
      <c r="Z207" s="666">
        <v>33</v>
      </c>
      <c r="AA207" s="40"/>
      <c r="AB207" s="40"/>
      <c r="AC207" s="40"/>
      <c r="AD207" s="40"/>
      <c r="AE207" s="40" t="s">
        <v>55</v>
      </c>
      <c r="AF207" s="40" t="s">
        <v>55</v>
      </c>
      <c r="AG207" s="40" t="s">
        <v>55</v>
      </c>
      <c r="AH207" s="40" t="s">
        <v>32</v>
      </c>
      <c r="AI207" s="40" t="s">
        <v>4259</v>
      </c>
    </row>
    <row r="208" spans="1:35" ht="15.75">
      <c r="A208" s="56">
        <v>45548</v>
      </c>
      <c r="B208" s="41">
        <v>209</v>
      </c>
      <c r="C208" s="117">
        <v>0.66666666666666663</v>
      </c>
      <c r="D208" s="54">
        <v>2405614</v>
      </c>
      <c r="E208" s="54" t="s">
        <v>21</v>
      </c>
      <c r="F208" s="54" t="s">
        <v>55</v>
      </c>
      <c r="G208" s="49">
        <v>14.71</v>
      </c>
      <c r="H208" s="49"/>
      <c r="I208" s="45"/>
      <c r="J208" s="40"/>
      <c r="K208" s="47"/>
      <c r="L208" s="47"/>
      <c r="M208" s="47"/>
      <c r="N208" s="47"/>
      <c r="O208" s="690"/>
      <c r="P208" s="47"/>
      <c r="Q208" s="47"/>
      <c r="R208" s="47"/>
      <c r="S208" s="47"/>
      <c r="T208" s="47"/>
      <c r="U208" s="47"/>
      <c r="V208" s="55">
        <v>73.67</v>
      </c>
      <c r="W208" s="55">
        <v>0.22</v>
      </c>
      <c r="X208" s="55">
        <v>22</v>
      </c>
      <c r="Y208" s="689">
        <v>1</v>
      </c>
      <c r="Z208" s="666">
        <v>30</v>
      </c>
      <c r="AA208" s="40"/>
      <c r="AB208" s="40"/>
      <c r="AC208" s="40"/>
      <c r="AD208" s="40"/>
      <c r="AE208" s="40" t="s">
        <v>55</v>
      </c>
      <c r="AF208" s="40" t="s">
        <v>55</v>
      </c>
      <c r="AG208" s="40" t="s">
        <v>55</v>
      </c>
      <c r="AH208" s="40" t="s">
        <v>32</v>
      </c>
      <c r="AI208" s="40" t="s">
        <v>4260</v>
      </c>
    </row>
    <row r="209" spans="1:35" ht="15.75">
      <c r="A209" s="56">
        <v>45551</v>
      </c>
      <c r="B209" s="41">
        <v>209</v>
      </c>
      <c r="C209" s="117">
        <v>0.39583333333333331</v>
      </c>
      <c r="D209" s="54">
        <v>2406081</v>
      </c>
      <c r="E209" s="54" t="s">
        <v>39</v>
      </c>
      <c r="F209" s="54" t="s">
        <v>55</v>
      </c>
      <c r="G209" s="49">
        <v>13.97</v>
      </c>
      <c r="H209" s="49"/>
      <c r="I209" s="45"/>
      <c r="J209" s="40"/>
      <c r="K209" s="47"/>
      <c r="L209" s="47"/>
      <c r="M209" s="47"/>
      <c r="N209" s="47"/>
      <c r="O209" s="690"/>
      <c r="P209" s="47"/>
      <c r="Q209" s="47"/>
      <c r="R209" s="47"/>
      <c r="S209" s="47"/>
      <c r="T209" s="47"/>
      <c r="U209" s="47"/>
      <c r="V209" s="55">
        <v>73.95</v>
      </c>
      <c r="W209" s="55">
        <v>0.35</v>
      </c>
      <c r="X209" s="55">
        <v>21.96</v>
      </c>
      <c r="Y209" s="689"/>
      <c r="Z209" s="666"/>
      <c r="AA209" s="40"/>
      <c r="AB209" s="40"/>
      <c r="AC209" s="40"/>
      <c r="AD209" s="40" t="s">
        <v>55</v>
      </c>
      <c r="AE209" s="40" t="s">
        <v>55</v>
      </c>
      <c r="AF209" s="40" t="s">
        <v>55</v>
      </c>
      <c r="AG209" s="40" t="s">
        <v>55</v>
      </c>
      <c r="AH209" s="40" t="s">
        <v>32</v>
      </c>
      <c r="AI209" s="40" t="s">
        <v>4261</v>
      </c>
    </row>
    <row r="210" spans="1:35" ht="15.75">
      <c r="A210" s="56">
        <v>45551</v>
      </c>
      <c r="B210" s="41">
        <v>209</v>
      </c>
      <c r="C210" s="117">
        <v>0.58333333333333337</v>
      </c>
      <c r="D210" s="54">
        <v>2406093</v>
      </c>
      <c r="E210" s="54" t="s">
        <v>39</v>
      </c>
      <c r="F210" s="54" t="s">
        <v>55</v>
      </c>
      <c r="G210" s="49">
        <v>13.67</v>
      </c>
      <c r="H210" s="49"/>
      <c r="I210" s="45"/>
      <c r="J210" s="40"/>
      <c r="K210" s="47">
        <v>10.6</v>
      </c>
      <c r="L210" s="47"/>
      <c r="M210" s="47">
        <v>48.82</v>
      </c>
      <c r="N210" s="47">
        <v>15.04</v>
      </c>
      <c r="O210" s="690">
        <f>GG[[#This Row],[G 900µ]]+GG[[#This Row],[G 800µ]]+GG[[#This Row],[G 710µ]]</f>
        <v>63.86</v>
      </c>
      <c r="P210" s="47">
        <v>8.98</v>
      </c>
      <c r="Q210" s="47"/>
      <c r="R210" s="47">
        <v>10.26</v>
      </c>
      <c r="S210" s="47"/>
      <c r="T210" s="47">
        <v>1.9</v>
      </c>
      <c r="U210" s="47">
        <v>2.8</v>
      </c>
      <c r="V210" s="55">
        <v>74.44</v>
      </c>
      <c r="W210" s="55">
        <v>0.62</v>
      </c>
      <c r="X210" s="55">
        <v>21.1</v>
      </c>
      <c r="Y210" s="689">
        <v>5</v>
      </c>
      <c r="Z210" s="666">
        <v>43</v>
      </c>
      <c r="AA210" s="40"/>
      <c r="AB210" s="40"/>
      <c r="AC210" s="40" t="s">
        <v>27</v>
      </c>
      <c r="AD210" s="40" t="s">
        <v>55</v>
      </c>
      <c r="AE210" s="40" t="s">
        <v>55</v>
      </c>
      <c r="AF210" s="40" t="s">
        <v>55</v>
      </c>
      <c r="AG210" s="40" t="s">
        <v>55</v>
      </c>
      <c r="AH210" s="40" t="s">
        <v>32</v>
      </c>
      <c r="AI210" s="1282" t="s">
        <v>4262</v>
      </c>
    </row>
    <row r="211" spans="1:35" ht="15.75">
      <c r="A211" s="56">
        <v>45552</v>
      </c>
      <c r="B211" s="41">
        <v>209</v>
      </c>
      <c r="C211" s="117">
        <v>0.39583333333333331</v>
      </c>
      <c r="D211" s="54">
        <v>2406114</v>
      </c>
      <c r="E211" s="54" t="s">
        <v>39</v>
      </c>
      <c r="F211" s="54" t="s">
        <v>55</v>
      </c>
      <c r="G211" s="49">
        <v>14.2</v>
      </c>
      <c r="H211" s="49"/>
      <c r="I211" s="45">
        <v>13.7</v>
      </c>
      <c r="J211" s="40"/>
      <c r="K211" s="47">
        <v>10.6</v>
      </c>
      <c r="L211" s="47">
        <v>39.1</v>
      </c>
      <c r="M211" s="47">
        <v>11.02</v>
      </c>
      <c r="N211" s="47">
        <v>17.059999999999999</v>
      </c>
      <c r="O211" s="690">
        <f>GG[[#This Row],[G 900µ]]+GG[[#This Row],[G 800µ]]+GG[[#This Row],[G 710µ]]</f>
        <v>67.180000000000007</v>
      </c>
      <c r="P211" s="47"/>
      <c r="Q211" s="47">
        <v>14.88</v>
      </c>
      <c r="R211" s="47"/>
      <c r="S211" s="47"/>
      <c r="T211" s="47">
        <v>4.0999999999999996</v>
      </c>
      <c r="U211" s="47">
        <v>2.1</v>
      </c>
      <c r="V211" s="55">
        <v>74.819999999999993</v>
      </c>
      <c r="W211" s="55">
        <v>0.37</v>
      </c>
      <c r="X211" s="55">
        <v>22.09</v>
      </c>
      <c r="Y211" s="689"/>
      <c r="Z211" s="666"/>
      <c r="AA211" s="40"/>
      <c r="AB211" s="40"/>
      <c r="AC211" s="40"/>
      <c r="AD211" s="40" t="s">
        <v>55</v>
      </c>
      <c r="AE211" s="40" t="s">
        <v>55</v>
      </c>
      <c r="AF211" s="40" t="s">
        <v>55</v>
      </c>
      <c r="AG211" s="40" t="s">
        <v>55</v>
      </c>
      <c r="AH211" s="40" t="s">
        <v>32</v>
      </c>
      <c r="AI211" s="40" t="s">
        <v>4263</v>
      </c>
    </row>
    <row r="212" spans="1:35" ht="15.75">
      <c r="A212" s="56">
        <v>45552</v>
      </c>
      <c r="B212" s="41">
        <v>209</v>
      </c>
      <c r="C212" s="117">
        <v>0.55208333333333337</v>
      </c>
      <c r="D212" s="54">
        <v>2406118</v>
      </c>
      <c r="E212" s="54" t="s">
        <v>21</v>
      </c>
      <c r="F212" s="54" t="s">
        <v>55</v>
      </c>
      <c r="G212" s="49">
        <v>14.8</v>
      </c>
      <c r="H212" s="49"/>
      <c r="I212" s="45"/>
      <c r="J212" s="40"/>
      <c r="K212" s="47"/>
      <c r="L212" s="47"/>
      <c r="M212" s="47"/>
      <c r="N212" s="47"/>
      <c r="O212" s="690"/>
      <c r="P212" s="47"/>
      <c r="Q212" s="47"/>
      <c r="R212" s="47"/>
      <c r="S212" s="47"/>
      <c r="T212" s="47"/>
      <c r="U212" s="47"/>
      <c r="V212" s="55">
        <v>74.959999999999994</v>
      </c>
      <c r="W212" s="55">
        <v>0.03</v>
      </c>
      <c r="X212" s="55">
        <v>22.69</v>
      </c>
      <c r="Y212" s="689"/>
      <c r="Z212" s="666"/>
      <c r="AA212" s="40"/>
      <c r="AB212" s="40"/>
      <c r="AC212" s="40"/>
      <c r="AD212" s="40"/>
      <c r="AE212" s="40" t="s">
        <v>55</v>
      </c>
      <c r="AF212" s="40" t="s">
        <v>55</v>
      </c>
      <c r="AG212" s="40" t="s">
        <v>55</v>
      </c>
      <c r="AH212" s="40" t="s">
        <v>32</v>
      </c>
      <c r="AI212" s="40" t="s">
        <v>4264</v>
      </c>
    </row>
    <row r="213" spans="1:35" ht="15.75">
      <c r="A213" s="56">
        <v>45553</v>
      </c>
      <c r="B213" s="41">
        <v>209</v>
      </c>
      <c r="C213" s="117">
        <v>0.60416666666666663</v>
      </c>
      <c r="D213" s="54">
        <v>2406125</v>
      </c>
      <c r="E213" s="54" t="s">
        <v>39</v>
      </c>
      <c r="F213" s="54" t="s">
        <v>55</v>
      </c>
      <c r="G213" s="49">
        <v>14.3</v>
      </c>
      <c r="H213" s="49">
        <v>14.5</v>
      </c>
      <c r="I213" s="45">
        <v>13.85</v>
      </c>
      <c r="J213" s="40"/>
      <c r="K213" s="47"/>
      <c r="L213" s="47"/>
      <c r="M213" s="47"/>
      <c r="N213" s="47"/>
      <c r="O213" s="690"/>
      <c r="P213" s="47"/>
      <c r="Q213" s="47"/>
      <c r="R213" s="47"/>
      <c r="S213" s="47"/>
      <c r="T213" s="47"/>
      <c r="U213" s="47"/>
      <c r="V213" s="55"/>
      <c r="W213" s="55"/>
      <c r="X213" s="55"/>
      <c r="Y213" s="689"/>
      <c r="Z213" s="666"/>
      <c r="AA213" s="40">
        <v>0.84</v>
      </c>
      <c r="AB213" s="40"/>
      <c r="AC213" s="40"/>
      <c r="AD213" s="40" t="s">
        <v>55</v>
      </c>
      <c r="AE213" s="40" t="s">
        <v>55</v>
      </c>
      <c r="AF213" s="40" t="s">
        <v>55</v>
      </c>
      <c r="AG213" s="40" t="s">
        <v>55</v>
      </c>
      <c r="AH213" s="40" t="s">
        <v>32</v>
      </c>
      <c r="AI213" s="40" t="s">
        <v>4265</v>
      </c>
    </row>
    <row r="214" spans="1:35" ht="15.75">
      <c r="A214" s="56">
        <v>45554</v>
      </c>
      <c r="B214" s="41">
        <v>209</v>
      </c>
      <c r="C214" s="117">
        <v>0.41666666666666669</v>
      </c>
      <c r="D214" s="54">
        <v>2406180</v>
      </c>
      <c r="E214" s="54" t="s">
        <v>21</v>
      </c>
      <c r="F214" s="54" t="s">
        <v>55</v>
      </c>
      <c r="G214" s="49">
        <v>14.3</v>
      </c>
      <c r="H214" s="49">
        <v>14</v>
      </c>
      <c r="I214" s="45"/>
      <c r="J214" s="40"/>
      <c r="K214" s="47">
        <v>15</v>
      </c>
      <c r="L214" s="47">
        <v>47</v>
      </c>
      <c r="M214" s="47">
        <v>8</v>
      </c>
      <c r="N214" s="47">
        <v>14</v>
      </c>
      <c r="O214" s="690">
        <f>GG[[#This Row],[G 900µ]]+GG[[#This Row],[G 800µ]]+GG[[#This Row],[G 710µ]]</f>
        <v>69</v>
      </c>
      <c r="P214" s="47"/>
      <c r="Q214" s="47">
        <v>10</v>
      </c>
      <c r="R214" s="47"/>
      <c r="S214" s="47"/>
      <c r="T214" s="47">
        <v>3</v>
      </c>
      <c r="U214" s="47">
        <v>1</v>
      </c>
      <c r="V214" s="55">
        <v>73.36</v>
      </c>
      <c r="W214" s="55">
        <v>0.67</v>
      </c>
      <c r="X214" s="55">
        <v>21.76</v>
      </c>
      <c r="Y214" s="689">
        <v>5</v>
      </c>
      <c r="Z214" s="666">
        <v>50</v>
      </c>
      <c r="AA214" s="40"/>
      <c r="AB214" s="40"/>
      <c r="AC214" s="40" t="s">
        <v>27</v>
      </c>
      <c r="AD214" s="40"/>
      <c r="AE214" s="40" t="s">
        <v>55</v>
      </c>
      <c r="AF214" s="40" t="s">
        <v>55</v>
      </c>
      <c r="AG214" s="40" t="s">
        <v>55</v>
      </c>
      <c r="AH214" s="40" t="s">
        <v>32</v>
      </c>
      <c r="AI214" s="40" t="s">
        <v>4266</v>
      </c>
    </row>
    <row r="215" spans="1:35" ht="15.75">
      <c r="A215" s="56">
        <v>45558</v>
      </c>
      <c r="B215" s="41">
        <v>209</v>
      </c>
      <c r="C215" s="117">
        <v>0.49305555555555558</v>
      </c>
      <c r="D215" s="54">
        <v>2406307</v>
      </c>
      <c r="E215" s="54" t="s">
        <v>39</v>
      </c>
      <c r="F215" s="54" t="s">
        <v>55</v>
      </c>
      <c r="G215" s="49">
        <v>14.25</v>
      </c>
      <c r="H215" s="49"/>
      <c r="I215" s="45"/>
      <c r="J215" s="40"/>
      <c r="K215" s="47">
        <v>8.6</v>
      </c>
      <c r="L215" s="47">
        <v>42</v>
      </c>
      <c r="M215" s="47">
        <v>8.6</v>
      </c>
      <c r="N215" s="47">
        <v>13.8</v>
      </c>
      <c r="O215" s="690">
        <f>GG[[#This Row],[G 900µ]]+GG[[#This Row],[G 800µ]]+GG[[#This Row],[G 710µ]]</f>
        <v>64.400000000000006</v>
      </c>
      <c r="P215" s="47"/>
      <c r="Q215" s="47">
        <v>16</v>
      </c>
      <c r="R215" s="47"/>
      <c r="S215" s="47"/>
      <c r="T215" s="47">
        <v>5</v>
      </c>
      <c r="U215" s="47">
        <v>3</v>
      </c>
      <c r="V215" s="55">
        <v>73.569999999999993</v>
      </c>
      <c r="W215" s="55">
        <v>0.53</v>
      </c>
      <c r="X215" s="55">
        <v>21.57</v>
      </c>
      <c r="Y215" s="689"/>
      <c r="Z215" s="666"/>
      <c r="AA215" s="40"/>
      <c r="AB215" s="40"/>
      <c r="AC215" s="40"/>
      <c r="AD215" s="40" t="s">
        <v>55</v>
      </c>
      <c r="AE215" s="40" t="s">
        <v>55</v>
      </c>
      <c r="AF215" s="40" t="s">
        <v>55</v>
      </c>
      <c r="AG215" s="40" t="s">
        <v>55</v>
      </c>
      <c r="AH215" s="40" t="s">
        <v>32</v>
      </c>
      <c r="AI215" s="40" t="s">
        <v>4267</v>
      </c>
    </row>
    <row r="216" spans="1:35" ht="15.75">
      <c r="A216" s="56">
        <v>45559</v>
      </c>
      <c r="B216" s="41">
        <v>209</v>
      </c>
      <c r="C216" s="117">
        <v>0.41666666666666669</v>
      </c>
      <c r="D216" s="54">
        <v>2406351</v>
      </c>
      <c r="E216" s="54" t="s">
        <v>39</v>
      </c>
      <c r="F216" s="54" t="s">
        <v>55</v>
      </c>
      <c r="G216" s="49">
        <v>14.6</v>
      </c>
      <c r="H216" s="49"/>
      <c r="I216" s="45"/>
      <c r="J216" s="40">
        <v>0.67500000000000004</v>
      </c>
      <c r="K216" s="47">
        <v>7</v>
      </c>
      <c r="L216" s="47">
        <v>41</v>
      </c>
      <c r="M216" s="47">
        <v>8</v>
      </c>
      <c r="N216" s="47">
        <v>16.399999999999999</v>
      </c>
      <c r="O216" s="690">
        <f>GG[[#This Row],[G 900µ]]+GG[[#This Row],[G 800µ]]+GG[[#This Row],[G 710µ]]</f>
        <v>65.400000000000006</v>
      </c>
      <c r="P216" s="47"/>
      <c r="Q216" s="47">
        <v>17.3</v>
      </c>
      <c r="R216" s="47"/>
      <c r="S216" s="47"/>
      <c r="T216" s="47">
        <v>3</v>
      </c>
      <c r="U216" s="47">
        <v>8</v>
      </c>
      <c r="V216" s="55">
        <v>75.17</v>
      </c>
      <c r="W216" s="55">
        <v>0.22</v>
      </c>
      <c r="X216" s="55">
        <v>22.1</v>
      </c>
      <c r="Y216" s="689"/>
      <c r="Z216" s="666"/>
      <c r="AA216" s="40"/>
      <c r="AB216" s="40"/>
      <c r="AC216" s="40"/>
      <c r="AD216" s="40" t="s">
        <v>55</v>
      </c>
      <c r="AE216" s="40" t="s">
        <v>55</v>
      </c>
      <c r="AF216" s="40" t="s">
        <v>55</v>
      </c>
      <c r="AG216" s="40" t="s">
        <v>55</v>
      </c>
      <c r="AH216" s="40" t="s">
        <v>32</v>
      </c>
      <c r="AI216" s="40" t="s">
        <v>4268</v>
      </c>
    </row>
    <row r="217" spans="1:35" ht="15.75">
      <c r="A217" s="56">
        <v>45560</v>
      </c>
      <c r="B217" s="41">
        <v>209</v>
      </c>
      <c r="C217" s="117">
        <v>0.47916666666666669</v>
      </c>
      <c r="D217" s="54">
        <v>2405361</v>
      </c>
      <c r="E217" s="54" t="s">
        <v>39</v>
      </c>
      <c r="F217" s="54" t="s">
        <v>55</v>
      </c>
      <c r="G217" s="49">
        <v>14.5</v>
      </c>
      <c r="H217" s="49"/>
      <c r="I217" s="45"/>
      <c r="J217" s="40"/>
      <c r="K217" s="47">
        <v>6.8</v>
      </c>
      <c r="L217" s="47">
        <v>37</v>
      </c>
      <c r="M217" s="47">
        <v>10</v>
      </c>
      <c r="N217" s="47">
        <v>18.5</v>
      </c>
      <c r="O217" s="690">
        <f>GG[[#This Row],[G 900µ]]+GG[[#This Row],[G 800µ]]+GG[[#This Row],[G 710µ]]</f>
        <v>65.5</v>
      </c>
      <c r="P217" s="47"/>
      <c r="Q217" s="47">
        <v>16.8</v>
      </c>
      <c r="R217" s="47"/>
      <c r="S217" s="47"/>
      <c r="T217" s="47">
        <v>6</v>
      </c>
      <c r="U217" s="47">
        <v>1.8</v>
      </c>
      <c r="V217" s="55">
        <v>75.73</v>
      </c>
      <c r="W217" s="55">
        <v>-0.39</v>
      </c>
      <c r="X217" s="55">
        <v>21.98</v>
      </c>
      <c r="Y217" s="689"/>
      <c r="Z217" s="666"/>
      <c r="AA217" s="40"/>
      <c r="AB217" s="40"/>
      <c r="AC217" s="40"/>
      <c r="AD217" s="40" t="s">
        <v>55</v>
      </c>
      <c r="AE217" s="40" t="s">
        <v>55</v>
      </c>
      <c r="AF217" s="40" t="s">
        <v>55</v>
      </c>
      <c r="AG217" s="40" t="s">
        <v>55</v>
      </c>
      <c r="AH217" s="40" t="s">
        <v>32</v>
      </c>
      <c r="AI217" s="40" t="s">
        <v>4269</v>
      </c>
    </row>
    <row r="218" spans="1:35" ht="15.75">
      <c r="A218" s="56">
        <v>45561</v>
      </c>
      <c r="B218" s="41">
        <v>209</v>
      </c>
      <c r="C218" s="117">
        <v>0.5</v>
      </c>
      <c r="D218" s="54">
        <v>2406394</v>
      </c>
      <c r="E218" s="54" t="s">
        <v>39</v>
      </c>
      <c r="F218" s="54" t="s">
        <v>55</v>
      </c>
      <c r="G218" s="49">
        <v>14.44</v>
      </c>
      <c r="H218" s="49"/>
      <c r="I218" s="45"/>
      <c r="J218" s="40"/>
      <c r="K218" s="47">
        <v>10</v>
      </c>
      <c r="L218" s="47">
        <v>40</v>
      </c>
      <c r="M218" s="47">
        <v>7.5</v>
      </c>
      <c r="N218" s="47">
        <v>15</v>
      </c>
      <c r="O218" s="690">
        <f>GG[[#This Row],[G 900µ]]+GG[[#This Row],[G 800µ]]+GG[[#This Row],[G 710µ]]</f>
        <v>62.5</v>
      </c>
      <c r="P218" s="47"/>
      <c r="Q218" s="47">
        <v>17</v>
      </c>
      <c r="R218" s="47"/>
      <c r="S218" s="47"/>
      <c r="T218" s="47">
        <v>5</v>
      </c>
      <c r="U218" s="47">
        <v>2</v>
      </c>
      <c r="V218" s="55">
        <v>76.53</v>
      </c>
      <c r="W218" s="55">
        <v>-0.18</v>
      </c>
      <c r="X218" s="55">
        <v>21.58</v>
      </c>
      <c r="Y218" s="689">
        <v>4</v>
      </c>
      <c r="Z218" s="666">
        <v>43</v>
      </c>
      <c r="AA218" s="40"/>
      <c r="AB218" s="40"/>
      <c r="AC218" s="40" t="s">
        <v>27</v>
      </c>
      <c r="AD218" s="40" t="s">
        <v>55</v>
      </c>
      <c r="AE218" s="40" t="s">
        <v>55</v>
      </c>
      <c r="AF218" s="40" t="s">
        <v>55</v>
      </c>
      <c r="AG218" s="40" t="s">
        <v>55</v>
      </c>
      <c r="AH218" s="40" t="s">
        <v>32</v>
      </c>
      <c r="AI218" s="40" t="s">
        <v>4270</v>
      </c>
    </row>
    <row r="219" spans="1:35" ht="15.75">
      <c r="A219" s="56">
        <v>45562</v>
      </c>
      <c r="B219" s="41">
        <v>209</v>
      </c>
      <c r="C219" s="117">
        <v>0.375</v>
      </c>
      <c r="D219" s="54">
        <v>2406422</v>
      </c>
      <c r="E219" s="54" t="s">
        <v>39</v>
      </c>
      <c r="F219" s="54" t="s">
        <v>55</v>
      </c>
      <c r="G219" s="49">
        <v>14.2</v>
      </c>
      <c r="H219" s="49">
        <v>14.4</v>
      </c>
      <c r="I219" s="45"/>
      <c r="J219" s="40"/>
      <c r="K219" s="47">
        <v>11</v>
      </c>
      <c r="L219" s="47">
        <v>39</v>
      </c>
      <c r="M219" s="47">
        <v>9.1999999999999993</v>
      </c>
      <c r="N219" s="47">
        <v>16</v>
      </c>
      <c r="O219" s="690">
        <f>GG[[#This Row],[G 900µ]]+GG[[#This Row],[G 800µ]]+GG[[#This Row],[G 710µ]]</f>
        <v>64.2</v>
      </c>
      <c r="P219" s="47"/>
      <c r="Q219" s="47">
        <v>15.7</v>
      </c>
      <c r="R219" s="47"/>
      <c r="S219" s="47"/>
      <c r="T219" s="47">
        <v>5</v>
      </c>
      <c r="U219" s="47">
        <v>2</v>
      </c>
      <c r="V219" s="55">
        <v>76.05</v>
      </c>
      <c r="W219" s="55">
        <v>0.26</v>
      </c>
      <c r="X219" s="55">
        <v>21.32</v>
      </c>
      <c r="Y219" s="689">
        <v>5</v>
      </c>
      <c r="Z219" s="666">
        <v>28</v>
      </c>
      <c r="AA219" s="40"/>
      <c r="AB219" s="40"/>
      <c r="AC219" s="40" t="s">
        <v>27</v>
      </c>
      <c r="AD219" s="40" t="s">
        <v>55</v>
      </c>
      <c r="AE219" s="40" t="s">
        <v>55</v>
      </c>
      <c r="AF219" s="40" t="s">
        <v>55</v>
      </c>
      <c r="AG219" s="40" t="s">
        <v>55</v>
      </c>
      <c r="AH219" s="40" t="s">
        <v>32</v>
      </c>
      <c r="AI219" s="40" t="s">
        <v>4271</v>
      </c>
    </row>
    <row r="220" spans="1:35" ht="15.75">
      <c r="A220" s="56">
        <v>45563</v>
      </c>
      <c r="B220" s="41">
        <v>209</v>
      </c>
      <c r="C220" s="117">
        <v>0.375</v>
      </c>
      <c r="D220" s="54">
        <v>2406436</v>
      </c>
      <c r="E220" s="54" t="s">
        <v>39</v>
      </c>
      <c r="F220" s="54" t="s">
        <v>55</v>
      </c>
      <c r="G220" s="49">
        <v>14.57</v>
      </c>
      <c r="H220" s="49"/>
      <c r="I220" s="45"/>
      <c r="J220" s="40"/>
      <c r="K220" s="47">
        <v>0.06</v>
      </c>
      <c r="L220" s="47">
        <v>36</v>
      </c>
      <c r="M220" s="47">
        <v>20.22</v>
      </c>
      <c r="N220" s="47">
        <v>15.26</v>
      </c>
      <c r="O220" s="690">
        <f>GG[[#This Row],[G 900µ]]+GG[[#This Row],[G 800µ]]+GG[[#This Row],[G 710µ]]</f>
        <v>71.48</v>
      </c>
      <c r="P220" s="47"/>
      <c r="Q220" s="47">
        <v>16.16</v>
      </c>
      <c r="R220" s="47"/>
      <c r="S220" s="47"/>
      <c r="T220" s="47">
        <v>5.72</v>
      </c>
      <c r="U220" s="47">
        <v>1.7</v>
      </c>
      <c r="V220" s="55">
        <v>75.45</v>
      </c>
      <c r="W220" s="55">
        <v>0.17</v>
      </c>
      <c r="X220" s="55">
        <v>21.64</v>
      </c>
      <c r="Y220" s="689"/>
      <c r="Z220" s="666"/>
      <c r="AA220" s="40"/>
      <c r="AB220" s="40"/>
      <c r="AC220" s="40"/>
      <c r="AD220" s="40" t="s">
        <v>55</v>
      </c>
      <c r="AE220" s="40" t="s">
        <v>55</v>
      </c>
      <c r="AF220" s="40" t="s">
        <v>55</v>
      </c>
      <c r="AG220" s="40" t="s">
        <v>55</v>
      </c>
      <c r="AH220" s="40" t="s">
        <v>32</v>
      </c>
      <c r="AI220" s="40" t="s">
        <v>4272</v>
      </c>
    </row>
    <row r="221" spans="1:35" ht="15.75">
      <c r="A221" s="56">
        <v>45566</v>
      </c>
      <c r="B221" s="41">
        <v>110</v>
      </c>
      <c r="C221" s="117">
        <v>0.41666666666666669</v>
      </c>
      <c r="D221" s="54">
        <v>2406500</v>
      </c>
      <c r="E221" s="54" t="s">
        <v>39</v>
      </c>
      <c r="F221" s="54" t="s">
        <v>55</v>
      </c>
      <c r="G221" s="49">
        <v>14.4</v>
      </c>
      <c r="H221" s="49">
        <v>14.6</v>
      </c>
      <c r="I221" s="45"/>
      <c r="J221" s="40"/>
      <c r="K221" s="47">
        <v>5</v>
      </c>
      <c r="L221" s="47">
        <v>38</v>
      </c>
      <c r="M221" s="47">
        <v>13</v>
      </c>
      <c r="N221" s="47">
        <v>18</v>
      </c>
      <c r="O221" s="690">
        <f>GG[[#This Row],[G 900µ]]+GG[[#This Row],[G 800µ]]+GG[[#This Row],[G 710µ]]</f>
        <v>69</v>
      </c>
      <c r="P221" s="47"/>
      <c r="Q221" s="47">
        <v>17</v>
      </c>
      <c r="R221" s="47"/>
      <c r="S221" s="47"/>
      <c r="T221" s="47">
        <v>5</v>
      </c>
      <c r="U221" s="47">
        <v>3</v>
      </c>
      <c r="V221" s="55">
        <v>75.34</v>
      </c>
      <c r="W221" s="55">
        <v>-0.03</v>
      </c>
      <c r="X221" s="55">
        <v>22.5</v>
      </c>
      <c r="Y221" s="689"/>
      <c r="Z221" s="666"/>
      <c r="AA221" s="40"/>
      <c r="AB221" s="40"/>
      <c r="AC221" s="40"/>
      <c r="AD221" s="40" t="s">
        <v>55</v>
      </c>
      <c r="AE221" s="40" t="s">
        <v>55</v>
      </c>
      <c r="AF221" s="40" t="s">
        <v>55</v>
      </c>
      <c r="AG221" s="40" t="s">
        <v>55</v>
      </c>
      <c r="AH221" s="40" t="s">
        <v>32</v>
      </c>
      <c r="AI221" s="40" t="s">
        <v>4273</v>
      </c>
    </row>
    <row r="222" spans="1:35" ht="15.75">
      <c r="A222" s="56">
        <v>45568</v>
      </c>
      <c r="B222" s="41">
        <v>110</v>
      </c>
      <c r="C222" s="117">
        <v>0.54166666666666663</v>
      </c>
      <c r="D222" s="54">
        <v>2406587</v>
      </c>
      <c r="E222" s="54" t="s">
        <v>39</v>
      </c>
      <c r="F222" s="54" t="s">
        <v>55</v>
      </c>
      <c r="G222" s="49">
        <v>14.01</v>
      </c>
      <c r="H222" s="49"/>
      <c r="I222" s="45"/>
      <c r="J222" s="40"/>
      <c r="K222" s="47">
        <v>8</v>
      </c>
      <c r="L222" s="47">
        <v>34.4</v>
      </c>
      <c r="M222" s="47">
        <v>13</v>
      </c>
      <c r="N222" s="47">
        <v>16.04</v>
      </c>
      <c r="O222" s="690">
        <f>GG[[#This Row],[G 900µ]]+GG[[#This Row],[G 800µ]]+GG[[#This Row],[G 710µ]]</f>
        <v>63.44</v>
      </c>
      <c r="P222" s="47"/>
      <c r="Q222" s="47">
        <v>18</v>
      </c>
      <c r="R222" s="47"/>
      <c r="S222" s="47"/>
      <c r="T222" s="47">
        <v>6</v>
      </c>
      <c r="U222" s="47">
        <v>3</v>
      </c>
      <c r="V222" s="55">
        <v>78.91</v>
      </c>
      <c r="W222" s="55">
        <v>-7.0000000000000007E-2</v>
      </c>
      <c r="X222" s="55">
        <v>23.09</v>
      </c>
      <c r="Y222" s="689">
        <v>2</v>
      </c>
      <c r="Z222" s="666">
        <v>17</v>
      </c>
      <c r="AA222" s="40"/>
      <c r="AB222" s="40"/>
      <c r="AC222" s="40"/>
      <c r="AD222" s="40" t="s">
        <v>55</v>
      </c>
      <c r="AE222" s="40" t="s">
        <v>55</v>
      </c>
      <c r="AF222" s="40" t="s">
        <v>55</v>
      </c>
      <c r="AG222" s="40" t="s">
        <v>55</v>
      </c>
      <c r="AH222" s="40" t="s">
        <v>32</v>
      </c>
      <c r="AI222" s="40" t="s">
        <v>4274</v>
      </c>
    </row>
    <row r="223" spans="1:35" ht="15.75">
      <c r="A223" s="56">
        <v>45572</v>
      </c>
      <c r="B223" s="41">
        <v>110</v>
      </c>
      <c r="C223" s="117">
        <v>0.52083333333333337</v>
      </c>
      <c r="D223" s="54">
        <v>2406726</v>
      </c>
      <c r="E223" s="54" t="s">
        <v>39</v>
      </c>
      <c r="F223" s="54" t="s">
        <v>55</v>
      </c>
      <c r="G223" s="49">
        <v>13.8</v>
      </c>
      <c r="H223" s="49"/>
      <c r="I223" s="45"/>
      <c r="J223" s="40">
        <v>0.57999999999999996</v>
      </c>
      <c r="K223" s="47">
        <v>11</v>
      </c>
      <c r="L223" s="47">
        <v>33</v>
      </c>
      <c r="M223" s="47">
        <v>10.92</v>
      </c>
      <c r="N223" s="47">
        <v>16</v>
      </c>
      <c r="O223" s="690">
        <f>GG[[#This Row],[G 900µ]]+GG[[#This Row],[G 800µ]]+GG[[#This Row],[G 710µ]]</f>
        <v>59.92</v>
      </c>
      <c r="P223" s="47"/>
      <c r="Q223" s="47">
        <v>18</v>
      </c>
      <c r="R223" s="47"/>
      <c r="S223" s="47"/>
      <c r="T223" s="47">
        <v>5.46</v>
      </c>
      <c r="U223" s="47">
        <v>2</v>
      </c>
      <c r="V223" s="55">
        <v>78.14</v>
      </c>
      <c r="W223" s="55">
        <v>0.48</v>
      </c>
      <c r="X223" s="55">
        <v>28.8</v>
      </c>
      <c r="Y223" s="689"/>
      <c r="Z223" s="666"/>
      <c r="AA223" s="40"/>
      <c r="AB223" s="40"/>
      <c r="AC223" s="40"/>
      <c r="AD223" s="40" t="s">
        <v>55</v>
      </c>
      <c r="AE223" s="40" t="s">
        <v>55</v>
      </c>
      <c r="AF223" s="40" t="s">
        <v>55</v>
      </c>
      <c r="AG223" s="40" t="s">
        <v>55</v>
      </c>
      <c r="AH223" s="40" t="s">
        <v>32</v>
      </c>
      <c r="AI223" s="40" t="s">
        <v>4275</v>
      </c>
    </row>
    <row r="224" spans="1:35" ht="15.75">
      <c r="A224" s="56">
        <v>45573</v>
      </c>
      <c r="B224" s="41">
        <v>110</v>
      </c>
      <c r="C224" s="117">
        <v>0.41666666666666669</v>
      </c>
      <c r="D224" s="54">
        <v>2406758</v>
      </c>
      <c r="E224" s="54" t="s">
        <v>21</v>
      </c>
      <c r="F224" s="54" t="s">
        <v>55</v>
      </c>
      <c r="G224" s="49">
        <v>14.73</v>
      </c>
      <c r="H224" s="49"/>
      <c r="I224" s="45"/>
      <c r="J224" s="40"/>
      <c r="K224" s="47">
        <v>8.56</v>
      </c>
      <c r="L224" s="47">
        <v>37.68</v>
      </c>
      <c r="M224" s="47">
        <v>12.74</v>
      </c>
      <c r="N224" s="47">
        <v>14.6</v>
      </c>
      <c r="O224" s="690">
        <f>GG[[#This Row],[G 900µ]]+GG[[#This Row],[G 800µ]]+GG[[#This Row],[G 710µ]]</f>
        <v>65.02</v>
      </c>
      <c r="P224" s="47"/>
      <c r="Q224" s="47">
        <v>15.36</v>
      </c>
      <c r="R224" s="47"/>
      <c r="S224" s="47"/>
      <c r="T224" s="47">
        <v>4.5999999999999996</v>
      </c>
      <c r="U224" s="47">
        <v>1.5</v>
      </c>
      <c r="V224" s="55">
        <v>76.77</v>
      </c>
      <c r="W224" s="55">
        <v>-7.0000000000000007E-2</v>
      </c>
      <c r="X224" s="55">
        <v>22.76</v>
      </c>
      <c r="Y224" s="689">
        <v>4</v>
      </c>
      <c r="Z224" s="666">
        <v>20</v>
      </c>
      <c r="AA224" s="40"/>
      <c r="AB224" s="40"/>
      <c r="AC224" s="40"/>
      <c r="AD224" s="40"/>
      <c r="AE224" s="40" t="s">
        <v>55</v>
      </c>
      <c r="AF224" s="40" t="s">
        <v>55</v>
      </c>
      <c r="AG224" s="40" t="s">
        <v>55</v>
      </c>
      <c r="AH224" s="40" t="s">
        <v>32</v>
      </c>
      <c r="AI224" s="40" t="s">
        <v>4276</v>
      </c>
    </row>
    <row r="225" spans="1:35" ht="15.75">
      <c r="A225" s="56">
        <v>45576</v>
      </c>
      <c r="B225" s="41">
        <v>110</v>
      </c>
      <c r="C225" s="117">
        <v>0.625</v>
      </c>
      <c r="D225" s="54">
        <v>2406877</v>
      </c>
      <c r="E225" s="54" t="s">
        <v>39</v>
      </c>
      <c r="F225" s="54" t="s">
        <v>55</v>
      </c>
      <c r="G225" s="49">
        <v>14.45</v>
      </c>
      <c r="H225" s="49"/>
      <c r="I225" s="45"/>
      <c r="J225" s="40"/>
      <c r="K225" s="47"/>
      <c r="L225" s="47"/>
      <c r="M225" s="47"/>
      <c r="N225" s="47"/>
      <c r="O225" s="690"/>
      <c r="P225" s="47"/>
      <c r="Q225" s="47"/>
      <c r="R225" s="47"/>
      <c r="S225" s="47"/>
      <c r="T225" s="47"/>
      <c r="U225" s="47"/>
      <c r="V225" s="55">
        <v>74.73</v>
      </c>
      <c r="W225" s="55">
        <v>0.46</v>
      </c>
      <c r="X225" s="55">
        <v>23.13</v>
      </c>
      <c r="Y225" s="689"/>
      <c r="Z225" s="666"/>
      <c r="AA225" s="40"/>
      <c r="AB225" s="40"/>
      <c r="AC225" s="40"/>
      <c r="AD225" s="40" t="s">
        <v>55</v>
      </c>
      <c r="AE225" s="40" t="s">
        <v>55</v>
      </c>
      <c r="AF225" s="40" t="s">
        <v>55</v>
      </c>
      <c r="AG225" s="40" t="s">
        <v>55</v>
      </c>
      <c r="AH225" s="40" t="s">
        <v>32</v>
      </c>
      <c r="AI225" s="40" t="s">
        <v>4277</v>
      </c>
    </row>
    <row r="226" spans="1:35" ht="15.75">
      <c r="A226" s="56">
        <v>45576</v>
      </c>
      <c r="B226" s="41">
        <v>110</v>
      </c>
      <c r="C226" s="117">
        <v>0.625</v>
      </c>
      <c r="D226" s="54">
        <v>2406878</v>
      </c>
      <c r="E226" s="54" t="s">
        <v>39</v>
      </c>
      <c r="F226" s="54" t="s">
        <v>55</v>
      </c>
      <c r="G226" s="49">
        <v>14.45</v>
      </c>
      <c r="H226" s="49"/>
      <c r="I226" s="45"/>
      <c r="J226" s="40"/>
      <c r="K226" s="47">
        <v>11</v>
      </c>
      <c r="L226" s="47">
        <v>33</v>
      </c>
      <c r="M226" s="47">
        <v>10.92</v>
      </c>
      <c r="N226" s="47">
        <v>16</v>
      </c>
      <c r="O226" s="690">
        <f>GG[[#This Row],[G 900µ]]+GG[[#This Row],[G 800µ]]+GG[[#This Row],[G 710µ]]</f>
        <v>59.92</v>
      </c>
      <c r="P226" s="47"/>
      <c r="Q226" s="47">
        <v>18</v>
      </c>
      <c r="R226" s="47"/>
      <c r="S226" s="47"/>
      <c r="T226" s="47">
        <v>5.46</v>
      </c>
      <c r="U226" s="47">
        <v>2</v>
      </c>
      <c r="V226" s="55">
        <v>74.94</v>
      </c>
      <c r="W226" s="55">
        <v>0.5</v>
      </c>
      <c r="X226" s="55">
        <v>23.47</v>
      </c>
      <c r="Y226" s="689">
        <v>3</v>
      </c>
      <c r="Z226" s="666">
        <v>30</v>
      </c>
      <c r="AA226" s="40"/>
      <c r="AB226" s="40"/>
      <c r="AC226" s="40" t="s">
        <v>27</v>
      </c>
      <c r="AD226" s="40" t="s">
        <v>55</v>
      </c>
      <c r="AE226" s="40" t="s">
        <v>55</v>
      </c>
      <c r="AF226" s="40" t="s">
        <v>55</v>
      </c>
      <c r="AG226" s="40" t="s">
        <v>55</v>
      </c>
      <c r="AH226" s="40" t="s">
        <v>32</v>
      </c>
      <c r="AI226" s="40" t="s">
        <v>4278</v>
      </c>
    </row>
    <row r="227" spans="1:35" ht="15.75">
      <c r="A227" s="56">
        <v>45579</v>
      </c>
      <c r="B227" s="41">
        <v>110</v>
      </c>
      <c r="C227" s="117">
        <v>0.4375</v>
      </c>
      <c r="D227" s="54">
        <v>2406965</v>
      </c>
      <c r="E227" s="54" t="s">
        <v>39</v>
      </c>
      <c r="F227" s="54" t="s">
        <v>55</v>
      </c>
      <c r="G227" s="49">
        <v>14.3</v>
      </c>
      <c r="H227" s="49"/>
      <c r="I227" s="45"/>
      <c r="J227" s="40"/>
      <c r="K227" s="47"/>
      <c r="L227" s="47"/>
      <c r="M227" s="47"/>
      <c r="N227" s="47"/>
      <c r="O227" s="690"/>
      <c r="P227" s="47"/>
      <c r="Q227" s="47"/>
      <c r="R227" s="47"/>
      <c r="S227" s="47"/>
      <c r="T227" s="47"/>
      <c r="U227" s="47"/>
      <c r="V227" s="55"/>
      <c r="W227" s="55"/>
      <c r="X227" s="55"/>
      <c r="Y227" s="689"/>
      <c r="Z227" s="666"/>
      <c r="AA227" s="40"/>
      <c r="AB227" s="40"/>
      <c r="AC227" s="40"/>
      <c r="AD227" s="40" t="s">
        <v>55</v>
      </c>
      <c r="AE227" s="40" t="s">
        <v>55</v>
      </c>
      <c r="AF227" s="40" t="s">
        <v>55</v>
      </c>
      <c r="AG227" s="40" t="s">
        <v>55</v>
      </c>
      <c r="AH227" s="40" t="s">
        <v>32</v>
      </c>
      <c r="AI227" s="40" t="s">
        <v>4279</v>
      </c>
    </row>
    <row r="228" spans="1:35" ht="15.75">
      <c r="A228" s="56">
        <v>45580</v>
      </c>
      <c r="B228" s="41">
        <v>110</v>
      </c>
      <c r="C228" s="117">
        <v>0.45833333333333331</v>
      </c>
      <c r="D228" s="54">
        <v>2406996</v>
      </c>
      <c r="E228" s="54" t="s">
        <v>39</v>
      </c>
      <c r="F228" s="54" t="s">
        <v>55</v>
      </c>
      <c r="G228" s="49">
        <v>13.7</v>
      </c>
      <c r="H228" s="49"/>
      <c r="I228" s="45"/>
      <c r="J228" s="40"/>
      <c r="K228" s="47"/>
      <c r="L228" s="47"/>
      <c r="M228" s="47"/>
      <c r="N228" s="47"/>
      <c r="O228" s="690"/>
      <c r="P228" s="47"/>
      <c r="Q228" s="47"/>
      <c r="R228" s="47"/>
      <c r="S228" s="47"/>
      <c r="T228" s="47"/>
      <c r="U228" s="47"/>
      <c r="V228" s="55">
        <v>76.97</v>
      </c>
      <c r="W228" s="55">
        <v>0.37</v>
      </c>
      <c r="X228" s="55">
        <v>21.88</v>
      </c>
      <c r="Y228" s="689"/>
      <c r="Z228" s="666"/>
      <c r="AA228" s="40"/>
      <c r="AB228" s="40"/>
      <c r="AC228" s="40"/>
      <c r="AD228" s="40" t="s">
        <v>55</v>
      </c>
      <c r="AE228" s="40" t="s">
        <v>55</v>
      </c>
      <c r="AF228" s="40" t="s">
        <v>55</v>
      </c>
      <c r="AG228" s="40" t="s">
        <v>55</v>
      </c>
      <c r="AH228" s="40" t="s">
        <v>32</v>
      </c>
      <c r="AI228" s="40" t="s">
        <v>4280</v>
      </c>
    </row>
    <row r="229" spans="1:35" ht="15.75">
      <c r="A229" s="56">
        <v>45581</v>
      </c>
      <c r="B229" s="41">
        <v>110</v>
      </c>
      <c r="C229" s="117">
        <v>0.41666666666666669</v>
      </c>
      <c r="D229" s="54">
        <v>2407041</v>
      </c>
      <c r="E229" s="54" t="s">
        <v>39</v>
      </c>
      <c r="F229" s="54" t="s">
        <v>55</v>
      </c>
      <c r="G229" s="49">
        <v>14.13</v>
      </c>
      <c r="H229" s="49"/>
      <c r="I229" s="45"/>
      <c r="J229" s="40"/>
      <c r="K229" s="47">
        <v>11.4</v>
      </c>
      <c r="L229" s="47">
        <v>36</v>
      </c>
      <c r="M229" s="47">
        <v>12</v>
      </c>
      <c r="N229" s="47">
        <v>16</v>
      </c>
      <c r="O229" s="690">
        <f>GG[[#This Row],[G 900µ]]+GG[[#This Row],[G 800µ]]+GG[[#This Row],[G 710µ]]</f>
        <v>64</v>
      </c>
      <c r="P229" s="47"/>
      <c r="Q229" s="47">
        <v>16</v>
      </c>
      <c r="R229" s="47"/>
      <c r="S229" s="47"/>
      <c r="T229" s="47">
        <v>6</v>
      </c>
      <c r="U229" s="47">
        <v>2</v>
      </c>
      <c r="V229" s="55">
        <v>76.2</v>
      </c>
      <c r="W229" s="55">
        <v>0.25</v>
      </c>
      <c r="X229" s="55">
        <v>21.4</v>
      </c>
      <c r="Y229" s="689">
        <v>2</v>
      </c>
      <c r="Z229" s="666">
        <v>22</v>
      </c>
      <c r="AA229" s="40"/>
      <c r="AB229" s="40"/>
      <c r="AC229" s="40"/>
      <c r="AD229" s="40" t="s">
        <v>55</v>
      </c>
      <c r="AE229" s="40" t="s">
        <v>55</v>
      </c>
      <c r="AF229" s="40" t="s">
        <v>55</v>
      </c>
      <c r="AG229" s="40" t="s">
        <v>55</v>
      </c>
      <c r="AH229" s="40" t="s">
        <v>32</v>
      </c>
      <c r="AI229" s="40" t="s">
        <v>4281</v>
      </c>
    </row>
    <row r="230" spans="1:35" ht="15.75">
      <c r="A230" s="56">
        <v>45581</v>
      </c>
      <c r="B230" s="41">
        <v>110</v>
      </c>
      <c r="C230" s="117">
        <v>0.54166666666666663</v>
      </c>
      <c r="D230" s="54">
        <v>2407050</v>
      </c>
      <c r="E230" s="54" t="s">
        <v>39</v>
      </c>
      <c r="F230" s="54" t="s">
        <v>55</v>
      </c>
      <c r="G230" s="49">
        <v>14.17</v>
      </c>
      <c r="H230" s="49"/>
      <c r="I230" s="45"/>
      <c r="J230" s="40"/>
      <c r="K230" s="47"/>
      <c r="L230" s="47"/>
      <c r="M230" s="47"/>
      <c r="N230" s="47"/>
      <c r="O230" s="690"/>
      <c r="P230" s="47"/>
      <c r="Q230" s="47"/>
      <c r="R230" s="47"/>
      <c r="S230" s="47"/>
      <c r="T230" s="47"/>
      <c r="U230" s="47"/>
      <c r="V230" s="55">
        <v>76.66</v>
      </c>
      <c r="W230" s="55">
        <v>0.32</v>
      </c>
      <c r="X230" s="55">
        <v>21.05</v>
      </c>
      <c r="Y230" s="689"/>
      <c r="Z230" s="666"/>
      <c r="AA230" s="40"/>
      <c r="AB230" s="40"/>
      <c r="AC230" s="40"/>
      <c r="AD230" s="40" t="s">
        <v>55</v>
      </c>
      <c r="AE230" s="40" t="s">
        <v>55</v>
      </c>
      <c r="AF230" s="40" t="s">
        <v>55</v>
      </c>
      <c r="AG230" s="40" t="s">
        <v>55</v>
      </c>
      <c r="AH230" s="40" t="s">
        <v>32</v>
      </c>
      <c r="AI230" s="40" t="s">
        <v>4282</v>
      </c>
    </row>
    <row r="231" spans="1:35" ht="15.75">
      <c r="A231" s="56">
        <v>45582</v>
      </c>
      <c r="B231" s="41">
        <v>110</v>
      </c>
      <c r="C231" s="117">
        <v>0.4375</v>
      </c>
      <c r="D231" s="54">
        <v>2407074</v>
      </c>
      <c r="E231" s="54" t="s">
        <v>39</v>
      </c>
      <c r="F231" s="54" t="s">
        <v>55</v>
      </c>
      <c r="G231" s="49">
        <v>13.93</v>
      </c>
      <c r="H231" s="49"/>
      <c r="I231" s="45"/>
      <c r="J231" s="40"/>
      <c r="K231" s="47">
        <v>14</v>
      </c>
      <c r="L231" s="47">
        <v>42</v>
      </c>
      <c r="M231" s="47">
        <v>8.5</v>
      </c>
      <c r="N231" s="47">
        <v>14</v>
      </c>
      <c r="O231" s="690">
        <f>GG[[#This Row],[G 900µ]]+GG[[#This Row],[G 800µ]]+GG[[#This Row],[G 710µ]]</f>
        <v>64.5</v>
      </c>
      <c r="P231" s="47"/>
      <c r="Q231" s="47">
        <v>13</v>
      </c>
      <c r="R231" s="47"/>
      <c r="S231" s="47"/>
      <c r="T231" s="47">
        <v>4</v>
      </c>
      <c r="U231" s="47">
        <v>2</v>
      </c>
      <c r="V231" s="55">
        <v>76.650000000000006</v>
      </c>
      <c r="W231" s="55">
        <v>0.3</v>
      </c>
      <c r="X231" s="55">
        <v>20.85</v>
      </c>
      <c r="Y231" s="689">
        <v>2</v>
      </c>
      <c r="Z231" s="666">
        <v>20</v>
      </c>
      <c r="AA231" s="40"/>
      <c r="AB231" s="40"/>
      <c r="AC231" s="40"/>
      <c r="AD231" s="40" t="s">
        <v>55</v>
      </c>
      <c r="AE231" s="40" t="s">
        <v>55</v>
      </c>
      <c r="AF231" s="40" t="s">
        <v>55</v>
      </c>
      <c r="AG231" s="40" t="s">
        <v>55</v>
      </c>
      <c r="AH231" s="40" t="s">
        <v>32</v>
      </c>
      <c r="AI231" s="40" t="s">
        <v>4283</v>
      </c>
    </row>
    <row r="232" spans="1:35" ht="15.75">
      <c r="A232" s="56">
        <v>45583</v>
      </c>
      <c r="B232" s="41">
        <v>110</v>
      </c>
      <c r="C232" s="117">
        <v>0.39583333333333331</v>
      </c>
      <c r="D232" s="54">
        <v>2407109</v>
      </c>
      <c r="E232" s="54" t="s">
        <v>39</v>
      </c>
      <c r="F232" s="54" t="s">
        <v>55</v>
      </c>
      <c r="G232" s="49">
        <v>14.21</v>
      </c>
      <c r="H232" s="49">
        <v>14.04</v>
      </c>
      <c r="I232" s="45"/>
      <c r="J232" s="40"/>
      <c r="K232" s="47"/>
      <c r="L232" s="47"/>
      <c r="M232" s="47"/>
      <c r="N232" s="47"/>
      <c r="O232" s="690"/>
      <c r="P232" s="47"/>
      <c r="Q232" s="47"/>
      <c r="R232" s="47"/>
      <c r="S232" s="47"/>
      <c r="T232" s="47"/>
      <c r="U232" s="47"/>
      <c r="V232" s="55">
        <v>74.84</v>
      </c>
      <c r="W232" s="55">
        <v>0.59</v>
      </c>
      <c r="X232" s="55">
        <v>22.01</v>
      </c>
      <c r="Y232" s="689"/>
      <c r="Z232" s="666"/>
      <c r="AA232" s="40"/>
      <c r="AB232" s="40"/>
      <c r="AC232" s="40"/>
      <c r="AD232" s="40" t="s">
        <v>55</v>
      </c>
      <c r="AE232" s="40" t="s">
        <v>55</v>
      </c>
      <c r="AF232" s="40" t="s">
        <v>55</v>
      </c>
      <c r="AG232" s="40" t="s">
        <v>55</v>
      </c>
      <c r="AH232" s="40" t="s">
        <v>32</v>
      </c>
      <c r="AI232" s="40" t="s">
        <v>4284</v>
      </c>
    </row>
    <row r="233" spans="1:35" ht="15.75">
      <c r="A233" s="56">
        <v>45588</v>
      </c>
      <c r="B233" s="41">
        <v>110</v>
      </c>
      <c r="C233" s="117">
        <v>0.5</v>
      </c>
      <c r="D233" s="54">
        <v>2407243</v>
      </c>
      <c r="E233" s="54" t="s">
        <v>39</v>
      </c>
      <c r="F233" s="54" t="s">
        <v>55</v>
      </c>
      <c r="G233" s="49">
        <v>14.44</v>
      </c>
      <c r="H233" s="49"/>
      <c r="I233" s="45"/>
      <c r="J233" s="40"/>
      <c r="K233" s="47">
        <v>10.199999999999999</v>
      </c>
      <c r="L233" s="47">
        <v>41.6</v>
      </c>
      <c r="M233" s="47">
        <v>11.44</v>
      </c>
      <c r="N233" s="47">
        <v>17.8</v>
      </c>
      <c r="O233" s="690">
        <f>GG[[#This Row],[G 900µ]]+GG[[#This Row],[G 800µ]]+GG[[#This Row],[G 710µ]]</f>
        <v>70.84</v>
      </c>
      <c r="P233" s="47"/>
      <c r="Q233" s="47">
        <v>13</v>
      </c>
      <c r="R233" s="47"/>
      <c r="S233" s="47"/>
      <c r="T233" s="47">
        <v>2.8</v>
      </c>
      <c r="U233" s="47">
        <v>2</v>
      </c>
      <c r="V233" s="55">
        <v>75.63</v>
      </c>
      <c r="W233" s="55">
        <v>-0.24</v>
      </c>
      <c r="X233" s="55">
        <v>24.41</v>
      </c>
      <c r="Y233" s="689">
        <v>3</v>
      </c>
      <c r="Z233" s="666">
        <v>30</v>
      </c>
      <c r="AA233" s="40"/>
      <c r="AB233" s="40"/>
      <c r="AC233" s="40" t="s">
        <v>27</v>
      </c>
      <c r="AD233" s="40" t="s">
        <v>55</v>
      </c>
      <c r="AE233" s="40" t="s">
        <v>55</v>
      </c>
      <c r="AF233" s="40" t="s">
        <v>55</v>
      </c>
      <c r="AG233" s="40" t="s">
        <v>55</v>
      </c>
      <c r="AH233" s="40" t="s">
        <v>32</v>
      </c>
      <c r="AI233" s="40" t="s">
        <v>4285</v>
      </c>
    </row>
    <row r="234" spans="1:35" ht="15.75">
      <c r="A234" s="56">
        <v>45590</v>
      </c>
      <c r="B234" s="41">
        <v>110</v>
      </c>
      <c r="C234" s="117">
        <v>0.45833333333333331</v>
      </c>
      <c r="D234" s="54">
        <v>2407296</v>
      </c>
      <c r="E234" s="54" t="s">
        <v>39</v>
      </c>
      <c r="F234" s="54" t="s">
        <v>55</v>
      </c>
      <c r="G234" s="49">
        <v>14.05</v>
      </c>
      <c r="H234" s="49"/>
      <c r="I234" s="45"/>
      <c r="J234" s="40"/>
      <c r="K234" s="47">
        <v>11</v>
      </c>
      <c r="L234" s="47">
        <v>44</v>
      </c>
      <c r="M234" s="47">
        <v>9</v>
      </c>
      <c r="N234" s="47">
        <v>13.6</v>
      </c>
      <c r="O234" s="690">
        <f>GG[[#This Row],[G 900µ]]+GG[[#This Row],[G 800µ]]+GG[[#This Row],[G 710µ]]</f>
        <v>66.599999999999994</v>
      </c>
      <c r="P234" s="47"/>
      <c r="Q234" s="47">
        <v>14</v>
      </c>
      <c r="R234" s="47"/>
      <c r="S234" s="47"/>
      <c r="T234" s="47">
        <v>3.3</v>
      </c>
      <c r="U234" s="47">
        <v>2</v>
      </c>
      <c r="V234" s="55">
        <v>74.44</v>
      </c>
      <c r="W234" s="55">
        <v>0.46</v>
      </c>
      <c r="X234" s="55">
        <v>20.96</v>
      </c>
      <c r="Y234" s="689"/>
      <c r="Z234" s="666"/>
      <c r="AA234" s="40"/>
      <c r="AB234" s="40"/>
      <c r="AC234" s="40"/>
      <c r="AD234" s="40" t="s">
        <v>55</v>
      </c>
      <c r="AE234" s="40" t="s">
        <v>55</v>
      </c>
      <c r="AF234" s="40" t="s">
        <v>55</v>
      </c>
      <c r="AG234" s="40" t="s">
        <v>55</v>
      </c>
      <c r="AH234" s="40" t="s">
        <v>32</v>
      </c>
      <c r="AI234" s="40" t="s">
        <v>4286</v>
      </c>
    </row>
    <row r="235" spans="1:35" ht="15.75">
      <c r="A235" s="56">
        <v>45593</v>
      </c>
      <c r="B235" s="41">
        <v>110</v>
      </c>
      <c r="C235" s="117">
        <v>0.45833333333333331</v>
      </c>
      <c r="D235" s="54">
        <v>2407371</v>
      </c>
      <c r="E235" s="54" t="s">
        <v>39</v>
      </c>
      <c r="F235" s="54" t="s">
        <v>55</v>
      </c>
      <c r="G235" s="49">
        <v>14</v>
      </c>
      <c r="H235" s="49"/>
      <c r="I235" s="45"/>
      <c r="J235" s="40"/>
      <c r="K235" s="47"/>
      <c r="L235" s="47"/>
      <c r="M235" s="47"/>
      <c r="N235" s="47"/>
      <c r="O235" s="690"/>
      <c r="P235" s="47"/>
      <c r="Q235" s="47"/>
      <c r="R235" s="47"/>
      <c r="S235" s="47"/>
      <c r="T235" s="47"/>
      <c r="U235" s="47"/>
      <c r="V235" s="55">
        <v>71.84</v>
      </c>
      <c r="W235" s="55">
        <v>1.24</v>
      </c>
      <c r="X235" s="55">
        <v>21.29</v>
      </c>
      <c r="Y235" s="689">
        <v>2</v>
      </c>
      <c r="Z235" s="666">
        <v>22</v>
      </c>
      <c r="AA235" s="40"/>
      <c r="AB235" s="40"/>
      <c r="AC235" s="40"/>
      <c r="AD235" s="40" t="s">
        <v>55</v>
      </c>
      <c r="AE235" s="40" t="s">
        <v>55</v>
      </c>
      <c r="AF235" s="40" t="s">
        <v>55</v>
      </c>
      <c r="AG235" s="40" t="s">
        <v>55</v>
      </c>
      <c r="AH235" s="40" t="s">
        <v>32</v>
      </c>
      <c r="AI235" s="40" t="s">
        <v>4287</v>
      </c>
    </row>
    <row r="236" spans="1:35" ht="15.75">
      <c r="A236" s="56">
        <v>45594</v>
      </c>
      <c r="B236" s="41">
        <v>110</v>
      </c>
      <c r="C236" s="117">
        <v>0.5</v>
      </c>
      <c r="D236" s="54">
        <v>2407406</v>
      </c>
      <c r="E236" s="54" t="s">
        <v>39</v>
      </c>
      <c r="F236" s="54" t="s">
        <v>55</v>
      </c>
      <c r="G236" s="49">
        <v>14.14</v>
      </c>
      <c r="H236" s="49"/>
      <c r="I236" s="45"/>
      <c r="J236" s="40"/>
      <c r="K236" s="47">
        <v>12.22</v>
      </c>
      <c r="L236" s="47">
        <v>42.8</v>
      </c>
      <c r="M236" s="47">
        <v>11.2</v>
      </c>
      <c r="N236" s="47">
        <v>16.16</v>
      </c>
      <c r="O236" s="690">
        <f>GG[[#This Row],[G 900µ]]+GG[[#This Row],[G 800µ]]+GG[[#This Row],[G 710µ]]</f>
        <v>70.16</v>
      </c>
      <c r="P236" s="47"/>
      <c r="Q236" s="47">
        <v>11.9</v>
      </c>
      <c r="R236" s="47"/>
      <c r="S236" s="47"/>
      <c r="T236" s="47">
        <v>2.72</v>
      </c>
      <c r="U236" s="47">
        <v>0.5</v>
      </c>
      <c r="V236" s="55">
        <v>71.989999999999995</v>
      </c>
      <c r="W236" s="55">
        <v>1.24</v>
      </c>
      <c r="X236" s="55">
        <v>20.86</v>
      </c>
      <c r="Y236" s="689"/>
      <c r="Z236" s="666"/>
      <c r="AA236" s="40"/>
      <c r="AB236" s="40"/>
      <c r="AC236" s="40"/>
      <c r="AD236" s="40" t="s">
        <v>55</v>
      </c>
      <c r="AE236" s="40" t="s">
        <v>55</v>
      </c>
      <c r="AF236" s="40" t="s">
        <v>55</v>
      </c>
      <c r="AG236" s="40" t="s">
        <v>55</v>
      </c>
      <c r="AH236" s="40" t="s">
        <v>32</v>
      </c>
      <c r="AI236" s="40" t="s">
        <v>4288</v>
      </c>
    </row>
    <row r="237" spans="1:35" ht="15.75">
      <c r="A237" s="56">
        <v>45595</v>
      </c>
      <c r="B237" s="41">
        <v>110</v>
      </c>
      <c r="C237" s="117">
        <v>0.54166666666666663</v>
      </c>
      <c r="D237" s="54">
        <v>2407436</v>
      </c>
      <c r="E237" s="54" t="s">
        <v>39</v>
      </c>
      <c r="F237" s="54" t="s">
        <v>55</v>
      </c>
      <c r="G237" s="49">
        <v>14.2</v>
      </c>
      <c r="H237" s="49"/>
      <c r="I237" s="45"/>
      <c r="J237" s="40"/>
      <c r="K237" s="47"/>
      <c r="L237" s="47"/>
      <c r="M237" s="47"/>
      <c r="N237" s="47"/>
      <c r="O237" s="690"/>
      <c r="P237" s="47"/>
      <c r="Q237" s="47"/>
      <c r="R237" s="47"/>
      <c r="S237" s="47"/>
      <c r="T237" s="47"/>
      <c r="U237" s="47"/>
      <c r="V237" s="55">
        <v>72.5</v>
      </c>
      <c r="W237" s="55">
        <v>-1.18</v>
      </c>
      <c r="X237" s="55">
        <v>21.69</v>
      </c>
      <c r="Y237" s="689"/>
      <c r="Z237" s="666"/>
      <c r="AA237" s="40"/>
      <c r="AB237" s="40"/>
      <c r="AC237" s="40"/>
      <c r="AD237" s="40" t="s">
        <v>55</v>
      </c>
      <c r="AE237" s="40" t="s">
        <v>55</v>
      </c>
      <c r="AF237" s="40" t="s">
        <v>55</v>
      </c>
      <c r="AG237" s="40" t="s">
        <v>55</v>
      </c>
      <c r="AH237" s="40" t="s">
        <v>32</v>
      </c>
      <c r="AI237" s="40" t="s">
        <v>4289</v>
      </c>
    </row>
    <row r="238" spans="1:35" ht="15.75">
      <c r="A238" s="56">
        <v>45596</v>
      </c>
      <c r="B238" s="41">
        <v>110</v>
      </c>
      <c r="C238" s="117">
        <v>0.52083333333333337</v>
      </c>
      <c r="D238" s="54">
        <v>2407460</v>
      </c>
      <c r="E238" s="54" t="s">
        <v>39</v>
      </c>
      <c r="F238" s="54" t="s">
        <v>55</v>
      </c>
      <c r="G238" s="49">
        <v>14.05</v>
      </c>
      <c r="H238" s="49"/>
      <c r="I238" s="45"/>
      <c r="J238" s="40"/>
      <c r="K238" s="47">
        <v>15.8</v>
      </c>
      <c r="L238" s="47">
        <v>44</v>
      </c>
      <c r="M238" s="47">
        <v>8</v>
      </c>
      <c r="N238" s="47">
        <v>13.4</v>
      </c>
      <c r="O238" s="690">
        <f>GG[[#This Row],[G 900µ]]+GG[[#This Row],[G 800µ]]+GG[[#This Row],[G 710µ]]</f>
        <v>65.400000000000006</v>
      </c>
      <c r="P238" s="47"/>
      <c r="Q238" s="47">
        <v>12.5</v>
      </c>
      <c r="R238" s="47"/>
      <c r="S238" s="47"/>
      <c r="T238" s="47">
        <v>3.2</v>
      </c>
      <c r="U238" s="47">
        <v>0.6</v>
      </c>
      <c r="V238" s="55">
        <v>72.25</v>
      </c>
      <c r="W238" s="55">
        <v>1.22</v>
      </c>
      <c r="X238" s="55">
        <v>21.42</v>
      </c>
      <c r="Y238" s="689"/>
      <c r="Z238" s="666"/>
      <c r="AA238" s="40"/>
      <c r="AB238" s="40"/>
      <c r="AC238" s="40"/>
      <c r="AD238" s="40" t="s">
        <v>55</v>
      </c>
      <c r="AE238" s="40" t="s">
        <v>55</v>
      </c>
      <c r="AF238" s="40" t="s">
        <v>55</v>
      </c>
      <c r="AG238" s="40" t="s">
        <v>55</v>
      </c>
      <c r="AH238" s="40" t="s">
        <v>32</v>
      </c>
      <c r="AI238" s="40" t="s">
        <v>4290</v>
      </c>
    </row>
    <row r="239" spans="1:35" ht="15.75">
      <c r="A239" s="56">
        <v>45597</v>
      </c>
      <c r="B239" s="41">
        <v>111</v>
      </c>
      <c r="C239" s="117">
        <v>0.54166666666666663</v>
      </c>
      <c r="D239" s="54">
        <v>2407489</v>
      </c>
      <c r="E239" s="54" t="s">
        <v>39</v>
      </c>
      <c r="F239" s="54" t="s">
        <v>55</v>
      </c>
      <c r="G239" s="49">
        <v>14.1</v>
      </c>
      <c r="H239" s="49"/>
      <c r="I239" s="45"/>
      <c r="J239" s="40"/>
      <c r="K239" s="47"/>
      <c r="L239" s="47"/>
      <c r="M239" s="47"/>
      <c r="N239" s="47"/>
      <c r="O239" s="690"/>
      <c r="P239" s="47"/>
      <c r="Q239" s="47"/>
      <c r="R239" s="47"/>
      <c r="S239" s="47"/>
      <c r="T239" s="47"/>
      <c r="U239" s="47"/>
      <c r="V239" s="55">
        <v>72.42</v>
      </c>
      <c r="W239" s="55">
        <v>1.01</v>
      </c>
      <c r="X239" s="55">
        <v>20.91</v>
      </c>
      <c r="Y239" s="689"/>
      <c r="Z239" s="666"/>
      <c r="AA239" s="40"/>
      <c r="AB239" s="40"/>
      <c r="AC239" s="40"/>
      <c r="AD239" s="40" t="s">
        <v>55</v>
      </c>
      <c r="AE239" s="40" t="s">
        <v>55</v>
      </c>
      <c r="AF239" s="40" t="s">
        <v>55</v>
      </c>
      <c r="AG239" s="40" t="s">
        <v>55</v>
      </c>
      <c r="AH239" s="40" t="s">
        <v>32</v>
      </c>
      <c r="AI239" s="40" t="s">
        <v>4291</v>
      </c>
    </row>
    <row r="240" spans="1:35" ht="15.75">
      <c r="A240" s="56">
        <v>45598</v>
      </c>
      <c r="B240" s="41">
        <v>111</v>
      </c>
      <c r="C240" s="117">
        <v>0.41666666666666669</v>
      </c>
      <c r="D240" s="54">
        <v>2407501</v>
      </c>
      <c r="E240" s="54" t="s">
        <v>39</v>
      </c>
      <c r="F240" s="54" t="s">
        <v>55</v>
      </c>
      <c r="G240" s="49">
        <v>14.08</v>
      </c>
      <c r="H240" s="49"/>
      <c r="I240" s="45"/>
      <c r="J240" s="40"/>
      <c r="K240" s="47"/>
      <c r="L240" s="47"/>
      <c r="M240" s="47"/>
      <c r="N240" s="47"/>
      <c r="O240" s="690"/>
      <c r="P240" s="47"/>
      <c r="Q240" s="47"/>
      <c r="R240" s="47"/>
      <c r="S240" s="47"/>
      <c r="T240" s="47"/>
      <c r="U240" s="47"/>
      <c r="V240" s="55">
        <v>72</v>
      </c>
      <c r="W240" s="55">
        <v>1.04</v>
      </c>
      <c r="X240" s="55">
        <v>20.9</v>
      </c>
      <c r="Y240" s="689">
        <v>3</v>
      </c>
      <c r="Z240" s="666">
        <v>25</v>
      </c>
      <c r="AA240" s="40">
        <v>0.99</v>
      </c>
      <c r="AB240" s="40"/>
      <c r="AC240" s="40" t="s">
        <v>27</v>
      </c>
      <c r="AD240" s="40" t="s">
        <v>55</v>
      </c>
      <c r="AE240" s="40" t="s">
        <v>55</v>
      </c>
      <c r="AF240" s="40" t="s">
        <v>55</v>
      </c>
      <c r="AG240" s="40" t="s">
        <v>55</v>
      </c>
      <c r="AH240" s="40" t="s">
        <v>32</v>
      </c>
      <c r="AI240" s="40" t="s">
        <v>4292</v>
      </c>
    </row>
    <row r="241" spans="1:35" ht="15.75">
      <c r="A241" s="56">
        <v>45602</v>
      </c>
      <c r="B241" s="41">
        <v>111</v>
      </c>
      <c r="C241" s="117">
        <v>0.45833333333333331</v>
      </c>
      <c r="D241" s="54">
        <v>2407609</v>
      </c>
      <c r="E241" s="54" t="s">
        <v>39</v>
      </c>
      <c r="F241" s="54" t="s">
        <v>55</v>
      </c>
      <c r="G241" s="49">
        <v>14.5</v>
      </c>
      <c r="H241" s="49">
        <v>14.2</v>
      </c>
      <c r="I241" s="45"/>
      <c r="J241" s="40"/>
      <c r="K241" s="47">
        <v>11.68</v>
      </c>
      <c r="L241" s="47">
        <v>45.86</v>
      </c>
      <c r="M241" s="47">
        <v>10</v>
      </c>
      <c r="N241" s="47">
        <v>14.82</v>
      </c>
      <c r="O241" s="690">
        <f>GG[[#This Row],[G 900µ]]+GG[[#This Row],[G 800µ]]+GG[[#This Row],[G 710µ]]</f>
        <v>70.680000000000007</v>
      </c>
      <c r="P241" s="47"/>
      <c r="Q241" s="47">
        <v>12.42</v>
      </c>
      <c r="R241" s="47"/>
      <c r="S241" s="47"/>
      <c r="T241" s="47">
        <v>2.88</v>
      </c>
      <c r="U241" s="47">
        <v>1.44</v>
      </c>
      <c r="V241" s="55">
        <v>70.239999999999995</v>
      </c>
      <c r="W241" s="55">
        <v>0.69</v>
      </c>
      <c r="X241" s="55">
        <v>21.19</v>
      </c>
      <c r="Y241" s="689"/>
      <c r="Z241" s="666"/>
      <c r="AA241" s="40"/>
      <c r="AB241" s="40"/>
      <c r="AC241" s="40"/>
      <c r="AD241" s="40" t="s">
        <v>55</v>
      </c>
      <c r="AE241" s="40" t="s">
        <v>55</v>
      </c>
      <c r="AF241" s="40" t="s">
        <v>55</v>
      </c>
      <c r="AG241" s="40" t="s">
        <v>55</v>
      </c>
      <c r="AH241" s="40" t="s">
        <v>32</v>
      </c>
      <c r="AI241" s="40" t="s">
        <v>4293</v>
      </c>
    </row>
    <row r="242" spans="1:35" ht="15.75">
      <c r="A242" s="56">
        <v>45603</v>
      </c>
      <c r="B242" s="41">
        <v>111</v>
      </c>
      <c r="C242" s="117">
        <v>0.41666666666666669</v>
      </c>
      <c r="D242" s="54">
        <v>2407639</v>
      </c>
      <c r="E242" s="54" t="s">
        <v>39</v>
      </c>
      <c r="F242" s="54" t="s">
        <v>55</v>
      </c>
      <c r="G242" s="49">
        <v>14.5</v>
      </c>
      <c r="H242" s="49">
        <v>14.32</v>
      </c>
      <c r="I242" s="45"/>
      <c r="J242" s="40"/>
      <c r="K242" s="47">
        <v>8</v>
      </c>
      <c r="L242" s="47">
        <v>43</v>
      </c>
      <c r="M242" s="47">
        <v>10</v>
      </c>
      <c r="N242" s="47">
        <v>15.8</v>
      </c>
      <c r="O242" s="690">
        <f>GG[[#This Row],[G 900µ]]+GG[[#This Row],[G 800µ]]+GG[[#This Row],[G 710µ]]</f>
        <v>68.8</v>
      </c>
      <c r="P242" s="47"/>
      <c r="Q242" s="47">
        <v>16</v>
      </c>
      <c r="R242" s="47"/>
      <c r="S242" s="47"/>
      <c r="T242" s="47">
        <v>4</v>
      </c>
      <c r="U242" s="47">
        <v>3</v>
      </c>
      <c r="V242" s="55">
        <v>73.91</v>
      </c>
      <c r="W242" s="55">
        <v>0.24</v>
      </c>
      <c r="X242" s="55">
        <v>21.08</v>
      </c>
      <c r="Y242" s="689"/>
      <c r="Z242" s="666"/>
      <c r="AA242" s="40"/>
      <c r="AB242" s="40"/>
      <c r="AC242" s="40"/>
      <c r="AD242" s="40" t="s">
        <v>55</v>
      </c>
      <c r="AE242" s="40" t="s">
        <v>55</v>
      </c>
      <c r="AF242" s="40" t="s">
        <v>55</v>
      </c>
      <c r="AG242" s="40" t="s">
        <v>55</v>
      </c>
      <c r="AH242" s="40" t="s">
        <v>32</v>
      </c>
      <c r="AI242" s="40" t="s">
        <v>4294</v>
      </c>
    </row>
    <row r="243" spans="1:35" ht="15.75">
      <c r="A243" s="56">
        <v>45604</v>
      </c>
      <c r="B243" s="41">
        <v>111</v>
      </c>
      <c r="C243" s="117">
        <v>0.39583333333333331</v>
      </c>
      <c r="D243" s="54">
        <v>2407688</v>
      </c>
      <c r="E243" s="54" t="s">
        <v>39</v>
      </c>
      <c r="F243" s="54" t="s">
        <v>55</v>
      </c>
      <c r="G243" s="49">
        <v>14.62</v>
      </c>
      <c r="H243" s="49">
        <v>14.46</v>
      </c>
      <c r="I243" s="45"/>
      <c r="J243" s="40"/>
      <c r="K243" s="47">
        <v>9.6999999999999993</v>
      </c>
      <c r="L243" s="47">
        <v>42.19</v>
      </c>
      <c r="M243" s="47">
        <v>10</v>
      </c>
      <c r="N243" s="47">
        <v>15.6</v>
      </c>
      <c r="O243" s="690">
        <f>GG[[#This Row],[G 900µ]]+GG[[#This Row],[G 800µ]]+GG[[#This Row],[G 710µ]]</f>
        <v>67.789999999999992</v>
      </c>
      <c r="P243" s="47"/>
      <c r="Q243" s="47">
        <v>15.4</v>
      </c>
      <c r="R243" s="47"/>
      <c r="S243" s="47"/>
      <c r="T243" s="47">
        <v>4.04</v>
      </c>
      <c r="U243" s="47">
        <v>2</v>
      </c>
      <c r="V243" s="55">
        <v>74.14</v>
      </c>
      <c r="W243" s="55">
        <v>0.36</v>
      </c>
      <c r="X243" s="55">
        <v>21.52</v>
      </c>
      <c r="Y243" s="689">
        <v>1</v>
      </c>
      <c r="Z243" s="666">
        <v>20</v>
      </c>
      <c r="AA243" s="40"/>
      <c r="AB243" s="40"/>
      <c r="AC243" s="40"/>
      <c r="AD243" s="40" t="s">
        <v>55</v>
      </c>
      <c r="AE243" s="40" t="s">
        <v>55</v>
      </c>
      <c r="AF243" s="40" t="s">
        <v>55</v>
      </c>
      <c r="AG243" s="40" t="s">
        <v>55</v>
      </c>
      <c r="AH243" s="40" t="s">
        <v>32</v>
      </c>
      <c r="AI243" s="40" t="s">
        <v>4295</v>
      </c>
    </row>
    <row r="244" spans="1:35" ht="15.75">
      <c r="A244" s="56">
        <v>45607</v>
      </c>
      <c r="B244" s="41">
        <v>111</v>
      </c>
      <c r="C244" s="117">
        <v>0.4375</v>
      </c>
      <c r="D244" s="54">
        <v>2407773</v>
      </c>
      <c r="E244" s="54" t="s">
        <v>39</v>
      </c>
      <c r="F244" s="54" t="s">
        <v>55</v>
      </c>
      <c r="G244" s="49">
        <v>14.5</v>
      </c>
      <c r="H244" s="49"/>
      <c r="I244" s="45"/>
      <c r="J244" s="40"/>
      <c r="K244" s="47">
        <v>15</v>
      </c>
      <c r="L244" s="47">
        <v>42</v>
      </c>
      <c r="M244" s="47">
        <v>10.5</v>
      </c>
      <c r="N244" s="47">
        <v>14</v>
      </c>
      <c r="O244" s="690">
        <f>GG[[#This Row],[G 900µ]]+GG[[#This Row],[G 800µ]]+GG[[#This Row],[G 710µ]]</f>
        <v>66.5</v>
      </c>
      <c r="P244" s="47"/>
      <c r="Q244" s="47">
        <v>12</v>
      </c>
      <c r="R244" s="47"/>
      <c r="S244" s="47"/>
      <c r="T244" s="47">
        <v>3</v>
      </c>
      <c r="U244" s="47">
        <v>1.7</v>
      </c>
      <c r="V244" s="55">
        <v>73.8</v>
      </c>
      <c r="W244" s="55">
        <v>0.75</v>
      </c>
      <c r="X244" s="55">
        <v>22.03</v>
      </c>
      <c r="Y244" s="689"/>
      <c r="Z244" s="666"/>
      <c r="AA244" s="40"/>
      <c r="AB244" s="40"/>
      <c r="AC244" s="40"/>
      <c r="AD244" s="40" t="s">
        <v>55</v>
      </c>
      <c r="AE244" s="40" t="s">
        <v>55</v>
      </c>
      <c r="AF244" s="40" t="s">
        <v>55</v>
      </c>
      <c r="AG244" s="40" t="s">
        <v>55</v>
      </c>
      <c r="AH244" s="40" t="s">
        <v>32</v>
      </c>
      <c r="AI244" s="40" t="s">
        <v>4296</v>
      </c>
    </row>
    <row r="245" spans="1:35" ht="15.75">
      <c r="A245" s="56">
        <v>45608</v>
      </c>
      <c r="B245" s="41">
        <v>111</v>
      </c>
      <c r="C245" s="117">
        <v>0.39583333333333331</v>
      </c>
      <c r="D245" s="54">
        <v>2407799</v>
      </c>
      <c r="E245" s="54" t="s">
        <v>39</v>
      </c>
      <c r="F245" s="54" t="s">
        <v>55</v>
      </c>
      <c r="G245" s="49">
        <v>14.2</v>
      </c>
      <c r="H245" s="49">
        <v>14.4</v>
      </c>
      <c r="I245" s="45"/>
      <c r="J245" s="40"/>
      <c r="K245" s="47">
        <v>15</v>
      </c>
      <c r="L245" s="47">
        <v>45</v>
      </c>
      <c r="M245" s="47">
        <v>6.9</v>
      </c>
      <c r="N245" s="47">
        <v>12.6</v>
      </c>
      <c r="O245" s="690">
        <f>GG[[#This Row],[G 900µ]]+GG[[#This Row],[G 800µ]]+GG[[#This Row],[G 710µ]]</f>
        <v>64.5</v>
      </c>
      <c r="P245" s="47"/>
      <c r="Q245" s="47">
        <v>12.4</v>
      </c>
      <c r="R245" s="47"/>
      <c r="S245" s="47"/>
      <c r="T245" s="47">
        <v>3.7</v>
      </c>
      <c r="U245" s="47">
        <v>2</v>
      </c>
      <c r="V245" s="55">
        <v>73.12</v>
      </c>
      <c r="W245" s="55">
        <v>0.94</v>
      </c>
      <c r="X245" s="55">
        <v>21.34</v>
      </c>
      <c r="Y245" s="689">
        <v>2</v>
      </c>
      <c r="Z245" s="666">
        <v>36</v>
      </c>
      <c r="AA245" s="40"/>
      <c r="AB245" s="40"/>
      <c r="AC245" s="40"/>
      <c r="AD245" s="40" t="s">
        <v>55</v>
      </c>
      <c r="AE245" s="40" t="s">
        <v>55</v>
      </c>
      <c r="AF245" s="40" t="s">
        <v>55</v>
      </c>
      <c r="AG245" s="40" t="s">
        <v>55</v>
      </c>
      <c r="AH245" s="40" t="s">
        <v>32</v>
      </c>
      <c r="AI245" s="40" t="s">
        <v>4297</v>
      </c>
    </row>
    <row r="246" spans="1:35" ht="15.75">
      <c r="A246" s="56">
        <v>45608</v>
      </c>
      <c r="B246" s="41">
        <v>111</v>
      </c>
      <c r="C246" s="117">
        <v>0.5625</v>
      </c>
      <c r="D246" s="54">
        <v>2407803</v>
      </c>
      <c r="E246" s="54" t="s">
        <v>39</v>
      </c>
      <c r="F246" s="54" t="s">
        <v>55</v>
      </c>
      <c r="G246" s="49">
        <v>14.45</v>
      </c>
      <c r="H246" s="49"/>
      <c r="I246" s="45"/>
      <c r="J246" s="40"/>
      <c r="K246" s="47">
        <v>8</v>
      </c>
      <c r="L246" s="47">
        <v>40</v>
      </c>
      <c r="M246" s="47">
        <v>9.1199999999999992</v>
      </c>
      <c r="N246" s="47">
        <v>16.100000000000001</v>
      </c>
      <c r="O246" s="690">
        <f>GG[[#This Row],[G 900µ]]+GG[[#This Row],[G 800µ]]+GG[[#This Row],[G 710µ]]</f>
        <v>65.22</v>
      </c>
      <c r="P246" s="47"/>
      <c r="Q246" s="47">
        <v>17.2</v>
      </c>
      <c r="R246" s="47"/>
      <c r="S246" s="47"/>
      <c r="T246" s="47">
        <v>5</v>
      </c>
      <c r="U246" s="47">
        <v>3</v>
      </c>
      <c r="V246" s="55">
        <v>74.06</v>
      </c>
      <c r="W246" s="55">
        <v>0.59</v>
      </c>
      <c r="X246" s="55">
        <v>21.58</v>
      </c>
      <c r="Y246" s="689">
        <v>3</v>
      </c>
      <c r="Z246" s="666">
        <v>40</v>
      </c>
      <c r="AA246" s="40"/>
      <c r="AB246" s="40"/>
      <c r="AC246" s="40" t="s">
        <v>27</v>
      </c>
      <c r="AD246" s="40" t="s">
        <v>55</v>
      </c>
      <c r="AE246" s="40" t="s">
        <v>55</v>
      </c>
      <c r="AF246" s="40" t="s">
        <v>55</v>
      </c>
      <c r="AG246" s="40" t="s">
        <v>55</v>
      </c>
      <c r="AH246" s="40" t="s">
        <v>32</v>
      </c>
      <c r="AI246" s="1282" t="s">
        <v>4298</v>
      </c>
    </row>
    <row r="247" spans="1:35" ht="15.75">
      <c r="A247" s="56">
        <v>45609</v>
      </c>
      <c r="B247" s="41">
        <v>111</v>
      </c>
      <c r="C247" s="117">
        <v>0.5625</v>
      </c>
      <c r="D247" s="54">
        <v>2407832</v>
      </c>
      <c r="E247" s="54" t="s">
        <v>39</v>
      </c>
      <c r="F247" s="54" t="s">
        <v>55</v>
      </c>
      <c r="G247" s="49">
        <v>14.31</v>
      </c>
      <c r="H247" s="49">
        <v>14.21</v>
      </c>
      <c r="I247" s="45"/>
      <c r="J247" s="40"/>
      <c r="K247" s="47">
        <v>15</v>
      </c>
      <c r="L247" s="47">
        <v>40</v>
      </c>
      <c r="M247" s="47">
        <v>8.3000000000000007</v>
      </c>
      <c r="N247" s="47">
        <v>14.4</v>
      </c>
      <c r="O247" s="690">
        <f>GG[[#This Row],[G 900µ]]+GG[[#This Row],[G 800µ]]+GG[[#This Row],[G 710µ]]</f>
        <v>62.699999999999996</v>
      </c>
      <c r="P247" s="47"/>
      <c r="Q247" s="47">
        <v>10</v>
      </c>
      <c r="R247" s="47"/>
      <c r="S247" s="47"/>
      <c r="T247" s="47">
        <v>9</v>
      </c>
      <c r="U247" s="47">
        <v>2</v>
      </c>
      <c r="V247" s="55">
        <v>72.73</v>
      </c>
      <c r="W247" s="55">
        <v>1.06</v>
      </c>
      <c r="X247" s="55">
        <v>21.54</v>
      </c>
      <c r="Y247" s="689"/>
      <c r="Z247" s="666"/>
      <c r="AA247" s="40"/>
      <c r="AB247" s="40"/>
      <c r="AC247" s="40"/>
      <c r="AD247" s="40" t="s">
        <v>55</v>
      </c>
      <c r="AE247" s="40" t="s">
        <v>55</v>
      </c>
      <c r="AF247" s="40" t="s">
        <v>55</v>
      </c>
      <c r="AG247" s="40" t="s">
        <v>55</v>
      </c>
      <c r="AH247" s="40" t="s">
        <v>32</v>
      </c>
      <c r="AI247" s="40" t="s">
        <v>4299</v>
      </c>
    </row>
    <row r="248" spans="1:35" ht="15.75">
      <c r="A248" s="56">
        <v>45610</v>
      </c>
      <c r="B248" s="41">
        <v>111</v>
      </c>
      <c r="C248" s="117">
        <v>0.41666666666666669</v>
      </c>
      <c r="D248" s="54">
        <v>2407871</v>
      </c>
      <c r="E248" s="54" t="s">
        <v>39</v>
      </c>
      <c r="F248" s="54" t="s">
        <v>55</v>
      </c>
      <c r="G248" s="49">
        <v>14.29</v>
      </c>
      <c r="H248" s="49">
        <v>14.5</v>
      </c>
      <c r="I248" s="45"/>
      <c r="J248" s="40"/>
      <c r="K248" s="47"/>
      <c r="L248" s="47"/>
      <c r="M248" s="47"/>
      <c r="N248" s="47"/>
      <c r="O248" s="690"/>
      <c r="P248" s="47"/>
      <c r="Q248" s="47"/>
      <c r="R248" s="47"/>
      <c r="S248" s="47"/>
      <c r="T248" s="47"/>
      <c r="U248" s="47"/>
      <c r="V248" s="55">
        <v>72.650000000000006</v>
      </c>
      <c r="W248" s="55">
        <v>0.98</v>
      </c>
      <c r="X248" s="55">
        <v>21.77</v>
      </c>
      <c r="Y248" s="689">
        <v>1</v>
      </c>
      <c r="Z248" s="666">
        <v>28</v>
      </c>
      <c r="AA248" s="40"/>
      <c r="AB248" s="40"/>
      <c r="AC248" s="40"/>
      <c r="AD248" s="40" t="s">
        <v>55</v>
      </c>
      <c r="AE248" s="40" t="s">
        <v>55</v>
      </c>
      <c r="AF248" s="40" t="s">
        <v>55</v>
      </c>
      <c r="AG248" s="40" t="s">
        <v>55</v>
      </c>
      <c r="AH248" s="40" t="s">
        <v>32</v>
      </c>
      <c r="AI248" s="40" t="s">
        <v>4300</v>
      </c>
    </row>
    <row r="249" spans="1:35" ht="15.75">
      <c r="A249" s="56">
        <v>45611</v>
      </c>
      <c r="B249" s="41">
        <v>111</v>
      </c>
      <c r="C249" s="117">
        <v>0.39583333333333331</v>
      </c>
      <c r="D249" s="54">
        <v>2407913</v>
      </c>
      <c r="E249" s="54" t="s">
        <v>39</v>
      </c>
      <c r="F249" s="54" t="s">
        <v>55</v>
      </c>
      <c r="G249" s="49">
        <v>14.12</v>
      </c>
      <c r="H249" s="49"/>
      <c r="I249" s="45"/>
      <c r="J249" s="40"/>
      <c r="K249" s="47">
        <v>9.4</v>
      </c>
      <c r="L249" s="47">
        <v>34.22</v>
      </c>
      <c r="M249" s="47">
        <v>8.1</v>
      </c>
      <c r="N249" s="47">
        <v>17.2</v>
      </c>
      <c r="O249" s="690">
        <f>GG[[#This Row],[G 900µ]]+GG[[#This Row],[G 800µ]]+GG[[#This Row],[G 710µ]]</f>
        <v>59.519999999999996</v>
      </c>
      <c r="P249" s="47"/>
      <c r="Q249" s="47">
        <v>16.760000000000002</v>
      </c>
      <c r="R249" s="47"/>
      <c r="S249" s="47"/>
      <c r="T249" s="47">
        <v>6.5</v>
      </c>
      <c r="U249" s="47">
        <v>5</v>
      </c>
      <c r="V249" s="55">
        <v>72.319999999999993</v>
      </c>
      <c r="W249" s="55">
        <v>1.1399999999999999</v>
      </c>
      <c r="X249" s="55">
        <v>20.25</v>
      </c>
      <c r="Y249" s="689">
        <v>2</v>
      </c>
      <c r="Z249" s="666">
        <v>28</v>
      </c>
      <c r="AA249" s="40"/>
      <c r="AB249" s="40"/>
      <c r="AC249" s="40"/>
      <c r="AD249" s="40" t="s">
        <v>55</v>
      </c>
      <c r="AE249" s="40" t="s">
        <v>55</v>
      </c>
      <c r="AF249" s="40" t="s">
        <v>55</v>
      </c>
      <c r="AG249" s="40" t="s">
        <v>55</v>
      </c>
      <c r="AH249" s="40" t="s">
        <v>32</v>
      </c>
      <c r="AI249" s="40" t="s">
        <v>4301</v>
      </c>
    </row>
    <row r="250" spans="1:35" ht="15.75">
      <c r="A250" s="56">
        <v>45614</v>
      </c>
      <c r="B250" s="41">
        <v>111</v>
      </c>
      <c r="C250" s="117">
        <v>0.5</v>
      </c>
      <c r="D250" s="54">
        <v>2408010</v>
      </c>
      <c r="E250" s="54" t="s">
        <v>39</v>
      </c>
      <c r="F250" s="54" t="s">
        <v>55</v>
      </c>
      <c r="G250" s="49">
        <v>13.53</v>
      </c>
      <c r="H250" s="49"/>
      <c r="I250" s="45"/>
      <c r="J250" s="40"/>
      <c r="K250" s="47"/>
      <c r="L250" s="47"/>
      <c r="M250" s="47"/>
      <c r="N250" s="47"/>
      <c r="O250" s="690"/>
      <c r="P250" s="47"/>
      <c r="Q250" s="47"/>
      <c r="R250" s="47"/>
      <c r="S250" s="47"/>
      <c r="T250" s="47"/>
      <c r="U250" s="47"/>
      <c r="V250" s="55">
        <v>74.09</v>
      </c>
      <c r="W250" s="55">
        <v>0.89</v>
      </c>
      <c r="X250" s="55">
        <v>21.76</v>
      </c>
      <c r="Y250" s="689"/>
      <c r="Z250" s="666"/>
      <c r="AA250" s="40"/>
      <c r="AB250" s="40"/>
      <c r="AC250" s="40"/>
      <c r="AD250" s="40" t="s">
        <v>55</v>
      </c>
      <c r="AE250" s="40" t="s">
        <v>55</v>
      </c>
      <c r="AF250" s="40" t="s">
        <v>55</v>
      </c>
      <c r="AG250" s="40" t="s">
        <v>55</v>
      </c>
      <c r="AH250" s="40" t="s">
        <v>32</v>
      </c>
      <c r="AI250" s="40" t="s">
        <v>4302</v>
      </c>
    </row>
    <row r="251" spans="1:35" ht="15.75">
      <c r="A251" s="56">
        <v>45615</v>
      </c>
      <c r="B251" s="41">
        <v>111</v>
      </c>
      <c r="C251" s="117">
        <v>0.52083333333333337</v>
      </c>
      <c r="D251" s="54">
        <v>2408095</v>
      </c>
      <c r="E251" s="54" t="s">
        <v>39</v>
      </c>
      <c r="F251" s="54" t="s">
        <v>55</v>
      </c>
      <c r="G251" s="49">
        <v>14.43</v>
      </c>
      <c r="H251" s="49"/>
      <c r="I251" s="45"/>
      <c r="J251" s="40"/>
      <c r="K251" s="47"/>
      <c r="L251" s="47"/>
      <c r="M251" s="47"/>
      <c r="N251" s="47"/>
      <c r="O251" s="690"/>
      <c r="P251" s="47"/>
      <c r="Q251" s="47"/>
      <c r="R251" s="47"/>
      <c r="S251" s="47"/>
      <c r="T251" s="47"/>
      <c r="U251" s="47"/>
      <c r="V251" s="55"/>
      <c r="W251" s="55"/>
      <c r="X251" s="55"/>
      <c r="Y251" s="689"/>
      <c r="Z251" s="666"/>
      <c r="AA251" s="40"/>
      <c r="AB251" s="40"/>
      <c r="AC251" s="40"/>
      <c r="AD251" s="40" t="s">
        <v>55</v>
      </c>
      <c r="AE251" s="40" t="s">
        <v>55</v>
      </c>
      <c r="AF251" s="40" t="s">
        <v>55</v>
      </c>
      <c r="AG251" s="40" t="s">
        <v>55</v>
      </c>
      <c r="AH251" s="40" t="s">
        <v>32</v>
      </c>
      <c r="AI251" s="40" t="s">
        <v>4303</v>
      </c>
    </row>
    <row r="252" spans="1:35" ht="15.75">
      <c r="A252" s="56">
        <v>45616</v>
      </c>
      <c r="B252" s="41">
        <v>111</v>
      </c>
      <c r="C252" s="117">
        <v>0.47916666666666669</v>
      </c>
      <c r="D252" s="54">
        <v>2408095</v>
      </c>
      <c r="E252" s="54" t="s">
        <v>39</v>
      </c>
      <c r="F252" s="54" t="s">
        <v>55</v>
      </c>
      <c r="G252" s="49">
        <v>14.42</v>
      </c>
      <c r="H252" s="49"/>
      <c r="I252" s="45"/>
      <c r="J252" s="40"/>
      <c r="K252" s="47">
        <v>13</v>
      </c>
      <c r="L252" s="47">
        <v>45</v>
      </c>
      <c r="M252" s="47">
        <v>8</v>
      </c>
      <c r="N252" s="47">
        <v>16.399999999999999</v>
      </c>
      <c r="O252" s="690">
        <f>GG[[#This Row],[G 900µ]]+GG[[#This Row],[G 800µ]]+GG[[#This Row],[G 710µ]]</f>
        <v>69.400000000000006</v>
      </c>
      <c r="P252" s="47"/>
      <c r="Q252" s="47">
        <v>11</v>
      </c>
      <c r="R252" s="47"/>
      <c r="S252" s="47"/>
      <c r="T252" s="47">
        <v>2</v>
      </c>
      <c r="U252" s="47">
        <v>1</v>
      </c>
      <c r="V252" s="55"/>
      <c r="W252" s="55"/>
      <c r="X252" s="55"/>
      <c r="Y252" s="689"/>
      <c r="Z252" s="666"/>
      <c r="AA252" s="40"/>
      <c r="AB252" s="40"/>
      <c r="AC252" s="40"/>
      <c r="AD252" s="40" t="s">
        <v>55</v>
      </c>
      <c r="AE252" s="40" t="s">
        <v>55</v>
      </c>
      <c r="AF252" s="40" t="s">
        <v>55</v>
      </c>
      <c r="AG252" s="40" t="s">
        <v>55</v>
      </c>
      <c r="AH252" s="40" t="s">
        <v>32</v>
      </c>
      <c r="AI252" s="40" t="s">
        <v>4304</v>
      </c>
    </row>
    <row r="253" spans="1:35" ht="15.75">
      <c r="A253" s="56">
        <v>45617</v>
      </c>
      <c r="B253" s="41">
        <v>111</v>
      </c>
      <c r="C253" s="117">
        <v>0.52083333333333337</v>
      </c>
      <c r="D253" s="54">
        <v>2408128</v>
      </c>
      <c r="E253" s="54" t="s">
        <v>39</v>
      </c>
      <c r="F253" s="54" t="s">
        <v>55</v>
      </c>
      <c r="G253" s="49">
        <v>14.6</v>
      </c>
      <c r="H253" s="49">
        <v>14.66</v>
      </c>
      <c r="I253" s="45">
        <v>14.4</v>
      </c>
      <c r="J253" s="40"/>
      <c r="K253" s="47">
        <v>10.74</v>
      </c>
      <c r="L253" s="47">
        <v>46</v>
      </c>
      <c r="M253" s="47">
        <v>8.66</v>
      </c>
      <c r="N253" s="47">
        <v>14.72</v>
      </c>
      <c r="O253" s="690">
        <f>GG[[#This Row],[G 900µ]]+GG[[#This Row],[G 800µ]]+GG[[#This Row],[G 710µ]]</f>
        <v>69.38</v>
      </c>
      <c r="P253" s="47"/>
      <c r="Q253" s="47">
        <v>15.3</v>
      </c>
      <c r="R253" s="47"/>
      <c r="S253" s="47"/>
      <c r="T253" s="47">
        <v>3.2</v>
      </c>
      <c r="U253" s="47">
        <v>0.94</v>
      </c>
      <c r="V253" s="55">
        <v>74.98</v>
      </c>
      <c r="W253" s="55">
        <v>0.43</v>
      </c>
      <c r="X253" s="55">
        <v>21.28</v>
      </c>
      <c r="Y253" s="689"/>
      <c r="Z253" s="666"/>
      <c r="AA253" s="40"/>
      <c r="AB253" s="40"/>
      <c r="AC253" s="40"/>
      <c r="AD253" s="40" t="s">
        <v>55</v>
      </c>
      <c r="AE253" s="40" t="s">
        <v>55</v>
      </c>
      <c r="AF253" s="40" t="s">
        <v>55</v>
      </c>
      <c r="AG253" s="40" t="s">
        <v>55</v>
      </c>
      <c r="AH253" s="40" t="s">
        <v>32</v>
      </c>
      <c r="AI253" s="40" t="s">
        <v>4305</v>
      </c>
    </row>
    <row r="254" spans="1:35" ht="15.75">
      <c r="A254" s="56">
        <v>45618</v>
      </c>
      <c r="B254" s="41">
        <v>111</v>
      </c>
      <c r="C254" s="117">
        <v>0.375</v>
      </c>
      <c r="D254" s="54">
        <v>2408166</v>
      </c>
      <c r="E254" s="54" t="s">
        <v>39</v>
      </c>
      <c r="F254" s="54" t="s">
        <v>55</v>
      </c>
      <c r="G254" s="49">
        <v>14.6</v>
      </c>
      <c r="H254" s="49">
        <v>14.6</v>
      </c>
      <c r="I254" s="45"/>
      <c r="J254" s="40"/>
      <c r="K254" s="47">
        <v>10.14</v>
      </c>
      <c r="L254" s="47">
        <v>43.04</v>
      </c>
      <c r="M254" s="47">
        <v>10.7</v>
      </c>
      <c r="N254" s="47">
        <v>14</v>
      </c>
      <c r="O254" s="690">
        <f>GG[[#This Row],[G 900µ]]+GG[[#This Row],[G 800µ]]+GG[[#This Row],[G 710µ]]</f>
        <v>67.739999999999995</v>
      </c>
      <c r="P254" s="47"/>
      <c r="Q254" s="47">
        <v>12.82</v>
      </c>
      <c r="R254" s="47"/>
      <c r="S254" s="47"/>
      <c r="T254" s="47">
        <v>3.24</v>
      </c>
      <c r="U254" s="47">
        <v>4</v>
      </c>
      <c r="V254" s="55">
        <v>73.66</v>
      </c>
      <c r="W254" s="55">
        <v>0.51</v>
      </c>
      <c r="X254" s="55">
        <v>21.51</v>
      </c>
      <c r="Y254" s="689">
        <v>2</v>
      </c>
      <c r="Z254" s="666">
        <v>36</v>
      </c>
      <c r="AA254" s="40"/>
      <c r="AB254" s="40"/>
      <c r="AC254" s="40"/>
      <c r="AD254" s="40" t="s">
        <v>55</v>
      </c>
      <c r="AE254" s="40" t="s">
        <v>55</v>
      </c>
      <c r="AF254" s="40" t="s">
        <v>55</v>
      </c>
      <c r="AG254" s="40" t="s">
        <v>55</v>
      </c>
      <c r="AH254" s="40" t="s">
        <v>32</v>
      </c>
      <c r="AI254" s="40" t="s">
        <v>4306</v>
      </c>
    </row>
    <row r="255" spans="1:35" ht="15.75">
      <c r="A255" s="56">
        <v>45621</v>
      </c>
      <c r="B255" s="41">
        <v>111</v>
      </c>
      <c r="C255" s="117">
        <v>0.4375</v>
      </c>
      <c r="D255" s="54">
        <v>2408289</v>
      </c>
      <c r="E255" s="54" t="s">
        <v>39</v>
      </c>
      <c r="F255" s="54" t="s">
        <v>55</v>
      </c>
      <c r="G255" s="49">
        <v>14.47</v>
      </c>
      <c r="H255" s="49"/>
      <c r="I255" s="45">
        <v>14.4</v>
      </c>
      <c r="J255" s="40"/>
      <c r="K255" s="47">
        <v>12.74</v>
      </c>
      <c r="L255" s="47">
        <v>41.38</v>
      </c>
      <c r="M255" s="47">
        <v>6.22</v>
      </c>
      <c r="N255" s="47">
        <v>13.16</v>
      </c>
      <c r="O255" s="690">
        <f>GG[[#This Row],[G 900µ]]+GG[[#This Row],[G 800µ]]+GG[[#This Row],[G 710µ]]</f>
        <v>60.760000000000005</v>
      </c>
      <c r="P255" s="47"/>
      <c r="Q255" s="47">
        <v>14.92</v>
      </c>
      <c r="R255" s="47"/>
      <c r="S255" s="47"/>
      <c r="T255" s="47">
        <v>5.98</v>
      </c>
      <c r="U255" s="47">
        <v>1.6</v>
      </c>
      <c r="V255" s="55">
        <v>75.2</v>
      </c>
      <c r="W255" s="55">
        <v>0.4</v>
      </c>
      <c r="X255" s="55">
        <v>21.05</v>
      </c>
      <c r="Y255" s="689">
        <v>4</v>
      </c>
      <c r="Z255" s="666">
        <v>45</v>
      </c>
      <c r="AA255" s="40"/>
      <c r="AB255" s="40"/>
      <c r="AC255" s="40" t="s">
        <v>27</v>
      </c>
      <c r="AD255" s="40" t="s">
        <v>55</v>
      </c>
      <c r="AE255" s="40" t="s">
        <v>55</v>
      </c>
      <c r="AF255" s="40" t="s">
        <v>55</v>
      </c>
      <c r="AG255" s="40" t="s">
        <v>55</v>
      </c>
      <c r="AH255" s="40" t="s">
        <v>32</v>
      </c>
      <c r="AI255" s="40" t="s">
        <v>4307</v>
      </c>
    </row>
    <row r="256" spans="1:35" ht="15.75">
      <c r="A256" s="56">
        <v>45622</v>
      </c>
      <c r="B256" s="41">
        <v>111</v>
      </c>
      <c r="C256" s="117">
        <v>0.45833333333333331</v>
      </c>
      <c r="D256" s="54">
        <v>2408337</v>
      </c>
      <c r="E256" s="54" t="s">
        <v>39</v>
      </c>
      <c r="F256" s="54" t="s">
        <v>55</v>
      </c>
      <c r="G256" s="49">
        <v>14.47</v>
      </c>
      <c r="H256" s="49"/>
      <c r="I256" s="45">
        <v>14.2</v>
      </c>
      <c r="J256" s="40"/>
      <c r="K256" s="47">
        <v>13.88</v>
      </c>
      <c r="L256" s="47">
        <v>42.34</v>
      </c>
      <c r="M256" s="47">
        <v>8.48</v>
      </c>
      <c r="N256" s="47">
        <v>14.86</v>
      </c>
      <c r="O256" s="690">
        <f>GG[[#This Row],[G 900µ]]+GG[[#This Row],[G 800µ]]+GG[[#This Row],[G 710µ]]</f>
        <v>65.680000000000007</v>
      </c>
      <c r="P256" s="47"/>
      <c r="Q256" s="47">
        <v>13.26</v>
      </c>
      <c r="R256" s="47"/>
      <c r="S256" s="47"/>
      <c r="T256" s="47">
        <v>3.14</v>
      </c>
      <c r="U256" s="47">
        <v>0.52</v>
      </c>
      <c r="V256" s="55">
        <v>78.13</v>
      </c>
      <c r="W256" s="55">
        <v>0.61</v>
      </c>
      <c r="X256" s="55">
        <v>21.93</v>
      </c>
      <c r="Y256" s="689">
        <v>1</v>
      </c>
      <c r="Z256" s="666">
        <v>30</v>
      </c>
      <c r="AA256" s="40"/>
      <c r="AB256" s="40"/>
      <c r="AC256" s="40"/>
      <c r="AD256" s="40" t="s">
        <v>55</v>
      </c>
      <c r="AE256" s="40" t="s">
        <v>55</v>
      </c>
      <c r="AF256" s="40" t="s">
        <v>55</v>
      </c>
      <c r="AG256" s="40" t="s">
        <v>55</v>
      </c>
      <c r="AH256" s="40" t="s">
        <v>32</v>
      </c>
      <c r="AI256" s="40" t="s">
        <v>4308</v>
      </c>
    </row>
    <row r="257" spans="1:35" ht="15.75">
      <c r="A257" s="56">
        <v>45624</v>
      </c>
      <c r="B257" s="41">
        <v>111</v>
      </c>
      <c r="C257" s="117">
        <v>0.45833333333333331</v>
      </c>
      <c r="D257" s="54">
        <v>2408416</v>
      </c>
      <c r="E257" s="54" t="s">
        <v>39</v>
      </c>
      <c r="F257" s="54" t="s">
        <v>55</v>
      </c>
      <c r="G257" s="49">
        <v>13.73</v>
      </c>
      <c r="H257" s="49"/>
      <c r="I257" s="45">
        <v>13.47</v>
      </c>
      <c r="J257" s="40"/>
      <c r="K257" s="47">
        <v>13.76</v>
      </c>
      <c r="L257" s="47">
        <v>41.72</v>
      </c>
      <c r="M257" s="47">
        <v>7.06</v>
      </c>
      <c r="N257" s="47">
        <v>16.04</v>
      </c>
      <c r="O257" s="690">
        <f>GG[[#This Row],[G 900µ]]+GG[[#This Row],[G 800µ]]+GG[[#This Row],[G 710µ]]</f>
        <v>64.819999999999993</v>
      </c>
      <c r="P257" s="47"/>
      <c r="Q257" s="47">
        <v>14.6</v>
      </c>
      <c r="R257" s="47"/>
      <c r="S257" s="47"/>
      <c r="T257" s="47">
        <v>4.1399999999999997</v>
      </c>
      <c r="U257" s="47">
        <v>1.54</v>
      </c>
      <c r="V257" s="55">
        <v>72.98</v>
      </c>
      <c r="W257" s="55">
        <v>1.08</v>
      </c>
      <c r="X257" s="55">
        <v>21.43</v>
      </c>
      <c r="Y257" s="689">
        <v>1</v>
      </c>
      <c r="Z257" s="666">
        <v>22</v>
      </c>
      <c r="AA257" s="40"/>
      <c r="AB257" s="40"/>
      <c r="AC257" s="40"/>
      <c r="AD257" s="40" t="s">
        <v>55</v>
      </c>
      <c r="AE257" s="40" t="s">
        <v>55</v>
      </c>
      <c r="AF257" s="40" t="s">
        <v>55</v>
      </c>
      <c r="AG257" s="40" t="s">
        <v>55</v>
      </c>
      <c r="AH257" s="40" t="s">
        <v>32</v>
      </c>
      <c r="AI257" s="40" t="s">
        <v>4309</v>
      </c>
    </row>
    <row r="258" spans="1:35" ht="15.75">
      <c r="A258" s="56">
        <v>45625</v>
      </c>
      <c r="B258" s="41">
        <v>111</v>
      </c>
      <c r="C258" s="117">
        <v>0.45833333333333331</v>
      </c>
      <c r="D258" s="54">
        <v>2408454</v>
      </c>
      <c r="E258" s="54" t="s">
        <v>39</v>
      </c>
      <c r="F258" s="54" t="s">
        <v>55</v>
      </c>
      <c r="G258" s="49">
        <v>14.4</v>
      </c>
      <c r="H258" s="49"/>
      <c r="I258" s="45"/>
      <c r="J258" s="40"/>
      <c r="K258" s="47">
        <v>14</v>
      </c>
      <c r="L258" s="47">
        <v>41.2</v>
      </c>
      <c r="M258" s="47">
        <v>9.1999999999999993</v>
      </c>
      <c r="N258" s="47">
        <v>16</v>
      </c>
      <c r="O258" s="690">
        <f>GG[[#This Row],[G 900µ]]+GG[[#This Row],[G 800µ]]+GG[[#This Row],[G 710µ]]</f>
        <v>66.400000000000006</v>
      </c>
      <c r="P258" s="47"/>
      <c r="Q258" s="47">
        <v>11.4</v>
      </c>
      <c r="R258" s="47"/>
      <c r="S258" s="47"/>
      <c r="T258" s="47">
        <v>2.6</v>
      </c>
      <c r="U258" s="47">
        <v>1</v>
      </c>
      <c r="V258" s="55">
        <v>74.5</v>
      </c>
      <c r="W258" s="55">
        <v>0.86</v>
      </c>
      <c r="X258" s="55">
        <v>21.56</v>
      </c>
      <c r="Y258" s="689">
        <v>2</v>
      </c>
      <c r="Z258" s="666">
        <v>37</v>
      </c>
      <c r="AA258" s="40"/>
      <c r="AB258" s="40"/>
      <c r="AC258" s="40"/>
      <c r="AD258" s="40" t="s">
        <v>55</v>
      </c>
      <c r="AE258" s="40" t="s">
        <v>55</v>
      </c>
      <c r="AF258" s="40" t="s">
        <v>55</v>
      </c>
      <c r="AG258" s="40" t="s">
        <v>55</v>
      </c>
      <c r="AH258" s="40" t="s">
        <v>32</v>
      </c>
      <c r="AI258" s="40" t="s">
        <v>4310</v>
      </c>
    </row>
    <row r="259" spans="1:35" ht="15.75">
      <c r="A259" s="56">
        <v>45628</v>
      </c>
      <c r="B259" s="41">
        <v>112</v>
      </c>
      <c r="C259" s="117">
        <v>0.45833333333333331</v>
      </c>
      <c r="D259" s="54">
        <v>2408558</v>
      </c>
      <c r="E259" s="54" t="s">
        <v>39</v>
      </c>
      <c r="F259" s="54" t="s">
        <v>55</v>
      </c>
      <c r="G259" s="49">
        <v>14.6</v>
      </c>
      <c r="H259" s="49"/>
      <c r="I259" s="45"/>
      <c r="J259" s="40"/>
      <c r="K259" s="47">
        <v>9.4</v>
      </c>
      <c r="L259" s="47">
        <v>32</v>
      </c>
      <c r="M259" s="47">
        <v>7.2</v>
      </c>
      <c r="N259" s="47">
        <v>17.7</v>
      </c>
      <c r="O259" s="690">
        <f>GG[[#This Row],[G 900µ]]+GG[[#This Row],[G 800µ]]+GG[[#This Row],[G 710µ]]</f>
        <v>56.900000000000006</v>
      </c>
      <c r="P259" s="47"/>
      <c r="Q259" s="47">
        <v>21</v>
      </c>
      <c r="R259" s="47"/>
      <c r="S259" s="47"/>
      <c r="T259" s="47">
        <v>6</v>
      </c>
      <c r="U259" s="47">
        <v>1.3</v>
      </c>
      <c r="V259" s="55">
        <v>75.650000000000006</v>
      </c>
      <c r="W259" s="55">
        <v>0.62</v>
      </c>
      <c r="X259" s="55">
        <v>21.07</v>
      </c>
      <c r="Y259" s="689"/>
      <c r="Z259" s="666"/>
      <c r="AA259" s="40"/>
      <c r="AB259" s="40" t="s">
        <v>4311</v>
      </c>
      <c r="AC259" s="40"/>
      <c r="AD259" s="40" t="s">
        <v>55</v>
      </c>
      <c r="AE259" s="40" t="s">
        <v>55</v>
      </c>
      <c r="AF259" s="40" t="s">
        <v>55</v>
      </c>
      <c r="AG259" s="40" t="s">
        <v>55</v>
      </c>
      <c r="AH259" s="40" t="s">
        <v>32</v>
      </c>
      <c r="AI259" s="40" t="s">
        <v>4312</v>
      </c>
    </row>
    <row r="260" spans="1:35" ht="15.75">
      <c r="A260" s="56">
        <v>45629</v>
      </c>
      <c r="B260" s="41">
        <v>112</v>
      </c>
      <c r="C260" s="117">
        <v>0.5</v>
      </c>
      <c r="D260" s="54">
        <v>2408605</v>
      </c>
      <c r="E260" s="54" t="s">
        <v>39</v>
      </c>
      <c r="F260" s="54" t="s">
        <v>55</v>
      </c>
      <c r="G260" s="49">
        <v>14.67</v>
      </c>
      <c r="H260" s="49"/>
      <c r="I260" s="45"/>
      <c r="J260" s="40"/>
      <c r="K260" s="47">
        <v>12.18</v>
      </c>
      <c r="L260" s="47">
        <v>41.16</v>
      </c>
      <c r="M260" s="47">
        <v>7.5</v>
      </c>
      <c r="N260" s="47">
        <v>16.600000000000001</v>
      </c>
      <c r="O260" s="690">
        <f>GG[[#This Row],[G 900µ]]+GG[[#This Row],[G 800µ]]+GG[[#This Row],[G 710µ]]</f>
        <v>65.259999999999991</v>
      </c>
      <c r="P260" s="47"/>
      <c r="Q260" s="47">
        <v>15.26</v>
      </c>
      <c r="R260" s="47"/>
      <c r="S260" s="47"/>
      <c r="T260" s="47">
        <v>4.18</v>
      </c>
      <c r="U260" s="47">
        <v>1.28</v>
      </c>
      <c r="V260" s="55">
        <v>74.33</v>
      </c>
      <c r="W260" s="55">
        <v>0.87</v>
      </c>
      <c r="X260" s="55">
        <v>21.99</v>
      </c>
      <c r="Y260" s="689">
        <v>2</v>
      </c>
      <c r="Z260" s="666">
        <v>36</v>
      </c>
      <c r="AA260" s="40"/>
      <c r="AB260" s="40"/>
      <c r="AC260" s="40"/>
      <c r="AD260" s="40" t="s">
        <v>55</v>
      </c>
      <c r="AE260" s="40" t="s">
        <v>55</v>
      </c>
      <c r="AF260" s="40" t="s">
        <v>55</v>
      </c>
      <c r="AG260" s="40" t="s">
        <v>55</v>
      </c>
      <c r="AH260" s="40" t="s">
        <v>32</v>
      </c>
      <c r="AI260" s="40" t="s">
        <v>4313</v>
      </c>
    </row>
    <row r="261" spans="1:35" ht="15.75">
      <c r="A261" s="56">
        <v>45629</v>
      </c>
      <c r="B261" s="41">
        <v>112</v>
      </c>
      <c r="C261" s="117">
        <v>0.5</v>
      </c>
      <c r="D261" s="54">
        <v>2408612</v>
      </c>
      <c r="E261" s="54" t="s">
        <v>39</v>
      </c>
      <c r="F261" s="54" t="s">
        <v>55</v>
      </c>
      <c r="G261" s="49">
        <v>14.6</v>
      </c>
      <c r="H261" s="49"/>
      <c r="I261" s="45"/>
      <c r="J261" s="40"/>
      <c r="K261" s="47"/>
      <c r="L261" s="47"/>
      <c r="M261" s="47"/>
      <c r="N261" s="47"/>
      <c r="O261" s="690"/>
      <c r="P261" s="47"/>
      <c r="Q261" s="47"/>
      <c r="R261" s="47"/>
      <c r="S261" s="47"/>
      <c r="T261" s="47"/>
      <c r="U261" s="47"/>
      <c r="V261" s="55">
        <v>74.58</v>
      </c>
      <c r="W261" s="55">
        <v>0.75</v>
      </c>
      <c r="X261" s="55">
        <v>21.55</v>
      </c>
      <c r="Y261" s="689"/>
      <c r="Z261" s="666"/>
      <c r="AA261" s="40"/>
      <c r="AB261" s="40"/>
      <c r="AC261" s="40"/>
      <c r="AD261" s="40" t="s">
        <v>55</v>
      </c>
      <c r="AE261" s="40" t="s">
        <v>55</v>
      </c>
      <c r="AF261" s="40" t="s">
        <v>55</v>
      </c>
      <c r="AG261" s="40" t="s">
        <v>55</v>
      </c>
      <c r="AH261" s="40" t="s">
        <v>32</v>
      </c>
      <c r="AI261" s="40" t="s">
        <v>4314</v>
      </c>
    </row>
    <row r="262" spans="1:35" ht="15.75">
      <c r="A262" s="56">
        <v>45630</v>
      </c>
      <c r="B262" s="41">
        <v>112</v>
      </c>
      <c r="C262" s="117">
        <v>0.41666666666666669</v>
      </c>
      <c r="D262" s="54">
        <v>2408630</v>
      </c>
      <c r="E262" s="54" t="s">
        <v>39</v>
      </c>
      <c r="F262" s="54" t="s">
        <v>55</v>
      </c>
      <c r="G262" s="49">
        <v>14.6</v>
      </c>
      <c r="H262" s="49">
        <v>14.4</v>
      </c>
      <c r="I262" s="45"/>
      <c r="J262" s="40"/>
      <c r="K262" s="47">
        <v>8.9</v>
      </c>
      <c r="L262" s="47">
        <v>33.4</v>
      </c>
      <c r="M262" s="47">
        <v>8.9</v>
      </c>
      <c r="N262" s="47">
        <v>18.2</v>
      </c>
      <c r="O262" s="690">
        <f>GG[[#This Row],[G 900µ]]+GG[[#This Row],[G 800µ]]+GG[[#This Row],[G 710µ]]</f>
        <v>60.5</v>
      </c>
      <c r="P262" s="47"/>
      <c r="Q262" s="47">
        <v>19.5</v>
      </c>
      <c r="R262" s="47"/>
      <c r="S262" s="47"/>
      <c r="T262" s="47">
        <v>6</v>
      </c>
      <c r="U262" s="47">
        <v>1</v>
      </c>
      <c r="V262" s="55">
        <v>75.41</v>
      </c>
      <c r="W262" s="55">
        <v>0.41</v>
      </c>
      <c r="X262" s="55">
        <v>22.4</v>
      </c>
      <c r="Y262" s="689"/>
      <c r="Z262" s="666"/>
      <c r="AA262" s="40"/>
      <c r="AB262" s="40"/>
      <c r="AC262" s="40"/>
      <c r="AD262" s="40" t="s">
        <v>55</v>
      </c>
      <c r="AE262" s="40" t="s">
        <v>55</v>
      </c>
      <c r="AF262" s="40" t="s">
        <v>55</v>
      </c>
      <c r="AG262" s="40" t="s">
        <v>55</v>
      </c>
      <c r="AH262" s="40" t="s">
        <v>32</v>
      </c>
      <c r="AI262" s="40" t="s">
        <v>4315</v>
      </c>
    </row>
    <row r="263" spans="1:35" ht="15.75">
      <c r="A263" s="56">
        <v>45631</v>
      </c>
      <c r="B263" s="41">
        <v>112</v>
      </c>
      <c r="C263" s="117">
        <v>0.41666666666666669</v>
      </c>
      <c r="D263" s="54">
        <v>2408682</v>
      </c>
      <c r="E263" s="54" t="s">
        <v>39</v>
      </c>
      <c r="F263" s="54" t="s">
        <v>55</v>
      </c>
      <c r="G263" s="49">
        <v>14.4</v>
      </c>
      <c r="H263" s="49"/>
      <c r="I263" s="45"/>
      <c r="J263" s="40"/>
      <c r="K263" s="47"/>
      <c r="L263" s="47"/>
      <c r="M263" s="47"/>
      <c r="N263" s="47"/>
      <c r="O263" s="690"/>
      <c r="P263" s="47"/>
      <c r="Q263" s="47"/>
      <c r="R263" s="47"/>
      <c r="S263" s="47"/>
      <c r="T263" s="47"/>
      <c r="U263" s="47"/>
      <c r="V263" s="55">
        <v>74.209999999999994</v>
      </c>
      <c r="W263" s="55">
        <v>0.72</v>
      </c>
      <c r="X263" s="55">
        <v>21.6</v>
      </c>
      <c r="Y263" s="689"/>
      <c r="Z263" s="666"/>
      <c r="AA263" s="40"/>
      <c r="AB263" s="40"/>
      <c r="AC263" s="40"/>
      <c r="AD263" s="40" t="s">
        <v>55</v>
      </c>
      <c r="AE263" s="40" t="s">
        <v>55</v>
      </c>
      <c r="AF263" s="40" t="s">
        <v>55</v>
      </c>
      <c r="AG263" s="40" t="s">
        <v>55</v>
      </c>
      <c r="AH263" s="40" t="s">
        <v>32</v>
      </c>
      <c r="AI263" s="40" t="s">
        <v>4316</v>
      </c>
    </row>
    <row r="264" spans="1:35" ht="15.75">
      <c r="A264" s="56">
        <v>45631</v>
      </c>
      <c r="B264" s="41">
        <v>112</v>
      </c>
      <c r="C264" s="117">
        <v>0.66666666666666663</v>
      </c>
      <c r="D264" s="54">
        <v>2408714</v>
      </c>
      <c r="E264" s="54" t="s">
        <v>21</v>
      </c>
      <c r="F264" s="54" t="s">
        <v>55</v>
      </c>
      <c r="G264" s="49">
        <v>14.27</v>
      </c>
      <c r="H264" s="49"/>
      <c r="I264" s="45"/>
      <c r="J264" s="40"/>
      <c r="K264" s="47"/>
      <c r="L264" s="47"/>
      <c r="M264" s="47"/>
      <c r="N264" s="47"/>
      <c r="O264" s="690"/>
      <c r="P264" s="47"/>
      <c r="Q264" s="47"/>
      <c r="R264" s="47"/>
      <c r="S264" s="47"/>
      <c r="T264" s="47"/>
      <c r="U264" s="47"/>
      <c r="V264" s="55">
        <v>74.42</v>
      </c>
      <c r="W264" s="55">
        <v>0.77</v>
      </c>
      <c r="X264" s="55">
        <v>20.95</v>
      </c>
      <c r="Y264" s="689"/>
      <c r="Z264" s="666"/>
      <c r="AA264" s="40"/>
      <c r="AB264" s="40"/>
      <c r="AC264" s="40"/>
      <c r="AD264" s="40" t="s">
        <v>55</v>
      </c>
      <c r="AE264" s="40" t="s">
        <v>55</v>
      </c>
      <c r="AF264" s="40" t="s">
        <v>55</v>
      </c>
      <c r="AG264" s="40" t="s">
        <v>55</v>
      </c>
      <c r="AH264" s="40" t="s">
        <v>32</v>
      </c>
      <c r="AI264" s="40" t="s">
        <v>4317</v>
      </c>
    </row>
    <row r="265" spans="1:35" ht="15.75">
      <c r="A265" s="56">
        <v>45632</v>
      </c>
      <c r="B265" s="41">
        <v>112</v>
      </c>
      <c r="C265" s="117">
        <v>0.43055555555555558</v>
      </c>
      <c r="D265" s="54">
        <v>2408738</v>
      </c>
      <c r="E265" s="54" t="s">
        <v>39</v>
      </c>
      <c r="F265" s="54" t="s">
        <v>55</v>
      </c>
      <c r="G265" s="49">
        <v>14.4</v>
      </c>
      <c r="H265" s="49"/>
      <c r="I265" s="45"/>
      <c r="J265" s="40"/>
      <c r="K265" s="47">
        <v>8.5</v>
      </c>
      <c r="L265" s="47">
        <v>38.700000000000003</v>
      </c>
      <c r="M265" s="47">
        <v>9.6999999999999993</v>
      </c>
      <c r="N265" s="47">
        <v>19</v>
      </c>
      <c r="O265" s="690">
        <f>GG[[#This Row],[G 900µ]]+GG[[#This Row],[G 800µ]]+GG[[#This Row],[G 710µ]]</f>
        <v>67.400000000000006</v>
      </c>
      <c r="P265" s="47"/>
      <c r="Q265" s="47">
        <v>18</v>
      </c>
      <c r="R265" s="47"/>
      <c r="S265" s="47"/>
      <c r="T265" s="47">
        <v>4</v>
      </c>
      <c r="U265" s="47">
        <v>1</v>
      </c>
      <c r="V265" s="55">
        <v>75.64</v>
      </c>
      <c r="W265" s="55">
        <v>0.3</v>
      </c>
      <c r="X265" s="55">
        <v>22.14</v>
      </c>
      <c r="Y265" s="689"/>
      <c r="Z265" s="666"/>
      <c r="AA265" s="40">
        <v>0.88</v>
      </c>
      <c r="AB265" s="40"/>
      <c r="AC265" s="40"/>
      <c r="AD265" s="40" t="s">
        <v>55</v>
      </c>
      <c r="AE265" s="40" t="s">
        <v>55</v>
      </c>
      <c r="AF265" s="40" t="s">
        <v>55</v>
      </c>
      <c r="AG265" s="40" t="s">
        <v>55</v>
      </c>
      <c r="AH265" s="40" t="s">
        <v>32</v>
      </c>
      <c r="AI265" s="40" t="s">
        <v>4318</v>
      </c>
    </row>
    <row r="266" spans="1:35" ht="15.75">
      <c r="A266" s="56">
        <v>45635</v>
      </c>
      <c r="B266" s="41">
        <v>112</v>
      </c>
      <c r="C266" s="117">
        <v>0.4375</v>
      </c>
      <c r="D266" s="54">
        <v>2408842</v>
      </c>
      <c r="E266" s="54" t="s">
        <v>39</v>
      </c>
      <c r="F266" s="54" t="s">
        <v>55</v>
      </c>
      <c r="G266" s="49">
        <v>14.5</v>
      </c>
      <c r="H266" s="49"/>
      <c r="I266" s="45"/>
      <c r="J266" s="40"/>
      <c r="K266" s="47">
        <v>8</v>
      </c>
      <c r="L266" s="47">
        <v>33.1</v>
      </c>
      <c r="M266" s="47">
        <v>10.5</v>
      </c>
      <c r="N266" s="47">
        <v>18.46</v>
      </c>
      <c r="O266" s="690">
        <f>GG[[#This Row],[G 900µ]]+GG[[#This Row],[G 800µ]]+GG[[#This Row],[G 710µ]]</f>
        <v>62.06</v>
      </c>
      <c r="P266" s="47"/>
      <c r="Q266" s="47">
        <v>19.88</v>
      </c>
      <c r="R266" s="47"/>
      <c r="S266" s="47"/>
      <c r="T266" s="47">
        <v>6.58</v>
      </c>
      <c r="U266" s="47">
        <v>1.62</v>
      </c>
      <c r="V266" s="55">
        <v>75.89</v>
      </c>
      <c r="W266" s="55">
        <v>0.51</v>
      </c>
      <c r="X266" s="55">
        <v>21.88</v>
      </c>
      <c r="Y266" s="689"/>
      <c r="Z266" s="666"/>
      <c r="AA266" s="40"/>
      <c r="AB266" s="40"/>
      <c r="AC266" s="40"/>
      <c r="AD266" s="40" t="s">
        <v>55</v>
      </c>
      <c r="AE266" s="40" t="s">
        <v>55</v>
      </c>
      <c r="AF266" s="40" t="s">
        <v>55</v>
      </c>
      <c r="AG266" s="40" t="s">
        <v>55</v>
      </c>
      <c r="AH266" s="40" t="s">
        <v>32</v>
      </c>
      <c r="AI266" s="40" t="s">
        <v>4319</v>
      </c>
    </row>
    <row r="267" spans="1:35" ht="15.75">
      <c r="A267" s="56">
        <v>45636</v>
      </c>
      <c r="B267" s="41">
        <v>112</v>
      </c>
      <c r="C267" s="117">
        <v>0.4375</v>
      </c>
      <c r="D267" s="54">
        <v>2408879</v>
      </c>
      <c r="E267" s="54" t="s">
        <v>39</v>
      </c>
      <c r="F267" s="54" t="s">
        <v>55</v>
      </c>
      <c r="G267" s="49">
        <v>13.7</v>
      </c>
      <c r="H267" s="49"/>
      <c r="I267" s="45"/>
      <c r="J267" s="40"/>
      <c r="K267" s="47">
        <v>10.16</v>
      </c>
      <c r="L267" s="47">
        <v>38.880000000000003</v>
      </c>
      <c r="M267" s="47">
        <v>9</v>
      </c>
      <c r="N267" s="47">
        <v>17.32</v>
      </c>
      <c r="O267" s="690">
        <f>GG[[#This Row],[G 900µ]]+GG[[#This Row],[G 800µ]]+GG[[#This Row],[G 710µ]]</f>
        <v>65.2</v>
      </c>
      <c r="P267" s="47"/>
      <c r="Q267" s="47">
        <v>17.04</v>
      </c>
      <c r="R267" s="47"/>
      <c r="S267" s="47"/>
      <c r="T267" s="47">
        <v>5.4</v>
      </c>
      <c r="U267" s="47">
        <v>1.44</v>
      </c>
      <c r="V267" s="55">
        <v>76.31</v>
      </c>
      <c r="W267" s="55">
        <v>0.5</v>
      </c>
      <c r="X267" s="55">
        <v>22.38</v>
      </c>
      <c r="Y267" s="689"/>
      <c r="Z267" s="666"/>
      <c r="AA267" s="40"/>
      <c r="AB267" s="40"/>
      <c r="AC267" s="40"/>
      <c r="AD267" s="40" t="s">
        <v>55</v>
      </c>
      <c r="AE267" s="40" t="s">
        <v>55</v>
      </c>
      <c r="AF267" s="40" t="s">
        <v>55</v>
      </c>
      <c r="AG267" s="40" t="s">
        <v>55</v>
      </c>
      <c r="AH267" s="40" t="s">
        <v>32</v>
      </c>
      <c r="AI267" s="40" t="s">
        <v>4320</v>
      </c>
    </row>
    <row r="268" spans="1:35" ht="15.75">
      <c r="A268" s="56">
        <v>45637</v>
      </c>
      <c r="B268" s="41">
        <v>112</v>
      </c>
      <c r="C268" s="117">
        <v>0.4375</v>
      </c>
      <c r="D268" s="54">
        <v>2408918</v>
      </c>
      <c r="E268" s="54" t="s">
        <v>39</v>
      </c>
      <c r="F268" s="54" t="s">
        <v>55</v>
      </c>
      <c r="G268" s="49">
        <v>14.06</v>
      </c>
      <c r="H268" s="49"/>
      <c r="I268" s="45"/>
      <c r="J268" s="40"/>
      <c r="K268" s="47">
        <v>10.7</v>
      </c>
      <c r="L268" s="47">
        <v>38.1</v>
      </c>
      <c r="M268" s="47">
        <v>10.199999999999999</v>
      </c>
      <c r="N268" s="47">
        <v>17.600000000000001</v>
      </c>
      <c r="O268" s="690">
        <f>GG[[#This Row],[G 900µ]]+GG[[#This Row],[G 800µ]]+GG[[#This Row],[G 710µ]]</f>
        <v>65.900000000000006</v>
      </c>
      <c r="P268" s="47"/>
      <c r="Q268" s="47">
        <v>16.600000000000001</v>
      </c>
      <c r="R268" s="47"/>
      <c r="S268" s="47"/>
      <c r="T268" s="47">
        <v>4.3</v>
      </c>
      <c r="U268" s="47">
        <v>2</v>
      </c>
      <c r="V268" s="55">
        <v>75.63</v>
      </c>
      <c r="W268" s="55">
        <v>0.73</v>
      </c>
      <c r="X268" s="55">
        <v>22.08</v>
      </c>
      <c r="Y268" s="689">
        <v>1</v>
      </c>
      <c r="Z268" s="666">
        <v>30</v>
      </c>
      <c r="AA268" s="40"/>
      <c r="AB268" s="40"/>
      <c r="AC268" s="40"/>
      <c r="AD268" s="40" t="s">
        <v>55</v>
      </c>
      <c r="AE268" s="40" t="s">
        <v>55</v>
      </c>
      <c r="AF268" s="40" t="s">
        <v>55</v>
      </c>
      <c r="AG268" s="40" t="s">
        <v>55</v>
      </c>
      <c r="AH268" s="40" t="s">
        <v>32</v>
      </c>
      <c r="AI268" s="40" t="s">
        <v>4321</v>
      </c>
    </row>
    <row r="269" spans="1:35" ht="15.75">
      <c r="A269" s="56">
        <v>45639</v>
      </c>
      <c r="B269" s="41">
        <v>112</v>
      </c>
      <c r="C269" s="117">
        <v>0.41666666666666669</v>
      </c>
      <c r="D269" s="54">
        <v>2409004</v>
      </c>
      <c r="E269" s="54" t="s">
        <v>39</v>
      </c>
      <c r="F269" s="54" t="s">
        <v>55</v>
      </c>
      <c r="G269" s="49">
        <v>14.16</v>
      </c>
      <c r="H269" s="49"/>
      <c r="I269" s="45"/>
      <c r="J269" s="40"/>
      <c r="K269" s="47">
        <v>11</v>
      </c>
      <c r="L269" s="47">
        <v>35.5</v>
      </c>
      <c r="M269" s="47">
        <v>9.6999999999999993</v>
      </c>
      <c r="N269" s="47">
        <v>17.600000000000001</v>
      </c>
      <c r="O269" s="690">
        <f>GG[[#This Row],[G 900µ]]+GG[[#This Row],[G 800µ]]+GG[[#This Row],[G 710µ]]</f>
        <v>62.800000000000004</v>
      </c>
      <c r="P269" s="47"/>
      <c r="Q269" s="47">
        <v>16.600000000000001</v>
      </c>
      <c r="R269" s="47"/>
      <c r="S269" s="47"/>
      <c r="T269" s="47">
        <v>6</v>
      </c>
      <c r="U269" s="47">
        <v>2</v>
      </c>
      <c r="V269" s="55">
        <v>75.63</v>
      </c>
      <c r="W269" s="55">
        <v>0.73</v>
      </c>
      <c r="X269" s="55">
        <v>22.08</v>
      </c>
      <c r="Y269" s="689"/>
      <c r="Z269" s="666"/>
      <c r="AA269" s="40"/>
      <c r="AB269" s="40"/>
      <c r="AC269" s="40"/>
      <c r="AD269" s="40" t="s">
        <v>55</v>
      </c>
      <c r="AE269" s="40" t="s">
        <v>55</v>
      </c>
      <c r="AF269" s="40" t="s">
        <v>55</v>
      </c>
      <c r="AG269" s="40" t="s">
        <v>55</v>
      </c>
      <c r="AH269" s="40" t="s">
        <v>32</v>
      </c>
      <c r="AI269" s="40" t="s">
        <v>4322</v>
      </c>
    </row>
    <row r="270" spans="1:35" ht="15.75">
      <c r="A270" s="56">
        <v>45642</v>
      </c>
      <c r="B270" s="41">
        <v>112</v>
      </c>
      <c r="C270" s="117">
        <v>0.47916666666666669</v>
      </c>
      <c r="D270" s="54">
        <v>2409094</v>
      </c>
      <c r="E270" s="54" t="s">
        <v>39</v>
      </c>
      <c r="F270" s="54" t="s">
        <v>55</v>
      </c>
      <c r="G270" s="49">
        <v>14.2</v>
      </c>
      <c r="H270" s="49"/>
      <c r="I270" s="45"/>
      <c r="J270" s="40"/>
      <c r="K270" s="47"/>
      <c r="L270" s="47"/>
      <c r="M270" s="47"/>
      <c r="N270" s="47"/>
      <c r="O270" s="690"/>
      <c r="P270" s="47"/>
      <c r="Q270" s="47"/>
      <c r="R270" s="47"/>
      <c r="S270" s="47"/>
      <c r="T270" s="47"/>
      <c r="U270" s="47"/>
      <c r="V270" s="55">
        <v>75.790000000000006</v>
      </c>
      <c r="W270" s="55">
        <v>0.65</v>
      </c>
      <c r="X270" s="55">
        <v>21.64</v>
      </c>
      <c r="Y270" s="689"/>
      <c r="Z270" s="666"/>
      <c r="AA270" s="40"/>
      <c r="AB270" s="40"/>
      <c r="AC270" s="40"/>
      <c r="AD270" s="40" t="s">
        <v>55</v>
      </c>
      <c r="AE270" s="40" t="s">
        <v>55</v>
      </c>
      <c r="AF270" s="40" t="s">
        <v>55</v>
      </c>
      <c r="AG270" s="40" t="s">
        <v>55</v>
      </c>
      <c r="AH270" s="40" t="s">
        <v>32</v>
      </c>
      <c r="AI270" s="40" t="s">
        <v>4323</v>
      </c>
    </row>
    <row r="271" spans="1:35" ht="15.75">
      <c r="A271" s="56">
        <v>45646</v>
      </c>
      <c r="B271" s="41">
        <v>112</v>
      </c>
      <c r="C271" s="117">
        <v>0.4375</v>
      </c>
      <c r="D271" s="54">
        <v>2409244</v>
      </c>
      <c r="E271" s="54" t="s">
        <v>39</v>
      </c>
      <c r="F271" s="54" t="s">
        <v>55</v>
      </c>
      <c r="G271" s="49">
        <v>13.9</v>
      </c>
      <c r="H271" s="49"/>
      <c r="I271" s="45"/>
      <c r="J271" s="40"/>
      <c r="K271" s="47"/>
      <c r="L271" s="47"/>
      <c r="M271" s="47"/>
      <c r="N271" s="47"/>
      <c r="O271" s="690"/>
      <c r="P271" s="47"/>
      <c r="Q271" s="47"/>
      <c r="R271" s="47"/>
      <c r="S271" s="47"/>
      <c r="T271" s="47"/>
      <c r="U271" s="47"/>
      <c r="V271" s="55">
        <v>74.45</v>
      </c>
      <c r="W271" s="55">
        <v>0.22</v>
      </c>
      <c r="X271" s="55">
        <v>23.51</v>
      </c>
      <c r="Y271" s="689"/>
      <c r="Z271" s="666"/>
      <c r="AA271" s="40"/>
      <c r="AB271" s="40"/>
      <c r="AC271" s="40"/>
      <c r="AD271" s="40" t="s">
        <v>55</v>
      </c>
      <c r="AE271" s="40" t="s">
        <v>55</v>
      </c>
      <c r="AF271" s="40" t="s">
        <v>55</v>
      </c>
      <c r="AG271" s="40" t="s">
        <v>55</v>
      </c>
      <c r="AH271" s="40" t="s">
        <v>32</v>
      </c>
      <c r="AI271" s="40" t="s">
        <v>4324</v>
      </c>
    </row>
    <row r="272" spans="1:35" ht="15.75">
      <c r="A272" s="56">
        <v>45647</v>
      </c>
      <c r="B272" s="41">
        <v>112</v>
      </c>
      <c r="C272" s="117">
        <v>0.5</v>
      </c>
      <c r="D272" s="54">
        <v>2409294</v>
      </c>
      <c r="E272" s="54" t="s">
        <v>39</v>
      </c>
      <c r="F272" s="54" t="s">
        <v>55</v>
      </c>
      <c r="G272" s="49">
        <v>14.1</v>
      </c>
      <c r="H272" s="49"/>
      <c r="I272" s="45"/>
      <c r="J272" s="40"/>
      <c r="K272" s="47"/>
      <c r="L272" s="47"/>
      <c r="M272" s="47"/>
      <c r="N272" s="47"/>
      <c r="O272" s="690"/>
      <c r="P272" s="47"/>
      <c r="Q272" s="47"/>
      <c r="R272" s="47"/>
      <c r="S272" s="47"/>
      <c r="T272" s="47"/>
      <c r="U272" s="47"/>
      <c r="V272" s="55">
        <v>73.760000000000005</v>
      </c>
      <c r="W272" s="55">
        <v>0.47</v>
      </c>
      <c r="X272" s="55">
        <v>23.25</v>
      </c>
      <c r="Y272" s="689">
        <v>2</v>
      </c>
      <c r="Z272" s="666">
        <v>35</v>
      </c>
      <c r="AA272" s="40"/>
      <c r="AB272" s="40"/>
      <c r="AC272" s="40"/>
      <c r="AD272" s="40" t="s">
        <v>55</v>
      </c>
      <c r="AE272" s="40" t="s">
        <v>55</v>
      </c>
      <c r="AF272" s="40" t="s">
        <v>55</v>
      </c>
      <c r="AG272" s="40" t="s">
        <v>55</v>
      </c>
      <c r="AH272" s="40" t="s">
        <v>32</v>
      </c>
      <c r="AI272" s="40" t="s">
        <v>4325</v>
      </c>
    </row>
    <row r="273" spans="1:35" ht="15.75">
      <c r="A273" s="56">
        <v>45649</v>
      </c>
      <c r="B273" s="41">
        <v>212</v>
      </c>
      <c r="C273" s="117">
        <v>0.4375</v>
      </c>
      <c r="D273" s="54">
        <v>2409341</v>
      </c>
      <c r="E273" s="54" t="s">
        <v>39</v>
      </c>
      <c r="F273" s="54" t="s">
        <v>55</v>
      </c>
      <c r="G273" s="49">
        <v>13.7</v>
      </c>
      <c r="H273" s="49"/>
      <c r="I273" s="45"/>
      <c r="J273" s="40"/>
      <c r="K273" s="47"/>
      <c r="L273" s="47"/>
      <c r="M273" s="47"/>
      <c r="N273" s="47"/>
      <c r="O273" s="690"/>
      <c r="P273" s="47"/>
      <c r="Q273" s="47"/>
      <c r="R273" s="47"/>
      <c r="S273" s="47"/>
      <c r="T273" s="47"/>
      <c r="U273" s="47"/>
      <c r="V273" s="55">
        <v>74.180000000000007</v>
      </c>
      <c r="W273" s="55">
        <v>0.31</v>
      </c>
      <c r="X273" s="55">
        <v>23.64</v>
      </c>
      <c r="Y273" s="689"/>
      <c r="Z273" s="666"/>
      <c r="AA273" s="40"/>
      <c r="AB273" s="40"/>
      <c r="AC273" s="40"/>
      <c r="AD273" s="40" t="s">
        <v>55</v>
      </c>
      <c r="AE273" s="40" t="s">
        <v>55</v>
      </c>
      <c r="AF273" s="40" t="s">
        <v>55</v>
      </c>
      <c r="AG273" s="40" t="s">
        <v>55</v>
      </c>
      <c r="AH273" s="40" t="s">
        <v>32</v>
      </c>
      <c r="AI273" s="40" t="s">
        <v>4326</v>
      </c>
    </row>
    <row r="274" spans="1:35" ht="15.75">
      <c r="A274" s="56">
        <v>45650</v>
      </c>
      <c r="B274" s="41">
        <v>212</v>
      </c>
      <c r="C274" s="117">
        <v>0.39583333333333331</v>
      </c>
      <c r="D274" s="54">
        <v>2409370</v>
      </c>
      <c r="E274" s="54" t="s">
        <v>39</v>
      </c>
      <c r="F274" s="54" t="s">
        <v>55</v>
      </c>
      <c r="G274" s="49">
        <v>14.05</v>
      </c>
      <c r="H274" s="49"/>
      <c r="I274" s="45"/>
      <c r="J274" s="40"/>
      <c r="K274" s="47">
        <v>13.6</v>
      </c>
      <c r="L274" s="47">
        <v>42.2</v>
      </c>
      <c r="M274" s="47">
        <v>9.49</v>
      </c>
      <c r="N274" s="47">
        <v>15.32</v>
      </c>
      <c r="O274" s="690">
        <f>GG[[#This Row],[G 900µ]]+GG[[#This Row],[G 800µ]]+GG[[#This Row],[G 710µ]]</f>
        <v>67.010000000000005</v>
      </c>
      <c r="P274" s="47"/>
      <c r="Q274" s="47">
        <v>13.5</v>
      </c>
      <c r="R274" s="47"/>
      <c r="S274" s="47"/>
      <c r="T274" s="47">
        <v>2.8</v>
      </c>
      <c r="U274" s="47">
        <v>1</v>
      </c>
      <c r="V274" s="55">
        <v>73.569999999999993</v>
      </c>
      <c r="W274" s="55">
        <v>0.52</v>
      </c>
      <c r="X274" s="55">
        <v>23.15</v>
      </c>
      <c r="Y274" s="689">
        <v>3</v>
      </c>
      <c r="Z274" s="666">
        <v>45</v>
      </c>
      <c r="AA274" s="40"/>
      <c r="AB274" s="40"/>
      <c r="AC274" s="40"/>
      <c r="AD274" s="40" t="s">
        <v>55</v>
      </c>
      <c r="AE274" s="40" t="s">
        <v>55</v>
      </c>
      <c r="AF274" s="40" t="s">
        <v>55</v>
      </c>
      <c r="AG274" s="40" t="s">
        <v>55</v>
      </c>
      <c r="AH274" s="40" t="s">
        <v>32</v>
      </c>
      <c r="AI274" s="40" t="s">
        <v>4327</v>
      </c>
    </row>
    <row r="275" spans="1:35" ht="15.75">
      <c r="A275" s="56">
        <v>45650</v>
      </c>
      <c r="B275" s="41">
        <v>212</v>
      </c>
      <c r="C275" s="117">
        <v>0.54166666666666663</v>
      </c>
      <c r="D275" s="54">
        <v>2409391</v>
      </c>
      <c r="E275" s="54" t="s">
        <v>39</v>
      </c>
      <c r="F275" s="54" t="s">
        <v>55</v>
      </c>
      <c r="G275" s="49">
        <v>14.5</v>
      </c>
      <c r="H275" s="49"/>
      <c r="I275" s="45"/>
      <c r="J275" s="40"/>
      <c r="K275" s="47"/>
      <c r="L275" s="47"/>
      <c r="M275" s="47"/>
      <c r="N275" s="47"/>
      <c r="O275" s="690"/>
      <c r="P275" s="47"/>
      <c r="Q275" s="47"/>
      <c r="R275" s="47"/>
      <c r="S275" s="47"/>
      <c r="T275" s="47"/>
      <c r="U275" s="47"/>
      <c r="V275" s="55"/>
      <c r="W275" s="55"/>
      <c r="X275" s="55"/>
      <c r="Y275" s="689"/>
      <c r="Z275" s="666"/>
      <c r="AA275" s="40"/>
      <c r="AB275" s="40"/>
      <c r="AC275" s="40"/>
      <c r="AD275" s="40" t="s">
        <v>55</v>
      </c>
      <c r="AE275" s="40" t="s">
        <v>55</v>
      </c>
      <c r="AF275" s="40" t="s">
        <v>55</v>
      </c>
      <c r="AG275" s="40" t="s">
        <v>55</v>
      </c>
      <c r="AH275" s="40" t="s">
        <v>32</v>
      </c>
      <c r="AI275" s="40" t="s">
        <v>4328</v>
      </c>
    </row>
    <row r="276" spans="1:35" ht="15.75">
      <c r="A276" s="56">
        <v>45651</v>
      </c>
      <c r="B276" s="41">
        <v>212</v>
      </c>
      <c r="C276" s="117">
        <v>0.4375</v>
      </c>
      <c r="D276" s="54">
        <v>2409418</v>
      </c>
      <c r="E276" s="54" t="s">
        <v>39</v>
      </c>
      <c r="F276" s="54" t="s">
        <v>55</v>
      </c>
      <c r="G276" s="49">
        <v>14.14</v>
      </c>
      <c r="H276" s="49"/>
      <c r="I276" s="45"/>
      <c r="J276" s="40"/>
      <c r="K276" s="47"/>
      <c r="L276" s="47"/>
      <c r="M276" s="47"/>
      <c r="N276" s="47"/>
      <c r="O276" s="690"/>
      <c r="P276" s="47"/>
      <c r="Q276" s="47"/>
      <c r="R276" s="47"/>
      <c r="S276" s="47"/>
      <c r="T276" s="47"/>
      <c r="U276" s="47"/>
      <c r="V276" s="55">
        <v>74.09</v>
      </c>
      <c r="W276" s="55">
        <v>0.45</v>
      </c>
      <c r="X276" s="55">
        <v>23.03</v>
      </c>
      <c r="Y276" s="689">
        <v>2</v>
      </c>
      <c r="Z276" s="666">
        <v>30</v>
      </c>
      <c r="AA276" s="40"/>
      <c r="AB276" s="40"/>
      <c r="AC276" s="40"/>
      <c r="AD276" s="40" t="s">
        <v>55</v>
      </c>
      <c r="AE276" s="40" t="s">
        <v>55</v>
      </c>
      <c r="AF276" s="40" t="s">
        <v>55</v>
      </c>
      <c r="AG276" s="40" t="s">
        <v>55</v>
      </c>
      <c r="AH276" s="40" t="s">
        <v>32</v>
      </c>
      <c r="AI276" s="40" t="s">
        <v>4329</v>
      </c>
    </row>
    <row r="277" spans="1:35" ht="15.75">
      <c r="A277" s="56">
        <v>45651</v>
      </c>
      <c r="B277" s="41">
        <v>212</v>
      </c>
      <c r="C277" s="117">
        <v>0.5</v>
      </c>
      <c r="D277" s="54">
        <v>2409433</v>
      </c>
      <c r="E277" s="54" t="s">
        <v>21</v>
      </c>
      <c r="F277" s="54" t="s">
        <v>55</v>
      </c>
      <c r="G277" s="49">
        <v>13.1</v>
      </c>
      <c r="H277" s="49"/>
      <c r="I277" s="45"/>
      <c r="J277" s="40"/>
      <c r="K277" s="47">
        <v>14.88</v>
      </c>
      <c r="L277" s="47">
        <v>42.72</v>
      </c>
      <c r="M277" s="47">
        <v>8.8000000000000007</v>
      </c>
      <c r="N277" s="47">
        <v>15.15</v>
      </c>
      <c r="O277" s="690">
        <f>GG[[#This Row],[G 900µ]]+GG[[#This Row],[G 800µ]]+GG[[#This Row],[G 710µ]]</f>
        <v>66.67</v>
      </c>
      <c r="P277" s="47"/>
      <c r="Q277" s="47">
        <v>13</v>
      </c>
      <c r="R277" s="47"/>
      <c r="S277" s="47"/>
      <c r="T277" s="47">
        <v>2.44</v>
      </c>
      <c r="U277" s="47">
        <v>1</v>
      </c>
      <c r="V277" s="55">
        <v>73.66</v>
      </c>
      <c r="W277" s="55">
        <v>0.72</v>
      </c>
      <c r="X277" s="55">
        <v>21.79</v>
      </c>
      <c r="Y277" s="689"/>
      <c r="Z277" s="666"/>
      <c r="AA277" s="40"/>
      <c r="AB277" s="40"/>
      <c r="AC277" s="40"/>
      <c r="AD277" s="40"/>
      <c r="AE277" s="40"/>
      <c r="AF277" s="40" t="s">
        <v>55</v>
      </c>
      <c r="AG277" s="40" t="s">
        <v>55</v>
      </c>
      <c r="AH277" s="40" t="s">
        <v>32</v>
      </c>
      <c r="AI277" s="40" t="s">
        <v>4330</v>
      </c>
    </row>
    <row r="278" spans="1:35" ht="15.75">
      <c r="A278" s="56">
        <v>45652</v>
      </c>
      <c r="B278" s="41">
        <v>212</v>
      </c>
      <c r="C278" s="117">
        <v>0.45833333333333331</v>
      </c>
      <c r="D278" s="54">
        <v>2409469</v>
      </c>
      <c r="E278" s="54" t="s">
        <v>39</v>
      </c>
      <c r="F278" s="54" t="s">
        <v>55</v>
      </c>
      <c r="G278" s="49">
        <v>13.96</v>
      </c>
      <c r="H278" s="49"/>
      <c r="I278" s="45"/>
      <c r="J278" s="40"/>
      <c r="K278" s="47"/>
      <c r="L278" s="47"/>
      <c r="M278" s="47"/>
      <c r="N278" s="47"/>
      <c r="O278" s="690"/>
      <c r="P278" s="47"/>
      <c r="Q278" s="47"/>
      <c r="R278" s="47"/>
      <c r="S278" s="47"/>
      <c r="T278" s="47"/>
      <c r="U278" s="47"/>
      <c r="V278" s="55">
        <v>73.94</v>
      </c>
      <c r="W278" s="55">
        <v>0.6</v>
      </c>
      <c r="X278" s="55">
        <v>22.85</v>
      </c>
      <c r="Y278" s="689"/>
      <c r="Z278" s="666"/>
      <c r="AA278" s="40"/>
      <c r="AB278" s="40"/>
      <c r="AC278" s="40"/>
      <c r="AD278" s="40" t="s">
        <v>55</v>
      </c>
      <c r="AE278" s="40" t="s">
        <v>55</v>
      </c>
      <c r="AF278" s="40" t="s">
        <v>55</v>
      </c>
      <c r="AG278" s="40" t="s">
        <v>55</v>
      </c>
      <c r="AH278" s="40" t="s">
        <v>32</v>
      </c>
      <c r="AI278" s="40" t="s">
        <v>4331</v>
      </c>
    </row>
    <row r="279" spans="1:35" ht="15.75">
      <c r="A279" s="56">
        <v>45653</v>
      </c>
      <c r="B279" s="41">
        <v>212</v>
      </c>
      <c r="C279" s="117">
        <v>0.38541666666666669</v>
      </c>
      <c r="D279" s="54">
        <v>2409482</v>
      </c>
      <c r="E279" s="54" t="s">
        <v>39</v>
      </c>
      <c r="F279" s="54" t="s">
        <v>55</v>
      </c>
      <c r="G279" s="49">
        <v>14.1</v>
      </c>
      <c r="H279" s="49"/>
      <c r="I279" s="45"/>
      <c r="J279" s="40"/>
      <c r="K279" s="47">
        <v>8.9</v>
      </c>
      <c r="L279" s="47">
        <v>38.9</v>
      </c>
      <c r="M279" s="47">
        <v>10</v>
      </c>
      <c r="N279" s="47">
        <v>20</v>
      </c>
      <c r="O279" s="690">
        <f>GG[[#This Row],[G 900µ]]+GG[[#This Row],[G 800µ]]+GG[[#This Row],[G 710µ]]</f>
        <v>68.900000000000006</v>
      </c>
      <c r="P279" s="47"/>
      <c r="Q279" s="47">
        <v>15.8</v>
      </c>
      <c r="R279" s="47"/>
      <c r="S279" s="47"/>
      <c r="T279" s="47">
        <v>3.2</v>
      </c>
      <c r="U279" s="47">
        <v>1</v>
      </c>
      <c r="V279" s="55">
        <v>74.78</v>
      </c>
      <c r="W279" s="55">
        <v>0.41</v>
      </c>
      <c r="X279" s="55">
        <v>22.51</v>
      </c>
      <c r="Y279" s="689"/>
      <c r="Z279" s="666"/>
      <c r="AA279" s="40"/>
      <c r="AB279" s="40"/>
      <c r="AC279" s="40"/>
      <c r="AD279" s="40" t="s">
        <v>55</v>
      </c>
      <c r="AE279" s="40" t="s">
        <v>55</v>
      </c>
      <c r="AF279" s="40" t="s">
        <v>55</v>
      </c>
      <c r="AG279" s="40" t="s">
        <v>55</v>
      </c>
      <c r="AH279" s="40" t="s">
        <v>32</v>
      </c>
      <c r="AI279" s="40" t="s">
        <v>4332</v>
      </c>
    </row>
    <row r="280" spans="1:35" ht="15.75">
      <c r="A280" s="56">
        <v>45654</v>
      </c>
      <c r="B280" s="41">
        <v>212</v>
      </c>
      <c r="C280" s="117">
        <v>0.4375</v>
      </c>
      <c r="D280" s="54">
        <v>2409529</v>
      </c>
      <c r="E280" s="54" t="s">
        <v>39</v>
      </c>
      <c r="F280" s="54" t="s">
        <v>55</v>
      </c>
      <c r="G280" s="49">
        <v>14.53</v>
      </c>
      <c r="H280" s="49"/>
      <c r="I280" s="45"/>
      <c r="J280" s="40"/>
      <c r="K280" s="47"/>
      <c r="L280" s="47"/>
      <c r="M280" s="47"/>
      <c r="N280" s="47"/>
      <c r="O280" s="690"/>
      <c r="P280" s="47"/>
      <c r="Q280" s="47"/>
      <c r="R280" s="47"/>
      <c r="S280" s="47"/>
      <c r="T280" s="47"/>
      <c r="U280" s="47"/>
      <c r="V280" s="55">
        <v>72.459999999999994</v>
      </c>
      <c r="W280" s="55">
        <v>1.02</v>
      </c>
      <c r="X280" s="55">
        <v>21.81</v>
      </c>
      <c r="Y280" s="689"/>
      <c r="Z280" s="666"/>
      <c r="AA280" s="40"/>
      <c r="AB280" s="40"/>
      <c r="AC280" s="40"/>
      <c r="AD280" s="40" t="s">
        <v>55</v>
      </c>
      <c r="AE280" s="40" t="s">
        <v>55</v>
      </c>
      <c r="AF280" s="40" t="s">
        <v>55</v>
      </c>
      <c r="AG280" s="40" t="s">
        <v>55</v>
      </c>
      <c r="AH280" s="40" t="s">
        <v>32</v>
      </c>
      <c r="AI280" s="40" t="s">
        <v>4333</v>
      </c>
    </row>
    <row r="281" spans="1:35" ht="15.75">
      <c r="A281" s="56">
        <v>45656</v>
      </c>
      <c r="B281" s="41">
        <v>212</v>
      </c>
      <c r="C281" s="117">
        <v>0.4375</v>
      </c>
      <c r="D281" s="54">
        <v>2409583</v>
      </c>
      <c r="E281" s="54" t="s">
        <v>39</v>
      </c>
      <c r="F281" s="54" t="s">
        <v>55</v>
      </c>
      <c r="G281" s="49">
        <v>13.86</v>
      </c>
      <c r="H281" s="49"/>
      <c r="I281" s="45"/>
      <c r="J281" s="40"/>
      <c r="K281" s="47">
        <v>10</v>
      </c>
      <c r="L281" s="47">
        <v>40</v>
      </c>
      <c r="M281" s="47">
        <v>11</v>
      </c>
      <c r="N281" s="47">
        <v>18</v>
      </c>
      <c r="O281" s="690">
        <f>GG[[#This Row],[G 900µ]]+GG[[#This Row],[G 800µ]]+GG[[#This Row],[G 710µ]]</f>
        <v>69</v>
      </c>
      <c r="P281" s="47"/>
      <c r="Q281" s="47">
        <v>16</v>
      </c>
      <c r="R281" s="47"/>
      <c r="S281" s="47"/>
      <c r="T281" s="47">
        <v>4</v>
      </c>
      <c r="U281" s="47">
        <v>1</v>
      </c>
      <c r="V281" s="55">
        <v>71.63</v>
      </c>
      <c r="W281" s="55">
        <v>0.73</v>
      </c>
      <c r="X281" s="55">
        <v>21.58</v>
      </c>
      <c r="Y281" s="689"/>
      <c r="Z281" s="666"/>
      <c r="AA281" s="40"/>
      <c r="AB281" s="40"/>
      <c r="AC281" s="40"/>
      <c r="AD281" s="40" t="s">
        <v>55</v>
      </c>
      <c r="AE281" s="40" t="s">
        <v>55</v>
      </c>
      <c r="AF281" s="40" t="s">
        <v>55</v>
      </c>
      <c r="AG281" s="40" t="s">
        <v>55</v>
      </c>
      <c r="AH281" s="40" t="s">
        <v>32</v>
      </c>
      <c r="AI281" s="40" t="s">
        <v>4334</v>
      </c>
    </row>
    <row r="282" spans="1:35" ht="15.75">
      <c r="A282" s="695">
        <v>45659</v>
      </c>
      <c r="B282" s="536">
        <v>101</v>
      </c>
      <c r="C282" s="696">
        <v>0.5</v>
      </c>
      <c r="D282" s="697">
        <v>2500040</v>
      </c>
      <c r="E282" s="697" t="s">
        <v>39</v>
      </c>
      <c r="F282" s="697" t="s">
        <v>55</v>
      </c>
      <c r="G282" s="664">
        <v>14.31</v>
      </c>
      <c r="H282" s="664"/>
      <c r="I282" s="666"/>
      <c r="J282" s="538">
        <v>0.67500000000000004</v>
      </c>
      <c r="K282" s="121">
        <v>13.5</v>
      </c>
      <c r="L282" s="121">
        <v>44</v>
      </c>
      <c r="M282" s="121">
        <v>8.4</v>
      </c>
      <c r="N282" s="121">
        <v>14.5</v>
      </c>
      <c r="O282" s="690">
        <f>GG[[#This Row],[G 900µ]]+GG[[#This Row],[G 800µ]]+GG[[#This Row],[G 710µ]]</f>
        <v>66.900000000000006</v>
      </c>
      <c r="P282" s="121"/>
      <c r="Q282" s="121">
        <v>12.6</v>
      </c>
      <c r="R282" s="121"/>
      <c r="S282" s="121"/>
      <c r="T282" s="121">
        <v>2.4</v>
      </c>
      <c r="U282" s="121">
        <v>1</v>
      </c>
      <c r="V282" s="698">
        <v>74.2</v>
      </c>
      <c r="W282" s="698">
        <v>0.65</v>
      </c>
      <c r="X282" s="698">
        <v>21.97</v>
      </c>
      <c r="Y282" s="689">
        <v>4</v>
      </c>
      <c r="Z282" s="666">
        <v>57</v>
      </c>
      <c r="AA282" s="538"/>
      <c r="AB282" s="538"/>
      <c r="AC282" s="538" t="s">
        <v>27</v>
      </c>
      <c r="AD282" s="538" t="s">
        <v>484</v>
      </c>
      <c r="AE282" s="538" t="s">
        <v>484</v>
      </c>
      <c r="AF282" s="538" t="s">
        <v>484</v>
      </c>
      <c r="AG282" s="538" t="s">
        <v>484</v>
      </c>
      <c r="AH282" s="699" t="s">
        <v>32</v>
      </c>
      <c r="AI282" s="1281" t="s">
        <v>4335</v>
      </c>
    </row>
    <row r="283" spans="1:35" ht="15.75">
      <c r="A283" s="700">
        <v>45661</v>
      </c>
      <c r="B283" s="606">
        <v>101</v>
      </c>
      <c r="C283" s="701">
        <v>0.4375</v>
      </c>
      <c r="D283" s="702">
        <v>2500115</v>
      </c>
      <c r="E283" s="702" t="s">
        <v>39</v>
      </c>
      <c r="F283" s="702" t="s">
        <v>55</v>
      </c>
      <c r="G283" s="664">
        <v>14.3</v>
      </c>
      <c r="H283" s="664"/>
      <c r="I283" s="666"/>
      <c r="J283" s="607"/>
      <c r="K283" s="121">
        <v>11.9</v>
      </c>
      <c r="L283" s="121">
        <v>46</v>
      </c>
      <c r="M283" s="121">
        <v>10</v>
      </c>
      <c r="N283" s="121">
        <v>13</v>
      </c>
      <c r="O283" s="690">
        <f>GG[[#This Row],[G 900µ]]+GG[[#This Row],[G 800µ]]+GG[[#This Row],[G 710µ]]</f>
        <v>69</v>
      </c>
      <c r="P283" s="121"/>
      <c r="Q283" s="121">
        <v>11</v>
      </c>
      <c r="R283" s="121"/>
      <c r="S283" s="121"/>
      <c r="T283" s="121">
        <v>3</v>
      </c>
      <c r="U283" s="121">
        <v>2</v>
      </c>
      <c r="V283" s="703">
        <v>72.31</v>
      </c>
      <c r="W283" s="703">
        <v>1.1599999999999999</v>
      </c>
      <c r="X283" s="703">
        <v>20.79</v>
      </c>
      <c r="Y283" s="689"/>
      <c r="Z283" s="666"/>
      <c r="AA283" s="607"/>
      <c r="AB283" s="607"/>
      <c r="AC283" s="607"/>
      <c r="AD283" s="607" t="s">
        <v>484</v>
      </c>
      <c r="AE283" s="607" t="s">
        <v>484</v>
      </c>
      <c r="AF283" s="607" t="s">
        <v>484</v>
      </c>
      <c r="AG283" s="607" t="s">
        <v>484</v>
      </c>
      <c r="AH283" s="704" t="s">
        <v>32</v>
      </c>
      <c r="AI283" s="40" t="s">
        <v>4336</v>
      </c>
    </row>
    <row r="284" spans="1:35" ht="15.75">
      <c r="A284" s="695">
        <v>45663</v>
      </c>
      <c r="B284" s="536">
        <v>101</v>
      </c>
      <c r="C284" s="696">
        <v>0.39583333333333331</v>
      </c>
      <c r="D284" s="697">
        <v>2500191</v>
      </c>
      <c r="E284" s="697" t="s">
        <v>39</v>
      </c>
      <c r="F284" s="697" t="s">
        <v>55</v>
      </c>
      <c r="G284" s="664">
        <v>14</v>
      </c>
      <c r="H284" s="664"/>
      <c r="I284" s="666"/>
      <c r="J284" s="538"/>
      <c r="K284" s="121">
        <v>6.2</v>
      </c>
      <c r="L284" s="121">
        <v>35</v>
      </c>
      <c r="M284" s="121">
        <v>10.6</v>
      </c>
      <c r="N284" s="121">
        <v>18.2</v>
      </c>
      <c r="O284" s="690">
        <f>GG[[#This Row],[G 900µ]]+GG[[#This Row],[G 800µ]]+GG[[#This Row],[G 710µ]]</f>
        <v>63.8</v>
      </c>
      <c r="P284" s="121"/>
      <c r="Q284" s="121">
        <v>17.8</v>
      </c>
      <c r="R284" s="121"/>
      <c r="S284" s="121"/>
      <c r="T284" s="121">
        <v>4.5999999999999996</v>
      </c>
      <c r="U284" s="121">
        <v>6.3</v>
      </c>
      <c r="V284" s="698">
        <v>74.62</v>
      </c>
      <c r="W284" s="698">
        <v>0.7</v>
      </c>
      <c r="X284" s="698">
        <v>21.21</v>
      </c>
      <c r="Y284" s="689"/>
      <c r="Z284" s="666"/>
      <c r="AA284" s="538"/>
      <c r="AB284" s="538"/>
      <c r="AC284" s="538"/>
      <c r="AD284" s="538" t="s">
        <v>484</v>
      </c>
      <c r="AE284" s="538" t="s">
        <v>484</v>
      </c>
      <c r="AF284" s="538" t="s">
        <v>484</v>
      </c>
      <c r="AG284" s="538" t="s">
        <v>484</v>
      </c>
      <c r="AH284" s="699" t="s">
        <v>32</v>
      </c>
      <c r="AI284" s="1281" t="s">
        <v>4337</v>
      </c>
    </row>
    <row r="285" spans="1:35" ht="15.75">
      <c r="A285" s="700">
        <v>45664</v>
      </c>
      <c r="B285" s="606">
        <v>101</v>
      </c>
      <c r="C285" s="701">
        <v>0.41666666666666669</v>
      </c>
      <c r="D285" s="702">
        <v>2500220</v>
      </c>
      <c r="E285" s="702" t="s">
        <v>39</v>
      </c>
      <c r="F285" s="702" t="s">
        <v>55</v>
      </c>
      <c r="G285" s="664">
        <v>14.08</v>
      </c>
      <c r="H285" s="664"/>
      <c r="I285" s="666"/>
      <c r="J285" s="607"/>
      <c r="K285" s="121"/>
      <c r="L285" s="121"/>
      <c r="M285" s="121"/>
      <c r="N285" s="121"/>
      <c r="O285" s="690"/>
      <c r="P285" s="121"/>
      <c r="Q285" s="121"/>
      <c r="R285" s="121"/>
      <c r="S285" s="121"/>
      <c r="T285" s="121"/>
      <c r="U285" s="121"/>
      <c r="V285" s="703">
        <v>72.849999999999994</v>
      </c>
      <c r="W285" s="703">
        <v>1.1000000000000001</v>
      </c>
      <c r="X285" s="703">
        <v>21.62</v>
      </c>
      <c r="Y285" s="689"/>
      <c r="Z285" s="666"/>
      <c r="AA285" s="607"/>
      <c r="AB285" s="607"/>
      <c r="AC285" s="607"/>
      <c r="AD285" s="607" t="s">
        <v>484</v>
      </c>
      <c r="AE285" s="607" t="s">
        <v>484</v>
      </c>
      <c r="AF285" s="607" t="s">
        <v>484</v>
      </c>
      <c r="AG285" s="607" t="s">
        <v>484</v>
      </c>
      <c r="AH285" s="704" t="s">
        <v>32</v>
      </c>
      <c r="AI285" s="40" t="s">
        <v>4338</v>
      </c>
    </row>
    <row r="286" spans="1:35" ht="15.75">
      <c r="A286" s="695">
        <v>45664</v>
      </c>
      <c r="B286" s="536">
        <v>101</v>
      </c>
      <c r="C286" s="696">
        <v>0.5</v>
      </c>
      <c r="D286" s="697">
        <v>2500232</v>
      </c>
      <c r="E286" s="697" t="s">
        <v>39</v>
      </c>
      <c r="F286" s="697" t="s">
        <v>55</v>
      </c>
      <c r="G286" s="664">
        <v>14</v>
      </c>
      <c r="H286" s="664"/>
      <c r="I286" s="666"/>
      <c r="J286" s="538"/>
      <c r="K286" s="121">
        <v>4.9000000000000004</v>
      </c>
      <c r="L286" s="121">
        <v>34.1</v>
      </c>
      <c r="M286" s="121">
        <v>9.9</v>
      </c>
      <c r="N286" s="121">
        <v>20.100000000000001</v>
      </c>
      <c r="O286" s="690">
        <f>GG[[#This Row],[G 900µ]]+GG[[#This Row],[G 800µ]]+GG[[#This Row],[G 710µ]]</f>
        <v>64.099999999999994</v>
      </c>
      <c r="P286" s="121"/>
      <c r="Q286" s="121">
        <v>21.9</v>
      </c>
      <c r="R286" s="121"/>
      <c r="S286" s="121"/>
      <c r="T286" s="121">
        <v>6.3</v>
      </c>
      <c r="U286" s="121">
        <v>2</v>
      </c>
      <c r="V286" s="698">
        <v>74.14</v>
      </c>
      <c r="W286" s="698">
        <v>0.7</v>
      </c>
      <c r="X286" s="698">
        <v>21.52</v>
      </c>
      <c r="Y286" s="689"/>
      <c r="Z286" s="666"/>
      <c r="AA286" s="538"/>
      <c r="AB286" s="538"/>
      <c r="AC286" s="538"/>
      <c r="AD286" s="538" t="s">
        <v>484</v>
      </c>
      <c r="AE286" s="538" t="s">
        <v>484</v>
      </c>
      <c r="AF286" s="538" t="s">
        <v>484</v>
      </c>
      <c r="AG286" s="538" t="s">
        <v>484</v>
      </c>
      <c r="AH286" s="699" t="s">
        <v>32</v>
      </c>
      <c r="AI286" s="1281" t="s">
        <v>4339</v>
      </c>
    </row>
    <row r="287" spans="1:35" ht="15.75">
      <c r="A287" s="700">
        <v>45665</v>
      </c>
      <c r="B287" s="606">
        <v>101</v>
      </c>
      <c r="C287" s="701">
        <v>0.38541666666666669</v>
      </c>
      <c r="D287" s="702">
        <v>2500263</v>
      </c>
      <c r="E287" s="702" t="s">
        <v>21</v>
      </c>
      <c r="F287" s="702" t="s">
        <v>55</v>
      </c>
      <c r="G287" s="664">
        <v>14.1</v>
      </c>
      <c r="H287" s="664"/>
      <c r="I287" s="666"/>
      <c r="J287" s="607"/>
      <c r="K287" s="121">
        <v>3.7</v>
      </c>
      <c r="L287" s="121">
        <v>31.2</v>
      </c>
      <c r="M287" s="121">
        <v>9.9</v>
      </c>
      <c r="N287" s="121">
        <v>20.8</v>
      </c>
      <c r="O287" s="690">
        <f>GG[[#This Row],[G 900µ]]+GG[[#This Row],[G 800µ]]+GG[[#This Row],[G 710µ]]</f>
        <v>61.900000000000006</v>
      </c>
      <c r="P287" s="121"/>
      <c r="Q287" s="121">
        <v>25.2</v>
      </c>
      <c r="R287" s="121"/>
      <c r="S287" s="121"/>
      <c r="T287" s="121">
        <v>7.4</v>
      </c>
      <c r="U287" s="121">
        <v>2</v>
      </c>
      <c r="V287" s="703"/>
      <c r="W287" s="703"/>
      <c r="X287" s="703"/>
      <c r="Y287" s="689"/>
      <c r="Z287" s="666"/>
      <c r="AA287" s="607"/>
      <c r="AB287" s="607"/>
      <c r="AC287" s="607"/>
      <c r="AD287" s="607" t="s">
        <v>484</v>
      </c>
      <c r="AE287" s="607" t="s">
        <v>484</v>
      </c>
      <c r="AF287" s="607" t="s">
        <v>484</v>
      </c>
      <c r="AG287" s="607" t="s">
        <v>484</v>
      </c>
      <c r="AH287" s="704" t="s">
        <v>32</v>
      </c>
      <c r="AI287" s="40" t="s">
        <v>4340</v>
      </c>
    </row>
    <row r="288" spans="1:35" ht="15.75">
      <c r="A288" s="695">
        <v>45665</v>
      </c>
      <c r="B288" s="536">
        <v>101</v>
      </c>
      <c r="C288" s="696">
        <v>0.40625</v>
      </c>
      <c r="D288" s="697">
        <v>2500272</v>
      </c>
      <c r="E288" s="697" t="s">
        <v>39</v>
      </c>
      <c r="F288" s="697" t="s">
        <v>55</v>
      </c>
      <c r="G288" s="664">
        <v>13.7</v>
      </c>
      <c r="H288" s="664"/>
      <c r="I288" s="666"/>
      <c r="J288" s="538"/>
      <c r="K288" s="121">
        <v>3</v>
      </c>
      <c r="L288" s="121">
        <v>27.5</v>
      </c>
      <c r="M288" s="121">
        <v>11.1</v>
      </c>
      <c r="N288" s="121">
        <v>21.5</v>
      </c>
      <c r="O288" s="690">
        <f>GG[[#This Row],[G 900µ]]+GG[[#This Row],[G 800µ]]+GG[[#This Row],[G 710µ]]</f>
        <v>60.1</v>
      </c>
      <c r="P288" s="121"/>
      <c r="Q288" s="121">
        <v>26.2</v>
      </c>
      <c r="R288" s="121"/>
      <c r="S288" s="121"/>
      <c r="T288" s="121">
        <v>8</v>
      </c>
      <c r="U288" s="121">
        <v>1.6</v>
      </c>
      <c r="V288" s="698">
        <v>74.400000000000006</v>
      </c>
      <c r="W288" s="698">
        <v>0.6</v>
      </c>
      <c r="X288" s="698">
        <v>22.25</v>
      </c>
      <c r="Y288" s="689"/>
      <c r="Z288" s="666"/>
      <c r="AA288" s="538"/>
      <c r="AB288" s="538"/>
      <c r="AC288" s="538"/>
      <c r="AD288" s="538" t="s">
        <v>484</v>
      </c>
      <c r="AE288" s="538" t="s">
        <v>484</v>
      </c>
      <c r="AF288" s="538" t="s">
        <v>484</v>
      </c>
      <c r="AG288" s="538" t="s">
        <v>484</v>
      </c>
      <c r="AH288" s="699" t="s">
        <v>32</v>
      </c>
      <c r="AI288" s="1281" t="s">
        <v>4341</v>
      </c>
    </row>
    <row r="289" spans="1:35" ht="15.75">
      <c r="A289" s="700">
        <v>45665</v>
      </c>
      <c r="B289" s="606">
        <v>101</v>
      </c>
      <c r="C289" s="701">
        <v>0.5625</v>
      </c>
      <c r="D289" s="702">
        <v>2500281</v>
      </c>
      <c r="E289" s="702" t="s">
        <v>39</v>
      </c>
      <c r="F289" s="702" t="s">
        <v>55</v>
      </c>
      <c r="G289" s="664">
        <v>14.1</v>
      </c>
      <c r="H289" s="664"/>
      <c r="I289" s="666"/>
      <c r="J289" s="607"/>
      <c r="K289" s="121"/>
      <c r="L289" s="121"/>
      <c r="M289" s="121"/>
      <c r="N289" s="121"/>
      <c r="O289" s="690"/>
      <c r="P289" s="121"/>
      <c r="Q289" s="121"/>
      <c r="R289" s="121"/>
      <c r="S289" s="121"/>
      <c r="T289" s="121"/>
      <c r="U289" s="121"/>
      <c r="V289" s="703"/>
      <c r="W289" s="703"/>
      <c r="X289" s="703"/>
      <c r="Y289" s="689"/>
      <c r="Z289" s="666"/>
      <c r="AA289" s="607"/>
      <c r="AB289" s="607"/>
      <c r="AC289" s="607"/>
      <c r="AD289" s="607" t="s">
        <v>484</v>
      </c>
      <c r="AE289" s="607" t="s">
        <v>484</v>
      </c>
      <c r="AF289" s="607" t="s">
        <v>484</v>
      </c>
      <c r="AG289" s="607" t="s">
        <v>484</v>
      </c>
      <c r="AH289" s="704" t="s">
        <v>32</v>
      </c>
      <c r="AI289" s="40" t="s">
        <v>4342</v>
      </c>
    </row>
    <row r="290" spans="1:35" ht="15.75">
      <c r="A290" s="695">
        <v>45666</v>
      </c>
      <c r="B290" s="536">
        <v>101</v>
      </c>
      <c r="C290" s="696">
        <v>0.47916666666666669</v>
      </c>
      <c r="D290" s="697">
        <v>2500331</v>
      </c>
      <c r="E290" s="697" t="s">
        <v>39</v>
      </c>
      <c r="F290" s="697" t="s">
        <v>55</v>
      </c>
      <c r="G290" s="664">
        <v>14.1</v>
      </c>
      <c r="H290" s="664"/>
      <c r="I290" s="666"/>
      <c r="J290" s="538"/>
      <c r="K290" s="121">
        <v>3.14</v>
      </c>
      <c r="L290" s="121">
        <v>30.92</v>
      </c>
      <c r="M290" s="121">
        <v>10.88</v>
      </c>
      <c r="N290" s="121">
        <v>22.7</v>
      </c>
      <c r="O290" s="690">
        <f>GG[[#This Row],[G 900µ]]+GG[[#This Row],[G 800µ]]+GG[[#This Row],[G 710µ]]</f>
        <v>64.5</v>
      </c>
      <c r="P290" s="121"/>
      <c r="Q290" s="121">
        <v>23.68</v>
      </c>
      <c r="R290" s="121"/>
      <c r="S290" s="121"/>
      <c r="T290" s="121">
        <v>6.7</v>
      </c>
      <c r="U290" s="121">
        <v>1.2</v>
      </c>
      <c r="V290" s="698">
        <v>76.099999999999994</v>
      </c>
      <c r="W290" s="698">
        <v>0.35</v>
      </c>
      <c r="X290" s="698">
        <v>22.37</v>
      </c>
      <c r="Y290" s="689"/>
      <c r="Z290" s="666"/>
      <c r="AA290" s="538"/>
      <c r="AB290" s="538"/>
      <c r="AC290" s="538"/>
      <c r="AD290" s="538" t="s">
        <v>484</v>
      </c>
      <c r="AE290" s="538" t="s">
        <v>484</v>
      </c>
      <c r="AF290" s="538" t="s">
        <v>484</v>
      </c>
      <c r="AG290" s="538" t="s">
        <v>484</v>
      </c>
      <c r="AH290" s="699" t="s">
        <v>32</v>
      </c>
      <c r="AI290" s="1281" t="s">
        <v>4343</v>
      </c>
    </row>
    <row r="291" spans="1:35" ht="15.75">
      <c r="A291" s="700">
        <v>45667</v>
      </c>
      <c r="B291" s="606">
        <v>101</v>
      </c>
      <c r="C291" s="701">
        <v>0.41666666666666669</v>
      </c>
      <c r="D291" s="702">
        <v>2500362</v>
      </c>
      <c r="E291" s="702" t="s">
        <v>39</v>
      </c>
      <c r="F291" s="702" t="s">
        <v>55</v>
      </c>
      <c r="G291" s="664">
        <v>14.1</v>
      </c>
      <c r="H291" s="664"/>
      <c r="I291" s="666"/>
      <c r="J291" s="607"/>
      <c r="K291" s="121">
        <v>2.6</v>
      </c>
      <c r="L291" s="121">
        <v>26</v>
      </c>
      <c r="M291" s="121">
        <v>10.8</v>
      </c>
      <c r="N291" s="121">
        <v>20</v>
      </c>
      <c r="O291" s="690">
        <f>GG[[#This Row],[G 900µ]]+GG[[#This Row],[G 800µ]]+GG[[#This Row],[G 710µ]]</f>
        <v>56.8</v>
      </c>
      <c r="P291" s="121"/>
      <c r="Q291" s="121">
        <v>27</v>
      </c>
      <c r="R291" s="121"/>
      <c r="S291" s="121"/>
      <c r="T291" s="121">
        <v>9.1999999999999993</v>
      </c>
      <c r="U291" s="121">
        <v>2.2000000000000002</v>
      </c>
      <c r="V291" s="703">
        <v>76.22</v>
      </c>
      <c r="W291" s="703">
        <v>0.53</v>
      </c>
      <c r="X291" s="703">
        <v>23.42</v>
      </c>
      <c r="Y291" s="689"/>
      <c r="Z291" s="666"/>
      <c r="AA291" s="607"/>
      <c r="AB291" s="607"/>
      <c r="AC291" s="607"/>
      <c r="AD291" s="607" t="s">
        <v>484</v>
      </c>
      <c r="AE291" s="607" t="s">
        <v>484</v>
      </c>
      <c r="AF291" s="607" t="s">
        <v>484</v>
      </c>
      <c r="AG291" s="607" t="s">
        <v>484</v>
      </c>
      <c r="AH291" s="704" t="s">
        <v>32</v>
      </c>
      <c r="AI291" s="40" t="s">
        <v>4344</v>
      </c>
    </row>
    <row r="292" spans="1:35" ht="15.75">
      <c r="A292" s="695">
        <v>45670</v>
      </c>
      <c r="B292" s="536">
        <v>101</v>
      </c>
      <c r="C292" s="696">
        <v>0.39583333333333331</v>
      </c>
      <c r="D292" s="697">
        <v>2500461</v>
      </c>
      <c r="E292" s="697" t="s">
        <v>39</v>
      </c>
      <c r="F292" s="697" t="s">
        <v>55</v>
      </c>
      <c r="G292" s="664">
        <v>13.8</v>
      </c>
      <c r="H292" s="664">
        <v>14.3</v>
      </c>
      <c r="I292" s="666"/>
      <c r="J292" s="538"/>
      <c r="K292" s="121">
        <v>6</v>
      </c>
      <c r="L292" s="121">
        <v>38.5</v>
      </c>
      <c r="M292" s="121">
        <v>11</v>
      </c>
      <c r="N292" s="121">
        <v>20.5</v>
      </c>
      <c r="O292" s="690">
        <f>GG[[#This Row],[G 900µ]]+GG[[#This Row],[G 800µ]]+GG[[#This Row],[G 710µ]]</f>
        <v>70</v>
      </c>
      <c r="P292" s="121"/>
      <c r="Q292" s="121">
        <v>16.5</v>
      </c>
      <c r="R292" s="121"/>
      <c r="S292" s="121"/>
      <c r="T292" s="121">
        <v>3.9</v>
      </c>
      <c r="U292" s="121">
        <v>1.2</v>
      </c>
      <c r="V292" s="698">
        <v>73.37</v>
      </c>
      <c r="W292" s="698">
        <v>0.97</v>
      </c>
      <c r="X292" s="698">
        <v>22.42</v>
      </c>
      <c r="Y292" s="689"/>
      <c r="Z292" s="666"/>
      <c r="AA292" s="538"/>
      <c r="AB292" s="538"/>
      <c r="AC292" s="538"/>
      <c r="AD292" s="538" t="s">
        <v>484</v>
      </c>
      <c r="AE292" s="538" t="s">
        <v>484</v>
      </c>
      <c r="AF292" s="538" t="s">
        <v>484</v>
      </c>
      <c r="AG292" s="538" t="s">
        <v>484</v>
      </c>
      <c r="AH292" s="699" t="s">
        <v>32</v>
      </c>
      <c r="AI292" s="1281" t="s">
        <v>4345</v>
      </c>
    </row>
    <row r="293" spans="1:35" ht="15.75">
      <c r="A293" s="700">
        <v>45672</v>
      </c>
      <c r="B293" s="606">
        <v>101</v>
      </c>
      <c r="C293" s="701">
        <v>0.40625</v>
      </c>
      <c r="D293" s="702">
        <v>2500514</v>
      </c>
      <c r="E293" s="702" t="s">
        <v>39</v>
      </c>
      <c r="F293" s="702" t="s">
        <v>55</v>
      </c>
      <c r="G293" s="664">
        <v>13.94</v>
      </c>
      <c r="H293" s="664"/>
      <c r="I293" s="666"/>
      <c r="J293" s="607"/>
      <c r="K293" s="121">
        <v>6.1</v>
      </c>
      <c r="L293" s="121">
        <v>35.450000000000003</v>
      </c>
      <c r="M293" s="121">
        <v>9.8000000000000007</v>
      </c>
      <c r="N293" s="121">
        <v>16.8</v>
      </c>
      <c r="O293" s="690">
        <f>GG[[#This Row],[G 900µ]]+GG[[#This Row],[G 800µ]]+GG[[#This Row],[G 710µ]]</f>
        <v>62.05</v>
      </c>
      <c r="P293" s="121"/>
      <c r="Q293" s="121">
        <v>20</v>
      </c>
      <c r="R293" s="121"/>
      <c r="S293" s="121"/>
      <c r="T293" s="121">
        <v>7</v>
      </c>
      <c r="U293" s="121">
        <v>3</v>
      </c>
      <c r="V293" s="703">
        <v>72.62</v>
      </c>
      <c r="W293" s="703">
        <v>0.94</v>
      </c>
      <c r="X293" s="703">
        <v>22.68</v>
      </c>
      <c r="Y293" s="689"/>
      <c r="Z293" s="666"/>
      <c r="AA293" s="607"/>
      <c r="AB293" s="607"/>
      <c r="AC293" s="607"/>
      <c r="AD293" s="607" t="s">
        <v>484</v>
      </c>
      <c r="AE293" s="607" t="s">
        <v>484</v>
      </c>
      <c r="AF293" s="607" t="s">
        <v>484</v>
      </c>
      <c r="AG293" s="607" t="s">
        <v>484</v>
      </c>
      <c r="AH293" s="704" t="s">
        <v>32</v>
      </c>
      <c r="AI293" s="40" t="s">
        <v>4346</v>
      </c>
    </row>
    <row r="294" spans="1:35" ht="15.75">
      <c r="A294" s="695">
        <v>45673</v>
      </c>
      <c r="B294" s="536">
        <v>101</v>
      </c>
      <c r="C294" s="696">
        <v>0.4236111111111111</v>
      </c>
      <c r="D294" s="697">
        <v>2500554</v>
      </c>
      <c r="E294" s="697" t="s">
        <v>39</v>
      </c>
      <c r="F294" s="697" t="s">
        <v>55</v>
      </c>
      <c r="G294" s="664">
        <v>14.1</v>
      </c>
      <c r="H294" s="664"/>
      <c r="I294" s="666"/>
      <c r="J294" s="538"/>
      <c r="K294" s="121"/>
      <c r="L294" s="121"/>
      <c r="M294" s="121"/>
      <c r="N294" s="121"/>
      <c r="O294" s="690"/>
      <c r="P294" s="121"/>
      <c r="Q294" s="121"/>
      <c r="R294" s="121"/>
      <c r="S294" s="121"/>
      <c r="T294" s="121"/>
      <c r="U294" s="121"/>
      <c r="V294" s="698">
        <v>72.98</v>
      </c>
      <c r="W294" s="698">
        <v>1.08</v>
      </c>
      <c r="X294" s="698">
        <v>20.75</v>
      </c>
      <c r="Y294" s="689"/>
      <c r="Z294" s="666"/>
      <c r="AA294" s="538"/>
      <c r="AB294" s="538"/>
      <c r="AC294" s="538"/>
      <c r="AD294" s="538" t="s">
        <v>484</v>
      </c>
      <c r="AE294" s="538" t="s">
        <v>484</v>
      </c>
      <c r="AF294" s="538" t="s">
        <v>484</v>
      </c>
      <c r="AG294" s="538" t="s">
        <v>484</v>
      </c>
      <c r="AH294" s="699" t="s">
        <v>32</v>
      </c>
      <c r="AI294" s="1281" t="s">
        <v>4347</v>
      </c>
    </row>
    <row r="295" spans="1:35" ht="15.75">
      <c r="A295" s="700">
        <v>45674</v>
      </c>
      <c r="B295" s="606">
        <v>101</v>
      </c>
      <c r="C295" s="701">
        <v>0.41666666666666669</v>
      </c>
      <c r="D295" s="702">
        <v>2500585</v>
      </c>
      <c r="E295" s="702" t="s">
        <v>21</v>
      </c>
      <c r="F295" s="702" t="s">
        <v>55</v>
      </c>
      <c r="G295" s="664">
        <v>14.5</v>
      </c>
      <c r="H295" s="664"/>
      <c r="I295" s="666"/>
      <c r="J295" s="607"/>
      <c r="K295" s="121"/>
      <c r="L295" s="121"/>
      <c r="M295" s="121"/>
      <c r="N295" s="121"/>
      <c r="O295" s="690"/>
      <c r="P295" s="121"/>
      <c r="Q295" s="121"/>
      <c r="R295" s="121"/>
      <c r="S295" s="121"/>
      <c r="T295" s="121"/>
      <c r="U295" s="121"/>
      <c r="V295" s="703">
        <v>73.650000000000006</v>
      </c>
      <c r="W295" s="703">
        <v>1.6</v>
      </c>
      <c r="X295" s="703">
        <v>22.2</v>
      </c>
      <c r="Y295" s="689"/>
      <c r="Z295" s="666"/>
      <c r="AA295" s="607"/>
      <c r="AB295" s="607"/>
      <c r="AC295" s="607"/>
      <c r="AD295" s="607" t="s">
        <v>484</v>
      </c>
      <c r="AE295" s="607" t="s">
        <v>484</v>
      </c>
      <c r="AF295" s="607" t="s">
        <v>484</v>
      </c>
      <c r="AG295" s="607" t="s">
        <v>484</v>
      </c>
      <c r="AH295" s="704" t="s">
        <v>32</v>
      </c>
      <c r="AI295" s="40" t="s">
        <v>4348</v>
      </c>
    </row>
    <row r="296" spans="1:35" ht="15.75">
      <c r="A296" s="695">
        <v>45674</v>
      </c>
      <c r="B296" s="536">
        <v>101</v>
      </c>
      <c r="C296" s="696">
        <v>0.45833333333333331</v>
      </c>
      <c r="D296" s="697">
        <v>2500588</v>
      </c>
      <c r="E296" s="697" t="s">
        <v>39</v>
      </c>
      <c r="F296" s="697" t="s">
        <v>55</v>
      </c>
      <c r="G296" s="664">
        <v>14.3</v>
      </c>
      <c r="H296" s="664"/>
      <c r="I296" s="666"/>
      <c r="J296" s="538"/>
      <c r="K296" s="121">
        <v>5</v>
      </c>
      <c r="L296" s="121">
        <v>35</v>
      </c>
      <c r="M296" s="121">
        <v>9.6999999999999993</v>
      </c>
      <c r="N296" s="121">
        <v>20.3</v>
      </c>
      <c r="O296" s="690">
        <f>GG[[#This Row],[G 900µ]]+GG[[#This Row],[G 800µ]]+GG[[#This Row],[G 710µ]]</f>
        <v>65</v>
      </c>
      <c r="P296" s="121"/>
      <c r="Q296" s="121">
        <v>20.7</v>
      </c>
      <c r="R296" s="121"/>
      <c r="S296" s="121"/>
      <c r="T296" s="121">
        <v>6.1</v>
      </c>
      <c r="U296" s="121">
        <v>2.2000000000000002</v>
      </c>
      <c r="V296" s="698">
        <v>72.28</v>
      </c>
      <c r="W296" s="698">
        <v>0.88</v>
      </c>
      <c r="X296" s="698">
        <v>23.24</v>
      </c>
      <c r="Y296" s="689">
        <v>2</v>
      </c>
      <c r="Z296" s="666">
        <v>30</v>
      </c>
      <c r="AA296" s="538"/>
      <c r="AB296" s="538"/>
      <c r="AC296" s="538"/>
      <c r="AD296" s="538" t="s">
        <v>484</v>
      </c>
      <c r="AE296" s="538" t="s">
        <v>484</v>
      </c>
      <c r="AF296" s="538" t="s">
        <v>484</v>
      </c>
      <c r="AG296" s="538" t="s">
        <v>484</v>
      </c>
      <c r="AH296" s="699" t="s">
        <v>32</v>
      </c>
      <c r="AI296" s="1281" t="s">
        <v>4349</v>
      </c>
    </row>
    <row r="297" spans="1:35" ht="15.75">
      <c r="A297" s="700">
        <v>45674</v>
      </c>
      <c r="B297" s="606">
        <v>101</v>
      </c>
      <c r="C297" s="701">
        <v>0.58333333333333337</v>
      </c>
      <c r="D297" s="702">
        <v>2500592</v>
      </c>
      <c r="E297" s="702" t="s">
        <v>39</v>
      </c>
      <c r="F297" s="702" t="s">
        <v>55</v>
      </c>
      <c r="G297" s="664">
        <v>14.33</v>
      </c>
      <c r="H297" s="664"/>
      <c r="I297" s="666"/>
      <c r="J297" s="607"/>
      <c r="K297" s="121"/>
      <c r="L297" s="121"/>
      <c r="M297" s="121"/>
      <c r="N297" s="121"/>
      <c r="O297" s="690"/>
      <c r="P297" s="121"/>
      <c r="Q297" s="121"/>
      <c r="R297" s="121"/>
      <c r="S297" s="121"/>
      <c r="T297" s="121"/>
      <c r="U297" s="121"/>
      <c r="V297" s="703">
        <v>72.33</v>
      </c>
      <c r="W297" s="703">
        <v>0.59</v>
      </c>
      <c r="X297" s="703">
        <v>22.91</v>
      </c>
      <c r="Y297" s="689"/>
      <c r="Z297" s="666"/>
      <c r="AA297" s="607"/>
      <c r="AB297" s="607"/>
      <c r="AC297" s="607"/>
      <c r="AD297" s="607" t="s">
        <v>484</v>
      </c>
      <c r="AE297" s="607" t="s">
        <v>484</v>
      </c>
      <c r="AF297" s="607" t="s">
        <v>484</v>
      </c>
      <c r="AG297" s="607" t="s">
        <v>484</v>
      </c>
      <c r="AH297" s="704" t="s">
        <v>32</v>
      </c>
      <c r="AI297" s="40" t="s">
        <v>4350</v>
      </c>
    </row>
    <row r="298" spans="1:35" ht="15.75">
      <c r="A298" s="695">
        <v>45678</v>
      </c>
      <c r="B298" s="536" t="s">
        <v>3480</v>
      </c>
      <c r="C298" s="696">
        <v>0.39583333333333331</v>
      </c>
      <c r="D298" s="697">
        <v>2500700</v>
      </c>
      <c r="E298" s="697" t="s">
        <v>39</v>
      </c>
      <c r="F298" s="697" t="s">
        <v>55</v>
      </c>
      <c r="G298" s="664">
        <v>14.2</v>
      </c>
      <c r="H298" s="664"/>
      <c r="I298" s="666"/>
      <c r="J298" s="538"/>
      <c r="K298" s="121">
        <v>5</v>
      </c>
      <c r="L298" s="121">
        <v>33</v>
      </c>
      <c r="M298" s="121">
        <v>11</v>
      </c>
      <c r="N298" s="121">
        <v>20.2</v>
      </c>
      <c r="O298" s="690">
        <f>GG[[#This Row],[G 900µ]]+GG[[#This Row],[G 800µ]]+GG[[#This Row],[G 710µ]]</f>
        <v>64.2</v>
      </c>
      <c r="P298" s="121"/>
      <c r="Q298" s="121">
        <v>20.399999999999999</v>
      </c>
      <c r="R298" s="121"/>
      <c r="S298" s="121"/>
      <c r="T298" s="121">
        <v>5</v>
      </c>
      <c r="U298" s="121">
        <v>1.4</v>
      </c>
      <c r="V298" s="698">
        <v>73.12</v>
      </c>
      <c r="W298" s="698">
        <v>0.47</v>
      </c>
      <c r="X298" s="698">
        <v>23.04</v>
      </c>
      <c r="Y298" s="689"/>
      <c r="Z298" s="666"/>
      <c r="AA298" s="538">
        <v>0.84</v>
      </c>
      <c r="AB298" s="538"/>
      <c r="AC298" s="538"/>
      <c r="AD298" s="538" t="s">
        <v>484</v>
      </c>
      <c r="AE298" s="538" t="s">
        <v>55</v>
      </c>
      <c r="AF298" s="538" t="s">
        <v>55</v>
      </c>
      <c r="AG298" s="538" t="s">
        <v>55</v>
      </c>
      <c r="AH298" s="699" t="s">
        <v>32</v>
      </c>
      <c r="AI298" s="1281" t="s">
        <v>4351</v>
      </c>
    </row>
    <row r="299" spans="1:35" ht="15.75">
      <c r="A299" s="700">
        <v>45680</v>
      </c>
      <c r="B299" s="606" t="s">
        <v>3480</v>
      </c>
      <c r="C299" s="701">
        <v>0.41666666666666669</v>
      </c>
      <c r="D299" s="702">
        <v>2500767</v>
      </c>
      <c r="E299" s="702" t="s">
        <v>39</v>
      </c>
      <c r="F299" s="702" t="s">
        <v>55</v>
      </c>
      <c r="G299" s="664">
        <v>13.96</v>
      </c>
      <c r="H299" s="664"/>
      <c r="I299" s="666"/>
      <c r="J299" s="607"/>
      <c r="K299" s="121">
        <v>5.6</v>
      </c>
      <c r="L299" s="121">
        <v>38.9</v>
      </c>
      <c r="M299" s="121">
        <v>12.4</v>
      </c>
      <c r="N299" s="121">
        <v>18.899999999999999</v>
      </c>
      <c r="O299" s="690">
        <f>GG[[#This Row],[G 900µ]]+GG[[#This Row],[G 800µ]]+GG[[#This Row],[G 710µ]]</f>
        <v>70.199999999999989</v>
      </c>
      <c r="P299" s="121"/>
      <c r="Q299" s="121">
        <v>17.2</v>
      </c>
      <c r="R299" s="121"/>
      <c r="S299" s="121"/>
      <c r="T299" s="121">
        <v>4</v>
      </c>
      <c r="U299" s="121">
        <v>1</v>
      </c>
      <c r="V299" s="703">
        <v>72.7</v>
      </c>
      <c r="W299" s="703">
        <v>0.84</v>
      </c>
      <c r="X299" s="703">
        <v>22.57</v>
      </c>
      <c r="Y299" s="689">
        <v>1</v>
      </c>
      <c r="Z299" s="666">
        <v>28</v>
      </c>
      <c r="AA299" s="607"/>
      <c r="AB299" s="607"/>
      <c r="AC299" s="607"/>
      <c r="AD299" s="607" t="s">
        <v>484</v>
      </c>
      <c r="AE299" s="607" t="s">
        <v>55</v>
      </c>
      <c r="AF299" s="607" t="s">
        <v>55</v>
      </c>
      <c r="AG299" s="607" t="s">
        <v>55</v>
      </c>
      <c r="AH299" s="704" t="s">
        <v>32</v>
      </c>
      <c r="AI299" s="40" t="s">
        <v>4352</v>
      </c>
    </row>
    <row r="300" spans="1:35" ht="15.75">
      <c r="A300" s="695">
        <v>45681</v>
      </c>
      <c r="B300" s="536" t="s">
        <v>3480</v>
      </c>
      <c r="C300" s="696">
        <v>0.39583333333333331</v>
      </c>
      <c r="D300" s="697">
        <v>2500797</v>
      </c>
      <c r="E300" s="697" t="s">
        <v>21</v>
      </c>
      <c r="F300" s="697" t="s">
        <v>55</v>
      </c>
      <c r="G300" s="664">
        <v>14.55</v>
      </c>
      <c r="H300" s="664"/>
      <c r="I300" s="666">
        <v>14</v>
      </c>
      <c r="J300" s="538"/>
      <c r="K300" s="121">
        <v>5</v>
      </c>
      <c r="L300" s="121">
        <v>34</v>
      </c>
      <c r="M300" s="121">
        <v>11</v>
      </c>
      <c r="N300" s="121">
        <v>21</v>
      </c>
      <c r="O300" s="690">
        <f>GG[[#This Row],[G 900µ]]+GG[[#This Row],[G 800µ]]+GG[[#This Row],[G 710µ]]</f>
        <v>66</v>
      </c>
      <c r="P300" s="121"/>
      <c r="Q300" s="121">
        <v>24</v>
      </c>
      <c r="R300" s="121"/>
      <c r="S300" s="121"/>
      <c r="T300" s="121">
        <v>3</v>
      </c>
      <c r="U300" s="121">
        <v>1</v>
      </c>
      <c r="V300" s="698">
        <v>74.42</v>
      </c>
      <c r="W300" s="698">
        <v>0.34</v>
      </c>
      <c r="X300" s="698">
        <v>23.66</v>
      </c>
      <c r="Y300" s="689"/>
      <c r="Z300" s="666"/>
      <c r="AA300" s="538"/>
      <c r="AB300" s="538"/>
      <c r="AC300" s="538"/>
      <c r="AD300" s="538" t="s">
        <v>484</v>
      </c>
      <c r="AE300" s="538" t="s">
        <v>55</v>
      </c>
      <c r="AF300" s="538"/>
      <c r="AG300" s="538" t="s">
        <v>55</v>
      </c>
      <c r="AH300" s="699" t="s">
        <v>32</v>
      </c>
      <c r="AI300" s="1281" t="s">
        <v>4353</v>
      </c>
    </row>
    <row r="301" spans="1:35" ht="15.75">
      <c r="A301" s="700">
        <v>45684</v>
      </c>
      <c r="B301" s="606">
        <v>101</v>
      </c>
      <c r="C301" s="701">
        <v>0.38541666666666669</v>
      </c>
      <c r="D301" s="702">
        <v>2500877</v>
      </c>
      <c r="E301" s="702" t="s">
        <v>39</v>
      </c>
      <c r="F301" s="702" t="s">
        <v>55</v>
      </c>
      <c r="G301" s="664">
        <v>14.16</v>
      </c>
      <c r="H301" s="664">
        <v>14.13</v>
      </c>
      <c r="I301" s="666">
        <v>14.19</v>
      </c>
      <c r="J301" s="607"/>
      <c r="K301" s="121">
        <v>6.6</v>
      </c>
      <c r="L301" s="121">
        <v>34.799999999999997</v>
      </c>
      <c r="M301" s="121">
        <v>10.6</v>
      </c>
      <c r="N301" s="121">
        <v>18.8</v>
      </c>
      <c r="O301" s="690">
        <f>GG[[#This Row],[G 900µ]]+GG[[#This Row],[G 800µ]]+GG[[#This Row],[G 710µ]]</f>
        <v>64.2</v>
      </c>
      <c r="P301" s="121"/>
      <c r="Q301" s="121">
        <v>18</v>
      </c>
      <c r="R301" s="121"/>
      <c r="S301" s="121"/>
      <c r="T301" s="121">
        <v>4.8</v>
      </c>
      <c r="U301" s="121">
        <v>1</v>
      </c>
      <c r="V301" s="703">
        <v>73.45</v>
      </c>
      <c r="W301" s="703">
        <v>0.63</v>
      </c>
      <c r="X301" s="703">
        <v>23.28</v>
      </c>
      <c r="Y301" s="689"/>
      <c r="Z301" s="666"/>
      <c r="AA301" s="607"/>
      <c r="AB301" s="607"/>
      <c r="AC301" s="607"/>
      <c r="AD301" s="607" t="s">
        <v>484</v>
      </c>
      <c r="AE301" s="607" t="s">
        <v>55</v>
      </c>
      <c r="AF301" s="607" t="s">
        <v>55</v>
      </c>
      <c r="AG301" s="607" t="s">
        <v>55</v>
      </c>
      <c r="AH301" s="704" t="s">
        <v>32</v>
      </c>
      <c r="AI301" s="40" t="s">
        <v>4354</v>
      </c>
    </row>
    <row r="302" spans="1:35" ht="15.75">
      <c r="A302" s="695">
        <v>45686</v>
      </c>
      <c r="B302" s="536">
        <v>101</v>
      </c>
      <c r="C302" s="696">
        <v>0.4375</v>
      </c>
      <c r="D302" s="697">
        <v>2500921</v>
      </c>
      <c r="E302" s="697" t="s">
        <v>39</v>
      </c>
      <c r="F302" s="697" t="s">
        <v>55</v>
      </c>
      <c r="G302" s="664">
        <v>14</v>
      </c>
      <c r="H302" s="664"/>
      <c r="I302" s="666">
        <v>14.23</v>
      </c>
      <c r="J302" s="538"/>
      <c r="K302" s="121">
        <v>5</v>
      </c>
      <c r="L302" s="121">
        <v>36.5</v>
      </c>
      <c r="M302" s="121">
        <v>10</v>
      </c>
      <c r="N302" s="121">
        <v>20.9</v>
      </c>
      <c r="O302" s="690">
        <f>GG[[#This Row],[G 900µ]]+GG[[#This Row],[G 800µ]]+GG[[#This Row],[G 710µ]]</f>
        <v>67.400000000000006</v>
      </c>
      <c r="P302" s="121"/>
      <c r="Q302" s="121">
        <v>19.5</v>
      </c>
      <c r="R302" s="121"/>
      <c r="S302" s="121"/>
      <c r="T302" s="121">
        <v>5</v>
      </c>
      <c r="U302" s="121">
        <v>1.1000000000000001</v>
      </c>
      <c r="V302" s="698">
        <v>73.47</v>
      </c>
      <c r="W302" s="698">
        <v>0.64</v>
      </c>
      <c r="X302" s="698">
        <v>23.62</v>
      </c>
      <c r="Y302" s="689"/>
      <c r="Z302" s="666"/>
      <c r="AA302" s="538"/>
      <c r="AB302" s="538"/>
      <c r="AC302" s="538"/>
      <c r="AD302" s="538" t="s">
        <v>484</v>
      </c>
      <c r="AE302" s="538" t="s">
        <v>55</v>
      </c>
      <c r="AF302" s="538" t="s">
        <v>55</v>
      </c>
      <c r="AG302" s="538" t="s">
        <v>55</v>
      </c>
      <c r="AH302" s="699" t="s">
        <v>32</v>
      </c>
      <c r="AI302" s="1281" t="s">
        <v>4355</v>
      </c>
    </row>
    <row r="303" spans="1:35" ht="15.75">
      <c r="A303" s="700">
        <v>45687</v>
      </c>
      <c r="B303" s="606">
        <v>101</v>
      </c>
      <c r="C303" s="701">
        <v>0.39583333333333331</v>
      </c>
      <c r="D303" s="702">
        <v>2500952</v>
      </c>
      <c r="E303" s="702" t="s">
        <v>39</v>
      </c>
      <c r="F303" s="702" t="s">
        <v>55</v>
      </c>
      <c r="G303" s="664">
        <v>13.9</v>
      </c>
      <c r="H303" s="664">
        <v>14.5</v>
      </c>
      <c r="I303" s="666">
        <v>14.3</v>
      </c>
      <c r="J303" s="607"/>
      <c r="K303" s="121">
        <v>5.4</v>
      </c>
      <c r="L303" s="121">
        <v>35.4</v>
      </c>
      <c r="M303" s="121">
        <v>12.2</v>
      </c>
      <c r="N303" s="121">
        <v>19.3</v>
      </c>
      <c r="O303" s="690">
        <f>GG[[#This Row],[G 900µ]]+GG[[#This Row],[G 800µ]]+GG[[#This Row],[G 710µ]]</f>
        <v>66.899999999999991</v>
      </c>
      <c r="P303" s="121"/>
      <c r="Q303" s="121">
        <v>19.899999999999999</v>
      </c>
      <c r="R303" s="121"/>
      <c r="S303" s="121"/>
      <c r="T303" s="121">
        <v>5</v>
      </c>
      <c r="U303" s="121">
        <v>1</v>
      </c>
      <c r="V303" s="703">
        <v>73.03</v>
      </c>
      <c r="W303" s="703">
        <v>0.76</v>
      </c>
      <c r="X303" s="703">
        <v>22.95</v>
      </c>
      <c r="Y303" s="689"/>
      <c r="Z303" s="666"/>
      <c r="AA303" s="607"/>
      <c r="AB303" s="607"/>
      <c r="AC303" s="607"/>
      <c r="AD303" s="607" t="s">
        <v>484</v>
      </c>
      <c r="AE303" s="607" t="s">
        <v>55</v>
      </c>
      <c r="AF303" s="607" t="s">
        <v>55</v>
      </c>
      <c r="AG303" s="607" t="s">
        <v>55</v>
      </c>
      <c r="AH303" s="704" t="s">
        <v>32</v>
      </c>
      <c r="AI303" s="40" t="s">
        <v>4356</v>
      </c>
    </row>
    <row r="304" spans="1:35" ht="15.75">
      <c r="A304" s="695">
        <v>45688</v>
      </c>
      <c r="B304" s="536">
        <v>101</v>
      </c>
      <c r="C304" s="696">
        <v>0.40625</v>
      </c>
      <c r="D304" s="697">
        <v>2500973</v>
      </c>
      <c r="E304" s="697" t="s">
        <v>39</v>
      </c>
      <c r="F304" s="697" t="s">
        <v>55</v>
      </c>
      <c r="G304" s="664">
        <v>14.3</v>
      </c>
      <c r="H304" s="664"/>
      <c r="I304" s="666">
        <v>14.32</v>
      </c>
      <c r="J304" s="538"/>
      <c r="K304" s="121">
        <v>5</v>
      </c>
      <c r="L304" s="121">
        <v>33.200000000000003</v>
      </c>
      <c r="M304" s="121">
        <v>9.3000000000000007</v>
      </c>
      <c r="N304" s="121">
        <v>19.7</v>
      </c>
      <c r="O304" s="690">
        <f>GG[[#This Row],[G 900µ]]+GG[[#This Row],[G 800µ]]+GG[[#This Row],[G 710µ]]</f>
        <v>62.2</v>
      </c>
      <c r="P304" s="121"/>
      <c r="Q304" s="121">
        <v>21.8</v>
      </c>
      <c r="R304" s="121"/>
      <c r="S304" s="121"/>
      <c r="T304" s="121">
        <v>6.5</v>
      </c>
      <c r="U304" s="121">
        <v>2</v>
      </c>
      <c r="V304" s="698">
        <v>73.290000000000006</v>
      </c>
      <c r="W304" s="698">
        <v>0.39</v>
      </c>
      <c r="X304" s="698">
        <v>22.73</v>
      </c>
      <c r="Y304" s="689"/>
      <c r="Z304" s="666"/>
      <c r="AA304" s="538"/>
      <c r="AB304" s="538"/>
      <c r="AC304" s="538"/>
      <c r="AD304" s="538" t="s">
        <v>484</v>
      </c>
      <c r="AE304" s="538" t="s">
        <v>55</v>
      </c>
      <c r="AF304" s="538" t="s">
        <v>55</v>
      </c>
      <c r="AG304" s="538" t="s">
        <v>55</v>
      </c>
      <c r="AH304" s="699" t="s">
        <v>32</v>
      </c>
      <c r="AI304" s="1281" t="s">
        <v>4357</v>
      </c>
    </row>
    <row r="305" spans="1:45" ht="15.75">
      <c r="A305" s="700">
        <v>45689</v>
      </c>
      <c r="B305" s="606">
        <v>102</v>
      </c>
      <c r="C305" s="701">
        <v>0.41666666666666669</v>
      </c>
      <c r="D305" s="702">
        <v>2501014</v>
      </c>
      <c r="E305" s="702" t="s">
        <v>39</v>
      </c>
      <c r="F305" s="702" t="s">
        <v>55</v>
      </c>
      <c r="G305" s="664">
        <v>14.3</v>
      </c>
      <c r="H305" s="664"/>
      <c r="I305" s="666"/>
      <c r="J305" s="607"/>
      <c r="K305" s="690"/>
      <c r="L305" s="690"/>
      <c r="M305" s="121"/>
      <c r="N305" s="121"/>
      <c r="O305" s="690"/>
      <c r="P305" s="121"/>
      <c r="Q305" s="121"/>
      <c r="R305" s="121"/>
      <c r="S305" s="121"/>
      <c r="T305" s="121"/>
      <c r="U305" s="121"/>
      <c r="V305" s="703">
        <v>74.709999999999994</v>
      </c>
      <c r="W305" s="703">
        <v>0.32</v>
      </c>
      <c r="X305" s="703">
        <v>23</v>
      </c>
      <c r="Y305" s="689"/>
      <c r="Z305" s="666"/>
      <c r="AA305" s="607"/>
      <c r="AB305" s="607"/>
      <c r="AC305" s="607"/>
      <c r="AD305" s="607" t="s">
        <v>484</v>
      </c>
      <c r="AE305" s="607" t="s">
        <v>55</v>
      </c>
      <c r="AF305" s="607" t="s">
        <v>55</v>
      </c>
      <c r="AG305" s="607" t="s">
        <v>55</v>
      </c>
      <c r="AH305" s="704" t="s">
        <v>32</v>
      </c>
      <c r="AI305" s="40" t="s">
        <v>4358</v>
      </c>
    </row>
    <row r="306" spans="1:45" ht="15.75">
      <c r="A306" s="695">
        <v>45691</v>
      </c>
      <c r="B306" s="536">
        <v>102</v>
      </c>
      <c r="C306" s="696">
        <v>0.41666666666666669</v>
      </c>
      <c r="D306" s="697">
        <v>2501060</v>
      </c>
      <c r="E306" s="697" t="s">
        <v>39</v>
      </c>
      <c r="F306" s="697" t="s">
        <v>55</v>
      </c>
      <c r="G306" s="664">
        <v>13.8</v>
      </c>
      <c r="H306" s="664">
        <v>14.15</v>
      </c>
      <c r="I306" s="666">
        <v>14.46</v>
      </c>
      <c r="J306" s="538"/>
      <c r="K306" s="121">
        <v>5.2</v>
      </c>
      <c r="L306" s="121">
        <v>32.799999999999997</v>
      </c>
      <c r="M306" s="121">
        <v>10</v>
      </c>
      <c r="N306" s="121">
        <v>21.6</v>
      </c>
      <c r="O306" s="690">
        <f>GG[[#This Row],[G 900µ]]+GG[[#This Row],[G 800µ]]+GG[[#This Row],[G 710µ]]</f>
        <v>64.400000000000006</v>
      </c>
      <c r="P306" s="121"/>
      <c r="Q306" s="121">
        <v>22.4</v>
      </c>
      <c r="R306" s="121"/>
      <c r="S306" s="121"/>
      <c r="T306" s="121">
        <v>6.8</v>
      </c>
      <c r="U306" s="121">
        <v>1.2</v>
      </c>
      <c r="V306" s="698">
        <v>74.94</v>
      </c>
      <c r="W306" s="698">
        <v>0.46</v>
      </c>
      <c r="X306" s="698">
        <v>22.17</v>
      </c>
      <c r="Y306" s="689"/>
      <c r="Z306" s="666"/>
      <c r="AA306" s="538"/>
      <c r="AB306" s="538"/>
      <c r="AC306" s="538"/>
      <c r="AD306" s="538" t="s">
        <v>484</v>
      </c>
      <c r="AE306" s="538" t="s">
        <v>55</v>
      </c>
      <c r="AF306" s="538" t="s">
        <v>55</v>
      </c>
      <c r="AG306" s="538" t="s">
        <v>55</v>
      </c>
      <c r="AH306" s="699" t="s">
        <v>32</v>
      </c>
      <c r="AI306" s="1281" t="s">
        <v>4359</v>
      </c>
    </row>
    <row r="307" spans="1:45" ht="15.75">
      <c r="A307" s="705">
        <v>45692</v>
      </c>
      <c r="B307" s="706">
        <v>102</v>
      </c>
      <c r="C307" s="707">
        <v>0.41666666666666669</v>
      </c>
      <c r="D307" s="708">
        <v>2501088</v>
      </c>
      <c r="E307" s="708" t="s">
        <v>39</v>
      </c>
      <c r="F307" s="708" t="s">
        <v>55</v>
      </c>
      <c r="G307" s="687">
        <v>14.33</v>
      </c>
      <c r="H307" s="687">
        <v>14.21</v>
      </c>
      <c r="I307" s="689">
        <v>14.55</v>
      </c>
      <c r="J307" s="709"/>
      <c r="K307" s="690">
        <v>5</v>
      </c>
      <c r="L307" s="690">
        <v>30.64</v>
      </c>
      <c r="M307" s="690">
        <v>16.239999999999998</v>
      </c>
      <c r="N307" s="690">
        <v>19.86</v>
      </c>
      <c r="O307" s="690">
        <f>GG[[#This Row],[G 900µ]]+GG[[#This Row],[G 800µ]]+GG[[#This Row],[G 710µ]]</f>
        <v>66.739999999999995</v>
      </c>
      <c r="P307" s="690"/>
      <c r="Q307" s="690">
        <v>22.1</v>
      </c>
      <c r="R307" s="690"/>
      <c r="S307" s="690"/>
      <c r="T307" s="690">
        <v>3.02</v>
      </c>
      <c r="U307" s="47">
        <v>6.18</v>
      </c>
      <c r="V307" s="710">
        <v>74.02</v>
      </c>
      <c r="W307" s="710">
        <v>7.0000000000000007E-2</v>
      </c>
      <c r="X307" s="710">
        <v>23.15</v>
      </c>
      <c r="Y307" s="689">
        <v>1</v>
      </c>
      <c r="Z307" s="666">
        <v>32</v>
      </c>
      <c r="AA307" s="709"/>
      <c r="AB307" s="709"/>
      <c r="AC307" s="709"/>
      <c r="AD307" s="709" t="s">
        <v>484</v>
      </c>
      <c r="AE307" s="709" t="s">
        <v>55</v>
      </c>
      <c r="AF307" s="709" t="s">
        <v>55</v>
      </c>
      <c r="AG307" s="709" t="s">
        <v>55</v>
      </c>
      <c r="AH307" s="711" t="s">
        <v>32</v>
      </c>
      <c r="AI307" s="40" t="s">
        <v>4360</v>
      </c>
    </row>
    <row r="308" spans="1:45" ht="15.75">
      <c r="A308" s="705">
        <v>45693</v>
      </c>
      <c r="B308" s="706">
        <v>102</v>
      </c>
      <c r="C308" s="707">
        <v>0.41666666666666669</v>
      </c>
      <c r="D308" s="708">
        <v>2501116</v>
      </c>
      <c r="E308" s="708" t="s">
        <v>39</v>
      </c>
      <c r="F308" s="708" t="s">
        <v>55</v>
      </c>
      <c r="G308" s="687">
        <v>14.2</v>
      </c>
      <c r="H308" s="687"/>
      <c r="I308" s="689">
        <v>14.4</v>
      </c>
      <c r="J308" s="709"/>
      <c r="K308" s="690"/>
      <c r="L308" s="690"/>
      <c r="M308" s="690"/>
      <c r="N308" s="690"/>
      <c r="O308" s="690"/>
      <c r="P308" s="690"/>
      <c r="Q308" s="690"/>
      <c r="R308" s="690"/>
      <c r="S308" s="690"/>
      <c r="T308" s="690"/>
      <c r="U308" s="690"/>
      <c r="V308" s="710">
        <v>75.02</v>
      </c>
      <c r="W308" s="710">
        <v>-0.03</v>
      </c>
      <c r="X308" s="710">
        <v>22.54</v>
      </c>
      <c r="Y308" s="689"/>
      <c r="Z308" s="666"/>
      <c r="AA308" s="709"/>
      <c r="AB308" s="709"/>
      <c r="AC308" s="709"/>
      <c r="AD308" s="709" t="s">
        <v>484</v>
      </c>
      <c r="AE308" s="709" t="s">
        <v>55</v>
      </c>
      <c r="AF308" s="709" t="s">
        <v>55</v>
      </c>
      <c r="AG308" s="709" t="s">
        <v>55</v>
      </c>
      <c r="AH308" s="711" t="s">
        <v>32</v>
      </c>
      <c r="AI308" s="40" t="s">
        <v>4361</v>
      </c>
    </row>
    <row r="309" spans="1:45" ht="15.75">
      <c r="A309" s="705">
        <v>45694</v>
      </c>
      <c r="B309" s="706">
        <v>102</v>
      </c>
      <c r="C309" s="707">
        <v>0.48958333333333331</v>
      </c>
      <c r="D309" s="708">
        <v>2501146</v>
      </c>
      <c r="E309" s="708" t="s">
        <v>39</v>
      </c>
      <c r="F309" s="708" t="s">
        <v>55</v>
      </c>
      <c r="G309" s="687">
        <v>14.5</v>
      </c>
      <c r="H309" s="687"/>
      <c r="I309" s="689"/>
      <c r="J309" s="709"/>
      <c r="K309" s="690"/>
      <c r="L309" s="690"/>
      <c r="M309" s="690"/>
      <c r="N309" s="690"/>
      <c r="O309" s="690"/>
      <c r="P309" s="690"/>
      <c r="Q309" s="690"/>
      <c r="R309" s="690"/>
      <c r="S309" s="690"/>
      <c r="T309" s="690"/>
      <c r="U309" s="690"/>
      <c r="V309" s="710"/>
      <c r="W309" s="710"/>
      <c r="X309" s="710"/>
      <c r="Y309" s="689"/>
      <c r="Z309" s="666"/>
      <c r="AA309" s="709"/>
      <c r="AB309" s="709"/>
      <c r="AC309" s="709"/>
      <c r="AD309" s="709" t="s">
        <v>484</v>
      </c>
      <c r="AE309" s="709" t="s">
        <v>55</v>
      </c>
      <c r="AF309" s="709" t="s">
        <v>55</v>
      </c>
      <c r="AG309" s="709" t="s">
        <v>55</v>
      </c>
      <c r="AH309" s="711" t="s">
        <v>32</v>
      </c>
      <c r="AI309" s="709" t="s">
        <v>4362</v>
      </c>
      <c r="AJ309" s="705"/>
      <c r="AK309" s="706"/>
      <c r="AL309" s="707"/>
      <c r="AM309" s="708"/>
      <c r="AN309" s="708"/>
      <c r="AO309" s="708"/>
      <c r="AP309" s="687"/>
      <c r="AQ309" s="687"/>
      <c r="AR309" s="689"/>
      <c r="AS309" s="709"/>
    </row>
    <row r="310" spans="1:45" ht="15.75">
      <c r="A310" s="56">
        <v>45695</v>
      </c>
      <c r="B310" s="41">
        <v>102</v>
      </c>
      <c r="C310" s="117">
        <v>0.41666666666666669</v>
      </c>
      <c r="D310" s="54">
        <v>2501175</v>
      </c>
      <c r="E310" s="708" t="s">
        <v>39</v>
      </c>
      <c r="F310" s="708" t="s">
        <v>55</v>
      </c>
      <c r="G310" s="49">
        <v>14.48</v>
      </c>
      <c r="H310" s="49">
        <v>14.57</v>
      </c>
      <c r="I310" s="45">
        <v>14.65</v>
      </c>
      <c r="J310" s="40"/>
      <c r="K310" s="47">
        <v>6</v>
      </c>
      <c r="L310" s="47">
        <v>34</v>
      </c>
      <c r="M310" s="47">
        <v>11</v>
      </c>
      <c r="N310" s="47">
        <v>20</v>
      </c>
      <c r="O310" s="690">
        <f>GG[[#This Row],[G 900µ]]+GG[[#This Row],[G 800µ]]+GG[[#This Row],[G 710µ]]</f>
        <v>65</v>
      </c>
      <c r="P310" s="47"/>
      <c r="Q310" s="47">
        <v>19</v>
      </c>
      <c r="R310" s="47"/>
      <c r="S310" s="47"/>
      <c r="T310" s="47">
        <v>5</v>
      </c>
      <c r="U310" s="47">
        <v>3</v>
      </c>
      <c r="V310" s="55">
        <v>74.25</v>
      </c>
      <c r="W310" s="55">
        <v>0.61</v>
      </c>
      <c r="X310" s="55">
        <v>21.71</v>
      </c>
      <c r="Y310" s="689"/>
      <c r="Z310" s="666"/>
      <c r="AA310" s="40"/>
      <c r="AB310" s="40"/>
      <c r="AC310" s="40"/>
      <c r="AD310" s="709" t="s">
        <v>484</v>
      </c>
      <c r="AE310" s="709" t="s">
        <v>55</v>
      </c>
      <c r="AF310" s="709" t="s">
        <v>55</v>
      </c>
      <c r="AG310" s="709" t="s">
        <v>55</v>
      </c>
      <c r="AH310" s="711" t="s">
        <v>32</v>
      </c>
      <c r="AI310" s="40" t="s">
        <v>4363</v>
      </c>
    </row>
    <row r="311" spans="1:45" ht="15.75">
      <c r="A311" s="56">
        <v>45696</v>
      </c>
      <c r="B311" s="41">
        <v>102</v>
      </c>
      <c r="C311" s="117">
        <v>0.42708333333333331</v>
      </c>
      <c r="D311" s="54">
        <v>2501197</v>
      </c>
      <c r="E311" s="708" t="s">
        <v>39</v>
      </c>
      <c r="F311" s="708" t="s">
        <v>55</v>
      </c>
      <c r="G311" s="49">
        <v>14.4</v>
      </c>
      <c r="H311" s="49"/>
      <c r="I311" s="45">
        <v>14.7</v>
      </c>
      <c r="J311" s="40"/>
      <c r="K311" s="690"/>
      <c r="L311" s="690"/>
      <c r="M311" s="690"/>
      <c r="N311" s="690"/>
      <c r="O311" s="690"/>
      <c r="P311" s="690"/>
      <c r="Q311" s="47"/>
      <c r="R311" s="47"/>
      <c r="S311" s="47"/>
      <c r="T311" s="47"/>
      <c r="U311" s="47"/>
      <c r="V311" s="55">
        <v>74.19</v>
      </c>
      <c r="W311" s="55">
        <v>0.38</v>
      </c>
      <c r="X311" s="55">
        <v>21.83</v>
      </c>
      <c r="Y311" s="689"/>
      <c r="Z311" s="666"/>
      <c r="AA311" s="40"/>
      <c r="AB311" s="40"/>
      <c r="AC311" s="40"/>
      <c r="AD311" s="709" t="s">
        <v>484</v>
      </c>
      <c r="AE311" s="709" t="s">
        <v>55</v>
      </c>
      <c r="AF311" s="709" t="s">
        <v>55</v>
      </c>
      <c r="AG311" s="709" t="s">
        <v>55</v>
      </c>
      <c r="AH311" s="711" t="s">
        <v>32</v>
      </c>
      <c r="AI311" s="40" t="s">
        <v>4364</v>
      </c>
    </row>
    <row r="312" spans="1:45" ht="15.75">
      <c r="A312" s="56">
        <v>45698</v>
      </c>
      <c r="B312" s="41">
        <v>102</v>
      </c>
      <c r="C312" s="117">
        <v>0.6875</v>
      </c>
      <c r="D312" s="54">
        <v>2501260</v>
      </c>
      <c r="E312" s="708" t="s">
        <v>21</v>
      </c>
      <c r="F312" s="708" t="s">
        <v>55</v>
      </c>
      <c r="G312" s="49">
        <v>14.29</v>
      </c>
      <c r="H312" s="49"/>
      <c r="I312" s="45">
        <v>14.2</v>
      </c>
      <c r="J312" s="40"/>
      <c r="K312" s="690"/>
      <c r="L312" s="690"/>
      <c r="M312" s="690"/>
      <c r="N312" s="690"/>
      <c r="O312" s="690"/>
      <c r="P312" s="690"/>
      <c r="Q312" s="47"/>
      <c r="R312" s="47"/>
      <c r="S312" s="47"/>
      <c r="T312" s="47"/>
      <c r="U312" s="47"/>
      <c r="V312" s="55">
        <v>73.05</v>
      </c>
      <c r="W312" s="55">
        <v>0.99</v>
      </c>
      <c r="X312" s="55">
        <v>21.49</v>
      </c>
      <c r="Y312" s="689">
        <v>3</v>
      </c>
      <c r="Z312" s="666">
        <v>30</v>
      </c>
      <c r="AA312" s="40"/>
      <c r="AB312" s="40"/>
      <c r="AC312" s="40" t="s">
        <v>27</v>
      </c>
      <c r="AD312" s="709" t="s">
        <v>484</v>
      </c>
      <c r="AE312" s="709" t="s">
        <v>55</v>
      </c>
      <c r="AF312" s="709" t="s">
        <v>55</v>
      </c>
      <c r="AG312" s="709" t="s">
        <v>55</v>
      </c>
      <c r="AH312" s="711" t="s">
        <v>32</v>
      </c>
      <c r="AI312" s="1282" t="s">
        <v>4365</v>
      </c>
    </row>
    <row r="313" spans="1:45" ht="15.75">
      <c r="A313" s="56">
        <v>45699</v>
      </c>
      <c r="B313" s="41">
        <v>102</v>
      </c>
      <c r="C313" s="117">
        <v>0.58333333333333337</v>
      </c>
      <c r="D313" s="54">
        <v>2501284</v>
      </c>
      <c r="E313" s="708" t="s">
        <v>39</v>
      </c>
      <c r="F313" s="708" t="s">
        <v>55</v>
      </c>
      <c r="G313" s="49">
        <v>14.47</v>
      </c>
      <c r="H313" s="49"/>
      <c r="I313" s="45"/>
      <c r="J313" s="40"/>
      <c r="K313" s="690"/>
      <c r="L313" s="690"/>
      <c r="M313" s="690"/>
      <c r="N313" s="690"/>
      <c r="O313" s="690"/>
      <c r="P313" s="690"/>
      <c r="Q313" s="47"/>
      <c r="R313" s="47"/>
      <c r="S313" s="47"/>
      <c r="T313" s="47"/>
      <c r="U313" s="47"/>
      <c r="V313" s="55"/>
      <c r="W313" s="55"/>
      <c r="X313" s="55"/>
      <c r="Y313" s="689"/>
      <c r="Z313" s="666"/>
      <c r="AA313" s="40"/>
      <c r="AB313" s="40"/>
      <c r="AC313" s="40"/>
      <c r="AD313" s="709" t="s">
        <v>484</v>
      </c>
      <c r="AE313" s="709" t="s">
        <v>55</v>
      </c>
      <c r="AF313" s="709" t="s">
        <v>55</v>
      </c>
      <c r="AG313" s="709" t="s">
        <v>55</v>
      </c>
      <c r="AH313" s="711" t="s">
        <v>32</v>
      </c>
      <c r="AI313" s="40" t="s">
        <v>4366</v>
      </c>
    </row>
    <row r="314" spans="1:45" ht="15.75">
      <c r="A314" s="56">
        <v>45699</v>
      </c>
      <c r="B314" s="41">
        <v>102</v>
      </c>
      <c r="C314" s="117">
        <v>0.6875</v>
      </c>
      <c r="D314" s="54">
        <v>2501292</v>
      </c>
      <c r="E314" s="708" t="s">
        <v>21</v>
      </c>
      <c r="F314" s="708" t="s">
        <v>55</v>
      </c>
      <c r="G314" s="49">
        <v>14.8</v>
      </c>
      <c r="H314" s="49"/>
      <c r="I314" s="45">
        <v>14.71</v>
      </c>
      <c r="J314" s="40"/>
      <c r="K314" s="690"/>
      <c r="L314" s="690"/>
      <c r="M314" s="690"/>
      <c r="N314" s="690"/>
      <c r="O314" s="690"/>
      <c r="P314" s="690"/>
      <c r="Q314" s="47"/>
      <c r="R314" s="47"/>
      <c r="S314" s="47"/>
      <c r="T314" s="47"/>
      <c r="U314" s="47"/>
      <c r="V314" s="55">
        <v>74.239999999999995</v>
      </c>
      <c r="W314" s="55">
        <v>0.6</v>
      </c>
      <c r="X314" s="55">
        <v>21.72</v>
      </c>
      <c r="Y314" s="689">
        <v>2</v>
      </c>
      <c r="Z314" s="666">
        <v>25</v>
      </c>
      <c r="AA314" s="40"/>
      <c r="AB314" s="40"/>
      <c r="AC314" s="40" t="s">
        <v>46</v>
      </c>
      <c r="AD314" s="709" t="s">
        <v>484</v>
      </c>
      <c r="AE314" s="709" t="s">
        <v>55</v>
      </c>
      <c r="AF314" s="709" t="s">
        <v>55</v>
      </c>
      <c r="AG314" s="709" t="s">
        <v>55</v>
      </c>
      <c r="AH314" s="711" t="s">
        <v>32</v>
      </c>
      <c r="AI314" s="40" t="s">
        <v>4367</v>
      </c>
    </row>
    <row r="315" spans="1:45" ht="15.75">
      <c r="A315" s="56">
        <v>45700</v>
      </c>
      <c r="B315" s="41">
        <v>102</v>
      </c>
      <c r="C315" s="117">
        <v>0.5</v>
      </c>
      <c r="D315" s="54">
        <v>2501319</v>
      </c>
      <c r="E315" s="708" t="s">
        <v>39</v>
      </c>
      <c r="F315" s="708" t="s">
        <v>55</v>
      </c>
      <c r="G315" s="49">
        <v>14.43</v>
      </c>
      <c r="H315" s="49"/>
      <c r="I315" s="45"/>
      <c r="J315" s="40"/>
      <c r="K315" s="690">
        <v>8.2799999999999994</v>
      </c>
      <c r="L315" s="690">
        <v>38.92</v>
      </c>
      <c r="M315" s="690">
        <v>11.6</v>
      </c>
      <c r="N315" s="690">
        <v>18.3</v>
      </c>
      <c r="O315" s="690">
        <f>GG[[#This Row],[G 900µ]]+GG[[#This Row],[G 800µ]]+GG[[#This Row],[G 710µ]]</f>
        <v>68.820000000000007</v>
      </c>
      <c r="P315" s="690"/>
      <c r="Q315" s="47">
        <v>17.600000000000001</v>
      </c>
      <c r="R315" s="47"/>
      <c r="S315" s="47"/>
      <c r="T315" s="47">
        <v>3.56</v>
      </c>
      <c r="U315" s="47">
        <v>1</v>
      </c>
      <c r="V315" s="55">
        <v>75.2</v>
      </c>
      <c r="W315" s="55">
        <v>-0.1</v>
      </c>
      <c r="X315" s="55">
        <v>21.8</v>
      </c>
      <c r="Y315" s="689"/>
      <c r="Z315" s="666"/>
      <c r="AA315" s="40"/>
      <c r="AB315" s="40"/>
      <c r="AC315" s="40"/>
      <c r="AD315" s="709" t="s">
        <v>484</v>
      </c>
      <c r="AE315" s="709" t="s">
        <v>55</v>
      </c>
      <c r="AF315" s="709" t="s">
        <v>55</v>
      </c>
      <c r="AG315" s="709" t="s">
        <v>55</v>
      </c>
      <c r="AH315" s="711" t="s">
        <v>32</v>
      </c>
      <c r="AI315" s="40" t="s">
        <v>4368</v>
      </c>
    </row>
    <row r="316" spans="1:45" ht="15.75">
      <c r="A316" s="56">
        <v>45701</v>
      </c>
      <c r="B316" s="41">
        <v>102</v>
      </c>
      <c r="C316" s="117">
        <v>0.45833333333333331</v>
      </c>
      <c r="D316" s="54">
        <v>2501330</v>
      </c>
      <c r="E316" s="708" t="s">
        <v>39</v>
      </c>
      <c r="F316" s="708" t="s">
        <v>55</v>
      </c>
      <c r="G316" s="49">
        <v>14.4</v>
      </c>
      <c r="H316" s="49"/>
      <c r="I316" s="45">
        <v>14.14</v>
      </c>
      <c r="J316" s="40"/>
      <c r="K316" s="690">
        <v>8.58</v>
      </c>
      <c r="L316" s="690">
        <v>40.44</v>
      </c>
      <c r="M316" s="690">
        <v>10.26</v>
      </c>
      <c r="N316" s="690">
        <v>18.14</v>
      </c>
      <c r="O316" s="690">
        <f>GG[[#This Row],[G 900µ]]+GG[[#This Row],[G 800µ]]+GG[[#This Row],[G 710µ]]</f>
        <v>68.84</v>
      </c>
      <c r="P316" s="690"/>
      <c r="Q316" s="47">
        <v>15.6</v>
      </c>
      <c r="R316" s="47"/>
      <c r="S316" s="47"/>
      <c r="T316" s="47">
        <v>3.6</v>
      </c>
      <c r="U316" s="47">
        <v>1.46</v>
      </c>
      <c r="V316" s="55">
        <v>75.650000000000006</v>
      </c>
      <c r="W316" s="55">
        <v>0.39</v>
      </c>
      <c r="X316" s="55">
        <v>21.74</v>
      </c>
      <c r="Y316" s="689">
        <v>1</v>
      </c>
      <c r="Z316" s="666">
        <v>20</v>
      </c>
      <c r="AA316" s="40"/>
      <c r="AB316" s="40"/>
      <c r="AC316" s="40" t="s">
        <v>27</v>
      </c>
      <c r="AD316" s="709" t="s">
        <v>484</v>
      </c>
      <c r="AE316" s="709" t="s">
        <v>55</v>
      </c>
      <c r="AF316" s="709" t="s">
        <v>55</v>
      </c>
      <c r="AG316" s="709" t="s">
        <v>55</v>
      </c>
      <c r="AH316" s="711" t="s">
        <v>32</v>
      </c>
      <c r="AI316" s="40" t="s">
        <v>4369</v>
      </c>
    </row>
    <row r="317" spans="1:45" ht="15.75">
      <c r="A317" s="56">
        <v>45702</v>
      </c>
      <c r="B317" s="41">
        <v>102</v>
      </c>
      <c r="C317" s="117">
        <v>0.375</v>
      </c>
      <c r="D317" s="54">
        <v>2501363</v>
      </c>
      <c r="E317" s="708" t="s">
        <v>39</v>
      </c>
      <c r="F317" s="708" t="s">
        <v>55</v>
      </c>
      <c r="G317" s="49">
        <v>14.53</v>
      </c>
      <c r="H317" s="49">
        <v>14.8</v>
      </c>
      <c r="I317" s="45">
        <v>14.41</v>
      </c>
      <c r="J317" s="40"/>
      <c r="K317" s="690"/>
      <c r="L317" s="690"/>
      <c r="M317" s="690"/>
      <c r="N317" s="690"/>
      <c r="O317" s="690"/>
      <c r="P317" s="690"/>
      <c r="Q317" s="47"/>
      <c r="R317" s="47"/>
      <c r="S317" s="47"/>
      <c r="T317" s="47"/>
      <c r="U317" s="47"/>
      <c r="V317" s="55">
        <v>74.739999999999995</v>
      </c>
      <c r="W317" s="55">
        <v>0.71</v>
      </c>
      <c r="X317" s="55">
        <v>22.35</v>
      </c>
      <c r="Y317" s="689"/>
      <c r="Z317" s="666"/>
      <c r="AA317" s="40"/>
      <c r="AB317" s="40"/>
      <c r="AC317" s="40"/>
      <c r="AD317" s="709" t="s">
        <v>484</v>
      </c>
      <c r="AE317" s="709" t="s">
        <v>55</v>
      </c>
      <c r="AF317" s="709" t="s">
        <v>55</v>
      </c>
      <c r="AG317" s="709" t="s">
        <v>55</v>
      </c>
      <c r="AH317" s="711" t="s">
        <v>32</v>
      </c>
      <c r="AI317" s="40" t="s">
        <v>4370</v>
      </c>
    </row>
    <row r="318" spans="1:45" ht="15.75">
      <c r="A318" s="56">
        <v>45703</v>
      </c>
      <c r="B318" s="41">
        <v>102</v>
      </c>
      <c r="C318" s="117">
        <v>0.47916666666666669</v>
      </c>
      <c r="D318" s="54">
        <v>2501401</v>
      </c>
      <c r="E318" s="708" t="s">
        <v>39</v>
      </c>
      <c r="F318" s="708" t="s">
        <v>55</v>
      </c>
      <c r="G318" s="49">
        <v>14.4</v>
      </c>
      <c r="H318" s="49"/>
      <c r="I318" s="45"/>
      <c r="J318" s="40"/>
      <c r="K318" s="690"/>
      <c r="L318" s="690"/>
      <c r="M318" s="690"/>
      <c r="N318" s="690"/>
      <c r="O318" s="690"/>
      <c r="P318" s="690"/>
      <c r="Q318" s="47"/>
      <c r="R318" s="47"/>
      <c r="S318" s="47"/>
      <c r="T318" s="47"/>
      <c r="U318" s="47"/>
      <c r="V318" s="55"/>
      <c r="W318" s="55"/>
      <c r="X318" s="55"/>
      <c r="Y318" s="689"/>
      <c r="Z318" s="666"/>
      <c r="AA318" s="40"/>
      <c r="AB318" s="40"/>
      <c r="AC318" s="40"/>
      <c r="AD318" s="709" t="s">
        <v>484</v>
      </c>
      <c r="AE318" s="709" t="s">
        <v>55</v>
      </c>
      <c r="AF318" s="709" t="s">
        <v>55</v>
      </c>
      <c r="AG318" s="709" t="s">
        <v>55</v>
      </c>
      <c r="AH318" s="711" t="s">
        <v>32</v>
      </c>
      <c r="AI318" s="40" t="s">
        <v>4371</v>
      </c>
      <c r="AJ318" s="56"/>
      <c r="AK318" s="41"/>
      <c r="AL318" s="117"/>
      <c r="AM318" s="54"/>
      <c r="AN318" s="708"/>
      <c r="AO318" s="708"/>
      <c r="AP318" s="49"/>
      <c r="AQ318" s="49"/>
      <c r="AR318" s="45"/>
      <c r="AS318" s="40"/>
    </row>
    <row r="319" spans="1:45" ht="15.75">
      <c r="A319" s="56">
        <v>45340</v>
      </c>
      <c r="B319" s="41">
        <v>102</v>
      </c>
      <c r="C319" s="117">
        <v>0.38541666666666669</v>
      </c>
      <c r="D319" s="54">
        <v>2501480</v>
      </c>
      <c r="E319" s="708" t="s">
        <v>39</v>
      </c>
      <c r="F319" s="708" t="s">
        <v>55</v>
      </c>
      <c r="G319" s="49">
        <v>14.51</v>
      </c>
      <c r="H319" s="49"/>
      <c r="I319" s="45"/>
      <c r="J319" s="40"/>
      <c r="K319" s="690">
        <v>6.9</v>
      </c>
      <c r="L319" s="690">
        <v>37.799999999999997</v>
      </c>
      <c r="M319" s="690">
        <v>10.8</v>
      </c>
      <c r="N319" s="690">
        <v>19.399999999999999</v>
      </c>
      <c r="O319" s="690">
        <f>GG[[#This Row],[G 900µ]]+GG[[#This Row],[G 800µ]]+GG[[#This Row],[G 710µ]]</f>
        <v>68</v>
      </c>
      <c r="P319" s="690"/>
      <c r="Q319" s="47">
        <v>17.760000000000002</v>
      </c>
      <c r="R319" s="47"/>
      <c r="S319" s="47"/>
      <c r="T319" s="47">
        <v>3.5</v>
      </c>
      <c r="U319" s="47">
        <v>1</v>
      </c>
      <c r="V319" s="55">
        <v>75.319999999999993</v>
      </c>
      <c r="W319" s="55">
        <v>0.48</v>
      </c>
      <c r="X319" s="55">
        <v>22.68</v>
      </c>
      <c r="Y319" s="689"/>
      <c r="Z319" s="666"/>
      <c r="AA319" s="40"/>
      <c r="AB319" s="40"/>
      <c r="AC319" s="40"/>
      <c r="AD319" s="709" t="s">
        <v>484</v>
      </c>
      <c r="AE319" s="709" t="s">
        <v>55</v>
      </c>
      <c r="AF319" s="709" t="s">
        <v>55</v>
      </c>
      <c r="AG319" s="709" t="s">
        <v>55</v>
      </c>
      <c r="AH319" s="711" t="s">
        <v>32</v>
      </c>
      <c r="AI319" s="40" t="s">
        <v>4372</v>
      </c>
      <c r="AJ319" s="56"/>
      <c r="AK319" s="41"/>
      <c r="AL319" s="117"/>
      <c r="AM319" s="54"/>
      <c r="AN319" s="708"/>
      <c r="AO319" s="708"/>
      <c r="AP319" s="49"/>
      <c r="AQ319" s="49"/>
      <c r="AR319" s="45"/>
      <c r="AS319" s="40"/>
    </row>
    <row r="320" spans="1:45" ht="15.75">
      <c r="A320" s="705">
        <v>45708</v>
      </c>
      <c r="B320" s="706">
        <v>102</v>
      </c>
      <c r="C320" s="707">
        <v>0.41666666666666669</v>
      </c>
      <c r="D320" s="708">
        <v>2501535</v>
      </c>
      <c r="E320" s="708" t="s">
        <v>39</v>
      </c>
      <c r="F320" s="708" t="s">
        <v>55</v>
      </c>
      <c r="G320" s="49">
        <v>14.3</v>
      </c>
      <c r="H320" s="687">
        <v>14.3</v>
      </c>
      <c r="I320" s="689"/>
      <c r="J320" s="709"/>
      <c r="K320" s="690">
        <v>5.8</v>
      </c>
      <c r="L320" s="690">
        <v>34</v>
      </c>
      <c r="M320" s="690">
        <v>11.4</v>
      </c>
      <c r="N320" s="690">
        <v>20.6</v>
      </c>
      <c r="O320" s="690">
        <f>GG[[#This Row],[G 900µ]]+GG[[#This Row],[G 800µ]]+GG[[#This Row],[G 710µ]]</f>
        <v>66</v>
      </c>
      <c r="P320" s="690"/>
      <c r="Q320" s="690">
        <v>20.2</v>
      </c>
      <c r="R320" s="690"/>
      <c r="S320" s="690"/>
      <c r="T320" s="690">
        <v>5.3</v>
      </c>
      <c r="U320" s="690">
        <v>1</v>
      </c>
      <c r="V320" s="710">
        <v>76.92</v>
      </c>
      <c r="W320" s="710">
        <v>0.05</v>
      </c>
      <c r="X320" s="710">
        <v>22.06</v>
      </c>
      <c r="Y320" s="689"/>
      <c r="Z320" s="666"/>
      <c r="AA320" s="709"/>
      <c r="AB320" s="709"/>
      <c r="AC320" s="709"/>
      <c r="AD320" s="709" t="s">
        <v>484</v>
      </c>
      <c r="AE320" s="709" t="s">
        <v>55</v>
      </c>
      <c r="AF320" s="709" t="s">
        <v>55</v>
      </c>
      <c r="AG320" s="709" t="s">
        <v>55</v>
      </c>
      <c r="AH320" s="711" t="s">
        <v>32</v>
      </c>
      <c r="AI320" s="709" t="s">
        <v>4373</v>
      </c>
      <c r="AJ320" s="700"/>
      <c r="AK320" s="606"/>
      <c r="AL320" s="701"/>
      <c r="AM320" s="702"/>
      <c r="AN320" s="702"/>
      <c r="AO320" s="702"/>
      <c r="AP320" s="664"/>
      <c r="AQ320" s="664"/>
      <c r="AR320" s="666"/>
      <c r="AS320" s="607"/>
    </row>
    <row r="321" spans="1:45" ht="15.75">
      <c r="A321" s="705">
        <v>45709</v>
      </c>
      <c r="B321" s="706">
        <v>102</v>
      </c>
      <c r="C321" s="707">
        <v>0.45833333333333331</v>
      </c>
      <c r="D321" s="708">
        <v>2501571</v>
      </c>
      <c r="E321" s="708" t="s">
        <v>39</v>
      </c>
      <c r="F321" s="708" t="s">
        <v>55</v>
      </c>
      <c r="G321" s="49">
        <v>14.3</v>
      </c>
      <c r="H321" s="687"/>
      <c r="I321" s="689"/>
      <c r="J321" s="709"/>
      <c r="K321" s="690">
        <v>6.7</v>
      </c>
      <c r="L321" s="690">
        <v>31.7</v>
      </c>
      <c r="M321" s="690">
        <v>16.5</v>
      </c>
      <c r="N321" s="690">
        <v>18</v>
      </c>
      <c r="O321" s="690">
        <f>GG[[#This Row],[G 900µ]]+GG[[#This Row],[G 800µ]]+GG[[#This Row],[G 710µ]]</f>
        <v>66.2</v>
      </c>
      <c r="P321" s="690"/>
      <c r="Q321" s="690">
        <v>16</v>
      </c>
      <c r="R321" s="690"/>
      <c r="S321" s="690"/>
      <c r="T321" s="690">
        <v>5</v>
      </c>
      <c r="U321" s="47">
        <v>4</v>
      </c>
      <c r="V321" s="710">
        <v>77</v>
      </c>
      <c r="W321" s="710">
        <v>-0.14000000000000001</v>
      </c>
      <c r="X321" s="710">
        <v>20.81</v>
      </c>
      <c r="Y321" s="689"/>
      <c r="Z321" s="666"/>
      <c r="AA321" s="709"/>
      <c r="AB321" s="709"/>
      <c r="AC321" s="709"/>
      <c r="AD321" s="709" t="s">
        <v>484</v>
      </c>
      <c r="AE321" s="709" t="s">
        <v>55</v>
      </c>
      <c r="AF321" s="709" t="s">
        <v>55</v>
      </c>
      <c r="AG321" s="709" t="s">
        <v>55</v>
      </c>
      <c r="AH321" s="711" t="s">
        <v>32</v>
      </c>
      <c r="AI321" s="709" t="s">
        <v>4374</v>
      </c>
      <c r="AJ321" s="700"/>
      <c r="AK321" s="606"/>
      <c r="AL321" s="701"/>
      <c r="AM321" s="702"/>
      <c r="AN321" s="702"/>
      <c r="AO321" s="702"/>
      <c r="AP321" s="664"/>
      <c r="AQ321" s="664"/>
      <c r="AR321" s="666"/>
      <c r="AS321" s="607"/>
    </row>
    <row r="322" spans="1:45" ht="15.75">
      <c r="A322" s="705">
        <v>45717</v>
      </c>
      <c r="B322" s="706">
        <v>103</v>
      </c>
      <c r="C322" s="707">
        <v>0.39583333333333331</v>
      </c>
      <c r="D322" s="708">
        <v>2501784</v>
      </c>
      <c r="E322" s="708" t="s">
        <v>39</v>
      </c>
      <c r="F322" s="708" t="s">
        <v>55</v>
      </c>
      <c r="G322" s="49">
        <v>14.3</v>
      </c>
      <c r="H322" s="687"/>
      <c r="I322" s="689"/>
      <c r="J322" s="709"/>
      <c r="K322" s="690"/>
      <c r="L322" s="690"/>
      <c r="M322" s="690"/>
      <c r="N322" s="690"/>
      <c r="O322" s="690"/>
      <c r="P322" s="690"/>
      <c r="Q322" s="690"/>
      <c r="R322" s="690"/>
      <c r="S322" s="690"/>
      <c r="T322" s="690"/>
      <c r="U322" s="690"/>
      <c r="V322" s="710">
        <v>76.92</v>
      </c>
      <c r="W322" s="710">
        <v>-0.28999999999999998</v>
      </c>
      <c r="X322" s="710">
        <v>22</v>
      </c>
      <c r="Y322" s="689"/>
      <c r="Z322" s="666"/>
      <c r="AA322" s="709"/>
      <c r="AB322" s="709"/>
      <c r="AC322" s="709"/>
      <c r="AD322" s="709" t="s">
        <v>484</v>
      </c>
      <c r="AE322" s="709" t="s">
        <v>55</v>
      </c>
      <c r="AF322" s="709" t="s">
        <v>55</v>
      </c>
      <c r="AG322" s="709" t="s">
        <v>55</v>
      </c>
      <c r="AH322" s="711" t="s">
        <v>32</v>
      </c>
      <c r="AI322" s="709" t="s">
        <v>4375</v>
      </c>
      <c r="AJ322" s="700"/>
      <c r="AK322" s="606"/>
      <c r="AL322" s="701"/>
      <c r="AM322" s="702"/>
      <c r="AN322" s="702"/>
      <c r="AO322" s="702"/>
      <c r="AP322" s="664"/>
      <c r="AQ322" s="664"/>
      <c r="AR322" s="666"/>
      <c r="AS322" s="607"/>
    </row>
    <row r="323" spans="1:45" ht="15.75">
      <c r="A323" s="705">
        <v>45719</v>
      </c>
      <c r="B323" s="706">
        <v>203</v>
      </c>
      <c r="C323" s="707">
        <v>0.4375</v>
      </c>
      <c r="D323" s="708">
        <v>2501818</v>
      </c>
      <c r="E323" s="708" t="s">
        <v>39</v>
      </c>
      <c r="F323" s="708" t="s">
        <v>55</v>
      </c>
      <c r="G323" s="49">
        <v>13.99</v>
      </c>
      <c r="H323" s="687"/>
      <c r="I323" s="689"/>
      <c r="J323" s="709"/>
      <c r="K323" s="690">
        <v>5.12</v>
      </c>
      <c r="L323" s="690">
        <v>32</v>
      </c>
      <c r="M323" s="690">
        <v>9.18</v>
      </c>
      <c r="N323" s="690">
        <v>23.08</v>
      </c>
      <c r="O323" s="690">
        <f>GG[[#This Row],[G 900µ]]+GG[[#This Row],[G 800µ]]+GG[[#This Row],[G 710µ]]</f>
        <v>64.259999999999991</v>
      </c>
      <c r="P323" s="690"/>
      <c r="Q323" s="690">
        <v>24.04</v>
      </c>
      <c r="R323" s="690"/>
      <c r="S323" s="690"/>
      <c r="T323" s="690">
        <v>3.84</v>
      </c>
      <c r="U323" s="690">
        <v>1.1000000000000001</v>
      </c>
      <c r="V323" s="710">
        <v>77.84</v>
      </c>
      <c r="W323" s="710">
        <v>-0.4</v>
      </c>
      <c r="X323" s="710">
        <v>21.24</v>
      </c>
      <c r="Y323" s="689">
        <v>4</v>
      </c>
      <c r="Z323" s="666">
        <v>52</v>
      </c>
      <c r="AA323" s="709"/>
      <c r="AB323" s="709"/>
      <c r="AC323" s="709" t="s">
        <v>27</v>
      </c>
      <c r="AD323" s="709" t="s">
        <v>484</v>
      </c>
      <c r="AE323" s="709" t="s">
        <v>55</v>
      </c>
      <c r="AF323" s="709" t="s">
        <v>55</v>
      </c>
      <c r="AG323" s="709" t="s">
        <v>55</v>
      </c>
      <c r="AH323" s="711" t="s">
        <v>32</v>
      </c>
      <c r="AI323" s="709" t="s">
        <v>4376</v>
      </c>
      <c r="AJ323" s="700"/>
      <c r="AK323" s="606"/>
      <c r="AL323" s="701"/>
      <c r="AM323" s="702"/>
      <c r="AN323" s="702"/>
      <c r="AO323" s="702"/>
      <c r="AP323" s="664"/>
      <c r="AQ323" s="664"/>
      <c r="AR323" s="666"/>
      <c r="AS323" s="607"/>
    </row>
    <row r="324" spans="1:45" ht="15.75">
      <c r="A324" s="705">
        <v>45719</v>
      </c>
      <c r="B324" s="706">
        <v>203</v>
      </c>
      <c r="C324" s="707">
        <v>0.5</v>
      </c>
      <c r="D324" s="708">
        <v>2501821</v>
      </c>
      <c r="E324" s="708" t="s">
        <v>39</v>
      </c>
      <c r="F324" s="708" t="s">
        <v>55</v>
      </c>
      <c r="G324" s="49">
        <v>14.04</v>
      </c>
      <c r="H324" s="687"/>
      <c r="I324" s="689"/>
      <c r="J324" s="709"/>
      <c r="K324" s="690"/>
      <c r="L324" s="690"/>
      <c r="M324" s="690"/>
      <c r="N324" s="690"/>
      <c r="O324" s="690"/>
      <c r="P324" s="690"/>
      <c r="Q324" s="690"/>
      <c r="R324" s="690"/>
      <c r="S324" s="690"/>
      <c r="T324" s="690"/>
      <c r="U324" s="690"/>
      <c r="V324" s="710">
        <v>77.400000000000006</v>
      </c>
      <c r="W324" s="710">
        <v>-0.4</v>
      </c>
      <c r="X324" s="710">
        <v>21</v>
      </c>
      <c r="Y324" s="689">
        <v>3</v>
      </c>
      <c r="Z324" s="666">
        <v>55</v>
      </c>
      <c r="AA324" s="709"/>
      <c r="AB324" s="709"/>
      <c r="AC324" s="709" t="s">
        <v>27</v>
      </c>
      <c r="AD324" s="709" t="s">
        <v>484</v>
      </c>
      <c r="AE324" s="709" t="s">
        <v>55</v>
      </c>
      <c r="AF324" s="709" t="s">
        <v>55</v>
      </c>
      <c r="AG324" s="709" t="s">
        <v>55</v>
      </c>
      <c r="AH324" s="711" t="s">
        <v>32</v>
      </c>
      <c r="AI324" s="709" t="s">
        <v>4377</v>
      </c>
      <c r="AJ324" s="700"/>
      <c r="AK324" s="606"/>
      <c r="AL324" s="701"/>
      <c r="AM324" s="702"/>
      <c r="AN324" s="702"/>
      <c r="AO324" s="702"/>
      <c r="AP324" s="664"/>
      <c r="AQ324" s="664"/>
      <c r="AR324" s="666"/>
      <c r="AS324" s="607"/>
    </row>
    <row r="325" spans="1:45" ht="15.75">
      <c r="A325" s="705">
        <v>45720</v>
      </c>
      <c r="B325" s="706">
        <v>203</v>
      </c>
      <c r="C325" s="707">
        <v>0.4375</v>
      </c>
      <c r="D325" s="708">
        <v>2501856</v>
      </c>
      <c r="E325" s="708" t="s">
        <v>39</v>
      </c>
      <c r="F325" s="708" t="s">
        <v>55</v>
      </c>
      <c r="G325" s="49">
        <v>14.16</v>
      </c>
      <c r="H325" s="687"/>
      <c r="I325" s="689"/>
      <c r="J325" s="709"/>
      <c r="K325" s="690"/>
      <c r="L325" s="690"/>
      <c r="M325" s="690"/>
      <c r="N325" s="690"/>
      <c r="O325" s="690"/>
      <c r="P325" s="690"/>
      <c r="Q325" s="690"/>
      <c r="R325" s="690"/>
      <c r="S325" s="690"/>
      <c r="T325" s="690"/>
      <c r="U325" s="690"/>
      <c r="V325" s="710">
        <v>76.55</v>
      </c>
      <c r="W325" s="710">
        <v>7.0000000000000007E-2</v>
      </c>
      <c r="X325" s="710">
        <v>21.85</v>
      </c>
      <c r="Y325" s="689">
        <v>4</v>
      </c>
      <c r="Z325" s="666">
        <v>55</v>
      </c>
      <c r="AA325" s="709"/>
      <c r="AB325" s="709"/>
      <c r="AC325" s="709" t="s">
        <v>27</v>
      </c>
      <c r="AD325" s="709" t="s">
        <v>484</v>
      </c>
      <c r="AE325" s="709" t="s">
        <v>55</v>
      </c>
      <c r="AF325" s="709" t="s">
        <v>55</v>
      </c>
      <c r="AG325" s="709" t="s">
        <v>55</v>
      </c>
      <c r="AH325" s="711" t="s">
        <v>32</v>
      </c>
      <c r="AI325" s="709" t="s">
        <v>4378</v>
      </c>
      <c r="AJ325" s="700"/>
      <c r="AK325" s="606"/>
      <c r="AL325" s="701"/>
      <c r="AM325" s="702"/>
      <c r="AN325" s="702"/>
      <c r="AO325" s="702"/>
      <c r="AP325" s="664"/>
      <c r="AQ325" s="664"/>
      <c r="AR325" s="666"/>
      <c r="AS325" s="607"/>
    </row>
    <row r="326" spans="1:45" ht="15.75">
      <c r="A326" s="705">
        <v>45721</v>
      </c>
      <c r="B326" s="706">
        <v>203</v>
      </c>
      <c r="C326" s="707">
        <v>0.4375</v>
      </c>
      <c r="D326" s="708">
        <v>2501876</v>
      </c>
      <c r="E326" s="708" t="s">
        <v>39</v>
      </c>
      <c r="F326" s="708" t="s">
        <v>55</v>
      </c>
      <c r="G326" s="49">
        <v>14.2</v>
      </c>
      <c r="H326" s="687"/>
      <c r="I326" s="689"/>
      <c r="J326" s="709"/>
      <c r="K326" s="690">
        <v>6.99</v>
      </c>
      <c r="L326" s="690">
        <v>38.880000000000003</v>
      </c>
      <c r="M326" s="690">
        <v>10.48</v>
      </c>
      <c r="N326" s="690">
        <v>19</v>
      </c>
      <c r="O326" s="690">
        <f>GG[[#This Row],[G 900µ]]+GG[[#This Row],[G 800µ]]+GG[[#This Row],[G 710µ]]</f>
        <v>68.36</v>
      </c>
      <c r="P326" s="690"/>
      <c r="Q326" s="690">
        <v>17.88</v>
      </c>
      <c r="R326" s="690"/>
      <c r="S326" s="690"/>
      <c r="T326" s="690">
        <v>4.28</v>
      </c>
      <c r="U326" s="690">
        <v>1</v>
      </c>
      <c r="V326" s="710">
        <v>76.39</v>
      </c>
      <c r="W326" s="710">
        <v>0.17</v>
      </c>
      <c r="X326" s="710">
        <v>21.37</v>
      </c>
      <c r="Y326" s="689">
        <v>8</v>
      </c>
      <c r="Z326" s="666">
        <v>74</v>
      </c>
      <c r="AA326" s="709"/>
      <c r="AB326" s="709"/>
      <c r="AC326" s="709" t="s">
        <v>27</v>
      </c>
      <c r="AD326" s="709" t="s">
        <v>484</v>
      </c>
      <c r="AE326" s="709" t="s">
        <v>55</v>
      </c>
      <c r="AF326" s="709" t="s">
        <v>55</v>
      </c>
      <c r="AG326" s="709" t="s">
        <v>55</v>
      </c>
      <c r="AH326" s="711" t="s">
        <v>32</v>
      </c>
      <c r="AI326" s="709" t="s">
        <v>4379</v>
      </c>
      <c r="AJ326" s="700"/>
      <c r="AK326" s="606"/>
      <c r="AL326" s="701"/>
      <c r="AM326" s="702"/>
      <c r="AN326" s="702"/>
      <c r="AO326" s="702"/>
      <c r="AP326" s="664"/>
      <c r="AQ326" s="664"/>
      <c r="AR326" s="666"/>
      <c r="AS326" s="607"/>
    </row>
    <row r="327" spans="1:45" ht="15.75">
      <c r="A327" s="56">
        <v>45721</v>
      </c>
      <c r="B327" s="41">
        <v>203</v>
      </c>
      <c r="C327" s="117">
        <v>0.45833333333333331</v>
      </c>
      <c r="D327" s="54">
        <v>2501869</v>
      </c>
      <c r="E327" s="708" t="s">
        <v>39</v>
      </c>
      <c r="F327" s="708" t="s">
        <v>55</v>
      </c>
      <c r="G327" s="49">
        <v>14.27</v>
      </c>
      <c r="H327" s="49"/>
      <c r="I327" s="45"/>
      <c r="J327" s="40"/>
      <c r="K327" s="47"/>
      <c r="L327" s="47"/>
      <c r="M327" s="47"/>
      <c r="N327" s="47"/>
      <c r="O327" s="690"/>
      <c r="P327" s="47"/>
      <c r="Q327" s="47"/>
      <c r="R327" s="47"/>
      <c r="S327" s="47"/>
      <c r="T327" s="47"/>
      <c r="U327" s="47"/>
      <c r="V327" s="55">
        <v>76.09</v>
      </c>
      <c r="W327" s="55">
        <v>-0.28000000000000003</v>
      </c>
      <c r="X327" s="55">
        <v>21.67</v>
      </c>
      <c r="Y327" s="689"/>
      <c r="Z327" s="666"/>
      <c r="AA327" s="40"/>
      <c r="AB327" s="40" t="s">
        <v>4311</v>
      </c>
      <c r="AC327" s="40"/>
      <c r="AD327" s="709" t="s">
        <v>484</v>
      </c>
      <c r="AE327" s="709" t="s">
        <v>55</v>
      </c>
      <c r="AF327" s="709" t="s">
        <v>55</v>
      </c>
      <c r="AG327" s="709" t="s">
        <v>55</v>
      </c>
      <c r="AH327" s="711" t="s">
        <v>32</v>
      </c>
      <c r="AI327" s="40" t="s">
        <v>4380</v>
      </c>
    </row>
    <row r="328" spans="1:45" ht="15.75">
      <c r="A328" s="56">
        <v>45721</v>
      </c>
      <c r="B328" s="41">
        <v>203</v>
      </c>
      <c r="C328" s="117">
        <v>0.52083333333333337</v>
      </c>
      <c r="D328" s="54">
        <v>2501891</v>
      </c>
      <c r="E328" s="708" t="s">
        <v>21</v>
      </c>
      <c r="F328" s="708" t="s">
        <v>55</v>
      </c>
      <c r="G328" s="49">
        <v>14.26</v>
      </c>
      <c r="H328" s="49"/>
      <c r="I328" s="45"/>
      <c r="J328" s="40"/>
      <c r="K328" s="47"/>
      <c r="L328" s="47"/>
      <c r="M328" s="47"/>
      <c r="N328" s="47"/>
      <c r="O328" s="690"/>
      <c r="P328" s="47"/>
      <c r="Q328" s="47"/>
      <c r="R328" s="47"/>
      <c r="S328" s="47"/>
      <c r="T328" s="47"/>
      <c r="U328" s="47"/>
      <c r="V328" s="55">
        <v>77.489999999999995</v>
      </c>
      <c r="W328" s="55">
        <v>-0.38</v>
      </c>
      <c r="X328" s="55">
        <v>23.69</v>
      </c>
      <c r="Y328" s="689">
        <v>6</v>
      </c>
      <c r="Z328" s="666">
        <v>38</v>
      </c>
      <c r="AA328" s="40"/>
      <c r="AB328" s="40"/>
      <c r="AC328" s="40" t="s">
        <v>46</v>
      </c>
      <c r="AD328" s="709" t="s">
        <v>484</v>
      </c>
      <c r="AE328" s="709" t="s">
        <v>55</v>
      </c>
      <c r="AF328" s="709" t="s">
        <v>55</v>
      </c>
      <c r="AG328" s="709" t="s">
        <v>55</v>
      </c>
      <c r="AH328" s="711" t="s">
        <v>32</v>
      </c>
      <c r="AI328" s="40" t="s">
        <v>4381</v>
      </c>
    </row>
    <row r="329" spans="1:45" ht="15.75">
      <c r="A329" s="56">
        <v>45722</v>
      </c>
      <c r="B329" s="41">
        <v>203</v>
      </c>
      <c r="C329" s="117">
        <v>0.47916666666666669</v>
      </c>
      <c r="D329" s="54">
        <v>2501922</v>
      </c>
      <c r="E329" s="708" t="s">
        <v>39</v>
      </c>
      <c r="F329" s="708" t="s">
        <v>55</v>
      </c>
      <c r="G329" s="49">
        <v>14.32</v>
      </c>
      <c r="H329" s="49"/>
      <c r="I329" s="45"/>
      <c r="J329" s="40"/>
      <c r="K329" s="47"/>
      <c r="L329" s="47"/>
      <c r="M329" s="47"/>
      <c r="N329" s="47"/>
      <c r="O329" s="690"/>
      <c r="P329" s="47"/>
      <c r="Q329" s="47"/>
      <c r="R329" s="47"/>
      <c r="S329" s="47"/>
      <c r="T329" s="47"/>
      <c r="U329" s="47"/>
      <c r="V329" s="55">
        <v>76.540000000000006</v>
      </c>
      <c r="W329" s="55">
        <v>7.0000000000000007E-2</v>
      </c>
      <c r="X329" s="55">
        <v>22.9</v>
      </c>
      <c r="Y329" s="689">
        <v>7</v>
      </c>
      <c r="Z329" s="666">
        <v>40</v>
      </c>
      <c r="AA329" s="40"/>
      <c r="AB329" s="40"/>
      <c r="AC329" s="40" t="s">
        <v>46</v>
      </c>
      <c r="AD329" s="709" t="s">
        <v>484</v>
      </c>
      <c r="AE329" s="709" t="s">
        <v>55</v>
      </c>
      <c r="AF329" s="709" t="s">
        <v>55</v>
      </c>
      <c r="AG329" s="709" t="s">
        <v>55</v>
      </c>
      <c r="AH329" s="711" t="s">
        <v>32</v>
      </c>
      <c r="AI329" s="40" t="s">
        <v>4382</v>
      </c>
    </row>
    <row r="330" spans="1:45" ht="15.75">
      <c r="A330" s="56">
        <v>45723</v>
      </c>
      <c r="B330" s="41">
        <v>303</v>
      </c>
      <c r="C330" s="117">
        <v>0.5</v>
      </c>
      <c r="D330" s="54">
        <v>2501950</v>
      </c>
      <c r="E330" s="708" t="s">
        <v>39</v>
      </c>
      <c r="F330" s="708" t="s">
        <v>55</v>
      </c>
      <c r="G330" s="49">
        <v>14.2</v>
      </c>
      <c r="H330" s="49"/>
      <c r="I330" s="45"/>
      <c r="J330" s="40"/>
      <c r="K330" s="47"/>
      <c r="L330" s="47"/>
      <c r="M330" s="47"/>
      <c r="N330" s="47"/>
      <c r="O330" s="690"/>
      <c r="P330" s="47"/>
      <c r="Q330" s="47"/>
      <c r="R330" s="47"/>
      <c r="S330" s="47"/>
      <c r="T330" s="47"/>
      <c r="U330" s="47"/>
      <c r="V330" s="55">
        <v>77.47</v>
      </c>
      <c r="W330" s="55">
        <v>-0.42</v>
      </c>
      <c r="X330" s="55">
        <v>22.55</v>
      </c>
      <c r="Y330" s="689">
        <v>8</v>
      </c>
      <c r="Z330" s="666">
        <v>50</v>
      </c>
      <c r="AA330" s="40"/>
      <c r="AB330" s="40"/>
      <c r="AC330" s="40" t="s">
        <v>27</v>
      </c>
      <c r="AD330" s="709" t="s">
        <v>484</v>
      </c>
      <c r="AE330" s="709" t="s">
        <v>55</v>
      </c>
      <c r="AF330" s="709" t="s">
        <v>55</v>
      </c>
      <c r="AG330" s="709" t="s">
        <v>55</v>
      </c>
      <c r="AH330" s="711" t="s">
        <v>32</v>
      </c>
      <c r="AI330" s="40" t="s">
        <v>4383</v>
      </c>
    </row>
    <row r="331" spans="1:45" ht="15.75">
      <c r="A331" s="56">
        <v>45723</v>
      </c>
      <c r="B331" s="41">
        <v>303</v>
      </c>
      <c r="C331" s="117">
        <v>0.53125</v>
      </c>
      <c r="D331" s="54">
        <v>2501958</v>
      </c>
      <c r="E331" s="708" t="s">
        <v>39</v>
      </c>
      <c r="F331" s="708" t="s">
        <v>55</v>
      </c>
      <c r="G331" s="49">
        <v>14.32</v>
      </c>
      <c r="H331" s="49"/>
      <c r="I331" s="45"/>
      <c r="J331" s="40"/>
      <c r="K331" s="47"/>
      <c r="L331" s="47"/>
      <c r="M331" s="47"/>
      <c r="N331" s="47"/>
      <c r="O331" s="690"/>
      <c r="P331" s="47"/>
      <c r="Q331" s="47"/>
      <c r="R331" s="47"/>
      <c r="S331" s="47"/>
      <c r="T331" s="47"/>
      <c r="U331" s="47"/>
      <c r="V331" s="55">
        <v>77.599999999999994</v>
      </c>
      <c r="W331" s="55">
        <v>-0.4</v>
      </c>
      <c r="X331" s="55">
        <v>23</v>
      </c>
      <c r="Y331" s="689">
        <v>7</v>
      </c>
      <c r="Z331" s="666">
        <v>48</v>
      </c>
      <c r="AA331" s="40"/>
      <c r="AB331" s="40"/>
      <c r="AC331" s="40" t="s">
        <v>27</v>
      </c>
      <c r="AD331" s="709" t="s">
        <v>484</v>
      </c>
      <c r="AE331" s="709" t="s">
        <v>55</v>
      </c>
      <c r="AF331" s="709" t="s">
        <v>55</v>
      </c>
      <c r="AG331" s="709" t="s">
        <v>55</v>
      </c>
      <c r="AH331" s="711" t="s">
        <v>32</v>
      </c>
      <c r="AI331" s="1282" t="s">
        <v>4384</v>
      </c>
    </row>
    <row r="332" spans="1:45" ht="15.75">
      <c r="A332" s="56">
        <v>45726</v>
      </c>
      <c r="B332" s="41">
        <v>303</v>
      </c>
      <c r="C332" s="117">
        <v>0.39583333333333331</v>
      </c>
      <c r="D332" s="54">
        <v>2502048</v>
      </c>
      <c r="E332" s="708" t="s">
        <v>39</v>
      </c>
      <c r="F332" s="708" t="s">
        <v>55</v>
      </c>
      <c r="G332" s="49">
        <v>14.33</v>
      </c>
      <c r="H332" s="49"/>
      <c r="I332" s="45">
        <v>14.4</v>
      </c>
      <c r="J332" s="40"/>
      <c r="K332" s="690">
        <v>5.26</v>
      </c>
      <c r="L332" s="47">
        <v>33.5</v>
      </c>
      <c r="M332" s="47">
        <v>11.9</v>
      </c>
      <c r="N332" s="47">
        <v>21</v>
      </c>
      <c r="O332" s="690">
        <f>GG[[#This Row],[G 900µ]]+GG[[#This Row],[G 800µ]]+GG[[#This Row],[G 710µ]]</f>
        <v>66.400000000000006</v>
      </c>
      <c r="P332" s="47"/>
      <c r="Q332" s="47">
        <v>21.1</v>
      </c>
      <c r="R332" s="47"/>
      <c r="S332" s="47"/>
      <c r="T332" s="47">
        <v>5.14</v>
      </c>
      <c r="U332" s="47">
        <v>1</v>
      </c>
      <c r="V332" s="55">
        <v>78.430000000000007</v>
      </c>
      <c r="W332" s="55">
        <v>-0.51</v>
      </c>
      <c r="X332" s="55">
        <v>21.84</v>
      </c>
      <c r="Y332" s="689">
        <v>9</v>
      </c>
      <c r="Z332" s="666">
        <v>58</v>
      </c>
      <c r="AA332" s="40"/>
      <c r="AB332" s="40"/>
      <c r="AC332" s="40" t="s">
        <v>27</v>
      </c>
      <c r="AD332" s="709" t="s">
        <v>484</v>
      </c>
      <c r="AE332" s="709" t="s">
        <v>55</v>
      </c>
      <c r="AF332" s="709" t="s">
        <v>55</v>
      </c>
      <c r="AG332" s="709" t="s">
        <v>55</v>
      </c>
      <c r="AH332" s="711" t="s">
        <v>32</v>
      </c>
      <c r="AI332" s="40" t="s">
        <v>4385</v>
      </c>
    </row>
    <row r="333" spans="1:45" ht="15.75">
      <c r="A333" s="56">
        <v>45727</v>
      </c>
      <c r="B333" s="41">
        <v>303</v>
      </c>
      <c r="C333" s="117">
        <v>0.35416666666666669</v>
      </c>
      <c r="D333" s="54">
        <v>2502063</v>
      </c>
      <c r="E333" s="708" t="s">
        <v>39</v>
      </c>
      <c r="F333" s="708" t="s">
        <v>55</v>
      </c>
      <c r="G333" s="49">
        <v>14.28</v>
      </c>
      <c r="H333" s="49"/>
      <c r="I333" s="45"/>
      <c r="J333" s="40">
        <v>0.68700000000000006</v>
      </c>
      <c r="K333" s="47"/>
      <c r="L333" s="47"/>
      <c r="M333" s="47"/>
      <c r="N333" s="47"/>
      <c r="O333" s="690"/>
      <c r="P333" s="47"/>
      <c r="Q333" s="47"/>
      <c r="R333" s="47"/>
      <c r="S333" s="47"/>
      <c r="T333" s="47"/>
      <c r="U333" s="47"/>
      <c r="V333" s="55">
        <v>77.400000000000006</v>
      </c>
      <c r="W333" s="55">
        <v>-0.12</v>
      </c>
      <c r="X333" s="55">
        <v>23.35</v>
      </c>
      <c r="Y333" s="689">
        <v>4</v>
      </c>
      <c r="Z333" s="666">
        <v>40</v>
      </c>
      <c r="AA333" s="40"/>
      <c r="AB333" s="40"/>
      <c r="AC333" s="40" t="s">
        <v>27</v>
      </c>
      <c r="AD333" s="709" t="s">
        <v>484</v>
      </c>
      <c r="AE333" s="709" t="s">
        <v>55</v>
      </c>
      <c r="AF333" s="709" t="s">
        <v>55</v>
      </c>
      <c r="AG333" s="709" t="s">
        <v>55</v>
      </c>
      <c r="AH333" s="711" t="s">
        <v>32</v>
      </c>
      <c r="AI333" s="40" t="s">
        <v>4386</v>
      </c>
    </row>
    <row r="334" spans="1:45" ht="15.75">
      <c r="A334" s="56">
        <v>45729</v>
      </c>
      <c r="B334" s="41">
        <v>303</v>
      </c>
      <c r="C334" s="117">
        <v>0.39583333333333331</v>
      </c>
      <c r="D334" s="54">
        <v>2502150</v>
      </c>
      <c r="E334" s="708" t="s">
        <v>39</v>
      </c>
      <c r="F334" s="708" t="s">
        <v>55</v>
      </c>
      <c r="G334" s="49">
        <v>14.36</v>
      </c>
      <c r="H334" s="49"/>
      <c r="I334" s="45">
        <v>14.15</v>
      </c>
      <c r="J334" s="40">
        <v>0.69</v>
      </c>
      <c r="K334" s="690">
        <v>4.04</v>
      </c>
      <c r="L334" s="47">
        <v>34</v>
      </c>
      <c r="M334" s="47">
        <v>10.78</v>
      </c>
      <c r="N334" s="47">
        <v>19.559999999999999</v>
      </c>
      <c r="O334" s="690">
        <f>GG[[#This Row],[G 900µ]]+GG[[#This Row],[G 800µ]]+GG[[#This Row],[G 710µ]]</f>
        <v>64.34</v>
      </c>
      <c r="P334" s="47"/>
      <c r="Q334" s="47">
        <v>22</v>
      </c>
      <c r="R334" s="47"/>
      <c r="S334" s="47"/>
      <c r="T334" s="47">
        <v>5.76</v>
      </c>
      <c r="U334" s="47">
        <v>2.12</v>
      </c>
      <c r="V334" s="55">
        <v>78.45</v>
      </c>
      <c r="W334" s="55">
        <v>-0.44</v>
      </c>
      <c r="X334" s="55">
        <v>22.48</v>
      </c>
      <c r="Y334" s="689">
        <v>5</v>
      </c>
      <c r="Z334" s="666">
        <v>50</v>
      </c>
      <c r="AA334" s="40"/>
      <c r="AB334" s="40"/>
      <c r="AC334" s="40" t="s">
        <v>27</v>
      </c>
      <c r="AD334" s="709" t="s">
        <v>484</v>
      </c>
      <c r="AE334" s="709" t="s">
        <v>55</v>
      </c>
      <c r="AF334" s="709" t="s">
        <v>55</v>
      </c>
      <c r="AG334" s="709" t="s">
        <v>55</v>
      </c>
      <c r="AH334" s="711" t="s">
        <v>32</v>
      </c>
      <c r="AI334" s="40" t="s">
        <v>4387</v>
      </c>
    </row>
    <row r="335" spans="1:45" ht="15.75">
      <c r="A335" s="56">
        <v>45730</v>
      </c>
      <c r="B335" s="41">
        <v>303</v>
      </c>
      <c r="C335" s="117">
        <v>0.4375</v>
      </c>
      <c r="D335" s="54">
        <v>2502185</v>
      </c>
      <c r="E335" s="708" t="s">
        <v>39</v>
      </c>
      <c r="F335" s="708" t="s">
        <v>55</v>
      </c>
      <c r="G335" s="49">
        <v>14.18</v>
      </c>
      <c r="H335" s="49"/>
      <c r="I335" s="45"/>
      <c r="J335" s="40">
        <v>0.66900000000000004</v>
      </c>
      <c r="K335" s="690">
        <v>5</v>
      </c>
      <c r="L335" s="47">
        <v>32</v>
      </c>
      <c r="M335" s="47">
        <v>13</v>
      </c>
      <c r="N335" s="47">
        <v>19</v>
      </c>
      <c r="O335" s="690">
        <f>GG[[#This Row],[G 900µ]]+GG[[#This Row],[G 800µ]]+GG[[#This Row],[G 710µ]]</f>
        <v>64</v>
      </c>
      <c r="P335" s="47"/>
      <c r="Q335" s="47">
        <v>21</v>
      </c>
      <c r="R335" s="47"/>
      <c r="S335" s="47"/>
      <c r="T335" s="47">
        <v>6</v>
      </c>
      <c r="U335" s="47">
        <v>1</v>
      </c>
      <c r="V335" s="55">
        <v>77.739999999999995</v>
      </c>
      <c r="W335" s="55">
        <v>-0.06</v>
      </c>
      <c r="X335" s="55">
        <v>21.9</v>
      </c>
      <c r="Y335" s="689">
        <v>4</v>
      </c>
      <c r="Z335" s="666">
        <v>40</v>
      </c>
      <c r="AA335" s="40"/>
      <c r="AB335" s="40"/>
      <c r="AC335" s="40" t="s">
        <v>27</v>
      </c>
      <c r="AD335" s="709" t="s">
        <v>484</v>
      </c>
      <c r="AE335" s="709" t="s">
        <v>55</v>
      </c>
      <c r="AF335" s="709" t="s">
        <v>55</v>
      </c>
      <c r="AG335" s="709" t="s">
        <v>55</v>
      </c>
      <c r="AH335" s="711" t="s">
        <v>32</v>
      </c>
      <c r="AI335" s="40" t="s">
        <v>4388</v>
      </c>
    </row>
    <row r="336" spans="1:45" ht="15.75">
      <c r="A336" s="56">
        <v>45730</v>
      </c>
      <c r="B336" s="41">
        <v>303</v>
      </c>
      <c r="C336" s="117">
        <v>0.47916666666666669</v>
      </c>
      <c r="D336" s="54">
        <v>2502189</v>
      </c>
      <c r="E336" s="708" t="s">
        <v>39</v>
      </c>
      <c r="F336" s="708" t="s">
        <v>55</v>
      </c>
      <c r="G336" s="49">
        <v>14.44</v>
      </c>
      <c r="H336" s="49"/>
      <c r="I336" s="45"/>
      <c r="J336" s="40"/>
      <c r="K336" s="47"/>
      <c r="L336" s="47"/>
      <c r="M336" s="47"/>
      <c r="N336" s="47"/>
      <c r="O336" s="690"/>
      <c r="P336" s="47"/>
      <c r="Q336" s="47"/>
      <c r="R336" s="47"/>
      <c r="S336" s="47"/>
      <c r="T336" s="47"/>
      <c r="U336" s="47"/>
      <c r="V336" s="55">
        <v>77.739999999999995</v>
      </c>
      <c r="W336" s="55">
        <v>-0.06</v>
      </c>
      <c r="X336" s="55">
        <v>21.9</v>
      </c>
      <c r="Y336" s="689">
        <v>6</v>
      </c>
      <c r="Z336" s="666">
        <v>44</v>
      </c>
      <c r="AA336" s="40"/>
      <c r="AB336" s="40"/>
      <c r="AC336" s="40" t="s">
        <v>27</v>
      </c>
      <c r="AD336" s="709" t="s">
        <v>484</v>
      </c>
      <c r="AE336" s="709" t="s">
        <v>55</v>
      </c>
      <c r="AF336" s="709" t="s">
        <v>55</v>
      </c>
      <c r="AG336" s="709" t="s">
        <v>55</v>
      </c>
      <c r="AH336" s="711" t="s">
        <v>32</v>
      </c>
      <c r="AI336" s="40" t="s">
        <v>4389</v>
      </c>
    </row>
    <row r="337" spans="1:35" ht="15.75">
      <c r="A337" s="56">
        <v>45730</v>
      </c>
      <c r="B337" s="41">
        <v>303</v>
      </c>
      <c r="C337" s="117">
        <v>0.58333333333333337</v>
      </c>
      <c r="D337" s="54">
        <v>2502194</v>
      </c>
      <c r="E337" s="708" t="s">
        <v>39</v>
      </c>
      <c r="F337" s="708" t="s">
        <v>55</v>
      </c>
      <c r="G337" s="49">
        <v>14.18</v>
      </c>
      <c r="H337" s="49"/>
      <c r="I337" s="45"/>
      <c r="J337" s="40"/>
      <c r="K337" s="47"/>
      <c r="L337" s="47"/>
      <c r="M337" s="47"/>
      <c r="N337" s="47"/>
      <c r="O337" s="690"/>
      <c r="P337" s="47"/>
      <c r="Q337" s="47"/>
      <c r="R337" s="47"/>
      <c r="S337" s="47"/>
      <c r="T337" s="47"/>
      <c r="U337" s="47"/>
      <c r="V337" s="55">
        <v>77.739999999999995</v>
      </c>
      <c r="W337" s="55">
        <v>-0.06</v>
      </c>
      <c r="X337" s="55">
        <v>21.9</v>
      </c>
      <c r="Y337" s="689">
        <v>5</v>
      </c>
      <c r="Z337" s="666">
        <v>40</v>
      </c>
      <c r="AA337" s="40"/>
      <c r="AB337" s="40"/>
      <c r="AC337" s="40" t="s">
        <v>27</v>
      </c>
      <c r="AD337" s="709" t="s">
        <v>484</v>
      </c>
      <c r="AE337" s="709" t="s">
        <v>55</v>
      </c>
      <c r="AF337" s="709" t="s">
        <v>55</v>
      </c>
      <c r="AG337" s="709" t="s">
        <v>55</v>
      </c>
      <c r="AH337" s="711" t="s">
        <v>32</v>
      </c>
      <c r="AI337" s="40" t="s">
        <v>4390</v>
      </c>
    </row>
    <row r="338" spans="1:35" ht="15.75">
      <c r="A338" s="56">
        <v>45733</v>
      </c>
      <c r="B338" s="41">
        <v>303</v>
      </c>
      <c r="C338" s="117">
        <v>0.52083333333333337</v>
      </c>
      <c r="D338" s="54">
        <v>2502301</v>
      </c>
      <c r="E338" s="708" t="s">
        <v>39</v>
      </c>
      <c r="F338" s="708" t="s">
        <v>55</v>
      </c>
      <c r="G338" s="49">
        <v>14.19</v>
      </c>
      <c r="H338" s="49"/>
      <c r="I338" s="45"/>
      <c r="J338" s="40"/>
      <c r="K338" s="47"/>
      <c r="L338" s="47"/>
      <c r="M338" s="47"/>
      <c r="N338" s="47"/>
      <c r="O338" s="690"/>
      <c r="P338" s="47"/>
      <c r="Q338" s="47"/>
      <c r="R338" s="47"/>
      <c r="S338" s="47"/>
      <c r="T338" s="47"/>
      <c r="U338" s="47"/>
      <c r="V338" s="55">
        <v>76.16</v>
      </c>
      <c r="W338" s="55">
        <v>0.15</v>
      </c>
      <c r="X338" s="55">
        <v>23.01</v>
      </c>
      <c r="Y338" s="689">
        <v>3</v>
      </c>
      <c r="Z338" s="666">
        <v>35</v>
      </c>
      <c r="AA338" s="40"/>
      <c r="AB338" s="40"/>
      <c r="AC338" s="40" t="s">
        <v>27</v>
      </c>
      <c r="AD338" s="709" t="s">
        <v>484</v>
      </c>
      <c r="AE338" s="709" t="s">
        <v>55</v>
      </c>
      <c r="AF338" s="709" t="s">
        <v>55</v>
      </c>
      <c r="AG338" s="709" t="s">
        <v>55</v>
      </c>
      <c r="AH338" s="711" t="s">
        <v>32</v>
      </c>
      <c r="AI338" s="40" t="s">
        <v>4391</v>
      </c>
    </row>
    <row r="339" spans="1:35" ht="15.75">
      <c r="A339" s="56">
        <v>45734</v>
      </c>
      <c r="B339" s="41">
        <v>303</v>
      </c>
      <c r="C339" s="117">
        <v>0.39583333333333331</v>
      </c>
      <c r="D339" s="54">
        <v>2502327</v>
      </c>
      <c r="E339" s="708" t="s">
        <v>39</v>
      </c>
      <c r="F339" s="708" t="s">
        <v>55</v>
      </c>
      <c r="G339" s="49">
        <v>14.32</v>
      </c>
      <c r="H339" s="49"/>
      <c r="I339" s="45">
        <v>14.4</v>
      </c>
      <c r="J339" s="40">
        <v>0.62</v>
      </c>
      <c r="K339" s="690">
        <v>5.0999999999999996</v>
      </c>
      <c r="L339" s="47">
        <v>35.26</v>
      </c>
      <c r="M339" s="47">
        <v>11.8</v>
      </c>
      <c r="N339" s="47">
        <v>19.8</v>
      </c>
      <c r="O339" s="690">
        <f>GG[[#This Row],[G 900µ]]+GG[[#This Row],[G 800µ]]+GG[[#This Row],[G 710µ]]</f>
        <v>66.86</v>
      </c>
      <c r="P339" s="47"/>
      <c r="Q339" s="47">
        <v>19.239999999999998</v>
      </c>
      <c r="R339" s="47"/>
      <c r="S339" s="47"/>
      <c r="T339" s="47">
        <v>4.5</v>
      </c>
      <c r="U339" s="47">
        <v>4.04</v>
      </c>
      <c r="V339" s="55">
        <v>76.81</v>
      </c>
      <c r="W339" s="55">
        <v>-0.2</v>
      </c>
      <c r="X339" s="55">
        <v>22.97</v>
      </c>
      <c r="Y339" s="689">
        <v>5</v>
      </c>
      <c r="Z339" s="666">
        <v>30</v>
      </c>
      <c r="AA339" s="40"/>
      <c r="AB339" s="40"/>
      <c r="AC339" s="40" t="s">
        <v>27</v>
      </c>
      <c r="AD339" s="709" t="s">
        <v>484</v>
      </c>
      <c r="AE339" s="709" t="s">
        <v>55</v>
      </c>
      <c r="AF339" s="709" t="s">
        <v>55</v>
      </c>
      <c r="AG339" s="709" t="s">
        <v>55</v>
      </c>
      <c r="AH339" s="711" t="s">
        <v>32</v>
      </c>
      <c r="AI339" s="40" t="s">
        <v>4392</v>
      </c>
    </row>
    <row r="340" spans="1:35" ht="15.75">
      <c r="A340" s="56">
        <v>45754</v>
      </c>
      <c r="B340" s="41">
        <v>104</v>
      </c>
      <c r="C340" s="117">
        <v>0.58680555555555558</v>
      </c>
      <c r="D340" s="54">
        <v>2502858</v>
      </c>
      <c r="E340" s="708" t="s">
        <v>39</v>
      </c>
      <c r="F340" s="708" t="s">
        <v>55</v>
      </c>
      <c r="G340" s="49">
        <v>14.65</v>
      </c>
      <c r="H340" s="49"/>
      <c r="I340" s="45">
        <v>14.9</v>
      </c>
      <c r="J340" s="40">
        <v>0.69199999999999995</v>
      </c>
      <c r="K340" s="690">
        <v>7.16</v>
      </c>
      <c r="L340" s="47">
        <v>36.46</v>
      </c>
      <c r="M340" s="47">
        <v>9.8800000000000008</v>
      </c>
      <c r="N340" s="47">
        <v>19.5</v>
      </c>
      <c r="O340" s="690">
        <f>GG[[#This Row],[G 900µ]]+GG[[#This Row],[G 800µ]]+GG[[#This Row],[G 710µ]]</f>
        <v>65.84</v>
      </c>
      <c r="P340" s="47"/>
      <c r="Q340" s="47">
        <v>18.5</v>
      </c>
      <c r="R340" s="47"/>
      <c r="S340" s="47"/>
      <c r="T340" s="47">
        <v>4.5</v>
      </c>
      <c r="U340" s="47">
        <v>1.34</v>
      </c>
      <c r="V340" s="55">
        <v>76.13</v>
      </c>
      <c r="W340" s="55">
        <v>-0.16</v>
      </c>
      <c r="X340" s="55">
        <v>24</v>
      </c>
      <c r="Y340" s="689">
        <v>5</v>
      </c>
      <c r="Z340" s="666">
        <v>90</v>
      </c>
      <c r="AA340" s="40"/>
      <c r="AB340" s="40"/>
      <c r="AC340" s="40" t="s">
        <v>27</v>
      </c>
      <c r="AD340" s="709" t="s">
        <v>484</v>
      </c>
      <c r="AE340" s="709" t="s">
        <v>55</v>
      </c>
      <c r="AF340" s="709" t="s">
        <v>55</v>
      </c>
      <c r="AG340" s="709" t="s">
        <v>55</v>
      </c>
      <c r="AH340" s="711" t="s">
        <v>32</v>
      </c>
      <c r="AI340" s="40" t="s">
        <v>4393</v>
      </c>
    </row>
    <row r="341" spans="1:35" ht="15.75">
      <c r="A341" s="56">
        <v>45756</v>
      </c>
      <c r="B341" s="41">
        <v>104</v>
      </c>
      <c r="C341" s="117">
        <v>0.41666666666666669</v>
      </c>
      <c r="D341" s="54">
        <v>2502931</v>
      </c>
      <c r="E341" s="708" t="s">
        <v>39</v>
      </c>
      <c r="F341" s="708" t="s">
        <v>55</v>
      </c>
      <c r="G341" s="49">
        <v>14.18</v>
      </c>
      <c r="H341" s="49"/>
      <c r="I341" s="45">
        <v>14.3</v>
      </c>
      <c r="J341" s="40"/>
      <c r="K341" s="690">
        <v>9.16</v>
      </c>
      <c r="L341" s="47">
        <v>38.76</v>
      </c>
      <c r="M341" s="47">
        <v>9.8800000000000008</v>
      </c>
      <c r="N341" s="47">
        <v>17.2</v>
      </c>
      <c r="O341" s="690">
        <f>GG[[#This Row],[G 900µ]]+GG[[#This Row],[G 800µ]]+GG[[#This Row],[G 710µ]]</f>
        <v>65.84</v>
      </c>
      <c r="P341" s="47"/>
      <c r="Q341" s="47">
        <v>17.7</v>
      </c>
      <c r="R341" s="47"/>
      <c r="S341" s="47"/>
      <c r="T341" s="47">
        <v>5.4</v>
      </c>
      <c r="U341" s="47">
        <v>1.52</v>
      </c>
      <c r="V341" s="55"/>
      <c r="W341" s="55"/>
      <c r="X341" s="55"/>
      <c r="Y341" s="689"/>
      <c r="Z341" s="666"/>
      <c r="AA341" s="40"/>
      <c r="AB341" s="40"/>
      <c r="AC341" s="40"/>
      <c r="AD341" s="709" t="s">
        <v>484</v>
      </c>
      <c r="AE341" s="709" t="s">
        <v>55</v>
      </c>
      <c r="AF341" s="709" t="s">
        <v>55</v>
      </c>
      <c r="AG341" s="709" t="s">
        <v>55</v>
      </c>
      <c r="AH341" s="711" t="s">
        <v>32</v>
      </c>
      <c r="AI341" s="40" t="s">
        <v>4394</v>
      </c>
    </row>
    <row r="342" spans="1:35" ht="15.75">
      <c r="A342" s="56">
        <v>45757</v>
      </c>
      <c r="B342" s="41">
        <v>104</v>
      </c>
      <c r="C342" s="117">
        <v>0.4375</v>
      </c>
      <c r="D342" s="54">
        <v>2502975</v>
      </c>
      <c r="E342" s="708" t="s">
        <v>39</v>
      </c>
      <c r="F342" s="708" t="s">
        <v>55</v>
      </c>
      <c r="G342" s="49">
        <v>14.09</v>
      </c>
      <c r="H342" s="49"/>
      <c r="I342" s="45"/>
      <c r="J342" s="40"/>
      <c r="K342" s="690">
        <v>4.22</v>
      </c>
      <c r="L342" s="47">
        <v>26.66</v>
      </c>
      <c r="M342" s="47">
        <v>8.68</v>
      </c>
      <c r="N342" s="47">
        <v>21.14</v>
      </c>
      <c r="O342" s="690">
        <f>GG[[#This Row],[G 900µ]]+GG[[#This Row],[G 800µ]]+GG[[#This Row],[G 710µ]]</f>
        <v>56.480000000000004</v>
      </c>
      <c r="P342" s="47"/>
      <c r="Q342" s="47">
        <v>25.16</v>
      </c>
      <c r="R342" s="47"/>
      <c r="S342" s="47"/>
      <c r="T342" s="47">
        <v>10.28</v>
      </c>
      <c r="U342" s="47">
        <v>3.1</v>
      </c>
      <c r="V342" s="55">
        <v>78.23</v>
      </c>
      <c r="W342" s="55">
        <v>-0.63</v>
      </c>
      <c r="X342" s="55">
        <v>22.72</v>
      </c>
      <c r="Y342" s="689">
        <v>4</v>
      </c>
      <c r="Z342" s="666">
        <v>41</v>
      </c>
      <c r="AA342" s="40"/>
      <c r="AB342" s="40"/>
      <c r="AC342" s="40" t="s">
        <v>46</v>
      </c>
      <c r="AD342" s="709" t="s">
        <v>484</v>
      </c>
      <c r="AE342" s="709" t="s">
        <v>55</v>
      </c>
      <c r="AF342" s="709" t="s">
        <v>55</v>
      </c>
      <c r="AG342" s="709" t="s">
        <v>55</v>
      </c>
      <c r="AH342" s="711" t="s">
        <v>32</v>
      </c>
      <c r="AI342" s="40" t="s">
        <v>4395</v>
      </c>
    </row>
    <row r="343" spans="1:35" ht="15.75">
      <c r="A343" s="56">
        <v>45758</v>
      </c>
      <c r="B343" s="41">
        <v>104</v>
      </c>
      <c r="C343" s="117"/>
      <c r="D343" s="54">
        <v>2503009</v>
      </c>
      <c r="E343" s="708" t="s">
        <v>39</v>
      </c>
      <c r="F343" s="708" t="s">
        <v>55</v>
      </c>
      <c r="G343" s="49">
        <v>14.45</v>
      </c>
      <c r="H343" s="49"/>
      <c r="I343" s="45"/>
      <c r="J343" s="40"/>
      <c r="K343" s="47"/>
      <c r="L343" s="47"/>
      <c r="M343" s="47"/>
      <c r="N343" s="47"/>
      <c r="O343" s="690"/>
      <c r="P343" s="47"/>
      <c r="Q343" s="47"/>
      <c r="R343" s="47"/>
      <c r="S343" s="47"/>
      <c r="T343" s="47"/>
      <c r="U343" s="47"/>
      <c r="V343" s="55"/>
      <c r="W343" s="55"/>
      <c r="X343" s="55"/>
      <c r="Y343" s="689"/>
      <c r="Z343" s="666"/>
      <c r="AA343" s="40"/>
      <c r="AB343" s="40"/>
      <c r="AC343" s="40"/>
      <c r="AD343" s="709" t="s">
        <v>484</v>
      </c>
      <c r="AE343" s="709" t="s">
        <v>55</v>
      </c>
      <c r="AF343" s="709" t="s">
        <v>55</v>
      </c>
      <c r="AG343" s="709" t="s">
        <v>55</v>
      </c>
      <c r="AH343" s="711" t="s">
        <v>32</v>
      </c>
      <c r="AI343" s="40" t="s">
        <v>4396</v>
      </c>
    </row>
    <row r="344" spans="1:35" ht="15.75">
      <c r="A344" s="56">
        <v>45758</v>
      </c>
      <c r="B344" s="41">
        <v>104</v>
      </c>
      <c r="C344" s="117"/>
      <c r="D344" s="54">
        <v>2503013</v>
      </c>
      <c r="E344" s="708" t="s">
        <v>41</v>
      </c>
      <c r="F344" s="708" t="s">
        <v>55</v>
      </c>
      <c r="G344" s="49">
        <v>14.32</v>
      </c>
      <c r="H344" s="49"/>
      <c r="I344" s="45"/>
      <c r="J344" s="40"/>
      <c r="K344" s="47"/>
      <c r="L344" s="47"/>
      <c r="M344" s="47"/>
      <c r="N344" s="47"/>
      <c r="O344" s="690"/>
      <c r="P344" s="47"/>
      <c r="Q344" s="47"/>
      <c r="R344" s="47"/>
      <c r="S344" s="47"/>
      <c r="T344" s="47"/>
      <c r="U344" s="47"/>
      <c r="V344" s="55"/>
      <c r="W344" s="55"/>
      <c r="X344" s="55"/>
      <c r="Y344" s="689"/>
      <c r="Z344" s="666"/>
      <c r="AA344" s="40"/>
      <c r="AB344" s="40" t="s">
        <v>2720</v>
      </c>
      <c r="AC344" s="40"/>
      <c r="AD344" s="709" t="s">
        <v>484</v>
      </c>
      <c r="AE344" s="709" t="s">
        <v>55</v>
      </c>
      <c r="AF344" s="709" t="s">
        <v>55</v>
      </c>
      <c r="AG344" s="709" t="s">
        <v>55</v>
      </c>
      <c r="AH344" s="711" t="s">
        <v>32</v>
      </c>
      <c r="AI344" s="40" t="s">
        <v>4397</v>
      </c>
    </row>
    <row r="345" spans="1:35" ht="15.75">
      <c r="A345" s="56">
        <v>45761</v>
      </c>
      <c r="B345" s="41">
        <v>104</v>
      </c>
      <c r="C345" s="117"/>
      <c r="D345" s="54">
        <v>2503077</v>
      </c>
      <c r="E345" s="708" t="s">
        <v>60</v>
      </c>
      <c r="F345" s="708" t="s">
        <v>55</v>
      </c>
      <c r="G345" s="49">
        <v>14.66</v>
      </c>
      <c r="H345" s="49"/>
      <c r="I345" s="45">
        <v>14.41</v>
      </c>
      <c r="J345" s="40"/>
      <c r="K345" s="47">
        <v>9.5399999999999991</v>
      </c>
      <c r="L345" s="47">
        <v>40.520000000000003</v>
      </c>
      <c r="M345" s="47">
        <v>9.9</v>
      </c>
      <c r="N345" s="47">
        <v>14.92</v>
      </c>
      <c r="O345" s="690">
        <f>GG[[#This Row],[G 900µ]]+GG[[#This Row],[G 800µ]]+GG[[#This Row],[G 710µ]]</f>
        <v>65.34</v>
      </c>
      <c r="P345" s="47"/>
      <c r="Q345" s="47">
        <v>16.32</v>
      </c>
      <c r="R345" s="47"/>
      <c r="S345" s="47"/>
      <c r="T345" s="47">
        <v>5.5</v>
      </c>
      <c r="U345" s="47">
        <v>1.8</v>
      </c>
      <c r="V345" s="55">
        <v>74.87</v>
      </c>
      <c r="W345" s="55">
        <v>0.05</v>
      </c>
      <c r="X345" s="55">
        <v>22.56</v>
      </c>
      <c r="Y345" s="689">
        <v>5</v>
      </c>
      <c r="Z345" s="666">
        <v>45</v>
      </c>
      <c r="AA345" s="40"/>
      <c r="AB345" s="40" t="s">
        <v>4311</v>
      </c>
      <c r="AC345" s="40" t="s">
        <v>46</v>
      </c>
      <c r="AD345" s="709" t="s">
        <v>484</v>
      </c>
      <c r="AE345" s="709" t="s">
        <v>55</v>
      </c>
      <c r="AF345" s="709" t="s">
        <v>55</v>
      </c>
      <c r="AG345" s="709" t="s">
        <v>55</v>
      </c>
      <c r="AH345" s="711" t="s">
        <v>32</v>
      </c>
      <c r="AI345" s="40" t="s">
        <v>4398</v>
      </c>
    </row>
    <row r="346" spans="1:35" ht="15.75">
      <c r="A346" s="56">
        <v>45761</v>
      </c>
      <c r="B346" s="41">
        <v>104</v>
      </c>
      <c r="C346" s="117">
        <v>0.58333333333333337</v>
      </c>
      <c r="D346" s="54">
        <v>2503089</v>
      </c>
      <c r="E346" s="708" t="s">
        <v>60</v>
      </c>
      <c r="F346" s="708" t="s">
        <v>55</v>
      </c>
      <c r="G346" s="49">
        <v>14.44</v>
      </c>
      <c r="H346" s="49"/>
      <c r="I346" s="45"/>
      <c r="J346" s="40"/>
      <c r="K346" s="47"/>
      <c r="L346" s="47"/>
      <c r="M346" s="47"/>
      <c r="N346" s="47"/>
      <c r="O346" s="690"/>
      <c r="P346" s="47"/>
      <c r="Q346" s="47"/>
      <c r="R346" s="47"/>
      <c r="S346" s="47"/>
      <c r="T346" s="47"/>
      <c r="U346" s="47"/>
      <c r="V346" s="55">
        <v>75</v>
      </c>
      <c r="W346" s="55">
        <v>0.6</v>
      </c>
      <c r="X346" s="55">
        <v>23</v>
      </c>
      <c r="Y346" s="689"/>
      <c r="Z346" s="666"/>
      <c r="AA346" s="40"/>
      <c r="AB346" s="40" t="s">
        <v>4311</v>
      </c>
      <c r="AC346" s="40"/>
      <c r="AD346" s="709" t="s">
        <v>484</v>
      </c>
      <c r="AE346" s="709" t="s">
        <v>55</v>
      </c>
      <c r="AF346" s="709" t="s">
        <v>55</v>
      </c>
      <c r="AG346" s="709" t="s">
        <v>55</v>
      </c>
      <c r="AH346" s="711" t="s">
        <v>32</v>
      </c>
      <c r="AI346" s="40" t="s">
        <v>4399</v>
      </c>
    </row>
    <row r="347" spans="1:35" ht="15.75">
      <c r="A347" s="56">
        <v>45762</v>
      </c>
      <c r="B347" s="41">
        <v>104</v>
      </c>
      <c r="C347" s="117">
        <v>0.39583333333333331</v>
      </c>
      <c r="D347" s="54">
        <v>2503096</v>
      </c>
      <c r="E347" s="708" t="s">
        <v>60</v>
      </c>
      <c r="F347" s="708" t="s">
        <v>55</v>
      </c>
      <c r="G347" s="49">
        <v>14.61</v>
      </c>
      <c r="H347" s="49"/>
      <c r="I347" s="45">
        <v>14.5</v>
      </c>
      <c r="J347" s="40">
        <v>0.69</v>
      </c>
      <c r="K347" s="690">
        <v>8.64</v>
      </c>
      <c r="L347" s="47">
        <v>39.65</v>
      </c>
      <c r="M347" s="47">
        <v>10.14</v>
      </c>
      <c r="N347" s="47">
        <v>16.22</v>
      </c>
      <c r="O347" s="690">
        <f>GG[[#This Row],[G 900µ]]+GG[[#This Row],[G 800µ]]+GG[[#This Row],[G 710µ]]</f>
        <v>66.009999999999991</v>
      </c>
      <c r="P347" s="47"/>
      <c r="Q347" s="47">
        <v>17</v>
      </c>
      <c r="R347" s="47"/>
      <c r="S347" s="47"/>
      <c r="T347" s="47">
        <v>5</v>
      </c>
      <c r="U347" s="47">
        <v>1.6</v>
      </c>
      <c r="V347" s="55">
        <v>73.489999999999995</v>
      </c>
      <c r="W347" s="55">
        <v>0.74</v>
      </c>
      <c r="X347" s="55">
        <v>22.87</v>
      </c>
      <c r="Y347" s="689">
        <v>2</v>
      </c>
      <c r="Z347" s="666">
        <v>40</v>
      </c>
      <c r="AA347" s="40"/>
      <c r="AB347" s="40" t="s">
        <v>4311</v>
      </c>
      <c r="AC347" s="40" t="s">
        <v>46</v>
      </c>
      <c r="AD347" s="709" t="s">
        <v>484</v>
      </c>
      <c r="AE347" s="709" t="s">
        <v>55</v>
      </c>
      <c r="AF347" s="709" t="s">
        <v>55</v>
      </c>
      <c r="AG347" s="709" t="s">
        <v>55</v>
      </c>
      <c r="AH347" s="711" t="s">
        <v>32</v>
      </c>
      <c r="AI347" s="40" t="s">
        <v>4400</v>
      </c>
    </row>
    <row r="348" spans="1:35" ht="15.75">
      <c r="A348" s="56">
        <v>45762</v>
      </c>
      <c r="B348" s="41">
        <v>104</v>
      </c>
      <c r="C348" s="117">
        <v>0.58333333333333337</v>
      </c>
      <c r="D348" s="54">
        <v>2503118</v>
      </c>
      <c r="E348" s="708" t="s">
        <v>60</v>
      </c>
      <c r="F348" s="708" t="s">
        <v>55</v>
      </c>
      <c r="G348" s="49">
        <v>14.61</v>
      </c>
      <c r="H348" s="49"/>
      <c r="I348" s="45">
        <v>14.59</v>
      </c>
      <c r="J348" s="40">
        <v>0.69</v>
      </c>
      <c r="K348" s="690">
        <v>8.64</v>
      </c>
      <c r="L348" s="47">
        <v>39.65</v>
      </c>
      <c r="M348" s="47">
        <v>10.14</v>
      </c>
      <c r="N348" s="47">
        <v>16.22</v>
      </c>
      <c r="O348" s="690">
        <f>GG[[#This Row],[G 900µ]]+GG[[#This Row],[G 800µ]]+GG[[#This Row],[G 710µ]]</f>
        <v>66.009999999999991</v>
      </c>
      <c r="P348" s="47"/>
      <c r="Q348" s="47">
        <v>17</v>
      </c>
      <c r="R348" s="47"/>
      <c r="S348" s="47"/>
      <c r="T348" s="47">
        <v>5</v>
      </c>
      <c r="U348" s="47">
        <v>1.6</v>
      </c>
      <c r="V348" s="55">
        <v>78.150000000000006</v>
      </c>
      <c r="W348" s="55">
        <v>0.35</v>
      </c>
      <c r="X348" s="55">
        <v>22.54</v>
      </c>
      <c r="Y348" s="689">
        <v>2</v>
      </c>
      <c r="Z348" s="666">
        <v>40</v>
      </c>
      <c r="AA348" s="40"/>
      <c r="AB348" s="40" t="s">
        <v>4311</v>
      </c>
      <c r="AC348" s="40" t="s">
        <v>46</v>
      </c>
      <c r="AD348" s="709" t="s">
        <v>484</v>
      </c>
      <c r="AE348" s="709" t="s">
        <v>55</v>
      </c>
      <c r="AF348" s="709" t="s">
        <v>55</v>
      </c>
      <c r="AG348" s="709" t="s">
        <v>55</v>
      </c>
      <c r="AH348" s="711" t="s">
        <v>32</v>
      </c>
      <c r="AI348" s="40" t="s">
        <v>4401</v>
      </c>
    </row>
    <row r="349" spans="1:35" ht="15.75">
      <c r="A349" s="56">
        <v>45763</v>
      </c>
      <c r="B349" s="41">
        <v>104</v>
      </c>
      <c r="C349" s="117">
        <v>0.41666666666666669</v>
      </c>
      <c r="D349" s="54">
        <v>2503151</v>
      </c>
      <c r="E349" s="708" t="s">
        <v>60</v>
      </c>
      <c r="F349" s="708" t="s">
        <v>55</v>
      </c>
      <c r="G349" s="49">
        <v>14.42</v>
      </c>
      <c r="H349" s="49"/>
      <c r="I349" s="45"/>
      <c r="J349" s="40">
        <v>0.69</v>
      </c>
      <c r="K349" s="690">
        <v>10.3</v>
      </c>
      <c r="L349" s="47">
        <v>41</v>
      </c>
      <c r="M349" s="47">
        <v>9.6</v>
      </c>
      <c r="N349" s="47">
        <v>17.48</v>
      </c>
      <c r="O349" s="690">
        <f>GG[[#This Row],[G 900µ]]+GG[[#This Row],[G 800µ]]+GG[[#This Row],[G 710µ]]</f>
        <v>68.08</v>
      </c>
      <c r="P349" s="47"/>
      <c r="Q349" s="47">
        <v>15.74</v>
      </c>
      <c r="R349" s="47"/>
      <c r="S349" s="47"/>
      <c r="T349" s="47">
        <v>3.8</v>
      </c>
      <c r="U349" s="47">
        <v>1.2</v>
      </c>
      <c r="V349" s="55">
        <v>74.260000000000005</v>
      </c>
      <c r="W349" s="55">
        <v>0.46</v>
      </c>
      <c r="X349" s="55">
        <v>22.26</v>
      </c>
      <c r="Y349" s="689"/>
      <c r="Z349" s="666"/>
      <c r="AA349" s="40"/>
      <c r="AB349" s="40" t="s">
        <v>4311</v>
      </c>
      <c r="AC349" s="40" t="s">
        <v>46</v>
      </c>
      <c r="AD349" s="709" t="s">
        <v>484</v>
      </c>
      <c r="AE349" s="709" t="s">
        <v>55</v>
      </c>
      <c r="AF349" s="709" t="s">
        <v>55</v>
      </c>
      <c r="AG349" s="709" t="s">
        <v>55</v>
      </c>
      <c r="AH349" s="711" t="s">
        <v>32</v>
      </c>
      <c r="AI349" s="40" t="s">
        <v>4402</v>
      </c>
    </row>
    <row r="350" spans="1:35" ht="15.75">
      <c r="A350" s="56">
        <v>45763</v>
      </c>
      <c r="B350" s="41">
        <v>104</v>
      </c>
      <c r="C350" s="117">
        <v>0.5625</v>
      </c>
      <c r="D350" s="54">
        <v>2503156</v>
      </c>
      <c r="E350" s="708" t="s">
        <v>60</v>
      </c>
      <c r="F350" s="708" t="s">
        <v>55</v>
      </c>
      <c r="G350" s="49">
        <v>14.54</v>
      </c>
      <c r="H350" s="49"/>
      <c r="I350" s="45"/>
      <c r="J350" s="40">
        <v>0.69</v>
      </c>
      <c r="K350" s="47"/>
      <c r="L350" s="47"/>
      <c r="M350" s="47"/>
      <c r="N350" s="47"/>
      <c r="O350" s="690"/>
      <c r="P350" s="47"/>
      <c r="Q350" s="47"/>
      <c r="R350" s="47"/>
      <c r="S350" s="47"/>
      <c r="T350" s="47"/>
      <c r="U350" s="47"/>
      <c r="V350" s="55">
        <v>73.489999999999995</v>
      </c>
      <c r="W350" s="55">
        <v>0.67</v>
      </c>
      <c r="X350" s="55">
        <v>23.13</v>
      </c>
      <c r="Y350" s="689"/>
      <c r="Z350" s="666"/>
      <c r="AA350" s="40"/>
      <c r="AB350" s="40"/>
      <c r="AC350" s="40"/>
      <c r="AD350" s="709" t="s">
        <v>484</v>
      </c>
      <c r="AE350" s="709" t="s">
        <v>55</v>
      </c>
      <c r="AF350" s="709" t="s">
        <v>55</v>
      </c>
      <c r="AG350" s="709" t="s">
        <v>55</v>
      </c>
      <c r="AH350" s="711" t="s">
        <v>32</v>
      </c>
      <c r="AI350" s="40" t="s">
        <v>4403</v>
      </c>
    </row>
    <row r="351" spans="1:35" ht="15.75">
      <c r="A351" s="56">
        <v>45764</v>
      </c>
      <c r="B351" s="41">
        <v>104</v>
      </c>
      <c r="C351" s="117">
        <v>0.35416666666666669</v>
      </c>
      <c r="D351" s="54">
        <v>2503179</v>
      </c>
      <c r="E351" s="708" t="s">
        <v>60</v>
      </c>
      <c r="F351" s="708" t="s">
        <v>55</v>
      </c>
      <c r="G351" s="49">
        <v>14.14</v>
      </c>
      <c r="H351" s="49"/>
      <c r="I351" s="45">
        <v>13.9</v>
      </c>
      <c r="J351" s="40">
        <v>0.68</v>
      </c>
      <c r="K351" s="690">
        <v>8.24</v>
      </c>
      <c r="L351" s="47">
        <v>34.78</v>
      </c>
      <c r="M351" s="47">
        <v>10.7</v>
      </c>
      <c r="N351" s="47">
        <v>16.440000000000001</v>
      </c>
      <c r="O351" s="690">
        <f>GG[[#This Row],[G 900µ]]+GG[[#This Row],[G 800µ]]+GG[[#This Row],[G 710µ]]</f>
        <v>61.92</v>
      </c>
      <c r="P351" s="47"/>
      <c r="Q351" s="47">
        <v>19.02</v>
      </c>
      <c r="R351" s="47"/>
      <c r="S351" s="47"/>
      <c r="T351" s="47">
        <v>6.06</v>
      </c>
      <c r="U351" s="47">
        <v>1.24</v>
      </c>
      <c r="V351" s="55">
        <v>75.599999999999994</v>
      </c>
      <c r="W351" s="55">
        <v>0.31</v>
      </c>
      <c r="X351" s="55">
        <v>22.05</v>
      </c>
      <c r="Y351" s="689">
        <v>4</v>
      </c>
      <c r="Z351" s="666">
        <v>35</v>
      </c>
      <c r="AA351" s="40"/>
      <c r="AB351" s="40"/>
      <c r="AC351" s="40" t="s">
        <v>46</v>
      </c>
      <c r="AD351" s="709" t="s">
        <v>484</v>
      </c>
      <c r="AE351" s="709" t="s">
        <v>55</v>
      </c>
      <c r="AF351" s="709" t="s">
        <v>55</v>
      </c>
      <c r="AG351" s="709" t="s">
        <v>55</v>
      </c>
      <c r="AH351" s="711" t="s">
        <v>32</v>
      </c>
      <c r="AI351" s="40" t="s">
        <v>4404</v>
      </c>
    </row>
    <row r="352" spans="1:35" ht="15.75">
      <c r="A352" s="56">
        <v>45765</v>
      </c>
      <c r="B352" s="41">
        <v>104</v>
      </c>
      <c r="C352" s="117">
        <v>0.35416666666666669</v>
      </c>
      <c r="D352" s="54">
        <v>2503192</v>
      </c>
      <c r="E352" s="708" t="s">
        <v>60</v>
      </c>
      <c r="F352" s="708" t="s">
        <v>55</v>
      </c>
      <c r="G352" s="49">
        <v>14.06</v>
      </c>
      <c r="H352" s="49"/>
      <c r="I352" s="45"/>
      <c r="J352" s="40">
        <v>0.67</v>
      </c>
      <c r="K352" s="690">
        <v>9</v>
      </c>
      <c r="L352" s="47">
        <v>40</v>
      </c>
      <c r="M352" s="47">
        <v>9.5</v>
      </c>
      <c r="N352" s="47">
        <v>17</v>
      </c>
      <c r="O352" s="690">
        <f>GG[[#This Row],[G 900µ]]+GG[[#This Row],[G 800µ]]+GG[[#This Row],[G 710µ]]</f>
        <v>66.5</v>
      </c>
      <c r="P352" s="47"/>
      <c r="Q352" s="47">
        <v>18</v>
      </c>
      <c r="R352" s="47"/>
      <c r="S352" s="47"/>
      <c r="T352" s="47">
        <v>4</v>
      </c>
      <c r="U352" s="47">
        <v>0.8</v>
      </c>
      <c r="V352" s="55">
        <v>75.09</v>
      </c>
      <c r="W352" s="55">
        <v>0.21</v>
      </c>
      <c r="X352" s="55">
        <v>23.34</v>
      </c>
      <c r="Y352" s="689"/>
      <c r="Z352" s="666"/>
      <c r="AA352" s="40"/>
      <c r="AB352" s="40"/>
      <c r="AC352" s="40"/>
      <c r="AD352" s="709" t="s">
        <v>484</v>
      </c>
      <c r="AE352" s="709" t="s">
        <v>55</v>
      </c>
      <c r="AF352" s="709" t="s">
        <v>55</v>
      </c>
      <c r="AG352" s="709" t="s">
        <v>55</v>
      </c>
      <c r="AH352" s="711" t="s">
        <v>32</v>
      </c>
      <c r="AI352" s="40" t="s">
        <v>4405</v>
      </c>
    </row>
    <row r="353" spans="1:35" ht="15.75">
      <c r="A353" s="56">
        <v>45768</v>
      </c>
      <c r="B353" s="41">
        <v>104</v>
      </c>
      <c r="C353" s="117">
        <v>0.35416666666666669</v>
      </c>
      <c r="D353" s="54">
        <v>2503278</v>
      </c>
      <c r="E353" s="708" t="s">
        <v>60</v>
      </c>
      <c r="F353" s="708" t="s">
        <v>55</v>
      </c>
      <c r="G353" s="49">
        <v>13.96</v>
      </c>
      <c r="H353" s="49"/>
      <c r="I353" s="45"/>
      <c r="J353" s="40"/>
      <c r="K353" s="690">
        <v>4.08</v>
      </c>
      <c r="L353" s="47">
        <v>29.44</v>
      </c>
      <c r="M353" s="47">
        <v>9.8000000000000007</v>
      </c>
      <c r="N353" s="47">
        <v>19.46</v>
      </c>
      <c r="O353" s="690">
        <f>GG[[#This Row],[G 900µ]]+GG[[#This Row],[G 800µ]]+GG[[#This Row],[G 710µ]]</f>
        <v>58.7</v>
      </c>
      <c r="P353" s="47"/>
      <c r="Q353" s="47">
        <v>25.32</v>
      </c>
      <c r="R353" s="47"/>
      <c r="S353" s="47"/>
      <c r="T353" s="47">
        <v>9.06</v>
      </c>
      <c r="U353" s="47">
        <v>2.4</v>
      </c>
      <c r="V353" s="55">
        <v>76.37</v>
      </c>
      <c r="W353" s="55">
        <v>0.01</v>
      </c>
      <c r="X353" s="55">
        <v>22.18</v>
      </c>
      <c r="Y353" s="689"/>
      <c r="Z353" s="666"/>
      <c r="AA353" s="40"/>
      <c r="AB353" s="40"/>
      <c r="AC353" s="40"/>
      <c r="AD353" s="709" t="s">
        <v>484</v>
      </c>
      <c r="AE353" s="709" t="s">
        <v>55</v>
      </c>
      <c r="AF353" s="709" t="s">
        <v>55</v>
      </c>
      <c r="AG353" s="709" t="s">
        <v>55</v>
      </c>
      <c r="AH353" s="711" t="s">
        <v>32</v>
      </c>
      <c r="AI353" s="40" t="s">
        <v>4406</v>
      </c>
    </row>
    <row r="354" spans="1:35" ht="15.75">
      <c r="A354" s="56">
        <v>45768</v>
      </c>
      <c r="B354" s="41" t="s">
        <v>3569</v>
      </c>
      <c r="C354" s="117">
        <v>0.35416666666666669</v>
      </c>
      <c r="D354" s="54">
        <v>2503279</v>
      </c>
      <c r="E354" s="708" t="s">
        <v>41</v>
      </c>
      <c r="F354" s="708" t="s">
        <v>55</v>
      </c>
      <c r="G354" s="49">
        <v>13.9</v>
      </c>
      <c r="H354" s="49"/>
      <c r="I354" s="45"/>
      <c r="J354" s="40"/>
      <c r="K354" s="690">
        <v>1.22</v>
      </c>
      <c r="L354" s="47">
        <v>9.02</v>
      </c>
      <c r="M354" s="47">
        <v>3.3</v>
      </c>
      <c r="N354" s="47">
        <v>10.66</v>
      </c>
      <c r="O354" s="690">
        <f>GG[[#This Row],[G 900µ]]+GG[[#This Row],[G 800µ]]+GG[[#This Row],[G 710µ]]</f>
        <v>22.98</v>
      </c>
      <c r="P354" s="47"/>
      <c r="Q354" s="47">
        <v>19.260000000000002</v>
      </c>
      <c r="R354" s="47"/>
      <c r="S354" s="47"/>
      <c r="T354" s="47">
        <v>2.4</v>
      </c>
      <c r="U354" s="47">
        <v>46.14</v>
      </c>
      <c r="V354" s="55">
        <v>82.7</v>
      </c>
      <c r="W354" s="55">
        <v>1.18</v>
      </c>
      <c r="X354" s="55">
        <v>21.51</v>
      </c>
      <c r="Y354" s="689"/>
      <c r="Z354" s="666"/>
      <c r="AA354" s="40"/>
      <c r="AB354" s="40"/>
      <c r="AC354" s="40"/>
      <c r="AD354" s="709" t="s">
        <v>484</v>
      </c>
      <c r="AE354" s="709" t="s">
        <v>55</v>
      </c>
      <c r="AF354" s="709" t="s">
        <v>55</v>
      </c>
      <c r="AG354" s="709" t="s">
        <v>55</v>
      </c>
      <c r="AH354" s="711" t="s">
        <v>32</v>
      </c>
      <c r="AI354" s="40" t="s">
        <v>4407</v>
      </c>
    </row>
    <row r="355" spans="1:35" ht="15.75">
      <c r="A355" s="56">
        <v>45769</v>
      </c>
      <c r="B355" s="41" t="s">
        <v>3569</v>
      </c>
      <c r="C355" s="117">
        <v>0.35416666666666669</v>
      </c>
      <c r="D355" s="54">
        <v>2503325</v>
      </c>
      <c r="E355" s="708" t="s">
        <v>60</v>
      </c>
      <c r="F355" s="708" t="s">
        <v>55</v>
      </c>
      <c r="G355" s="49">
        <v>13.64</v>
      </c>
      <c r="H355" s="49"/>
      <c r="I355" s="45"/>
      <c r="J355" s="40"/>
      <c r="K355" s="47"/>
      <c r="L355" s="47"/>
      <c r="M355" s="47"/>
      <c r="N355" s="47"/>
      <c r="O355" s="690"/>
      <c r="P355" s="47"/>
      <c r="Q355" s="47"/>
      <c r="R355" s="47"/>
      <c r="S355" s="47"/>
      <c r="T355" s="47"/>
      <c r="U355" s="47"/>
      <c r="V355" s="55">
        <v>75.599999999999994</v>
      </c>
      <c r="W355" s="55">
        <v>0.22</v>
      </c>
      <c r="X355" s="55">
        <v>22.8</v>
      </c>
      <c r="Y355" s="689"/>
      <c r="Z355" s="666"/>
      <c r="AA355" s="40"/>
      <c r="AB355" s="40"/>
      <c r="AC355" s="40"/>
      <c r="AD355" s="709" t="s">
        <v>484</v>
      </c>
      <c r="AE355" s="709" t="s">
        <v>55</v>
      </c>
      <c r="AF355" s="709" t="s">
        <v>55</v>
      </c>
      <c r="AG355" s="709" t="s">
        <v>55</v>
      </c>
      <c r="AH355" s="711" t="s">
        <v>32</v>
      </c>
      <c r="AI355" s="40" t="s">
        <v>4408</v>
      </c>
    </row>
    <row r="356" spans="1:35" ht="15.75">
      <c r="A356" s="56">
        <v>45772</v>
      </c>
      <c r="B356" s="41" t="s">
        <v>3569</v>
      </c>
      <c r="C356" s="117">
        <v>0.45833333333333331</v>
      </c>
      <c r="D356" s="54">
        <v>2503371</v>
      </c>
      <c r="E356" s="708" t="s">
        <v>60</v>
      </c>
      <c r="F356" s="708" t="s">
        <v>55</v>
      </c>
      <c r="G356" s="49">
        <v>14.51</v>
      </c>
      <c r="H356" s="49"/>
      <c r="I356" s="45"/>
      <c r="J356" s="40"/>
      <c r="K356" s="47"/>
      <c r="L356" s="47"/>
      <c r="M356" s="47"/>
      <c r="N356" s="47"/>
      <c r="O356" s="690"/>
      <c r="P356" s="47"/>
      <c r="Q356" s="47"/>
      <c r="R356" s="47"/>
      <c r="S356" s="47"/>
      <c r="T356" s="47"/>
      <c r="U356" s="47"/>
      <c r="V356" s="55"/>
      <c r="W356" s="55"/>
      <c r="X356" s="55"/>
      <c r="Y356" s="689">
        <v>3</v>
      </c>
      <c r="Z356" s="666">
        <v>50</v>
      </c>
      <c r="AA356" s="40"/>
      <c r="AB356" s="40"/>
      <c r="AC356" s="40"/>
      <c r="AD356" s="709" t="s">
        <v>484</v>
      </c>
      <c r="AE356" s="709" t="s">
        <v>55</v>
      </c>
      <c r="AF356" s="709" t="s">
        <v>55</v>
      </c>
      <c r="AG356" s="709" t="s">
        <v>55</v>
      </c>
      <c r="AH356" s="711" t="s">
        <v>32</v>
      </c>
      <c r="AI356" s="40" t="s">
        <v>4409</v>
      </c>
    </row>
    <row r="357" spans="1:35" ht="15.75">
      <c r="A357" s="56">
        <v>45776</v>
      </c>
      <c r="B357" s="41" t="s">
        <v>3569</v>
      </c>
      <c r="C357" s="117">
        <v>0.45833333333333331</v>
      </c>
      <c r="D357" s="54">
        <v>2503486</v>
      </c>
      <c r="E357" s="708" t="s">
        <v>60</v>
      </c>
      <c r="F357" s="708" t="s">
        <v>55</v>
      </c>
      <c r="G357" s="49">
        <v>14.6</v>
      </c>
      <c r="H357" s="49"/>
      <c r="I357" s="45"/>
      <c r="J357" s="40"/>
      <c r="K357" s="47"/>
      <c r="L357" s="47"/>
      <c r="M357" s="47"/>
      <c r="N357" s="47"/>
      <c r="O357" s="690"/>
      <c r="P357" s="47"/>
      <c r="Q357" s="47"/>
      <c r="R357" s="47"/>
      <c r="S357" s="47"/>
      <c r="T357" s="47"/>
      <c r="U357" s="47"/>
      <c r="V357" s="55"/>
      <c r="W357" s="55"/>
      <c r="X357" s="55"/>
      <c r="Y357" s="689">
        <v>3</v>
      </c>
      <c r="Z357" s="666">
        <v>50</v>
      </c>
      <c r="AA357" s="40"/>
      <c r="AB357" s="40"/>
      <c r="AC357" s="40"/>
      <c r="AD357" s="709" t="s">
        <v>484</v>
      </c>
      <c r="AE357" s="709" t="s">
        <v>55</v>
      </c>
      <c r="AF357" s="709" t="s">
        <v>55</v>
      </c>
      <c r="AG357" s="709" t="s">
        <v>55</v>
      </c>
      <c r="AH357" s="711" t="s">
        <v>32</v>
      </c>
      <c r="AI357" s="40" t="s">
        <v>4410</v>
      </c>
    </row>
    <row r="358" spans="1:35" ht="15.75">
      <c r="A358" s="56">
        <v>45777</v>
      </c>
      <c r="B358" s="41" t="s">
        <v>3569</v>
      </c>
      <c r="C358" s="117">
        <v>0.41666666666666669</v>
      </c>
      <c r="D358" s="54">
        <v>2503501</v>
      </c>
      <c r="E358" s="708" t="s">
        <v>60</v>
      </c>
      <c r="F358" s="708" t="s">
        <v>55</v>
      </c>
      <c r="G358" s="49">
        <v>14.18</v>
      </c>
      <c r="H358" s="49"/>
      <c r="I358" s="45"/>
      <c r="J358" s="40"/>
      <c r="K358" s="47"/>
      <c r="L358" s="47"/>
      <c r="M358" s="47"/>
      <c r="N358" s="47"/>
      <c r="O358" s="690"/>
      <c r="P358" s="47"/>
      <c r="Q358" s="47"/>
      <c r="R358" s="47"/>
      <c r="S358" s="47"/>
      <c r="T358" s="47"/>
      <c r="U358" s="47"/>
      <c r="V358" s="55">
        <v>76.16</v>
      </c>
      <c r="W358" s="55">
        <v>-0.18</v>
      </c>
      <c r="X358" s="55">
        <v>22.84</v>
      </c>
      <c r="Y358" s="689">
        <v>3</v>
      </c>
      <c r="Z358" s="666">
        <v>50</v>
      </c>
      <c r="AA358" s="40"/>
      <c r="AB358" s="40"/>
      <c r="AC358" s="40"/>
      <c r="AD358" s="709" t="s">
        <v>484</v>
      </c>
      <c r="AE358" s="709" t="s">
        <v>55</v>
      </c>
      <c r="AF358" s="709" t="s">
        <v>55</v>
      </c>
      <c r="AG358" s="709" t="s">
        <v>55</v>
      </c>
      <c r="AH358" s="711" t="s">
        <v>32</v>
      </c>
      <c r="AI358" s="40" t="s">
        <v>4411</v>
      </c>
    </row>
    <row r="359" spans="1:35" ht="15.75">
      <c r="A359" s="56">
        <v>45777</v>
      </c>
      <c r="B359" s="41" t="s">
        <v>3569</v>
      </c>
      <c r="C359" s="117">
        <v>0.41666666666666669</v>
      </c>
      <c r="D359" s="54">
        <v>2503510</v>
      </c>
      <c r="E359" s="708" t="s">
        <v>41</v>
      </c>
      <c r="F359" s="708" t="s">
        <v>55</v>
      </c>
      <c r="G359" s="49">
        <v>14.42</v>
      </c>
      <c r="H359" s="49"/>
      <c r="I359" s="45"/>
      <c r="J359" s="40"/>
      <c r="K359" s="690">
        <v>3.5</v>
      </c>
      <c r="L359" s="47">
        <v>27.2</v>
      </c>
      <c r="M359" s="47">
        <v>9.8000000000000007</v>
      </c>
      <c r="N359" s="47">
        <v>20.84</v>
      </c>
      <c r="O359" s="690">
        <f>GG[[#This Row],[G 900µ]]+GG[[#This Row],[G 800µ]]+GG[[#This Row],[G 710µ]]</f>
        <v>57.84</v>
      </c>
      <c r="P359" s="47"/>
      <c r="Q359" s="47">
        <v>27</v>
      </c>
      <c r="R359" s="47"/>
      <c r="S359" s="47"/>
      <c r="T359" s="47">
        <v>8.84</v>
      </c>
      <c r="U359" s="47">
        <v>1.8</v>
      </c>
      <c r="V359" s="55">
        <v>77.08</v>
      </c>
      <c r="W359" s="55">
        <v>-0.36</v>
      </c>
      <c r="X359" s="55">
        <v>22.61</v>
      </c>
      <c r="Y359" s="689">
        <v>3</v>
      </c>
      <c r="Z359" s="666">
        <v>50</v>
      </c>
      <c r="AA359" s="40"/>
      <c r="AB359" s="40"/>
      <c r="AC359" s="40"/>
      <c r="AD359" s="709" t="s">
        <v>484</v>
      </c>
      <c r="AE359" s="709" t="s">
        <v>55</v>
      </c>
      <c r="AF359" s="709" t="s">
        <v>55</v>
      </c>
      <c r="AG359" s="709" t="s">
        <v>55</v>
      </c>
      <c r="AH359" s="711" t="s">
        <v>32</v>
      </c>
      <c r="AI359" s="40" t="s">
        <v>4412</v>
      </c>
    </row>
    <row r="360" spans="1:35" ht="15.75">
      <c r="A360" s="56">
        <v>45782</v>
      </c>
      <c r="B360" s="41">
        <v>105</v>
      </c>
      <c r="C360" s="117">
        <v>0.41666666666666669</v>
      </c>
      <c r="D360" s="54">
        <v>2503660</v>
      </c>
      <c r="E360" s="708" t="s">
        <v>60</v>
      </c>
      <c r="F360" s="708" t="s">
        <v>55</v>
      </c>
      <c r="G360" s="49">
        <v>14.61</v>
      </c>
      <c r="H360" s="49"/>
      <c r="I360" s="45"/>
      <c r="J360" s="40"/>
      <c r="K360" s="47"/>
      <c r="L360" s="47"/>
      <c r="M360" s="47"/>
      <c r="N360" s="47"/>
      <c r="O360" s="690"/>
      <c r="P360" s="47"/>
      <c r="Q360" s="47"/>
      <c r="R360" s="47"/>
      <c r="S360" s="47"/>
      <c r="T360" s="47"/>
      <c r="U360" s="47"/>
      <c r="V360" s="55">
        <v>77.08</v>
      </c>
      <c r="W360" s="55">
        <v>-0.36</v>
      </c>
      <c r="X360" s="55">
        <v>22.61</v>
      </c>
      <c r="Y360" s="689">
        <v>3</v>
      </c>
      <c r="Z360" s="666">
        <v>50</v>
      </c>
      <c r="AA360" s="40"/>
      <c r="AB360" s="40"/>
      <c r="AC360" s="40"/>
      <c r="AD360" s="709" t="s">
        <v>484</v>
      </c>
      <c r="AE360" s="709" t="s">
        <v>55</v>
      </c>
      <c r="AF360" s="709" t="s">
        <v>55</v>
      </c>
      <c r="AG360" s="709" t="s">
        <v>55</v>
      </c>
      <c r="AH360" s="711" t="s">
        <v>32</v>
      </c>
      <c r="AI360" s="40" t="s">
        <v>4413</v>
      </c>
    </row>
    <row r="361" spans="1:35" ht="15.75">
      <c r="A361" s="56">
        <v>45782</v>
      </c>
      <c r="B361" s="41">
        <v>105</v>
      </c>
      <c r="C361" s="117">
        <v>0.54166666666666663</v>
      </c>
      <c r="D361" s="54">
        <v>2503661</v>
      </c>
      <c r="E361" s="708" t="s">
        <v>60</v>
      </c>
      <c r="F361" s="708" t="s">
        <v>55</v>
      </c>
      <c r="G361" s="49">
        <v>14.48</v>
      </c>
      <c r="H361" s="49"/>
      <c r="I361" s="45"/>
      <c r="J361" s="40"/>
      <c r="K361" s="47"/>
      <c r="L361" s="47"/>
      <c r="M361" s="47"/>
      <c r="N361" s="47"/>
      <c r="O361" s="690"/>
      <c r="P361" s="47"/>
      <c r="Q361" s="47"/>
      <c r="R361" s="47"/>
      <c r="S361" s="47"/>
      <c r="T361" s="47"/>
      <c r="U361" s="47"/>
      <c r="V361" s="55">
        <v>77.08</v>
      </c>
      <c r="W361" s="55">
        <v>-0.36</v>
      </c>
      <c r="X361" s="55">
        <v>22.61</v>
      </c>
      <c r="Y361" s="689">
        <v>3</v>
      </c>
      <c r="Z361" s="666">
        <v>50</v>
      </c>
      <c r="AA361" s="40"/>
      <c r="AB361" s="40"/>
      <c r="AC361" s="40"/>
      <c r="AD361" s="709" t="s">
        <v>484</v>
      </c>
      <c r="AE361" s="709" t="s">
        <v>55</v>
      </c>
      <c r="AF361" s="709" t="s">
        <v>55</v>
      </c>
      <c r="AG361" s="709" t="s">
        <v>55</v>
      </c>
      <c r="AH361" s="711" t="s">
        <v>32</v>
      </c>
      <c r="AI361" s="40" t="s">
        <v>4414</v>
      </c>
    </row>
    <row r="362" spans="1:35" ht="15.75">
      <c r="A362" s="56">
        <v>45783</v>
      </c>
      <c r="B362" s="41">
        <v>105</v>
      </c>
      <c r="C362" s="117">
        <v>0.47916666666666669</v>
      </c>
      <c r="D362" s="54">
        <v>2503700</v>
      </c>
      <c r="E362" s="708" t="s">
        <v>41</v>
      </c>
      <c r="F362" s="708" t="s">
        <v>55</v>
      </c>
      <c r="G362" s="49">
        <v>14.69</v>
      </c>
      <c r="H362" s="49"/>
      <c r="I362" s="45"/>
      <c r="J362" s="40"/>
      <c r="K362" s="47"/>
      <c r="L362" s="47"/>
      <c r="M362" s="47"/>
      <c r="N362" s="47"/>
      <c r="O362" s="690"/>
      <c r="P362" s="47"/>
      <c r="Q362" s="47"/>
      <c r="R362" s="47"/>
      <c r="S362" s="47"/>
      <c r="T362" s="47"/>
      <c r="U362" s="47"/>
      <c r="V362" s="55">
        <v>76.8</v>
      </c>
      <c r="W362" s="55">
        <v>-3.4000000000000002E-2</v>
      </c>
      <c r="X362" s="55">
        <v>23.35</v>
      </c>
      <c r="Y362" s="689">
        <v>3</v>
      </c>
      <c r="Z362" s="666">
        <v>50</v>
      </c>
      <c r="AA362" s="40"/>
      <c r="AB362" s="40"/>
      <c r="AC362" s="40"/>
      <c r="AD362" s="709" t="s">
        <v>484</v>
      </c>
      <c r="AE362" s="709" t="s">
        <v>55</v>
      </c>
      <c r="AF362" s="709" t="s">
        <v>55</v>
      </c>
      <c r="AG362" s="709" t="s">
        <v>55</v>
      </c>
      <c r="AH362" s="711" t="s">
        <v>32</v>
      </c>
      <c r="AI362" s="40" t="s">
        <v>4415</v>
      </c>
    </row>
    <row r="363" spans="1:35" ht="15.75">
      <c r="A363" s="56">
        <v>45783</v>
      </c>
      <c r="B363" s="41">
        <v>105</v>
      </c>
      <c r="C363" s="117">
        <v>0.47916666666666669</v>
      </c>
      <c r="D363" s="54">
        <v>2503661</v>
      </c>
      <c r="E363" s="708" t="s">
        <v>60</v>
      </c>
      <c r="F363" s="708" t="s">
        <v>55</v>
      </c>
      <c r="G363" s="49">
        <v>14.48</v>
      </c>
      <c r="H363" s="49"/>
      <c r="I363" s="45">
        <v>14.57</v>
      </c>
      <c r="J363" s="40"/>
      <c r="K363" s="690">
        <v>9.52</v>
      </c>
      <c r="L363" s="47">
        <v>38.799999999999997</v>
      </c>
      <c r="M363" s="47">
        <v>9.44</v>
      </c>
      <c r="N363" s="47">
        <v>16.38</v>
      </c>
      <c r="O363" s="690">
        <f>GG[[#This Row],[G 900µ]]+GG[[#This Row],[G 800µ]]+GG[[#This Row],[G 710µ]]</f>
        <v>64.61999999999999</v>
      </c>
      <c r="P363" s="47"/>
      <c r="Q363" s="47">
        <v>17</v>
      </c>
      <c r="R363" s="47"/>
      <c r="S363" s="47"/>
      <c r="T363" s="47">
        <v>5.5</v>
      </c>
      <c r="U363" s="47">
        <v>2</v>
      </c>
      <c r="V363" s="55">
        <v>75.19</v>
      </c>
      <c r="W363" s="55">
        <v>0.09</v>
      </c>
      <c r="X363" s="55">
        <v>22.41</v>
      </c>
      <c r="Y363" s="689">
        <v>3</v>
      </c>
      <c r="Z363" s="666">
        <v>50</v>
      </c>
      <c r="AA363" s="40"/>
      <c r="AB363" s="40"/>
      <c r="AC363" s="40"/>
      <c r="AD363" s="709" t="s">
        <v>484</v>
      </c>
      <c r="AE363" s="709" t="s">
        <v>55</v>
      </c>
      <c r="AF363" s="709" t="s">
        <v>55</v>
      </c>
      <c r="AG363" s="709" t="s">
        <v>55</v>
      </c>
      <c r="AH363" s="711" t="s">
        <v>32</v>
      </c>
      <c r="AI363" s="40" t="s">
        <v>4416</v>
      </c>
    </row>
    <row r="364" spans="1:35" ht="15.75">
      <c r="A364" s="56">
        <v>45784</v>
      </c>
      <c r="B364" s="41">
        <v>105</v>
      </c>
      <c r="C364" s="117">
        <v>0.35416666666666669</v>
      </c>
      <c r="D364" s="54">
        <v>2503716</v>
      </c>
      <c r="E364" s="708" t="s">
        <v>60</v>
      </c>
      <c r="F364" s="708" t="s">
        <v>55</v>
      </c>
      <c r="G364" s="49">
        <v>14.58</v>
      </c>
      <c r="H364" s="49"/>
      <c r="I364" s="45">
        <v>14.52</v>
      </c>
      <c r="J364" s="40"/>
      <c r="K364" s="690">
        <v>7.12</v>
      </c>
      <c r="L364" s="47">
        <v>38.700000000000003</v>
      </c>
      <c r="M364" s="47">
        <v>9.9</v>
      </c>
      <c r="N364" s="47">
        <v>18.2</v>
      </c>
      <c r="O364" s="690">
        <f>GG[[#This Row],[G 900µ]]+GG[[#This Row],[G 800µ]]+GG[[#This Row],[G 710µ]]</f>
        <v>66.8</v>
      </c>
      <c r="P364" s="47"/>
      <c r="Q364" s="47">
        <v>18.420000000000002</v>
      </c>
      <c r="R364" s="47"/>
      <c r="S364" s="47"/>
      <c r="T364" s="47">
        <v>5.26</v>
      </c>
      <c r="U364" s="47">
        <v>1.3</v>
      </c>
      <c r="V364" s="55">
        <v>76.23</v>
      </c>
      <c r="W364" s="55">
        <v>-0.25</v>
      </c>
      <c r="X364" s="55">
        <v>22.4</v>
      </c>
      <c r="Y364" s="689"/>
      <c r="Z364" s="666"/>
      <c r="AA364" s="40">
        <v>0.9</v>
      </c>
      <c r="AB364" s="40"/>
      <c r="AC364" s="40" t="s">
        <v>85</v>
      </c>
      <c r="AD364" s="709" t="s">
        <v>484</v>
      </c>
      <c r="AE364" s="709" t="s">
        <v>55</v>
      </c>
      <c r="AF364" s="709" t="s">
        <v>55</v>
      </c>
      <c r="AG364" s="709" t="s">
        <v>55</v>
      </c>
      <c r="AH364" s="711" t="s">
        <v>32</v>
      </c>
      <c r="AI364" s="40" t="s">
        <v>4417</v>
      </c>
    </row>
    <row r="365" spans="1:35" ht="15.75">
      <c r="A365" s="56">
        <v>45785</v>
      </c>
      <c r="B365" s="41">
        <v>105</v>
      </c>
      <c r="C365" s="117">
        <v>0.375</v>
      </c>
      <c r="D365" s="54">
        <v>2503740</v>
      </c>
      <c r="E365" s="708" t="s">
        <v>60</v>
      </c>
      <c r="F365" s="708" t="s">
        <v>55</v>
      </c>
      <c r="G365" s="49">
        <v>14.26</v>
      </c>
      <c r="H365" s="49"/>
      <c r="I365" s="45"/>
      <c r="J365" s="40"/>
      <c r="K365" s="47"/>
      <c r="L365" s="47"/>
      <c r="M365" s="47"/>
      <c r="N365" s="47"/>
      <c r="O365" s="690"/>
      <c r="P365" s="47"/>
      <c r="Q365" s="47"/>
      <c r="R365" s="47"/>
      <c r="S365" s="47"/>
      <c r="T365" s="47"/>
      <c r="U365" s="47"/>
      <c r="V365" s="55">
        <v>75.19</v>
      </c>
      <c r="W365" s="55">
        <v>0.03</v>
      </c>
      <c r="X365" s="55">
        <v>22.55</v>
      </c>
      <c r="Y365" s="689"/>
      <c r="Z365" s="666"/>
      <c r="AA365" s="40"/>
      <c r="AB365" s="40"/>
      <c r="AC365" s="40" t="s">
        <v>85</v>
      </c>
      <c r="AD365" s="709" t="s">
        <v>484</v>
      </c>
      <c r="AE365" s="709" t="s">
        <v>55</v>
      </c>
      <c r="AF365" s="709" t="s">
        <v>55</v>
      </c>
      <c r="AG365" s="709" t="s">
        <v>55</v>
      </c>
      <c r="AH365" s="711" t="s">
        <v>32</v>
      </c>
      <c r="AI365" s="40" t="s">
        <v>4418</v>
      </c>
    </row>
    <row r="366" spans="1:35" ht="15.75">
      <c r="A366" s="56">
        <v>45785</v>
      </c>
      <c r="B366" s="41">
        <v>105</v>
      </c>
      <c r="C366" s="117">
        <v>0.58333333333333337</v>
      </c>
      <c r="D366" s="54">
        <v>2503766</v>
      </c>
      <c r="E366" s="708" t="s">
        <v>60</v>
      </c>
      <c r="F366" s="708" t="s">
        <v>55</v>
      </c>
      <c r="G366" s="49">
        <v>14.51</v>
      </c>
      <c r="H366" s="49"/>
      <c r="I366" s="45"/>
      <c r="J366" s="40"/>
      <c r="K366" s="690">
        <v>4.8</v>
      </c>
      <c r="L366" s="47">
        <v>31.44</v>
      </c>
      <c r="M366" s="47">
        <v>10.28</v>
      </c>
      <c r="N366" s="47">
        <v>20.8</v>
      </c>
      <c r="O366" s="690">
        <f>GG[[#This Row],[G 900µ]]+GG[[#This Row],[G 800µ]]+GG[[#This Row],[G 710µ]]</f>
        <v>62.519999999999996</v>
      </c>
      <c r="P366" s="47"/>
      <c r="Q366" s="47">
        <v>21.5</v>
      </c>
      <c r="R366" s="47"/>
      <c r="S366" s="47"/>
      <c r="T366" s="47">
        <v>6.66</v>
      </c>
      <c r="U366" s="47">
        <v>1.66</v>
      </c>
      <c r="V366" s="55">
        <v>78.900000000000006</v>
      </c>
      <c r="W366" s="55">
        <v>-0.82</v>
      </c>
      <c r="X366" s="55">
        <v>23.72</v>
      </c>
      <c r="Y366" s="689">
        <v>2</v>
      </c>
      <c r="Z366" s="666">
        <v>42</v>
      </c>
      <c r="AA366" s="40"/>
      <c r="AB366" s="40"/>
      <c r="AC366" s="40"/>
      <c r="AD366" s="709" t="s">
        <v>484</v>
      </c>
      <c r="AE366" s="709" t="s">
        <v>55</v>
      </c>
      <c r="AF366" s="709" t="s">
        <v>55</v>
      </c>
      <c r="AG366" s="709" t="s">
        <v>55</v>
      </c>
      <c r="AH366" s="711" t="s">
        <v>32</v>
      </c>
      <c r="AI366" s="40" t="s">
        <v>4419</v>
      </c>
    </row>
    <row r="367" spans="1:35" ht="15.75">
      <c r="A367" s="56">
        <v>45786</v>
      </c>
      <c r="B367" s="41">
        <v>105</v>
      </c>
      <c r="C367" s="117">
        <v>0.35416666666666669</v>
      </c>
      <c r="D367" s="54">
        <v>2503776</v>
      </c>
      <c r="E367" s="708" t="s">
        <v>60</v>
      </c>
      <c r="F367" s="708" t="s">
        <v>55</v>
      </c>
      <c r="G367" s="49">
        <v>14.49</v>
      </c>
      <c r="H367" s="49"/>
      <c r="I367" s="45"/>
      <c r="J367" s="40"/>
      <c r="K367" s="47"/>
      <c r="L367" s="47"/>
      <c r="M367" s="47"/>
      <c r="N367" s="47"/>
      <c r="O367" s="690"/>
      <c r="P367" s="47"/>
      <c r="Q367" s="47"/>
      <c r="R367" s="47"/>
      <c r="S367" s="47"/>
      <c r="T367" s="47"/>
      <c r="U367" s="47"/>
      <c r="V367" s="55">
        <v>74.23</v>
      </c>
      <c r="W367" s="55">
        <v>-0.03</v>
      </c>
      <c r="X367" s="55">
        <v>22.51</v>
      </c>
      <c r="Y367" s="689">
        <v>4</v>
      </c>
      <c r="Z367" s="666">
        <v>44</v>
      </c>
      <c r="AA367" s="40"/>
      <c r="AB367" s="40"/>
      <c r="AC367" s="40" t="s">
        <v>85</v>
      </c>
      <c r="AD367" s="709" t="s">
        <v>484</v>
      </c>
      <c r="AE367" s="709" t="s">
        <v>55</v>
      </c>
      <c r="AF367" s="709" t="s">
        <v>55</v>
      </c>
      <c r="AG367" s="709" t="s">
        <v>55</v>
      </c>
      <c r="AH367" s="711" t="s">
        <v>32</v>
      </c>
      <c r="AI367" s="40" t="s">
        <v>4420</v>
      </c>
    </row>
    <row r="368" spans="1:35" ht="15.75">
      <c r="A368" s="56">
        <v>45786</v>
      </c>
      <c r="B368" s="41">
        <v>105</v>
      </c>
      <c r="C368" s="117">
        <v>0.5</v>
      </c>
      <c r="D368" s="54">
        <v>2503798</v>
      </c>
      <c r="E368" s="708" t="s">
        <v>21</v>
      </c>
      <c r="F368" s="708" t="s">
        <v>55</v>
      </c>
      <c r="G368" s="49">
        <v>14.62</v>
      </c>
      <c r="H368" s="49"/>
      <c r="I368" s="45"/>
      <c r="J368" s="40"/>
      <c r="K368" s="690">
        <v>0</v>
      </c>
      <c r="L368" s="47">
        <v>21</v>
      </c>
      <c r="M368" s="47">
        <v>11.94</v>
      </c>
      <c r="N368" s="47">
        <v>26.4</v>
      </c>
      <c r="O368" s="690">
        <f>GG[[#This Row],[G 900µ]]+GG[[#This Row],[G 800µ]]+GG[[#This Row],[G 710µ]]</f>
        <v>59.339999999999996</v>
      </c>
      <c r="P368" s="47"/>
      <c r="Q368" s="47">
        <v>30.16</v>
      </c>
      <c r="R368" s="47"/>
      <c r="S368" s="47"/>
      <c r="T368" s="47">
        <v>8.34</v>
      </c>
      <c r="U368" s="47">
        <v>1.6</v>
      </c>
      <c r="V368" s="55">
        <v>78.2</v>
      </c>
      <c r="W368" s="55">
        <v>-0.59</v>
      </c>
      <c r="X368" s="55">
        <v>23.31</v>
      </c>
      <c r="Y368" s="45"/>
      <c r="Z368" s="666"/>
      <c r="AA368" s="40"/>
      <c r="AB368" s="40"/>
      <c r="AC368" s="40" t="s">
        <v>85</v>
      </c>
      <c r="AD368" s="709" t="s">
        <v>484</v>
      </c>
      <c r="AE368" s="709" t="s">
        <v>55</v>
      </c>
      <c r="AF368" s="709" t="s">
        <v>55</v>
      </c>
      <c r="AG368" s="709" t="s">
        <v>55</v>
      </c>
      <c r="AH368" s="711" t="s">
        <v>32</v>
      </c>
      <c r="AI368" s="40" t="s">
        <v>4421</v>
      </c>
    </row>
    <row r="369" spans="1:35" ht="15.75">
      <c r="A369" s="56">
        <v>45789</v>
      </c>
      <c r="B369" s="41">
        <v>105</v>
      </c>
      <c r="C369" s="117">
        <v>0.39583333333333331</v>
      </c>
      <c r="D369" s="54">
        <v>2503857</v>
      </c>
      <c r="E369" s="708" t="s">
        <v>60</v>
      </c>
      <c r="F369" s="708" t="s">
        <v>55</v>
      </c>
      <c r="G369" s="49">
        <v>14.37</v>
      </c>
      <c r="H369" s="49"/>
      <c r="I369" s="45"/>
      <c r="J369" s="40"/>
      <c r="K369" s="690">
        <v>1.64</v>
      </c>
      <c r="L369" s="47">
        <v>23.8</v>
      </c>
      <c r="M369" s="47">
        <v>12</v>
      </c>
      <c r="N369" s="47">
        <v>25.2</v>
      </c>
      <c r="O369" s="690">
        <f>GG[[#This Row],[G 900µ]]+GG[[#This Row],[G 800µ]]+GG[[#This Row],[G 710µ]]</f>
        <v>61</v>
      </c>
      <c r="P369" s="47"/>
      <c r="Q369" s="47">
        <v>27</v>
      </c>
      <c r="R369" s="47"/>
      <c r="S369" s="47"/>
      <c r="T369" s="47">
        <v>7.5</v>
      </c>
      <c r="U369" s="47">
        <v>1.5</v>
      </c>
      <c r="V369" s="55">
        <v>77.260000000000005</v>
      </c>
      <c r="W369" s="55">
        <v>-0.31</v>
      </c>
      <c r="X369" s="55">
        <v>23.15</v>
      </c>
      <c r="Y369" s="45"/>
      <c r="Z369" s="666"/>
      <c r="AA369" s="40"/>
      <c r="AB369" s="40"/>
      <c r="AC369" s="40" t="s">
        <v>85</v>
      </c>
      <c r="AD369" s="709" t="s">
        <v>484</v>
      </c>
      <c r="AE369" s="709" t="s">
        <v>55</v>
      </c>
      <c r="AF369" s="709" t="s">
        <v>55</v>
      </c>
      <c r="AG369" s="709" t="s">
        <v>55</v>
      </c>
      <c r="AH369" s="711" t="s">
        <v>32</v>
      </c>
      <c r="AI369" s="40" t="s">
        <v>4422</v>
      </c>
    </row>
    <row r="370" spans="1:35" ht="15.75">
      <c r="A370" s="56">
        <v>45789</v>
      </c>
      <c r="B370" s="41">
        <v>105</v>
      </c>
      <c r="C370" s="117">
        <v>0.39583333333333331</v>
      </c>
      <c r="D370" s="54">
        <v>2503858</v>
      </c>
      <c r="E370" s="708" t="s">
        <v>41</v>
      </c>
      <c r="F370" s="708" t="s">
        <v>55</v>
      </c>
      <c r="G370" s="49">
        <v>14.31</v>
      </c>
      <c r="H370" s="49"/>
      <c r="I370" s="45"/>
      <c r="J370" s="40"/>
      <c r="K370" s="690">
        <v>4.62</v>
      </c>
      <c r="L370" s="47">
        <v>15.2</v>
      </c>
      <c r="M370" s="47">
        <v>9.8000000000000007</v>
      </c>
      <c r="N370" s="47">
        <v>0</v>
      </c>
      <c r="O370" s="690">
        <f>GG[[#This Row],[G 900µ]]+GG[[#This Row],[G 800µ]]+GG[[#This Row],[G 710µ]]</f>
        <v>25</v>
      </c>
      <c r="P370" s="47"/>
      <c r="Q370" s="47">
        <v>25</v>
      </c>
      <c r="R370" s="47"/>
      <c r="S370" s="47"/>
      <c r="T370" s="47">
        <v>8</v>
      </c>
      <c r="U370" s="47">
        <v>1.6</v>
      </c>
      <c r="V370" s="55">
        <v>76.25</v>
      </c>
      <c r="W370" s="55">
        <v>-0.27</v>
      </c>
      <c r="X370" s="55">
        <v>23.67</v>
      </c>
      <c r="Y370" s="45"/>
      <c r="Z370" s="666"/>
      <c r="AA370" s="40"/>
      <c r="AB370" s="40"/>
      <c r="AC370" s="40" t="s">
        <v>85</v>
      </c>
      <c r="AD370" s="709" t="s">
        <v>484</v>
      </c>
      <c r="AE370" s="709" t="s">
        <v>55</v>
      </c>
      <c r="AF370" s="709" t="s">
        <v>55</v>
      </c>
      <c r="AG370" s="709" t="s">
        <v>55</v>
      </c>
      <c r="AH370" s="711" t="s">
        <v>32</v>
      </c>
      <c r="AI370" s="40" t="s">
        <v>4423</v>
      </c>
    </row>
    <row r="371" spans="1:35" ht="15.75">
      <c r="A371" s="56">
        <v>45790</v>
      </c>
      <c r="B371" s="41">
        <v>105</v>
      </c>
      <c r="C371" s="117">
        <v>0.39583333333333331</v>
      </c>
      <c r="D371" s="54">
        <v>2503890</v>
      </c>
      <c r="E371" s="708" t="s">
        <v>60</v>
      </c>
      <c r="F371" s="708" t="s">
        <v>55</v>
      </c>
      <c r="G371" s="49">
        <v>14.58</v>
      </c>
      <c r="H371" s="49"/>
      <c r="I371" s="45">
        <v>14.33</v>
      </c>
      <c r="J371" s="40"/>
      <c r="K371" s="47"/>
      <c r="L371" s="47"/>
      <c r="M371" s="47"/>
      <c r="N371" s="47"/>
      <c r="O371" s="690"/>
      <c r="P371" s="47"/>
      <c r="Q371" s="47"/>
      <c r="R371" s="47"/>
      <c r="S371" s="47"/>
      <c r="T371" s="47"/>
      <c r="U371" s="47"/>
      <c r="V371" s="55">
        <v>77.180000000000007</v>
      </c>
      <c r="W371" s="55">
        <v>-0.38</v>
      </c>
      <c r="X371" s="55">
        <v>22.69</v>
      </c>
      <c r="Y371" s="45"/>
      <c r="Z371" s="666"/>
      <c r="AA371" s="40"/>
      <c r="AB371" s="40"/>
      <c r="AC371" s="40" t="s">
        <v>85</v>
      </c>
      <c r="AD371" s="709" t="s">
        <v>484</v>
      </c>
      <c r="AE371" s="709" t="s">
        <v>55</v>
      </c>
      <c r="AF371" s="709" t="s">
        <v>55</v>
      </c>
      <c r="AG371" s="709" t="s">
        <v>55</v>
      </c>
      <c r="AH371" s="711" t="s">
        <v>32</v>
      </c>
      <c r="AI371" s="40" t="s">
        <v>4424</v>
      </c>
    </row>
    <row r="372" spans="1:35" ht="15.75">
      <c r="A372" s="56">
        <v>45790</v>
      </c>
      <c r="B372" s="41">
        <v>105</v>
      </c>
      <c r="C372" s="117"/>
      <c r="D372" s="54">
        <v>2503889</v>
      </c>
      <c r="E372" s="708" t="s">
        <v>21</v>
      </c>
      <c r="F372" s="708" t="s">
        <v>55</v>
      </c>
      <c r="G372" s="49">
        <v>14.63</v>
      </c>
      <c r="H372" s="49"/>
      <c r="I372" s="45"/>
      <c r="J372" s="40"/>
      <c r="K372" s="690">
        <v>0.88</v>
      </c>
      <c r="L372" s="47">
        <v>25.26</v>
      </c>
      <c r="M372" s="47">
        <v>11.7</v>
      </c>
      <c r="N372" s="47">
        <v>23.8</v>
      </c>
      <c r="O372" s="690">
        <f>GG[[#This Row],[G 900µ]]+GG[[#This Row],[G 800µ]]+GG[[#This Row],[G 710µ]]</f>
        <v>60.760000000000005</v>
      </c>
      <c r="P372" s="47"/>
      <c r="Q372" s="47">
        <v>27.44</v>
      </c>
      <c r="R372" s="47"/>
      <c r="S372" s="47"/>
      <c r="T372" s="47">
        <v>8.5</v>
      </c>
      <c r="U372" s="47">
        <v>2.2599999999999998</v>
      </c>
      <c r="V372" s="55">
        <v>77.180000000000007</v>
      </c>
      <c r="W372" s="55">
        <v>-0.38</v>
      </c>
      <c r="X372" s="55">
        <v>22.69</v>
      </c>
      <c r="Y372" s="45"/>
      <c r="Z372" s="666"/>
      <c r="AA372" s="40"/>
      <c r="AB372" s="40"/>
      <c r="AC372" s="40"/>
      <c r="AD372" s="709" t="s">
        <v>484</v>
      </c>
      <c r="AE372" s="709" t="s">
        <v>55</v>
      </c>
      <c r="AF372" s="709" t="s">
        <v>55</v>
      </c>
      <c r="AG372" s="709" t="s">
        <v>55</v>
      </c>
      <c r="AH372" s="711" t="s">
        <v>32</v>
      </c>
      <c r="AI372" s="40" t="s">
        <v>4425</v>
      </c>
    </row>
    <row r="373" spans="1:35" ht="15.75">
      <c r="A373" s="56">
        <v>45791</v>
      </c>
      <c r="B373" s="41">
        <v>105</v>
      </c>
      <c r="C373" s="117">
        <v>0.375</v>
      </c>
      <c r="D373" s="54">
        <v>2503922</v>
      </c>
      <c r="E373" s="708" t="s">
        <v>60</v>
      </c>
      <c r="F373" s="708" t="s">
        <v>55</v>
      </c>
      <c r="G373" s="49">
        <v>14.63</v>
      </c>
      <c r="H373" s="49"/>
      <c r="I373" s="45"/>
      <c r="J373" s="40"/>
      <c r="K373" s="47"/>
      <c r="L373" s="47"/>
      <c r="M373" s="47"/>
      <c r="N373" s="47"/>
      <c r="O373" s="690"/>
      <c r="P373" s="47"/>
      <c r="Q373" s="47"/>
      <c r="R373" s="47"/>
      <c r="S373" s="47"/>
      <c r="T373" s="47"/>
      <c r="U373" s="47"/>
      <c r="V373" s="55">
        <v>79.260000000000005</v>
      </c>
      <c r="W373" s="55">
        <v>-0.77</v>
      </c>
      <c r="X373" s="55">
        <v>22.76</v>
      </c>
      <c r="Y373" s="45"/>
      <c r="Z373" s="666"/>
      <c r="AA373" s="40"/>
      <c r="AB373" s="40"/>
      <c r="AC373" s="40"/>
      <c r="AD373" s="709" t="s">
        <v>484</v>
      </c>
      <c r="AE373" s="709" t="s">
        <v>55</v>
      </c>
      <c r="AF373" s="709" t="s">
        <v>55</v>
      </c>
      <c r="AG373" s="709" t="s">
        <v>55</v>
      </c>
      <c r="AH373" s="711" t="s">
        <v>32</v>
      </c>
      <c r="AI373" s="40" t="s">
        <v>4426</v>
      </c>
    </row>
    <row r="374" spans="1:35" ht="15.75">
      <c r="A374" s="56">
        <v>45791</v>
      </c>
      <c r="B374" s="41">
        <v>105</v>
      </c>
      <c r="C374" s="117">
        <v>0.54166666666666663</v>
      </c>
      <c r="D374" s="54">
        <v>2503943</v>
      </c>
      <c r="E374" s="708" t="s">
        <v>60</v>
      </c>
      <c r="F374" s="708" t="s">
        <v>55</v>
      </c>
      <c r="G374" s="49">
        <v>14.63</v>
      </c>
      <c r="H374" s="49"/>
      <c r="I374" s="45"/>
      <c r="J374" s="40"/>
      <c r="K374" s="47"/>
      <c r="L374" s="47"/>
      <c r="M374" s="47"/>
      <c r="N374" s="47"/>
      <c r="O374" s="690"/>
      <c r="P374" s="47"/>
      <c r="Q374" s="47"/>
      <c r="R374" s="47"/>
      <c r="S374" s="47"/>
      <c r="T374" s="47"/>
      <c r="U374" s="47"/>
      <c r="V374" s="55">
        <v>78.260000000000005</v>
      </c>
      <c r="W374" s="55">
        <v>-0.3</v>
      </c>
      <c r="X374" s="55">
        <v>22.96</v>
      </c>
      <c r="Y374" s="45"/>
      <c r="Z374" s="666"/>
      <c r="AA374" s="40"/>
      <c r="AB374" s="40"/>
      <c r="AC374" s="40"/>
      <c r="AD374" s="709" t="s">
        <v>484</v>
      </c>
      <c r="AE374" s="709" t="s">
        <v>55</v>
      </c>
      <c r="AF374" s="709" t="s">
        <v>55</v>
      </c>
      <c r="AG374" s="709" t="s">
        <v>55</v>
      </c>
      <c r="AH374" s="711" t="s">
        <v>32</v>
      </c>
      <c r="AI374" s="40" t="s">
        <v>4427</v>
      </c>
    </row>
    <row r="375" spans="1:35" ht="15.75">
      <c r="A375" s="56">
        <v>45792</v>
      </c>
      <c r="B375" s="41">
        <v>105</v>
      </c>
      <c r="C375" s="117">
        <v>0.39583333333333331</v>
      </c>
      <c r="D375" s="54">
        <v>2503953</v>
      </c>
      <c r="E375" s="708" t="s">
        <v>60</v>
      </c>
      <c r="F375" s="708" t="s">
        <v>55</v>
      </c>
      <c r="G375" s="49">
        <v>14.76</v>
      </c>
      <c r="H375" s="49"/>
      <c r="I375" s="45">
        <v>14.35</v>
      </c>
      <c r="J375" s="40"/>
      <c r="K375" s="690">
        <v>7.9</v>
      </c>
      <c r="L375" s="47">
        <v>38.14</v>
      </c>
      <c r="M375" s="47">
        <v>10.44</v>
      </c>
      <c r="N375" s="47">
        <v>18.899999999999999</v>
      </c>
      <c r="O375" s="690">
        <f>GG[[#This Row],[G 900µ]]+GG[[#This Row],[G 800µ]]+GG[[#This Row],[G 710µ]]</f>
        <v>67.47999999999999</v>
      </c>
      <c r="P375" s="47"/>
      <c r="Q375" s="47">
        <v>17.8</v>
      </c>
      <c r="R375" s="47"/>
      <c r="S375" s="47"/>
      <c r="T375" s="47">
        <v>4.7699999999999996</v>
      </c>
      <c r="U375" s="47">
        <v>1.5</v>
      </c>
      <c r="V375" s="55">
        <v>76.989999999999995</v>
      </c>
      <c r="W375" s="55">
        <v>-0.32</v>
      </c>
      <c r="X375" s="55">
        <v>23.21</v>
      </c>
      <c r="Y375" s="45"/>
      <c r="Z375" s="666"/>
      <c r="AA375" s="40"/>
      <c r="AB375" s="40"/>
      <c r="AC375" s="40"/>
      <c r="AD375" s="709" t="s">
        <v>484</v>
      </c>
      <c r="AE375" s="709" t="s">
        <v>55</v>
      </c>
      <c r="AF375" s="709" t="s">
        <v>55</v>
      </c>
      <c r="AG375" s="709" t="s">
        <v>55</v>
      </c>
      <c r="AH375" s="711" t="s">
        <v>32</v>
      </c>
      <c r="AI375" s="40" t="s">
        <v>4428</v>
      </c>
    </row>
    <row r="376" spans="1:35" ht="15.75">
      <c r="A376" s="56">
        <v>45793</v>
      </c>
      <c r="B376" s="41">
        <v>105</v>
      </c>
      <c r="C376" s="117">
        <v>0.375</v>
      </c>
      <c r="D376" s="54">
        <v>2503996</v>
      </c>
      <c r="E376" s="708" t="s">
        <v>60</v>
      </c>
      <c r="F376" s="708" t="s">
        <v>55</v>
      </c>
      <c r="G376" s="49">
        <v>14.69</v>
      </c>
      <c r="H376" s="49"/>
      <c r="I376" s="45">
        <v>14.03</v>
      </c>
      <c r="J376" s="40"/>
      <c r="K376" s="690">
        <v>8</v>
      </c>
      <c r="L376" s="47">
        <v>40.6</v>
      </c>
      <c r="M376" s="47">
        <v>9.8000000000000007</v>
      </c>
      <c r="N376" s="47">
        <v>17.600000000000001</v>
      </c>
      <c r="O376" s="690">
        <f>GG[[#This Row],[G 900µ]]+GG[[#This Row],[G 800µ]]+GG[[#This Row],[G 710µ]]</f>
        <v>68</v>
      </c>
      <c r="P376" s="47"/>
      <c r="Q376" s="47">
        <v>15.2</v>
      </c>
      <c r="R376" s="47"/>
      <c r="S376" s="47"/>
      <c r="T376" s="47">
        <v>4.4000000000000004</v>
      </c>
      <c r="U376" s="47">
        <v>1.6</v>
      </c>
      <c r="V376" s="55">
        <v>75.7</v>
      </c>
      <c r="W376" s="55">
        <v>0.28000000000000003</v>
      </c>
      <c r="X376" s="55">
        <v>22.83</v>
      </c>
      <c r="Y376" s="45"/>
      <c r="Z376" s="666"/>
      <c r="AA376" s="40"/>
      <c r="AB376" s="40"/>
      <c r="AC376" s="40"/>
      <c r="AD376" s="709" t="s">
        <v>484</v>
      </c>
      <c r="AE376" s="709" t="s">
        <v>55</v>
      </c>
      <c r="AF376" s="709" t="s">
        <v>55</v>
      </c>
      <c r="AG376" s="709" t="s">
        <v>55</v>
      </c>
      <c r="AH376" s="711" t="s">
        <v>32</v>
      </c>
      <c r="AI376" s="40" t="s">
        <v>4429</v>
      </c>
    </row>
    <row r="377" spans="1:35" ht="15.75">
      <c r="A377" s="56">
        <v>45793</v>
      </c>
      <c r="B377" s="41">
        <v>105</v>
      </c>
      <c r="C377" s="117">
        <v>0.54166666666666663</v>
      </c>
      <c r="D377" s="54">
        <v>2504009</v>
      </c>
      <c r="E377" s="708" t="s">
        <v>60</v>
      </c>
      <c r="F377" s="708" t="s">
        <v>55</v>
      </c>
      <c r="G377" s="49">
        <v>14.52</v>
      </c>
      <c r="H377" s="49"/>
      <c r="I377" s="45"/>
      <c r="J377" s="40"/>
      <c r="K377" s="47"/>
      <c r="L377" s="47"/>
      <c r="M377" s="47"/>
      <c r="N377" s="47"/>
      <c r="O377" s="690"/>
      <c r="P377" s="47"/>
      <c r="Q377" s="47"/>
      <c r="R377" s="47"/>
      <c r="S377" s="47"/>
      <c r="T377" s="47"/>
      <c r="U377" s="47"/>
      <c r="V377" s="55">
        <v>76.150000000000006</v>
      </c>
      <c r="W377" s="55">
        <v>0.21</v>
      </c>
      <c r="X377" s="55">
        <v>22.64</v>
      </c>
      <c r="Y377" s="45"/>
      <c r="Z377" s="666"/>
      <c r="AA377" s="40"/>
      <c r="AB377" s="40"/>
      <c r="AC377" s="40"/>
      <c r="AD377" s="709" t="s">
        <v>484</v>
      </c>
      <c r="AE377" s="709" t="s">
        <v>55</v>
      </c>
      <c r="AF377" s="709" t="s">
        <v>55</v>
      </c>
      <c r="AG377" s="709" t="s">
        <v>55</v>
      </c>
      <c r="AH377" s="711" t="s">
        <v>32</v>
      </c>
      <c r="AI377" s="40" t="s">
        <v>4430</v>
      </c>
    </row>
    <row r="378" spans="1:35" ht="15.75">
      <c r="A378" s="56">
        <v>45796</v>
      </c>
      <c r="B378" s="41">
        <v>105</v>
      </c>
      <c r="C378" s="117">
        <v>0.375</v>
      </c>
      <c r="D378" s="54">
        <v>2504087</v>
      </c>
      <c r="E378" s="708" t="s">
        <v>60</v>
      </c>
      <c r="F378" s="708" t="s">
        <v>55</v>
      </c>
      <c r="G378" s="49">
        <v>14.5</v>
      </c>
      <c r="H378" s="49"/>
      <c r="I378" s="45">
        <v>14.15</v>
      </c>
      <c r="J378" s="40"/>
      <c r="K378" s="47"/>
      <c r="L378" s="47"/>
      <c r="M378" s="47"/>
      <c r="N378" s="47"/>
      <c r="O378" s="690"/>
      <c r="P378" s="47"/>
      <c r="Q378" s="47"/>
      <c r="R378" s="47"/>
      <c r="S378" s="47"/>
      <c r="T378" s="47"/>
      <c r="U378" s="47"/>
      <c r="V378" s="55">
        <v>75.819999999999993</v>
      </c>
      <c r="W378" s="55">
        <v>-0.02</v>
      </c>
      <c r="X378" s="55">
        <v>22.97</v>
      </c>
      <c r="Y378" s="45"/>
      <c r="Z378" s="666"/>
      <c r="AA378" s="40"/>
      <c r="AB378" s="40"/>
      <c r="AC378" s="40"/>
      <c r="AD378" s="709" t="s">
        <v>484</v>
      </c>
      <c r="AE378" s="709" t="s">
        <v>55</v>
      </c>
      <c r="AF378" s="709" t="s">
        <v>55</v>
      </c>
      <c r="AG378" s="709" t="s">
        <v>55</v>
      </c>
      <c r="AH378" s="711" t="s">
        <v>32</v>
      </c>
      <c r="AI378" s="40" t="s">
        <v>4431</v>
      </c>
    </row>
    <row r="379" spans="1:35" ht="15.75">
      <c r="A379" s="56">
        <v>45799</v>
      </c>
      <c r="B379" s="41">
        <v>105</v>
      </c>
      <c r="C379" s="117">
        <v>0.375</v>
      </c>
      <c r="D379" s="54">
        <v>2504169</v>
      </c>
      <c r="E379" s="708" t="s">
        <v>60</v>
      </c>
      <c r="F379" s="708" t="s">
        <v>55</v>
      </c>
      <c r="G379" s="49">
        <v>14.45</v>
      </c>
      <c r="H379" s="49"/>
      <c r="I379" s="45"/>
      <c r="J379" s="40"/>
      <c r="K379" s="47"/>
      <c r="L379" s="47"/>
      <c r="M379" s="47"/>
      <c r="N379" s="47"/>
      <c r="O379" s="690"/>
      <c r="P379" s="47"/>
      <c r="Q379" s="47"/>
      <c r="R379" s="47"/>
      <c r="S379" s="47"/>
      <c r="T379" s="47"/>
      <c r="U379" s="47"/>
      <c r="V379" s="55">
        <v>75.91</v>
      </c>
      <c r="W379" s="55">
        <v>-0.7</v>
      </c>
      <c r="X379" s="55">
        <v>22.61</v>
      </c>
      <c r="Y379" s="45"/>
      <c r="Z379" s="666"/>
      <c r="AA379" s="40"/>
      <c r="AB379" s="40"/>
      <c r="AC379" s="40"/>
      <c r="AD379" s="709" t="s">
        <v>484</v>
      </c>
      <c r="AE379" s="709" t="s">
        <v>55</v>
      </c>
      <c r="AF379" s="709" t="s">
        <v>55</v>
      </c>
      <c r="AG379" s="709" t="s">
        <v>55</v>
      </c>
      <c r="AH379" s="711" t="s">
        <v>32</v>
      </c>
      <c r="AI379" s="40" t="s">
        <v>4432</v>
      </c>
    </row>
    <row r="380" spans="1:35" ht="15.75">
      <c r="A380" s="56">
        <v>45799</v>
      </c>
      <c r="B380" s="41">
        <v>105</v>
      </c>
      <c r="C380" s="117">
        <v>0.375</v>
      </c>
      <c r="D380" s="54">
        <v>2504170</v>
      </c>
      <c r="E380" s="708" t="s">
        <v>41</v>
      </c>
      <c r="F380" s="708" t="s">
        <v>55</v>
      </c>
      <c r="G380" s="49">
        <v>13.66</v>
      </c>
      <c r="H380" s="49"/>
      <c r="I380" s="45"/>
      <c r="J380" s="40"/>
      <c r="K380" s="47"/>
      <c r="L380" s="47"/>
      <c r="M380" s="47"/>
      <c r="N380" s="47"/>
      <c r="O380" s="690"/>
      <c r="P380" s="47"/>
      <c r="Q380" s="47"/>
      <c r="R380" s="47"/>
      <c r="S380" s="47"/>
      <c r="T380" s="47"/>
      <c r="U380" s="47"/>
      <c r="V380" s="55">
        <v>76.69</v>
      </c>
      <c r="W380" s="55">
        <v>-0.16</v>
      </c>
      <c r="X380" s="55">
        <v>22.53</v>
      </c>
      <c r="Y380" s="45"/>
      <c r="Z380" s="666"/>
      <c r="AA380" s="40"/>
      <c r="AB380" s="40"/>
      <c r="AC380" s="40"/>
      <c r="AD380" s="709" t="s">
        <v>484</v>
      </c>
      <c r="AE380" s="709" t="s">
        <v>55</v>
      </c>
      <c r="AF380" s="709" t="s">
        <v>55</v>
      </c>
      <c r="AG380" s="709" t="s">
        <v>55</v>
      </c>
      <c r="AH380" s="711" t="s">
        <v>32</v>
      </c>
      <c r="AI380" s="40" t="s">
        <v>4433</v>
      </c>
    </row>
    <row r="381" spans="1:35" ht="15.75">
      <c r="A381" s="56">
        <v>45800</v>
      </c>
      <c r="B381" s="41">
        <v>105</v>
      </c>
      <c r="C381" s="117">
        <v>0.375</v>
      </c>
      <c r="D381" s="54">
        <v>2504207</v>
      </c>
      <c r="E381" s="708" t="s">
        <v>60</v>
      </c>
      <c r="F381" s="708" t="s">
        <v>55</v>
      </c>
      <c r="G381" s="49">
        <v>14.39</v>
      </c>
      <c r="H381" s="49"/>
      <c r="I381" s="45"/>
      <c r="J381" s="40"/>
      <c r="K381" s="690">
        <v>9.4</v>
      </c>
      <c r="L381" s="47">
        <v>40.6</v>
      </c>
      <c r="M381" s="47">
        <v>10.74</v>
      </c>
      <c r="N381" s="47">
        <v>16.440000000000001</v>
      </c>
      <c r="O381" s="690">
        <f>GG[[#This Row],[G 900µ]]+GG[[#This Row],[G 800µ]]+GG[[#This Row],[G 710µ]]</f>
        <v>67.78</v>
      </c>
      <c r="P381" s="47"/>
      <c r="Q381" s="47">
        <v>15.5</v>
      </c>
      <c r="R381" s="47"/>
      <c r="S381" s="47"/>
      <c r="T381" s="47">
        <v>4.2</v>
      </c>
      <c r="U381" s="47">
        <v>1.6</v>
      </c>
      <c r="V381" s="55">
        <v>76.59</v>
      </c>
      <c r="W381" s="55">
        <v>-0.1</v>
      </c>
      <c r="X381" s="55">
        <v>22.8</v>
      </c>
      <c r="Y381" s="45"/>
      <c r="Z381" s="666"/>
      <c r="AA381" s="40"/>
      <c r="AB381" s="40"/>
      <c r="AC381" s="40"/>
      <c r="AD381" s="709" t="s">
        <v>484</v>
      </c>
      <c r="AE381" s="709" t="s">
        <v>55</v>
      </c>
      <c r="AF381" s="709" t="s">
        <v>55</v>
      </c>
      <c r="AG381" s="709" t="s">
        <v>55</v>
      </c>
      <c r="AH381" s="711" t="s">
        <v>32</v>
      </c>
      <c r="AI381" s="40" t="s">
        <v>4434</v>
      </c>
    </row>
    <row r="382" spans="1:35" ht="15.75">
      <c r="A382" s="56">
        <v>45803</v>
      </c>
      <c r="B382" s="41">
        <v>105</v>
      </c>
      <c r="C382" s="117">
        <v>0.375</v>
      </c>
      <c r="D382" s="54">
        <v>2504280</v>
      </c>
      <c r="E382" s="708" t="s">
        <v>60</v>
      </c>
      <c r="F382" s="708" t="s">
        <v>55</v>
      </c>
      <c r="G382" s="49">
        <v>13.84</v>
      </c>
      <c r="H382" s="49"/>
      <c r="I382" s="45">
        <v>13.69</v>
      </c>
      <c r="J382" s="40"/>
      <c r="K382" s="690">
        <v>10.3</v>
      </c>
      <c r="L382" s="47">
        <v>40.700000000000003</v>
      </c>
      <c r="M382" s="47">
        <v>9.8000000000000007</v>
      </c>
      <c r="N382" s="47">
        <v>17.04</v>
      </c>
      <c r="O382" s="690">
        <f>GG[[#This Row],[G 900µ]]+GG[[#This Row],[G 800µ]]+GG[[#This Row],[G 710µ]]</f>
        <v>67.539999999999992</v>
      </c>
      <c r="P382" s="47"/>
      <c r="Q382" s="47">
        <v>15</v>
      </c>
      <c r="R382" s="47"/>
      <c r="S382" s="47"/>
      <c r="T382" s="47">
        <v>3.8</v>
      </c>
      <c r="U382" s="47">
        <v>1.4</v>
      </c>
      <c r="V382" s="55">
        <v>78.08</v>
      </c>
      <c r="W382" s="55">
        <v>0.17</v>
      </c>
      <c r="X382" s="55">
        <v>22.47</v>
      </c>
      <c r="Y382" s="45"/>
      <c r="Z382" s="666"/>
      <c r="AA382" s="40"/>
      <c r="AB382" s="40"/>
      <c r="AC382" s="40"/>
      <c r="AD382" s="709" t="s">
        <v>484</v>
      </c>
      <c r="AE382" s="709" t="s">
        <v>55</v>
      </c>
      <c r="AF382" s="709" t="s">
        <v>55</v>
      </c>
      <c r="AG382" s="709" t="s">
        <v>55</v>
      </c>
      <c r="AH382" s="711" t="s">
        <v>32</v>
      </c>
      <c r="AI382" s="40" t="s">
        <v>4435</v>
      </c>
    </row>
    <row r="383" spans="1:35" ht="15.75">
      <c r="A383" s="56">
        <v>45804</v>
      </c>
      <c r="B383" s="41">
        <v>105</v>
      </c>
      <c r="C383" s="117">
        <v>0.5</v>
      </c>
      <c r="D383" s="54">
        <v>2504317</v>
      </c>
      <c r="E383" s="708" t="s">
        <v>60</v>
      </c>
      <c r="F383" s="708" t="s">
        <v>55</v>
      </c>
      <c r="G383" s="49">
        <v>14.2</v>
      </c>
      <c r="H383" s="49"/>
      <c r="I383" s="45"/>
      <c r="J383" s="40"/>
      <c r="K383" s="690"/>
      <c r="L383" s="47"/>
      <c r="M383" s="47"/>
      <c r="N383" s="47"/>
      <c r="O383" s="690"/>
      <c r="P383" s="47"/>
      <c r="Q383" s="47"/>
      <c r="R383" s="47"/>
      <c r="S383" s="47"/>
      <c r="T383" s="47"/>
      <c r="U383" s="47"/>
      <c r="V383" s="55">
        <v>76.42</v>
      </c>
      <c r="W383" s="55">
        <v>-0.12</v>
      </c>
      <c r="X383" s="55">
        <v>20.94</v>
      </c>
      <c r="Y383" s="45"/>
      <c r="Z383" s="666"/>
      <c r="AA383" s="40"/>
      <c r="AB383" s="40"/>
      <c r="AC383" s="40" t="s">
        <v>85</v>
      </c>
      <c r="AD383" s="709" t="s">
        <v>484</v>
      </c>
      <c r="AE383" s="709" t="s">
        <v>55</v>
      </c>
      <c r="AF383" s="709" t="s">
        <v>55</v>
      </c>
      <c r="AG383" s="709" t="s">
        <v>55</v>
      </c>
      <c r="AH383" s="711" t="s">
        <v>32</v>
      </c>
      <c r="AI383" s="40" t="s">
        <v>4436</v>
      </c>
    </row>
    <row r="384" spans="1:35" ht="15.75">
      <c r="A384" s="56">
        <v>45806</v>
      </c>
      <c r="B384" s="41">
        <v>105</v>
      </c>
      <c r="C384" s="117">
        <v>0.45833333333333331</v>
      </c>
      <c r="D384" s="54">
        <v>2504356</v>
      </c>
      <c r="E384" s="708" t="s">
        <v>60</v>
      </c>
      <c r="F384" s="708" t="s">
        <v>55</v>
      </c>
      <c r="G384" s="49">
        <v>14.2</v>
      </c>
      <c r="H384" s="49"/>
      <c r="I384" s="45"/>
      <c r="J384" s="40"/>
      <c r="K384" s="690"/>
      <c r="L384" s="47"/>
      <c r="M384" s="47"/>
      <c r="N384" s="47"/>
      <c r="O384" s="690"/>
      <c r="P384" s="47"/>
      <c r="Q384" s="47"/>
      <c r="R384" s="47"/>
      <c r="S384" s="47"/>
      <c r="T384" s="47"/>
      <c r="U384" s="47"/>
      <c r="V384" s="55">
        <v>78.83</v>
      </c>
      <c r="W384" s="55">
        <v>-0.86</v>
      </c>
      <c r="X384" s="55">
        <v>21.76</v>
      </c>
      <c r="Y384" s="45"/>
      <c r="Z384" s="666"/>
      <c r="AA384" s="40"/>
      <c r="AB384" s="40"/>
      <c r="AC384" s="40"/>
      <c r="AD384" s="709" t="s">
        <v>484</v>
      </c>
      <c r="AE384" s="709" t="s">
        <v>55</v>
      </c>
      <c r="AF384" s="709" t="s">
        <v>55</v>
      </c>
      <c r="AG384" s="709" t="s">
        <v>55</v>
      </c>
      <c r="AH384" s="711" t="s">
        <v>32</v>
      </c>
      <c r="AI384" s="40" t="s">
        <v>4437</v>
      </c>
    </row>
    <row r="385" spans="1:35" ht="15.75">
      <c r="A385" s="56">
        <v>45806</v>
      </c>
      <c r="B385" s="41">
        <v>105</v>
      </c>
      <c r="C385" s="117">
        <v>0.45833333333333331</v>
      </c>
      <c r="D385" s="54">
        <v>2504357</v>
      </c>
      <c r="E385" s="708" t="s">
        <v>41</v>
      </c>
      <c r="F385" s="708" t="s">
        <v>55</v>
      </c>
      <c r="G385" s="49">
        <v>14.1</v>
      </c>
      <c r="H385" s="49"/>
      <c r="I385" s="45"/>
      <c r="J385" s="40"/>
      <c r="K385" s="690"/>
      <c r="L385" s="47"/>
      <c r="M385" s="47"/>
      <c r="N385" s="47"/>
      <c r="O385" s="690"/>
      <c r="P385" s="47"/>
      <c r="Q385" s="47"/>
      <c r="R385" s="47"/>
      <c r="S385" s="47"/>
      <c r="T385" s="47"/>
      <c r="U385" s="47"/>
      <c r="V385" s="55">
        <v>74.09</v>
      </c>
      <c r="W385" s="55">
        <v>0.28000000000000003</v>
      </c>
      <c r="X385" s="55">
        <v>21.84</v>
      </c>
      <c r="Y385" s="45"/>
      <c r="Z385" s="666"/>
      <c r="AA385" s="40"/>
      <c r="AB385" s="40"/>
      <c r="AC385" s="40"/>
      <c r="AD385" s="709" t="s">
        <v>484</v>
      </c>
      <c r="AE385" s="709" t="s">
        <v>55</v>
      </c>
      <c r="AF385" s="709" t="s">
        <v>55</v>
      </c>
      <c r="AG385" s="709" t="s">
        <v>55</v>
      </c>
      <c r="AH385" s="711" t="s">
        <v>32</v>
      </c>
      <c r="AI385" s="40" t="s">
        <v>4438</v>
      </c>
    </row>
    <row r="386" spans="1:35" ht="15.75">
      <c r="A386" s="56">
        <v>45807</v>
      </c>
      <c r="B386" s="41">
        <v>105</v>
      </c>
      <c r="C386" s="117">
        <v>0.43819444444444444</v>
      </c>
      <c r="D386" s="54">
        <v>2504389</v>
      </c>
      <c r="E386" s="708" t="s">
        <v>60</v>
      </c>
      <c r="F386" s="54" t="s">
        <v>55</v>
      </c>
      <c r="G386" s="49">
        <v>14.25</v>
      </c>
      <c r="H386" s="49"/>
      <c r="I386" s="45"/>
      <c r="J386" s="40"/>
      <c r="K386" s="690">
        <v>10.3</v>
      </c>
      <c r="L386" s="47">
        <v>40</v>
      </c>
      <c r="M386" s="47">
        <v>11</v>
      </c>
      <c r="N386" s="47">
        <v>17</v>
      </c>
      <c r="O386" s="690">
        <f>GG[[#This Row],[G 900µ]]+GG[[#This Row],[G 800µ]]+GG[[#This Row],[G 710µ]]</f>
        <v>68</v>
      </c>
      <c r="P386" s="47"/>
      <c r="Q386" s="47">
        <v>16</v>
      </c>
      <c r="R386" s="47"/>
      <c r="S386" s="47"/>
      <c r="T386" s="47">
        <v>3</v>
      </c>
      <c r="U386" s="47">
        <v>2</v>
      </c>
      <c r="V386" s="55">
        <v>76.2</v>
      </c>
      <c r="W386" s="55">
        <v>-0.01</v>
      </c>
      <c r="X386" s="55">
        <v>22.5</v>
      </c>
      <c r="Y386" s="45"/>
      <c r="Z386" s="666"/>
      <c r="AA386" s="40"/>
      <c r="AB386" s="40"/>
      <c r="AC386" s="40"/>
      <c r="AD386" s="709" t="s">
        <v>484</v>
      </c>
      <c r="AE386" s="709" t="s">
        <v>55</v>
      </c>
      <c r="AF386" s="709" t="s">
        <v>55</v>
      </c>
      <c r="AG386" s="709" t="s">
        <v>55</v>
      </c>
      <c r="AH386" s="711" t="s">
        <v>32</v>
      </c>
      <c r="AI386" s="40" t="s">
        <v>4439</v>
      </c>
    </row>
    <row r="387" spans="1:35" ht="15.75">
      <c r="A387" s="56">
        <v>45810</v>
      </c>
      <c r="B387" s="41">
        <v>106</v>
      </c>
      <c r="C387" s="117">
        <v>0.39583333333333331</v>
      </c>
      <c r="D387" s="54">
        <v>2504443</v>
      </c>
      <c r="E387" s="708" t="s">
        <v>60</v>
      </c>
      <c r="F387" s="54" t="s">
        <v>55</v>
      </c>
      <c r="G387" s="49">
        <v>13.71</v>
      </c>
      <c r="H387" s="49"/>
      <c r="I387" s="45"/>
      <c r="J387" s="40"/>
      <c r="K387" s="690">
        <v>8.58</v>
      </c>
      <c r="L387" s="47">
        <v>38.22</v>
      </c>
      <c r="M387" s="47">
        <v>11.78</v>
      </c>
      <c r="N387" s="47">
        <v>16.88</v>
      </c>
      <c r="O387" s="690">
        <f>GG[[#This Row],[G 900µ]]+GG[[#This Row],[G 800µ]]+GG[[#This Row],[G 710µ]]</f>
        <v>66.88</v>
      </c>
      <c r="P387" s="47"/>
      <c r="Q387" s="47">
        <v>16.46</v>
      </c>
      <c r="R387" s="47"/>
      <c r="S387" s="47"/>
      <c r="T387" s="47">
        <v>5.26</v>
      </c>
      <c r="U387" s="47">
        <v>2.76</v>
      </c>
      <c r="V387" s="55">
        <v>77.680000000000007</v>
      </c>
      <c r="W387" s="55">
        <v>-0.43</v>
      </c>
      <c r="X387" s="55">
        <v>21.36</v>
      </c>
      <c r="Y387" s="45"/>
      <c r="Z387" s="666"/>
      <c r="AA387" s="40"/>
      <c r="AB387" s="40"/>
      <c r="AC387" s="40"/>
      <c r="AD387" s="709" t="s">
        <v>484</v>
      </c>
      <c r="AE387" s="709" t="s">
        <v>55</v>
      </c>
      <c r="AF387" s="709" t="s">
        <v>55</v>
      </c>
      <c r="AG387" s="709" t="s">
        <v>55</v>
      </c>
      <c r="AH387" s="711" t="s">
        <v>32</v>
      </c>
      <c r="AI387" s="40" t="s">
        <v>4440</v>
      </c>
    </row>
    <row r="388" spans="1:35" ht="15.75">
      <c r="A388" s="56">
        <v>45811</v>
      </c>
      <c r="B388" s="41">
        <v>106</v>
      </c>
      <c r="C388" s="117">
        <v>0.35416666666666669</v>
      </c>
      <c r="D388" s="54">
        <v>2504448</v>
      </c>
      <c r="E388" s="708" t="s">
        <v>60</v>
      </c>
      <c r="F388" s="54" t="s">
        <v>55</v>
      </c>
      <c r="G388" s="49">
        <v>14.42</v>
      </c>
      <c r="H388" s="49"/>
      <c r="I388" s="45"/>
      <c r="J388" s="40"/>
      <c r="K388" s="690">
        <v>9.6</v>
      </c>
      <c r="L388" s="47">
        <v>37.4</v>
      </c>
      <c r="M388" s="47">
        <v>10.26</v>
      </c>
      <c r="N388" s="47">
        <v>16.8</v>
      </c>
      <c r="O388" s="690">
        <f>GG[[#This Row],[G 900µ]]+GG[[#This Row],[G 800µ]]+GG[[#This Row],[G 710µ]]</f>
        <v>64.459999999999994</v>
      </c>
      <c r="P388" s="47"/>
      <c r="Q388" s="47">
        <v>17.2</v>
      </c>
      <c r="R388" s="47"/>
      <c r="S388" s="47"/>
      <c r="T388" s="47">
        <v>4.8</v>
      </c>
      <c r="U388" s="47">
        <v>2.1800000000000002</v>
      </c>
      <c r="V388" s="55">
        <v>77.44</v>
      </c>
      <c r="W388" s="55">
        <v>-0.22</v>
      </c>
      <c r="X388" s="55">
        <v>22.07</v>
      </c>
      <c r="Y388" s="45"/>
      <c r="Z388" s="666"/>
      <c r="AA388" s="40"/>
      <c r="AB388" s="40"/>
      <c r="AC388" s="40"/>
      <c r="AD388" s="709" t="s">
        <v>484</v>
      </c>
      <c r="AE388" s="709" t="s">
        <v>55</v>
      </c>
      <c r="AF388" s="709" t="s">
        <v>55</v>
      </c>
      <c r="AG388" s="709" t="s">
        <v>55</v>
      </c>
      <c r="AH388" s="711" t="s">
        <v>32</v>
      </c>
      <c r="AI388" s="40" t="s">
        <v>4441</v>
      </c>
    </row>
    <row r="389" spans="1:35" ht="15.75">
      <c r="A389" s="56">
        <v>45812</v>
      </c>
      <c r="B389" s="41">
        <v>106</v>
      </c>
      <c r="C389" s="117">
        <v>0.42222222222222222</v>
      </c>
      <c r="D389" s="54">
        <v>2504494</v>
      </c>
      <c r="E389" s="708" t="s">
        <v>60</v>
      </c>
      <c r="F389" s="708" t="s">
        <v>55</v>
      </c>
      <c r="G389" s="49">
        <v>14.53</v>
      </c>
      <c r="H389" s="49"/>
      <c r="I389" s="45"/>
      <c r="J389" s="40"/>
      <c r="K389" s="47"/>
      <c r="L389" s="47"/>
      <c r="M389" s="47"/>
      <c r="N389" s="47"/>
      <c r="O389" s="690"/>
      <c r="P389" s="47"/>
      <c r="Q389" s="47"/>
      <c r="R389" s="47"/>
      <c r="S389" s="47"/>
      <c r="T389" s="47"/>
      <c r="U389" s="47"/>
      <c r="V389" s="55">
        <v>76.61</v>
      </c>
      <c r="W389" s="55">
        <v>-0.18</v>
      </c>
      <c r="X389" s="55">
        <v>21.99</v>
      </c>
      <c r="Y389" s="45"/>
      <c r="Z389" s="666"/>
      <c r="AA389" s="40"/>
      <c r="AB389" s="40"/>
      <c r="AC389" s="40"/>
      <c r="AD389" s="709" t="s">
        <v>484</v>
      </c>
      <c r="AE389" s="709" t="s">
        <v>55</v>
      </c>
      <c r="AF389" s="709" t="s">
        <v>55</v>
      </c>
      <c r="AG389" s="709" t="s">
        <v>55</v>
      </c>
      <c r="AH389" s="711" t="s">
        <v>32</v>
      </c>
      <c r="AI389" s="40" t="s">
        <v>4442</v>
      </c>
    </row>
    <row r="390" spans="1:35" ht="15.75">
      <c r="A390" s="56">
        <v>45819</v>
      </c>
      <c r="B390" s="41">
        <v>106</v>
      </c>
      <c r="C390" s="117">
        <v>0.45833333333333331</v>
      </c>
      <c r="D390" s="54">
        <v>2504613</v>
      </c>
      <c r="E390" s="708" t="s">
        <v>60</v>
      </c>
      <c r="F390" s="54" t="s">
        <v>55</v>
      </c>
      <c r="G390" s="49">
        <v>14.4</v>
      </c>
      <c r="H390" s="49"/>
      <c r="I390" s="49">
        <v>14.08</v>
      </c>
      <c r="J390" s="40"/>
      <c r="K390" s="690">
        <v>8.3800000000000008</v>
      </c>
      <c r="L390" s="47">
        <v>36.9</v>
      </c>
      <c r="M390" s="47">
        <v>9.82</v>
      </c>
      <c r="N390" s="47">
        <v>17.739999999999998</v>
      </c>
      <c r="O390" s="690">
        <f>GG[[#This Row],[G 900µ]]+GG[[#This Row],[G 800µ]]+GG[[#This Row],[G 710µ]]</f>
        <v>64.459999999999994</v>
      </c>
      <c r="P390" s="47"/>
      <c r="Q390" s="47">
        <v>17.7</v>
      </c>
      <c r="R390" s="47"/>
      <c r="S390" s="47"/>
      <c r="T390" s="47">
        <v>4.84</v>
      </c>
      <c r="U390" s="47">
        <v>1.82</v>
      </c>
      <c r="V390" s="55">
        <v>75.819999999999993</v>
      </c>
      <c r="W390" s="55">
        <v>-0.02</v>
      </c>
      <c r="X390" s="55">
        <v>21.91</v>
      </c>
      <c r="Y390" s="45"/>
      <c r="Z390" s="666"/>
      <c r="AA390" s="40"/>
      <c r="AB390" s="40"/>
      <c r="AC390" s="40"/>
      <c r="AD390" s="709" t="s">
        <v>484</v>
      </c>
      <c r="AE390" s="709" t="s">
        <v>55</v>
      </c>
      <c r="AF390" s="709" t="s">
        <v>55</v>
      </c>
      <c r="AG390" s="709" t="s">
        <v>55</v>
      </c>
      <c r="AH390" s="711" t="s">
        <v>32</v>
      </c>
      <c r="AI390" s="40" t="s">
        <v>4443</v>
      </c>
    </row>
    <row r="391" spans="1:35" ht="15.75">
      <c r="A391" s="56">
        <v>45820</v>
      </c>
      <c r="B391" s="41">
        <v>106</v>
      </c>
      <c r="C391" s="117">
        <v>0.4201388888888889</v>
      </c>
      <c r="D391" s="54">
        <v>2504635</v>
      </c>
      <c r="E391" s="708" t="s">
        <v>60</v>
      </c>
      <c r="F391" s="708" t="s">
        <v>55</v>
      </c>
      <c r="G391" s="49">
        <v>14.26</v>
      </c>
      <c r="H391" s="49"/>
      <c r="I391" s="45"/>
      <c r="J391" s="40"/>
      <c r="K391" s="690">
        <v>10.74</v>
      </c>
      <c r="L391" s="47">
        <v>39.4</v>
      </c>
      <c r="M391" s="47">
        <v>9.94</v>
      </c>
      <c r="N391" s="47">
        <v>14.98</v>
      </c>
      <c r="O391" s="690">
        <f>GG[[#This Row],[G 900µ]]+GG[[#This Row],[G 800µ]]+GG[[#This Row],[G 710µ]]</f>
        <v>64.319999999999993</v>
      </c>
      <c r="P391" s="47"/>
      <c r="Q391" s="47">
        <v>16</v>
      </c>
      <c r="R391" s="47"/>
      <c r="S391" s="47"/>
      <c r="T391" s="47">
        <v>5.14</v>
      </c>
      <c r="U391" s="47">
        <v>1.8</v>
      </c>
      <c r="V391" s="55">
        <v>74.66</v>
      </c>
      <c r="W391" s="55">
        <v>0.2</v>
      </c>
      <c r="X391" s="55">
        <v>22.31</v>
      </c>
      <c r="Y391" s="689">
        <v>3</v>
      </c>
      <c r="Z391" s="666">
        <v>55</v>
      </c>
      <c r="AA391" s="40"/>
      <c r="AB391" s="40"/>
      <c r="AC391" s="40" t="s">
        <v>85</v>
      </c>
      <c r="AD391" s="709" t="s">
        <v>484</v>
      </c>
      <c r="AE391" s="709" t="s">
        <v>55</v>
      </c>
      <c r="AF391" s="709" t="s">
        <v>55</v>
      </c>
      <c r="AG391" s="709" t="s">
        <v>55</v>
      </c>
      <c r="AH391" s="711" t="s">
        <v>32</v>
      </c>
      <c r="AI391" s="40" t="s">
        <v>4444</v>
      </c>
    </row>
    <row r="392" spans="1:35" ht="15.75">
      <c r="A392" s="56">
        <v>45824</v>
      </c>
      <c r="B392" s="41">
        <v>106</v>
      </c>
      <c r="C392" s="117"/>
      <c r="D392" s="54">
        <v>2504733</v>
      </c>
      <c r="E392" s="708" t="s">
        <v>60</v>
      </c>
      <c r="F392" s="708" t="s">
        <v>55</v>
      </c>
      <c r="G392" s="49">
        <v>13.98</v>
      </c>
      <c r="H392" s="49"/>
      <c r="I392" s="45"/>
      <c r="J392" s="40"/>
      <c r="K392" s="690">
        <v>8</v>
      </c>
      <c r="L392" s="47">
        <v>34.44</v>
      </c>
      <c r="M392" s="47">
        <v>10.66</v>
      </c>
      <c r="N392" s="47">
        <v>17.28</v>
      </c>
      <c r="O392" s="690">
        <f>GG[[#This Row],[G 900µ]]+GG[[#This Row],[G 800µ]]+GG[[#This Row],[G 710µ]]</f>
        <v>62.379999999999995</v>
      </c>
      <c r="P392" s="47"/>
      <c r="Q392" s="47">
        <v>18.399999999999999</v>
      </c>
      <c r="R392" s="47"/>
      <c r="S392" s="47"/>
      <c r="T392" s="47">
        <v>5.8</v>
      </c>
      <c r="U392" s="47">
        <v>2.9</v>
      </c>
      <c r="V392" s="55">
        <v>77.150000000000006</v>
      </c>
      <c r="W392" s="55">
        <v>-0.33</v>
      </c>
      <c r="X392" s="55">
        <v>21.91</v>
      </c>
      <c r="Y392" s="689"/>
      <c r="Z392" s="666"/>
      <c r="AA392" s="40"/>
      <c r="AB392" s="40"/>
      <c r="AC392" s="40"/>
      <c r="AD392" s="709" t="s">
        <v>484</v>
      </c>
      <c r="AE392" s="709" t="s">
        <v>55</v>
      </c>
      <c r="AF392" s="709" t="s">
        <v>55</v>
      </c>
      <c r="AG392" s="709" t="s">
        <v>55</v>
      </c>
      <c r="AH392" s="711" t="s">
        <v>32</v>
      </c>
      <c r="AI392" s="40" t="s">
        <v>4445</v>
      </c>
    </row>
    <row r="393" spans="1:35" ht="15.75">
      <c r="A393" s="56">
        <v>45824</v>
      </c>
      <c r="B393" s="41">
        <v>106</v>
      </c>
      <c r="C393" s="117"/>
      <c r="D393" s="54">
        <v>2504734</v>
      </c>
      <c r="E393" s="708" t="s">
        <v>60</v>
      </c>
      <c r="F393" s="54" t="s">
        <v>55</v>
      </c>
      <c r="G393" s="49">
        <v>14.08</v>
      </c>
      <c r="H393" s="49"/>
      <c r="I393" s="49"/>
      <c r="J393" s="40"/>
      <c r="K393" s="690">
        <v>7.72</v>
      </c>
      <c r="L393" s="47">
        <v>37.799999999999997</v>
      </c>
      <c r="M393" s="47">
        <v>10.16</v>
      </c>
      <c r="N393" s="47">
        <v>17.7</v>
      </c>
      <c r="O393" s="690">
        <f>GG[[#This Row],[G 900µ]]+GG[[#This Row],[G 800µ]]+GG[[#This Row],[G 710µ]]</f>
        <v>65.66</v>
      </c>
      <c r="P393" s="47"/>
      <c r="Q393" s="47">
        <v>17.899999999999999</v>
      </c>
      <c r="R393" s="47"/>
      <c r="S393" s="47"/>
      <c r="T393" s="47">
        <v>5.48</v>
      </c>
      <c r="U393" s="47">
        <v>1.44</v>
      </c>
      <c r="V393" s="55">
        <v>76.42</v>
      </c>
      <c r="W393" s="55">
        <v>-0.15</v>
      </c>
      <c r="X393" s="55">
        <v>22.4</v>
      </c>
      <c r="Y393" s="45"/>
      <c r="Z393" s="666"/>
      <c r="AA393" s="40"/>
      <c r="AB393" s="40"/>
      <c r="AC393" s="40"/>
      <c r="AD393" s="709" t="s">
        <v>484</v>
      </c>
      <c r="AE393" s="709" t="s">
        <v>55</v>
      </c>
      <c r="AF393" s="709" t="s">
        <v>55</v>
      </c>
      <c r="AG393" s="709" t="s">
        <v>55</v>
      </c>
      <c r="AH393" s="711" t="s">
        <v>32</v>
      </c>
      <c r="AI393" s="40" t="s">
        <v>4446</v>
      </c>
    </row>
    <row r="394" spans="1:35" ht="15.75">
      <c r="A394" s="56">
        <v>45824</v>
      </c>
      <c r="B394" s="41">
        <v>106</v>
      </c>
      <c r="C394" s="117"/>
      <c r="D394" s="54">
        <v>2504735</v>
      </c>
      <c r="E394" s="708" t="s">
        <v>60</v>
      </c>
      <c r="F394" s="54" t="s">
        <v>55</v>
      </c>
      <c r="G394" s="49">
        <v>14.35</v>
      </c>
      <c r="H394" s="49"/>
      <c r="I394" s="49"/>
      <c r="J394" s="40"/>
      <c r="K394" s="690">
        <v>6.24</v>
      </c>
      <c r="L394" s="47">
        <v>33.64</v>
      </c>
      <c r="M394" s="47">
        <v>10.26</v>
      </c>
      <c r="N394" s="47">
        <v>18.72</v>
      </c>
      <c r="O394" s="690">
        <f>GG[[#This Row],[G 900µ]]+GG[[#This Row],[G 800µ]]+GG[[#This Row],[G 710µ]]</f>
        <v>62.62</v>
      </c>
      <c r="P394" s="47"/>
      <c r="Q394" s="47">
        <v>20.62</v>
      </c>
      <c r="R394" s="47"/>
      <c r="S394" s="47"/>
      <c r="T394" s="47">
        <v>6.5</v>
      </c>
      <c r="U394" s="47">
        <v>1.6</v>
      </c>
      <c r="V394" s="55">
        <v>76.86</v>
      </c>
      <c r="W394" s="55">
        <v>-0.21</v>
      </c>
      <c r="X394" s="55">
        <v>22.49</v>
      </c>
      <c r="Y394" s="45"/>
      <c r="Z394" s="666"/>
      <c r="AA394" s="40"/>
      <c r="AB394" s="40"/>
      <c r="AC394" s="40"/>
      <c r="AD394" s="709" t="s">
        <v>484</v>
      </c>
      <c r="AE394" s="709" t="s">
        <v>55</v>
      </c>
      <c r="AF394" s="709" t="s">
        <v>55</v>
      </c>
      <c r="AG394" s="709" t="s">
        <v>55</v>
      </c>
      <c r="AH394" s="711" t="s">
        <v>32</v>
      </c>
      <c r="AI394" s="40" t="s">
        <v>4447</v>
      </c>
    </row>
    <row r="395" spans="1:35" ht="15.75">
      <c r="A395" s="56">
        <v>45826</v>
      </c>
      <c r="B395" s="41">
        <v>106</v>
      </c>
      <c r="C395" s="117">
        <v>0.52083333333333337</v>
      </c>
      <c r="D395" s="54">
        <v>2504803</v>
      </c>
      <c r="E395" s="708" t="s">
        <v>60</v>
      </c>
      <c r="F395" s="54" t="s">
        <v>55</v>
      </c>
      <c r="G395" s="49">
        <v>14.39</v>
      </c>
      <c r="H395" s="49"/>
      <c r="I395" s="49"/>
      <c r="J395" s="40"/>
      <c r="K395" s="47"/>
      <c r="L395" s="47"/>
      <c r="M395" s="47"/>
      <c r="N395" s="47"/>
      <c r="O395" s="690"/>
      <c r="P395" s="47"/>
      <c r="Q395" s="47"/>
      <c r="R395" s="47"/>
      <c r="S395" s="47"/>
      <c r="T395" s="47"/>
      <c r="U395" s="47"/>
      <c r="V395" s="55">
        <v>77.73</v>
      </c>
      <c r="W395" s="55">
        <v>-0.63</v>
      </c>
      <c r="X395" s="55">
        <v>22.71</v>
      </c>
      <c r="Y395" s="689">
        <v>5</v>
      </c>
      <c r="Z395" s="666">
        <v>40</v>
      </c>
      <c r="AA395" s="40"/>
      <c r="AB395" s="40"/>
      <c r="AC395" s="40"/>
      <c r="AD395" s="709" t="s">
        <v>484</v>
      </c>
      <c r="AE395" s="709" t="s">
        <v>55</v>
      </c>
      <c r="AF395" s="709" t="s">
        <v>55</v>
      </c>
      <c r="AG395" s="709" t="s">
        <v>55</v>
      </c>
      <c r="AH395" s="711" t="s">
        <v>32</v>
      </c>
      <c r="AI395" s="40" t="s">
        <v>4448</v>
      </c>
    </row>
    <row r="396" spans="1:35" ht="15.75">
      <c r="A396" s="56">
        <v>45827</v>
      </c>
      <c r="B396" s="41">
        <v>106</v>
      </c>
      <c r="C396" s="117">
        <v>0.48958333333333331</v>
      </c>
      <c r="D396" s="54">
        <v>2504847</v>
      </c>
      <c r="E396" s="708" t="s">
        <v>60</v>
      </c>
      <c r="F396" s="54" t="s">
        <v>55</v>
      </c>
      <c r="G396" s="49">
        <v>14.08</v>
      </c>
      <c r="H396" s="49"/>
      <c r="I396" s="49"/>
      <c r="J396" s="40"/>
      <c r="K396" s="690">
        <v>9.8000000000000007</v>
      </c>
      <c r="L396" s="47">
        <v>37.14</v>
      </c>
      <c r="M396" s="47">
        <v>11.6</v>
      </c>
      <c r="N396" s="47">
        <v>19.420000000000002</v>
      </c>
      <c r="O396" s="690">
        <f>GG[[#This Row],[G 900µ]]+GG[[#This Row],[G 800µ]]+GG[[#This Row],[G 710µ]]</f>
        <v>68.16</v>
      </c>
      <c r="P396" s="47"/>
      <c r="Q396" s="47">
        <v>16.579999999999998</v>
      </c>
      <c r="R396" s="47"/>
      <c r="S396" s="47"/>
      <c r="T396" s="47">
        <v>4.3</v>
      </c>
      <c r="U396" s="47">
        <v>1</v>
      </c>
      <c r="V396" s="55">
        <v>78.12</v>
      </c>
      <c r="W396" s="55">
        <v>-0.67</v>
      </c>
      <c r="X396" s="55">
        <v>22.45</v>
      </c>
      <c r="Y396" s="689">
        <v>5</v>
      </c>
      <c r="Z396" s="666">
        <v>39</v>
      </c>
      <c r="AA396" s="40"/>
      <c r="AB396" s="40"/>
      <c r="AC396" s="40"/>
      <c r="AD396" s="709" t="s">
        <v>484</v>
      </c>
      <c r="AE396" s="709" t="s">
        <v>55</v>
      </c>
      <c r="AF396" s="709" t="s">
        <v>55</v>
      </c>
      <c r="AG396" s="709" t="s">
        <v>55</v>
      </c>
      <c r="AH396" s="711" t="s">
        <v>32</v>
      </c>
      <c r="AI396" s="40" t="s">
        <v>4449</v>
      </c>
    </row>
    <row r="397" spans="1:35" ht="15.75">
      <c r="A397" s="56">
        <v>45831</v>
      </c>
      <c r="B397" s="41">
        <v>106</v>
      </c>
      <c r="C397" s="117">
        <v>0.41666666666666669</v>
      </c>
      <c r="D397" s="54">
        <v>2504939</v>
      </c>
      <c r="E397" s="708" t="s">
        <v>60</v>
      </c>
      <c r="F397" s="54" t="s">
        <v>55</v>
      </c>
      <c r="G397" s="49">
        <v>13.99</v>
      </c>
      <c r="H397" s="49"/>
      <c r="I397" s="49"/>
      <c r="J397" s="40"/>
      <c r="K397" s="690">
        <v>7.4</v>
      </c>
      <c r="L397" s="47">
        <v>32.700000000000003</v>
      </c>
      <c r="M397" s="47">
        <v>12.2</v>
      </c>
      <c r="N397" s="47">
        <v>19.440000000000001</v>
      </c>
      <c r="O397" s="690">
        <f>GG[[#This Row],[G 900µ]]+GG[[#This Row],[G 800µ]]+GG[[#This Row],[G 710µ]]</f>
        <v>64.34</v>
      </c>
      <c r="P397" s="47"/>
      <c r="Q397" s="47">
        <v>19.8</v>
      </c>
      <c r="R397" s="47"/>
      <c r="S397" s="47"/>
      <c r="T397" s="47">
        <v>9.8000000000000007</v>
      </c>
      <c r="U397" s="47">
        <v>1.2</v>
      </c>
      <c r="V397" s="55">
        <v>79.38</v>
      </c>
      <c r="W397" s="55">
        <v>-1.05</v>
      </c>
      <c r="X397" s="55">
        <v>23.37</v>
      </c>
      <c r="Y397" s="689">
        <v>6</v>
      </c>
      <c r="Z397" s="666">
        <v>30</v>
      </c>
      <c r="AA397" s="40"/>
      <c r="AB397" s="40"/>
      <c r="AC397" s="40" t="s">
        <v>27</v>
      </c>
      <c r="AD397" s="709" t="s">
        <v>484</v>
      </c>
      <c r="AE397" s="709" t="s">
        <v>55</v>
      </c>
      <c r="AF397" s="709" t="s">
        <v>55</v>
      </c>
      <c r="AG397" s="709" t="s">
        <v>55</v>
      </c>
      <c r="AH397" s="711" t="s">
        <v>32</v>
      </c>
      <c r="AI397" s="40" t="s">
        <v>4450</v>
      </c>
    </row>
    <row r="398" spans="1:35" ht="15.75">
      <c r="A398" s="56">
        <v>45831</v>
      </c>
      <c r="B398" s="41">
        <v>106</v>
      </c>
      <c r="C398" s="117">
        <v>0.47916666666666669</v>
      </c>
      <c r="D398" s="54">
        <v>2504945</v>
      </c>
      <c r="E398" s="708" t="s">
        <v>60</v>
      </c>
      <c r="F398" s="54" t="s">
        <v>55</v>
      </c>
      <c r="G398" s="49">
        <v>13.85</v>
      </c>
      <c r="H398" s="49"/>
      <c r="I398" s="49"/>
      <c r="J398" s="40"/>
      <c r="K398" s="690">
        <v>6.5</v>
      </c>
      <c r="L398" s="47">
        <v>31.86</v>
      </c>
      <c r="M398" s="47">
        <v>11.36</v>
      </c>
      <c r="N398" s="47">
        <v>20.46</v>
      </c>
      <c r="O398" s="690">
        <f>GG[[#This Row],[G 900µ]]+GG[[#This Row],[G 800µ]]+GG[[#This Row],[G 710µ]]</f>
        <v>63.68</v>
      </c>
      <c r="P398" s="47"/>
      <c r="Q398" s="47">
        <v>20.88</v>
      </c>
      <c r="R398" s="47"/>
      <c r="S398" s="47"/>
      <c r="T398" s="47">
        <v>6.42</v>
      </c>
      <c r="U398" s="47">
        <v>1.3</v>
      </c>
      <c r="V398" s="55">
        <v>78.8</v>
      </c>
      <c r="W398" s="55">
        <v>-0.77</v>
      </c>
      <c r="X398" s="55">
        <v>23.49</v>
      </c>
      <c r="Y398" s="689">
        <v>7</v>
      </c>
      <c r="Z398" s="666">
        <v>27</v>
      </c>
      <c r="AA398" s="40"/>
      <c r="AB398" s="40"/>
      <c r="AC398" s="40" t="s">
        <v>27</v>
      </c>
      <c r="AD398" s="709" t="s">
        <v>484</v>
      </c>
      <c r="AE398" s="709" t="s">
        <v>55</v>
      </c>
      <c r="AF398" s="709" t="s">
        <v>55</v>
      </c>
      <c r="AG398" s="709" t="s">
        <v>55</v>
      </c>
      <c r="AH398" s="711" t="s">
        <v>32</v>
      </c>
      <c r="AI398" s="40" t="s">
        <v>4451</v>
      </c>
    </row>
    <row r="399" spans="1:35" ht="15.75">
      <c r="A399" s="56">
        <v>45801</v>
      </c>
      <c r="B399" s="41">
        <v>106</v>
      </c>
      <c r="C399" s="117">
        <v>0.375</v>
      </c>
      <c r="D399" s="54">
        <v>2504953</v>
      </c>
      <c r="E399" s="708" t="s">
        <v>60</v>
      </c>
      <c r="F399" s="54" t="s">
        <v>55</v>
      </c>
      <c r="G399" s="49">
        <v>14.2</v>
      </c>
      <c r="H399" s="49"/>
      <c r="I399" s="49"/>
      <c r="J399" s="40"/>
      <c r="K399" s="690">
        <v>7.3</v>
      </c>
      <c r="L399" s="47">
        <v>33.5</v>
      </c>
      <c r="M399" s="47">
        <v>12.2</v>
      </c>
      <c r="N399" s="47">
        <v>18.420000000000002</v>
      </c>
      <c r="O399" s="690">
        <f>GG[[#This Row],[G 900µ]]+GG[[#This Row],[G 800µ]]+GG[[#This Row],[G 710µ]]</f>
        <v>64.12</v>
      </c>
      <c r="P399" s="47"/>
      <c r="Q399" s="47">
        <v>19.84</v>
      </c>
      <c r="R399" s="47"/>
      <c r="S399" s="47"/>
      <c r="T399" s="47">
        <v>6.48</v>
      </c>
      <c r="U399" s="47">
        <v>1.02</v>
      </c>
      <c r="V399" s="55">
        <v>79.540000000000006</v>
      </c>
      <c r="W399" s="55">
        <v>-0.8</v>
      </c>
      <c r="X399" s="55">
        <v>24.69</v>
      </c>
      <c r="Y399" s="689">
        <v>3</v>
      </c>
      <c r="Z399" s="666">
        <v>30</v>
      </c>
      <c r="AA399" s="40"/>
      <c r="AB399" s="40"/>
      <c r="AC399" s="40" t="s">
        <v>27</v>
      </c>
      <c r="AD399" s="709" t="s">
        <v>484</v>
      </c>
      <c r="AE399" s="709" t="s">
        <v>55</v>
      </c>
      <c r="AF399" s="709" t="s">
        <v>55</v>
      </c>
      <c r="AG399" s="709" t="s">
        <v>55</v>
      </c>
      <c r="AH399" s="711" t="s">
        <v>32</v>
      </c>
      <c r="AI399" s="40" t="s">
        <v>4452</v>
      </c>
    </row>
    <row r="400" spans="1:35" ht="15.75">
      <c r="A400" s="56">
        <v>45832</v>
      </c>
      <c r="B400" s="41">
        <v>105</v>
      </c>
      <c r="C400" s="117">
        <v>42248</v>
      </c>
      <c r="D400" s="54">
        <v>2504953</v>
      </c>
      <c r="E400" s="708" t="s">
        <v>41</v>
      </c>
      <c r="F400" s="708" t="s">
        <v>55</v>
      </c>
      <c r="G400" s="49">
        <v>13.4</v>
      </c>
      <c r="H400" s="49"/>
      <c r="I400" s="45"/>
      <c r="J400" s="40"/>
      <c r="K400" s="47">
        <v>9.1</v>
      </c>
      <c r="L400" s="47">
        <v>35.78</v>
      </c>
      <c r="M400" s="47">
        <v>12.56</v>
      </c>
      <c r="N400" s="47">
        <v>19.079999999999998</v>
      </c>
      <c r="O400" s="690">
        <f>GG[[#This Row],[G 900µ]]+GG[[#This Row],[G 800µ]]+GG[[#This Row],[G 710µ]]</f>
        <v>67.42</v>
      </c>
      <c r="P400" s="47"/>
      <c r="Q400" s="47">
        <v>17.72</v>
      </c>
      <c r="R400" s="47"/>
      <c r="S400" s="47"/>
      <c r="T400" s="47">
        <v>4.0999999999999996</v>
      </c>
      <c r="U400" s="47">
        <v>0.32</v>
      </c>
      <c r="V400" s="55">
        <v>79</v>
      </c>
      <c r="W400" s="55">
        <v>-1.02</v>
      </c>
      <c r="X400" s="55">
        <v>24</v>
      </c>
      <c r="Y400" s="689">
        <v>8</v>
      </c>
      <c r="Z400" s="666">
        <v>11</v>
      </c>
      <c r="AA400" s="40"/>
      <c r="AB400" s="40"/>
      <c r="AC400" s="40" t="s">
        <v>27</v>
      </c>
      <c r="AD400" s="709" t="s">
        <v>484</v>
      </c>
      <c r="AE400" s="709" t="s">
        <v>55</v>
      </c>
      <c r="AF400" s="709" t="s">
        <v>55</v>
      </c>
      <c r="AG400" s="709" t="s">
        <v>55</v>
      </c>
      <c r="AH400" s="711" t="s">
        <v>32</v>
      </c>
      <c r="AI400" s="40" t="s">
        <v>4453</v>
      </c>
    </row>
    <row r="401" spans="1:35" ht="15.75">
      <c r="A401" s="56">
        <v>45833</v>
      </c>
      <c r="B401" s="41">
        <v>105</v>
      </c>
      <c r="C401" s="117">
        <v>0.41666666666666669</v>
      </c>
      <c r="D401" s="54">
        <v>2504988</v>
      </c>
      <c r="E401" s="708" t="s">
        <v>60</v>
      </c>
      <c r="F401" s="708" t="s">
        <v>55</v>
      </c>
      <c r="G401" s="49">
        <v>13.97</v>
      </c>
      <c r="H401" s="49"/>
      <c r="I401" s="45"/>
      <c r="J401" s="40"/>
      <c r="K401" s="47"/>
      <c r="L401" s="47"/>
      <c r="M401" s="47"/>
      <c r="N401" s="47"/>
      <c r="O401" s="690"/>
      <c r="P401" s="47"/>
      <c r="Q401" s="47"/>
      <c r="R401" s="47"/>
      <c r="S401" s="47"/>
      <c r="T401" s="47"/>
      <c r="U401" s="47"/>
      <c r="V401" s="55">
        <v>79.34</v>
      </c>
      <c r="W401" s="55">
        <v>-0.97</v>
      </c>
      <c r="X401" s="55">
        <v>23.24</v>
      </c>
      <c r="Y401" s="689">
        <v>10</v>
      </c>
      <c r="Z401" s="666">
        <v>18</v>
      </c>
      <c r="AA401" s="40"/>
      <c r="AB401" s="40"/>
      <c r="AC401" s="40" t="s">
        <v>27</v>
      </c>
      <c r="AD401" s="709" t="s">
        <v>484</v>
      </c>
      <c r="AE401" s="709" t="s">
        <v>55</v>
      </c>
      <c r="AF401" s="709" t="s">
        <v>55</v>
      </c>
      <c r="AG401" s="709" t="s">
        <v>55</v>
      </c>
      <c r="AH401" s="711" t="s">
        <v>32</v>
      </c>
      <c r="AI401" s="40" t="s">
        <v>4454</v>
      </c>
    </row>
    <row r="402" spans="1:35" ht="15.75">
      <c r="A402" s="56">
        <v>45839</v>
      </c>
      <c r="B402" s="41">
        <v>107</v>
      </c>
      <c r="C402" s="117">
        <v>0.41666666666666669</v>
      </c>
      <c r="D402" s="54">
        <v>2505135</v>
      </c>
      <c r="E402" s="708" t="s">
        <v>21</v>
      </c>
      <c r="F402" s="708" t="s">
        <v>55</v>
      </c>
      <c r="G402" s="49">
        <v>14.23</v>
      </c>
      <c r="H402" s="49"/>
      <c r="I402" s="45"/>
      <c r="J402" s="40"/>
      <c r="K402" s="47">
        <v>8.8000000000000007</v>
      </c>
      <c r="L402" s="47">
        <v>36.1</v>
      </c>
      <c r="M402" s="47">
        <v>11.48</v>
      </c>
      <c r="N402" s="47">
        <v>18.84</v>
      </c>
      <c r="O402" s="690">
        <f>GG[[#This Row],[G 900µ]]+GG[[#This Row],[G 800µ]]+GG[[#This Row],[G 710µ]]</f>
        <v>66.42</v>
      </c>
      <c r="P402" s="47"/>
      <c r="Q402" s="47">
        <v>18.059999999999999</v>
      </c>
      <c r="R402" s="47"/>
      <c r="S402" s="47"/>
      <c r="T402" s="47">
        <v>4.7</v>
      </c>
      <c r="U402" s="47">
        <v>0.24</v>
      </c>
      <c r="V402" s="55">
        <v>77.400000000000006</v>
      </c>
      <c r="W402" s="55">
        <v>-0.84</v>
      </c>
      <c r="X402" s="55">
        <v>22.94</v>
      </c>
      <c r="Y402" s="689">
        <v>6</v>
      </c>
      <c r="Z402" s="666">
        <v>24</v>
      </c>
      <c r="AA402" s="40"/>
      <c r="AB402" s="40"/>
      <c r="AC402" s="40" t="s">
        <v>27</v>
      </c>
      <c r="AD402" s="709" t="s">
        <v>484</v>
      </c>
      <c r="AE402" s="709" t="s">
        <v>55</v>
      </c>
      <c r="AF402" s="709" t="s">
        <v>55</v>
      </c>
      <c r="AG402" s="709" t="s">
        <v>55</v>
      </c>
      <c r="AH402" s="711" t="s">
        <v>32</v>
      </c>
      <c r="AI402" s="40" t="s">
        <v>4455</v>
      </c>
    </row>
    <row r="403" spans="1:35" ht="15.75">
      <c r="A403" s="56">
        <v>45842</v>
      </c>
      <c r="B403" s="41">
        <v>107</v>
      </c>
      <c r="C403" s="117">
        <v>0.41666666666666669</v>
      </c>
      <c r="D403" s="54">
        <v>2505187</v>
      </c>
      <c r="E403" s="708" t="s">
        <v>60</v>
      </c>
      <c r="F403" s="708" t="s">
        <v>55</v>
      </c>
      <c r="G403" s="49">
        <v>13.82</v>
      </c>
      <c r="H403" s="49"/>
      <c r="I403" s="45"/>
      <c r="J403" s="40"/>
      <c r="K403" s="47">
        <v>8.98</v>
      </c>
      <c r="L403" s="47">
        <v>34.76</v>
      </c>
      <c r="M403" s="47">
        <v>11.26</v>
      </c>
      <c r="N403" s="47">
        <v>19.84</v>
      </c>
      <c r="O403" s="690">
        <f>GG[[#This Row],[G 900µ]]+GG[[#This Row],[G 800µ]]+GG[[#This Row],[G 710µ]]</f>
        <v>65.86</v>
      </c>
      <c r="P403" s="47"/>
      <c r="Q403" s="47">
        <v>18.940000000000001</v>
      </c>
      <c r="R403" s="47"/>
      <c r="S403" s="47"/>
      <c r="T403" s="47">
        <v>4.74</v>
      </c>
      <c r="U403" s="47">
        <v>0.62</v>
      </c>
      <c r="V403" s="55">
        <v>78.040000000000006</v>
      </c>
      <c r="W403" s="55">
        <v>-0.78</v>
      </c>
      <c r="X403" s="55">
        <v>23.33</v>
      </c>
      <c r="Y403" s="689"/>
      <c r="Z403" s="689"/>
      <c r="AA403" s="40"/>
      <c r="AB403" s="40"/>
      <c r="AC403" s="40"/>
      <c r="AD403" s="709" t="s">
        <v>484</v>
      </c>
      <c r="AE403" s="709" t="s">
        <v>55</v>
      </c>
      <c r="AF403" s="709" t="s">
        <v>55</v>
      </c>
      <c r="AG403" s="709" t="s">
        <v>55</v>
      </c>
      <c r="AH403" s="711" t="s">
        <v>32</v>
      </c>
      <c r="AI403" s="40" t="s">
        <v>4456</v>
      </c>
    </row>
    <row r="404" spans="1:35" ht="15.75">
      <c r="A404" s="56">
        <v>45843</v>
      </c>
      <c r="B404" s="41">
        <v>107</v>
      </c>
      <c r="C404" s="117">
        <v>0.41666666666666669</v>
      </c>
      <c r="D404" s="54">
        <v>2505218</v>
      </c>
      <c r="E404" s="708" t="s">
        <v>21</v>
      </c>
      <c r="F404" s="708" t="s">
        <v>55</v>
      </c>
      <c r="G404" s="49">
        <v>13.97</v>
      </c>
      <c r="H404" s="49"/>
      <c r="I404" s="45"/>
      <c r="J404" s="40"/>
      <c r="K404" s="47">
        <v>10.88</v>
      </c>
      <c r="L404" s="47">
        <v>39</v>
      </c>
      <c r="M404" s="47">
        <v>11.8</v>
      </c>
      <c r="N404" s="47">
        <v>17.38</v>
      </c>
      <c r="O404" s="690">
        <f>GG[[#This Row],[G 900µ]]+GG[[#This Row],[G 800µ]]+GG[[#This Row],[G 710µ]]</f>
        <v>68.179999999999993</v>
      </c>
      <c r="P404" s="47"/>
      <c r="Q404" s="47">
        <v>15.8</v>
      </c>
      <c r="R404" s="47"/>
      <c r="S404" s="47"/>
      <c r="T404" s="47">
        <v>3.42</v>
      </c>
      <c r="U404" s="47">
        <v>0.2</v>
      </c>
      <c r="V404" s="55">
        <v>78.209999999999994</v>
      </c>
      <c r="W404" s="55">
        <v>-0.56000000000000005</v>
      </c>
      <c r="X404" s="55">
        <v>22.93</v>
      </c>
      <c r="Y404" s="689">
        <v>2</v>
      </c>
      <c r="Z404" s="689">
        <v>30</v>
      </c>
      <c r="AA404" s="40"/>
      <c r="AB404" s="40"/>
      <c r="AC404" s="40" t="s">
        <v>105</v>
      </c>
      <c r="AD404" s="709" t="s">
        <v>484</v>
      </c>
      <c r="AE404" s="709" t="s">
        <v>55</v>
      </c>
      <c r="AF404" s="709" t="s">
        <v>55</v>
      </c>
      <c r="AG404" s="709" t="s">
        <v>55</v>
      </c>
      <c r="AH404" s="711" t="s">
        <v>32</v>
      </c>
      <c r="AI404" s="40" t="s">
        <v>4457</v>
      </c>
    </row>
    <row r="405" spans="1:35" ht="15.75">
      <c r="A405" s="56">
        <v>45845</v>
      </c>
      <c r="B405" s="41">
        <v>107</v>
      </c>
      <c r="C405" s="117">
        <v>0.35416666666666669</v>
      </c>
      <c r="D405" s="54">
        <v>2505257</v>
      </c>
      <c r="E405" s="708" t="s">
        <v>60</v>
      </c>
      <c r="F405" s="54" t="s">
        <v>55</v>
      </c>
      <c r="G405" s="49">
        <v>13.89</v>
      </c>
      <c r="H405" s="49"/>
      <c r="I405" s="49"/>
      <c r="J405" s="40"/>
      <c r="K405" s="690">
        <v>9.1999999999999993</v>
      </c>
      <c r="L405" s="47">
        <v>38.1</v>
      </c>
      <c r="M405" s="47">
        <v>11.1</v>
      </c>
      <c r="N405" s="47">
        <v>17.7</v>
      </c>
      <c r="O405" s="690">
        <f>GG[[#This Row],[G 900µ]]+GG[[#This Row],[G 800µ]]+GG[[#This Row],[G 710µ]]</f>
        <v>66.900000000000006</v>
      </c>
      <c r="P405" s="47"/>
      <c r="Q405" s="47">
        <v>17.2</v>
      </c>
      <c r="R405" s="47"/>
      <c r="S405" s="47"/>
      <c r="T405" s="47">
        <v>4.7</v>
      </c>
      <c r="U405" s="47">
        <v>1</v>
      </c>
      <c r="V405" s="55">
        <v>76.44</v>
      </c>
      <c r="W405" s="55">
        <v>-0.18</v>
      </c>
      <c r="X405" s="55">
        <v>22.63</v>
      </c>
      <c r="Y405" s="689"/>
      <c r="Z405" s="666"/>
      <c r="AA405" s="40"/>
      <c r="AB405" s="40"/>
      <c r="AC405" s="40"/>
      <c r="AD405" s="709" t="s">
        <v>484</v>
      </c>
      <c r="AE405" s="709" t="s">
        <v>55</v>
      </c>
      <c r="AF405" s="709" t="s">
        <v>55</v>
      </c>
      <c r="AG405" s="709" t="s">
        <v>55</v>
      </c>
      <c r="AH405" s="711" t="s">
        <v>32</v>
      </c>
      <c r="AI405" s="40" t="s">
        <v>4458</v>
      </c>
    </row>
    <row r="406" spans="1:35" ht="15.75">
      <c r="A406" s="56">
        <v>45845</v>
      </c>
      <c r="B406" s="41">
        <v>107</v>
      </c>
      <c r="C406" s="117">
        <v>0.375</v>
      </c>
      <c r="D406" s="54">
        <v>2505258</v>
      </c>
      <c r="E406" s="708" t="s">
        <v>41</v>
      </c>
      <c r="F406" s="708" t="s">
        <v>55</v>
      </c>
      <c r="G406" s="49">
        <v>13.96</v>
      </c>
      <c r="H406" s="49"/>
      <c r="I406" s="45"/>
      <c r="J406" s="40"/>
      <c r="K406" s="47"/>
      <c r="L406" s="47"/>
      <c r="M406" s="47"/>
      <c r="N406" s="47"/>
      <c r="O406" s="690"/>
      <c r="P406" s="47"/>
      <c r="Q406" s="47"/>
      <c r="R406" s="47"/>
      <c r="S406" s="47"/>
      <c r="T406" s="47"/>
      <c r="U406" s="47"/>
      <c r="V406" s="55">
        <v>78.900000000000006</v>
      </c>
      <c r="W406" s="55">
        <v>-0.77</v>
      </c>
      <c r="X406" s="55">
        <v>23.1</v>
      </c>
      <c r="Y406" s="689"/>
      <c r="Z406" s="689"/>
      <c r="AA406" s="40"/>
      <c r="AB406" s="40"/>
      <c r="AC406" s="40"/>
      <c r="AD406" s="709" t="s">
        <v>484</v>
      </c>
      <c r="AE406" s="709" t="s">
        <v>55</v>
      </c>
      <c r="AF406" s="709" t="s">
        <v>55</v>
      </c>
      <c r="AG406" s="709" t="s">
        <v>55</v>
      </c>
      <c r="AH406" s="711" t="s">
        <v>32</v>
      </c>
      <c r="AI406" s="40" t="s">
        <v>4459</v>
      </c>
    </row>
    <row r="407" spans="1:35" ht="15.75">
      <c r="A407" s="56">
        <v>45846</v>
      </c>
      <c r="B407" s="41">
        <v>107</v>
      </c>
      <c r="C407" s="117">
        <v>0.375</v>
      </c>
      <c r="D407" s="54">
        <v>2505273</v>
      </c>
      <c r="E407" s="708" t="s">
        <v>60</v>
      </c>
      <c r="F407" s="54" t="s">
        <v>55</v>
      </c>
      <c r="G407" s="49">
        <v>14.23</v>
      </c>
      <c r="H407" s="49"/>
      <c r="I407" s="49"/>
      <c r="J407" s="40"/>
      <c r="K407" s="690">
        <v>8.4</v>
      </c>
      <c r="L407" s="47">
        <v>36.4</v>
      </c>
      <c r="M407" s="47">
        <v>12.1</v>
      </c>
      <c r="N407" s="47">
        <v>18.600000000000001</v>
      </c>
      <c r="O407" s="690">
        <f>GG[[#This Row],[G 900µ]]+GG[[#This Row],[G 800µ]]+GG[[#This Row],[G 710µ]]</f>
        <v>67.099999999999994</v>
      </c>
      <c r="P407" s="47"/>
      <c r="Q407" s="47">
        <v>18.2</v>
      </c>
      <c r="R407" s="47"/>
      <c r="S407" s="47"/>
      <c r="T407" s="47">
        <v>5</v>
      </c>
      <c r="U407" s="47">
        <v>1</v>
      </c>
      <c r="V407" s="55"/>
      <c r="W407" s="55"/>
      <c r="X407" s="55"/>
      <c r="Y407" s="689"/>
      <c r="Z407" s="666"/>
      <c r="AA407" s="40"/>
      <c r="AB407" s="40"/>
      <c r="AC407" s="40"/>
      <c r="AD407" s="709" t="s">
        <v>484</v>
      </c>
      <c r="AE407" s="709" t="s">
        <v>55</v>
      </c>
      <c r="AF407" s="709" t="s">
        <v>55</v>
      </c>
      <c r="AG407" s="709" t="s">
        <v>55</v>
      </c>
      <c r="AH407" s="711" t="s">
        <v>32</v>
      </c>
      <c r="AI407" s="40" t="s">
        <v>4460</v>
      </c>
    </row>
    <row r="408" spans="1:35" ht="15.75">
      <c r="A408" s="56">
        <v>45846</v>
      </c>
      <c r="B408" s="41">
        <v>107</v>
      </c>
      <c r="C408" s="117">
        <v>0.375</v>
      </c>
      <c r="D408" s="54">
        <v>2505274</v>
      </c>
      <c r="E408" s="708" t="s">
        <v>41</v>
      </c>
      <c r="F408" s="708" t="s">
        <v>55</v>
      </c>
      <c r="G408" s="49">
        <v>14.15</v>
      </c>
      <c r="H408" s="49"/>
      <c r="I408" s="45"/>
      <c r="J408" s="40"/>
      <c r="K408" s="47">
        <v>9.4</v>
      </c>
      <c r="L408" s="47">
        <v>39.200000000000003</v>
      </c>
      <c r="M408" s="47">
        <v>11.2</v>
      </c>
      <c r="N408" s="47">
        <v>17.899999999999999</v>
      </c>
      <c r="O408" s="690">
        <f>GG[[#This Row],[G 900µ]]+GG[[#This Row],[G 800µ]]+GG[[#This Row],[G 710µ]]</f>
        <v>68.300000000000011</v>
      </c>
      <c r="P408" s="47"/>
      <c r="Q408" s="47">
        <v>16.5</v>
      </c>
      <c r="R408" s="47"/>
      <c r="S408" s="47"/>
      <c r="T408" s="47">
        <v>4.7</v>
      </c>
      <c r="U408" s="47">
        <v>1</v>
      </c>
      <c r="V408" s="55"/>
      <c r="W408" s="55"/>
      <c r="X408" s="55"/>
      <c r="Y408" s="689"/>
      <c r="Z408" s="689"/>
      <c r="AA408" s="40"/>
      <c r="AB408" s="40"/>
      <c r="AC408" s="40"/>
      <c r="AD408" s="709" t="s">
        <v>484</v>
      </c>
      <c r="AE408" s="709" t="s">
        <v>55</v>
      </c>
      <c r="AF408" s="709" t="s">
        <v>55</v>
      </c>
      <c r="AG408" s="709" t="s">
        <v>55</v>
      </c>
      <c r="AH408" s="711" t="s">
        <v>32</v>
      </c>
      <c r="AI408" s="40" t="s">
        <v>4461</v>
      </c>
    </row>
    <row r="409" spans="1:35" ht="15.75">
      <c r="A409" s="56">
        <v>45847</v>
      </c>
      <c r="B409" s="41">
        <v>107</v>
      </c>
      <c r="C409" s="117">
        <v>0.47916666666666669</v>
      </c>
      <c r="D409" s="54">
        <v>2505312</v>
      </c>
      <c r="E409" s="708" t="s">
        <v>60</v>
      </c>
      <c r="F409" s="54" t="s">
        <v>55</v>
      </c>
      <c r="G409" s="49">
        <v>13.87</v>
      </c>
      <c r="H409" s="49"/>
      <c r="I409" s="49"/>
      <c r="J409" s="40"/>
      <c r="K409" s="690">
        <v>8.1999999999999993</v>
      </c>
      <c r="L409" s="47">
        <v>35.68</v>
      </c>
      <c r="M409" s="47">
        <v>11.36</v>
      </c>
      <c r="N409" s="47">
        <v>18.28</v>
      </c>
      <c r="O409" s="690">
        <f>GG[[#This Row],[G 900µ]]+GG[[#This Row],[G 800µ]]+GG[[#This Row],[G 710µ]]</f>
        <v>65.319999999999993</v>
      </c>
      <c r="P409" s="47"/>
      <c r="Q409" s="47">
        <v>19.16</v>
      </c>
      <c r="R409" s="47"/>
      <c r="S409" s="47"/>
      <c r="T409" s="47">
        <v>5.22</v>
      </c>
      <c r="U409" s="47">
        <v>1.6</v>
      </c>
      <c r="V409" s="55">
        <v>78.13</v>
      </c>
      <c r="W409" s="55">
        <v>-0.41</v>
      </c>
      <c r="X409" s="55">
        <v>22.03</v>
      </c>
      <c r="Y409" s="689">
        <v>3</v>
      </c>
      <c r="Z409" s="666">
        <v>52</v>
      </c>
      <c r="AA409" s="40"/>
      <c r="AB409" s="40"/>
      <c r="AC409" s="40" t="s">
        <v>46</v>
      </c>
      <c r="AD409" s="709" t="s">
        <v>484</v>
      </c>
      <c r="AE409" s="709" t="s">
        <v>55</v>
      </c>
      <c r="AF409" s="709" t="s">
        <v>55</v>
      </c>
      <c r="AG409" s="709" t="s">
        <v>55</v>
      </c>
      <c r="AH409" s="711" t="s">
        <v>32</v>
      </c>
      <c r="AI409" s="40" t="s">
        <v>4462</v>
      </c>
    </row>
    <row r="410" spans="1:35" ht="15.75">
      <c r="A410" s="56">
        <v>45848</v>
      </c>
      <c r="B410" s="41">
        <v>107</v>
      </c>
      <c r="C410" s="117">
        <v>0.4375</v>
      </c>
      <c r="D410" s="54">
        <v>2505333</v>
      </c>
      <c r="E410" s="708" t="s">
        <v>60</v>
      </c>
      <c r="F410" s="54" t="s">
        <v>55</v>
      </c>
      <c r="G410" s="49">
        <v>13.6</v>
      </c>
      <c r="H410" s="49"/>
      <c r="I410" s="49"/>
      <c r="J410" s="40"/>
      <c r="K410" s="690">
        <v>9.84</v>
      </c>
      <c r="L410" s="47">
        <v>37.979999999999997</v>
      </c>
      <c r="M410" s="47">
        <v>10.94</v>
      </c>
      <c r="N410" s="47">
        <v>17.98</v>
      </c>
      <c r="O410" s="690">
        <f>GG[[#This Row],[G 900µ]]+GG[[#This Row],[G 800µ]]+GG[[#This Row],[G 710µ]]</f>
        <v>66.899999999999991</v>
      </c>
      <c r="P410" s="47"/>
      <c r="Q410" s="47">
        <v>16.940000000000001</v>
      </c>
      <c r="R410" s="47"/>
      <c r="S410" s="47"/>
      <c r="T410" s="47">
        <v>4.82</v>
      </c>
      <c r="U410" s="47">
        <v>0.68</v>
      </c>
      <c r="V410" s="55">
        <v>77.62</v>
      </c>
      <c r="W410" s="55">
        <v>-0.57999999999999996</v>
      </c>
      <c r="X410" s="55">
        <v>22.5</v>
      </c>
      <c r="Y410" s="689"/>
      <c r="Z410" s="689"/>
      <c r="AA410" s="40"/>
      <c r="AB410" s="40"/>
      <c r="AC410" s="40"/>
      <c r="AD410" s="709" t="s">
        <v>484</v>
      </c>
      <c r="AE410" s="709" t="s">
        <v>55</v>
      </c>
      <c r="AF410" s="709" t="s">
        <v>55</v>
      </c>
      <c r="AG410" s="709" t="s">
        <v>55</v>
      </c>
      <c r="AH410" s="711" t="s">
        <v>32</v>
      </c>
      <c r="AI410" s="40" t="s">
        <v>4463</v>
      </c>
    </row>
    <row r="411" spans="1:35" ht="15.75">
      <c r="A411" s="56">
        <v>45849</v>
      </c>
      <c r="B411" s="41">
        <v>107</v>
      </c>
      <c r="C411" s="117">
        <v>0.39583333333333331</v>
      </c>
      <c r="D411" s="54">
        <v>2505360</v>
      </c>
      <c r="E411" s="708" t="s">
        <v>60</v>
      </c>
      <c r="F411" s="54" t="s">
        <v>55</v>
      </c>
      <c r="G411" s="49">
        <v>13</v>
      </c>
      <c r="H411" s="49"/>
      <c r="I411" s="49"/>
      <c r="J411" s="40"/>
      <c r="K411" s="690">
        <v>9.1199999999999992</v>
      </c>
      <c r="L411" s="47">
        <v>34.72</v>
      </c>
      <c r="M411" s="47">
        <v>10.14</v>
      </c>
      <c r="N411" s="47">
        <v>17.68</v>
      </c>
      <c r="O411" s="690">
        <f>GG[[#This Row],[G 900µ]]+GG[[#This Row],[G 800µ]]+GG[[#This Row],[G 710µ]]</f>
        <v>62.54</v>
      </c>
      <c r="P411" s="47"/>
      <c r="Q411" s="47">
        <v>18.34</v>
      </c>
      <c r="R411" s="47"/>
      <c r="S411" s="47"/>
      <c r="T411" s="47">
        <v>6.38</v>
      </c>
      <c r="U411" s="47">
        <v>3</v>
      </c>
      <c r="V411" s="55">
        <v>77.97</v>
      </c>
      <c r="W411" s="55">
        <v>-0.46</v>
      </c>
      <c r="X411" s="55">
        <v>22.57</v>
      </c>
      <c r="Y411" s="689">
        <v>2</v>
      </c>
      <c r="Z411" s="689">
        <v>33</v>
      </c>
      <c r="AA411" s="40"/>
      <c r="AB411" s="40"/>
      <c r="AC411" s="40"/>
      <c r="AD411" s="709" t="s">
        <v>484</v>
      </c>
      <c r="AE411" s="709" t="s">
        <v>55</v>
      </c>
      <c r="AF411" s="709" t="s">
        <v>55</v>
      </c>
      <c r="AG411" s="709" t="s">
        <v>55</v>
      </c>
      <c r="AH411" s="711" t="s">
        <v>32</v>
      </c>
      <c r="AI411" s="40" t="s">
        <v>4464</v>
      </c>
    </row>
    <row r="412" spans="1:35" ht="15.75">
      <c r="A412" s="56">
        <v>45852</v>
      </c>
      <c r="B412" s="41">
        <v>107</v>
      </c>
      <c r="C412" s="117">
        <v>0.45833333333333331</v>
      </c>
      <c r="D412" s="54">
        <v>2505431</v>
      </c>
      <c r="E412" s="708" t="s">
        <v>60</v>
      </c>
      <c r="F412" s="54" t="s">
        <v>55</v>
      </c>
      <c r="G412" s="49">
        <v>13.76</v>
      </c>
      <c r="H412" s="49"/>
      <c r="I412" s="49"/>
      <c r="J412" s="40"/>
      <c r="K412" s="690">
        <v>9.18</v>
      </c>
      <c r="L412" s="47">
        <v>37.9</v>
      </c>
      <c r="M412" s="47">
        <v>11.58</v>
      </c>
      <c r="N412" s="47">
        <v>18.22</v>
      </c>
      <c r="O412" s="690">
        <f>GG[[#This Row],[G 900µ]]+GG[[#This Row],[G 800µ]]+GG[[#This Row],[G 710µ]]</f>
        <v>67.699999999999989</v>
      </c>
      <c r="P412" s="47"/>
      <c r="Q412" s="47">
        <v>16.66</v>
      </c>
      <c r="R412" s="47"/>
      <c r="S412" s="47"/>
      <c r="T412" s="47">
        <v>4.26</v>
      </c>
      <c r="U412" s="47">
        <v>0.5</v>
      </c>
      <c r="V412" s="55">
        <v>77.180000000000007</v>
      </c>
      <c r="W412" s="55">
        <v>0.33</v>
      </c>
      <c r="X412" s="55">
        <v>22.45</v>
      </c>
      <c r="Y412" s="689">
        <v>2</v>
      </c>
      <c r="Z412" s="689">
        <v>30</v>
      </c>
      <c r="AA412" s="40"/>
      <c r="AB412" s="40"/>
      <c r="AC412" s="40"/>
      <c r="AD412" s="709" t="s">
        <v>484</v>
      </c>
      <c r="AE412" s="709" t="s">
        <v>55</v>
      </c>
      <c r="AF412" s="709" t="s">
        <v>55</v>
      </c>
      <c r="AG412" s="709" t="s">
        <v>55</v>
      </c>
      <c r="AH412" s="711" t="s">
        <v>32</v>
      </c>
      <c r="AI412" s="40" t="s">
        <v>4465</v>
      </c>
    </row>
    <row r="413" spans="1:35" ht="15.75">
      <c r="A413" s="56">
        <v>45853</v>
      </c>
      <c r="B413" s="41">
        <v>107</v>
      </c>
      <c r="C413" s="117">
        <v>0.39583333333333331</v>
      </c>
      <c r="D413" s="54">
        <v>2505456</v>
      </c>
      <c r="E413" s="708" t="s">
        <v>60</v>
      </c>
      <c r="F413" s="54" t="s">
        <v>55</v>
      </c>
      <c r="G413" s="49">
        <v>13.9</v>
      </c>
      <c r="H413" s="49"/>
      <c r="I413" s="49"/>
      <c r="J413" s="40"/>
      <c r="K413" s="690">
        <v>6.86</v>
      </c>
      <c r="L413" s="47">
        <v>33.299999999999997</v>
      </c>
      <c r="M413" s="47">
        <v>10.3</v>
      </c>
      <c r="N413" s="47">
        <v>19.8</v>
      </c>
      <c r="O413" s="690">
        <f>GG[[#This Row],[G 900µ]]+GG[[#This Row],[G 800µ]]+GG[[#This Row],[G 710µ]]</f>
        <v>63.399999999999991</v>
      </c>
      <c r="P413" s="47"/>
      <c r="Q413" s="47">
        <v>21.56</v>
      </c>
      <c r="R413" s="47"/>
      <c r="S413" s="47"/>
      <c r="T413" s="47">
        <v>6.52</v>
      </c>
      <c r="U413" s="47">
        <v>1.36</v>
      </c>
      <c r="V413" s="55">
        <v>77.05</v>
      </c>
      <c r="W413" s="55">
        <v>0.71</v>
      </c>
      <c r="X413" s="55">
        <v>22.62</v>
      </c>
      <c r="Y413" s="689"/>
      <c r="Z413" s="689"/>
      <c r="AA413" s="40"/>
      <c r="AB413" s="40"/>
      <c r="AC413" s="40"/>
      <c r="AD413" s="709" t="s">
        <v>484</v>
      </c>
      <c r="AE413" s="709" t="s">
        <v>55</v>
      </c>
      <c r="AF413" s="709" t="s">
        <v>55</v>
      </c>
      <c r="AG413" s="709" t="s">
        <v>55</v>
      </c>
      <c r="AH413" s="711" t="s">
        <v>32</v>
      </c>
      <c r="AI413" s="40" t="s">
        <v>4466</v>
      </c>
    </row>
    <row r="414" spans="1:35" ht="15.75">
      <c r="A414" s="56">
        <v>45854</v>
      </c>
      <c r="B414" s="41">
        <v>107</v>
      </c>
      <c r="C414" s="117">
        <v>0.39583333333333331</v>
      </c>
      <c r="D414" s="54">
        <v>2505494</v>
      </c>
      <c r="E414" s="708" t="s">
        <v>60</v>
      </c>
      <c r="F414" s="54" t="s">
        <v>55</v>
      </c>
      <c r="G414" s="49">
        <v>13.52</v>
      </c>
      <c r="H414" s="49"/>
      <c r="I414" s="49"/>
      <c r="J414" s="40"/>
      <c r="K414" s="690">
        <v>8.1</v>
      </c>
      <c r="L414" s="47">
        <v>35</v>
      </c>
      <c r="M414" s="47">
        <v>11</v>
      </c>
      <c r="N414" s="47">
        <v>17</v>
      </c>
      <c r="O414" s="690">
        <f>GG[[#This Row],[G 900µ]]+GG[[#This Row],[G 800µ]]+GG[[#This Row],[G 710µ]]</f>
        <v>63</v>
      </c>
      <c r="P414" s="47"/>
      <c r="Q414" s="47">
        <v>20</v>
      </c>
      <c r="R414" s="47"/>
      <c r="S414" s="47"/>
      <c r="T414" s="47">
        <v>5</v>
      </c>
      <c r="U414" s="47">
        <v>2</v>
      </c>
      <c r="V414" s="55">
        <v>76.900000000000006</v>
      </c>
      <c r="W414" s="55">
        <v>0.52</v>
      </c>
      <c r="X414" s="55">
        <v>22.35</v>
      </c>
      <c r="Y414" s="689">
        <v>4</v>
      </c>
      <c r="Z414" s="689">
        <v>33</v>
      </c>
      <c r="AA414" s="40"/>
      <c r="AB414" s="40"/>
      <c r="AC414" s="40"/>
      <c r="AD414" s="709" t="s">
        <v>484</v>
      </c>
      <c r="AE414" s="709" t="s">
        <v>55</v>
      </c>
      <c r="AF414" s="709" t="s">
        <v>55</v>
      </c>
      <c r="AG414" s="709" t="s">
        <v>55</v>
      </c>
      <c r="AH414" s="711" t="s">
        <v>32</v>
      </c>
      <c r="AI414" s="40" t="s">
        <v>4467</v>
      </c>
    </row>
    <row r="415" spans="1:35" ht="15.75">
      <c r="A415" s="56">
        <v>45856</v>
      </c>
      <c r="B415" s="41">
        <v>107</v>
      </c>
      <c r="C415" s="117">
        <v>0.41666666666666669</v>
      </c>
      <c r="D415" s="54">
        <v>2505557</v>
      </c>
      <c r="E415" s="708" t="s">
        <v>60</v>
      </c>
      <c r="F415" s="708" t="s">
        <v>55</v>
      </c>
      <c r="G415" s="49">
        <v>13.61</v>
      </c>
      <c r="H415" s="49"/>
      <c r="I415" s="45">
        <v>13.38</v>
      </c>
      <c r="J415" s="40"/>
      <c r="K415" s="47">
        <v>9.94</v>
      </c>
      <c r="L415" s="47">
        <v>34.619999999999997</v>
      </c>
      <c r="M415" s="47">
        <v>9.66</v>
      </c>
      <c r="N415" s="47">
        <v>16.22</v>
      </c>
      <c r="O415" s="690">
        <f>GG[[#This Row],[G 900µ]]+GG[[#This Row],[G 800µ]]+GG[[#This Row],[G 710µ]]</f>
        <v>60.5</v>
      </c>
      <c r="P415" s="47"/>
      <c r="Q415" s="47">
        <v>17.899999999999999</v>
      </c>
      <c r="R415" s="47"/>
      <c r="S415" s="47"/>
      <c r="T415" s="47">
        <v>8.4</v>
      </c>
      <c r="U415" s="47">
        <v>3</v>
      </c>
      <c r="V415" s="55">
        <v>76.3</v>
      </c>
      <c r="W415" s="55">
        <v>-0.82</v>
      </c>
      <c r="X415" s="55">
        <v>20.93</v>
      </c>
      <c r="Y415" s="689">
        <v>2</v>
      </c>
      <c r="Z415" s="666">
        <v>25</v>
      </c>
      <c r="AA415" s="40"/>
      <c r="AB415" s="40"/>
      <c r="AC415" s="40"/>
      <c r="AD415" s="709" t="s">
        <v>484</v>
      </c>
      <c r="AE415" s="709" t="s">
        <v>55</v>
      </c>
      <c r="AF415" s="709" t="s">
        <v>55</v>
      </c>
      <c r="AG415" s="709" t="s">
        <v>55</v>
      </c>
      <c r="AH415" s="711" t="s">
        <v>32</v>
      </c>
      <c r="AI415" s="40" t="s">
        <v>4468</v>
      </c>
    </row>
    <row r="416" spans="1:35" ht="15.75">
      <c r="A416" s="56">
        <v>45859</v>
      </c>
      <c r="B416" s="41">
        <v>107</v>
      </c>
      <c r="C416" s="117">
        <v>0.45833333333333331</v>
      </c>
      <c r="D416" s="54">
        <v>2505621</v>
      </c>
      <c r="E416" s="708" t="s">
        <v>60</v>
      </c>
      <c r="F416" s="708" t="s">
        <v>55</v>
      </c>
      <c r="G416" s="49">
        <v>14.01</v>
      </c>
      <c r="H416" s="49"/>
      <c r="I416" s="45"/>
      <c r="J416" s="40"/>
      <c r="K416" s="47"/>
      <c r="L416" s="47"/>
      <c r="M416" s="47"/>
      <c r="N416" s="47"/>
      <c r="O416" s="690"/>
      <c r="P416" s="47"/>
      <c r="Q416" s="47"/>
      <c r="R416" s="47"/>
      <c r="S416" s="47"/>
      <c r="T416" s="47"/>
      <c r="U416" s="47"/>
      <c r="V416" s="55">
        <v>76.16</v>
      </c>
      <c r="W416" s="55">
        <v>-0.35</v>
      </c>
      <c r="X416" s="55">
        <v>22.78</v>
      </c>
      <c r="Y416" s="689">
        <v>2</v>
      </c>
      <c r="Z416" s="689">
        <v>30</v>
      </c>
      <c r="AA416" s="40"/>
      <c r="AB416" s="40"/>
      <c r="AC416" s="40"/>
      <c r="AD416" s="709" t="s">
        <v>484</v>
      </c>
      <c r="AE416" s="709" t="s">
        <v>55</v>
      </c>
      <c r="AF416" s="709" t="s">
        <v>55</v>
      </c>
      <c r="AG416" s="709" t="s">
        <v>55</v>
      </c>
      <c r="AH416" s="711" t="s">
        <v>32</v>
      </c>
      <c r="AI416" s="40" t="s">
        <v>4469</v>
      </c>
    </row>
    <row r="417" spans="1:35" ht="15.75">
      <c r="A417" s="56">
        <v>45860</v>
      </c>
      <c r="B417" s="41">
        <v>107</v>
      </c>
      <c r="C417" s="117">
        <v>0.5</v>
      </c>
      <c r="D417" s="54">
        <v>2505642</v>
      </c>
      <c r="E417" s="708" t="s">
        <v>60</v>
      </c>
      <c r="F417" s="708" t="s">
        <v>55</v>
      </c>
      <c r="G417" s="49">
        <v>14.12</v>
      </c>
      <c r="H417" s="49"/>
      <c r="I417" s="45"/>
      <c r="J417" s="40"/>
      <c r="K417" s="47">
        <v>10.3</v>
      </c>
      <c r="L417" s="47">
        <v>37</v>
      </c>
      <c r="M417" s="47">
        <v>10.039999999999999</v>
      </c>
      <c r="N417" s="47">
        <v>17.84</v>
      </c>
      <c r="O417" s="690">
        <f>GG[[#This Row],[G 900µ]]+GG[[#This Row],[G 800µ]]+GG[[#This Row],[G 710µ]]</f>
        <v>64.88</v>
      </c>
      <c r="P417" s="47"/>
      <c r="Q417" s="47">
        <v>18.12</v>
      </c>
      <c r="R417" s="47"/>
      <c r="S417" s="47"/>
      <c r="T417" s="47">
        <v>5.44</v>
      </c>
      <c r="U417" s="47">
        <v>0.55000000000000004</v>
      </c>
      <c r="V417" s="55">
        <v>77.48</v>
      </c>
      <c r="W417" s="55">
        <v>-0.37</v>
      </c>
      <c r="X417" s="55">
        <v>22.45</v>
      </c>
      <c r="Y417" s="45"/>
      <c r="Z417" s="45"/>
      <c r="AA417" s="40"/>
      <c r="AB417" s="40"/>
      <c r="AC417" s="40" t="s">
        <v>105</v>
      </c>
      <c r="AD417" s="709" t="s">
        <v>484</v>
      </c>
      <c r="AE417" s="709" t="s">
        <v>55</v>
      </c>
      <c r="AF417" s="709" t="s">
        <v>55</v>
      </c>
      <c r="AG417" s="709" t="s">
        <v>55</v>
      </c>
      <c r="AH417" s="711" t="s">
        <v>32</v>
      </c>
      <c r="AI417" s="40" t="s">
        <v>4470</v>
      </c>
    </row>
    <row r="418" spans="1:35" ht="15.75">
      <c r="A418" s="56">
        <v>45862</v>
      </c>
      <c r="B418" s="41">
        <v>107</v>
      </c>
      <c r="C418" s="117">
        <v>0.375</v>
      </c>
      <c r="D418" s="54">
        <v>2505683</v>
      </c>
      <c r="E418" s="708" t="s">
        <v>60</v>
      </c>
      <c r="F418" s="708" t="s">
        <v>55</v>
      </c>
      <c r="G418" s="49">
        <v>14.06</v>
      </c>
      <c r="H418" s="49"/>
      <c r="I418" s="45"/>
      <c r="J418" s="40"/>
      <c r="K418" s="47">
        <v>10</v>
      </c>
      <c r="L418" s="47">
        <v>33.200000000000003</v>
      </c>
      <c r="M418" s="47">
        <v>11.84</v>
      </c>
      <c r="N418" s="47">
        <v>19.22</v>
      </c>
      <c r="O418" s="690">
        <f>GG[[#This Row],[G 900µ]]+GG[[#This Row],[G 800µ]]+GG[[#This Row],[G 710µ]]</f>
        <v>64.260000000000005</v>
      </c>
      <c r="P418" s="47"/>
      <c r="Q418" s="47">
        <v>18.88</v>
      </c>
      <c r="R418" s="47"/>
      <c r="S418" s="47"/>
      <c r="T418" s="47">
        <v>4.76</v>
      </c>
      <c r="U418" s="47">
        <v>0.92</v>
      </c>
      <c r="V418" s="55">
        <v>76.459999999999994</v>
      </c>
      <c r="W418" s="55">
        <v>-0.55000000000000004</v>
      </c>
      <c r="X418" s="55">
        <v>22.88</v>
      </c>
      <c r="Y418" s="45">
        <v>1</v>
      </c>
      <c r="Z418" s="45">
        <v>20</v>
      </c>
      <c r="AA418" s="40"/>
      <c r="AB418" s="40"/>
      <c r="AC418" s="40"/>
      <c r="AD418" s="709" t="s">
        <v>484</v>
      </c>
      <c r="AE418" s="709" t="s">
        <v>55</v>
      </c>
      <c r="AF418" s="709" t="s">
        <v>55</v>
      </c>
      <c r="AG418" s="709" t="s">
        <v>55</v>
      </c>
      <c r="AH418" s="711" t="s">
        <v>32</v>
      </c>
      <c r="AI418" s="40" t="s">
        <v>4471</v>
      </c>
    </row>
    <row r="419" spans="1:35" ht="15.75">
      <c r="A419" s="56">
        <v>45862</v>
      </c>
      <c r="B419" s="41">
        <v>107</v>
      </c>
      <c r="C419" s="117">
        <v>0.45833333333333331</v>
      </c>
      <c r="D419" s="54">
        <v>2505690</v>
      </c>
      <c r="E419" s="708" t="s">
        <v>60</v>
      </c>
      <c r="F419" s="708" t="s">
        <v>55</v>
      </c>
      <c r="G419" s="49">
        <v>14.18</v>
      </c>
      <c r="H419" s="49"/>
      <c r="I419" s="45"/>
      <c r="J419" s="40"/>
      <c r="K419" s="47">
        <v>8.1199999999999992</v>
      </c>
      <c r="L419" s="47">
        <v>34</v>
      </c>
      <c r="M419" s="47">
        <v>12</v>
      </c>
      <c r="N419" s="47">
        <v>19.64</v>
      </c>
      <c r="O419" s="690">
        <f>GG[[#This Row],[G 900µ]]+GG[[#This Row],[G 800µ]]+GG[[#This Row],[G 710µ]]</f>
        <v>65.64</v>
      </c>
      <c r="P419" s="47"/>
      <c r="Q419" s="47">
        <v>20.2</v>
      </c>
      <c r="R419" s="47"/>
      <c r="S419" s="47"/>
      <c r="T419" s="47">
        <v>5.3</v>
      </c>
      <c r="U419" s="47">
        <v>0.72</v>
      </c>
      <c r="V419" s="55">
        <v>77.25</v>
      </c>
      <c r="W419" s="55">
        <v>-0.53</v>
      </c>
      <c r="X419" s="55">
        <v>23.04</v>
      </c>
      <c r="Y419" s="45"/>
      <c r="Z419" s="45"/>
      <c r="AA419" s="40"/>
      <c r="AB419" s="40"/>
      <c r="AC419" s="40"/>
      <c r="AD419" s="709" t="s">
        <v>484</v>
      </c>
      <c r="AE419" s="709" t="s">
        <v>55</v>
      </c>
      <c r="AF419" s="709" t="s">
        <v>55</v>
      </c>
      <c r="AG419" s="709" t="s">
        <v>55</v>
      </c>
      <c r="AH419" s="711" t="s">
        <v>32</v>
      </c>
      <c r="AI419" s="40" t="s">
        <v>4472</v>
      </c>
    </row>
    <row r="420" spans="1:35" ht="15.75">
      <c r="A420" s="56">
        <v>45866</v>
      </c>
      <c r="B420" s="41">
        <v>107</v>
      </c>
      <c r="C420" s="117">
        <v>0.45833333333333331</v>
      </c>
      <c r="D420" s="54">
        <v>2505762</v>
      </c>
      <c r="E420" s="708" t="s">
        <v>60</v>
      </c>
      <c r="F420" s="708" t="s">
        <v>55</v>
      </c>
      <c r="G420" s="49">
        <v>13.59</v>
      </c>
      <c r="H420" s="49"/>
      <c r="I420" s="45">
        <v>13.3</v>
      </c>
      <c r="J420" s="40"/>
      <c r="K420" s="47">
        <v>2</v>
      </c>
      <c r="L420" s="47">
        <v>33.840000000000003</v>
      </c>
      <c r="M420" s="47">
        <v>11.4</v>
      </c>
      <c r="N420" s="47">
        <v>18.34</v>
      </c>
      <c r="O420" s="690">
        <f>GG[[#This Row],[G 900µ]]+GG[[#This Row],[G 800µ]]+GG[[#This Row],[G 710µ]]</f>
        <v>63.58</v>
      </c>
      <c r="P420" s="47"/>
      <c r="Q420" s="47">
        <v>19</v>
      </c>
      <c r="R420" s="47"/>
      <c r="S420" s="47"/>
      <c r="T420" s="47">
        <v>5.46</v>
      </c>
      <c r="U420" s="47">
        <v>1.5</v>
      </c>
      <c r="V420" s="55">
        <v>77.239999999999995</v>
      </c>
      <c r="W420" s="55">
        <v>-0.82</v>
      </c>
      <c r="X420" s="55">
        <v>22.47</v>
      </c>
      <c r="Y420" s="45">
        <v>1</v>
      </c>
      <c r="Z420" s="45">
        <v>22</v>
      </c>
      <c r="AA420" s="40"/>
      <c r="AB420" s="40"/>
      <c r="AC420" s="40"/>
      <c r="AD420" s="709" t="s">
        <v>484</v>
      </c>
      <c r="AE420" s="709" t="s">
        <v>55</v>
      </c>
      <c r="AF420" s="709" t="s">
        <v>55</v>
      </c>
      <c r="AG420" s="709" t="s">
        <v>55</v>
      </c>
      <c r="AH420" s="711" t="s">
        <v>32</v>
      </c>
      <c r="AI420" s="40" t="s">
        <v>4473</v>
      </c>
    </row>
    <row r="421" spans="1:35" ht="15.75">
      <c r="A421" s="56">
        <v>45867</v>
      </c>
      <c r="B421" s="41">
        <v>107</v>
      </c>
      <c r="C421" s="117">
        <v>0.41666666666666669</v>
      </c>
      <c r="D421" s="54">
        <v>2505787</v>
      </c>
      <c r="E421" s="708" t="s">
        <v>60</v>
      </c>
      <c r="F421" s="54" t="s">
        <v>55</v>
      </c>
      <c r="G421" s="49">
        <v>14.1</v>
      </c>
      <c r="H421" s="49"/>
      <c r="I421" s="45"/>
      <c r="J421" s="40"/>
      <c r="K421" s="47"/>
      <c r="L421" s="47"/>
      <c r="M421" s="47"/>
      <c r="N421" s="47"/>
      <c r="O421" s="690"/>
      <c r="P421" s="47"/>
      <c r="Q421" s="47"/>
      <c r="R421" s="47"/>
      <c r="S421" s="47"/>
      <c r="T421" s="47"/>
      <c r="U421" s="47"/>
      <c r="V421" s="55">
        <v>78.2</v>
      </c>
      <c r="W421" s="55">
        <v>-1.37</v>
      </c>
      <c r="X421" s="55">
        <v>23.11</v>
      </c>
      <c r="Y421" s="45"/>
      <c r="Z421" s="45"/>
      <c r="AA421" s="40"/>
      <c r="AB421" s="40"/>
      <c r="AC421" s="40"/>
      <c r="AD421" s="709" t="s">
        <v>484</v>
      </c>
      <c r="AE421" s="709" t="s">
        <v>55</v>
      </c>
      <c r="AF421" s="709" t="s">
        <v>55</v>
      </c>
      <c r="AG421" s="709" t="s">
        <v>55</v>
      </c>
      <c r="AH421" s="711" t="s">
        <v>32</v>
      </c>
      <c r="AI421" s="40" t="s">
        <v>4474</v>
      </c>
    </row>
    <row r="422" spans="1:35" ht="15.75">
      <c r="A422" s="56">
        <v>45870</v>
      </c>
      <c r="B422" s="41">
        <v>108</v>
      </c>
      <c r="C422" s="117">
        <v>0.39583333333333331</v>
      </c>
      <c r="D422" s="54">
        <v>2505868</v>
      </c>
      <c r="E422" s="708" t="s">
        <v>60</v>
      </c>
      <c r="F422" s="54" t="s">
        <v>55</v>
      </c>
      <c r="G422" s="49">
        <v>13.7</v>
      </c>
      <c r="H422" s="49"/>
      <c r="I422" s="45"/>
      <c r="J422" s="40"/>
      <c r="K422" s="47">
        <v>8.6</v>
      </c>
      <c r="L422" s="47">
        <v>38</v>
      </c>
      <c r="M422" s="47">
        <v>11.6</v>
      </c>
      <c r="N422" s="47">
        <v>18.600000000000001</v>
      </c>
      <c r="O422" s="690">
        <f>GG[[#This Row],[G 900µ]]+GG[[#This Row],[G 800µ]]+GG[[#This Row],[G 710µ]]</f>
        <v>68.2</v>
      </c>
      <c r="P422" s="47"/>
      <c r="Q422" s="47">
        <v>18</v>
      </c>
      <c r="R422" s="47"/>
      <c r="S422" s="47"/>
      <c r="T422" s="47">
        <v>2</v>
      </c>
      <c r="U422" s="47">
        <v>1</v>
      </c>
      <c r="V422" s="55">
        <v>77.599999999999994</v>
      </c>
      <c r="W422" s="55">
        <v>-0.26</v>
      </c>
      <c r="X422" s="55">
        <v>22.51</v>
      </c>
      <c r="Y422" s="45">
        <v>2</v>
      </c>
      <c r="Z422" s="45">
        <v>30</v>
      </c>
      <c r="AA422" s="40"/>
      <c r="AB422" s="40"/>
      <c r="AC422" s="40"/>
      <c r="AD422" s="709" t="s">
        <v>484</v>
      </c>
      <c r="AE422" s="709" t="s">
        <v>55</v>
      </c>
      <c r="AF422" s="709" t="s">
        <v>55</v>
      </c>
      <c r="AG422" s="709" t="s">
        <v>55</v>
      </c>
      <c r="AH422" s="711" t="s">
        <v>32</v>
      </c>
      <c r="AI422" s="40" t="s">
        <v>4475</v>
      </c>
    </row>
    <row r="423" spans="1:35" ht="15.75">
      <c r="A423" s="56">
        <v>45871</v>
      </c>
      <c r="B423" s="41">
        <v>108</v>
      </c>
      <c r="C423" s="117">
        <v>0.39583333333333331</v>
      </c>
      <c r="D423" s="54">
        <v>2505885</v>
      </c>
      <c r="E423" s="708" t="s">
        <v>21</v>
      </c>
      <c r="F423" s="54" t="s">
        <v>55</v>
      </c>
      <c r="G423" s="49">
        <v>13.87</v>
      </c>
      <c r="H423" s="49"/>
      <c r="I423" s="45">
        <v>13.83</v>
      </c>
      <c r="J423" s="40"/>
      <c r="K423" s="47">
        <v>12</v>
      </c>
      <c r="L423" s="47">
        <v>39.200000000000003</v>
      </c>
      <c r="M423" s="47">
        <v>11.4</v>
      </c>
      <c r="N423" s="47">
        <v>16.399999999999999</v>
      </c>
      <c r="O423" s="690">
        <f>GG[[#This Row],[G 900µ]]+GG[[#This Row],[G 800µ]]+GG[[#This Row],[G 710µ]]</f>
        <v>67</v>
      </c>
      <c r="P423" s="47"/>
      <c r="Q423" s="47">
        <v>15.4</v>
      </c>
      <c r="R423" s="47"/>
      <c r="S423" s="47"/>
      <c r="T423" s="47">
        <v>4</v>
      </c>
      <c r="U423" s="47">
        <v>1</v>
      </c>
      <c r="V423" s="55">
        <v>76.599999999999994</v>
      </c>
      <c r="W423" s="55">
        <v>-0.08</v>
      </c>
      <c r="X423" s="55">
        <v>22.04</v>
      </c>
      <c r="Y423" s="45"/>
      <c r="Z423" s="45"/>
      <c r="AA423" s="40"/>
      <c r="AB423" s="40"/>
      <c r="AC423" s="40" t="s">
        <v>105</v>
      </c>
      <c r="AD423" s="709" t="s">
        <v>484</v>
      </c>
      <c r="AE423" s="709" t="s">
        <v>55</v>
      </c>
      <c r="AF423" s="709" t="s">
        <v>55</v>
      </c>
      <c r="AG423" s="709" t="s">
        <v>55</v>
      </c>
      <c r="AH423" s="711" t="s">
        <v>32</v>
      </c>
      <c r="AI423" s="40" t="s">
        <v>4476</v>
      </c>
    </row>
    <row r="424" spans="1:35" ht="15.75">
      <c r="A424" s="56">
        <v>45873</v>
      </c>
      <c r="B424" s="41">
        <v>108</v>
      </c>
      <c r="C424" s="117">
        <v>0.34375</v>
      </c>
      <c r="D424" s="54">
        <v>2505926</v>
      </c>
      <c r="E424" s="708" t="s">
        <v>60</v>
      </c>
      <c r="F424" s="54" t="s">
        <v>55</v>
      </c>
      <c r="G424" s="49">
        <v>13.89</v>
      </c>
      <c r="H424" s="49"/>
      <c r="I424" s="45"/>
      <c r="J424" s="40"/>
      <c r="K424" s="47">
        <v>8.1999999999999993</v>
      </c>
      <c r="L424" s="47">
        <v>38</v>
      </c>
      <c r="M424" s="47">
        <v>12.4</v>
      </c>
      <c r="N424" s="47">
        <v>18.600000000000001</v>
      </c>
      <c r="O424" s="690">
        <f>GG[[#This Row],[G 900µ]]+GG[[#This Row],[G 800µ]]+GG[[#This Row],[G 710µ]]</f>
        <v>69</v>
      </c>
      <c r="P424" s="47"/>
      <c r="Q424" s="47">
        <v>16.7</v>
      </c>
      <c r="R424" s="47"/>
      <c r="S424" s="47"/>
      <c r="T424" s="47">
        <v>3.4</v>
      </c>
      <c r="U424" s="47">
        <v>0.4</v>
      </c>
      <c r="V424" s="55">
        <v>77.61</v>
      </c>
      <c r="W424" s="55">
        <v>-0.44</v>
      </c>
      <c r="X424" s="55">
        <v>22.96</v>
      </c>
      <c r="Y424" s="45"/>
      <c r="Z424" s="45"/>
      <c r="AA424" s="40"/>
      <c r="AB424" s="40"/>
      <c r="AC424" s="40"/>
      <c r="AD424" s="709" t="s">
        <v>484</v>
      </c>
      <c r="AE424" s="709" t="s">
        <v>55</v>
      </c>
      <c r="AF424" s="709" t="s">
        <v>55</v>
      </c>
      <c r="AG424" s="709" t="s">
        <v>55</v>
      </c>
      <c r="AH424" s="711" t="s">
        <v>32</v>
      </c>
      <c r="AI424" s="40" t="s">
        <v>4477</v>
      </c>
    </row>
    <row r="425" spans="1:35" ht="15.75">
      <c r="A425" s="56">
        <v>45874</v>
      </c>
      <c r="B425" s="41">
        <v>108</v>
      </c>
      <c r="C425" s="117">
        <v>0.39583333333333331</v>
      </c>
      <c r="D425" s="54">
        <v>2505958</v>
      </c>
      <c r="E425" s="708" t="s">
        <v>60</v>
      </c>
      <c r="F425" s="54" t="s">
        <v>55</v>
      </c>
      <c r="G425" s="49">
        <v>13.3</v>
      </c>
      <c r="H425" s="49"/>
      <c r="I425" s="45"/>
      <c r="J425" s="40"/>
      <c r="K425" s="47">
        <v>14</v>
      </c>
      <c r="L425" s="47">
        <v>42</v>
      </c>
      <c r="M425" s="47">
        <v>10</v>
      </c>
      <c r="N425" s="47">
        <v>15</v>
      </c>
      <c r="O425" s="690">
        <f>GG[[#This Row],[G 900µ]]+GG[[#This Row],[G 800µ]]+GG[[#This Row],[G 710µ]]</f>
        <v>67</v>
      </c>
      <c r="P425" s="47"/>
      <c r="Q425" s="47">
        <v>13</v>
      </c>
      <c r="R425" s="47"/>
      <c r="S425" s="47"/>
      <c r="T425" s="47">
        <v>3</v>
      </c>
      <c r="U425" s="47">
        <v>1</v>
      </c>
      <c r="V425" s="55">
        <v>77.09</v>
      </c>
      <c r="W425" s="55">
        <v>0.01</v>
      </c>
      <c r="X425" s="55">
        <v>21.77</v>
      </c>
      <c r="Y425" s="45">
        <v>5</v>
      </c>
      <c r="Z425" s="45">
        <v>33</v>
      </c>
      <c r="AA425" s="40"/>
      <c r="AB425" s="40"/>
      <c r="AC425" s="40" t="s">
        <v>105</v>
      </c>
      <c r="AD425" s="709" t="s">
        <v>484</v>
      </c>
      <c r="AE425" s="709" t="s">
        <v>55</v>
      </c>
      <c r="AF425" s="709" t="s">
        <v>55</v>
      </c>
      <c r="AG425" s="709" t="s">
        <v>55</v>
      </c>
      <c r="AH425" s="711" t="s">
        <v>32</v>
      </c>
      <c r="AI425" s="40" t="s">
        <v>4478</v>
      </c>
    </row>
    <row r="426" spans="1:35" ht="15.75">
      <c r="A426" s="56">
        <v>45874</v>
      </c>
      <c r="B426" s="41">
        <v>108</v>
      </c>
      <c r="C426" s="117">
        <v>0.49305555555555558</v>
      </c>
      <c r="D426" s="54">
        <v>2505959</v>
      </c>
      <c r="E426" s="708" t="s">
        <v>41</v>
      </c>
      <c r="F426" s="54" t="s">
        <v>55</v>
      </c>
      <c r="G426" s="49">
        <v>13.7</v>
      </c>
      <c r="H426" s="49"/>
      <c r="I426" s="45"/>
      <c r="J426" s="40"/>
      <c r="K426" s="47">
        <v>6.5</v>
      </c>
      <c r="L426" s="47">
        <v>31.6</v>
      </c>
      <c r="M426" s="47">
        <v>12.3</v>
      </c>
      <c r="N426" s="47">
        <v>17</v>
      </c>
      <c r="O426" s="690">
        <f>GG[[#This Row],[G 900µ]]+GG[[#This Row],[G 800µ]]+GG[[#This Row],[G 710µ]]</f>
        <v>60.900000000000006</v>
      </c>
      <c r="P426" s="47"/>
      <c r="Q426" s="47">
        <v>22.8</v>
      </c>
      <c r="R426" s="47"/>
      <c r="S426" s="47"/>
      <c r="T426" s="47">
        <v>6.5</v>
      </c>
      <c r="U426" s="47">
        <v>1</v>
      </c>
      <c r="V426" s="55"/>
      <c r="W426" s="55"/>
      <c r="X426" s="55"/>
      <c r="Y426" s="689">
        <v>6</v>
      </c>
      <c r="Z426" s="45">
        <v>31</v>
      </c>
      <c r="AA426" s="40"/>
      <c r="AB426" s="40"/>
      <c r="AC426" s="40" t="s">
        <v>27</v>
      </c>
      <c r="AD426" s="709" t="s">
        <v>484</v>
      </c>
      <c r="AE426" s="709" t="s">
        <v>55</v>
      </c>
      <c r="AF426" s="709" t="s">
        <v>55</v>
      </c>
      <c r="AG426" s="709" t="s">
        <v>55</v>
      </c>
      <c r="AH426" s="711" t="s">
        <v>32</v>
      </c>
      <c r="AI426" s="40" t="s">
        <v>4479</v>
      </c>
    </row>
    <row r="427" spans="1:35" ht="15.75">
      <c r="A427" s="56">
        <v>45875</v>
      </c>
      <c r="B427" s="41">
        <v>108</v>
      </c>
      <c r="C427" s="117">
        <v>0.41666666666666669</v>
      </c>
      <c r="D427" s="54">
        <v>2505980</v>
      </c>
      <c r="E427" s="708" t="s">
        <v>60</v>
      </c>
      <c r="F427" s="54" t="s">
        <v>55</v>
      </c>
      <c r="G427" s="49">
        <v>13.7</v>
      </c>
      <c r="H427" s="49"/>
      <c r="I427" s="45"/>
      <c r="J427" s="40"/>
      <c r="K427" s="47">
        <v>7.4</v>
      </c>
      <c r="L427" s="47">
        <v>36.4</v>
      </c>
      <c r="M427" s="47">
        <v>11.6</v>
      </c>
      <c r="N427" s="47">
        <v>18.399999999999999</v>
      </c>
      <c r="O427" s="690">
        <f>GG[[#This Row],[G 900µ]]+GG[[#This Row],[G 800µ]]+GG[[#This Row],[G 710µ]]</f>
        <v>66.400000000000006</v>
      </c>
      <c r="P427" s="47"/>
      <c r="Q427" s="47">
        <v>19.2</v>
      </c>
      <c r="R427" s="47"/>
      <c r="S427" s="47"/>
      <c r="T427" s="47">
        <v>5</v>
      </c>
      <c r="U427" s="47">
        <v>2</v>
      </c>
      <c r="V427" s="55">
        <v>75.64</v>
      </c>
      <c r="W427" s="55">
        <v>0.08</v>
      </c>
      <c r="X427" s="55">
        <v>22.21</v>
      </c>
      <c r="Y427" s="45">
        <v>4</v>
      </c>
      <c r="Z427" s="45">
        <v>29</v>
      </c>
      <c r="AA427" s="40"/>
      <c r="AB427" s="40"/>
      <c r="AC427" s="40"/>
      <c r="AD427" s="709" t="s">
        <v>484</v>
      </c>
      <c r="AE427" s="709" t="s">
        <v>55</v>
      </c>
      <c r="AF427" s="709" t="s">
        <v>55</v>
      </c>
      <c r="AG427" s="709" t="s">
        <v>55</v>
      </c>
      <c r="AH427" s="711" t="s">
        <v>32</v>
      </c>
      <c r="AI427" s="40" t="s">
        <v>4480</v>
      </c>
    </row>
    <row r="428" spans="1:35" ht="15.75">
      <c r="A428" s="56">
        <v>45876</v>
      </c>
      <c r="B428" s="41">
        <v>108</v>
      </c>
      <c r="C428" s="117">
        <v>0.39583333333333331</v>
      </c>
      <c r="D428" s="54">
        <v>2505999</v>
      </c>
      <c r="E428" s="708" t="s">
        <v>60</v>
      </c>
      <c r="F428" s="54" t="s">
        <v>55</v>
      </c>
      <c r="G428" s="49">
        <v>14.3</v>
      </c>
      <c r="H428" s="49"/>
      <c r="I428" s="45"/>
      <c r="J428" s="40"/>
      <c r="K428" s="47">
        <v>8.4</v>
      </c>
      <c r="L428" s="47">
        <v>36.799999999999997</v>
      </c>
      <c r="M428" s="47">
        <v>12</v>
      </c>
      <c r="N428" s="47">
        <v>17.600000000000001</v>
      </c>
      <c r="O428" s="690">
        <f>GG[[#This Row],[G 900µ]]+GG[[#This Row],[G 800µ]]+GG[[#This Row],[G 710µ]]</f>
        <v>66.400000000000006</v>
      </c>
      <c r="P428" s="47"/>
      <c r="Q428" s="47">
        <v>18</v>
      </c>
      <c r="R428" s="47"/>
      <c r="S428" s="47"/>
      <c r="T428" s="47">
        <v>4.9000000000000004</v>
      </c>
      <c r="U428" s="47">
        <v>0.5</v>
      </c>
      <c r="V428" s="55">
        <v>77.36</v>
      </c>
      <c r="W428" s="55">
        <v>-0.09</v>
      </c>
      <c r="X428" s="55">
        <v>22.34</v>
      </c>
      <c r="Y428" s="689">
        <v>7</v>
      </c>
      <c r="Z428" s="45">
        <v>32</v>
      </c>
      <c r="AA428" s="40"/>
      <c r="AB428" s="40"/>
      <c r="AC428" s="40" t="s">
        <v>27</v>
      </c>
      <c r="AD428" s="709" t="s">
        <v>484</v>
      </c>
      <c r="AE428" s="709" t="s">
        <v>55</v>
      </c>
      <c r="AF428" s="709" t="s">
        <v>55</v>
      </c>
      <c r="AG428" s="709" t="s">
        <v>55</v>
      </c>
      <c r="AH428" s="711" t="s">
        <v>32</v>
      </c>
      <c r="AI428" s="40" t="s">
        <v>4481</v>
      </c>
    </row>
    <row r="429" spans="1:35" ht="15.75">
      <c r="A429" s="56">
        <v>45877</v>
      </c>
      <c r="B429" s="41">
        <v>108</v>
      </c>
      <c r="C429" s="117">
        <v>0.5</v>
      </c>
      <c r="D429" s="54">
        <v>2506025</v>
      </c>
      <c r="E429" s="708" t="s">
        <v>60</v>
      </c>
      <c r="F429" s="54" t="s">
        <v>55</v>
      </c>
      <c r="G429" s="49">
        <v>14.14</v>
      </c>
      <c r="H429" s="49"/>
      <c r="I429" s="45"/>
      <c r="J429" s="40"/>
      <c r="K429" s="47"/>
      <c r="L429" s="47"/>
      <c r="M429" s="47"/>
      <c r="N429" s="47"/>
      <c r="O429" s="690"/>
      <c r="P429" s="47"/>
      <c r="Q429" s="47"/>
      <c r="R429" s="47"/>
      <c r="S429" s="47"/>
      <c r="T429" s="47"/>
      <c r="U429" s="47"/>
      <c r="V429" s="55"/>
      <c r="W429" s="55"/>
      <c r="X429" s="55"/>
      <c r="Y429" s="689"/>
      <c r="Z429" s="45"/>
      <c r="AA429" s="40"/>
      <c r="AB429" s="40"/>
      <c r="AC429" s="40"/>
      <c r="AD429" s="709" t="s">
        <v>484</v>
      </c>
      <c r="AE429" s="709" t="s">
        <v>55</v>
      </c>
      <c r="AF429" s="709" t="s">
        <v>55</v>
      </c>
      <c r="AG429" s="709" t="s">
        <v>55</v>
      </c>
      <c r="AH429" s="711" t="s">
        <v>32</v>
      </c>
      <c r="AI429" s="40" t="s">
        <v>4482</v>
      </c>
    </row>
    <row r="430" spans="1:35" ht="15.75">
      <c r="A430" s="56">
        <v>45880</v>
      </c>
      <c r="B430" s="41">
        <v>108</v>
      </c>
      <c r="C430" s="117">
        <v>0.41666666666666669</v>
      </c>
      <c r="D430" s="54">
        <v>2506092</v>
      </c>
      <c r="E430" s="708" t="s">
        <v>60</v>
      </c>
      <c r="F430" s="54" t="s">
        <v>55</v>
      </c>
      <c r="G430" s="49">
        <v>13.9</v>
      </c>
      <c r="H430" s="49"/>
      <c r="I430" s="45"/>
      <c r="J430" s="40"/>
      <c r="K430" s="47">
        <v>9</v>
      </c>
      <c r="L430" s="47">
        <v>36</v>
      </c>
      <c r="M430" s="47">
        <v>11.5</v>
      </c>
      <c r="N430" s="47">
        <v>17.8</v>
      </c>
      <c r="O430" s="690">
        <f>GG[[#This Row],[G 900µ]]+GG[[#This Row],[G 800µ]]+GG[[#This Row],[G 710µ]]</f>
        <v>65.3</v>
      </c>
      <c r="P430" s="47"/>
      <c r="Q430" s="47">
        <v>19</v>
      </c>
      <c r="R430" s="47"/>
      <c r="S430" s="47"/>
      <c r="T430" s="47">
        <v>3</v>
      </c>
      <c r="U430" s="47">
        <v>1</v>
      </c>
      <c r="V430" s="55">
        <v>76.86</v>
      </c>
      <c r="W430" s="55">
        <v>-0.08</v>
      </c>
      <c r="X430" s="55">
        <v>22.07</v>
      </c>
      <c r="Y430" s="689">
        <v>2</v>
      </c>
      <c r="Z430" s="45">
        <v>20</v>
      </c>
      <c r="AA430" s="40"/>
      <c r="AB430" s="40"/>
      <c r="AC430" s="40"/>
      <c r="AD430" s="709" t="s">
        <v>484</v>
      </c>
      <c r="AE430" s="709" t="s">
        <v>55</v>
      </c>
      <c r="AF430" s="709" t="s">
        <v>55</v>
      </c>
      <c r="AG430" s="709" t="s">
        <v>55</v>
      </c>
      <c r="AH430" s="711" t="s">
        <v>32</v>
      </c>
      <c r="AI430" s="40" t="s">
        <v>4483</v>
      </c>
    </row>
    <row r="431" spans="1:35" ht="15.75">
      <c r="A431" s="56">
        <v>45881</v>
      </c>
      <c r="B431" s="41">
        <v>108</v>
      </c>
      <c r="C431" s="117">
        <v>0.38541666666666669</v>
      </c>
      <c r="D431" s="54">
        <v>2506120</v>
      </c>
      <c r="E431" s="708" t="s">
        <v>60</v>
      </c>
      <c r="F431" s="54" t="s">
        <v>55</v>
      </c>
      <c r="G431" s="49">
        <v>14.44</v>
      </c>
      <c r="H431" s="49"/>
      <c r="I431" s="45"/>
      <c r="J431" s="40"/>
      <c r="K431" s="47">
        <v>8.48</v>
      </c>
      <c r="L431" s="47">
        <v>35.700000000000003</v>
      </c>
      <c r="M431" s="47">
        <v>11.88</v>
      </c>
      <c r="N431" s="47">
        <v>19.18</v>
      </c>
      <c r="O431" s="690">
        <f>GG[[#This Row],[G 900µ]]+GG[[#This Row],[G 800µ]]+GG[[#This Row],[G 710µ]]</f>
        <v>66.760000000000005</v>
      </c>
      <c r="P431" s="47"/>
      <c r="Q431" s="47">
        <v>18.100000000000001</v>
      </c>
      <c r="R431" s="47"/>
      <c r="S431" s="47"/>
      <c r="T431" s="47">
        <v>4.58</v>
      </c>
      <c r="U431" s="47">
        <v>0.44</v>
      </c>
      <c r="V431" s="55">
        <v>77.78</v>
      </c>
      <c r="W431" s="55">
        <v>-0.45</v>
      </c>
      <c r="X431" s="55">
        <v>22.74</v>
      </c>
      <c r="Y431" s="689"/>
      <c r="Z431" s="45"/>
      <c r="AA431" s="40"/>
      <c r="AB431" s="40"/>
      <c r="AC431" s="40"/>
      <c r="AD431" s="709" t="s">
        <v>484</v>
      </c>
      <c r="AE431" s="709" t="s">
        <v>55</v>
      </c>
      <c r="AF431" s="709" t="s">
        <v>55</v>
      </c>
      <c r="AG431" s="709" t="s">
        <v>55</v>
      </c>
      <c r="AH431" s="711" t="s">
        <v>32</v>
      </c>
      <c r="AI431" s="40" t="s">
        <v>4484</v>
      </c>
    </row>
    <row r="432" spans="1:35" ht="15.75">
      <c r="A432" s="56">
        <v>45883</v>
      </c>
      <c r="B432" s="41">
        <v>108</v>
      </c>
      <c r="C432" s="117">
        <v>0.35416666666666669</v>
      </c>
      <c r="D432" s="54">
        <v>2506175</v>
      </c>
      <c r="E432" s="708" t="s">
        <v>60</v>
      </c>
      <c r="F432" s="54" t="s">
        <v>55</v>
      </c>
      <c r="G432" s="49">
        <v>14.57</v>
      </c>
      <c r="H432" s="49"/>
      <c r="I432" s="45">
        <v>14.35</v>
      </c>
      <c r="J432" s="40"/>
      <c r="K432" s="47">
        <v>10.3</v>
      </c>
      <c r="L432" s="47">
        <v>40.28</v>
      </c>
      <c r="M432" s="47">
        <v>12.26</v>
      </c>
      <c r="N432" s="47">
        <v>16.940000000000001</v>
      </c>
      <c r="O432" s="690">
        <f>GG[[#This Row],[G 900µ]]+GG[[#This Row],[G 800µ]]+GG[[#This Row],[G 710µ]]</f>
        <v>69.48</v>
      </c>
      <c r="P432" s="47"/>
      <c r="Q432" s="47">
        <v>15.14</v>
      </c>
      <c r="R432" s="47"/>
      <c r="S432" s="47"/>
      <c r="T432" s="47">
        <v>3.5</v>
      </c>
      <c r="U432" s="47">
        <v>0.6</v>
      </c>
      <c r="V432" s="55">
        <v>76.25</v>
      </c>
      <c r="W432" s="55">
        <v>-0.08</v>
      </c>
      <c r="X432" s="55">
        <v>21.34</v>
      </c>
      <c r="Y432" s="689">
        <v>4</v>
      </c>
      <c r="Z432" s="45">
        <v>30</v>
      </c>
      <c r="AA432" s="40"/>
      <c r="AB432" s="40"/>
      <c r="AC432" s="40"/>
      <c r="AD432" s="709" t="s">
        <v>484</v>
      </c>
      <c r="AE432" s="709" t="s">
        <v>55</v>
      </c>
      <c r="AF432" s="709" t="s">
        <v>55</v>
      </c>
      <c r="AG432" s="709" t="s">
        <v>55</v>
      </c>
      <c r="AH432" s="711" t="s">
        <v>32</v>
      </c>
      <c r="AI432" s="40" t="s">
        <v>4485</v>
      </c>
    </row>
    <row r="433" spans="1:35" ht="15.75">
      <c r="A433" s="56">
        <v>45884</v>
      </c>
      <c r="B433" s="41">
        <v>108</v>
      </c>
      <c r="C433" s="117">
        <v>0.5625</v>
      </c>
      <c r="D433" s="54">
        <v>2506231</v>
      </c>
      <c r="E433" s="708" t="s">
        <v>60</v>
      </c>
      <c r="F433" s="54" t="s">
        <v>55</v>
      </c>
      <c r="G433" s="49">
        <v>14.22</v>
      </c>
      <c r="H433" s="49"/>
      <c r="I433" s="45"/>
      <c r="J433" s="40"/>
      <c r="K433" s="47"/>
      <c r="L433" s="47"/>
      <c r="M433" s="47"/>
      <c r="N433" s="47"/>
      <c r="O433" s="690"/>
      <c r="P433" s="47"/>
      <c r="Q433" s="47"/>
      <c r="R433" s="47"/>
      <c r="S433" s="47"/>
      <c r="T433" s="47"/>
      <c r="U433" s="47"/>
      <c r="V433" s="55"/>
      <c r="W433" s="55"/>
      <c r="X433" s="55"/>
      <c r="Y433" s="689">
        <v>4</v>
      </c>
      <c r="Z433" s="45">
        <v>33</v>
      </c>
      <c r="AA433" s="40"/>
      <c r="AB433" s="40"/>
      <c r="AC433" s="40"/>
      <c r="AD433" s="709" t="s">
        <v>484</v>
      </c>
      <c r="AE433" s="709" t="s">
        <v>55</v>
      </c>
      <c r="AF433" s="709" t="s">
        <v>55</v>
      </c>
      <c r="AG433" s="709" t="s">
        <v>55</v>
      </c>
      <c r="AH433" s="711" t="s">
        <v>32</v>
      </c>
      <c r="AI433" s="40" t="s">
        <v>4486</v>
      </c>
    </row>
    <row r="434" spans="1:35" ht="15.75">
      <c r="A434" s="56">
        <v>45887</v>
      </c>
      <c r="B434" s="41">
        <v>108</v>
      </c>
      <c r="C434" s="117">
        <v>0.4375</v>
      </c>
      <c r="D434" s="54">
        <v>2506278</v>
      </c>
      <c r="E434" s="708" t="s">
        <v>60</v>
      </c>
      <c r="F434" s="54" t="s">
        <v>55</v>
      </c>
      <c r="G434" s="49">
        <v>14.2</v>
      </c>
      <c r="H434" s="49"/>
      <c r="I434" s="45"/>
      <c r="J434" s="40"/>
      <c r="K434" s="47">
        <v>9.8000000000000007</v>
      </c>
      <c r="L434" s="47">
        <v>41.2</v>
      </c>
      <c r="M434" s="47">
        <v>12.6</v>
      </c>
      <c r="N434" s="47">
        <v>17.2</v>
      </c>
      <c r="O434" s="690">
        <f>GG[[#This Row],[G 900µ]]+GG[[#This Row],[G 800µ]]+GG[[#This Row],[G 710µ]]</f>
        <v>71</v>
      </c>
      <c r="P434" s="47"/>
      <c r="Q434" s="47">
        <v>14.8</v>
      </c>
      <c r="R434" s="47"/>
      <c r="S434" s="47"/>
      <c r="T434" s="47">
        <v>2.2999999999999998</v>
      </c>
      <c r="U434" s="47">
        <v>1</v>
      </c>
      <c r="V434" s="55">
        <v>75.83</v>
      </c>
      <c r="W434" s="55">
        <v>0.06</v>
      </c>
      <c r="X434" s="55">
        <v>22.01</v>
      </c>
      <c r="Y434" s="689">
        <v>2</v>
      </c>
      <c r="Z434" s="45">
        <v>20</v>
      </c>
      <c r="AA434" s="40"/>
      <c r="AB434" s="40"/>
      <c r="AC434" s="40"/>
      <c r="AD434" s="709" t="s">
        <v>484</v>
      </c>
      <c r="AE434" s="709" t="s">
        <v>55</v>
      </c>
      <c r="AF434" s="709" t="s">
        <v>55</v>
      </c>
      <c r="AG434" s="709" t="s">
        <v>55</v>
      </c>
      <c r="AH434" s="711" t="s">
        <v>32</v>
      </c>
      <c r="AI434" s="40" t="s">
        <v>4487</v>
      </c>
    </row>
    <row r="435" spans="1:35" ht="15.75">
      <c r="A435" s="56">
        <v>45888</v>
      </c>
      <c r="B435" s="41">
        <v>108</v>
      </c>
      <c r="C435" s="117">
        <v>0.39583333333333331</v>
      </c>
      <c r="D435" s="54">
        <v>2506304</v>
      </c>
      <c r="E435" s="708" t="s">
        <v>60</v>
      </c>
      <c r="F435" s="54" t="s">
        <v>55</v>
      </c>
      <c r="G435" s="49">
        <v>14.08</v>
      </c>
      <c r="H435" s="49"/>
      <c r="I435" s="45">
        <v>14.04</v>
      </c>
      <c r="J435" s="40"/>
      <c r="K435" s="47">
        <v>8.6999999999999993</v>
      </c>
      <c r="L435" s="47">
        <v>34.24</v>
      </c>
      <c r="M435" s="47">
        <v>11.8</v>
      </c>
      <c r="N435" s="47">
        <v>18.2</v>
      </c>
      <c r="O435" s="690">
        <f>GG[[#This Row],[G 900µ]]+GG[[#This Row],[G 800µ]]+GG[[#This Row],[G 710µ]]</f>
        <v>64.240000000000009</v>
      </c>
      <c r="P435" s="47"/>
      <c r="Q435" s="47">
        <v>19.600000000000001</v>
      </c>
      <c r="R435" s="47"/>
      <c r="S435" s="47"/>
      <c r="T435" s="47">
        <v>5.6</v>
      </c>
      <c r="U435" s="47">
        <v>1</v>
      </c>
      <c r="V435" s="55">
        <v>75.739999999999995</v>
      </c>
      <c r="W435" s="55">
        <v>0.2</v>
      </c>
      <c r="X435" s="55">
        <v>21.81</v>
      </c>
      <c r="Y435" s="689">
        <v>4</v>
      </c>
      <c r="Z435" s="45">
        <v>25</v>
      </c>
      <c r="AA435" s="40"/>
      <c r="AB435" s="40"/>
      <c r="AC435" s="40"/>
      <c r="AD435" s="709" t="s">
        <v>484</v>
      </c>
      <c r="AE435" s="709" t="s">
        <v>55</v>
      </c>
      <c r="AF435" s="709" t="s">
        <v>55</v>
      </c>
      <c r="AG435" s="709" t="s">
        <v>55</v>
      </c>
      <c r="AH435" s="711" t="s">
        <v>32</v>
      </c>
      <c r="AI435" s="40" t="s">
        <v>4488</v>
      </c>
    </row>
    <row r="436" spans="1:35" ht="15.75">
      <c r="A436" s="56">
        <v>45890</v>
      </c>
      <c r="B436" s="41">
        <v>108</v>
      </c>
      <c r="C436" s="117">
        <v>0.39583333333333331</v>
      </c>
      <c r="D436" s="54">
        <v>2506357</v>
      </c>
      <c r="E436" s="708" t="s">
        <v>60</v>
      </c>
      <c r="F436" s="54" t="s">
        <v>55</v>
      </c>
      <c r="G436" s="49">
        <v>14.31</v>
      </c>
      <c r="H436" s="49"/>
      <c r="I436" s="45">
        <v>14</v>
      </c>
      <c r="J436" s="40"/>
      <c r="K436" s="47">
        <v>8.5</v>
      </c>
      <c r="L436" s="47">
        <v>36</v>
      </c>
      <c r="M436" s="47">
        <v>11</v>
      </c>
      <c r="N436" s="47">
        <v>19</v>
      </c>
      <c r="O436" s="690">
        <f>GG[[#This Row],[G 900µ]]+GG[[#This Row],[G 800µ]]+GG[[#This Row],[G 710µ]]</f>
        <v>66</v>
      </c>
      <c r="P436" s="47"/>
      <c r="Q436" s="47">
        <v>18</v>
      </c>
      <c r="R436" s="47"/>
      <c r="S436" s="47"/>
      <c r="T436" s="47">
        <v>4</v>
      </c>
      <c r="U436" s="47">
        <v>1</v>
      </c>
      <c r="V436" s="55">
        <v>78.680000000000007</v>
      </c>
      <c r="W436" s="55">
        <v>-0.25</v>
      </c>
      <c r="X436" s="55">
        <v>22.13</v>
      </c>
      <c r="Y436" s="689">
        <v>4</v>
      </c>
      <c r="Z436" s="45">
        <v>25</v>
      </c>
      <c r="AA436" s="40"/>
      <c r="AB436" s="40"/>
      <c r="AC436" s="40"/>
      <c r="AD436" s="709" t="s">
        <v>484</v>
      </c>
      <c r="AE436" s="709" t="s">
        <v>55</v>
      </c>
      <c r="AF436" s="709" t="s">
        <v>55</v>
      </c>
      <c r="AG436" s="709" t="s">
        <v>55</v>
      </c>
      <c r="AH436" s="711" t="s">
        <v>32</v>
      </c>
      <c r="AI436" s="40" t="s">
        <v>4489</v>
      </c>
    </row>
    <row r="437" spans="1:35" ht="15.75">
      <c r="A437" s="56">
        <v>45891</v>
      </c>
      <c r="B437" s="41">
        <v>108</v>
      </c>
      <c r="C437" s="117">
        <v>0.3611111111111111</v>
      </c>
      <c r="D437" s="54">
        <v>2506385</v>
      </c>
      <c r="E437" s="708" t="s">
        <v>60</v>
      </c>
      <c r="F437" s="54" t="s">
        <v>55</v>
      </c>
      <c r="G437" s="49">
        <v>14.31</v>
      </c>
      <c r="H437" s="49"/>
      <c r="I437" s="45">
        <v>14.12</v>
      </c>
      <c r="J437" s="40"/>
      <c r="K437" s="47">
        <v>12</v>
      </c>
      <c r="L437" s="47">
        <v>40.22</v>
      </c>
      <c r="M437" s="47">
        <v>12</v>
      </c>
      <c r="N437" s="47">
        <v>16.600000000000001</v>
      </c>
      <c r="O437" s="690">
        <f>GG[[#This Row],[G 900µ]]+GG[[#This Row],[G 800µ]]+GG[[#This Row],[G 710µ]]</f>
        <v>68.819999999999993</v>
      </c>
      <c r="P437" s="47"/>
      <c r="Q437" s="47">
        <v>14.8</v>
      </c>
      <c r="R437" s="47"/>
      <c r="S437" s="47"/>
      <c r="T437" s="47">
        <v>3.2</v>
      </c>
      <c r="U437" s="47">
        <v>1</v>
      </c>
      <c r="V437" s="55">
        <v>77.849999999999994</v>
      </c>
      <c r="W437" s="55">
        <v>-0.35</v>
      </c>
      <c r="X437" s="55">
        <v>22.25</v>
      </c>
      <c r="Y437" s="689"/>
      <c r="Z437" s="45"/>
      <c r="AA437" s="40"/>
      <c r="AB437" s="40"/>
      <c r="AC437" s="40"/>
      <c r="AD437" s="709" t="s">
        <v>484</v>
      </c>
      <c r="AE437" s="709" t="s">
        <v>55</v>
      </c>
      <c r="AF437" s="709" t="s">
        <v>55</v>
      </c>
      <c r="AG437" s="709" t="s">
        <v>55</v>
      </c>
      <c r="AH437" s="711" t="s">
        <v>32</v>
      </c>
      <c r="AI437" s="40" t="s">
        <v>4490</v>
      </c>
    </row>
    <row r="438" spans="1:35" ht="15.75">
      <c r="A438" s="56">
        <v>45894</v>
      </c>
      <c r="B438" s="41">
        <v>108</v>
      </c>
      <c r="C438" s="117">
        <v>0.375</v>
      </c>
      <c r="D438" s="54">
        <v>2506464</v>
      </c>
      <c r="E438" s="708" t="s">
        <v>60</v>
      </c>
      <c r="F438" s="54" t="s">
        <v>55</v>
      </c>
      <c r="G438" s="49">
        <v>14.21</v>
      </c>
      <c r="H438" s="49"/>
      <c r="I438" s="45"/>
      <c r="J438" s="40"/>
      <c r="K438" s="47">
        <v>10</v>
      </c>
      <c r="L438" s="47">
        <v>40.5</v>
      </c>
      <c r="M438" s="47">
        <v>11.8</v>
      </c>
      <c r="N438" s="47">
        <v>17.8</v>
      </c>
      <c r="O438" s="690">
        <f>GG[[#This Row],[G 900µ]]+GG[[#This Row],[G 800µ]]+GG[[#This Row],[G 710µ]]</f>
        <v>70.099999999999994</v>
      </c>
      <c r="P438" s="47"/>
      <c r="Q438" s="47">
        <v>15.2</v>
      </c>
      <c r="R438" s="47"/>
      <c r="S438" s="47"/>
      <c r="T438" s="47">
        <v>3.8</v>
      </c>
      <c r="U438" s="47">
        <v>1</v>
      </c>
      <c r="V438" s="55">
        <v>76.069999999999993</v>
      </c>
      <c r="W438" s="55">
        <v>0</v>
      </c>
      <c r="X438" s="55">
        <v>22.41</v>
      </c>
      <c r="Y438" s="689">
        <v>6</v>
      </c>
      <c r="Z438" s="45">
        <v>30</v>
      </c>
      <c r="AA438" s="40"/>
      <c r="AB438" s="40"/>
      <c r="AC438" s="40" t="s">
        <v>27</v>
      </c>
      <c r="AD438" s="709" t="s">
        <v>484</v>
      </c>
      <c r="AE438" s="709" t="s">
        <v>55</v>
      </c>
      <c r="AF438" s="709" t="s">
        <v>55</v>
      </c>
      <c r="AG438" s="709" t="s">
        <v>55</v>
      </c>
      <c r="AH438" s="711" t="s">
        <v>32</v>
      </c>
      <c r="AI438" s="40" t="s">
        <v>4491</v>
      </c>
    </row>
    <row r="439" spans="1:35" ht="15.75">
      <c r="A439" s="56">
        <v>45895</v>
      </c>
      <c r="B439" s="41">
        <v>108</v>
      </c>
      <c r="C439" s="117">
        <v>0.375</v>
      </c>
      <c r="D439" s="54">
        <v>2506499</v>
      </c>
      <c r="E439" s="708" t="s">
        <v>60</v>
      </c>
      <c r="F439" s="54" t="s">
        <v>55</v>
      </c>
      <c r="G439" s="49">
        <v>14.01</v>
      </c>
      <c r="H439" s="49"/>
      <c r="I439" s="45">
        <v>13.73</v>
      </c>
      <c r="J439" s="40"/>
      <c r="K439" s="47">
        <v>8.6199999999999992</v>
      </c>
      <c r="L439" s="47">
        <v>35.44</v>
      </c>
      <c r="M439" s="47">
        <v>12.2</v>
      </c>
      <c r="N439" s="47">
        <v>18.64</v>
      </c>
      <c r="O439" s="690">
        <f>GG[[#This Row],[G 900µ]]+GG[[#This Row],[G 800µ]]+GG[[#This Row],[G 710µ]]</f>
        <v>66.28</v>
      </c>
      <c r="P439" s="47"/>
      <c r="Q439" s="47">
        <v>18.72</v>
      </c>
      <c r="R439" s="47"/>
      <c r="S439" s="47"/>
      <c r="T439" s="47">
        <v>5.32</v>
      </c>
      <c r="U439" s="47">
        <v>0.8</v>
      </c>
      <c r="V439" s="55">
        <v>77.16</v>
      </c>
      <c r="W439" s="55">
        <v>-0.28000000000000003</v>
      </c>
      <c r="X439" s="55">
        <v>22.89</v>
      </c>
      <c r="Y439" s="689">
        <v>7</v>
      </c>
      <c r="Z439" s="45">
        <v>20</v>
      </c>
      <c r="AA439" s="40"/>
      <c r="AB439" s="40"/>
      <c r="AC439" s="40" t="s">
        <v>27</v>
      </c>
      <c r="AD439" s="709" t="s">
        <v>484</v>
      </c>
      <c r="AE439" s="709" t="s">
        <v>55</v>
      </c>
      <c r="AF439" s="709" t="s">
        <v>55</v>
      </c>
      <c r="AG439" s="709" t="s">
        <v>55</v>
      </c>
      <c r="AH439" s="711" t="s">
        <v>32</v>
      </c>
      <c r="AI439" s="40" t="s">
        <v>4492</v>
      </c>
    </row>
    <row r="440" spans="1:35" ht="15.75">
      <c r="A440" s="56">
        <v>45896</v>
      </c>
      <c r="B440" s="41">
        <v>108</v>
      </c>
      <c r="C440" s="117">
        <v>0.48958333333333331</v>
      </c>
      <c r="D440" s="54">
        <v>2506538</v>
      </c>
      <c r="E440" s="708" t="s">
        <v>60</v>
      </c>
      <c r="F440" s="54" t="s">
        <v>55</v>
      </c>
      <c r="G440" s="49">
        <v>14.2</v>
      </c>
      <c r="H440" s="49"/>
      <c r="I440" s="45"/>
      <c r="J440" s="40"/>
      <c r="K440" s="47">
        <v>9</v>
      </c>
      <c r="L440" s="47">
        <v>35</v>
      </c>
      <c r="M440" s="47">
        <v>12</v>
      </c>
      <c r="N440" s="47">
        <v>17</v>
      </c>
      <c r="O440" s="690">
        <f>GG[[#This Row],[G 900µ]]+GG[[#This Row],[G 800µ]]+GG[[#This Row],[G 710µ]]</f>
        <v>64</v>
      </c>
      <c r="P440" s="47"/>
      <c r="Q440" s="47">
        <v>15</v>
      </c>
      <c r="R440" s="47"/>
      <c r="S440" s="47"/>
      <c r="T440" s="47">
        <v>6</v>
      </c>
      <c r="U440" s="47">
        <v>1</v>
      </c>
      <c r="V440" s="55">
        <v>76.7</v>
      </c>
      <c r="W440" s="55">
        <v>-0.09</v>
      </c>
      <c r="X440" s="55">
        <v>20.99</v>
      </c>
      <c r="Y440" s="689">
        <v>6</v>
      </c>
      <c r="Z440" s="45">
        <v>30</v>
      </c>
      <c r="AA440" s="40"/>
      <c r="AB440" s="40"/>
      <c r="AC440" s="40" t="s">
        <v>27</v>
      </c>
      <c r="AD440" s="709" t="s">
        <v>484</v>
      </c>
      <c r="AE440" s="709" t="s">
        <v>55</v>
      </c>
      <c r="AF440" s="709" t="s">
        <v>55</v>
      </c>
      <c r="AG440" s="709" t="s">
        <v>55</v>
      </c>
      <c r="AH440" s="711" t="s">
        <v>32</v>
      </c>
      <c r="AI440" s="40" t="s">
        <v>4493</v>
      </c>
    </row>
    <row r="441" spans="1:35" ht="15.75">
      <c r="A441" s="56">
        <v>45901</v>
      </c>
      <c r="B441" s="41">
        <v>109</v>
      </c>
      <c r="C441" s="117">
        <v>0.4236111111111111</v>
      </c>
      <c r="D441" s="54">
        <v>2506649</v>
      </c>
      <c r="E441" s="708" t="s">
        <v>21</v>
      </c>
      <c r="F441" s="54" t="s">
        <v>55</v>
      </c>
      <c r="G441" s="49">
        <v>14.5</v>
      </c>
      <c r="H441" s="49"/>
      <c r="I441" s="45"/>
      <c r="J441" s="40"/>
      <c r="K441" s="47">
        <v>11</v>
      </c>
      <c r="L441" s="47">
        <v>40.44</v>
      </c>
      <c r="M441" s="47">
        <v>11.6</v>
      </c>
      <c r="N441" s="47">
        <v>16.8</v>
      </c>
      <c r="O441" s="47">
        <f>GG[[#This Row],[G 900µ]]+GG[[#This Row],[G 800µ]]+GG[[#This Row],[G 710µ]]</f>
        <v>68.84</v>
      </c>
      <c r="P441" s="47"/>
      <c r="Q441" s="47">
        <v>15</v>
      </c>
      <c r="R441" s="47"/>
      <c r="S441" s="47"/>
      <c r="T441" s="47">
        <v>3.2</v>
      </c>
      <c r="U441" s="47">
        <v>1</v>
      </c>
      <c r="V441" s="55">
        <v>78.27</v>
      </c>
      <c r="W441" s="55">
        <v>-0.78</v>
      </c>
      <c r="X441" s="55">
        <v>22.37</v>
      </c>
      <c r="Y441" s="45">
        <v>4</v>
      </c>
      <c r="Z441" s="45">
        <v>29</v>
      </c>
      <c r="AA441" s="40"/>
      <c r="AB441" s="40"/>
      <c r="AC441" s="40"/>
      <c r="AD441" s="709" t="s">
        <v>484</v>
      </c>
      <c r="AE441" s="709" t="s">
        <v>55</v>
      </c>
      <c r="AF441" s="709" t="s">
        <v>55</v>
      </c>
      <c r="AG441" s="709" t="s">
        <v>55</v>
      </c>
      <c r="AH441" s="711" t="s">
        <v>32</v>
      </c>
      <c r="AI441" s="40" t="s">
        <v>4494</v>
      </c>
    </row>
    <row r="442" spans="1:35" ht="15.75">
      <c r="A442" s="56">
        <v>45902</v>
      </c>
      <c r="B442" s="41">
        <v>109</v>
      </c>
      <c r="C442" s="117">
        <v>0.39583333333333331</v>
      </c>
      <c r="D442" s="54">
        <v>2506677</v>
      </c>
      <c r="E442" s="708" t="s">
        <v>60</v>
      </c>
      <c r="F442" s="54" t="s">
        <v>55</v>
      </c>
      <c r="G442" s="49">
        <v>14.2</v>
      </c>
      <c r="H442" s="49"/>
      <c r="I442" s="45">
        <v>13.88</v>
      </c>
      <c r="J442" s="40"/>
      <c r="K442" s="47">
        <v>7</v>
      </c>
      <c r="L442" s="47">
        <v>38.4</v>
      </c>
      <c r="M442" s="47">
        <v>10.4</v>
      </c>
      <c r="N442" s="47">
        <v>17.8</v>
      </c>
      <c r="O442" s="47">
        <f>GG[[#This Row],[G 900µ]]+GG[[#This Row],[G 800µ]]+GG[[#This Row],[G 710µ]]</f>
        <v>66.599999999999994</v>
      </c>
      <c r="P442" s="47"/>
      <c r="Q442" s="47">
        <v>17.239999999999998</v>
      </c>
      <c r="R442" s="47"/>
      <c r="S442" s="47"/>
      <c r="T442" s="47">
        <v>4.26</v>
      </c>
      <c r="U442" s="47">
        <v>1.7</v>
      </c>
      <c r="V442" s="55">
        <v>77</v>
      </c>
      <c r="W442" s="55">
        <v>0.09</v>
      </c>
      <c r="X442" s="55">
        <v>22.01</v>
      </c>
      <c r="Y442" s="45">
        <v>3</v>
      </c>
      <c r="Z442" s="45">
        <v>20</v>
      </c>
      <c r="AA442" s="40"/>
      <c r="AB442" s="40"/>
      <c r="AC442" s="40"/>
      <c r="AD442" s="709" t="s">
        <v>484</v>
      </c>
      <c r="AE442" s="709" t="s">
        <v>55</v>
      </c>
      <c r="AF442" s="709" t="s">
        <v>55</v>
      </c>
      <c r="AG442" s="709" t="s">
        <v>55</v>
      </c>
      <c r="AH442" s="711" t="s">
        <v>32</v>
      </c>
      <c r="AI442" s="40" t="s">
        <v>4495</v>
      </c>
    </row>
    <row r="443" spans="1:35" ht="15.75">
      <c r="A443" s="56">
        <v>45903</v>
      </c>
      <c r="B443" s="41">
        <v>109</v>
      </c>
      <c r="C443" s="117">
        <v>0.35416666666666669</v>
      </c>
      <c r="D443" s="54">
        <v>2506705</v>
      </c>
      <c r="E443" s="708" t="s">
        <v>60</v>
      </c>
      <c r="F443" s="54" t="s">
        <v>55</v>
      </c>
      <c r="G443" s="49">
        <v>13.93</v>
      </c>
      <c r="H443" s="49"/>
      <c r="I443" s="45">
        <v>13.96</v>
      </c>
      <c r="J443" s="40"/>
      <c r="K443" s="47">
        <v>8.66</v>
      </c>
      <c r="L443" s="47">
        <v>39.799999999999997</v>
      </c>
      <c r="M443" s="47">
        <v>10</v>
      </c>
      <c r="N443" s="47">
        <v>16</v>
      </c>
      <c r="O443" s="47">
        <f>GG[[#This Row],[G 900µ]]+GG[[#This Row],[G 800µ]]+GG[[#This Row],[G 710µ]]</f>
        <v>65.8</v>
      </c>
      <c r="P443" s="47"/>
      <c r="Q443" s="47">
        <v>15.2</v>
      </c>
      <c r="R443" s="47"/>
      <c r="S443" s="47"/>
      <c r="T443" s="47">
        <v>4.8</v>
      </c>
      <c r="U443" s="47">
        <v>4.0999999999999996</v>
      </c>
      <c r="V443" s="55">
        <v>76.16</v>
      </c>
      <c r="W443" s="55">
        <v>0.22</v>
      </c>
      <c r="X443" s="55">
        <v>21.57</v>
      </c>
      <c r="Y443" s="45">
        <v>3</v>
      </c>
      <c r="Z443" s="45">
        <v>12</v>
      </c>
      <c r="AA443" s="40"/>
      <c r="AB443" s="40"/>
      <c r="AC443" s="40"/>
      <c r="AD443" s="709" t="s">
        <v>484</v>
      </c>
      <c r="AE443" s="709" t="s">
        <v>55</v>
      </c>
      <c r="AF443" s="709" t="s">
        <v>55</v>
      </c>
      <c r="AG443" s="709" t="s">
        <v>55</v>
      </c>
      <c r="AH443" s="711" t="s">
        <v>32</v>
      </c>
      <c r="AI443" s="40" t="s">
        <v>4496</v>
      </c>
    </row>
    <row r="444" spans="1:35" ht="15.75">
      <c r="A444" s="56">
        <v>45908</v>
      </c>
      <c r="B444" s="41">
        <v>109</v>
      </c>
      <c r="C444" s="117">
        <v>0.39583333333333331</v>
      </c>
      <c r="D444" s="54">
        <v>2506828</v>
      </c>
      <c r="E444" s="708" t="s">
        <v>60</v>
      </c>
      <c r="F444" s="54" t="s">
        <v>55</v>
      </c>
      <c r="G444" s="49">
        <v>13.95</v>
      </c>
      <c r="H444" s="49"/>
      <c r="I444" s="45"/>
      <c r="J444" s="40"/>
      <c r="K444" s="47">
        <v>5.64</v>
      </c>
      <c r="L444" s="47">
        <v>33.6</v>
      </c>
      <c r="M444" s="47">
        <v>10.220000000000001</v>
      </c>
      <c r="N444" s="47">
        <v>18.899999999999999</v>
      </c>
      <c r="O444" s="47">
        <f>GG[[#This Row],[G 900µ]]+GG[[#This Row],[G 800µ]]+GG[[#This Row],[G 710µ]]</f>
        <v>62.72</v>
      </c>
      <c r="P444" s="47"/>
      <c r="Q444" s="47">
        <v>21.19</v>
      </c>
      <c r="R444" s="47"/>
      <c r="S444" s="47"/>
      <c r="T444" s="47">
        <v>6.76</v>
      </c>
      <c r="U444" s="47">
        <v>2.5</v>
      </c>
      <c r="V444" s="55">
        <v>78.150000000000006</v>
      </c>
      <c r="W444" s="55">
        <v>-0.41</v>
      </c>
      <c r="X444" s="55">
        <v>21.98</v>
      </c>
      <c r="Y444" s="689">
        <v>6</v>
      </c>
      <c r="Z444" s="45">
        <v>40</v>
      </c>
      <c r="AA444" s="40"/>
      <c r="AB444" s="40"/>
      <c r="AC444" s="40" t="s">
        <v>27</v>
      </c>
      <c r="AD444" s="709" t="s">
        <v>484</v>
      </c>
      <c r="AE444" s="709" t="s">
        <v>55</v>
      </c>
      <c r="AF444" s="709" t="s">
        <v>55</v>
      </c>
      <c r="AG444" s="709" t="s">
        <v>55</v>
      </c>
      <c r="AH444" s="711" t="s">
        <v>32</v>
      </c>
      <c r="AI444" s="40" t="s">
        <v>4497</v>
      </c>
    </row>
    <row r="445" spans="1:35" ht="15.75">
      <c r="A445" s="56">
        <v>45909</v>
      </c>
      <c r="B445" s="41">
        <v>109</v>
      </c>
      <c r="C445" s="117">
        <v>0.375</v>
      </c>
      <c r="D445" s="54">
        <v>2506851</v>
      </c>
      <c r="E445" s="708" t="s">
        <v>60</v>
      </c>
      <c r="F445" s="54" t="s">
        <v>55</v>
      </c>
      <c r="G445" s="49">
        <v>13.7</v>
      </c>
      <c r="H445" s="49"/>
      <c r="I445" s="45"/>
      <c r="J445" s="40"/>
      <c r="K445" s="47">
        <v>6.87</v>
      </c>
      <c r="L445" s="47">
        <v>37.51</v>
      </c>
      <c r="M445" s="47">
        <v>11.06</v>
      </c>
      <c r="N445" s="47">
        <v>17.84</v>
      </c>
      <c r="O445" s="47">
        <f>GG[[#This Row],[G 900µ]]+GG[[#This Row],[G 800µ]]+GG[[#This Row],[G 710µ]]</f>
        <v>66.41</v>
      </c>
      <c r="P445" s="47"/>
      <c r="Q445" s="47">
        <v>18.600000000000001</v>
      </c>
      <c r="R445" s="47"/>
      <c r="S445" s="47"/>
      <c r="T445" s="47">
        <v>5.28</v>
      </c>
      <c r="U445" s="47">
        <v>2.3199999999999998</v>
      </c>
      <c r="V445" s="55">
        <v>77.69</v>
      </c>
      <c r="W445" s="55">
        <v>-0.06</v>
      </c>
      <c r="X445" s="55">
        <v>21.96</v>
      </c>
      <c r="Y445" s="689"/>
      <c r="Z445" s="45"/>
      <c r="AA445" s="40"/>
      <c r="AB445" s="40"/>
      <c r="AC445" s="40"/>
      <c r="AD445" s="709" t="s">
        <v>484</v>
      </c>
      <c r="AE445" s="709" t="s">
        <v>55</v>
      </c>
      <c r="AF445" s="709" t="s">
        <v>55</v>
      </c>
      <c r="AG445" s="709" t="s">
        <v>55</v>
      </c>
      <c r="AH445" s="711" t="s">
        <v>32</v>
      </c>
      <c r="AI445" s="40" t="s">
        <v>4498</v>
      </c>
    </row>
    <row r="446" spans="1:35" ht="15.75">
      <c r="A446" s="56">
        <v>45910</v>
      </c>
      <c r="B446" s="41">
        <v>109</v>
      </c>
      <c r="C446" s="117">
        <v>0.38541666666666669</v>
      </c>
      <c r="D446" s="54">
        <v>2506889</v>
      </c>
      <c r="E446" s="708" t="s">
        <v>60</v>
      </c>
      <c r="F446" s="54" t="s">
        <v>55</v>
      </c>
      <c r="G446" s="49">
        <v>14.03</v>
      </c>
      <c r="H446" s="49"/>
      <c r="I446" s="45"/>
      <c r="J446" s="40"/>
      <c r="K446" s="47">
        <v>6.06</v>
      </c>
      <c r="L446" s="47">
        <v>33.340000000000003</v>
      </c>
      <c r="M446" s="47">
        <v>9.91</v>
      </c>
      <c r="N446" s="47">
        <v>18.27</v>
      </c>
      <c r="O446" s="47">
        <f>GG[[#This Row],[G 900µ]]+GG[[#This Row],[G 800µ]]+GG[[#This Row],[G 710µ]]</f>
        <v>61.519999999999996</v>
      </c>
      <c r="P446" s="47"/>
      <c r="Q446" s="47">
        <v>21</v>
      </c>
      <c r="R446" s="47"/>
      <c r="S446" s="47"/>
      <c r="T446" s="47">
        <v>6.68</v>
      </c>
      <c r="U446" s="47">
        <v>3.98</v>
      </c>
      <c r="V446" s="55">
        <v>78.180000000000007</v>
      </c>
      <c r="W446" s="55">
        <v>-0.41</v>
      </c>
      <c r="X446" s="55">
        <v>21.8</v>
      </c>
      <c r="Y446" s="689">
        <v>5</v>
      </c>
      <c r="Z446" s="45">
        <v>50</v>
      </c>
      <c r="AA446" s="40"/>
      <c r="AB446" s="40"/>
      <c r="AC446" s="40"/>
      <c r="AD446" s="709" t="s">
        <v>484</v>
      </c>
      <c r="AE446" s="709" t="s">
        <v>55</v>
      </c>
      <c r="AF446" s="709" t="s">
        <v>55</v>
      </c>
      <c r="AG446" s="709" t="s">
        <v>55</v>
      </c>
      <c r="AH446" s="711" t="s">
        <v>32</v>
      </c>
      <c r="AI446" s="40" t="s">
        <v>4499</v>
      </c>
    </row>
    <row r="447" spans="1:35" ht="15.75">
      <c r="A447" s="56">
        <v>45911</v>
      </c>
      <c r="B447" s="41">
        <v>109</v>
      </c>
      <c r="C447" s="117">
        <v>0.6875</v>
      </c>
      <c r="D447" s="54">
        <v>2506929</v>
      </c>
      <c r="E447" s="708" t="s">
        <v>21</v>
      </c>
      <c r="F447" s="54" t="s">
        <v>55</v>
      </c>
      <c r="G447" s="49">
        <v>14.68</v>
      </c>
      <c r="H447" s="49"/>
      <c r="I447" s="45"/>
      <c r="J447" s="40"/>
      <c r="K447" s="47">
        <v>7.8</v>
      </c>
      <c r="L447" s="47">
        <v>39.36</v>
      </c>
      <c r="M447" s="47">
        <v>10</v>
      </c>
      <c r="N447" s="47">
        <v>17.739999999999998</v>
      </c>
      <c r="O447" s="47">
        <f>GG[[#This Row],[G 900µ]]+GG[[#This Row],[G 800µ]]+GG[[#This Row],[G 710µ]]</f>
        <v>67.099999999999994</v>
      </c>
      <c r="P447" s="47"/>
      <c r="Q447" s="47">
        <v>18</v>
      </c>
      <c r="R447" s="47"/>
      <c r="S447" s="47"/>
      <c r="T447" s="47">
        <v>4.66</v>
      </c>
      <c r="U447" s="47">
        <v>1.46</v>
      </c>
      <c r="V447" s="55">
        <v>76.959999999999994</v>
      </c>
      <c r="W447" s="55">
        <v>0.08</v>
      </c>
      <c r="X447" s="55">
        <v>22.41</v>
      </c>
      <c r="Y447" s="689">
        <v>4</v>
      </c>
      <c r="Z447" s="45">
        <v>28</v>
      </c>
      <c r="AA447" s="40"/>
      <c r="AB447" s="40"/>
      <c r="AC447" s="40"/>
      <c r="AD447" s="709" t="s">
        <v>484</v>
      </c>
      <c r="AE447" s="709" t="s">
        <v>55</v>
      </c>
      <c r="AF447" s="709" t="s">
        <v>55</v>
      </c>
      <c r="AG447" s="709" t="s">
        <v>55</v>
      </c>
      <c r="AH447" s="711" t="s">
        <v>32</v>
      </c>
      <c r="AI447" s="40" t="s">
        <v>4500</v>
      </c>
    </row>
    <row r="448" spans="1:35" ht="15.75">
      <c r="A448" s="56">
        <v>45912</v>
      </c>
      <c r="B448" s="41">
        <v>109</v>
      </c>
      <c r="C448" s="117">
        <v>0.41666666666666669</v>
      </c>
      <c r="D448" s="54">
        <v>2506952</v>
      </c>
      <c r="E448" s="708" t="s">
        <v>60</v>
      </c>
      <c r="F448" s="54" t="s">
        <v>55</v>
      </c>
      <c r="G448" s="49">
        <v>14.19</v>
      </c>
      <c r="H448" s="49"/>
      <c r="I448" s="45"/>
      <c r="J448" s="40"/>
      <c r="K448" s="47">
        <v>4.7</v>
      </c>
      <c r="L448" s="47">
        <v>32.89</v>
      </c>
      <c r="M448" s="47">
        <v>10.54</v>
      </c>
      <c r="N448" s="47">
        <v>19.55</v>
      </c>
      <c r="O448" s="47">
        <f>GG[[#This Row],[G 900µ]]+GG[[#This Row],[G 800µ]]+GG[[#This Row],[G 710µ]]</f>
        <v>62.980000000000004</v>
      </c>
      <c r="P448" s="47"/>
      <c r="Q448" s="47">
        <v>22.06</v>
      </c>
      <c r="R448" s="47"/>
      <c r="S448" s="47"/>
      <c r="T448" s="47">
        <v>6.61</v>
      </c>
      <c r="U448" s="47">
        <v>2.59</v>
      </c>
      <c r="V448" s="55">
        <v>78.38</v>
      </c>
      <c r="W448" s="55">
        <v>-0.42</v>
      </c>
      <c r="X448" s="55">
        <v>21.88</v>
      </c>
      <c r="Y448" s="689">
        <v>6</v>
      </c>
      <c r="Z448" s="45">
        <v>33</v>
      </c>
      <c r="AA448" s="40"/>
      <c r="AB448" s="40"/>
      <c r="AC448" s="40" t="s">
        <v>27</v>
      </c>
      <c r="AD448" s="709" t="s">
        <v>484</v>
      </c>
      <c r="AE448" s="709" t="s">
        <v>55</v>
      </c>
      <c r="AF448" s="709" t="s">
        <v>55</v>
      </c>
      <c r="AG448" s="709" t="s">
        <v>55</v>
      </c>
      <c r="AH448" s="711" t="s">
        <v>32</v>
      </c>
      <c r="AI448" s="40" t="s">
        <v>4501</v>
      </c>
    </row>
    <row r="449" spans="1:35" ht="15.75">
      <c r="A449" s="56">
        <v>45912</v>
      </c>
      <c r="B449" s="41">
        <v>109</v>
      </c>
      <c r="C449" s="117">
        <v>0.6875</v>
      </c>
      <c r="D449" s="54">
        <v>2506963</v>
      </c>
      <c r="E449" s="708" t="s">
        <v>21</v>
      </c>
      <c r="F449" s="54" t="s">
        <v>55</v>
      </c>
      <c r="G449" s="49">
        <v>14.5</v>
      </c>
      <c r="H449" s="49"/>
      <c r="I449" s="45"/>
      <c r="J449" s="40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55">
        <v>77.13</v>
      </c>
      <c r="W449" s="55">
        <v>-0.13</v>
      </c>
      <c r="X449" s="55">
        <v>22.98</v>
      </c>
      <c r="Y449" s="689">
        <v>5</v>
      </c>
      <c r="Z449" s="45">
        <v>34</v>
      </c>
      <c r="AA449" s="40"/>
      <c r="AB449" s="40"/>
      <c r="AC449" s="40" t="s">
        <v>27</v>
      </c>
      <c r="AD449" s="709" t="s">
        <v>484</v>
      </c>
      <c r="AE449" s="709" t="s">
        <v>55</v>
      </c>
      <c r="AF449" s="709" t="s">
        <v>55</v>
      </c>
      <c r="AG449" s="709" t="s">
        <v>55</v>
      </c>
      <c r="AH449" s="711" t="s">
        <v>32</v>
      </c>
      <c r="AI449" s="40" t="s">
        <v>4502</v>
      </c>
    </row>
    <row r="450" spans="1:35" ht="15.75">
      <c r="A450" s="56">
        <v>45917</v>
      </c>
      <c r="B450" s="41">
        <v>109</v>
      </c>
      <c r="C450" s="117">
        <v>0.375</v>
      </c>
      <c r="D450" s="54">
        <v>2507112</v>
      </c>
      <c r="E450" s="708" t="s">
        <v>60</v>
      </c>
      <c r="F450" s="54" t="s">
        <v>55</v>
      </c>
      <c r="G450" s="49">
        <v>14.19</v>
      </c>
      <c r="H450" s="49"/>
      <c r="I450" s="45"/>
      <c r="J450" s="40"/>
      <c r="K450" s="47">
        <v>6.84</v>
      </c>
      <c r="L450" s="47">
        <v>36.5</v>
      </c>
      <c r="M450" s="47">
        <v>11.29</v>
      </c>
      <c r="N450" s="47">
        <v>18.54</v>
      </c>
      <c r="O450" s="47">
        <f>GG[[#This Row],[G 900µ]]+GG[[#This Row],[G 800µ]]+GG[[#This Row],[G 710µ]]</f>
        <v>66.33</v>
      </c>
      <c r="P450" s="47"/>
      <c r="Q450" s="47">
        <v>18.8</v>
      </c>
      <c r="R450" s="47"/>
      <c r="S450" s="47"/>
      <c r="T450" s="47">
        <v>5.0999999999999996</v>
      </c>
      <c r="U450" s="47">
        <v>1.5</v>
      </c>
      <c r="V450" s="55">
        <v>77.72</v>
      </c>
      <c r="W450" s="55">
        <v>-0.37</v>
      </c>
      <c r="X450" s="55">
        <v>22.67</v>
      </c>
      <c r="Y450" s="689">
        <v>7</v>
      </c>
      <c r="Z450" s="45">
        <v>30</v>
      </c>
      <c r="AA450" s="40"/>
      <c r="AB450" s="40"/>
      <c r="AC450" s="40" t="s">
        <v>27</v>
      </c>
      <c r="AD450" s="709" t="s">
        <v>484</v>
      </c>
      <c r="AE450" s="709" t="s">
        <v>55</v>
      </c>
      <c r="AF450" s="709" t="s">
        <v>55</v>
      </c>
      <c r="AG450" s="709" t="s">
        <v>55</v>
      </c>
      <c r="AH450" s="711" t="s">
        <v>32</v>
      </c>
      <c r="AI450" s="40" t="s">
        <v>4503</v>
      </c>
    </row>
    <row r="451" spans="1:35" ht="15.75">
      <c r="A451" s="56">
        <v>45924</v>
      </c>
      <c r="B451" s="41">
        <v>109</v>
      </c>
      <c r="C451" s="117">
        <v>0.71527777777777779</v>
      </c>
      <c r="D451" s="54">
        <v>2507352</v>
      </c>
      <c r="E451" s="708" t="s">
        <v>21</v>
      </c>
      <c r="F451" s="54" t="s">
        <v>55</v>
      </c>
      <c r="G451" s="49">
        <v>14.44</v>
      </c>
      <c r="H451" s="49"/>
      <c r="I451" s="45"/>
      <c r="J451" s="40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55">
        <v>78.3</v>
      </c>
      <c r="W451" s="55">
        <v>-0.66</v>
      </c>
      <c r="X451" s="55">
        <v>22.34</v>
      </c>
      <c r="Y451" s="689">
        <v>2</v>
      </c>
      <c r="Z451" s="45">
        <v>25</v>
      </c>
      <c r="AA451" s="40"/>
      <c r="AB451" s="40"/>
      <c r="AC451" s="40"/>
      <c r="AD451" s="709" t="s">
        <v>484</v>
      </c>
      <c r="AE451" s="709" t="s">
        <v>55</v>
      </c>
      <c r="AF451" s="709" t="s">
        <v>55</v>
      </c>
      <c r="AG451" s="709" t="s">
        <v>55</v>
      </c>
      <c r="AH451" s="711" t="s">
        <v>32</v>
      </c>
      <c r="AI451" s="40" t="s">
        <v>4504</v>
      </c>
    </row>
    <row r="452" spans="1:35" ht="15.75">
      <c r="A452" s="56">
        <v>45932</v>
      </c>
      <c r="B452" s="41">
        <v>110</v>
      </c>
      <c r="C452" s="117">
        <v>0.4861111111111111</v>
      </c>
      <c r="D452" s="54">
        <v>2507600</v>
      </c>
      <c r="E452" s="708" t="s">
        <v>60</v>
      </c>
      <c r="F452" s="54" t="s">
        <v>55</v>
      </c>
      <c r="G452" s="49">
        <v>13.98</v>
      </c>
      <c r="H452" s="49"/>
      <c r="I452" s="45"/>
      <c r="J452" s="40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55">
        <v>77.63</v>
      </c>
      <c r="W452" s="55">
        <v>-0.56000000000000005</v>
      </c>
      <c r="X452" s="55">
        <v>21.72</v>
      </c>
      <c r="Y452" s="689">
        <v>1</v>
      </c>
      <c r="Z452" s="45">
        <v>20</v>
      </c>
      <c r="AA452" s="40"/>
      <c r="AB452" s="40"/>
      <c r="AC452" s="40"/>
      <c r="AD452" s="709" t="s">
        <v>484</v>
      </c>
      <c r="AE452" s="709" t="s">
        <v>55</v>
      </c>
      <c r="AF452" s="709" t="s">
        <v>55</v>
      </c>
      <c r="AG452" s="709" t="s">
        <v>55</v>
      </c>
      <c r="AH452" s="711" t="s">
        <v>32</v>
      </c>
      <c r="AI452" s="40" t="s">
        <v>4505</v>
      </c>
    </row>
    <row r="453" spans="1:35" ht="15.75">
      <c r="A453" s="56">
        <v>45933</v>
      </c>
      <c r="B453" s="41">
        <v>110</v>
      </c>
      <c r="C453" s="117">
        <v>0.39583333333333331</v>
      </c>
      <c r="D453" s="54">
        <v>2507624</v>
      </c>
      <c r="E453" s="708" t="s">
        <v>21</v>
      </c>
      <c r="F453" s="54" t="s">
        <v>55</v>
      </c>
      <c r="G453" s="49">
        <v>13.77</v>
      </c>
      <c r="H453" s="49"/>
      <c r="I453" s="45"/>
      <c r="J453" s="40"/>
      <c r="K453" s="47">
        <v>6.22</v>
      </c>
      <c r="L453" s="47">
        <v>34.049999999999997</v>
      </c>
      <c r="M453" s="47">
        <v>10.4</v>
      </c>
      <c r="N453" s="47">
        <v>19.600000000000001</v>
      </c>
      <c r="O453" s="47">
        <f>GG[[#This Row],[G 900µ]]+GG[[#This Row],[G 800µ]]+GG[[#This Row],[G 710µ]]</f>
        <v>64.05</v>
      </c>
      <c r="P453" s="47"/>
      <c r="Q453" s="47">
        <v>21.4</v>
      </c>
      <c r="R453" s="47"/>
      <c r="S453" s="47"/>
      <c r="T453" s="47">
        <v>5</v>
      </c>
      <c r="U453" s="47">
        <v>1.8</v>
      </c>
      <c r="V453" s="55">
        <v>79.040000000000006</v>
      </c>
      <c r="W453" s="55">
        <v>-0.7</v>
      </c>
      <c r="X453" s="55">
        <v>22.37</v>
      </c>
      <c r="Y453" s="45">
        <v>2</v>
      </c>
      <c r="Z453" s="45">
        <v>33</v>
      </c>
      <c r="AA453" s="40"/>
      <c r="AB453" s="40"/>
      <c r="AC453" s="40"/>
      <c r="AD453" s="709" t="s">
        <v>484</v>
      </c>
      <c r="AE453" s="709" t="s">
        <v>55</v>
      </c>
      <c r="AF453" s="709" t="s">
        <v>55</v>
      </c>
      <c r="AG453" s="709" t="s">
        <v>55</v>
      </c>
      <c r="AH453" s="711" t="s">
        <v>32</v>
      </c>
      <c r="AI453" s="40" t="s">
        <v>4506</v>
      </c>
    </row>
    <row r="454" spans="1:35" ht="15.75">
      <c r="A454" s="56">
        <v>45935</v>
      </c>
      <c r="B454" s="41">
        <v>110</v>
      </c>
      <c r="C454" s="117">
        <v>0.4375</v>
      </c>
      <c r="D454" s="54">
        <v>2507708</v>
      </c>
      <c r="E454" s="708" t="s">
        <v>60</v>
      </c>
      <c r="F454" s="54" t="s">
        <v>55</v>
      </c>
      <c r="G454" s="49">
        <v>13.8</v>
      </c>
      <c r="H454" s="49"/>
      <c r="I454" s="45"/>
      <c r="J454" s="40"/>
      <c r="K454" s="47">
        <v>15.23</v>
      </c>
      <c r="L454" s="47">
        <v>38</v>
      </c>
      <c r="M454" s="47">
        <v>8.4</v>
      </c>
      <c r="N454" s="47">
        <v>15.3</v>
      </c>
      <c r="O454" s="47">
        <f>GG[[#This Row],[G 900µ]]+GG[[#This Row],[G 800µ]]+GG[[#This Row],[G 710µ]]</f>
        <v>61.7</v>
      </c>
      <c r="P454" s="47"/>
      <c r="Q454" s="47">
        <v>15.32</v>
      </c>
      <c r="R454" s="47"/>
      <c r="S454" s="47"/>
      <c r="T454" s="47">
        <v>4.74</v>
      </c>
      <c r="U454" s="47">
        <v>2.92</v>
      </c>
      <c r="V454" s="55">
        <v>77.900000000000006</v>
      </c>
      <c r="W454" s="55">
        <v>-0.54</v>
      </c>
      <c r="X454" s="55">
        <v>22.02</v>
      </c>
      <c r="Y454" s="689">
        <v>5</v>
      </c>
      <c r="Z454" s="45">
        <v>28</v>
      </c>
      <c r="AA454" s="40"/>
      <c r="AB454" s="40"/>
      <c r="AC454" s="40" t="s">
        <v>105</v>
      </c>
      <c r="AD454" s="709" t="s">
        <v>484</v>
      </c>
      <c r="AE454" s="709" t="s">
        <v>55</v>
      </c>
      <c r="AF454" s="709" t="s">
        <v>55</v>
      </c>
      <c r="AG454" s="709" t="s">
        <v>55</v>
      </c>
      <c r="AH454" s="711" t="s">
        <v>32</v>
      </c>
      <c r="AI454" s="40" t="s">
        <v>4507</v>
      </c>
    </row>
    <row r="455" spans="1:35" ht="15.75">
      <c r="A455" s="56">
        <v>45937</v>
      </c>
      <c r="B455" s="41">
        <v>110</v>
      </c>
      <c r="C455" s="117">
        <v>0.41666666666666669</v>
      </c>
      <c r="D455" s="54">
        <v>2507735</v>
      </c>
      <c r="E455" s="708" t="s">
        <v>60</v>
      </c>
      <c r="F455" s="54" t="s">
        <v>55</v>
      </c>
      <c r="G455" s="49">
        <v>13.8</v>
      </c>
      <c r="H455" s="49"/>
      <c r="I455" s="45"/>
      <c r="J455" s="40"/>
      <c r="K455" s="47">
        <v>7.93</v>
      </c>
      <c r="L455" s="47">
        <v>35.4</v>
      </c>
      <c r="M455" s="47">
        <v>10.47</v>
      </c>
      <c r="N455" s="47">
        <v>10.46</v>
      </c>
      <c r="O455" s="47">
        <f>GG[[#This Row],[G 900µ]]+GG[[#This Row],[G 800µ]]+GG[[#This Row],[G 710µ]]</f>
        <v>56.33</v>
      </c>
      <c r="P455" s="47"/>
      <c r="Q455" s="47">
        <v>18.87</v>
      </c>
      <c r="R455" s="47"/>
      <c r="S455" s="47"/>
      <c r="T455" s="47">
        <v>5.26</v>
      </c>
      <c r="U455" s="47">
        <v>2.5499999999999998</v>
      </c>
      <c r="V455" s="55">
        <v>80.53</v>
      </c>
      <c r="W455" s="55">
        <v>-0.9</v>
      </c>
      <c r="X455" s="55">
        <v>22.51</v>
      </c>
      <c r="Y455" s="45"/>
      <c r="Z455" s="45"/>
      <c r="AA455" s="40"/>
      <c r="AB455" s="40"/>
      <c r="AC455" s="40"/>
      <c r="AD455" s="709" t="s">
        <v>484</v>
      </c>
      <c r="AE455" s="709" t="s">
        <v>55</v>
      </c>
      <c r="AF455" s="709" t="s">
        <v>55</v>
      </c>
      <c r="AG455" s="709" t="s">
        <v>55</v>
      </c>
      <c r="AH455" s="711" t="s">
        <v>32</v>
      </c>
      <c r="AI455" s="40" t="s">
        <v>4508</v>
      </c>
    </row>
    <row r="456" spans="1:35" ht="15.75">
      <c r="A456" s="56">
        <v>45938</v>
      </c>
      <c r="B456" s="41">
        <v>110</v>
      </c>
      <c r="C456" s="117">
        <v>0.3972222222222222</v>
      </c>
      <c r="D456" s="54">
        <v>2507762</v>
      </c>
      <c r="E456" s="708" t="s">
        <v>21</v>
      </c>
      <c r="F456" s="54" t="s">
        <v>55</v>
      </c>
      <c r="G456" s="49">
        <v>14.89</v>
      </c>
      <c r="H456" s="49"/>
      <c r="I456" s="45"/>
      <c r="J456" s="40"/>
      <c r="K456" s="47">
        <v>4.79</v>
      </c>
      <c r="L456" s="47">
        <v>33.46</v>
      </c>
      <c r="M456" s="47">
        <v>12.03</v>
      </c>
      <c r="N456" s="47">
        <v>19.63</v>
      </c>
      <c r="O456" s="47">
        <f>GG[[#This Row],[G 900µ]]+GG[[#This Row],[G 800µ]]+GG[[#This Row],[G 710µ]]</f>
        <v>65.12</v>
      </c>
      <c r="P456" s="47"/>
      <c r="Q456" s="47">
        <v>21.06</v>
      </c>
      <c r="R456" s="47"/>
      <c r="S456" s="47"/>
      <c r="T456" s="47">
        <v>5.31</v>
      </c>
      <c r="U456" s="47">
        <v>1.85</v>
      </c>
      <c r="V456" s="55">
        <v>78.88</v>
      </c>
      <c r="W456" s="55">
        <v>-0.67</v>
      </c>
      <c r="X456" s="55">
        <v>22.48</v>
      </c>
      <c r="Y456" s="45">
        <v>2</v>
      </c>
      <c r="Z456" s="45">
        <v>32</v>
      </c>
      <c r="AA456" s="40"/>
      <c r="AB456" s="40"/>
      <c r="AC456" s="40"/>
      <c r="AD456" s="709" t="s">
        <v>484</v>
      </c>
      <c r="AE456" s="709" t="s">
        <v>55</v>
      </c>
      <c r="AF456" s="709" t="s">
        <v>55</v>
      </c>
      <c r="AG456" s="709" t="s">
        <v>55</v>
      </c>
      <c r="AH456" s="711" t="s">
        <v>32</v>
      </c>
      <c r="AI456" s="40" t="s">
        <v>4509</v>
      </c>
    </row>
    <row r="457" spans="1:35" ht="15.75">
      <c r="A457" s="56">
        <v>45938</v>
      </c>
      <c r="B457" s="41">
        <v>110</v>
      </c>
      <c r="C457" s="117">
        <v>0.44791666666666669</v>
      </c>
      <c r="D457" s="54">
        <v>2507766</v>
      </c>
      <c r="E457" s="708" t="s">
        <v>60</v>
      </c>
      <c r="F457" s="54" t="s">
        <v>55</v>
      </c>
      <c r="G457" s="49">
        <v>14</v>
      </c>
      <c r="H457" s="49"/>
      <c r="I457" s="45"/>
      <c r="J457" s="40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55"/>
      <c r="W457" s="55"/>
      <c r="X457" s="55"/>
      <c r="Y457" s="45"/>
      <c r="Z457" s="45"/>
      <c r="AA457" s="40"/>
      <c r="AB457" s="40"/>
      <c r="AC457" s="40"/>
      <c r="AD457" s="709" t="s">
        <v>484</v>
      </c>
      <c r="AE457" s="709" t="s">
        <v>55</v>
      </c>
      <c r="AF457" s="709" t="s">
        <v>55</v>
      </c>
      <c r="AG457" s="709" t="s">
        <v>55</v>
      </c>
      <c r="AH457" s="711" t="s">
        <v>32</v>
      </c>
      <c r="AI457" s="40" t="s">
        <v>4510</v>
      </c>
    </row>
    <row r="458" spans="1:35" ht="15.75">
      <c r="A458" s="56">
        <v>45939</v>
      </c>
      <c r="B458" s="41">
        <v>110</v>
      </c>
      <c r="C458" s="117">
        <v>0.44930555555555557</v>
      </c>
      <c r="D458" s="54">
        <v>2507931</v>
      </c>
      <c r="E458" s="708" t="s">
        <v>60</v>
      </c>
      <c r="F458" s="54" t="s">
        <v>55</v>
      </c>
      <c r="G458" s="49">
        <v>14.53</v>
      </c>
      <c r="H458" s="49"/>
      <c r="I458" s="45"/>
      <c r="J458" s="40"/>
      <c r="K458" s="47">
        <v>4.0199999999999996</v>
      </c>
      <c r="L458" s="47">
        <v>31.88</v>
      </c>
      <c r="M458" s="47">
        <v>12.39</v>
      </c>
      <c r="N458" s="47">
        <v>20.95</v>
      </c>
      <c r="O458" s="47">
        <f>GG[[#This Row],[G 900µ]]+GG[[#This Row],[G 800µ]]+GG[[#This Row],[G 710µ]]</f>
        <v>65.22</v>
      </c>
      <c r="P458" s="47"/>
      <c r="Q458" s="47">
        <v>21.78</v>
      </c>
      <c r="R458" s="47"/>
      <c r="S458" s="47"/>
      <c r="T458" s="47">
        <v>5.6</v>
      </c>
      <c r="U458" s="47">
        <v>2.31</v>
      </c>
      <c r="V458" s="55">
        <v>79.52</v>
      </c>
      <c r="W458" s="55">
        <v>-0.87</v>
      </c>
      <c r="X458" s="55">
        <v>21.83</v>
      </c>
      <c r="Y458" s="45">
        <v>2</v>
      </c>
      <c r="Z458" s="45">
        <v>30</v>
      </c>
      <c r="AA458" s="40"/>
      <c r="AB458" s="40"/>
      <c r="AC458" s="40"/>
      <c r="AD458" s="709" t="s">
        <v>484</v>
      </c>
      <c r="AE458" s="709" t="s">
        <v>55</v>
      </c>
      <c r="AF458" s="709" t="s">
        <v>55</v>
      </c>
      <c r="AG458" s="709" t="s">
        <v>55</v>
      </c>
      <c r="AH458" s="711" t="s">
        <v>32</v>
      </c>
      <c r="AI458" s="40" t="s">
        <v>4511</v>
      </c>
    </row>
    <row r="459" spans="1:35" ht="15.75">
      <c r="A459" s="56">
        <v>45940</v>
      </c>
      <c r="B459" s="41">
        <v>110</v>
      </c>
      <c r="C459" s="117">
        <v>0.39583333333333331</v>
      </c>
      <c r="D459" s="54">
        <v>2507960</v>
      </c>
      <c r="E459" s="708" t="s">
        <v>60</v>
      </c>
      <c r="F459" s="54" t="s">
        <v>55</v>
      </c>
      <c r="G459" s="49">
        <v>14.6</v>
      </c>
      <c r="H459" s="49"/>
      <c r="I459" s="45"/>
      <c r="J459" s="40"/>
      <c r="K459" s="47">
        <v>2.5099999999999998</v>
      </c>
      <c r="L459" s="47">
        <v>33.35</v>
      </c>
      <c r="M459" s="47">
        <v>13.82</v>
      </c>
      <c r="N459" s="47">
        <v>20.5</v>
      </c>
      <c r="O459" s="47">
        <f>GG[[#This Row],[G 900µ]]+GG[[#This Row],[G 800µ]]+GG[[#This Row],[G 710µ]]</f>
        <v>67.67</v>
      </c>
      <c r="P459" s="47"/>
      <c r="Q459" s="47">
        <v>20.420000000000002</v>
      </c>
      <c r="R459" s="47"/>
      <c r="S459" s="47"/>
      <c r="T459" s="47">
        <v>5</v>
      </c>
      <c r="U459" s="47">
        <v>2</v>
      </c>
      <c r="V459" s="55">
        <v>79.680000000000007</v>
      </c>
      <c r="W459" s="55">
        <v>-0.96</v>
      </c>
      <c r="X459" s="55">
        <v>22.2</v>
      </c>
      <c r="Y459" s="45"/>
      <c r="Z459" s="45"/>
      <c r="AA459" s="40"/>
      <c r="AB459" s="40"/>
      <c r="AC459" s="40"/>
      <c r="AD459" s="709" t="s">
        <v>484</v>
      </c>
      <c r="AE459" s="709" t="s">
        <v>55</v>
      </c>
      <c r="AF459" s="709" t="s">
        <v>55</v>
      </c>
      <c r="AG459" s="709" t="s">
        <v>55</v>
      </c>
      <c r="AH459" s="711" t="s">
        <v>32</v>
      </c>
      <c r="AI459" s="40" t="s">
        <v>4512</v>
      </c>
    </row>
    <row r="460" spans="1:35" ht="15.75">
      <c r="A460" s="56">
        <v>45940</v>
      </c>
      <c r="B460" s="41">
        <v>110</v>
      </c>
      <c r="C460" s="117">
        <v>0.6875</v>
      </c>
      <c r="D460" s="54">
        <v>2507968</v>
      </c>
      <c r="E460" s="708" t="s">
        <v>60</v>
      </c>
      <c r="F460" s="54" t="s">
        <v>55</v>
      </c>
      <c r="G460" s="49">
        <v>14.81</v>
      </c>
      <c r="H460" s="49"/>
      <c r="I460" s="45"/>
      <c r="J460" s="40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55">
        <v>79.61</v>
      </c>
      <c r="W460" s="55">
        <v>-0.8</v>
      </c>
      <c r="X460" s="55">
        <v>21.73</v>
      </c>
      <c r="Y460" s="45"/>
      <c r="Z460" s="45"/>
      <c r="AA460" s="40"/>
      <c r="AB460" s="40"/>
      <c r="AC460" s="40"/>
      <c r="AD460" s="709" t="s">
        <v>484</v>
      </c>
      <c r="AE460" s="709" t="s">
        <v>55</v>
      </c>
      <c r="AF460" s="709" t="s">
        <v>55</v>
      </c>
      <c r="AG460" s="709" t="s">
        <v>55</v>
      </c>
      <c r="AH460" s="711" t="s">
        <v>32</v>
      </c>
      <c r="AI460" s="40" t="s">
        <v>4513</v>
      </c>
    </row>
    <row r="461" spans="1:35" ht="15.75">
      <c r="A461" s="56">
        <v>45942</v>
      </c>
      <c r="B461" s="41">
        <v>110</v>
      </c>
      <c r="C461" s="117">
        <v>0.35416666666666669</v>
      </c>
      <c r="D461" s="54">
        <v>2507999</v>
      </c>
      <c r="E461" s="708" t="s">
        <v>21</v>
      </c>
      <c r="F461" s="54" t="s">
        <v>55</v>
      </c>
      <c r="G461" s="49">
        <v>14.58</v>
      </c>
      <c r="H461" s="49"/>
      <c r="I461" s="45"/>
      <c r="J461" s="40"/>
      <c r="K461" s="47">
        <v>7.3</v>
      </c>
      <c r="L461" s="47">
        <v>35.43</v>
      </c>
      <c r="M461" s="47">
        <v>11.55</v>
      </c>
      <c r="N461" s="47">
        <v>18.43</v>
      </c>
      <c r="O461" s="47">
        <f>GG[[#This Row],[G 900µ]]+GG[[#This Row],[G 800µ]]+GG[[#This Row],[G 710µ]]</f>
        <v>65.41</v>
      </c>
      <c r="P461" s="47"/>
      <c r="Q461" s="47">
        <v>20.65</v>
      </c>
      <c r="R461" s="47"/>
      <c r="S461" s="47"/>
      <c r="T461" s="47">
        <v>5.6</v>
      </c>
      <c r="U461" s="47">
        <v>1.69</v>
      </c>
      <c r="V461" s="55">
        <v>78.81</v>
      </c>
      <c r="W461" s="55">
        <v>-0.64</v>
      </c>
      <c r="X461" s="55">
        <v>22.26</v>
      </c>
      <c r="Y461" s="45">
        <v>4</v>
      </c>
      <c r="Z461" s="45">
        <v>32</v>
      </c>
      <c r="AA461" s="40"/>
      <c r="AB461" s="40"/>
      <c r="AC461" s="40"/>
      <c r="AD461" s="709" t="s">
        <v>484</v>
      </c>
      <c r="AE461" s="709" t="s">
        <v>55</v>
      </c>
      <c r="AF461" s="709" t="s">
        <v>55</v>
      </c>
      <c r="AG461" s="709" t="s">
        <v>55</v>
      </c>
      <c r="AH461" s="711" t="s">
        <v>32</v>
      </c>
      <c r="AI461" s="40" t="s">
        <v>4514</v>
      </c>
    </row>
    <row r="462" spans="1:35" ht="15.75">
      <c r="A462" s="56">
        <v>45942</v>
      </c>
      <c r="B462" s="41">
        <v>110</v>
      </c>
      <c r="C462" s="117">
        <v>0.41666666666666669</v>
      </c>
      <c r="D462" s="54">
        <v>2508001</v>
      </c>
      <c r="E462" s="708" t="s">
        <v>21</v>
      </c>
      <c r="F462" s="54" t="s">
        <v>55</v>
      </c>
      <c r="G462" s="49">
        <v>14.63</v>
      </c>
      <c r="H462" s="49"/>
      <c r="I462" s="45"/>
      <c r="J462" s="40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55">
        <v>78.349999999999994</v>
      </c>
      <c r="W462" s="55">
        <v>-0.59</v>
      </c>
      <c r="X462" s="55">
        <v>22.06</v>
      </c>
      <c r="Y462" s="45">
        <v>2</v>
      </c>
      <c r="Z462" s="45">
        <v>28</v>
      </c>
      <c r="AA462" s="40"/>
      <c r="AB462" s="40"/>
      <c r="AC462" s="40"/>
      <c r="AD462" s="709" t="s">
        <v>484</v>
      </c>
      <c r="AE462" s="709" t="s">
        <v>55</v>
      </c>
      <c r="AF462" s="709" t="s">
        <v>55</v>
      </c>
      <c r="AG462" s="709" t="s">
        <v>55</v>
      </c>
      <c r="AH462" s="711" t="s">
        <v>32</v>
      </c>
      <c r="AI462" s="40" t="s">
        <v>4515</v>
      </c>
    </row>
    <row r="463" spans="1:35" ht="15.75">
      <c r="A463" s="56">
        <v>45943</v>
      </c>
      <c r="B463" s="41">
        <v>110</v>
      </c>
      <c r="C463" s="117">
        <v>0.375</v>
      </c>
      <c r="D463" s="54">
        <v>2508020</v>
      </c>
      <c r="E463" s="708" t="s">
        <v>60</v>
      </c>
      <c r="F463" s="54" t="s">
        <v>55</v>
      </c>
      <c r="G463" s="49">
        <v>13.85</v>
      </c>
      <c r="H463" s="49"/>
      <c r="I463" s="45"/>
      <c r="J463" s="40"/>
      <c r="K463" s="47">
        <v>5.99</v>
      </c>
      <c r="L463" s="47">
        <v>32.89</v>
      </c>
      <c r="M463" s="47">
        <v>10.75</v>
      </c>
      <c r="N463" s="47">
        <v>18.04</v>
      </c>
      <c r="O463" s="47">
        <f>GG[[#This Row],[G 900µ]]+GG[[#This Row],[G 800µ]]+GG[[#This Row],[G 710µ]]</f>
        <v>61.68</v>
      </c>
      <c r="P463" s="47"/>
      <c r="Q463" s="47">
        <v>17.93</v>
      </c>
      <c r="R463" s="47"/>
      <c r="S463" s="47"/>
      <c r="T463" s="47">
        <v>4.7</v>
      </c>
      <c r="U463" s="47">
        <v>8.2799999999999994</v>
      </c>
      <c r="V463" s="55">
        <v>79.03</v>
      </c>
      <c r="W463" s="55">
        <v>-0.66</v>
      </c>
      <c r="X463" s="55">
        <v>21.96</v>
      </c>
      <c r="Y463" s="45">
        <v>1</v>
      </c>
      <c r="Z463" s="45">
        <v>20</v>
      </c>
      <c r="AA463" s="40"/>
      <c r="AB463" s="40"/>
      <c r="AC463" s="40" t="s">
        <v>105</v>
      </c>
      <c r="AD463" s="709" t="s">
        <v>484</v>
      </c>
      <c r="AE463" s="709" t="s">
        <v>55</v>
      </c>
      <c r="AF463" s="709" t="s">
        <v>55</v>
      </c>
      <c r="AG463" s="709" t="s">
        <v>55</v>
      </c>
      <c r="AH463" s="711" t="s">
        <v>32</v>
      </c>
      <c r="AI463" s="40" t="s">
        <v>4516</v>
      </c>
    </row>
    <row r="464" spans="1:35" ht="15.75">
      <c r="A464" s="56">
        <v>45945</v>
      </c>
      <c r="B464" s="41">
        <v>110</v>
      </c>
      <c r="C464" s="117">
        <v>0.47916666666666669</v>
      </c>
      <c r="D464" s="54">
        <v>2508104</v>
      </c>
      <c r="E464" s="708" t="s">
        <v>60</v>
      </c>
      <c r="F464" s="54" t="s">
        <v>55</v>
      </c>
      <c r="G464" s="49">
        <v>14.5</v>
      </c>
      <c r="H464" s="49"/>
      <c r="I464" s="45"/>
      <c r="J464" s="40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55">
        <v>77.28</v>
      </c>
      <c r="W464" s="55">
        <v>-0.36</v>
      </c>
      <c r="X464" s="55">
        <v>20.7</v>
      </c>
      <c r="Y464" s="45">
        <v>5</v>
      </c>
      <c r="Z464" s="45">
        <v>40</v>
      </c>
      <c r="AA464" s="40"/>
      <c r="AB464" s="40"/>
      <c r="AC464" s="40"/>
      <c r="AD464" s="709" t="s">
        <v>484</v>
      </c>
      <c r="AE464" s="709" t="s">
        <v>55</v>
      </c>
      <c r="AF464" s="709" t="s">
        <v>55</v>
      </c>
      <c r="AG464" s="709" t="s">
        <v>55</v>
      </c>
      <c r="AH464" s="711" t="s">
        <v>32</v>
      </c>
      <c r="AI464" s="40" t="s">
        <v>4517</v>
      </c>
    </row>
    <row r="465" spans="1:35" ht="15.75">
      <c r="A465" s="56">
        <v>45946</v>
      </c>
      <c r="B465" s="41">
        <v>110</v>
      </c>
      <c r="C465" s="117">
        <v>0.4375</v>
      </c>
      <c r="D465" s="54">
        <v>2508131</v>
      </c>
      <c r="E465" s="708" t="s">
        <v>60</v>
      </c>
      <c r="F465" s="54" t="s">
        <v>55</v>
      </c>
      <c r="G465" s="49">
        <v>14.55</v>
      </c>
      <c r="H465" s="49"/>
      <c r="I465" s="45"/>
      <c r="J465" s="40"/>
      <c r="K465" s="47">
        <v>6.35</v>
      </c>
      <c r="L465" s="47">
        <v>36.5</v>
      </c>
      <c r="M465" s="47">
        <v>11.57</v>
      </c>
      <c r="N465" s="47">
        <v>19.350000000000001</v>
      </c>
      <c r="O465" s="47">
        <f>GG[[#This Row],[G 900µ]]+GG[[#This Row],[G 800µ]]+GG[[#This Row],[G 710µ]]</f>
        <v>67.42</v>
      </c>
      <c r="P465" s="47"/>
      <c r="Q465" s="47">
        <v>17.920000000000002</v>
      </c>
      <c r="R465" s="47"/>
      <c r="S465" s="47"/>
      <c r="T465" s="47">
        <v>4.58</v>
      </c>
      <c r="U465" s="47">
        <v>2.97</v>
      </c>
      <c r="V465" s="55">
        <v>79.319999999999993</v>
      </c>
      <c r="W465" s="55">
        <v>-0.73</v>
      </c>
      <c r="X465" s="55">
        <v>21.95</v>
      </c>
      <c r="Y465" s="45">
        <v>2</v>
      </c>
      <c r="Z465" s="45">
        <v>28</v>
      </c>
      <c r="AA465" s="40"/>
      <c r="AB465" s="40"/>
      <c r="AC465" s="40" t="s">
        <v>105</v>
      </c>
      <c r="AD465" s="709" t="s">
        <v>484</v>
      </c>
      <c r="AE465" s="709" t="s">
        <v>55</v>
      </c>
      <c r="AF465" s="709" t="s">
        <v>55</v>
      </c>
      <c r="AG465" s="709" t="s">
        <v>55</v>
      </c>
      <c r="AH465" s="711" t="s">
        <v>32</v>
      </c>
      <c r="AI465" s="40" t="s">
        <v>4518</v>
      </c>
    </row>
    <row r="466" spans="1:35" ht="15.75">
      <c r="A466" s="56">
        <v>45947</v>
      </c>
      <c r="B466" s="41">
        <v>110</v>
      </c>
      <c r="C466" s="117">
        <v>0.41666666666666669</v>
      </c>
      <c r="D466" s="54">
        <v>2508164</v>
      </c>
      <c r="E466" s="708" t="s">
        <v>60</v>
      </c>
      <c r="F466" s="54" t="s">
        <v>55</v>
      </c>
      <c r="G466" s="49">
        <v>14.39</v>
      </c>
      <c r="H466" s="49"/>
      <c r="I466" s="45"/>
      <c r="J466" s="40"/>
      <c r="K466" s="47">
        <v>6.98</v>
      </c>
      <c r="L466" s="47">
        <v>34</v>
      </c>
      <c r="M466" s="47">
        <v>10.93</v>
      </c>
      <c r="N466" s="47">
        <v>20.82</v>
      </c>
      <c r="O466" s="47">
        <f>GG[[#This Row],[G 900µ]]+GG[[#This Row],[G 800µ]]+GG[[#This Row],[G 710µ]]</f>
        <v>65.75</v>
      </c>
      <c r="P466" s="47"/>
      <c r="Q466" s="47">
        <v>18</v>
      </c>
      <c r="R466" s="47"/>
      <c r="S466" s="47"/>
      <c r="T466" s="47">
        <v>5.76</v>
      </c>
      <c r="U466" s="47">
        <v>2.46</v>
      </c>
      <c r="V466" s="55">
        <v>79.39</v>
      </c>
      <c r="W466" s="55">
        <v>-0.6</v>
      </c>
      <c r="X466" s="55">
        <v>21.97</v>
      </c>
      <c r="Y466" s="45">
        <v>2</v>
      </c>
      <c r="Z466" s="45">
        <v>40</v>
      </c>
      <c r="AA466" s="40"/>
      <c r="AB466" s="40"/>
      <c r="AC466" s="40" t="s">
        <v>105</v>
      </c>
      <c r="AD466" s="709" t="s">
        <v>484</v>
      </c>
      <c r="AE466" s="709" t="s">
        <v>55</v>
      </c>
      <c r="AF466" s="709" t="s">
        <v>55</v>
      </c>
      <c r="AG466" s="709" t="s">
        <v>55</v>
      </c>
      <c r="AH466" s="711" t="s">
        <v>32</v>
      </c>
      <c r="AI466" s="40" t="s">
        <v>4519</v>
      </c>
    </row>
    <row r="467" spans="1:35" ht="15.75">
      <c r="A467" s="56">
        <v>45948</v>
      </c>
      <c r="B467" s="41">
        <v>110</v>
      </c>
      <c r="C467" s="117">
        <v>0.45833333333333331</v>
      </c>
      <c r="D467" s="54">
        <v>2508208</v>
      </c>
      <c r="E467" s="708" t="s">
        <v>21</v>
      </c>
      <c r="F467" s="54" t="s">
        <v>55</v>
      </c>
      <c r="G467" s="49">
        <v>14.85</v>
      </c>
      <c r="H467" s="49"/>
      <c r="I467" s="45"/>
      <c r="J467" s="40"/>
      <c r="K467" s="47">
        <v>5.78</v>
      </c>
      <c r="L467" s="47">
        <v>34.99</v>
      </c>
      <c r="M467" s="47">
        <v>11.57</v>
      </c>
      <c r="N467" s="47">
        <v>18.89</v>
      </c>
      <c r="O467" s="47">
        <f>GG[[#This Row],[G 900µ]]+GG[[#This Row],[G 800µ]]+GG[[#This Row],[G 710µ]]</f>
        <v>65.45</v>
      </c>
      <c r="P467" s="47"/>
      <c r="Q467" s="47">
        <v>20.88</v>
      </c>
      <c r="R467" s="47"/>
      <c r="S467" s="47"/>
      <c r="T467" s="47">
        <v>5.23</v>
      </c>
      <c r="U467" s="47">
        <v>1.7</v>
      </c>
      <c r="V467" s="55">
        <v>79.989999999999995</v>
      </c>
      <c r="W467" s="55">
        <v>-0.61</v>
      </c>
      <c r="X467" s="55">
        <v>22.31</v>
      </c>
      <c r="Y467" s="45"/>
      <c r="Z467" s="45"/>
      <c r="AA467" s="40"/>
      <c r="AB467" s="40"/>
      <c r="AC467" s="40" t="s">
        <v>105</v>
      </c>
      <c r="AD467" s="709" t="s">
        <v>484</v>
      </c>
      <c r="AE467" s="709" t="s">
        <v>55</v>
      </c>
      <c r="AF467" s="709" t="s">
        <v>55</v>
      </c>
      <c r="AG467" s="709" t="s">
        <v>55</v>
      </c>
      <c r="AH467" s="711" t="s">
        <v>32</v>
      </c>
      <c r="AI467" s="40" t="s">
        <v>4520</v>
      </c>
    </row>
    <row r="468" spans="1:35" ht="15.75">
      <c r="A468" s="56">
        <v>45951</v>
      </c>
      <c r="B468" s="41">
        <v>110</v>
      </c>
      <c r="C468" s="117">
        <v>0.39583333333333331</v>
      </c>
      <c r="D468" s="54">
        <v>2508283</v>
      </c>
      <c r="E468" s="708" t="s">
        <v>60</v>
      </c>
      <c r="F468" s="54" t="s">
        <v>55</v>
      </c>
      <c r="G468" s="49">
        <v>14.52</v>
      </c>
      <c r="H468" s="49"/>
      <c r="I468" s="45"/>
      <c r="J468" s="40"/>
      <c r="K468" s="47">
        <v>5.63</v>
      </c>
      <c r="L468" s="47">
        <v>33.49</v>
      </c>
      <c r="M468" s="47">
        <v>11.43</v>
      </c>
      <c r="N468" s="47">
        <v>19.84</v>
      </c>
      <c r="O468" s="47">
        <f>GG[[#This Row],[G 900µ]]+GG[[#This Row],[G 800µ]]+GG[[#This Row],[G 710µ]]</f>
        <v>64.760000000000005</v>
      </c>
      <c r="P468" s="47"/>
      <c r="Q468" s="47">
        <v>21.18</v>
      </c>
      <c r="R468" s="47"/>
      <c r="S468" s="47"/>
      <c r="T468" s="47">
        <v>5.66</v>
      </c>
      <c r="U468" s="47">
        <v>2.04</v>
      </c>
      <c r="V468" s="55">
        <v>78.94</v>
      </c>
      <c r="W468" s="55">
        <v>-0.49</v>
      </c>
      <c r="X468" s="55">
        <v>21.83</v>
      </c>
      <c r="Y468" s="45"/>
      <c r="Z468" s="45"/>
      <c r="AA468" s="40"/>
      <c r="AB468" s="40"/>
      <c r="AC468" s="40" t="s">
        <v>105</v>
      </c>
      <c r="AD468" s="709" t="s">
        <v>484</v>
      </c>
      <c r="AE468" s="709" t="s">
        <v>55</v>
      </c>
      <c r="AF468" s="709" t="s">
        <v>55</v>
      </c>
      <c r="AG468" s="709" t="s">
        <v>55</v>
      </c>
      <c r="AH468" s="711" t="s">
        <v>32</v>
      </c>
      <c r="AI468" s="40" t="s">
        <v>4521</v>
      </c>
    </row>
    <row r="469" spans="1:35" ht="15.75">
      <c r="A469" s="56">
        <v>45954</v>
      </c>
      <c r="B469" s="41">
        <v>110</v>
      </c>
      <c r="C469" s="117">
        <v>0.47916666666666669</v>
      </c>
      <c r="D469" s="54">
        <v>2508381</v>
      </c>
      <c r="E469" s="708" t="s">
        <v>60</v>
      </c>
      <c r="F469" s="54" t="s">
        <v>55</v>
      </c>
      <c r="G469" s="49">
        <v>14.3</v>
      </c>
      <c r="H469" s="49"/>
      <c r="I469" s="45"/>
      <c r="J469" s="40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55">
        <v>79.91</v>
      </c>
      <c r="W469" s="55">
        <v>-0.51</v>
      </c>
      <c r="X469" s="55">
        <v>21.3</v>
      </c>
      <c r="Y469" s="45">
        <v>3</v>
      </c>
      <c r="Z469" s="45">
        <v>30</v>
      </c>
      <c r="AA469" s="40"/>
      <c r="AB469" s="40"/>
      <c r="AC469" s="40"/>
      <c r="AD469" s="709" t="s">
        <v>484</v>
      </c>
      <c r="AE469" s="709" t="s">
        <v>55</v>
      </c>
      <c r="AF469" s="709" t="s">
        <v>55</v>
      </c>
      <c r="AG469" s="709" t="s">
        <v>55</v>
      </c>
      <c r="AH469" s="711" t="s">
        <v>32</v>
      </c>
      <c r="AI469" s="40" t="s">
        <v>4522</v>
      </c>
    </row>
    <row r="470" spans="1:35" ht="15.75">
      <c r="A470" s="56">
        <v>45958</v>
      </c>
      <c r="B470" s="41">
        <v>110</v>
      </c>
      <c r="C470" s="117">
        <v>0.45833333333333331</v>
      </c>
      <c r="D470" s="54">
        <v>2508503</v>
      </c>
      <c r="E470" s="708" t="s">
        <v>60</v>
      </c>
      <c r="F470" s="54" t="s">
        <v>55</v>
      </c>
      <c r="G470" s="49">
        <v>14.34</v>
      </c>
      <c r="H470" s="49"/>
      <c r="I470" s="45"/>
      <c r="J470" s="40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55">
        <v>80.47</v>
      </c>
      <c r="W470" s="55">
        <v>-0.94</v>
      </c>
      <c r="X470" s="55">
        <v>21.48</v>
      </c>
      <c r="Y470" s="45"/>
      <c r="Z470" s="45"/>
      <c r="AA470" s="40">
        <v>0.8</v>
      </c>
      <c r="AB470" s="40"/>
      <c r="AC470" s="40"/>
      <c r="AD470" s="709" t="s">
        <v>484</v>
      </c>
      <c r="AE470" s="709" t="s">
        <v>55</v>
      </c>
      <c r="AF470" s="709" t="s">
        <v>55</v>
      </c>
      <c r="AG470" s="709" t="s">
        <v>55</v>
      </c>
      <c r="AH470" s="711" t="s">
        <v>32</v>
      </c>
      <c r="AI470" s="40" t="s">
        <v>4523</v>
      </c>
    </row>
    <row r="471" spans="1:35" ht="15.75">
      <c r="A471" s="56">
        <v>45960</v>
      </c>
      <c r="B471" s="41">
        <v>110</v>
      </c>
      <c r="C471" s="117">
        <v>0.40555555555555556</v>
      </c>
      <c r="D471" s="54">
        <v>2508562</v>
      </c>
      <c r="E471" s="708" t="s">
        <v>60</v>
      </c>
      <c r="F471" s="54" t="s">
        <v>55</v>
      </c>
      <c r="G471" s="49">
        <v>14.7</v>
      </c>
      <c r="H471" s="49"/>
      <c r="I471" s="45"/>
      <c r="J471" s="40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55"/>
      <c r="W471" s="55"/>
      <c r="X471" s="55"/>
      <c r="Y471" s="45"/>
      <c r="Z471" s="45"/>
      <c r="AA471" s="40"/>
      <c r="AB471" s="40"/>
      <c r="AC471" s="40"/>
      <c r="AD471" s="709" t="s">
        <v>484</v>
      </c>
      <c r="AE471" s="709" t="s">
        <v>55</v>
      </c>
      <c r="AF471" s="709" t="s">
        <v>55</v>
      </c>
      <c r="AG471" s="709" t="s">
        <v>55</v>
      </c>
      <c r="AH471" s="711" t="s">
        <v>32</v>
      </c>
      <c r="AI471" s="40" t="s">
        <v>4524</v>
      </c>
    </row>
    <row r="472" spans="1:35" ht="15.75">
      <c r="A472" s="56">
        <v>45965</v>
      </c>
      <c r="B472" s="41">
        <v>111</v>
      </c>
      <c r="C472" s="117">
        <v>0.39583333333333331</v>
      </c>
      <c r="D472" s="54">
        <v>2508677</v>
      </c>
      <c r="E472" s="708" t="s">
        <v>60</v>
      </c>
      <c r="F472" s="54" t="s">
        <v>55</v>
      </c>
      <c r="G472" s="49">
        <v>14.29</v>
      </c>
      <c r="H472" s="49"/>
      <c r="I472" s="45"/>
      <c r="J472" s="40"/>
      <c r="K472" s="47">
        <v>3.6</v>
      </c>
      <c r="L472" s="47">
        <v>28.71</v>
      </c>
      <c r="M472" s="47">
        <v>11.42</v>
      </c>
      <c r="N472" s="47">
        <v>20.68</v>
      </c>
      <c r="O472" s="47">
        <f>GG[[#This Row],[G 900µ]]+GG[[#This Row],[G 800µ]]+GG[[#This Row],[G 710µ]]</f>
        <v>60.81</v>
      </c>
      <c r="P472" s="47"/>
      <c r="Q472" s="47">
        <v>23.99</v>
      </c>
      <c r="R472" s="47"/>
      <c r="S472" s="47"/>
      <c r="T472" s="47">
        <v>7.33</v>
      </c>
      <c r="U472" s="47">
        <v>2.63</v>
      </c>
      <c r="V472" s="55">
        <v>79.7</v>
      </c>
      <c r="W472" s="55">
        <v>-0.53</v>
      </c>
      <c r="X472" s="55">
        <v>21.54</v>
      </c>
      <c r="Y472" s="45"/>
      <c r="Z472" s="45"/>
      <c r="AA472" s="40"/>
      <c r="AB472" s="40"/>
      <c r="AC472" s="40" t="s">
        <v>105</v>
      </c>
      <c r="AD472" s="709" t="s">
        <v>484</v>
      </c>
      <c r="AE472" s="709" t="s">
        <v>55</v>
      </c>
      <c r="AF472" s="709" t="s">
        <v>55</v>
      </c>
      <c r="AG472" s="709" t="s">
        <v>55</v>
      </c>
      <c r="AH472" s="711" t="s">
        <v>32</v>
      </c>
      <c r="AI472" s="40" t="s">
        <v>4525</v>
      </c>
    </row>
    <row r="473" spans="1:35" ht="15.75">
      <c r="A473" s="56">
        <v>45965</v>
      </c>
      <c r="B473" s="41">
        <v>111</v>
      </c>
      <c r="C473" s="117">
        <v>0.72916666666666663</v>
      </c>
      <c r="D473" s="54">
        <v>2508695</v>
      </c>
      <c r="E473" s="708" t="s">
        <v>21</v>
      </c>
      <c r="F473" s="54" t="s">
        <v>55</v>
      </c>
      <c r="G473" s="49">
        <v>14.44</v>
      </c>
      <c r="H473" s="49"/>
      <c r="I473" s="45"/>
      <c r="J473" s="40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55">
        <v>77.45</v>
      </c>
      <c r="W473" s="55">
        <v>-0.03</v>
      </c>
      <c r="X473" s="55">
        <v>21.55</v>
      </c>
      <c r="Y473" s="45">
        <v>2</v>
      </c>
      <c r="Z473" s="45">
        <v>28</v>
      </c>
      <c r="AA473" s="40"/>
      <c r="AB473" s="40"/>
      <c r="AC473" s="40"/>
      <c r="AD473" s="709" t="s">
        <v>484</v>
      </c>
      <c r="AE473" s="709" t="s">
        <v>55</v>
      </c>
      <c r="AF473" s="709" t="s">
        <v>55</v>
      </c>
      <c r="AG473" s="709" t="s">
        <v>55</v>
      </c>
      <c r="AH473" s="711" t="s">
        <v>32</v>
      </c>
      <c r="AI473" s="40" t="s">
        <v>4526</v>
      </c>
    </row>
    <row r="474" spans="1:35" ht="15.75">
      <c r="A474" s="56">
        <v>45966</v>
      </c>
      <c r="B474" s="41">
        <v>111</v>
      </c>
      <c r="C474" s="117">
        <v>0.54166666666666663</v>
      </c>
      <c r="D474" s="54">
        <v>2508722</v>
      </c>
      <c r="E474" s="708" t="s">
        <v>60</v>
      </c>
      <c r="F474" s="54" t="s">
        <v>55</v>
      </c>
      <c r="G474" s="49">
        <v>14.2</v>
      </c>
      <c r="H474" s="49"/>
      <c r="I474" s="45"/>
      <c r="J474" s="40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55">
        <v>78.400000000000006</v>
      </c>
      <c r="W474" s="55">
        <v>-0.6</v>
      </c>
      <c r="X474" s="55">
        <v>21.47</v>
      </c>
      <c r="Y474" s="45">
        <v>3</v>
      </c>
      <c r="Z474" s="45">
        <v>25</v>
      </c>
      <c r="AA474" s="40"/>
      <c r="AB474" s="40"/>
      <c r="AC474" s="40"/>
      <c r="AD474" s="709" t="s">
        <v>484</v>
      </c>
      <c r="AE474" s="709" t="s">
        <v>55</v>
      </c>
      <c r="AF474" s="709" t="s">
        <v>55</v>
      </c>
      <c r="AG474" s="709" t="s">
        <v>55</v>
      </c>
      <c r="AH474" s="711" t="s">
        <v>32</v>
      </c>
      <c r="AI474" s="40" t="s">
        <v>4527</v>
      </c>
    </row>
    <row r="475" spans="1:35" ht="15.75">
      <c r="A475" s="56">
        <v>45967</v>
      </c>
      <c r="B475" s="41">
        <v>111</v>
      </c>
      <c r="C475" s="117">
        <v>0.39583333333333331</v>
      </c>
      <c r="D475" s="54">
        <v>2508751</v>
      </c>
      <c r="E475" s="708" t="s">
        <v>60</v>
      </c>
      <c r="F475" s="54" t="s">
        <v>55</v>
      </c>
      <c r="G475" s="49">
        <v>14.3</v>
      </c>
      <c r="H475" s="49"/>
      <c r="I475" s="45"/>
      <c r="J475" s="40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55">
        <v>77.63</v>
      </c>
      <c r="W475" s="55">
        <v>-0.34</v>
      </c>
      <c r="X475" s="55">
        <v>21.49</v>
      </c>
      <c r="Y475" s="45">
        <v>4</v>
      </c>
      <c r="Z475" s="45">
        <v>28</v>
      </c>
      <c r="AA475" s="40"/>
      <c r="AB475" s="40"/>
      <c r="AC475" s="40"/>
      <c r="AD475" s="709" t="s">
        <v>484</v>
      </c>
      <c r="AE475" s="709" t="s">
        <v>55</v>
      </c>
      <c r="AF475" s="709" t="s">
        <v>55</v>
      </c>
      <c r="AG475" s="709" t="s">
        <v>55</v>
      </c>
      <c r="AH475" s="711" t="s">
        <v>32</v>
      </c>
      <c r="AI475" s="40" t="s">
        <v>4528</v>
      </c>
    </row>
    <row r="476" spans="1:35" ht="15.75">
      <c r="A476" s="56">
        <v>45971</v>
      </c>
      <c r="B476" s="41">
        <v>111</v>
      </c>
      <c r="C476" s="117">
        <v>0.4375</v>
      </c>
      <c r="D476" s="54">
        <v>2508849</v>
      </c>
      <c r="E476" s="708" t="s">
        <v>60</v>
      </c>
      <c r="F476" s="54" t="s">
        <v>55</v>
      </c>
      <c r="G476" s="49">
        <v>13.77</v>
      </c>
      <c r="H476" s="49"/>
      <c r="I476" s="45"/>
      <c r="J476" s="40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55">
        <v>75.59</v>
      </c>
      <c r="W476" s="55">
        <v>0.3</v>
      </c>
      <c r="X476" s="55">
        <v>21.42</v>
      </c>
      <c r="Y476" s="45"/>
      <c r="Z476" s="45"/>
      <c r="AA476" s="40"/>
      <c r="AB476" s="40"/>
      <c r="AC476" s="40"/>
      <c r="AD476" s="709" t="s">
        <v>484</v>
      </c>
      <c r="AE476" s="709" t="s">
        <v>55</v>
      </c>
      <c r="AF476" s="709" t="s">
        <v>55</v>
      </c>
      <c r="AG476" s="709" t="s">
        <v>55</v>
      </c>
      <c r="AH476" s="711" t="s">
        <v>32</v>
      </c>
      <c r="AI476" s="40" t="s">
        <v>4529</v>
      </c>
    </row>
    <row r="477" spans="1:35" ht="15.75">
      <c r="A477" s="56">
        <v>45974</v>
      </c>
      <c r="B477" s="41">
        <v>111</v>
      </c>
      <c r="C477" s="117">
        <v>0.40277777777777779</v>
      </c>
      <c r="D477" s="54">
        <v>2508918</v>
      </c>
      <c r="E477" s="708" t="s">
        <v>60</v>
      </c>
      <c r="F477" s="54" t="s">
        <v>55</v>
      </c>
      <c r="G477" s="49">
        <v>14.06</v>
      </c>
      <c r="H477" s="49"/>
      <c r="I477" s="45"/>
      <c r="J477" s="40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55">
        <v>77.92</v>
      </c>
      <c r="W477" s="55">
        <v>-0.46</v>
      </c>
      <c r="X477" s="55">
        <v>22.19</v>
      </c>
      <c r="Y477" s="45">
        <v>4</v>
      </c>
      <c r="Z477" s="45">
        <v>30</v>
      </c>
      <c r="AA477" s="40"/>
      <c r="AB477" s="40"/>
      <c r="AC477" s="40"/>
      <c r="AD477" s="709" t="s">
        <v>484</v>
      </c>
      <c r="AE477" s="709" t="s">
        <v>55</v>
      </c>
      <c r="AF477" s="709" t="s">
        <v>55</v>
      </c>
      <c r="AG477" s="709" t="s">
        <v>55</v>
      </c>
      <c r="AH477" s="711" t="s">
        <v>32</v>
      </c>
      <c r="AI477" s="40" t="s">
        <v>4530</v>
      </c>
    </row>
    <row r="478" spans="1:35" ht="15.75">
      <c r="A478" s="56">
        <v>45975</v>
      </c>
      <c r="B478" s="41">
        <v>111</v>
      </c>
      <c r="C478" s="117">
        <v>0.41666666666666669</v>
      </c>
      <c r="D478" s="54">
        <v>2508949</v>
      </c>
      <c r="E478" s="54" t="s">
        <v>60</v>
      </c>
      <c r="F478" s="54" t="s">
        <v>55</v>
      </c>
      <c r="G478" s="49">
        <v>14.16</v>
      </c>
      <c r="H478" s="49"/>
      <c r="I478" s="45"/>
      <c r="J478" s="40"/>
      <c r="K478" s="47">
        <v>5</v>
      </c>
      <c r="L478" s="47">
        <v>30</v>
      </c>
      <c r="M478" s="47">
        <v>10</v>
      </c>
      <c r="N478" s="47">
        <v>20</v>
      </c>
      <c r="O478" s="47">
        <f>GG[[#This Row],[G 900µ]]+GG[[#This Row],[G 800µ]]+GG[[#This Row],[G 710µ]]</f>
        <v>60</v>
      </c>
      <c r="P478" s="47"/>
      <c r="Q478" s="47">
        <v>25</v>
      </c>
      <c r="R478" s="47"/>
      <c r="S478" s="47"/>
      <c r="T478" s="47">
        <v>6</v>
      </c>
      <c r="U478" s="47">
        <v>2</v>
      </c>
      <c r="V478" s="55">
        <v>78.22</v>
      </c>
      <c r="W478" s="55">
        <v>-0.5</v>
      </c>
      <c r="X478" s="55">
        <v>22.6</v>
      </c>
      <c r="Y478" s="45">
        <v>5</v>
      </c>
      <c r="Z478" s="45">
        <v>20</v>
      </c>
      <c r="AA478" s="40"/>
      <c r="AB478" s="40"/>
      <c r="AC478" s="40"/>
      <c r="AD478" s="709" t="s">
        <v>484</v>
      </c>
      <c r="AE478" s="709" t="s">
        <v>55</v>
      </c>
      <c r="AF478" s="709" t="s">
        <v>55</v>
      </c>
      <c r="AG478" s="709" t="s">
        <v>55</v>
      </c>
      <c r="AH478" s="711" t="s">
        <v>32</v>
      </c>
      <c r="AI478" s="40" t="s">
        <v>4531</v>
      </c>
    </row>
    <row r="479" spans="1:35" ht="15.75">
      <c r="A479" s="56">
        <v>45978</v>
      </c>
      <c r="B479" s="41">
        <v>111</v>
      </c>
      <c r="C479" s="117">
        <v>0.5</v>
      </c>
      <c r="D479" s="54">
        <v>2509054</v>
      </c>
      <c r="E479" s="54" t="s">
        <v>60</v>
      </c>
      <c r="F479" s="54" t="s">
        <v>55</v>
      </c>
      <c r="G479" s="49">
        <v>14.1</v>
      </c>
      <c r="H479" s="49"/>
      <c r="I479" s="45"/>
      <c r="J479" s="40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55">
        <v>76.709999999999994</v>
      </c>
      <c r="W479" s="55">
        <v>-0.3</v>
      </c>
      <c r="X479" s="55">
        <v>22.01</v>
      </c>
      <c r="Y479" s="45"/>
      <c r="Z479" s="45"/>
      <c r="AA479" s="40"/>
      <c r="AB479" s="40"/>
      <c r="AC479" s="40"/>
      <c r="AD479" s="709" t="s">
        <v>484</v>
      </c>
      <c r="AE479" s="709" t="s">
        <v>55</v>
      </c>
      <c r="AF479" s="709" t="s">
        <v>55</v>
      </c>
      <c r="AG479" s="709" t="s">
        <v>55</v>
      </c>
      <c r="AH479" s="711" t="s">
        <v>32</v>
      </c>
      <c r="AI479" s="40" t="s">
        <v>4532</v>
      </c>
    </row>
    <row r="480" spans="1:35" ht="15.75">
      <c r="A480" s="56">
        <v>45982</v>
      </c>
      <c r="B480" s="41">
        <v>111</v>
      </c>
      <c r="C480" s="117">
        <v>0.375</v>
      </c>
      <c r="D480" s="54">
        <v>2509113</v>
      </c>
      <c r="E480" s="54" t="s">
        <v>60</v>
      </c>
      <c r="F480" s="54" t="s">
        <v>55</v>
      </c>
      <c r="G480" s="49">
        <v>14</v>
      </c>
      <c r="H480" s="49"/>
      <c r="I480" s="45"/>
      <c r="J480" s="40"/>
      <c r="K480" s="47">
        <v>6.9</v>
      </c>
      <c r="L480" s="47">
        <v>39</v>
      </c>
      <c r="M480" s="47">
        <v>11.8</v>
      </c>
      <c r="N480" s="47">
        <v>18.600000000000001</v>
      </c>
      <c r="O480" s="47">
        <f>GG[[#This Row],[G 900µ]]+GG[[#This Row],[G 800µ]]+GG[[#This Row],[G 710µ]]</f>
        <v>69.400000000000006</v>
      </c>
      <c r="P480" s="47"/>
      <c r="Q480" s="47">
        <v>16.600000000000001</v>
      </c>
      <c r="R480" s="47"/>
      <c r="S480" s="47"/>
      <c r="T480" s="47">
        <v>3</v>
      </c>
      <c r="U480" s="47">
        <v>1.84</v>
      </c>
      <c r="V480" s="55">
        <v>77.62</v>
      </c>
      <c r="W480" s="55">
        <v>-0.33</v>
      </c>
      <c r="X480" s="55">
        <v>22.4</v>
      </c>
      <c r="Y480" s="45">
        <v>3</v>
      </c>
      <c r="Z480" s="45">
        <v>24</v>
      </c>
      <c r="AA480" s="40"/>
      <c r="AB480" s="40"/>
      <c r="AC480" s="40"/>
      <c r="AD480" s="709" t="s">
        <v>484</v>
      </c>
      <c r="AE480" s="709" t="s">
        <v>55</v>
      </c>
      <c r="AF480" s="709" t="s">
        <v>55</v>
      </c>
      <c r="AG480" s="709" t="s">
        <v>55</v>
      </c>
      <c r="AH480" s="711" t="s">
        <v>32</v>
      </c>
      <c r="AI480" s="40" t="s">
        <v>4533</v>
      </c>
    </row>
    <row r="481" spans="1:35" ht="15.75">
      <c r="A481" s="56">
        <v>45985</v>
      </c>
      <c r="B481" s="41">
        <v>111</v>
      </c>
      <c r="C481" s="117">
        <v>0.375</v>
      </c>
      <c r="D481" s="54">
        <v>2509210</v>
      </c>
      <c r="E481" s="54" t="s">
        <v>60</v>
      </c>
      <c r="F481" s="54" t="s">
        <v>55</v>
      </c>
      <c r="G481" s="49">
        <v>13.93</v>
      </c>
      <c r="H481" s="49"/>
      <c r="I481" s="45"/>
      <c r="J481" s="40"/>
      <c r="K481" s="47">
        <v>5.52</v>
      </c>
      <c r="L481" s="47">
        <v>36.86</v>
      </c>
      <c r="M481" s="47">
        <v>11.83</v>
      </c>
      <c r="N481" s="47">
        <v>19.43</v>
      </c>
      <c r="O481" s="47">
        <f>GG[[#This Row],[G 900µ]]+GG[[#This Row],[G 800µ]]+GG[[#This Row],[G 710µ]]</f>
        <v>68.12</v>
      </c>
      <c r="P481" s="47"/>
      <c r="Q481" s="47">
        <v>18.09</v>
      </c>
      <c r="R481" s="47"/>
      <c r="S481" s="47"/>
      <c r="T481" s="47">
        <v>4.1900000000000004</v>
      </c>
      <c r="U481" s="47">
        <v>1.89</v>
      </c>
      <c r="V481" s="55">
        <v>77.28</v>
      </c>
      <c r="W481" s="55">
        <v>0.37</v>
      </c>
      <c r="X481" s="55">
        <v>22.59</v>
      </c>
      <c r="Y481" s="45">
        <v>1</v>
      </c>
      <c r="Z481" s="45">
        <v>20</v>
      </c>
      <c r="AA481" s="40"/>
      <c r="AB481" s="40"/>
      <c r="AC481" s="40"/>
      <c r="AD481" s="709" t="s">
        <v>484</v>
      </c>
      <c r="AE481" s="709" t="s">
        <v>55</v>
      </c>
      <c r="AF481" s="709" t="s">
        <v>55</v>
      </c>
      <c r="AG481" s="709" t="s">
        <v>55</v>
      </c>
      <c r="AH481" s="711" t="s">
        <v>32</v>
      </c>
      <c r="AI481" s="40" t="s">
        <v>4534</v>
      </c>
    </row>
    <row r="482" spans="1:35" ht="15.75">
      <c r="A482" s="56">
        <v>45986</v>
      </c>
      <c r="B482" s="41">
        <v>111</v>
      </c>
      <c r="C482" s="117">
        <v>0.35416666666666669</v>
      </c>
      <c r="D482" s="54">
        <v>2509232</v>
      </c>
      <c r="E482" s="54" t="s">
        <v>60</v>
      </c>
      <c r="F482" s="54" t="s">
        <v>55</v>
      </c>
      <c r="G482" s="49">
        <v>13.87</v>
      </c>
      <c r="H482" s="49"/>
      <c r="I482" s="45"/>
      <c r="J482" s="40"/>
      <c r="K482" s="47">
        <v>6.1</v>
      </c>
      <c r="L482" s="47">
        <v>33.4</v>
      </c>
      <c r="M482" s="47">
        <v>11.4</v>
      </c>
      <c r="N482" s="47">
        <v>19.2</v>
      </c>
      <c r="O482" s="47">
        <f>GG[[#This Row],[G 900µ]]+GG[[#This Row],[G 800µ]]+GG[[#This Row],[G 710µ]]</f>
        <v>64</v>
      </c>
      <c r="P482" s="47"/>
      <c r="Q482" s="47">
        <v>18.8</v>
      </c>
      <c r="R482" s="47"/>
      <c r="S482" s="47"/>
      <c r="T482" s="47">
        <v>4</v>
      </c>
      <c r="U482" s="47">
        <v>2.5</v>
      </c>
      <c r="V482" s="55">
        <v>75.91</v>
      </c>
      <c r="W482" s="55">
        <v>-0.31</v>
      </c>
      <c r="X482" s="55">
        <v>21.27</v>
      </c>
      <c r="Y482" s="45"/>
      <c r="Z482" s="45"/>
      <c r="AA482" s="40">
        <v>0.83</v>
      </c>
      <c r="AB482" s="40"/>
      <c r="AC482" s="40"/>
      <c r="AD482" s="709" t="s">
        <v>484</v>
      </c>
      <c r="AE482" s="709" t="s">
        <v>55</v>
      </c>
      <c r="AF482" s="709" t="s">
        <v>55</v>
      </c>
      <c r="AG482" s="709" t="s">
        <v>55</v>
      </c>
      <c r="AH482" s="711" t="s">
        <v>32</v>
      </c>
      <c r="AI482" s="40" t="s">
        <v>4535</v>
      </c>
    </row>
    <row r="483" spans="1:35" ht="15.75">
      <c r="A483" s="56">
        <v>45987</v>
      </c>
      <c r="B483" s="41">
        <v>111</v>
      </c>
      <c r="C483" s="117">
        <v>0.41666666666666669</v>
      </c>
      <c r="D483" s="54">
        <v>2509263</v>
      </c>
      <c r="E483" s="54" t="s">
        <v>60</v>
      </c>
      <c r="F483" s="54" t="s">
        <v>55</v>
      </c>
      <c r="G483" s="49">
        <v>13.96</v>
      </c>
      <c r="H483" s="49"/>
      <c r="I483" s="45"/>
      <c r="J483" s="40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55">
        <v>76.78</v>
      </c>
      <c r="W483" s="55">
        <v>-0.55000000000000004</v>
      </c>
      <c r="X483" s="55">
        <v>21.25</v>
      </c>
      <c r="Y483" s="45"/>
      <c r="Z483" s="45"/>
      <c r="AA483" s="40"/>
      <c r="AB483" s="40"/>
      <c r="AC483" s="40"/>
      <c r="AD483" s="709" t="s">
        <v>484</v>
      </c>
      <c r="AE483" s="709" t="s">
        <v>55</v>
      </c>
      <c r="AF483" s="709" t="s">
        <v>55</v>
      </c>
      <c r="AG483" s="709" t="s">
        <v>55</v>
      </c>
      <c r="AH483" s="711" t="s">
        <v>32</v>
      </c>
      <c r="AI483" s="40" t="s">
        <v>4536</v>
      </c>
    </row>
    <row r="484" spans="1:35" ht="15.75">
      <c r="A484" s="56">
        <v>45989</v>
      </c>
      <c r="B484" s="41">
        <v>111</v>
      </c>
      <c r="C484" s="117">
        <v>0.39583333333333331</v>
      </c>
      <c r="D484" s="54">
        <v>2509333</v>
      </c>
      <c r="E484" s="54" t="s">
        <v>60</v>
      </c>
      <c r="F484" s="54" t="s">
        <v>55</v>
      </c>
      <c r="G484" s="49">
        <v>13.7</v>
      </c>
      <c r="H484" s="49"/>
      <c r="I484" s="45"/>
      <c r="J484" s="40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55"/>
      <c r="W484" s="55"/>
      <c r="X484" s="55"/>
      <c r="Y484" s="45"/>
      <c r="Z484" s="45"/>
      <c r="AA484" s="40"/>
      <c r="AB484" s="40"/>
      <c r="AC484" s="40"/>
      <c r="AD484" s="709" t="s">
        <v>484</v>
      </c>
      <c r="AE484" s="709" t="s">
        <v>55</v>
      </c>
      <c r="AF484" s="709" t="s">
        <v>55</v>
      </c>
      <c r="AG484" s="709" t="s">
        <v>55</v>
      </c>
      <c r="AH484" s="711" t="s">
        <v>32</v>
      </c>
      <c r="AI484" s="40" t="s">
        <v>4537</v>
      </c>
    </row>
    <row r="485" spans="1:35" ht="15.75">
      <c r="A485" s="56">
        <v>45992</v>
      </c>
      <c r="B485" s="41">
        <v>112</v>
      </c>
      <c r="C485" s="117">
        <v>0.35416666666666669</v>
      </c>
      <c r="D485" s="54">
        <v>2509394</v>
      </c>
      <c r="E485" s="54" t="s">
        <v>60</v>
      </c>
      <c r="F485" s="54" t="s">
        <v>55</v>
      </c>
      <c r="G485" s="49">
        <v>13.67</v>
      </c>
      <c r="H485" s="49"/>
      <c r="I485" s="45"/>
      <c r="J485" s="40"/>
      <c r="K485" s="47">
        <v>5.8</v>
      </c>
      <c r="L485" s="47">
        <v>37</v>
      </c>
      <c r="M485" s="47">
        <v>11.8</v>
      </c>
      <c r="N485" s="47">
        <v>19.5</v>
      </c>
      <c r="O485" s="47">
        <f>GG[[#This Row],[G 900µ]]+GG[[#This Row],[G 800µ]]+GG[[#This Row],[G 710µ]]</f>
        <v>68.3</v>
      </c>
      <c r="P485" s="47"/>
      <c r="Q485" s="47">
        <v>19.100000000000001</v>
      </c>
      <c r="R485" s="47"/>
      <c r="S485" s="47"/>
      <c r="T485" s="47">
        <v>4.5</v>
      </c>
      <c r="U485" s="47">
        <v>1.6</v>
      </c>
      <c r="V485" s="55">
        <v>78.3</v>
      </c>
      <c r="W485" s="55">
        <v>-0.36</v>
      </c>
      <c r="X485" s="55">
        <v>21.7</v>
      </c>
      <c r="Y485" s="45">
        <v>2</v>
      </c>
      <c r="Z485" s="45">
        <v>24</v>
      </c>
      <c r="AA485" s="40"/>
      <c r="AB485" s="40"/>
      <c r="AC485" s="40"/>
      <c r="AD485" s="709" t="s">
        <v>484</v>
      </c>
      <c r="AE485" s="709" t="s">
        <v>55</v>
      </c>
      <c r="AF485" s="709" t="s">
        <v>55</v>
      </c>
      <c r="AG485" s="709" t="s">
        <v>55</v>
      </c>
      <c r="AH485" s="711" t="s">
        <v>32</v>
      </c>
      <c r="AI485" s="1282" t="s">
        <v>4538</v>
      </c>
    </row>
    <row r="486" spans="1:35" ht="15.75">
      <c r="A486" s="56">
        <v>46000</v>
      </c>
      <c r="B486" s="41">
        <v>112</v>
      </c>
      <c r="C486" s="117">
        <v>0.48958333333333331</v>
      </c>
      <c r="D486" s="54">
        <v>119</v>
      </c>
      <c r="E486" s="54" t="s">
        <v>60</v>
      </c>
      <c r="F486" s="54" t="s">
        <v>55</v>
      </c>
      <c r="G486" s="49">
        <v>13.82</v>
      </c>
      <c r="H486" s="49"/>
      <c r="I486" s="45"/>
      <c r="J486" s="40"/>
      <c r="K486" s="47">
        <v>6</v>
      </c>
      <c r="L486" s="47">
        <v>34</v>
      </c>
      <c r="M486" s="47">
        <v>12</v>
      </c>
      <c r="N486" s="47">
        <v>19</v>
      </c>
      <c r="O486" s="47">
        <f>GG[[#This Row],[G 900µ]]+GG[[#This Row],[G 800µ]]+GG[[#This Row],[G 710µ]]</f>
        <v>65</v>
      </c>
      <c r="P486" s="47"/>
      <c r="Q486" s="47">
        <v>18</v>
      </c>
      <c r="R486" s="47"/>
      <c r="S486" s="47"/>
      <c r="T486" s="47">
        <v>4</v>
      </c>
      <c r="U486" s="47">
        <v>2</v>
      </c>
      <c r="V486" s="55">
        <v>77.81</v>
      </c>
      <c r="W486" s="55">
        <v>-0.36</v>
      </c>
      <c r="X486" s="55">
        <v>21.95</v>
      </c>
      <c r="Y486" s="45"/>
      <c r="Z486" s="45"/>
      <c r="AA486" s="40"/>
      <c r="AB486" s="40"/>
      <c r="AC486" s="40"/>
      <c r="AD486" s="709" t="s">
        <v>484</v>
      </c>
      <c r="AE486" s="709" t="s">
        <v>55</v>
      </c>
      <c r="AF486" s="709" t="s">
        <v>55</v>
      </c>
      <c r="AG486" s="709" t="s">
        <v>55</v>
      </c>
      <c r="AH486" s="711" t="s">
        <v>32</v>
      </c>
      <c r="AI486" s="40" t="s">
        <v>4539</v>
      </c>
    </row>
    <row r="487" spans="1:35" ht="15.75">
      <c r="A487" s="56">
        <v>46003</v>
      </c>
      <c r="B487" s="41">
        <v>112</v>
      </c>
      <c r="C487" s="117">
        <v>0.35416666666666669</v>
      </c>
      <c r="D487" s="54">
        <v>150</v>
      </c>
      <c r="E487" s="54" t="s">
        <v>60</v>
      </c>
      <c r="F487" s="54" t="s">
        <v>55</v>
      </c>
      <c r="G487" s="49">
        <v>14.04</v>
      </c>
      <c r="H487" s="49"/>
      <c r="I487" s="45"/>
      <c r="J487" s="40"/>
      <c r="K487" s="47">
        <v>8.4</v>
      </c>
      <c r="L487" s="47">
        <v>41.22</v>
      </c>
      <c r="M487" s="47">
        <v>10.65</v>
      </c>
      <c r="N487" s="47">
        <v>17.18</v>
      </c>
      <c r="O487" s="47">
        <f>GG[[#This Row],[G 900µ]]+GG[[#This Row],[G 800µ]]+GG[[#This Row],[G 710µ]]</f>
        <v>69.05</v>
      </c>
      <c r="P487" s="47"/>
      <c r="Q487" s="47">
        <v>17.100000000000001</v>
      </c>
      <c r="R487" s="47"/>
      <c r="S487" s="47"/>
      <c r="T487" s="47">
        <v>3.54</v>
      </c>
      <c r="U487" s="47">
        <v>1.23</v>
      </c>
      <c r="V487" s="55">
        <v>76.31</v>
      </c>
      <c r="W487" s="55">
        <v>-0.1</v>
      </c>
      <c r="X487" s="55">
        <v>20.81</v>
      </c>
      <c r="Y487" s="45">
        <v>2</v>
      </c>
      <c r="Z487" s="45">
        <v>15</v>
      </c>
      <c r="AA487" s="40"/>
      <c r="AB487" s="40"/>
      <c r="AC487" s="40"/>
      <c r="AD487" s="709" t="s">
        <v>484</v>
      </c>
      <c r="AE487" s="709" t="s">
        <v>55</v>
      </c>
      <c r="AF487" s="709" t="s">
        <v>55</v>
      </c>
      <c r="AG487" s="709" t="s">
        <v>55</v>
      </c>
      <c r="AH487" s="711" t="s">
        <v>32</v>
      </c>
      <c r="AI487" s="40" t="s">
        <v>4540</v>
      </c>
    </row>
    <row r="488" spans="1:35" ht="15.75">
      <c r="A488" s="56">
        <v>46006</v>
      </c>
      <c r="B488" s="41">
        <v>112</v>
      </c>
      <c r="C488" s="117">
        <v>0.39583333333333331</v>
      </c>
      <c r="D488" s="54">
        <v>249</v>
      </c>
      <c r="E488" s="54" t="s">
        <v>60</v>
      </c>
      <c r="F488" s="54" t="s">
        <v>55</v>
      </c>
      <c r="G488" s="49">
        <v>14.3</v>
      </c>
      <c r="H488" s="49">
        <v>14.1</v>
      </c>
      <c r="I488" s="45"/>
      <c r="J488" s="40"/>
      <c r="K488" s="47">
        <v>8.9</v>
      </c>
      <c r="L488" s="47">
        <v>41.78</v>
      </c>
      <c r="M488" s="47">
        <v>10.93</v>
      </c>
      <c r="N488" s="47">
        <v>17.39</v>
      </c>
      <c r="O488" s="47">
        <f>GG[[#This Row],[G 900µ]]+GG[[#This Row],[G 800µ]]+GG[[#This Row],[G 710µ]]</f>
        <v>70.099999999999994</v>
      </c>
      <c r="P488" s="47"/>
      <c r="Q488" s="47">
        <v>14.89</v>
      </c>
      <c r="R488" s="47"/>
      <c r="S488" s="47"/>
      <c r="T488" s="47">
        <v>3.08</v>
      </c>
      <c r="U488" s="47">
        <v>1.74</v>
      </c>
      <c r="V488" s="55">
        <v>76.31</v>
      </c>
      <c r="W488" s="55">
        <v>-0.1</v>
      </c>
      <c r="X488" s="55">
        <v>20.81</v>
      </c>
      <c r="Y488" s="45"/>
      <c r="Z488" s="45"/>
      <c r="AA488" s="40"/>
      <c r="AB488" s="40"/>
      <c r="AC488" s="40"/>
      <c r="AD488" s="709" t="s">
        <v>484</v>
      </c>
      <c r="AE488" s="709" t="s">
        <v>55</v>
      </c>
      <c r="AF488" s="709" t="s">
        <v>55</v>
      </c>
      <c r="AG488" s="709" t="s">
        <v>55</v>
      </c>
      <c r="AH488" s="711" t="s">
        <v>32</v>
      </c>
      <c r="AI488" s="40" t="s">
        <v>4541</v>
      </c>
    </row>
    <row r="489" spans="1:35" ht="15.75">
      <c r="A489" s="56">
        <v>46006</v>
      </c>
      <c r="B489" s="41">
        <v>112</v>
      </c>
      <c r="C489" s="117">
        <v>0.5625</v>
      </c>
      <c r="D489" s="54">
        <v>257</v>
      </c>
      <c r="E489" s="54" t="s">
        <v>60</v>
      </c>
      <c r="F489" s="54" t="s">
        <v>55</v>
      </c>
      <c r="G489" s="49">
        <v>14.3</v>
      </c>
      <c r="H489" s="49"/>
      <c r="I489" s="45"/>
      <c r="J489" s="40"/>
      <c r="K489" s="47">
        <v>8</v>
      </c>
      <c r="L489" s="47">
        <v>40</v>
      </c>
      <c r="M489" s="47">
        <v>12</v>
      </c>
      <c r="N489" s="47">
        <v>19</v>
      </c>
      <c r="O489" s="47">
        <f>GG[[#This Row],[G 900µ]]+GG[[#This Row],[G 800µ]]+GG[[#This Row],[G 710µ]]</f>
        <v>71</v>
      </c>
      <c r="P489" s="47"/>
      <c r="Q489" s="47">
        <v>15</v>
      </c>
      <c r="R489" s="47"/>
      <c r="S489" s="47"/>
      <c r="T489" s="47">
        <v>2</v>
      </c>
      <c r="U489" s="47">
        <v>2</v>
      </c>
      <c r="V489" s="55">
        <v>77.260000000000005</v>
      </c>
      <c r="W489" s="55">
        <v>-0.36</v>
      </c>
      <c r="X489" s="55">
        <v>20.32</v>
      </c>
      <c r="Y489" s="45">
        <v>1</v>
      </c>
      <c r="Z489" s="45">
        <v>20</v>
      </c>
      <c r="AA489" s="40"/>
      <c r="AB489" s="40"/>
      <c r="AC489" s="40"/>
      <c r="AD489" s="709" t="s">
        <v>484</v>
      </c>
      <c r="AE489" s="709" t="s">
        <v>55</v>
      </c>
      <c r="AF489" s="709" t="s">
        <v>55</v>
      </c>
      <c r="AG489" s="709" t="s">
        <v>55</v>
      </c>
      <c r="AH489" s="711" t="s">
        <v>32</v>
      </c>
      <c r="AI489" s="40" t="s">
        <v>4542</v>
      </c>
    </row>
    <row r="490" spans="1:35" ht="15.75">
      <c r="A490" s="56">
        <v>46007</v>
      </c>
      <c r="B490" s="41">
        <v>112</v>
      </c>
      <c r="C490" s="117">
        <v>0.35416666666666669</v>
      </c>
      <c r="D490" s="54">
        <v>264</v>
      </c>
      <c r="E490" s="54" t="s">
        <v>60</v>
      </c>
      <c r="F490" s="54" t="s">
        <v>55</v>
      </c>
      <c r="G490" s="49">
        <v>14.3</v>
      </c>
      <c r="H490" s="49"/>
      <c r="I490" s="45"/>
      <c r="J490" s="40"/>
      <c r="K490" s="47">
        <v>4.95</v>
      </c>
      <c r="L490" s="47">
        <v>31.99</v>
      </c>
      <c r="M490" s="47">
        <v>11.81</v>
      </c>
      <c r="N490" s="47">
        <v>19.72</v>
      </c>
      <c r="O490" s="47">
        <f>GG[[#This Row],[G 900µ]]+GG[[#This Row],[G 800µ]]+GG[[#This Row],[G 710µ]]</f>
        <v>63.519999999999996</v>
      </c>
      <c r="P490" s="47"/>
      <c r="Q490" s="47">
        <v>21.72</v>
      </c>
      <c r="R490" s="47"/>
      <c r="S490" s="47"/>
      <c r="T490" s="47">
        <v>5.19</v>
      </c>
      <c r="U490" s="47">
        <v>2.44</v>
      </c>
      <c r="V490" s="55">
        <v>79.58</v>
      </c>
      <c r="W490" s="55">
        <v>-0.41</v>
      </c>
      <c r="X490" s="55">
        <v>22.13</v>
      </c>
      <c r="Y490" s="45"/>
      <c r="Z490" s="45"/>
      <c r="AA490" s="40"/>
      <c r="AB490" s="40"/>
      <c r="AC490" s="40"/>
      <c r="AD490" s="709" t="s">
        <v>484</v>
      </c>
      <c r="AE490" s="709" t="s">
        <v>55</v>
      </c>
      <c r="AF490" s="709" t="s">
        <v>55</v>
      </c>
      <c r="AG490" s="709" t="s">
        <v>55</v>
      </c>
      <c r="AH490" s="711" t="s">
        <v>32</v>
      </c>
      <c r="AI490" s="40" t="s">
        <v>4543</v>
      </c>
    </row>
    <row r="491" spans="1:35" ht="15.75">
      <c r="A491" s="56">
        <v>46009</v>
      </c>
      <c r="B491" s="41">
        <v>112</v>
      </c>
      <c r="C491" s="117">
        <v>0.33333333333333331</v>
      </c>
      <c r="D491" s="54">
        <v>318</v>
      </c>
      <c r="E491" s="54" t="s">
        <v>60</v>
      </c>
      <c r="F491" s="54" t="s">
        <v>55</v>
      </c>
      <c r="G491" s="49">
        <v>14.1</v>
      </c>
      <c r="H491" s="49"/>
      <c r="I491" s="45"/>
      <c r="J491" s="40"/>
      <c r="K491" s="47">
        <v>6.8</v>
      </c>
      <c r="L491" s="47">
        <v>34.67</v>
      </c>
      <c r="M491" s="47">
        <v>11.59</v>
      </c>
      <c r="N491" s="47">
        <v>19.45</v>
      </c>
      <c r="O491" s="47">
        <f>GG[[#This Row],[G 900µ]]+GG[[#This Row],[G 800µ]]+GG[[#This Row],[G 710µ]]</f>
        <v>65.710000000000008</v>
      </c>
      <c r="P491" s="47"/>
      <c r="Q491" s="47">
        <v>19.579999999999998</v>
      </c>
      <c r="R491" s="47"/>
      <c r="S491" s="47"/>
      <c r="T491" s="47">
        <v>4.53</v>
      </c>
      <c r="U491" s="47">
        <v>1.56</v>
      </c>
      <c r="V491" s="55">
        <v>79.38</v>
      </c>
      <c r="W491" s="55">
        <v>-0.55000000000000004</v>
      </c>
      <c r="X491" s="55">
        <v>22.76</v>
      </c>
      <c r="Y491" s="45"/>
      <c r="Z491" s="45"/>
      <c r="AA491" s="40"/>
      <c r="AB491" s="40"/>
      <c r="AC491" s="40"/>
      <c r="AD491" s="709" t="s">
        <v>484</v>
      </c>
      <c r="AE491" s="709" t="s">
        <v>55</v>
      </c>
      <c r="AF491" s="709" t="s">
        <v>55</v>
      </c>
      <c r="AG491" s="709" t="s">
        <v>55</v>
      </c>
      <c r="AH491" s="711" t="s">
        <v>32</v>
      </c>
      <c r="AI491" s="40" t="s">
        <v>4544</v>
      </c>
    </row>
    <row r="492" spans="1:35" ht="15.75">
      <c r="A492" s="56">
        <v>46010</v>
      </c>
      <c r="B492" s="41">
        <v>112</v>
      </c>
      <c r="C492" s="117">
        <v>0.39583333333333331</v>
      </c>
      <c r="D492" s="54">
        <v>355</v>
      </c>
      <c r="E492" s="54" t="s">
        <v>60</v>
      </c>
      <c r="F492" s="54" t="s">
        <v>55</v>
      </c>
      <c r="G492" s="49">
        <v>14.04</v>
      </c>
      <c r="H492" s="49"/>
      <c r="I492" s="45"/>
      <c r="J492" s="40"/>
      <c r="K492" s="47">
        <v>7.31</v>
      </c>
      <c r="L492" s="47">
        <v>37.06</v>
      </c>
      <c r="M492" s="47">
        <v>11.65</v>
      </c>
      <c r="N492" s="47">
        <v>18.82</v>
      </c>
      <c r="O492" s="47">
        <f>GG[[#This Row],[G 900µ]]+GG[[#This Row],[G 800µ]]+GG[[#This Row],[G 710µ]]</f>
        <v>67.53</v>
      </c>
      <c r="P492" s="47"/>
      <c r="Q492" s="47">
        <v>18.72</v>
      </c>
      <c r="R492" s="47"/>
      <c r="S492" s="47"/>
      <c r="T492" s="47">
        <v>4.21</v>
      </c>
      <c r="U492" s="47">
        <v>1.44</v>
      </c>
      <c r="V492" s="55">
        <v>78</v>
      </c>
      <c r="W492" s="55">
        <v>-0.48</v>
      </c>
      <c r="X492" s="55">
        <v>21.53</v>
      </c>
      <c r="Y492" s="45">
        <v>2</v>
      </c>
      <c r="Z492" s="666">
        <v>43</v>
      </c>
      <c r="AA492" s="40">
        <v>0.82</v>
      </c>
      <c r="AB492" s="40"/>
      <c r="AC492" s="40"/>
      <c r="AD492" s="709" t="s">
        <v>484</v>
      </c>
      <c r="AE492" s="709" t="s">
        <v>55</v>
      </c>
      <c r="AF492" s="709" t="s">
        <v>55</v>
      </c>
      <c r="AG492" s="709" t="s">
        <v>55</v>
      </c>
      <c r="AH492" s="711" t="s">
        <v>32</v>
      </c>
      <c r="AI492" s="40" t="s">
        <v>4545</v>
      </c>
    </row>
    <row r="493" spans="1:35" ht="15.75">
      <c r="A493" s="56">
        <v>46013</v>
      </c>
      <c r="B493" s="41">
        <v>112</v>
      </c>
      <c r="C493" s="117">
        <v>0.36805555555555558</v>
      </c>
      <c r="D493" s="54">
        <v>424</v>
      </c>
      <c r="E493" s="54" t="s">
        <v>60</v>
      </c>
      <c r="F493" s="54" t="s">
        <v>55</v>
      </c>
      <c r="G493" s="49">
        <v>13.94</v>
      </c>
      <c r="H493" s="49">
        <v>14.09</v>
      </c>
      <c r="I493" s="45"/>
      <c r="J493" s="40"/>
      <c r="K493" s="47">
        <v>6.78</v>
      </c>
      <c r="L493" s="47">
        <v>35.03</v>
      </c>
      <c r="M493" s="47">
        <v>11.77</v>
      </c>
      <c r="N493" s="47">
        <v>19.46</v>
      </c>
      <c r="O493" s="47">
        <f>GG[[#This Row],[G 900µ]]+GG[[#This Row],[G 800µ]]+GG[[#This Row],[G 710µ]]</f>
        <v>66.259999999999991</v>
      </c>
      <c r="P493" s="47"/>
      <c r="Q493" s="47">
        <v>20.3</v>
      </c>
      <c r="R493" s="47"/>
      <c r="S493" s="47"/>
      <c r="T493" s="47">
        <v>4.76</v>
      </c>
      <c r="U493" s="47">
        <v>1.52</v>
      </c>
      <c r="V493" s="55">
        <v>78.2</v>
      </c>
      <c r="W493" s="55">
        <v>-0.45</v>
      </c>
      <c r="X493" s="55">
        <v>23.2</v>
      </c>
      <c r="Y493" s="45">
        <v>3</v>
      </c>
      <c r="Z493" s="689">
        <v>57</v>
      </c>
      <c r="AA493" s="40"/>
      <c r="AB493" s="40"/>
      <c r="AC493" s="40" t="s">
        <v>27</v>
      </c>
      <c r="AD493" s="709" t="s">
        <v>484</v>
      </c>
      <c r="AE493" s="709" t="s">
        <v>55</v>
      </c>
      <c r="AF493" s="709" t="s">
        <v>55</v>
      </c>
      <c r="AG493" s="709" t="s">
        <v>55</v>
      </c>
      <c r="AH493" s="711" t="s">
        <v>32</v>
      </c>
      <c r="AI493" s="40" t="s">
        <v>4546</v>
      </c>
    </row>
    <row r="494" spans="1:35" ht="15.75">
      <c r="A494" s="56">
        <v>46014</v>
      </c>
      <c r="B494" s="41">
        <v>112</v>
      </c>
      <c r="C494" s="117">
        <v>0.39583333333333331</v>
      </c>
      <c r="D494" s="54">
        <v>461</v>
      </c>
      <c r="E494" s="54" t="s">
        <v>60</v>
      </c>
      <c r="F494" s="54" t="s">
        <v>55</v>
      </c>
      <c r="G494" s="49">
        <v>13.88</v>
      </c>
      <c r="H494" s="49"/>
      <c r="I494" s="45"/>
      <c r="J494" s="40"/>
      <c r="K494" s="47">
        <v>6.7</v>
      </c>
      <c r="L494" s="47">
        <v>37.75</v>
      </c>
      <c r="M494" s="47">
        <v>11.14</v>
      </c>
      <c r="N494" s="47">
        <v>20.36</v>
      </c>
      <c r="O494" s="47">
        <f>GG[[#This Row],[G 900µ]]+GG[[#This Row],[G 800µ]]+GG[[#This Row],[G 710µ]]</f>
        <v>69.25</v>
      </c>
      <c r="P494" s="47"/>
      <c r="Q494" s="47">
        <v>18.2</v>
      </c>
      <c r="R494" s="47"/>
      <c r="S494" s="47"/>
      <c r="T494" s="47">
        <v>3.44</v>
      </c>
      <c r="U494" s="47">
        <v>2.06</v>
      </c>
      <c r="V494" s="55">
        <v>78.75</v>
      </c>
      <c r="W494" s="55">
        <v>-0.49</v>
      </c>
      <c r="X494" s="55">
        <v>21.69</v>
      </c>
      <c r="Y494" s="45">
        <v>5</v>
      </c>
      <c r="Z494" s="689">
        <v>60</v>
      </c>
      <c r="AA494" s="40"/>
      <c r="AB494" s="40"/>
      <c r="AC494" s="40" t="s">
        <v>27</v>
      </c>
      <c r="AD494" s="709" t="s">
        <v>484</v>
      </c>
      <c r="AE494" s="709" t="s">
        <v>55</v>
      </c>
      <c r="AF494" s="709" t="s">
        <v>55</v>
      </c>
      <c r="AG494" s="709" t="s">
        <v>55</v>
      </c>
      <c r="AH494" s="711" t="s">
        <v>32</v>
      </c>
      <c r="AI494" s="40" t="s">
        <v>4547</v>
      </c>
    </row>
    <row r="495" spans="1:35" ht="15.75">
      <c r="A495" s="56">
        <v>46015</v>
      </c>
      <c r="B495" s="41">
        <v>112</v>
      </c>
      <c r="C495" s="117">
        <v>0.39583333333333331</v>
      </c>
      <c r="D495" s="54">
        <v>510</v>
      </c>
      <c r="E495" s="54" t="s">
        <v>60</v>
      </c>
      <c r="F495" s="54" t="s">
        <v>55</v>
      </c>
      <c r="G495" s="49">
        <v>13.65</v>
      </c>
      <c r="H495" s="49"/>
      <c r="I495" s="45"/>
      <c r="J495" s="40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55">
        <v>78.099999999999994</v>
      </c>
      <c r="W495" s="55">
        <v>-0.56000000000000005</v>
      </c>
      <c r="X495" s="55">
        <v>22.59</v>
      </c>
      <c r="Y495" s="45"/>
      <c r="Z495" s="45"/>
      <c r="AA495" s="40"/>
      <c r="AB495" s="40"/>
      <c r="AC495" s="40"/>
      <c r="AD495" s="709" t="s">
        <v>484</v>
      </c>
      <c r="AE495" s="709" t="s">
        <v>55</v>
      </c>
      <c r="AF495" s="709" t="s">
        <v>55</v>
      </c>
      <c r="AG495" s="709" t="s">
        <v>55</v>
      </c>
      <c r="AH495" s="711" t="s">
        <v>32</v>
      </c>
      <c r="AI495" s="40" t="s">
        <v>4548</v>
      </c>
    </row>
    <row r="496" spans="1:35" ht="15.75">
      <c r="A496" s="56">
        <v>46015</v>
      </c>
      <c r="B496" s="41">
        <v>112</v>
      </c>
      <c r="C496" s="117">
        <v>0.41666666666666669</v>
      </c>
      <c r="D496" s="54">
        <v>515</v>
      </c>
      <c r="E496" s="54" t="s">
        <v>60</v>
      </c>
      <c r="F496" s="54" t="s">
        <v>55</v>
      </c>
      <c r="G496" s="49">
        <v>13.94</v>
      </c>
      <c r="H496" s="49"/>
      <c r="I496" s="45"/>
      <c r="J496" s="40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55">
        <v>77.42</v>
      </c>
      <c r="W496" s="55">
        <v>-0.15</v>
      </c>
      <c r="X496" s="55">
        <v>22.35</v>
      </c>
      <c r="Y496" s="45">
        <v>4</v>
      </c>
      <c r="Z496" s="45">
        <v>48</v>
      </c>
      <c r="AA496" s="40"/>
      <c r="AB496" s="40"/>
      <c r="AC496" s="40"/>
      <c r="AD496" s="709" t="s">
        <v>484</v>
      </c>
      <c r="AE496" s="709" t="s">
        <v>55</v>
      </c>
      <c r="AF496" s="709" t="s">
        <v>55</v>
      </c>
      <c r="AG496" s="709" t="s">
        <v>55</v>
      </c>
      <c r="AH496" s="711" t="s">
        <v>32</v>
      </c>
      <c r="AI496" s="40" t="s">
        <v>4549</v>
      </c>
    </row>
    <row r="497" spans="1:35" ht="15.75">
      <c r="A497" s="56">
        <v>46016</v>
      </c>
      <c r="B497" s="41">
        <v>112</v>
      </c>
      <c r="C497" s="117">
        <v>0.375</v>
      </c>
      <c r="D497" s="54">
        <v>535</v>
      </c>
      <c r="E497" s="54" t="s">
        <v>60</v>
      </c>
      <c r="F497" s="54" t="s">
        <v>55</v>
      </c>
      <c r="G497" s="49">
        <v>13.99</v>
      </c>
      <c r="H497" s="49"/>
      <c r="I497" s="45"/>
      <c r="J497" s="40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55">
        <v>78.06</v>
      </c>
      <c r="W497" s="55">
        <v>-0.52</v>
      </c>
      <c r="X497" s="55">
        <v>22.41</v>
      </c>
      <c r="Y497" s="45"/>
      <c r="Z497" s="45"/>
      <c r="AA497" s="40"/>
      <c r="AB497" s="40"/>
      <c r="AC497" s="40"/>
      <c r="AD497" s="709" t="s">
        <v>484</v>
      </c>
      <c r="AE497" s="709" t="s">
        <v>55</v>
      </c>
      <c r="AF497" s="709" t="s">
        <v>55</v>
      </c>
      <c r="AG497" s="709" t="s">
        <v>55</v>
      </c>
      <c r="AH497" s="711" t="s">
        <v>32</v>
      </c>
      <c r="AI497" s="40" t="s">
        <v>4550</v>
      </c>
    </row>
    <row r="498" spans="1:35" ht="15.75">
      <c r="A498" s="56">
        <v>46025</v>
      </c>
      <c r="B498" s="41">
        <v>101</v>
      </c>
      <c r="C498" s="117">
        <v>0.45833333333333331</v>
      </c>
      <c r="D498" s="54">
        <v>747</v>
      </c>
      <c r="E498" s="54" t="s">
        <v>60</v>
      </c>
      <c r="F498" s="54" t="s">
        <v>55</v>
      </c>
      <c r="G498" s="49">
        <v>13.7</v>
      </c>
      <c r="H498" s="49"/>
      <c r="I498" s="45"/>
      <c r="J498" s="40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55">
        <v>78.66</v>
      </c>
      <c r="W498" s="55">
        <v>-0.05</v>
      </c>
      <c r="X498" s="55">
        <v>21.05</v>
      </c>
      <c r="Y498" s="45"/>
      <c r="Z498" s="45"/>
      <c r="AA498" s="40"/>
      <c r="AB498" s="40"/>
      <c r="AC498" s="40"/>
      <c r="AD498" s="709" t="s">
        <v>484</v>
      </c>
      <c r="AE498" s="709" t="s">
        <v>55</v>
      </c>
      <c r="AF498" s="709" t="s">
        <v>55</v>
      </c>
      <c r="AG498" s="709" t="s">
        <v>55</v>
      </c>
      <c r="AH498" s="711" t="s">
        <v>32</v>
      </c>
      <c r="AI498" s="40" t="s">
        <v>4551</v>
      </c>
    </row>
    <row r="499" spans="1:35" ht="15.75">
      <c r="A499" s="56">
        <v>46029</v>
      </c>
      <c r="B499" s="41">
        <v>101</v>
      </c>
      <c r="C499" s="117">
        <v>0.39583333333333331</v>
      </c>
      <c r="D499" s="54">
        <v>804</v>
      </c>
      <c r="E499" s="54" t="s">
        <v>60</v>
      </c>
      <c r="F499" s="54" t="s">
        <v>55</v>
      </c>
      <c r="G499" s="49">
        <v>13.6</v>
      </c>
      <c r="H499" s="49"/>
      <c r="I499" s="45">
        <v>13.5</v>
      </c>
      <c r="J499" s="40"/>
      <c r="K499" s="47">
        <v>8.7899999999999991</v>
      </c>
      <c r="L499" s="47">
        <v>38.32</v>
      </c>
      <c r="M499" s="47">
        <v>10.39</v>
      </c>
      <c r="N499" s="47">
        <v>17.420000000000002</v>
      </c>
      <c r="O499" s="47">
        <f>GG[[#This Row],[G 900µ]]+GG[[#This Row],[G 800µ]]+GG[[#This Row],[G 710µ]]</f>
        <v>66.13</v>
      </c>
      <c r="P499" s="47"/>
      <c r="Q499" s="47">
        <v>16.649999999999999</v>
      </c>
      <c r="R499" s="47"/>
      <c r="S499" s="47"/>
      <c r="T499" s="47">
        <v>4.0999999999999996</v>
      </c>
      <c r="U499" s="47">
        <v>4</v>
      </c>
      <c r="V499" s="55">
        <v>78.66</v>
      </c>
      <c r="W499" s="55">
        <v>-0.54</v>
      </c>
      <c r="X499" s="55">
        <v>22.94</v>
      </c>
      <c r="Y499" s="45">
        <v>4</v>
      </c>
      <c r="Z499" s="45">
        <v>20</v>
      </c>
      <c r="AA499" s="40"/>
      <c r="AB499" s="40"/>
      <c r="AC499" s="40" t="s">
        <v>105</v>
      </c>
      <c r="AD499" s="709" t="s">
        <v>484</v>
      </c>
      <c r="AE499" s="709" t="s">
        <v>55</v>
      </c>
      <c r="AF499" s="709" t="s">
        <v>55</v>
      </c>
      <c r="AG499" s="709" t="s">
        <v>55</v>
      </c>
      <c r="AH499" s="711" t="s">
        <v>32</v>
      </c>
      <c r="AI499" s="40" t="s">
        <v>4552</v>
      </c>
    </row>
    <row r="500" spans="1:35" ht="15.75">
      <c r="A500" s="56">
        <v>45665</v>
      </c>
      <c r="B500" s="41">
        <v>101</v>
      </c>
      <c r="C500" s="117">
        <v>0.35416666666666669</v>
      </c>
      <c r="D500" s="54">
        <v>825</v>
      </c>
      <c r="E500" s="54" t="s">
        <v>60</v>
      </c>
      <c r="F500" s="54" t="s">
        <v>55</v>
      </c>
      <c r="G500" s="49">
        <v>13.5</v>
      </c>
      <c r="H500" s="49">
        <v>14.03</v>
      </c>
      <c r="I500" s="45">
        <v>14</v>
      </c>
      <c r="J500" s="40"/>
      <c r="K500" s="47">
        <v>7.04</v>
      </c>
      <c r="L500" s="47">
        <v>39.200000000000003</v>
      </c>
      <c r="M500" s="47">
        <v>11.47</v>
      </c>
      <c r="N500" s="47">
        <v>19.04</v>
      </c>
      <c r="O500" s="47">
        <f>GG[[#This Row],[G 900µ]]+GG[[#This Row],[G 800µ]]+GG[[#This Row],[G 710µ]]</f>
        <v>69.710000000000008</v>
      </c>
      <c r="P500" s="47"/>
      <c r="Q500" s="47">
        <v>16.940000000000001</v>
      </c>
      <c r="R500" s="47"/>
      <c r="S500" s="47"/>
      <c r="T500" s="47">
        <v>3.67</v>
      </c>
      <c r="U500" s="47">
        <v>2.41</v>
      </c>
      <c r="V500" s="55">
        <v>77.959999999999994</v>
      </c>
      <c r="W500" s="55">
        <v>-0.04</v>
      </c>
      <c r="X500" s="55">
        <v>21.72</v>
      </c>
      <c r="Y500" s="45">
        <v>2</v>
      </c>
      <c r="Z500" s="45">
        <v>18</v>
      </c>
      <c r="AA500" s="40"/>
      <c r="AB500" s="40"/>
      <c r="AC500" s="40" t="s">
        <v>105</v>
      </c>
      <c r="AD500" s="709" t="s">
        <v>484</v>
      </c>
      <c r="AE500" s="709" t="s">
        <v>55</v>
      </c>
      <c r="AF500" s="709" t="s">
        <v>55</v>
      </c>
      <c r="AG500" s="709" t="s">
        <v>55</v>
      </c>
      <c r="AH500" s="711" t="s">
        <v>32</v>
      </c>
      <c r="AI500" s="40" t="s">
        <v>4553</v>
      </c>
    </row>
    <row r="501" spans="1:35" ht="15.75">
      <c r="A501" s="56">
        <v>45666</v>
      </c>
      <c r="B501" s="41">
        <v>101</v>
      </c>
      <c r="C501" s="117">
        <v>0.45833333333333331</v>
      </c>
      <c r="D501" s="54">
        <v>872</v>
      </c>
      <c r="E501" s="54" t="s">
        <v>60</v>
      </c>
      <c r="F501" s="54" t="s">
        <v>55</v>
      </c>
      <c r="G501" s="49">
        <v>13.97</v>
      </c>
      <c r="H501" s="49"/>
      <c r="I501" s="45">
        <v>13.8</v>
      </c>
      <c r="J501" s="40"/>
      <c r="K501" s="47">
        <v>9.5299999999999994</v>
      </c>
      <c r="L501" s="47">
        <v>40.17</v>
      </c>
      <c r="M501" s="47">
        <v>9.6300000000000008</v>
      </c>
      <c r="N501" s="47">
        <v>16.27</v>
      </c>
      <c r="O501" s="47">
        <f>GG[[#This Row],[G 900µ]]+GG[[#This Row],[G 800µ]]+GG[[#This Row],[G 710µ]]</f>
        <v>66.070000000000007</v>
      </c>
      <c r="P501" s="47"/>
      <c r="Q501" s="47">
        <v>15.96</v>
      </c>
      <c r="R501" s="47"/>
      <c r="S501" s="47"/>
      <c r="T501" s="47">
        <v>5.08</v>
      </c>
      <c r="U501" s="47">
        <v>2.7</v>
      </c>
      <c r="V501" s="55">
        <v>76.84</v>
      </c>
      <c r="W501" s="55">
        <v>0.01</v>
      </c>
      <c r="X501" s="55">
        <v>21.95</v>
      </c>
      <c r="Y501" s="45"/>
      <c r="Z501" s="45"/>
      <c r="AA501" s="40"/>
      <c r="AB501" s="40"/>
      <c r="AC501" s="40" t="s">
        <v>105</v>
      </c>
      <c r="AD501" s="709" t="s">
        <v>484</v>
      </c>
      <c r="AE501" s="709" t="s">
        <v>55</v>
      </c>
      <c r="AF501" s="709" t="s">
        <v>55</v>
      </c>
      <c r="AG501" s="709" t="s">
        <v>55</v>
      </c>
      <c r="AH501" s="711" t="s">
        <v>32</v>
      </c>
      <c r="AI501" s="40" t="s">
        <v>4554</v>
      </c>
    </row>
    <row r="502" spans="1:35" ht="15.75">
      <c r="A502" s="56">
        <v>46034</v>
      </c>
      <c r="B502" s="41">
        <v>101</v>
      </c>
      <c r="C502" s="117">
        <v>0.375</v>
      </c>
      <c r="D502" s="54">
        <v>907</v>
      </c>
      <c r="E502" s="54" t="s">
        <v>60</v>
      </c>
      <c r="F502" s="54" t="s">
        <v>55</v>
      </c>
      <c r="G502" s="49">
        <v>13.71</v>
      </c>
      <c r="H502" s="49"/>
      <c r="I502" s="45">
        <v>14.14</v>
      </c>
      <c r="J502" s="40"/>
      <c r="K502" s="47">
        <v>6.67</v>
      </c>
      <c r="L502" s="47">
        <v>37.880000000000003</v>
      </c>
      <c r="M502" s="47">
        <v>10.48</v>
      </c>
      <c r="N502" s="47">
        <v>18.48</v>
      </c>
      <c r="O502" s="47">
        <f>GG[[#This Row],[G 900µ]]+GG[[#This Row],[G 800µ]]+GG[[#This Row],[G 710µ]]</f>
        <v>66.84</v>
      </c>
      <c r="P502" s="47"/>
      <c r="Q502" s="47">
        <v>16.91</v>
      </c>
      <c r="R502" s="47"/>
      <c r="S502" s="47"/>
      <c r="T502" s="47">
        <v>4.2</v>
      </c>
      <c r="U502" s="47">
        <v>4.7</v>
      </c>
      <c r="V502" s="55">
        <v>75.72</v>
      </c>
      <c r="W502" s="55">
        <v>0.15</v>
      </c>
      <c r="X502" s="55">
        <v>23.02</v>
      </c>
      <c r="Y502" s="45"/>
      <c r="Z502" s="45"/>
      <c r="AA502" s="40"/>
      <c r="AB502" s="40"/>
      <c r="AC502" s="40" t="s">
        <v>105</v>
      </c>
      <c r="AD502" s="709" t="s">
        <v>484</v>
      </c>
      <c r="AE502" s="709" t="s">
        <v>55</v>
      </c>
      <c r="AF502" s="709" t="s">
        <v>55</v>
      </c>
      <c r="AG502" s="709" t="s">
        <v>55</v>
      </c>
      <c r="AH502" s="711" t="s">
        <v>32</v>
      </c>
      <c r="AI502" s="40" t="s">
        <v>4555</v>
      </c>
    </row>
    <row r="503" spans="1:35" ht="15.75">
      <c r="A503" s="56">
        <v>46035</v>
      </c>
      <c r="B503" s="41">
        <v>101</v>
      </c>
      <c r="C503" s="117">
        <v>0.39583333333333331</v>
      </c>
      <c r="D503" s="54">
        <v>935</v>
      </c>
      <c r="E503" s="54" t="s">
        <v>60</v>
      </c>
      <c r="F503" s="54" t="s">
        <v>55</v>
      </c>
      <c r="G503" s="49">
        <v>13.96</v>
      </c>
      <c r="H503" s="49"/>
      <c r="I503" s="45">
        <v>14.13</v>
      </c>
      <c r="J503" s="40"/>
      <c r="K503" s="47">
        <v>7.78</v>
      </c>
      <c r="L503" s="47">
        <v>40.729999999999997</v>
      </c>
      <c r="M503" s="47">
        <v>11.02</v>
      </c>
      <c r="N503" s="47">
        <v>18.010000000000002</v>
      </c>
      <c r="O503" s="47">
        <f>GG[[#This Row],[G 900µ]]+GG[[#This Row],[G 800µ]]+GG[[#This Row],[G 710µ]]</f>
        <v>69.760000000000005</v>
      </c>
      <c r="P503" s="47"/>
      <c r="Q503" s="47">
        <v>15.92</v>
      </c>
      <c r="R503" s="47"/>
      <c r="S503" s="47"/>
      <c r="T503" s="47">
        <v>3.5</v>
      </c>
      <c r="U503" s="47">
        <v>2</v>
      </c>
      <c r="V503" s="55">
        <v>75.23</v>
      </c>
      <c r="W503" s="55">
        <v>0.3</v>
      </c>
      <c r="X503" s="55">
        <v>22.64</v>
      </c>
      <c r="Y503" s="45"/>
      <c r="Z503" s="45"/>
      <c r="AA503" s="40"/>
      <c r="AB503" s="40"/>
      <c r="AC503" s="40" t="s">
        <v>105</v>
      </c>
      <c r="AD503" s="709" t="s">
        <v>484</v>
      </c>
      <c r="AE503" s="709" t="s">
        <v>55</v>
      </c>
      <c r="AF503" s="709" t="s">
        <v>55</v>
      </c>
      <c r="AG503" s="709" t="s">
        <v>55</v>
      </c>
      <c r="AH503" s="711" t="s">
        <v>32</v>
      </c>
      <c r="AI503" s="40" t="s">
        <v>4556</v>
      </c>
    </row>
    <row r="504" spans="1:35" ht="15.75">
      <c r="A504" s="56">
        <v>46036</v>
      </c>
      <c r="B504" s="41">
        <v>101</v>
      </c>
      <c r="C504" s="117">
        <v>0.4375</v>
      </c>
      <c r="D504" s="54">
        <v>976</v>
      </c>
      <c r="E504" s="54" t="s">
        <v>60</v>
      </c>
      <c r="F504" s="54" t="s">
        <v>55</v>
      </c>
      <c r="G504" s="49">
        <v>12.9</v>
      </c>
      <c r="H504" s="49"/>
      <c r="I504" s="45"/>
      <c r="J504" s="40"/>
      <c r="K504" s="47">
        <v>6.7</v>
      </c>
      <c r="L504" s="47">
        <v>37.46</v>
      </c>
      <c r="M504" s="47">
        <v>10.76</v>
      </c>
      <c r="N504" s="47">
        <v>19</v>
      </c>
      <c r="O504" s="47">
        <f>GG[[#This Row],[G 900µ]]+GG[[#This Row],[G 800µ]]+GG[[#This Row],[G 710µ]]</f>
        <v>67.22</v>
      </c>
      <c r="P504" s="47"/>
      <c r="Q504" s="47">
        <v>18.8</v>
      </c>
      <c r="R504" s="47"/>
      <c r="S504" s="47"/>
      <c r="T504" s="47">
        <v>4.5</v>
      </c>
      <c r="U504" s="47">
        <v>1.58</v>
      </c>
      <c r="V504" s="55">
        <v>74.38</v>
      </c>
      <c r="W504" s="55">
        <v>0.22</v>
      </c>
      <c r="X504" s="55">
        <v>22.85</v>
      </c>
      <c r="Y504" s="45"/>
      <c r="Z504" s="45"/>
      <c r="AA504" s="40"/>
      <c r="AB504" s="40"/>
      <c r="AC504" s="40" t="s">
        <v>105</v>
      </c>
      <c r="AD504" s="709" t="s">
        <v>484</v>
      </c>
      <c r="AE504" s="709" t="s">
        <v>55</v>
      </c>
      <c r="AF504" s="709" t="s">
        <v>55</v>
      </c>
      <c r="AG504" s="709" t="s">
        <v>55</v>
      </c>
      <c r="AH504" s="711" t="s">
        <v>32</v>
      </c>
      <c r="AI504" s="1282" t="s">
        <v>4557</v>
      </c>
    </row>
    <row r="505" spans="1:35" ht="15.75">
      <c r="A505" s="56">
        <v>46037</v>
      </c>
      <c r="B505" s="41">
        <v>101</v>
      </c>
      <c r="C505" s="117">
        <v>0.4375</v>
      </c>
      <c r="D505" s="54">
        <v>1013</v>
      </c>
      <c r="E505" s="54" t="s">
        <v>60</v>
      </c>
      <c r="F505" s="54" t="s">
        <v>55</v>
      </c>
      <c r="G505" s="49">
        <v>14.04</v>
      </c>
      <c r="H505" s="49"/>
      <c r="I505" s="45">
        <v>14.4</v>
      </c>
      <c r="J505" s="40"/>
      <c r="K505" s="47">
        <v>9.26</v>
      </c>
      <c r="L505" s="47">
        <v>40.090000000000003</v>
      </c>
      <c r="M505" s="47">
        <v>9.8699999999999992</v>
      </c>
      <c r="N505" s="47">
        <v>16.8</v>
      </c>
      <c r="O505" s="47">
        <f>GG[[#This Row],[G 900µ]]+GG[[#This Row],[G 800µ]]+GG[[#This Row],[G 710µ]]</f>
        <v>66.760000000000005</v>
      </c>
      <c r="P505" s="47"/>
      <c r="Q505" s="47">
        <v>15.98</v>
      </c>
      <c r="R505" s="47"/>
      <c r="S505" s="47"/>
      <c r="T505" s="47">
        <v>4.2</v>
      </c>
      <c r="U505" s="47">
        <v>2.82</v>
      </c>
      <c r="V505" s="55">
        <v>75.31</v>
      </c>
      <c r="W505" s="55">
        <v>0.11</v>
      </c>
      <c r="X505" s="55">
        <v>21.59</v>
      </c>
      <c r="Y505" s="45"/>
      <c r="Z505" s="45"/>
      <c r="AA505" s="40"/>
      <c r="AB505" s="40"/>
      <c r="AC505" s="40" t="s">
        <v>105</v>
      </c>
      <c r="AD505" s="709" t="s">
        <v>484</v>
      </c>
      <c r="AE505" s="709" t="s">
        <v>55</v>
      </c>
      <c r="AF505" s="709" t="s">
        <v>55</v>
      </c>
      <c r="AG505" s="709" t="s">
        <v>55</v>
      </c>
      <c r="AH505" s="711" t="s">
        <v>32</v>
      </c>
      <c r="AI505" s="40" t="s">
        <v>4558</v>
      </c>
    </row>
    <row r="506" spans="1:35" ht="15.75">
      <c r="A506" s="56">
        <v>46037</v>
      </c>
      <c r="B506" s="41">
        <v>101</v>
      </c>
      <c r="C506" s="117">
        <v>0.64583333333333337</v>
      </c>
      <c r="D506" s="54">
        <v>1022</v>
      </c>
      <c r="E506" s="54" t="s">
        <v>60</v>
      </c>
      <c r="F506" s="54" t="s">
        <v>55</v>
      </c>
      <c r="G506" s="49">
        <v>13.75</v>
      </c>
      <c r="H506" s="49"/>
      <c r="I506" s="45"/>
      <c r="J506" s="40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55">
        <v>74.459999999999994</v>
      </c>
      <c r="W506" s="55">
        <v>-7.0000000000000007E-2</v>
      </c>
      <c r="X506" s="55">
        <v>21.95</v>
      </c>
      <c r="Y506" s="45"/>
      <c r="Z506" s="45"/>
      <c r="AA506" s="40">
        <v>0.96</v>
      </c>
      <c r="AB506" s="40"/>
      <c r="AC506" s="40"/>
      <c r="AD506" s="709" t="s">
        <v>484</v>
      </c>
      <c r="AE506" s="709" t="s">
        <v>55</v>
      </c>
      <c r="AF506" s="709" t="s">
        <v>55</v>
      </c>
      <c r="AG506" s="709" t="s">
        <v>55</v>
      </c>
      <c r="AH506" s="711" t="s">
        <v>32</v>
      </c>
      <c r="AI506" s="40" t="s">
        <v>4559</v>
      </c>
    </row>
    <row r="507" spans="1:35" ht="15.75">
      <c r="A507" s="56">
        <v>46038</v>
      </c>
      <c r="B507" s="41">
        <v>101</v>
      </c>
      <c r="C507" s="117">
        <v>0.64583333333333337</v>
      </c>
      <c r="D507" s="54">
        <v>1056</v>
      </c>
      <c r="E507" s="54" t="s">
        <v>60</v>
      </c>
      <c r="F507" s="54" t="s">
        <v>55</v>
      </c>
      <c r="G507" s="49">
        <v>14.3</v>
      </c>
      <c r="H507" s="49"/>
      <c r="I507" s="45"/>
      <c r="J507" s="40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55">
        <v>74.459999999999994</v>
      </c>
      <c r="W507" s="55">
        <v>-7.0000000000000007E-2</v>
      </c>
      <c r="X507" s="55">
        <v>21.95</v>
      </c>
      <c r="Y507" s="45"/>
      <c r="Z507" s="45"/>
      <c r="AA507" s="40"/>
      <c r="AB507" s="40"/>
      <c r="AC507" s="40"/>
      <c r="AD507" s="709" t="s">
        <v>484</v>
      </c>
      <c r="AE507" s="709" t="s">
        <v>55</v>
      </c>
      <c r="AF507" s="709" t="s">
        <v>55</v>
      </c>
      <c r="AG507" s="709" t="s">
        <v>55</v>
      </c>
      <c r="AH507" s="711" t="s">
        <v>32</v>
      </c>
      <c r="AI507" s="40" t="s">
        <v>4560</v>
      </c>
    </row>
    <row r="508" spans="1:35" ht="15.75">
      <c r="A508" s="56">
        <v>46041</v>
      </c>
      <c r="B508" s="41">
        <v>101</v>
      </c>
      <c r="C508" s="117">
        <v>0.375</v>
      </c>
      <c r="D508" s="54">
        <v>1116</v>
      </c>
      <c r="E508" s="54" t="s">
        <v>60</v>
      </c>
      <c r="F508" s="54" t="s">
        <v>55</v>
      </c>
      <c r="G508" s="49">
        <v>14.4</v>
      </c>
      <c r="H508" s="49"/>
      <c r="I508" s="45"/>
      <c r="J508" s="40"/>
      <c r="K508" s="47">
        <v>6.16</v>
      </c>
      <c r="L508" s="47">
        <v>36.19</v>
      </c>
      <c r="M508" s="47">
        <v>10.97</v>
      </c>
      <c r="N508" s="47">
        <v>18.32</v>
      </c>
      <c r="O508" s="47">
        <f>GG[[#This Row],[G 900µ]]+GG[[#This Row],[G 800µ]]+GG[[#This Row],[G 710µ]]</f>
        <v>65.47999999999999</v>
      </c>
      <c r="P508" s="47"/>
      <c r="Q508" s="47">
        <v>19.77</v>
      </c>
      <c r="R508" s="47"/>
      <c r="S508" s="47"/>
      <c r="T508" s="47">
        <v>1.88</v>
      </c>
      <c r="U508" s="47">
        <v>1.76</v>
      </c>
      <c r="V508" s="55">
        <v>74.459999999999994</v>
      </c>
      <c r="W508" s="55">
        <v>-7.0000000000000007E-2</v>
      </c>
      <c r="X508" s="55">
        <v>21.95</v>
      </c>
      <c r="Y508" s="45"/>
      <c r="Z508" s="45"/>
      <c r="AA508" s="40"/>
      <c r="AB508" s="40"/>
      <c r="AC508" s="40" t="s">
        <v>105</v>
      </c>
      <c r="AD508" s="709" t="s">
        <v>484</v>
      </c>
      <c r="AE508" s="709" t="s">
        <v>55</v>
      </c>
      <c r="AF508" s="709" t="s">
        <v>55</v>
      </c>
      <c r="AG508" s="709" t="s">
        <v>55</v>
      </c>
      <c r="AH508" s="711" t="s">
        <v>32</v>
      </c>
      <c r="AI508" s="40" t="s">
        <v>4561</v>
      </c>
    </row>
    <row r="509" spans="1:35" ht="15.75">
      <c r="A509" s="56">
        <v>46044</v>
      </c>
      <c r="B509" s="41">
        <v>101</v>
      </c>
      <c r="C509" s="117">
        <v>0.41666666666666669</v>
      </c>
      <c r="D509" s="54">
        <v>1213</v>
      </c>
      <c r="E509" s="54" t="s">
        <v>60</v>
      </c>
      <c r="F509" s="54" t="s">
        <v>55</v>
      </c>
      <c r="G509" s="49">
        <v>14.33</v>
      </c>
      <c r="H509" s="49"/>
      <c r="I509" s="45"/>
      <c r="J509" s="40"/>
      <c r="K509" s="47">
        <v>7</v>
      </c>
      <c r="L509" s="47">
        <v>39</v>
      </c>
      <c r="M509" s="47">
        <v>10.199999999999999</v>
      </c>
      <c r="N509" s="47">
        <v>17.79</v>
      </c>
      <c r="O509" s="47">
        <f>GG[[#This Row],[G 900µ]]+GG[[#This Row],[G 800µ]]+GG[[#This Row],[G 710µ]]</f>
        <v>66.990000000000009</v>
      </c>
      <c r="P509" s="47"/>
      <c r="Q509" s="47">
        <v>18.36</v>
      </c>
      <c r="R509" s="47"/>
      <c r="S509" s="47"/>
      <c r="T509" s="47">
        <v>4</v>
      </c>
      <c r="U509" s="47">
        <v>1.87</v>
      </c>
      <c r="V509" s="55">
        <v>73.989999999999995</v>
      </c>
      <c r="W509" s="55">
        <v>0.71</v>
      </c>
      <c r="X509" s="55">
        <v>21.93</v>
      </c>
      <c r="Y509" s="45"/>
      <c r="Z509" s="45"/>
      <c r="AA509" s="40"/>
      <c r="AB509" s="40"/>
      <c r="AC509" s="40" t="s">
        <v>105</v>
      </c>
      <c r="AD509" s="709" t="s">
        <v>484</v>
      </c>
      <c r="AE509" s="709" t="s">
        <v>55</v>
      </c>
      <c r="AF509" s="709" t="s">
        <v>55</v>
      </c>
      <c r="AG509" s="709" t="s">
        <v>55</v>
      </c>
      <c r="AH509" s="711" t="s">
        <v>32</v>
      </c>
      <c r="AI509" s="40" t="s">
        <v>4562</v>
      </c>
    </row>
    <row r="510" spans="1:35" ht="15.75">
      <c r="A510" s="56">
        <v>46045</v>
      </c>
      <c r="B510" s="41">
        <v>101</v>
      </c>
      <c r="C510" s="117">
        <v>0.375</v>
      </c>
      <c r="D510" s="54">
        <v>1225</v>
      </c>
      <c r="E510" s="54" t="s">
        <v>60</v>
      </c>
      <c r="F510" s="54" t="s">
        <v>55</v>
      </c>
      <c r="G510" s="49">
        <v>14.36</v>
      </c>
      <c r="H510" s="49">
        <v>14.6</v>
      </c>
      <c r="I510" s="45"/>
      <c r="J510" s="40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55">
        <v>74.040000000000006</v>
      </c>
      <c r="W510" s="55">
        <v>0.37</v>
      </c>
      <c r="X510" s="55">
        <v>22.15</v>
      </c>
      <c r="Y510" s="45"/>
      <c r="Z510" s="45"/>
      <c r="AA510" s="40"/>
      <c r="AB510" s="40"/>
      <c r="AC510" s="40"/>
      <c r="AD510" s="709" t="s">
        <v>484</v>
      </c>
      <c r="AE510" s="709" t="s">
        <v>55</v>
      </c>
      <c r="AF510" s="709" t="s">
        <v>55</v>
      </c>
      <c r="AG510" s="709" t="s">
        <v>55</v>
      </c>
      <c r="AH510" s="711" t="s">
        <v>32</v>
      </c>
      <c r="AI510" s="40" t="s">
        <v>4563</v>
      </c>
    </row>
    <row r="511" spans="1:35" ht="15.75">
      <c r="A511" s="56">
        <v>46048</v>
      </c>
      <c r="B511" s="41">
        <v>101</v>
      </c>
      <c r="C511" s="117">
        <v>0.6875</v>
      </c>
      <c r="D511" s="54">
        <v>1325</v>
      </c>
      <c r="E511" s="54" t="s">
        <v>21</v>
      </c>
      <c r="F511" s="54" t="s">
        <v>55</v>
      </c>
      <c r="G511" s="49">
        <v>13.99</v>
      </c>
      <c r="H511" s="49"/>
      <c r="I511" s="45"/>
      <c r="J511" s="40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55">
        <v>74.040000000000006</v>
      </c>
      <c r="W511" s="55">
        <v>0.37</v>
      </c>
      <c r="X511" s="55">
        <v>22.15</v>
      </c>
      <c r="Y511" s="45">
        <v>2</v>
      </c>
      <c r="Z511" s="45">
        <v>20</v>
      </c>
      <c r="AA511" s="40"/>
      <c r="AB511" s="40"/>
      <c r="AC511" s="40"/>
      <c r="AD511" s="709" t="s">
        <v>484</v>
      </c>
      <c r="AE511" s="709" t="s">
        <v>55</v>
      </c>
      <c r="AF511" s="709" t="s">
        <v>55</v>
      </c>
      <c r="AG511" s="709" t="s">
        <v>55</v>
      </c>
      <c r="AH511" s="711" t="s">
        <v>32</v>
      </c>
      <c r="AI511" s="40" t="s">
        <v>4564</v>
      </c>
    </row>
    <row r="512" spans="1:35" ht="15.75">
      <c r="A512" s="56">
        <v>46050</v>
      </c>
      <c r="B512" s="41">
        <v>101</v>
      </c>
      <c r="C512" s="117">
        <v>0.38541666666666669</v>
      </c>
      <c r="D512" s="54">
        <v>1378</v>
      </c>
      <c r="E512" s="54" t="s">
        <v>60</v>
      </c>
      <c r="F512" s="54" t="s">
        <v>55</v>
      </c>
      <c r="G512" s="49">
        <v>14.07</v>
      </c>
      <c r="H512" s="49"/>
      <c r="I512" s="45"/>
      <c r="J512" s="40"/>
      <c r="K512" s="47">
        <v>6.3</v>
      </c>
      <c r="L512" s="47">
        <v>35.93</v>
      </c>
      <c r="M512" s="47">
        <v>10.09</v>
      </c>
      <c r="N512" s="47">
        <v>17.72</v>
      </c>
      <c r="O512" s="47">
        <f>GG[[#This Row],[G 900µ]]+GG[[#This Row],[G 800µ]]+GG[[#This Row],[G 710µ]]</f>
        <v>63.739999999999995</v>
      </c>
      <c r="P512" s="47"/>
      <c r="Q512" s="47">
        <v>19.670000000000002</v>
      </c>
      <c r="R512" s="47"/>
      <c r="S512" s="47"/>
      <c r="T512" s="47">
        <v>5.86</v>
      </c>
      <c r="U512" s="47">
        <v>3.5</v>
      </c>
      <c r="V512" s="55">
        <v>73.569999999999993</v>
      </c>
      <c r="W512" s="55">
        <v>0.63</v>
      </c>
      <c r="X512" s="55">
        <v>22.04</v>
      </c>
      <c r="Y512" s="45">
        <v>2</v>
      </c>
      <c r="Z512" s="45">
        <v>22</v>
      </c>
      <c r="AA512" s="40"/>
      <c r="AB512" s="40"/>
      <c r="AC512" s="40" t="s">
        <v>105</v>
      </c>
      <c r="AD512" s="709" t="s">
        <v>484</v>
      </c>
      <c r="AE512" s="709" t="s">
        <v>55</v>
      </c>
      <c r="AF512" s="709" t="s">
        <v>55</v>
      </c>
      <c r="AG512" s="709" t="s">
        <v>55</v>
      </c>
      <c r="AH512" s="711" t="s">
        <v>32</v>
      </c>
      <c r="AI512" s="40" t="s">
        <v>4565</v>
      </c>
    </row>
    <row r="513" spans="1:35" ht="15.75">
      <c r="A513" s="56">
        <v>46050</v>
      </c>
      <c r="B513" s="41">
        <v>101</v>
      </c>
      <c r="C513" s="117">
        <v>0.39583333333333331</v>
      </c>
      <c r="D513" s="54">
        <v>1393</v>
      </c>
      <c r="E513" s="54" t="s">
        <v>21</v>
      </c>
      <c r="F513" s="54" t="s">
        <v>55</v>
      </c>
      <c r="G513" s="49">
        <v>13.5</v>
      </c>
      <c r="H513" s="49"/>
      <c r="I513" s="45"/>
      <c r="J513" s="40">
        <v>0.66</v>
      </c>
      <c r="K513" s="47">
        <v>4.9800000000000004</v>
      </c>
      <c r="L513" s="47">
        <v>33.99</v>
      </c>
      <c r="M513" s="47">
        <v>11.13</v>
      </c>
      <c r="N513" s="47">
        <v>20.29</v>
      </c>
      <c r="O513" s="47">
        <f>GG[[#This Row],[G 900µ]]+GG[[#This Row],[G 800µ]]+GG[[#This Row],[G 710µ]]</f>
        <v>65.41</v>
      </c>
      <c r="P513" s="47"/>
      <c r="Q513" s="47">
        <v>22.44</v>
      </c>
      <c r="R513" s="47"/>
      <c r="S513" s="47"/>
      <c r="T513" s="47">
        <v>5.53</v>
      </c>
      <c r="U513" s="47">
        <v>1.53</v>
      </c>
      <c r="V513" s="55">
        <v>74.010000000000005</v>
      </c>
      <c r="W513" s="55">
        <v>0.23</v>
      </c>
      <c r="X513" s="55">
        <v>23.23</v>
      </c>
      <c r="Y513" s="45"/>
      <c r="Z513" s="45"/>
      <c r="AA513" s="40"/>
      <c r="AB513" s="40"/>
      <c r="AC513" s="40" t="s">
        <v>105</v>
      </c>
      <c r="AD513" s="709" t="s">
        <v>484</v>
      </c>
      <c r="AE513" s="709" t="s">
        <v>55</v>
      </c>
      <c r="AF513" s="709" t="s">
        <v>55</v>
      </c>
      <c r="AG513" s="709" t="s">
        <v>55</v>
      </c>
      <c r="AH513" s="711" t="s">
        <v>32</v>
      </c>
      <c r="AI513" s="40" t="s">
        <v>4566</v>
      </c>
    </row>
    <row r="514" spans="1:35" ht="15.75">
      <c r="A514" s="56">
        <v>46055</v>
      </c>
      <c r="B514" s="41">
        <v>102</v>
      </c>
      <c r="C514" s="117">
        <v>0.45833333333333331</v>
      </c>
      <c r="D514" s="54">
        <v>1557</v>
      </c>
      <c r="E514" s="54" t="s">
        <v>60</v>
      </c>
      <c r="F514" s="54" t="s">
        <v>55</v>
      </c>
      <c r="G514" s="49">
        <v>14.09</v>
      </c>
      <c r="H514" s="49"/>
      <c r="I514" s="45"/>
      <c r="J514" s="40">
        <v>0.64500000000000002</v>
      </c>
      <c r="K514" s="47">
        <v>5.63</v>
      </c>
      <c r="L514" s="47">
        <v>34.93</v>
      </c>
      <c r="M514" s="47">
        <v>10.8</v>
      </c>
      <c r="N514" s="47">
        <v>18.989999999999998</v>
      </c>
      <c r="O514" s="47">
        <f>GG[[#This Row],[G 900µ]]+GG[[#This Row],[G 800µ]]+GG[[#This Row],[G 710µ]]</f>
        <v>64.72</v>
      </c>
      <c r="P514" s="47"/>
      <c r="Q514" s="47">
        <v>20.13</v>
      </c>
      <c r="R514" s="47"/>
      <c r="S514" s="47"/>
      <c r="T514" s="47">
        <v>5.63</v>
      </c>
      <c r="U514" s="47">
        <v>2.0299999999999998</v>
      </c>
      <c r="V514" s="55">
        <v>74.83</v>
      </c>
      <c r="W514" s="55">
        <v>0.19</v>
      </c>
      <c r="X514" s="55">
        <v>22.18</v>
      </c>
      <c r="Y514" s="45">
        <v>1</v>
      </c>
      <c r="Z514" s="45">
        <v>15</v>
      </c>
      <c r="AA514" s="40"/>
      <c r="AB514" s="40"/>
      <c r="AC514" s="40" t="s">
        <v>105</v>
      </c>
      <c r="AD514" s="709" t="s">
        <v>484</v>
      </c>
      <c r="AE514" s="709" t="s">
        <v>55</v>
      </c>
      <c r="AF514" s="709" t="s">
        <v>55</v>
      </c>
      <c r="AG514" s="709" t="s">
        <v>55</v>
      </c>
      <c r="AH514" s="711" t="s">
        <v>32</v>
      </c>
      <c r="AI514" s="40" t="s">
        <v>4567</v>
      </c>
    </row>
    <row r="515" spans="1:35" ht="15.75">
      <c r="A515" s="56">
        <v>46057</v>
      </c>
      <c r="B515" s="41">
        <v>102</v>
      </c>
      <c r="C515" s="117">
        <v>0.375</v>
      </c>
      <c r="D515" s="54">
        <v>1601</v>
      </c>
      <c r="E515" s="54" t="s">
        <v>60</v>
      </c>
      <c r="F515" s="54" t="s">
        <v>55</v>
      </c>
      <c r="G515" s="49">
        <v>14.31</v>
      </c>
      <c r="H515" s="49"/>
      <c r="I515" s="45">
        <v>14.32</v>
      </c>
      <c r="J515" s="40">
        <v>0.65600000000000003</v>
      </c>
      <c r="K515" s="47">
        <v>2.88</v>
      </c>
      <c r="L515" s="47">
        <v>27.1</v>
      </c>
      <c r="M515" s="47">
        <v>11.46</v>
      </c>
      <c r="N515" s="47">
        <v>21.03</v>
      </c>
      <c r="O515" s="47">
        <f>GG[[#This Row],[G 900µ]]+GG[[#This Row],[G 800µ]]+GG[[#This Row],[G 710µ]]</f>
        <v>59.59</v>
      </c>
      <c r="P515" s="47"/>
      <c r="Q515" s="47">
        <v>25.93</v>
      </c>
      <c r="R515" s="47"/>
      <c r="S515" s="47"/>
      <c r="T515" s="47">
        <v>7.84</v>
      </c>
      <c r="U515" s="47">
        <v>1.92</v>
      </c>
      <c r="V515" s="55">
        <v>74.180000000000007</v>
      </c>
      <c r="W515" s="55">
        <v>0.32</v>
      </c>
      <c r="X515" s="55">
        <v>23.55</v>
      </c>
      <c r="Y515" s="45">
        <v>1</v>
      </c>
      <c r="Z515" s="45">
        <v>20</v>
      </c>
      <c r="AA515" s="40"/>
      <c r="AB515" s="40"/>
      <c r="AC515" s="40" t="s">
        <v>105</v>
      </c>
      <c r="AD515" s="709" t="s">
        <v>484</v>
      </c>
      <c r="AE515" s="709" t="s">
        <v>55</v>
      </c>
      <c r="AF515" s="709" t="s">
        <v>55</v>
      </c>
      <c r="AG515" s="709" t="s">
        <v>55</v>
      </c>
      <c r="AH515" s="711" t="s">
        <v>32</v>
      </c>
      <c r="AI515" s="40" t="s">
        <v>4568</v>
      </c>
    </row>
    <row r="516" spans="1:35" ht="15.75">
      <c r="A516" s="56">
        <v>46057</v>
      </c>
      <c r="B516" s="41">
        <v>102</v>
      </c>
      <c r="C516" s="117">
        <v>0.64583333333333337</v>
      </c>
      <c r="D516" s="54">
        <v>1622</v>
      </c>
      <c r="E516" s="54" t="s">
        <v>21</v>
      </c>
      <c r="F516" s="54" t="s">
        <v>55</v>
      </c>
      <c r="G516" s="49">
        <v>14.44</v>
      </c>
      <c r="H516" s="49"/>
      <c r="I516" s="45"/>
      <c r="J516" s="40"/>
      <c r="K516" s="47">
        <v>5.58</v>
      </c>
      <c r="L516" s="47">
        <v>36.93</v>
      </c>
      <c r="M516" s="47">
        <v>11.83</v>
      </c>
      <c r="N516" s="47">
        <v>19.47</v>
      </c>
      <c r="O516" s="47">
        <f>GG[[#This Row],[G 900µ]]+GG[[#This Row],[G 800µ]]+GG[[#This Row],[G 710µ]]</f>
        <v>68.22999999999999</v>
      </c>
      <c r="P516" s="47"/>
      <c r="Q516" s="47">
        <v>18.22</v>
      </c>
      <c r="R516" s="47"/>
      <c r="S516" s="47"/>
      <c r="T516" s="47">
        <v>4.91</v>
      </c>
      <c r="U516" s="47">
        <v>1.24</v>
      </c>
      <c r="V516" s="55">
        <v>73.27</v>
      </c>
      <c r="W516" s="55">
        <v>0.25</v>
      </c>
      <c r="X516" s="55">
        <v>22.78</v>
      </c>
      <c r="Y516" s="45"/>
      <c r="Z516" s="45"/>
      <c r="AA516" s="40"/>
      <c r="AB516" s="40"/>
      <c r="AC516" s="40"/>
      <c r="AD516" s="709" t="s">
        <v>484</v>
      </c>
      <c r="AE516" s="709" t="s">
        <v>55</v>
      </c>
      <c r="AF516" s="709" t="s">
        <v>55</v>
      </c>
      <c r="AG516" s="709" t="s">
        <v>55</v>
      </c>
      <c r="AH516" s="711" t="s">
        <v>32</v>
      </c>
      <c r="AI516" s="40" t="s">
        <v>4569</v>
      </c>
    </row>
    <row r="517" spans="1:35" ht="15.75">
      <c r="A517" s="56">
        <v>46063</v>
      </c>
      <c r="B517" s="41">
        <v>102</v>
      </c>
      <c r="C517" s="117">
        <v>0.39583333333333331</v>
      </c>
      <c r="D517" s="54">
        <v>1778</v>
      </c>
      <c r="E517" s="54" t="s">
        <v>60</v>
      </c>
      <c r="F517" s="54" t="s">
        <v>55</v>
      </c>
      <c r="G517" s="49">
        <v>14.3</v>
      </c>
      <c r="H517" s="49"/>
      <c r="I517" s="45">
        <v>14.55</v>
      </c>
      <c r="J517" s="40"/>
      <c r="K517" s="47">
        <v>5</v>
      </c>
      <c r="L517" s="47">
        <v>38</v>
      </c>
      <c r="M517" s="47">
        <v>11.9</v>
      </c>
      <c r="N517" s="47">
        <v>20</v>
      </c>
      <c r="O517" s="47">
        <f>GG[[#This Row],[G 900µ]]+GG[[#This Row],[G 800µ]]+GG[[#This Row],[G 710µ]]</f>
        <v>69.900000000000006</v>
      </c>
      <c r="P517" s="47"/>
      <c r="Q517" s="47">
        <v>17.2</v>
      </c>
      <c r="R517" s="47">
        <v>4</v>
      </c>
      <c r="S517" s="47"/>
      <c r="T517" s="47">
        <v>4</v>
      </c>
      <c r="U517" s="47">
        <v>1.5</v>
      </c>
      <c r="V517" s="55">
        <v>73.819999999999993</v>
      </c>
      <c r="W517" s="55">
        <v>-0.22</v>
      </c>
      <c r="X517" s="55">
        <v>22.35</v>
      </c>
      <c r="Y517" s="45"/>
      <c r="Z517" s="45"/>
      <c r="AA517" s="40"/>
      <c r="AB517" s="40"/>
      <c r="AC517" s="40"/>
      <c r="AD517" s="709" t="s">
        <v>484</v>
      </c>
      <c r="AE517" s="709" t="s">
        <v>55</v>
      </c>
      <c r="AF517" s="709" t="s">
        <v>55</v>
      </c>
      <c r="AG517" s="709" t="s">
        <v>55</v>
      </c>
      <c r="AH517" s="711" t="s">
        <v>32</v>
      </c>
      <c r="AI517" s="40" t="s">
        <v>4570</v>
      </c>
    </row>
    <row r="518" spans="1:35" ht="15.75">
      <c r="A518" s="56">
        <v>46066</v>
      </c>
      <c r="B518" s="41">
        <v>102</v>
      </c>
      <c r="C518" s="117">
        <v>0.35416666666666669</v>
      </c>
      <c r="D518" s="54">
        <v>1839</v>
      </c>
      <c r="E518" s="54" t="s">
        <v>60</v>
      </c>
      <c r="F518" s="54" t="s">
        <v>55</v>
      </c>
      <c r="G518" s="49">
        <v>14.14</v>
      </c>
      <c r="H518" s="49"/>
      <c r="I518" s="45">
        <v>14.17</v>
      </c>
      <c r="J518" s="40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55">
        <v>73.959999999999994</v>
      </c>
      <c r="W518" s="55">
        <v>-0.21</v>
      </c>
      <c r="X518" s="55">
        <v>22.46</v>
      </c>
      <c r="Y518" s="45">
        <v>1</v>
      </c>
      <c r="Z518" s="45">
        <v>10</v>
      </c>
      <c r="AA518" s="40"/>
      <c r="AB518" s="40"/>
      <c r="AC518" s="40"/>
      <c r="AD518" s="709" t="s">
        <v>484</v>
      </c>
      <c r="AE518" s="709" t="s">
        <v>55</v>
      </c>
      <c r="AF518" s="709" t="s">
        <v>55</v>
      </c>
      <c r="AG518" s="709" t="s">
        <v>55</v>
      </c>
      <c r="AH518" s="711" t="s">
        <v>32</v>
      </c>
      <c r="AI518" s="40" t="s">
        <v>4571</v>
      </c>
    </row>
    <row r="519" spans="1:35" ht="15.75">
      <c r="A519" s="56">
        <v>46069</v>
      </c>
      <c r="B519" s="41">
        <v>102</v>
      </c>
      <c r="C519" s="117">
        <v>0.45833333333333331</v>
      </c>
      <c r="D519" s="54">
        <v>1935</v>
      </c>
      <c r="E519" s="54" t="s">
        <v>60</v>
      </c>
      <c r="F519" s="54" t="s">
        <v>55</v>
      </c>
      <c r="G519" s="49">
        <v>14.26</v>
      </c>
      <c r="H519" s="49"/>
      <c r="I519" s="45"/>
      <c r="J519" s="40"/>
      <c r="K519" s="47">
        <v>5</v>
      </c>
      <c r="L519" s="47">
        <v>36.200000000000003</v>
      </c>
      <c r="M519" s="47">
        <v>11.97</v>
      </c>
      <c r="N519" s="47">
        <v>19.579999999999998</v>
      </c>
      <c r="O519" s="47">
        <f>GG[[#This Row],[G 900µ]]+GG[[#This Row],[G 800µ]]+GG[[#This Row],[G 710µ]]</f>
        <v>67.75</v>
      </c>
      <c r="P519" s="47"/>
      <c r="Q519" s="47">
        <v>18.62</v>
      </c>
      <c r="R519" s="47"/>
      <c r="S519" s="47"/>
      <c r="T519" s="47">
        <v>5.58</v>
      </c>
      <c r="U519" s="47">
        <v>1.53</v>
      </c>
      <c r="V519" s="55">
        <v>73.09</v>
      </c>
      <c r="W519" s="55">
        <v>0.56999999999999995</v>
      </c>
      <c r="X519" s="55">
        <v>22.6</v>
      </c>
      <c r="Y519" s="45">
        <v>1</v>
      </c>
      <c r="Z519" s="45">
        <v>20</v>
      </c>
      <c r="AA519" s="40"/>
      <c r="AB519" s="40"/>
      <c r="AC519" s="40"/>
      <c r="AD519" s="709" t="s">
        <v>484</v>
      </c>
      <c r="AE519" s="709" t="s">
        <v>55</v>
      </c>
      <c r="AF519" s="709" t="s">
        <v>55</v>
      </c>
      <c r="AG519" s="709" t="s">
        <v>55</v>
      </c>
      <c r="AH519" s="711" t="s">
        <v>32</v>
      </c>
      <c r="AI519" s="40" t="s">
        <v>4572</v>
      </c>
    </row>
    <row r="520" spans="1:35" ht="15.75">
      <c r="A520" s="56">
        <v>46070</v>
      </c>
      <c r="B520" s="41">
        <v>102</v>
      </c>
      <c r="C520" s="117">
        <v>0.47916666666666669</v>
      </c>
      <c r="D520" s="54">
        <v>1970</v>
      </c>
      <c r="E520" s="54" t="s">
        <v>60</v>
      </c>
      <c r="F520" s="54" t="s">
        <v>55</v>
      </c>
      <c r="G520" s="49">
        <v>14.08</v>
      </c>
      <c r="H520" s="49"/>
      <c r="I520" s="45"/>
      <c r="J520" s="40"/>
      <c r="K520" s="47">
        <v>4</v>
      </c>
      <c r="L520" s="47">
        <v>35</v>
      </c>
      <c r="M520" s="47">
        <v>11</v>
      </c>
      <c r="N520" s="47">
        <v>20</v>
      </c>
      <c r="O520" s="47">
        <f>GG[[#This Row],[G 900µ]]+GG[[#This Row],[G 800µ]]+GG[[#This Row],[G 710µ]]</f>
        <v>66</v>
      </c>
      <c r="P520" s="47"/>
      <c r="Q520" s="47">
        <v>20</v>
      </c>
      <c r="R520" s="47"/>
      <c r="S520" s="47"/>
      <c r="T520" s="47">
        <v>5</v>
      </c>
      <c r="U520" s="47">
        <v>3</v>
      </c>
      <c r="V520" s="55">
        <v>74.09</v>
      </c>
      <c r="W520" s="55">
        <v>7.0000000000000007E-2</v>
      </c>
      <c r="X520" s="55">
        <v>22.67</v>
      </c>
      <c r="Y520" s="45">
        <v>1</v>
      </c>
      <c r="Z520" s="45">
        <v>16</v>
      </c>
      <c r="AA520" s="40"/>
      <c r="AB520" s="40"/>
      <c r="AC520" s="40"/>
      <c r="AD520" s="709" t="s">
        <v>484</v>
      </c>
      <c r="AE520" s="709" t="s">
        <v>55</v>
      </c>
      <c r="AF520" s="709" t="s">
        <v>55</v>
      </c>
      <c r="AG520" s="709" t="s">
        <v>55</v>
      </c>
      <c r="AH520" s="711" t="s">
        <v>32</v>
      </c>
      <c r="AI520" s="40" t="s">
        <v>4573</v>
      </c>
    </row>
    <row r="521" spans="1:35" ht="15.75">
      <c r="A521" s="56">
        <v>46071</v>
      </c>
      <c r="B521" s="41">
        <v>102</v>
      </c>
      <c r="C521" s="117">
        <v>0.375</v>
      </c>
      <c r="D521" s="54">
        <v>1988</v>
      </c>
      <c r="E521" s="54" t="s">
        <v>60</v>
      </c>
      <c r="F521" s="54" t="s">
        <v>55</v>
      </c>
      <c r="G521" s="49">
        <v>14.22</v>
      </c>
      <c r="H521" s="49"/>
      <c r="I521" s="45"/>
      <c r="J521" s="40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55">
        <v>75.75</v>
      </c>
      <c r="W521" s="55">
        <v>-7.0000000000000007E-2</v>
      </c>
      <c r="X521" s="55">
        <v>22.89</v>
      </c>
      <c r="Y521" s="45">
        <v>2</v>
      </c>
      <c r="Z521" s="45">
        <v>14</v>
      </c>
      <c r="AA521" s="40"/>
      <c r="AB521" s="40"/>
      <c r="AC521" s="40"/>
      <c r="AD521" s="709" t="s">
        <v>484</v>
      </c>
      <c r="AE521" s="709" t="s">
        <v>55</v>
      </c>
      <c r="AF521" s="709" t="s">
        <v>55</v>
      </c>
      <c r="AG521" s="709" t="s">
        <v>55</v>
      </c>
      <c r="AH521" s="711" t="s">
        <v>32</v>
      </c>
      <c r="AI521" s="40" t="s">
        <v>4574</v>
      </c>
    </row>
    <row r="522" spans="1:35" ht="15.75">
      <c r="A522" s="56">
        <v>46072</v>
      </c>
      <c r="B522" s="41">
        <v>102</v>
      </c>
      <c r="C522" s="117">
        <v>0.41666666666666669</v>
      </c>
      <c r="D522" s="54">
        <v>2026</v>
      </c>
      <c r="E522" s="54" t="s">
        <v>60</v>
      </c>
      <c r="F522" s="54" t="s">
        <v>55</v>
      </c>
      <c r="G522" s="49">
        <v>14.42</v>
      </c>
      <c r="H522" s="49"/>
      <c r="I522" s="45">
        <v>14.3</v>
      </c>
      <c r="J522" s="40">
        <v>0.65</v>
      </c>
      <c r="K522" s="47">
        <v>5.46</v>
      </c>
      <c r="L522" s="47">
        <v>34.29</v>
      </c>
      <c r="M522" s="47">
        <v>10.32</v>
      </c>
      <c r="N522" s="47">
        <v>19.5</v>
      </c>
      <c r="O522" s="47">
        <f>GG[[#This Row],[G 900µ]]+GG[[#This Row],[G 800µ]]+GG[[#This Row],[G 710µ]]</f>
        <v>64.11</v>
      </c>
      <c r="P522" s="47"/>
      <c r="Q522" s="47">
        <v>19.8</v>
      </c>
      <c r="R522" s="47"/>
      <c r="S522" s="47"/>
      <c r="T522" s="47">
        <v>5.96</v>
      </c>
      <c r="U522" s="47">
        <v>2.29</v>
      </c>
      <c r="V522" s="55">
        <v>74.8</v>
      </c>
      <c r="W522" s="55">
        <v>0.14000000000000001</v>
      </c>
      <c r="X522" s="55">
        <v>22.77</v>
      </c>
      <c r="Y522" s="45">
        <v>3</v>
      </c>
      <c r="Z522" s="45">
        <v>25</v>
      </c>
      <c r="AA522" s="40"/>
      <c r="AB522" s="40"/>
      <c r="AC522" s="40"/>
      <c r="AD522" s="709" t="s">
        <v>484</v>
      </c>
      <c r="AE522" s="709" t="s">
        <v>55</v>
      </c>
      <c r="AF522" s="709" t="s">
        <v>55</v>
      </c>
      <c r="AG522" s="709" t="s">
        <v>55</v>
      </c>
      <c r="AH522" s="711" t="s">
        <v>32</v>
      </c>
      <c r="AI522" s="40" t="s">
        <v>4575</v>
      </c>
    </row>
    <row r="523" spans="1:35" ht="15.75">
      <c r="A523" s="56">
        <v>46076</v>
      </c>
      <c r="B523" s="41">
        <v>102</v>
      </c>
      <c r="C523" s="117">
        <v>0.47916666666666669</v>
      </c>
      <c r="D523" s="54">
        <v>2139</v>
      </c>
      <c r="E523" s="54" t="s">
        <v>60</v>
      </c>
      <c r="F523" s="54" t="s">
        <v>55</v>
      </c>
      <c r="G523" s="49">
        <v>14.31</v>
      </c>
      <c r="H523" s="49"/>
      <c r="I523" s="45"/>
      <c r="J523" s="40"/>
      <c r="K523" s="47">
        <v>6.44</v>
      </c>
      <c r="L523" s="47">
        <v>39.75</v>
      </c>
      <c r="M523" s="47">
        <v>10.6</v>
      </c>
      <c r="N523" s="47">
        <v>17.59</v>
      </c>
      <c r="O523" s="47">
        <f>GG[[#This Row],[G 900µ]]+GG[[#This Row],[G 800µ]]+GG[[#This Row],[G 710µ]]</f>
        <v>67.94</v>
      </c>
      <c r="P523" s="47"/>
      <c r="Q523" s="47">
        <v>16.5</v>
      </c>
      <c r="R523" s="47"/>
      <c r="S523" s="47"/>
      <c r="T523" s="47">
        <v>4.97</v>
      </c>
      <c r="U523" s="47">
        <v>2.35</v>
      </c>
      <c r="V523" s="55">
        <v>74.62</v>
      </c>
      <c r="W523" s="55">
        <v>0.54</v>
      </c>
      <c r="X523" s="55">
        <v>22.05</v>
      </c>
      <c r="Y523" s="45">
        <v>2</v>
      </c>
      <c r="Z523" s="45">
        <v>12</v>
      </c>
      <c r="AA523" s="40"/>
      <c r="AB523" s="40"/>
      <c r="AC523" s="40"/>
      <c r="AD523" s="709" t="s">
        <v>484</v>
      </c>
      <c r="AE523" s="709" t="s">
        <v>55</v>
      </c>
      <c r="AF523" s="709" t="s">
        <v>55</v>
      </c>
      <c r="AG523" s="709" t="s">
        <v>55</v>
      </c>
      <c r="AH523" s="711" t="s">
        <v>32</v>
      </c>
      <c r="AI523" s="40" t="s">
        <v>4575</v>
      </c>
    </row>
    <row r="524" spans="1:35" ht="15.75">
      <c r="A524" s="56">
        <v>46078</v>
      </c>
      <c r="B524" s="41">
        <v>102</v>
      </c>
      <c r="C524" s="117">
        <v>0.375</v>
      </c>
      <c r="D524" s="54">
        <v>2193</v>
      </c>
      <c r="E524" s="54" t="s">
        <v>60</v>
      </c>
      <c r="F524" s="54" t="s">
        <v>55</v>
      </c>
      <c r="G524" s="49">
        <v>14.46</v>
      </c>
      <c r="H524" s="49"/>
      <c r="I524" s="45">
        <v>14.3</v>
      </c>
      <c r="J524" s="40"/>
      <c r="K524" s="47">
        <v>5.19</v>
      </c>
      <c r="L524" s="47">
        <v>37.57</v>
      </c>
      <c r="M524" s="47">
        <v>10.74</v>
      </c>
      <c r="N524" s="47">
        <v>19.45</v>
      </c>
      <c r="O524" s="47">
        <f>GG[[#This Row],[G 900µ]]+GG[[#This Row],[G 800µ]]+GG[[#This Row],[G 710µ]]</f>
        <v>67.760000000000005</v>
      </c>
      <c r="P524" s="47"/>
      <c r="Q524" s="47">
        <v>18.47</v>
      </c>
      <c r="R524" s="47"/>
      <c r="S524" s="47"/>
      <c r="T524" s="47">
        <v>5.09</v>
      </c>
      <c r="U524" s="47">
        <v>1.6</v>
      </c>
      <c r="V524" s="55">
        <v>75.27</v>
      </c>
      <c r="W524" s="55">
        <v>-0.44</v>
      </c>
      <c r="X524" s="55">
        <v>21.47</v>
      </c>
      <c r="Y524" s="45">
        <v>4</v>
      </c>
      <c r="Z524" s="45">
        <v>20</v>
      </c>
      <c r="AA524" s="40">
        <v>1.04</v>
      </c>
      <c r="AB524" s="40"/>
      <c r="AC524" s="40"/>
      <c r="AD524" s="709" t="s">
        <v>484</v>
      </c>
      <c r="AE524" s="709" t="s">
        <v>55</v>
      </c>
      <c r="AF524" s="709" t="s">
        <v>55</v>
      </c>
      <c r="AG524" s="709" t="s">
        <v>55</v>
      </c>
      <c r="AH524" s="711" t="s">
        <v>32</v>
      </c>
      <c r="AI524" s="40" t="s">
        <v>4575</v>
      </c>
    </row>
    <row r="525" spans="1:35" ht="15.75">
      <c r="A525" s="56">
        <v>46083</v>
      </c>
      <c r="B525" s="41">
        <v>102</v>
      </c>
      <c r="C525" s="117">
        <v>0.41666666666666669</v>
      </c>
      <c r="D525" s="54">
        <v>2338</v>
      </c>
      <c r="E525" s="54" t="s">
        <v>60</v>
      </c>
      <c r="F525" s="54" t="s">
        <v>55</v>
      </c>
      <c r="G525" s="49">
        <v>14.5</v>
      </c>
      <c r="H525" s="49"/>
      <c r="I525" s="45"/>
      <c r="J525" s="40"/>
      <c r="K525" s="47">
        <v>9.83</v>
      </c>
      <c r="L525" s="47">
        <v>45.68</v>
      </c>
      <c r="M525" s="47">
        <v>9.92</v>
      </c>
      <c r="N525" s="47">
        <v>15.78</v>
      </c>
      <c r="O525" s="47">
        <f>GG[[#This Row],[G 900µ]]+GG[[#This Row],[G 800µ]]+GG[[#This Row],[G 710µ]]</f>
        <v>71.38</v>
      </c>
      <c r="P525" s="47"/>
      <c r="Q525" s="47">
        <v>13.28</v>
      </c>
      <c r="R525" s="47"/>
      <c r="S525" s="47"/>
      <c r="T525" s="47">
        <v>3.24</v>
      </c>
      <c r="U525" s="47">
        <v>1.4</v>
      </c>
      <c r="V525" s="55">
        <v>73.900000000000006</v>
      </c>
      <c r="W525" s="55">
        <v>0.81</v>
      </c>
      <c r="X525" s="55">
        <v>21.54</v>
      </c>
      <c r="Y525" s="45">
        <v>3</v>
      </c>
      <c r="Z525" s="45">
        <v>18</v>
      </c>
      <c r="AA525" s="40"/>
      <c r="AB525" s="40"/>
      <c r="AC525" s="40"/>
      <c r="AD525" s="40"/>
      <c r="AE525" s="40"/>
      <c r="AF525" s="40"/>
      <c r="AG525" s="40"/>
      <c r="AH525" s="40"/>
      <c r="AI525" s="40"/>
    </row>
  </sheetData>
  <conditionalFormatting sqref="G282:I307">
    <cfRule type="cellIs" dxfId="438" priority="770" operator="greaterThan">
      <formula>14.5</formula>
    </cfRule>
    <cfRule type="cellIs" dxfId="437" priority="771" operator="greaterThan">
      <formula>15</formula>
    </cfRule>
  </conditionalFormatting>
  <conditionalFormatting sqref="AA282:AA309">
    <cfRule type="cellIs" dxfId="436" priority="914" stopIfTrue="1" operator="greaterThan">
      <formula>1.3</formula>
    </cfRule>
    <cfRule type="cellIs" dxfId="435" priority="915" stopIfTrue="1" operator="between">
      <formula>1.1</formula>
      <formula>1.3</formula>
    </cfRule>
  </conditionalFormatting>
  <conditionalFormatting sqref="G133:I198">
    <cfRule type="cellIs" dxfId="434" priority="523" operator="greaterThan">
      <formula>14.5</formula>
    </cfRule>
    <cfRule type="cellIs" dxfId="433" priority="524" operator="greaterThan">
      <formula>15</formula>
    </cfRule>
  </conditionalFormatting>
  <conditionalFormatting sqref="X135:X144 X147:X154">
    <cfRule type="cellIs" dxfId="432" priority="540" operator="lessThan">
      <formula>18</formula>
    </cfRule>
  </conditionalFormatting>
  <conditionalFormatting sqref="AA133:AA281">
    <cfRule type="cellIs" dxfId="431" priority="538" stopIfTrue="1" operator="greaterThan">
      <formula>1.3</formula>
    </cfRule>
    <cfRule type="cellIs" dxfId="430" priority="539" stopIfTrue="1" operator="between">
      <formula>1.1</formula>
      <formula>1.3</formula>
    </cfRule>
  </conditionalFormatting>
  <conditionalFormatting sqref="G199:I199">
    <cfRule type="cellIs" dxfId="429" priority="515" operator="greaterThan">
      <formula>14.5</formula>
    </cfRule>
    <cfRule type="cellIs" dxfId="428" priority="516" operator="greaterThan">
      <formula>15</formula>
    </cfRule>
  </conditionalFormatting>
  <conditionalFormatting sqref="G200:I200">
    <cfRule type="cellIs" dxfId="427" priority="513" operator="greaterThan">
      <formula>14.5</formula>
    </cfRule>
    <cfRule type="cellIs" dxfId="426" priority="514" operator="greaterThan">
      <formula>15</formula>
    </cfRule>
  </conditionalFormatting>
  <conditionalFormatting sqref="G201:I201">
    <cfRule type="cellIs" dxfId="425" priority="509" operator="greaterThan">
      <formula>14.5</formula>
    </cfRule>
    <cfRule type="cellIs" dxfId="424" priority="510" operator="greaterThan">
      <formula>15</formula>
    </cfRule>
  </conditionalFormatting>
  <conditionalFormatting sqref="G202:I202">
    <cfRule type="cellIs" dxfId="423" priority="507" operator="greaterThan">
      <formula>14.5</formula>
    </cfRule>
    <cfRule type="cellIs" dxfId="422" priority="508" operator="greaterThan">
      <formula>15</formula>
    </cfRule>
  </conditionalFormatting>
  <conditionalFormatting sqref="G203:I203">
    <cfRule type="cellIs" dxfId="421" priority="505" operator="greaterThan">
      <formula>14.5</formula>
    </cfRule>
    <cfRule type="cellIs" dxfId="420" priority="506" operator="greaterThan">
      <formula>15</formula>
    </cfRule>
  </conditionalFormatting>
  <conditionalFormatting sqref="G204:I204">
    <cfRule type="cellIs" dxfId="419" priority="503" operator="greaterThan">
      <formula>14.5</formula>
    </cfRule>
    <cfRule type="cellIs" dxfId="418" priority="504" operator="greaterThan">
      <formula>15</formula>
    </cfRule>
  </conditionalFormatting>
  <conditionalFormatting sqref="G205:I205">
    <cfRule type="cellIs" dxfId="417" priority="501" operator="greaterThan">
      <formula>14.5</formula>
    </cfRule>
    <cfRule type="cellIs" dxfId="416" priority="502" operator="greaterThan">
      <formula>15</formula>
    </cfRule>
  </conditionalFormatting>
  <conditionalFormatting sqref="G206:I206">
    <cfRule type="cellIs" dxfId="415" priority="497" operator="greaterThan">
      <formula>14.5</formula>
    </cfRule>
    <cfRule type="cellIs" dxfId="414" priority="498" operator="greaterThan">
      <formula>15</formula>
    </cfRule>
  </conditionalFormatting>
  <conditionalFormatting sqref="G207:I207">
    <cfRule type="cellIs" dxfId="413" priority="495" operator="greaterThan">
      <formula>14.5</formula>
    </cfRule>
    <cfRule type="cellIs" dxfId="412" priority="496" operator="greaterThan">
      <formula>15</formula>
    </cfRule>
  </conditionalFormatting>
  <conditionalFormatting sqref="G208:I208">
    <cfRule type="cellIs" dxfId="411" priority="493" operator="greaterThan">
      <formula>14.5</formula>
    </cfRule>
    <cfRule type="cellIs" dxfId="410" priority="494" operator="greaterThan">
      <formula>15</formula>
    </cfRule>
  </conditionalFormatting>
  <conditionalFormatting sqref="G209:I209">
    <cfRule type="cellIs" dxfId="409" priority="491" operator="greaterThan">
      <formula>14.5</formula>
    </cfRule>
    <cfRule type="cellIs" dxfId="408" priority="492" operator="greaterThan">
      <formula>15</formula>
    </cfRule>
  </conditionalFormatting>
  <conditionalFormatting sqref="G210:I210">
    <cfRule type="cellIs" dxfId="407" priority="489" operator="greaterThan">
      <formula>14.5</formula>
    </cfRule>
    <cfRule type="cellIs" dxfId="406" priority="490" operator="greaterThan">
      <formula>15</formula>
    </cfRule>
  </conditionalFormatting>
  <conditionalFormatting sqref="G211:I211">
    <cfRule type="cellIs" dxfId="405" priority="485" operator="greaterThan">
      <formula>14.5</formula>
    </cfRule>
    <cfRule type="cellIs" dxfId="404" priority="486" operator="greaterThan">
      <formula>15</formula>
    </cfRule>
  </conditionalFormatting>
  <conditionalFormatting sqref="G212:I212">
    <cfRule type="cellIs" dxfId="403" priority="483" operator="greaterThan">
      <formula>14.5</formula>
    </cfRule>
    <cfRule type="cellIs" dxfId="402" priority="484" operator="greaterThan">
      <formula>15</formula>
    </cfRule>
  </conditionalFormatting>
  <conditionalFormatting sqref="I213:I281 G213:G281">
    <cfRule type="cellIs" dxfId="401" priority="481" operator="greaterThan">
      <formula>14.5</formula>
    </cfRule>
    <cfRule type="cellIs" dxfId="400" priority="482" operator="greaterThan">
      <formula>15</formula>
    </cfRule>
  </conditionalFormatting>
  <conditionalFormatting sqref="H213:H281">
    <cfRule type="cellIs" dxfId="399" priority="479" operator="greaterThan">
      <formula>14.5</formula>
    </cfRule>
    <cfRule type="cellIs" dxfId="398" priority="480" operator="greaterThan">
      <formula>15</formula>
    </cfRule>
  </conditionalFormatting>
  <conditionalFormatting sqref="AZ126:BB127 CR126:CT127 EJ126:EL127 GB126:GD127 HT126:HV127 JL126:JN127 LD126:LF127 MV126:MX127 ON126:OP127 QF126:QH127 RX126:RZ127 TP126:TR127 VH126:VJ127 WZ126:XB127 YR126:YT127 AAJ126:AAL127 ACB126:ACD127 ADT126:ADV127 AFL126:AFN127 AHD126:AHF127 AIV126:AIX127 AKN126:AKP127 AMF126:AMH127 ANX126:ANZ127 APP126:APR127 ARH126:ARJ127 ASZ126:ATB127 AUR126:AUT127 AWJ126:AWL127 AYB126:AYD127 AZT126:AZV127 BBL126:BBN127 BDD126:BDF127 BEV126:BEX127 BGN126:BGP127 BIF126:BIH127 BJX126:BJZ127 BLP126:BLR127 BNH126:BNJ127 BOZ126:BPB127 BQR126:BQT127 BSJ126:BSL127 BUB126:BUD127 BVT126:BVV127 BXL126:BXN127 BZD126:BZF127 CAV126:CAX127 CCN126:CCP127 CEF126:CEH127 CFX126:CFZ127 CHP126:CHR127 CJH126:CJJ127 CKZ126:CLB127 CMR126:CMT127 COJ126:COL127 CQB126:CQD127 CRT126:CRV127 CTL126:CTN127 CVD126:CVF127 CWV126:CWX127 CYN126:CYP127 DAF126:DAH127 DBX126:DBZ127 DDP126:DDR127 DFH126:DFJ127 DGZ126:DHB127 DIR126:DIT127 DKJ126:DKL127 DMB126:DMD127 DNT126:DNV127 DPL126:DPN127 DRD126:DRF127 DSV126:DSX127 DUN126:DUP127 DWF126:DWH127 DXX126:DXZ127 DZP126:DZR127 EBH126:EBJ127 ECZ126:EDB127 EER126:EET127 EGJ126:EGL127 EIB126:EID127 EJT126:EJV127 ELL126:ELN127 END126:ENF127 EOV126:EOX127 EQN126:EQP127 ESF126:ESH127 ETX126:ETZ127 EVP126:EVR127 EXH126:EXJ127 EYZ126:EZB127 FAR126:FAT127 FCJ126:FCL127 FEB126:FED127 FFT126:FFV127 FHL126:FHN127 FJD126:FJF127 FKV126:FKX127 FMN126:FMP127 FOF126:FOH127 FPX126:FPZ127 FRP126:FRR127 FTH126:FTJ127 FUZ126:FVB127 FWR126:FWT127 FYJ126:FYL127 GAB126:GAD127 GBT126:GBV127 GDL126:GDN127 GFD126:GFF127 GGV126:GGX127 GIN126:GIP127 GKF126:GKH127 GLX126:GLZ127 GNP126:GNR127 GPH126:GPJ127 GQZ126:GRB127 GSR126:GST127 GUJ126:GUL127 GWB126:GWD127 GXT126:GXV127 GZL126:GZN127 HBD126:HBF127 HCV126:HCX127 HEN126:HEP127 HGF126:HGH127 HHX126:HHZ127 HJP126:HJR127 HLH126:HLJ127 HMZ126:HNB127 HOR126:HOT127 HQJ126:HQL127 HSB126:HSD127 HTT126:HTV127 HVL126:HVN127 HXD126:HXF127 HYV126:HYX127 IAN126:IAP127 ICF126:ICH127 IDX126:IDZ127 IFP126:IFR127 IHH126:IHJ127 IIZ126:IJB127 IKR126:IKT127 IMJ126:IML127 IOB126:IOD127 IPT126:IPV127 IRL126:IRN127 ITD126:ITF127 IUV126:IUX127 IWN126:IWP127 IYF126:IYH127 IZX126:IZZ127 JBP126:JBR127 JDH126:JDJ127 JEZ126:JFB127 JGR126:JGT127 JIJ126:JIL127 JKB126:JKD127 JLT126:JLV127 JNL126:JNN127 JPD126:JPF127 JQV126:JQX127 JSN126:JSP127 JUF126:JUH127 JVX126:JVZ127 JXP126:JXR127 JZH126:JZJ127 KAZ126:KBB127 KCR126:KCT127 KEJ126:KEL127 KGB126:KGD127 KHT126:KHV127 KJL126:KJN127 KLD126:KLF127 KMV126:KMX127 KON126:KOP127 KQF126:KQH127 KRX126:KRZ127 KTP126:KTR127 KVH126:KVJ127 KWZ126:KXB127 KYR126:KYT127 LAJ126:LAL127 LCB126:LCD127 LDT126:LDV127 LFL126:LFN127 LHD126:LHF127 LIV126:LIX127 LKN126:LKP127 LMF126:LMH127 LNX126:LNZ127 LPP126:LPR127 LRH126:LRJ127 LSZ126:LTB127 LUR126:LUT127 LWJ126:LWL127 LYB126:LYD127 LZT126:LZV127 MBL126:MBN127 MDD126:MDF127 MEV126:MEX127 MGN126:MGP127 MIF126:MIH127 MJX126:MJZ127 MLP126:MLR127 MNH126:MNJ127 MOZ126:MPB127 MQR126:MQT127 MSJ126:MSL127 MUB126:MUD127 MVT126:MVV127 MXL126:MXN127 MZD126:MZF127 NAV126:NAX127 NCN126:NCP127 NEF126:NEH127 NFX126:NFZ127 NHP126:NHR127 NJH126:NJJ127 NKZ126:NLB127 NMR126:NMT127 NOJ126:NOL127 NQB126:NQD127 NRT126:NRV127 NTL126:NTN127 NVD126:NVF127 NWV126:NWX127 NYN126:NYP127 OAF126:OAH127 OBX126:OBZ127 ODP126:ODR127 OFH126:OFJ127 OGZ126:OHB127 OIR126:OIT127 OKJ126:OKL127 OMB126:OMD127 ONT126:ONV127 OPL126:OPN127 ORD126:ORF127 OSV126:OSX127 OUN126:OUP127 OWF126:OWH127 OXX126:OXZ127 OZP126:OZR127 PBH126:PBJ127 PCZ126:PDB127 PER126:PET127 PGJ126:PGL127 PIB126:PID127 PJT126:PJV127 PLL126:PLN127 PND126:PNF127 POV126:POX127 PQN126:PQP127 PSF126:PSH127 PTX126:PTZ127 PVP126:PVR127 PXH126:PXJ127 PYZ126:PZB127 QAR126:QAT127 QCJ126:QCL127 QEB126:QED127 QFT126:QFV127 QHL126:QHN127 QJD126:QJF127 QKV126:QKX127 QMN126:QMP127 QOF126:QOH127 QPX126:QPZ127 QRP126:QRR127 QTH126:QTJ127 QUZ126:QVB127 QWR126:QWT127 QYJ126:QYL127 RAB126:RAD127 RBT126:RBV127 RDL126:RDN127 RFD126:RFF127 RGV126:RGX127 RIN126:RIP127 RKF126:RKH127 RLX126:RLZ127 RNP126:RNR127 RPH126:RPJ127 RQZ126:RRB127 RSR126:RST127 RUJ126:RUL127 RWB126:RWD127 RXT126:RXV127 RZL126:RZN127 SBD126:SBF127 SCV126:SCX127 SEN126:SEP127 SGF126:SGH127 SHX126:SHZ127 SJP126:SJR127 SLH126:SLJ127 SMZ126:SNB127 SOR126:SOT127 SQJ126:SQL127 SSB126:SSD127 STT126:STV127 SVL126:SVN127 SXD126:SXF127 SYV126:SYX127 TAN126:TAP127 TCF126:TCH127 TDX126:TDZ127 TFP126:TFR127 THH126:THJ127 TIZ126:TJB127 TKR126:TKT127 TMJ126:TML127 TOB126:TOD127 TPT126:TPV127 TRL126:TRN127 TTD126:TTF127 TUV126:TUX127 TWN126:TWP127 TYF126:TYH127 TZX126:TZZ127 UBP126:UBR127 UDH126:UDJ127 UEZ126:UFB127 UGR126:UGT127 UIJ126:UIL127 UKB126:UKD127 ULT126:ULV127 UNL126:UNN127 UPD126:UPF127 UQV126:UQX127 USN126:USP127 UUF126:UUH127 UVX126:UVZ127 UXP126:UXR127 UZH126:UZJ127 VAZ126:VBB127 VCR126:VCT127 VEJ126:VEL127 VGB126:VGD127 VHT126:VHV127 VJL126:VJN127 VLD126:VLF127 VMV126:VMX127 VON126:VOP127 VQF126:VQH127 VRX126:VRZ127 VTP126:VTR127 VVH126:VVJ127 VWZ126:VXB127 VYR126:VYT127 WAJ126:WAL127 WCB126:WCD127 WDT126:WDV127 WFL126:WFN127 WHD126:WHF127 WIV126:WIX127 WKN126:WKP127 WMF126:WMH127 WNX126:WNZ127 WPP126:WPR127 WRH126:WRJ127 WSZ126:WTB127 WUR126:WUT127 WWJ126:WWL127 WYB126:WYD127 WZT126:WZV127 XBL126:XBN127 XDD126:XDF127 XEV126:XEX127 AP309:AR309 AP318:AR318 G133:I351 G364:G447">
    <cfRule type="cellIs" dxfId="397" priority="443" operator="between">
      <formula>14.5</formula>
      <formula>15</formula>
    </cfRule>
  </conditionalFormatting>
  <conditionalFormatting sqref="BH126:BH127 CZ126:CZ127 ER126:ER127 GJ126:GJ127 IB126:IB127 JT126:JT127 LL126:LL127 ND126:ND127 OV126:OV127 QN126:QN127 SF126:SF127 TX126:TX127 VP126:VP127 XH126:XH127 YZ126:YZ127 AAR126:AAR127 ACJ126:ACJ127 AEB126:AEB127 AFT126:AFT127 AHL126:AHL127 AJD126:AJD127 AKV126:AKV127 AMN126:AMN127 AOF126:AOF127 APX126:APX127 ARP126:ARP127 ATH126:ATH127 AUZ126:AUZ127 AWR126:AWR127 AYJ126:AYJ127 BAB126:BAB127 BBT126:BBT127 BDL126:BDL127 BFD126:BFD127 BGV126:BGV127 BIN126:BIN127 BKF126:BKF127 BLX126:BLX127 BNP126:BNP127 BPH126:BPH127 BQZ126:BQZ127 BSR126:BSR127 BUJ126:BUJ127 BWB126:BWB127 BXT126:BXT127 BZL126:BZL127 CBD126:CBD127 CCV126:CCV127 CEN126:CEN127 CGF126:CGF127 CHX126:CHX127 CJP126:CJP127 CLH126:CLH127 CMZ126:CMZ127 COR126:COR127 CQJ126:CQJ127 CSB126:CSB127 CTT126:CTT127 CVL126:CVL127 CXD126:CXD127 CYV126:CYV127 DAN126:DAN127 DCF126:DCF127 DDX126:DDX127 DFP126:DFP127 DHH126:DHH127 DIZ126:DIZ127 DKR126:DKR127 DMJ126:DMJ127 DOB126:DOB127 DPT126:DPT127 DRL126:DRL127 DTD126:DTD127 DUV126:DUV127 DWN126:DWN127 DYF126:DYF127 DZX126:DZX127 EBP126:EBP127 EDH126:EDH127 EEZ126:EEZ127 EGR126:EGR127 EIJ126:EIJ127 EKB126:EKB127 ELT126:ELT127 ENL126:ENL127 EPD126:EPD127 EQV126:EQV127 ESN126:ESN127 EUF126:EUF127 EVX126:EVX127 EXP126:EXP127 EZH126:EZH127 FAZ126:FAZ127 FCR126:FCR127 FEJ126:FEJ127 FGB126:FGB127 FHT126:FHT127 FJL126:FJL127 FLD126:FLD127 FMV126:FMV127 FON126:FON127 FQF126:FQF127 FRX126:FRX127 FTP126:FTP127 FVH126:FVH127 FWZ126:FWZ127 FYR126:FYR127 GAJ126:GAJ127 GCB126:GCB127 GDT126:GDT127 GFL126:GFL127 GHD126:GHD127 GIV126:GIV127 GKN126:GKN127 GMF126:GMF127 GNX126:GNX127 GPP126:GPP127 GRH126:GRH127 GSZ126:GSZ127 GUR126:GUR127 GWJ126:GWJ127 GYB126:GYB127 GZT126:GZT127 HBL126:HBL127 HDD126:HDD127 HEV126:HEV127 HGN126:HGN127 HIF126:HIF127 HJX126:HJX127 HLP126:HLP127 HNH126:HNH127 HOZ126:HOZ127 HQR126:HQR127 HSJ126:HSJ127 HUB126:HUB127 HVT126:HVT127 HXL126:HXL127 HZD126:HZD127 IAV126:IAV127 ICN126:ICN127 IEF126:IEF127 IFX126:IFX127 IHP126:IHP127 IJH126:IJH127 IKZ126:IKZ127 IMR126:IMR127 IOJ126:IOJ127 IQB126:IQB127 IRT126:IRT127 ITL126:ITL127 IVD126:IVD127 IWV126:IWV127 IYN126:IYN127 JAF126:JAF127 JBX126:JBX127 JDP126:JDP127 JFH126:JFH127 JGZ126:JGZ127 JIR126:JIR127 JKJ126:JKJ127 JMB126:JMB127 JNT126:JNT127 JPL126:JPL127 JRD126:JRD127 JSV126:JSV127 JUN126:JUN127 JWF126:JWF127 JXX126:JXX127 JZP126:JZP127 KBH126:KBH127 KCZ126:KCZ127 KER126:KER127 KGJ126:KGJ127 KIB126:KIB127 KJT126:KJT127 KLL126:KLL127 KND126:KND127 KOV126:KOV127 KQN126:KQN127 KSF126:KSF127 KTX126:KTX127 KVP126:KVP127 KXH126:KXH127 KYZ126:KYZ127 LAR126:LAR127 LCJ126:LCJ127 LEB126:LEB127 LFT126:LFT127 LHL126:LHL127 LJD126:LJD127 LKV126:LKV127 LMN126:LMN127 LOF126:LOF127 LPX126:LPX127 LRP126:LRP127 LTH126:LTH127 LUZ126:LUZ127 LWR126:LWR127 LYJ126:LYJ127 MAB126:MAB127 MBT126:MBT127 MDL126:MDL127 MFD126:MFD127 MGV126:MGV127 MIN126:MIN127 MKF126:MKF127 MLX126:MLX127 MNP126:MNP127 MPH126:MPH127 MQZ126:MQZ127 MSR126:MSR127 MUJ126:MUJ127 MWB126:MWB127 MXT126:MXT127 MZL126:MZL127 NBD126:NBD127 NCV126:NCV127 NEN126:NEN127 NGF126:NGF127 NHX126:NHX127 NJP126:NJP127 NLH126:NLH127 NMZ126:NMZ127 NOR126:NOR127 NQJ126:NQJ127 NSB126:NSB127 NTT126:NTT127 NVL126:NVL127 NXD126:NXD127 NYV126:NYV127 OAN126:OAN127 OCF126:OCF127 ODX126:ODX127 OFP126:OFP127 OHH126:OHH127 OIZ126:OIZ127 OKR126:OKR127 OMJ126:OMJ127 OOB126:OOB127 OPT126:OPT127 ORL126:ORL127 OTD126:OTD127 OUV126:OUV127 OWN126:OWN127 OYF126:OYF127 OZX126:OZX127 PBP126:PBP127 PDH126:PDH127 PEZ126:PEZ127 PGR126:PGR127 PIJ126:PIJ127 PKB126:PKB127 PLT126:PLT127 PNL126:PNL127 PPD126:PPD127 PQV126:PQV127 PSN126:PSN127 PUF126:PUF127 PVX126:PVX127 PXP126:PXP127 PZH126:PZH127 QAZ126:QAZ127 QCR126:QCR127 QEJ126:QEJ127 QGB126:QGB127 QHT126:QHT127 QJL126:QJL127 QLD126:QLD127 QMV126:QMV127 QON126:QON127 QQF126:QQF127 QRX126:QRX127 QTP126:QTP127 QVH126:QVH127 QWZ126:QWZ127 QYR126:QYR127 RAJ126:RAJ127 RCB126:RCB127 RDT126:RDT127 RFL126:RFL127 RHD126:RHD127 RIV126:RIV127 RKN126:RKN127 RMF126:RMF127 RNX126:RNX127 RPP126:RPP127 RRH126:RRH127 RSZ126:RSZ127 RUR126:RUR127 RWJ126:RWJ127 RYB126:RYB127 RZT126:RZT127 SBL126:SBL127 SDD126:SDD127 SEV126:SEV127 SGN126:SGN127 SIF126:SIF127 SJX126:SJX127 SLP126:SLP127 SNH126:SNH127 SOZ126:SOZ127 SQR126:SQR127 SSJ126:SSJ127 SUB126:SUB127 SVT126:SVT127 SXL126:SXL127 SZD126:SZD127 TAV126:TAV127 TCN126:TCN127 TEF126:TEF127 TFX126:TFX127 THP126:THP127 TJH126:TJH127 TKZ126:TKZ127 TMR126:TMR127 TOJ126:TOJ127 TQB126:TQB127 TRT126:TRT127 TTL126:TTL127 TVD126:TVD127 TWV126:TWV127 TYN126:TYN127 UAF126:UAF127 UBX126:UBX127 UDP126:UDP127 UFH126:UFH127 UGZ126:UGZ127 UIR126:UIR127 UKJ126:UKJ127 UMB126:UMB127 UNT126:UNT127 UPL126:UPL127 URD126:URD127 USV126:USV127 UUN126:UUN127 UWF126:UWF127 UXX126:UXX127 UZP126:UZP127 VBH126:VBH127 VCZ126:VCZ127 VER126:VER127 VGJ126:VGJ127 VIB126:VIB127 VJT126:VJT127 VLL126:VLL127 VND126:VND127 VOV126:VOV127 VQN126:VQN127 VSF126:VSF127 VTX126:VTX127 VVP126:VVP127 VXH126:VXH127 VYZ126:VYZ127 WAR126:WAR127 WCJ126:WCJ127 WEB126:WEB127 WFT126:WFT127 WHL126:WHL127 WJD126:WJD127 WKV126:WKV127 WMN126:WMN127 WOF126:WOF127 WPX126:WPX127 WRP126:WRP127 WTH126:WTH127 WUZ126:WUZ127 WWR126:WWR127 WYJ126:WYJ127 XAB126:XAB127 XBT126:XBT127 XDL126:XDL127 XFD126:XFD127">
    <cfRule type="cellIs" dxfId="396" priority="450" operator="greaterThan">
      <formula>1</formula>
    </cfRule>
  </conditionalFormatting>
  <conditionalFormatting sqref="BL126:BL127 DD126:DD127 EV126:EV127 GN126:GN127 IF126:IF127 JX126:JX127 LP126:LP127 NH126:NH127 OZ126:OZ127 QR126:QR127 SJ126:SJ127 UB126:UB127 VT126:VT127 XL126:XL127 ZD126:ZD127 AAV126:AAV127 ACN126:ACN127 AEF126:AEF127 AFX126:AFX127 AHP126:AHP127 AJH126:AJH127 AKZ126:AKZ127 AMR126:AMR127 AOJ126:AOJ127 AQB126:AQB127 ART126:ART127 ATL126:ATL127 AVD126:AVD127 AWV126:AWV127 AYN126:AYN127 BAF126:BAF127 BBX126:BBX127 BDP126:BDP127 BFH126:BFH127 BGZ126:BGZ127 BIR126:BIR127 BKJ126:BKJ127 BMB126:BMB127 BNT126:BNT127 BPL126:BPL127 BRD126:BRD127 BSV126:BSV127 BUN126:BUN127 BWF126:BWF127 BXX126:BXX127 BZP126:BZP127 CBH126:CBH127 CCZ126:CCZ127 CER126:CER127 CGJ126:CGJ127 CIB126:CIB127 CJT126:CJT127 CLL126:CLL127 CND126:CND127 COV126:COV127 CQN126:CQN127 CSF126:CSF127 CTX126:CTX127 CVP126:CVP127 CXH126:CXH127 CYZ126:CYZ127 DAR126:DAR127 DCJ126:DCJ127 DEB126:DEB127 DFT126:DFT127 DHL126:DHL127 DJD126:DJD127 DKV126:DKV127 DMN126:DMN127 DOF126:DOF127 DPX126:DPX127 DRP126:DRP127 DTH126:DTH127 DUZ126:DUZ127 DWR126:DWR127 DYJ126:DYJ127 EAB126:EAB127 EBT126:EBT127 EDL126:EDL127 EFD126:EFD127 EGV126:EGV127 EIN126:EIN127 EKF126:EKF127 ELX126:ELX127 ENP126:ENP127 EPH126:EPH127 EQZ126:EQZ127 ESR126:ESR127 EUJ126:EUJ127 EWB126:EWB127 EXT126:EXT127 EZL126:EZL127 FBD126:FBD127 FCV126:FCV127 FEN126:FEN127 FGF126:FGF127 FHX126:FHX127 FJP126:FJP127 FLH126:FLH127 FMZ126:FMZ127 FOR126:FOR127 FQJ126:FQJ127 FSB126:FSB127 FTT126:FTT127 FVL126:FVL127 FXD126:FXD127 FYV126:FYV127 GAN126:GAN127 GCF126:GCF127 GDX126:GDX127 GFP126:GFP127 GHH126:GHH127 GIZ126:GIZ127 GKR126:GKR127 GMJ126:GMJ127 GOB126:GOB127 GPT126:GPT127 GRL126:GRL127 GTD126:GTD127 GUV126:GUV127 GWN126:GWN127 GYF126:GYF127 GZX126:GZX127 HBP126:HBP127 HDH126:HDH127 HEZ126:HEZ127 HGR126:HGR127 HIJ126:HIJ127 HKB126:HKB127 HLT126:HLT127 HNL126:HNL127 HPD126:HPD127 HQV126:HQV127 HSN126:HSN127 HUF126:HUF127 HVX126:HVX127 HXP126:HXP127 HZH126:HZH127 IAZ126:IAZ127 ICR126:ICR127 IEJ126:IEJ127 IGB126:IGB127 IHT126:IHT127 IJL126:IJL127 ILD126:ILD127 IMV126:IMV127 ION126:ION127 IQF126:IQF127 IRX126:IRX127 ITP126:ITP127 IVH126:IVH127 IWZ126:IWZ127 IYR126:IYR127 JAJ126:JAJ127 JCB126:JCB127 JDT126:JDT127 JFL126:JFL127 JHD126:JHD127 JIV126:JIV127 JKN126:JKN127 JMF126:JMF127 JNX126:JNX127 JPP126:JPP127 JRH126:JRH127 JSZ126:JSZ127 JUR126:JUR127 JWJ126:JWJ127 JYB126:JYB127 JZT126:JZT127 KBL126:KBL127 KDD126:KDD127 KEV126:KEV127 KGN126:KGN127 KIF126:KIF127 KJX126:KJX127 KLP126:KLP127 KNH126:KNH127 KOZ126:KOZ127 KQR126:KQR127 KSJ126:KSJ127 KUB126:KUB127 KVT126:KVT127 KXL126:KXL127 KZD126:KZD127 LAV126:LAV127 LCN126:LCN127 LEF126:LEF127 LFX126:LFX127 LHP126:LHP127 LJH126:LJH127 LKZ126:LKZ127 LMR126:LMR127 LOJ126:LOJ127 LQB126:LQB127 LRT126:LRT127 LTL126:LTL127 LVD126:LVD127 LWV126:LWV127 LYN126:LYN127 MAF126:MAF127 MBX126:MBX127 MDP126:MDP127 MFH126:MFH127 MGZ126:MGZ127 MIR126:MIR127 MKJ126:MKJ127 MMB126:MMB127 MNT126:MNT127 MPL126:MPL127 MRD126:MRD127 MSV126:MSV127 MUN126:MUN127 MWF126:MWF127 MXX126:MXX127 MZP126:MZP127 NBH126:NBH127 NCZ126:NCZ127 NER126:NER127 NGJ126:NGJ127 NIB126:NIB127 NJT126:NJT127 NLL126:NLL127 NND126:NND127 NOV126:NOV127 NQN126:NQN127 NSF126:NSF127 NTX126:NTX127 NVP126:NVP127 NXH126:NXH127 NYZ126:NYZ127 OAR126:OAR127 OCJ126:OCJ127 OEB126:OEB127 OFT126:OFT127 OHL126:OHL127 OJD126:OJD127 OKV126:OKV127 OMN126:OMN127 OOF126:OOF127 OPX126:OPX127 ORP126:ORP127 OTH126:OTH127 OUZ126:OUZ127 OWR126:OWR127 OYJ126:OYJ127 PAB126:PAB127 PBT126:PBT127 PDL126:PDL127 PFD126:PFD127 PGV126:PGV127 PIN126:PIN127 PKF126:PKF127 PLX126:PLX127 PNP126:PNP127 PPH126:PPH127 PQZ126:PQZ127 PSR126:PSR127 PUJ126:PUJ127 PWB126:PWB127 PXT126:PXT127 PZL126:PZL127 QBD126:QBD127 QCV126:QCV127 QEN126:QEN127 QGF126:QGF127 QHX126:QHX127 QJP126:QJP127 QLH126:QLH127 QMZ126:QMZ127 QOR126:QOR127 QQJ126:QQJ127 QSB126:QSB127 QTT126:QTT127 QVL126:QVL127 QXD126:QXD127 QYV126:QYV127 RAN126:RAN127 RCF126:RCF127 RDX126:RDX127 RFP126:RFP127 RHH126:RHH127 RIZ126:RIZ127 RKR126:RKR127 RMJ126:RMJ127 ROB126:ROB127 RPT126:RPT127 RRL126:RRL127 RTD126:RTD127 RUV126:RUV127 RWN126:RWN127 RYF126:RYF127 RZX126:RZX127 SBP126:SBP127 SDH126:SDH127 SEZ126:SEZ127 SGR126:SGR127 SIJ126:SIJ127 SKB126:SKB127 SLT126:SLT127 SNL126:SNL127 SPD126:SPD127 SQV126:SQV127 SSN126:SSN127 SUF126:SUF127 SVX126:SVX127 SXP126:SXP127 SZH126:SZH127 TAZ126:TAZ127 TCR126:TCR127 TEJ126:TEJ127 TGB126:TGB127 THT126:THT127 TJL126:TJL127 TLD126:TLD127 TMV126:TMV127 TON126:TON127 TQF126:TQF127 TRX126:TRX127 TTP126:TTP127 TVH126:TVH127 TWZ126:TWZ127 TYR126:TYR127 UAJ126:UAJ127 UCB126:UCB127 UDT126:UDT127 UFL126:UFL127 UHD126:UHD127 UIV126:UIV127 UKN126:UKN127 UMF126:UMF127 UNX126:UNX127 UPP126:UPP127 URH126:URH127 USZ126:USZ127 UUR126:UUR127 UWJ126:UWJ127 UYB126:UYB127 UZT126:UZT127 VBL126:VBL127 VDD126:VDD127 VEV126:VEV127 VGN126:VGN127 VIF126:VIF127 VJX126:VJX127 VLP126:VLP127 VNH126:VNH127 VOZ126:VOZ127 VQR126:VQR127 VSJ126:VSJ127 VUB126:VUB127 VVT126:VVT127 VXL126:VXL127 VZD126:VZD127 WAV126:WAV127 WCN126:WCN127 WEF126:WEF127 WFX126:WFX127 WHP126:WHP127 WJH126:WJH127 WKZ126:WKZ127 WMR126:WMR127 WOJ126:WOJ127 WQB126:WQB127 WRT126:WRT127 WTL126:WTL127 WVD126:WVD127 WWV126:WWV127 WYN126:WYN127 XAF126:XAF127 XBX126:XBX127 XDP126:XDP127">
    <cfRule type="cellIs" dxfId="395" priority="444" operator="greaterThan">
      <formula>80</formula>
    </cfRule>
  </conditionalFormatting>
  <conditionalFormatting sqref="BQ126:BQ127 DI126:DI127 FA126:FA127 GS126:GS127 IK126:IK127 KC126:KC127 LU126:LU127 NM126:NM127 PE126:PE127 QW126:QW127 SO126:SO127 UG126:UG127 VY126:VY127 XQ126:XQ127 ZI126:ZI127 ABA126:ABA127 ACS126:ACS127 AEK126:AEK127 AGC126:AGC127 AHU126:AHU127 AJM126:AJM127 ALE126:ALE127 AMW126:AMW127 AOO126:AOO127 AQG126:AQG127 ARY126:ARY127 ATQ126:ATQ127 AVI126:AVI127 AXA126:AXA127 AYS126:AYS127 BAK126:BAK127 BCC126:BCC127 BDU126:BDU127 BFM126:BFM127 BHE126:BHE127 BIW126:BIW127 BKO126:BKO127 BMG126:BMG127 BNY126:BNY127 BPQ126:BPQ127 BRI126:BRI127 BTA126:BTA127 BUS126:BUS127 BWK126:BWK127 BYC126:BYC127 BZU126:BZU127 CBM126:CBM127 CDE126:CDE127 CEW126:CEW127 CGO126:CGO127 CIG126:CIG127 CJY126:CJY127 CLQ126:CLQ127 CNI126:CNI127 CPA126:CPA127 CQS126:CQS127 CSK126:CSK127 CUC126:CUC127 CVU126:CVU127 CXM126:CXM127 CZE126:CZE127 DAW126:DAW127 DCO126:DCO127 DEG126:DEG127 DFY126:DFY127 DHQ126:DHQ127 DJI126:DJI127 DLA126:DLA127 DMS126:DMS127 DOK126:DOK127 DQC126:DQC127 DRU126:DRU127 DTM126:DTM127 DVE126:DVE127 DWW126:DWW127 DYO126:DYO127 EAG126:EAG127 EBY126:EBY127 EDQ126:EDQ127 EFI126:EFI127 EHA126:EHA127 EIS126:EIS127 EKK126:EKK127 EMC126:EMC127 ENU126:ENU127 EPM126:EPM127 ERE126:ERE127 ESW126:ESW127 EUO126:EUO127 EWG126:EWG127 EXY126:EXY127 EZQ126:EZQ127 FBI126:FBI127 FDA126:FDA127 FES126:FES127 FGK126:FGK127 FIC126:FIC127 FJU126:FJU127 FLM126:FLM127 FNE126:FNE127 FOW126:FOW127 FQO126:FQO127 FSG126:FSG127 FTY126:FTY127 FVQ126:FVQ127 FXI126:FXI127 FZA126:FZA127 GAS126:GAS127 GCK126:GCK127 GEC126:GEC127 GFU126:GFU127 GHM126:GHM127 GJE126:GJE127 GKW126:GKW127 GMO126:GMO127 GOG126:GOG127 GPY126:GPY127 GRQ126:GRQ127 GTI126:GTI127 GVA126:GVA127 GWS126:GWS127 GYK126:GYK127 HAC126:HAC127 HBU126:HBU127 HDM126:HDM127 HFE126:HFE127 HGW126:HGW127 HIO126:HIO127 HKG126:HKG127 HLY126:HLY127 HNQ126:HNQ127 HPI126:HPI127 HRA126:HRA127 HSS126:HSS127 HUK126:HUK127 HWC126:HWC127 HXU126:HXU127 HZM126:HZM127 IBE126:IBE127 ICW126:ICW127 IEO126:IEO127 IGG126:IGG127 IHY126:IHY127 IJQ126:IJQ127 ILI126:ILI127 INA126:INA127 IOS126:IOS127 IQK126:IQK127 ISC126:ISC127 ITU126:ITU127 IVM126:IVM127 IXE126:IXE127 IYW126:IYW127 JAO126:JAO127 JCG126:JCG127 JDY126:JDY127 JFQ126:JFQ127 JHI126:JHI127 JJA126:JJA127 JKS126:JKS127 JMK126:JMK127 JOC126:JOC127 JPU126:JPU127 JRM126:JRM127 JTE126:JTE127 JUW126:JUW127 JWO126:JWO127 JYG126:JYG127 JZY126:JZY127 KBQ126:KBQ127 KDI126:KDI127 KFA126:KFA127 KGS126:KGS127 KIK126:KIK127 KKC126:KKC127 KLU126:KLU127 KNM126:KNM127 KPE126:KPE127 KQW126:KQW127 KSO126:KSO127 KUG126:KUG127 KVY126:KVY127 KXQ126:KXQ127 KZI126:KZI127 LBA126:LBA127 LCS126:LCS127 LEK126:LEK127 LGC126:LGC127 LHU126:LHU127 LJM126:LJM127 LLE126:LLE127 LMW126:LMW127 LOO126:LOO127 LQG126:LQG127 LRY126:LRY127 LTQ126:LTQ127 LVI126:LVI127 LXA126:LXA127 LYS126:LYS127 MAK126:MAK127 MCC126:MCC127 MDU126:MDU127 MFM126:MFM127 MHE126:MHE127 MIW126:MIW127 MKO126:MKO127 MMG126:MMG127 MNY126:MNY127 MPQ126:MPQ127 MRI126:MRI127 MTA126:MTA127 MUS126:MUS127 MWK126:MWK127 MYC126:MYC127 MZU126:MZU127 NBM126:NBM127 NDE126:NDE127 NEW126:NEW127 NGO126:NGO127 NIG126:NIG127 NJY126:NJY127 NLQ126:NLQ127 NNI126:NNI127 NPA126:NPA127 NQS126:NQS127 NSK126:NSK127 NUC126:NUC127 NVU126:NVU127 NXM126:NXM127 NZE126:NZE127 OAW126:OAW127 OCO126:OCO127 OEG126:OEG127 OFY126:OFY127 OHQ126:OHQ127 OJI126:OJI127 OLA126:OLA127 OMS126:OMS127 OOK126:OOK127 OQC126:OQC127 ORU126:ORU127 OTM126:OTM127 OVE126:OVE127 OWW126:OWW127 OYO126:OYO127 PAG126:PAG127 PBY126:PBY127 PDQ126:PDQ127 PFI126:PFI127 PHA126:PHA127 PIS126:PIS127 PKK126:PKK127 PMC126:PMC127 PNU126:PNU127 PPM126:PPM127 PRE126:PRE127 PSW126:PSW127 PUO126:PUO127 PWG126:PWG127 PXY126:PXY127 PZQ126:PZQ127 QBI126:QBI127 QDA126:QDA127 QES126:QES127 QGK126:QGK127 QIC126:QIC127 QJU126:QJU127 QLM126:QLM127 QNE126:QNE127 QOW126:QOW127 QQO126:QQO127 QSG126:QSG127 QTY126:QTY127 QVQ126:QVQ127 QXI126:QXI127 QZA126:QZA127 RAS126:RAS127 RCK126:RCK127 REC126:REC127 RFU126:RFU127 RHM126:RHM127 RJE126:RJE127 RKW126:RKW127 RMO126:RMO127 ROG126:ROG127 RPY126:RPY127 RRQ126:RRQ127 RTI126:RTI127 RVA126:RVA127 RWS126:RWS127 RYK126:RYK127 SAC126:SAC127 SBU126:SBU127 SDM126:SDM127 SFE126:SFE127 SGW126:SGW127 SIO126:SIO127 SKG126:SKG127 SLY126:SLY127 SNQ126:SNQ127 SPI126:SPI127 SRA126:SRA127 SSS126:SSS127 SUK126:SUK127 SWC126:SWC127 SXU126:SXU127 SZM126:SZM127 TBE126:TBE127 TCW126:TCW127 TEO126:TEO127 TGG126:TGG127 THY126:THY127 TJQ126:TJQ127 TLI126:TLI127 TNA126:TNA127 TOS126:TOS127 TQK126:TQK127 TSC126:TSC127 TTU126:TTU127 TVM126:TVM127 TXE126:TXE127 TYW126:TYW127 UAO126:UAO127 UCG126:UCG127 UDY126:UDY127 UFQ126:UFQ127 UHI126:UHI127 UJA126:UJA127 UKS126:UKS127 UMK126:UMK127 UOC126:UOC127 UPU126:UPU127 URM126:URM127 UTE126:UTE127 UUW126:UUW127 UWO126:UWO127 UYG126:UYG127 UZY126:UZY127 VBQ126:VBQ127 VDI126:VDI127 VFA126:VFA127 VGS126:VGS127 VIK126:VIK127 VKC126:VKC127 VLU126:VLU127 VNM126:VNM127 VPE126:VPE127 VQW126:VQW127 VSO126:VSO127 VUG126:VUG127 VVY126:VVY127 VXQ126:VXQ127 VZI126:VZI127 WBA126:WBA127 WCS126:WCS127 WEK126:WEK127 WGC126:WGC127 WHU126:WHU127 WJM126:WJM127 WLE126:WLE127 WMW126:WMW127 WOO126:WOO127 WQG126:WQG127 WRY126:WRY127 WTQ126:WTQ127 WVI126:WVI127 WXA126:WXA127 WYS126:WYS127 XAK126:XAK127 XCC126:XCC127 XDU126:XDU127">
    <cfRule type="cellIs" dxfId="394" priority="449" operator="lessThan">
      <formula>88.5</formula>
    </cfRule>
  </conditionalFormatting>
  <conditionalFormatting sqref="BQ126:BQ127 DI126:DI127 FA126:FA127 GS126:GS127 IK126:IK127 KC126:KC127 LU126:LU127 NM126:NM127 PE126:PE127 QW126:QW127 SO126:SO127 UG126:UG127 VY126:VY127 XQ126:XQ127 ZI126:ZI127 ABA126:ABA127 ACS126:ACS127 AEK126:AEK127 AGC126:AGC127 AHU126:AHU127 AJM126:AJM127 ALE126:ALE127 AMW126:AMW127 AOO126:AOO127 AQG126:AQG127 ARY126:ARY127 ATQ126:ATQ127 AVI126:AVI127 AXA126:AXA127 AYS126:AYS127 BAK126:BAK127 BCC126:BCC127 BDU126:BDU127 BFM126:BFM127 BHE126:BHE127 BIW126:BIW127 BKO126:BKO127 BMG126:BMG127 BNY126:BNY127 BPQ126:BPQ127 BRI126:BRI127 BTA126:BTA127 BUS126:BUS127 BWK126:BWK127 BYC126:BYC127 BZU126:BZU127 CBM126:CBM127 CDE126:CDE127 CEW126:CEW127 CGO126:CGO127 CIG126:CIG127 CJY126:CJY127 CLQ126:CLQ127 CNI126:CNI127 CPA126:CPA127 CQS126:CQS127 CSK126:CSK127 CUC126:CUC127 CVU126:CVU127 CXM126:CXM127 CZE126:CZE127 DAW126:DAW127 DCO126:DCO127 DEG126:DEG127 DFY126:DFY127 DHQ126:DHQ127 DJI126:DJI127 DLA126:DLA127 DMS126:DMS127 DOK126:DOK127 DQC126:DQC127 DRU126:DRU127 DTM126:DTM127 DVE126:DVE127 DWW126:DWW127 DYO126:DYO127 EAG126:EAG127 EBY126:EBY127 EDQ126:EDQ127 EFI126:EFI127 EHA126:EHA127 EIS126:EIS127 EKK126:EKK127 EMC126:EMC127 ENU126:ENU127 EPM126:EPM127 ERE126:ERE127 ESW126:ESW127 EUO126:EUO127 EWG126:EWG127 EXY126:EXY127 EZQ126:EZQ127 FBI126:FBI127 FDA126:FDA127 FES126:FES127 FGK126:FGK127 FIC126:FIC127 FJU126:FJU127 FLM126:FLM127 FNE126:FNE127 FOW126:FOW127 FQO126:FQO127 FSG126:FSG127 FTY126:FTY127 FVQ126:FVQ127 FXI126:FXI127 FZA126:FZA127 GAS126:GAS127 GCK126:GCK127 GEC126:GEC127 GFU126:GFU127 GHM126:GHM127 GJE126:GJE127 GKW126:GKW127 GMO126:GMO127 GOG126:GOG127 GPY126:GPY127 GRQ126:GRQ127 GTI126:GTI127 GVA126:GVA127 GWS126:GWS127 GYK126:GYK127 HAC126:HAC127 HBU126:HBU127 HDM126:HDM127 HFE126:HFE127 HGW126:HGW127 HIO126:HIO127 HKG126:HKG127 HLY126:HLY127 HNQ126:HNQ127 HPI126:HPI127 HRA126:HRA127 HSS126:HSS127 HUK126:HUK127 HWC126:HWC127 HXU126:HXU127 HZM126:HZM127 IBE126:IBE127 ICW126:ICW127 IEO126:IEO127 IGG126:IGG127 IHY126:IHY127 IJQ126:IJQ127 ILI126:ILI127 INA126:INA127 IOS126:IOS127 IQK126:IQK127 ISC126:ISC127 ITU126:ITU127 IVM126:IVM127 IXE126:IXE127 IYW126:IYW127 JAO126:JAO127 JCG126:JCG127 JDY126:JDY127 JFQ126:JFQ127 JHI126:JHI127 JJA126:JJA127 JKS126:JKS127 JMK126:JMK127 JOC126:JOC127 JPU126:JPU127 JRM126:JRM127 JTE126:JTE127 JUW126:JUW127 JWO126:JWO127 JYG126:JYG127 JZY126:JZY127 KBQ126:KBQ127 KDI126:KDI127 KFA126:KFA127 KGS126:KGS127 KIK126:KIK127 KKC126:KKC127 KLU126:KLU127 KNM126:KNM127 KPE126:KPE127 KQW126:KQW127 KSO126:KSO127 KUG126:KUG127 KVY126:KVY127 KXQ126:KXQ127 KZI126:KZI127 LBA126:LBA127 LCS126:LCS127 LEK126:LEK127 LGC126:LGC127 LHU126:LHU127 LJM126:LJM127 LLE126:LLE127 LMW126:LMW127 LOO126:LOO127 LQG126:LQG127 LRY126:LRY127 LTQ126:LTQ127 LVI126:LVI127 LXA126:LXA127 LYS126:LYS127 MAK126:MAK127 MCC126:MCC127 MDU126:MDU127 MFM126:MFM127 MHE126:MHE127 MIW126:MIW127 MKO126:MKO127 MMG126:MMG127 MNY126:MNY127 MPQ126:MPQ127 MRI126:MRI127 MTA126:MTA127 MUS126:MUS127 MWK126:MWK127 MYC126:MYC127 MZU126:MZU127 NBM126:NBM127 NDE126:NDE127 NEW126:NEW127 NGO126:NGO127 NIG126:NIG127 NJY126:NJY127 NLQ126:NLQ127 NNI126:NNI127 NPA126:NPA127 NQS126:NQS127 NSK126:NSK127 NUC126:NUC127 NVU126:NVU127 NXM126:NXM127 NZE126:NZE127 OAW126:OAW127 OCO126:OCO127 OEG126:OEG127 OFY126:OFY127 OHQ126:OHQ127 OJI126:OJI127 OLA126:OLA127 OMS126:OMS127 OOK126:OOK127 OQC126:OQC127 ORU126:ORU127 OTM126:OTM127 OVE126:OVE127 OWW126:OWW127 OYO126:OYO127 PAG126:PAG127 PBY126:PBY127 PDQ126:PDQ127 PFI126:PFI127 PHA126:PHA127 PIS126:PIS127 PKK126:PKK127 PMC126:PMC127 PNU126:PNU127 PPM126:PPM127 PRE126:PRE127 PSW126:PSW127 PUO126:PUO127 PWG126:PWG127 PXY126:PXY127 PZQ126:PZQ127 QBI126:QBI127 QDA126:QDA127 QES126:QES127 QGK126:QGK127 QIC126:QIC127 QJU126:QJU127 QLM126:QLM127 QNE126:QNE127 QOW126:QOW127 QQO126:QQO127 QSG126:QSG127 QTY126:QTY127 QVQ126:QVQ127 QXI126:QXI127 QZA126:QZA127 RAS126:RAS127 RCK126:RCK127 REC126:REC127 RFU126:RFU127 RHM126:RHM127 RJE126:RJE127 RKW126:RKW127 RMO126:RMO127 ROG126:ROG127 RPY126:RPY127 RRQ126:RRQ127 RTI126:RTI127 RVA126:RVA127 RWS126:RWS127 RYK126:RYK127 SAC126:SAC127 SBU126:SBU127 SDM126:SDM127 SFE126:SFE127 SGW126:SGW127 SIO126:SIO127 SKG126:SKG127 SLY126:SLY127 SNQ126:SNQ127 SPI126:SPI127 SRA126:SRA127 SSS126:SSS127 SUK126:SUK127 SWC126:SWC127 SXU126:SXU127 SZM126:SZM127 TBE126:TBE127 TCW126:TCW127 TEO126:TEO127 TGG126:TGG127 THY126:THY127 TJQ126:TJQ127 TLI126:TLI127 TNA126:TNA127 TOS126:TOS127 TQK126:TQK127 TSC126:TSC127 TTU126:TTU127 TVM126:TVM127 TXE126:TXE127 TYW126:TYW127 UAO126:UAO127 UCG126:UCG127 UDY126:UDY127 UFQ126:UFQ127 UHI126:UHI127 UJA126:UJA127 UKS126:UKS127 UMK126:UMK127 UOC126:UOC127 UPU126:UPU127 URM126:URM127 UTE126:UTE127 UUW126:UUW127 UWO126:UWO127 UYG126:UYG127 UZY126:UZY127 VBQ126:VBQ127 VDI126:VDI127 VFA126:VFA127 VGS126:VGS127 VIK126:VIK127 VKC126:VKC127 VLU126:VLU127 VNM126:VNM127 VPE126:VPE127 VQW126:VQW127 VSO126:VSO127 VUG126:VUG127 VVY126:VVY127 VXQ126:VXQ127 VZI126:VZI127 WBA126:WBA127 WCS126:WCS127 WEK126:WEK127 WGC126:WGC127 WHU126:WHU127 WJM126:WJM127 WLE126:WLE127 WMW126:WMW127 WOO126:WOO127 WQG126:WQG127 WRY126:WRY127 WTQ126:WTQ127 WVI126:WVI127 WXA126:WXA127 WYS126:WYS127 XAK126:XAK127 XCC126:XCC127 XDU126:XDU127">
    <cfRule type="cellIs" dxfId="393" priority="445" operator="greaterThan">
      <formula>89</formula>
    </cfRule>
    <cfRule type="containsBlanks" dxfId="392" priority="446">
      <formula>LEN(TRIM(BQ126))=0</formula>
    </cfRule>
  </conditionalFormatting>
  <conditionalFormatting sqref="BZ126:BZ127 DR126:DR127 FJ126:FJ127 HB126:HB127 IT126:IT127 KL126:KL127 MD126:MD127 NV126:NV127 PN126:PN127 RF126:RF127 SX126:SX127 UP126:UP127 WH126:WH127 XZ126:XZ127 ZR126:ZR127 ABJ126:ABJ127 ADB126:ADB127 AET126:AET127 AGL126:AGL127 AID126:AID127 AJV126:AJV127 ALN126:ALN127 ANF126:ANF127 AOX126:AOX127 AQP126:AQP127 ASH126:ASH127 ATZ126:ATZ127 AVR126:AVR127 AXJ126:AXJ127 AZB126:AZB127 BAT126:BAT127 BCL126:BCL127 BED126:BED127 BFV126:BFV127 BHN126:BHN127 BJF126:BJF127 BKX126:BKX127 BMP126:BMP127 BOH126:BOH127 BPZ126:BPZ127 BRR126:BRR127 BTJ126:BTJ127 BVB126:BVB127 BWT126:BWT127 BYL126:BYL127 CAD126:CAD127 CBV126:CBV127 CDN126:CDN127 CFF126:CFF127 CGX126:CGX127 CIP126:CIP127 CKH126:CKH127 CLZ126:CLZ127 CNR126:CNR127 CPJ126:CPJ127 CRB126:CRB127 CST126:CST127 CUL126:CUL127 CWD126:CWD127 CXV126:CXV127 CZN126:CZN127 DBF126:DBF127 DCX126:DCX127 DEP126:DEP127 DGH126:DGH127 DHZ126:DHZ127 DJR126:DJR127 DLJ126:DLJ127 DNB126:DNB127 DOT126:DOT127 DQL126:DQL127 DSD126:DSD127 DTV126:DTV127 DVN126:DVN127 DXF126:DXF127 DYX126:DYX127 EAP126:EAP127 ECH126:ECH127 EDZ126:EDZ127 EFR126:EFR127 EHJ126:EHJ127 EJB126:EJB127 EKT126:EKT127 EML126:EML127 EOD126:EOD127 EPV126:EPV127 ERN126:ERN127 ETF126:ETF127 EUX126:EUX127 EWP126:EWP127 EYH126:EYH127 EZZ126:EZZ127 FBR126:FBR127 FDJ126:FDJ127 FFB126:FFB127 FGT126:FGT127 FIL126:FIL127 FKD126:FKD127 FLV126:FLV127 FNN126:FNN127 FPF126:FPF127 FQX126:FQX127 FSP126:FSP127 FUH126:FUH127 FVZ126:FVZ127 FXR126:FXR127 FZJ126:FZJ127 GBB126:GBB127 GCT126:GCT127 GEL126:GEL127 GGD126:GGD127 GHV126:GHV127 GJN126:GJN127 GLF126:GLF127 GMX126:GMX127 GOP126:GOP127 GQH126:GQH127 GRZ126:GRZ127 GTR126:GTR127 GVJ126:GVJ127 GXB126:GXB127 GYT126:GYT127 HAL126:HAL127 HCD126:HCD127 HDV126:HDV127 HFN126:HFN127 HHF126:HHF127 HIX126:HIX127 HKP126:HKP127 HMH126:HMH127 HNZ126:HNZ127 HPR126:HPR127 HRJ126:HRJ127 HTB126:HTB127 HUT126:HUT127 HWL126:HWL127 HYD126:HYD127 HZV126:HZV127 IBN126:IBN127 IDF126:IDF127 IEX126:IEX127 IGP126:IGP127 IIH126:IIH127 IJZ126:IJZ127 ILR126:ILR127 INJ126:INJ127 IPB126:IPB127 IQT126:IQT127 ISL126:ISL127 IUD126:IUD127 IVV126:IVV127 IXN126:IXN127 IZF126:IZF127 JAX126:JAX127 JCP126:JCP127 JEH126:JEH127 JFZ126:JFZ127 JHR126:JHR127 JJJ126:JJJ127 JLB126:JLB127 JMT126:JMT127 JOL126:JOL127 JQD126:JQD127 JRV126:JRV127 JTN126:JTN127 JVF126:JVF127 JWX126:JWX127 JYP126:JYP127 KAH126:KAH127 KBZ126:KBZ127 KDR126:KDR127 KFJ126:KFJ127 KHB126:KHB127 KIT126:KIT127 KKL126:KKL127 KMD126:KMD127 KNV126:KNV127 KPN126:KPN127 KRF126:KRF127 KSX126:KSX127 KUP126:KUP127 KWH126:KWH127 KXZ126:KXZ127 KZR126:KZR127 LBJ126:LBJ127 LDB126:LDB127 LET126:LET127 LGL126:LGL127 LID126:LID127 LJV126:LJV127 LLN126:LLN127 LNF126:LNF127 LOX126:LOX127 LQP126:LQP127 LSH126:LSH127 LTZ126:LTZ127 LVR126:LVR127 LXJ126:LXJ127 LZB126:LZB127 MAT126:MAT127 MCL126:MCL127 MED126:MED127 MFV126:MFV127 MHN126:MHN127 MJF126:MJF127 MKX126:MKX127 MMP126:MMP127 MOH126:MOH127 MPZ126:MPZ127 MRR126:MRR127 MTJ126:MTJ127 MVB126:MVB127 MWT126:MWT127 MYL126:MYL127 NAD126:NAD127 NBV126:NBV127 NDN126:NDN127 NFF126:NFF127 NGX126:NGX127 NIP126:NIP127 NKH126:NKH127 NLZ126:NLZ127 NNR126:NNR127 NPJ126:NPJ127 NRB126:NRB127 NST126:NST127 NUL126:NUL127 NWD126:NWD127 NXV126:NXV127 NZN126:NZN127 OBF126:OBF127 OCX126:OCX127 OEP126:OEP127 OGH126:OGH127 OHZ126:OHZ127 OJR126:OJR127 OLJ126:OLJ127 ONB126:ONB127 OOT126:OOT127 OQL126:OQL127 OSD126:OSD127 OTV126:OTV127 OVN126:OVN127 OXF126:OXF127 OYX126:OYX127 PAP126:PAP127 PCH126:PCH127 PDZ126:PDZ127 PFR126:PFR127 PHJ126:PHJ127 PJB126:PJB127 PKT126:PKT127 PML126:PML127 POD126:POD127 PPV126:PPV127 PRN126:PRN127 PTF126:PTF127 PUX126:PUX127 PWP126:PWP127 PYH126:PYH127 PZZ126:PZZ127 QBR126:QBR127 QDJ126:QDJ127 QFB126:QFB127 QGT126:QGT127 QIL126:QIL127 QKD126:QKD127 QLV126:QLV127 QNN126:QNN127 QPF126:QPF127 QQX126:QQX127 QSP126:QSP127 QUH126:QUH127 QVZ126:QVZ127 QXR126:QXR127 QZJ126:QZJ127 RBB126:RBB127 RCT126:RCT127 REL126:REL127 RGD126:RGD127 RHV126:RHV127 RJN126:RJN127 RLF126:RLF127 RMX126:RMX127 ROP126:ROP127 RQH126:RQH127 RRZ126:RRZ127 RTR126:RTR127 RVJ126:RVJ127 RXB126:RXB127 RYT126:RYT127 SAL126:SAL127 SCD126:SCD127 SDV126:SDV127 SFN126:SFN127 SHF126:SHF127 SIX126:SIX127 SKP126:SKP127 SMH126:SMH127 SNZ126:SNZ127 SPR126:SPR127 SRJ126:SRJ127 STB126:STB127 SUT126:SUT127 SWL126:SWL127 SYD126:SYD127 SZV126:SZV127 TBN126:TBN127 TDF126:TDF127 TEX126:TEX127 TGP126:TGP127 TIH126:TIH127 TJZ126:TJZ127 TLR126:TLR127 TNJ126:TNJ127 TPB126:TPB127 TQT126:TQT127 TSL126:TSL127 TUD126:TUD127 TVV126:TVV127 TXN126:TXN127 TZF126:TZF127 UAX126:UAX127 UCP126:UCP127 UEH126:UEH127 UFZ126:UFZ127 UHR126:UHR127 UJJ126:UJJ127 ULB126:ULB127 UMT126:UMT127 UOL126:UOL127 UQD126:UQD127 URV126:URV127 UTN126:UTN127 UVF126:UVF127 UWX126:UWX127 UYP126:UYP127 VAH126:VAH127 VBZ126:VBZ127 VDR126:VDR127 VFJ126:VFJ127 VHB126:VHB127 VIT126:VIT127 VKL126:VKL127 VMD126:VMD127 VNV126:VNV127 VPN126:VPN127 VRF126:VRF127 VSX126:VSX127 VUP126:VUP127 VWH126:VWH127 VXZ126:VXZ127 VZR126:VZR127 WBJ126:WBJ127 WDB126:WDB127 WET126:WET127 WGL126:WGL127 WID126:WID127 WJV126:WJV127 WLN126:WLN127 WNF126:WNF127 WOX126:WOX127 WQP126:WQP127 WSH126:WSH127 WTZ126:WTZ127 WVR126:WVR127 WXJ126:WXJ127 WZB126:WZB127 XAT126:XAT127 XCL126:XCL127 XED126:XED127">
    <cfRule type="containsBlanks" dxfId="391" priority="447">
      <formula>LEN(TRIM(BZ126))=0</formula>
    </cfRule>
  </conditionalFormatting>
  <conditionalFormatting sqref="BZ126:BZ127 DR126:DR127 FJ126:FJ127 HB126:HB127 IT126:IT127 KL126:KL127 MD126:MD127 NV126:NV127 PN126:PN127 RF126:RF127 SX126:SX127 UP126:UP127 WH126:WH127 XZ126:XZ127 ZR126:ZR127 ABJ126:ABJ127 ADB126:ADB127 AET126:AET127 AGL126:AGL127 AID126:AID127 AJV126:AJV127 ALN126:ALN127 ANF126:ANF127 AOX126:AOX127 AQP126:AQP127 ASH126:ASH127 ATZ126:ATZ127 AVR126:AVR127 AXJ126:AXJ127 AZB126:AZB127 BAT126:BAT127 BCL126:BCL127 BED126:BED127 BFV126:BFV127 BHN126:BHN127 BJF126:BJF127 BKX126:BKX127 BMP126:BMP127 BOH126:BOH127 BPZ126:BPZ127 BRR126:BRR127 BTJ126:BTJ127 BVB126:BVB127 BWT126:BWT127 BYL126:BYL127 CAD126:CAD127 CBV126:CBV127 CDN126:CDN127 CFF126:CFF127 CGX126:CGX127 CIP126:CIP127 CKH126:CKH127 CLZ126:CLZ127 CNR126:CNR127 CPJ126:CPJ127 CRB126:CRB127 CST126:CST127 CUL126:CUL127 CWD126:CWD127 CXV126:CXV127 CZN126:CZN127 DBF126:DBF127 DCX126:DCX127 DEP126:DEP127 DGH126:DGH127 DHZ126:DHZ127 DJR126:DJR127 DLJ126:DLJ127 DNB126:DNB127 DOT126:DOT127 DQL126:DQL127 DSD126:DSD127 DTV126:DTV127 DVN126:DVN127 DXF126:DXF127 DYX126:DYX127 EAP126:EAP127 ECH126:ECH127 EDZ126:EDZ127 EFR126:EFR127 EHJ126:EHJ127 EJB126:EJB127 EKT126:EKT127 EML126:EML127 EOD126:EOD127 EPV126:EPV127 ERN126:ERN127 ETF126:ETF127 EUX126:EUX127 EWP126:EWP127 EYH126:EYH127 EZZ126:EZZ127 FBR126:FBR127 FDJ126:FDJ127 FFB126:FFB127 FGT126:FGT127 FIL126:FIL127 FKD126:FKD127 FLV126:FLV127 FNN126:FNN127 FPF126:FPF127 FQX126:FQX127 FSP126:FSP127 FUH126:FUH127 FVZ126:FVZ127 FXR126:FXR127 FZJ126:FZJ127 GBB126:GBB127 GCT126:GCT127 GEL126:GEL127 GGD126:GGD127 GHV126:GHV127 GJN126:GJN127 GLF126:GLF127 GMX126:GMX127 GOP126:GOP127 GQH126:GQH127 GRZ126:GRZ127 GTR126:GTR127 GVJ126:GVJ127 GXB126:GXB127 GYT126:GYT127 HAL126:HAL127 HCD126:HCD127 HDV126:HDV127 HFN126:HFN127 HHF126:HHF127 HIX126:HIX127 HKP126:HKP127 HMH126:HMH127 HNZ126:HNZ127 HPR126:HPR127 HRJ126:HRJ127 HTB126:HTB127 HUT126:HUT127 HWL126:HWL127 HYD126:HYD127 HZV126:HZV127 IBN126:IBN127 IDF126:IDF127 IEX126:IEX127 IGP126:IGP127 IIH126:IIH127 IJZ126:IJZ127 ILR126:ILR127 INJ126:INJ127 IPB126:IPB127 IQT126:IQT127 ISL126:ISL127 IUD126:IUD127 IVV126:IVV127 IXN126:IXN127 IZF126:IZF127 JAX126:JAX127 JCP126:JCP127 JEH126:JEH127 JFZ126:JFZ127 JHR126:JHR127 JJJ126:JJJ127 JLB126:JLB127 JMT126:JMT127 JOL126:JOL127 JQD126:JQD127 JRV126:JRV127 JTN126:JTN127 JVF126:JVF127 JWX126:JWX127 JYP126:JYP127 KAH126:KAH127 KBZ126:KBZ127 KDR126:KDR127 KFJ126:KFJ127 KHB126:KHB127 KIT126:KIT127 KKL126:KKL127 KMD126:KMD127 KNV126:KNV127 KPN126:KPN127 KRF126:KRF127 KSX126:KSX127 KUP126:KUP127 KWH126:KWH127 KXZ126:KXZ127 KZR126:KZR127 LBJ126:LBJ127 LDB126:LDB127 LET126:LET127 LGL126:LGL127 LID126:LID127 LJV126:LJV127 LLN126:LLN127 LNF126:LNF127 LOX126:LOX127 LQP126:LQP127 LSH126:LSH127 LTZ126:LTZ127 LVR126:LVR127 LXJ126:LXJ127 LZB126:LZB127 MAT126:MAT127 MCL126:MCL127 MED126:MED127 MFV126:MFV127 MHN126:MHN127 MJF126:MJF127 MKX126:MKX127 MMP126:MMP127 MOH126:MOH127 MPZ126:MPZ127 MRR126:MRR127 MTJ126:MTJ127 MVB126:MVB127 MWT126:MWT127 MYL126:MYL127 NAD126:NAD127 NBV126:NBV127 NDN126:NDN127 NFF126:NFF127 NGX126:NGX127 NIP126:NIP127 NKH126:NKH127 NLZ126:NLZ127 NNR126:NNR127 NPJ126:NPJ127 NRB126:NRB127 NST126:NST127 NUL126:NUL127 NWD126:NWD127 NXV126:NXV127 NZN126:NZN127 OBF126:OBF127 OCX126:OCX127 OEP126:OEP127 OGH126:OGH127 OHZ126:OHZ127 OJR126:OJR127 OLJ126:OLJ127 ONB126:ONB127 OOT126:OOT127 OQL126:OQL127 OSD126:OSD127 OTV126:OTV127 OVN126:OVN127 OXF126:OXF127 OYX126:OYX127 PAP126:PAP127 PCH126:PCH127 PDZ126:PDZ127 PFR126:PFR127 PHJ126:PHJ127 PJB126:PJB127 PKT126:PKT127 PML126:PML127 POD126:POD127 PPV126:PPV127 PRN126:PRN127 PTF126:PTF127 PUX126:PUX127 PWP126:PWP127 PYH126:PYH127 PZZ126:PZZ127 QBR126:QBR127 QDJ126:QDJ127 QFB126:QFB127 QGT126:QGT127 QIL126:QIL127 QKD126:QKD127 QLV126:QLV127 QNN126:QNN127 QPF126:QPF127 QQX126:QQX127 QSP126:QSP127 QUH126:QUH127 QVZ126:QVZ127 QXR126:QXR127 QZJ126:QZJ127 RBB126:RBB127 RCT126:RCT127 REL126:REL127 RGD126:RGD127 RHV126:RHV127 RJN126:RJN127 RLF126:RLF127 RMX126:RMX127 ROP126:ROP127 RQH126:RQH127 RRZ126:RRZ127 RTR126:RTR127 RVJ126:RVJ127 RXB126:RXB127 RYT126:RYT127 SAL126:SAL127 SCD126:SCD127 SDV126:SDV127 SFN126:SFN127 SHF126:SHF127 SIX126:SIX127 SKP126:SKP127 SMH126:SMH127 SNZ126:SNZ127 SPR126:SPR127 SRJ126:SRJ127 STB126:STB127 SUT126:SUT127 SWL126:SWL127 SYD126:SYD127 SZV126:SZV127 TBN126:TBN127 TDF126:TDF127 TEX126:TEX127 TGP126:TGP127 TIH126:TIH127 TJZ126:TJZ127 TLR126:TLR127 TNJ126:TNJ127 TPB126:TPB127 TQT126:TQT127 TSL126:TSL127 TUD126:TUD127 TVV126:TVV127 TXN126:TXN127 TZF126:TZF127 UAX126:UAX127 UCP126:UCP127 UEH126:UEH127 UFZ126:UFZ127 UHR126:UHR127 UJJ126:UJJ127 ULB126:ULB127 UMT126:UMT127 UOL126:UOL127 UQD126:UQD127 URV126:URV127 UTN126:UTN127 UVF126:UVF127 UWX126:UWX127 UYP126:UYP127 VAH126:VAH127 VBZ126:VBZ127 VDR126:VDR127 VFJ126:VFJ127 VHB126:VHB127 VIT126:VIT127 VKL126:VKL127 VMD126:VMD127 VNV126:VNV127 VPN126:VPN127 VRF126:VRF127 VSX126:VSX127 VUP126:VUP127 VWH126:VWH127 VXZ126:VXZ127 VZR126:VZR127 WBJ126:WBJ127 WDB126:WDB127 WET126:WET127 WGL126:WGL127 WID126:WID127 WJV126:WJV127 WLN126:WLN127 WNF126:WNF127 WOX126:WOX127 WQP126:WQP127 WSH126:WSH127 WTZ126:WTZ127 WVR126:WVR127 WXJ126:WXJ127 WZB126:WZB127 XAT126:XAT127 XCL126:XCL127 XED126:XED127 BX2:BX52 DM2:DM52 FB2:FB52 GQ2:GQ52 IF2:IF52 JU2:JU52 LJ2:LJ52 MY2:MY52 ON2:ON52 QC2:QC52 RR2:RR52 TG2:TG52 UV2:UV52 WK2:WK52 XZ2:XZ52 ZO2:ZO52 ABD2:ABD52 ACS2:ACS52 AEH2:AEH52 AFW2:AFW52 AHL2:AHL52 AJA2:AJA52 AKP2:AKP52 AME2:AME52 ANT2:ANT52 API2:API52 AQX2:AQX52 ASM2:ASM52 AUB2:AUB52 AVQ2:AVQ52 AXF2:AXF52 AYU2:AYU52 BAJ2:BAJ52 BBY2:BBY52 BDN2:BDN52 BFC2:BFC52 BGR2:BGR52 BIG2:BIG52 BJV2:BJV52 BLK2:BLK52 BMZ2:BMZ52 BOO2:BOO52 BQD2:BQD52 BRS2:BRS52 BTH2:BTH52 BUW2:BUW52 BWL2:BWL52 BYA2:BYA52 BZP2:BZP52 CBE2:CBE52 CCT2:CCT52 CEI2:CEI52 CFX2:CFX52 CHM2:CHM52 CJB2:CJB52 CKQ2:CKQ52 CMF2:CMF52 CNU2:CNU52 CPJ2:CPJ52 CQY2:CQY52 CSN2:CSN52 CUC2:CUC52 CVR2:CVR52 CXG2:CXG52 CYV2:CYV52 DAK2:DAK52 DBZ2:DBZ52 DDO2:DDO52 DFD2:DFD52 DGS2:DGS52 DIH2:DIH52 DJW2:DJW52 DLL2:DLL52 DNA2:DNA52 DOP2:DOP52 DQE2:DQE52 DRT2:DRT52 DTI2:DTI52 DUX2:DUX52 DWM2:DWM52 DYB2:DYB52 DZQ2:DZQ52 EBF2:EBF52 ECU2:ECU52 EEJ2:EEJ52 EFY2:EFY52 EHN2:EHN52 EJC2:EJC52 EKR2:EKR52 EMG2:EMG52 ENV2:ENV52 EPK2:EPK52 EQZ2:EQZ52 ESO2:ESO52 EUD2:EUD52 EVS2:EVS52 EXH2:EXH52 EYW2:EYW52 FAL2:FAL52 FCA2:FCA52 FDP2:FDP52 FFE2:FFE52 FGT2:FGT52 FII2:FII52 FJX2:FJX52 FLM2:FLM52 FNB2:FNB52 FOQ2:FOQ52 FQF2:FQF52 FRU2:FRU52 FTJ2:FTJ52 FUY2:FUY52 FWN2:FWN52 FYC2:FYC52 FZR2:FZR52 GBG2:GBG52 GCV2:GCV52 GEK2:GEK52 GFZ2:GFZ52 GHO2:GHO52 GJD2:GJD52 GKS2:GKS52 GMH2:GMH52 GNW2:GNW52 GPL2:GPL52 GRA2:GRA52 GSP2:GSP52 GUE2:GUE52 GVT2:GVT52 GXI2:GXI52 GYX2:GYX52 HAM2:HAM52 HCB2:HCB52 HDQ2:HDQ52 HFF2:HFF52 HGU2:HGU52 HIJ2:HIJ52 HJY2:HJY52 HLN2:HLN52 HNC2:HNC52 HOR2:HOR52 HQG2:HQG52 HRV2:HRV52 HTK2:HTK52 HUZ2:HUZ52 HWO2:HWO52 HYD2:HYD52 HZS2:HZS52 IBH2:IBH52 ICW2:ICW52 IEL2:IEL52 IGA2:IGA52 IHP2:IHP52 IJE2:IJE52 IKT2:IKT52 IMI2:IMI52 INX2:INX52 IPM2:IPM52 IRB2:IRB52 ISQ2:ISQ52 IUF2:IUF52 IVU2:IVU52 IXJ2:IXJ52 IYY2:IYY52 JAN2:JAN52 JCC2:JCC52 JDR2:JDR52 JFG2:JFG52 JGV2:JGV52 JIK2:JIK52 JJZ2:JJZ52 JLO2:JLO52 JND2:JND52 JOS2:JOS52 JQH2:JQH52 JRW2:JRW52 JTL2:JTL52 JVA2:JVA52 JWP2:JWP52 JYE2:JYE52 JZT2:JZT52 KBI2:KBI52 KCX2:KCX52 KEM2:KEM52 KGB2:KGB52 KHQ2:KHQ52 KJF2:KJF52 KKU2:KKU52 KMJ2:KMJ52 KNY2:KNY52 KPN2:KPN52 KRC2:KRC52 KSR2:KSR52 KUG2:KUG52 KVV2:KVV52 KXK2:KXK52 KYZ2:KYZ52 LAO2:LAO52 LCD2:LCD52 LDS2:LDS52 LFH2:LFH52 LGW2:LGW52 LIL2:LIL52 LKA2:LKA52 LLP2:LLP52 LNE2:LNE52 LOT2:LOT52 LQI2:LQI52 LRX2:LRX52 LTM2:LTM52 LVB2:LVB52 LWQ2:LWQ52 LYF2:LYF52 LZU2:LZU52 MBJ2:MBJ52 MCY2:MCY52 MEN2:MEN52 MGC2:MGC52 MHR2:MHR52 MJG2:MJG52 MKV2:MKV52 MMK2:MMK52 MNZ2:MNZ52 MPO2:MPO52 MRD2:MRD52 MSS2:MSS52 MUH2:MUH52 MVW2:MVW52 MXL2:MXL52 MZA2:MZA52 NAP2:NAP52 NCE2:NCE52 NDT2:NDT52 NFI2:NFI52 NGX2:NGX52 NIM2:NIM52 NKB2:NKB52 NLQ2:NLQ52 NNF2:NNF52 NOU2:NOU52 NQJ2:NQJ52 NRY2:NRY52 NTN2:NTN52 NVC2:NVC52 NWR2:NWR52 NYG2:NYG52 NZV2:NZV52 OBK2:OBK52 OCZ2:OCZ52 OEO2:OEO52 OGD2:OGD52 OHS2:OHS52 OJH2:OJH52 OKW2:OKW52 OML2:OML52 OOA2:OOA52 OPP2:OPP52 ORE2:ORE52 OST2:OST52 OUI2:OUI52 OVX2:OVX52 OXM2:OXM52 OZB2:OZB52 PAQ2:PAQ52 PCF2:PCF52 PDU2:PDU52 PFJ2:PFJ52 PGY2:PGY52 PIN2:PIN52 PKC2:PKC52 PLR2:PLR52 PNG2:PNG52 POV2:POV52 PQK2:PQK52 PRZ2:PRZ52 PTO2:PTO52 PVD2:PVD52 PWS2:PWS52 PYH2:PYH52 PZW2:PZW52 QBL2:QBL52 QDA2:QDA52 QEP2:QEP52 QGE2:QGE52 QHT2:QHT52 QJI2:QJI52 QKX2:QKX52 QMM2:QMM52 QOB2:QOB52 QPQ2:QPQ52 QRF2:QRF52 QSU2:QSU52 QUJ2:QUJ52 QVY2:QVY52 QXN2:QXN52 QZC2:QZC52 RAR2:RAR52 RCG2:RCG52 RDV2:RDV52 RFK2:RFK52 RGZ2:RGZ52 RIO2:RIO52 RKD2:RKD52 RLS2:RLS52 RNH2:RNH52 ROW2:ROW52 RQL2:RQL52 RSA2:RSA52 RTP2:RTP52 RVE2:RVE52 RWT2:RWT52 RYI2:RYI52 RZX2:RZX52 SBM2:SBM52 SDB2:SDB52 SEQ2:SEQ52 SGF2:SGF52 SHU2:SHU52 SJJ2:SJJ52 SKY2:SKY52 SMN2:SMN52 SOC2:SOC52 SPR2:SPR52 SRG2:SRG52 SSV2:SSV52 SUK2:SUK52 SVZ2:SVZ52 SXO2:SXO52 SZD2:SZD52 TAS2:TAS52 TCH2:TCH52 TDW2:TDW52 TFL2:TFL52 THA2:THA52 TIP2:TIP52 TKE2:TKE52 TLT2:TLT52 TNI2:TNI52 TOX2:TOX52 TQM2:TQM52 TSB2:TSB52 TTQ2:TTQ52 TVF2:TVF52 TWU2:TWU52 TYJ2:TYJ52 TZY2:TZY52 UBN2:UBN52 UDC2:UDC52 UER2:UER52 UGG2:UGG52 UHV2:UHV52 UJK2:UJK52 UKZ2:UKZ52 UMO2:UMO52 UOD2:UOD52 UPS2:UPS52 URH2:URH52 USW2:USW52 UUL2:UUL52 UWA2:UWA52 UXP2:UXP52 UZE2:UZE52 VAT2:VAT52 VCI2:VCI52 VDX2:VDX52 VFM2:VFM52 VHB2:VHB52 VIQ2:VIQ52 VKF2:VKF52 VLU2:VLU52 VNJ2:VNJ52 VOY2:VOY52 VQN2:VQN52 VSC2:VSC52 VTR2:VTR52 VVG2:VVG52 VWV2:VWV52 VYK2:VYK52 VZZ2:VZZ52 WBO2:WBO52 WDD2:WDD52 WES2:WES52 WGH2:WGH52 WHW2:WHW52 WJL2:WJL52 WLA2:WLA52 WMP2:WMP52 WOE2:WOE52 WPT2:WPT52 WRI2:WRI52 WSX2:WSX52 WUM2:WUM52 WWB2:WWB52 WXQ2:WXQ52 WZF2:WZF52 XAU2:XAU52 XCJ2:XCJ52 XDY2:XDY52">
    <cfRule type="cellIs" dxfId="390" priority="451" operator="greaterThan">
      <formula>1.5</formula>
    </cfRule>
  </conditionalFormatting>
  <conditionalFormatting sqref="BZ126:BZ127 DR126:DR127 FJ126:FJ127 HB126:HB127 IT126:IT127 KL126:KL127 MD126:MD127 NV126:NV127 PN126:PN127 RF126:RF127 SX126:SX127 UP126:UP127 WH126:WH127 XZ126:XZ127 ZR126:ZR127 ABJ126:ABJ127 ADB126:ADB127 AET126:AET127 AGL126:AGL127 AID126:AID127 AJV126:AJV127 ALN126:ALN127 ANF126:ANF127 AOX126:AOX127 AQP126:AQP127 ASH126:ASH127 ATZ126:ATZ127 AVR126:AVR127 AXJ126:AXJ127 AZB126:AZB127 BAT126:BAT127 BCL126:BCL127 BED126:BED127 BFV126:BFV127 BHN126:BHN127 BJF126:BJF127 BKX126:BKX127 BMP126:BMP127 BOH126:BOH127 BPZ126:BPZ127 BRR126:BRR127 BTJ126:BTJ127 BVB126:BVB127 BWT126:BWT127 BYL126:BYL127 CAD126:CAD127 CBV126:CBV127 CDN126:CDN127 CFF126:CFF127 CGX126:CGX127 CIP126:CIP127 CKH126:CKH127 CLZ126:CLZ127 CNR126:CNR127 CPJ126:CPJ127 CRB126:CRB127 CST126:CST127 CUL126:CUL127 CWD126:CWD127 CXV126:CXV127 CZN126:CZN127 DBF126:DBF127 DCX126:DCX127 DEP126:DEP127 DGH126:DGH127 DHZ126:DHZ127 DJR126:DJR127 DLJ126:DLJ127 DNB126:DNB127 DOT126:DOT127 DQL126:DQL127 DSD126:DSD127 DTV126:DTV127 DVN126:DVN127 DXF126:DXF127 DYX126:DYX127 EAP126:EAP127 ECH126:ECH127 EDZ126:EDZ127 EFR126:EFR127 EHJ126:EHJ127 EJB126:EJB127 EKT126:EKT127 EML126:EML127 EOD126:EOD127 EPV126:EPV127 ERN126:ERN127 ETF126:ETF127 EUX126:EUX127 EWP126:EWP127 EYH126:EYH127 EZZ126:EZZ127 FBR126:FBR127 FDJ126:FDJ127 FFB126:FFB127 FGT126:FGT127 FIL126:FIL127 FKD126:FKD127 FLV126:FLV127 FNN126:FNN127 FPF126:FPF127 FQX126:FQX127 FSP126:FSP127 FUH126:FUH127 FVZ126:FVZ127 FXR126:FXR127 FZJ126:FZJ127 GBB126:GBB127 GCT126:GCT127 GEL126:GEL127 GGD126:GGD127 GHV126:GHV127 GJN126:GJN127 GLF126:GLF127 GMX126:GMX127 GOP126:GOP127 GQH126:GQH127 GRZ126:GRZ127 GTR126:GTR127 GVJ126:GVJ127 GXB126:GXB127 GYT126:GYT127 HAL126:HAL127 HCD126:HCD127 HDV126:HDV127 HFN126:HFN127 HHF126:HHF127 HIX126:HIX127 HKP126:HKP127 HMH126:HMH127 HNZ126:HNZ127 HPR126:HPR127 HRJ126:HRJ127 HTB126:HTB127 HUT126:HUT127 HWL126:HWL127 HYD126:HYD127 HZV126:HZV127 IBN126:IBN127 IDF126:IDF127 IEX126:IEX127 IGP126:IGP127 IIH126:IIH127 IJZ126:IJZ127 ILR126:ILR127 INJ126:INJ127 IPB126:IPB127 IQT126:IQT127 ISL126:ISL127 IUD126:IUD127 IVV126:IVV127 IXN126:IXN127 IZF126:IZF127 JAX126:JAX127 JCP126:JCP127 JEH126:JEH127 JFZ126:JFZ127 JHR126:JHR127 JJJ126:JJJ127 JLB126:JLB127 JMT126:JMT127 JOL126:JOL127 JQD126:JQD127 JRV126:JRV127 JTN126:JTN127 JVF126:JVF127 JWX126:JWX127 JYP126:JYP127 KAH126:KAH127 KBZ126:KBZ127 KDR126:KDR127 KFJ126:KFJ127 KHB126:KHB127 KIT126:KIT127 KKL126:KKL127 KMD126:KMD127 KNV126:KNV127 KPN126:KPN127 KRF126:KRF127 KSX126:KSX127 KUP126:KUP127 KWH126:KWH127 KXZ126:KXZ127 KZR126:KZR127 LBJ126:LBJ127 LDB126:LDB127 LET126:LET127 LGL126:LGL127 LID126:LID127 LJV126:LJV127 LLN126:LLN127 LNF126:LNF127 LOX126:LOX127 LQP126:LQP127 LSH126:LSH127 LTZ126:LTZ127 LVR126:LVR127 LXJ126:LXJ127 LZB126:LZB127 MAT126:MAT127 MCL126:MCL127 MED126:MED127 MFV126:MFV127 MHN126:MHN127 MJF126:MJF127 MKX126:MKX127 MMP126:MMP127 MOH126:MOH127 MPZ126:MPZ127 MRR126:MRR127 MTJ126:MTJ127 MVB126:MVB127 MWT126:MWT127 MYL126:MYL127 NAD126:NAD127 NBV126:NBV127 NDN126:NDN127 NFF126:NFF127 NGX126:NGX127 NIP126:NIP127 NKH126:NKH127 NLZ126:NLZ127 NNR126:NNR127 NPJ126:NPJ127 NRB126:NRB127 NST126:NST127 NUL126:NUL127 NWD126:NWD127 NXV126:NXV127 NZN126:NZN127 OBF126:OBF127 OCX126:OCX127 OEP126:OEP127 OGH126:OGH127 OHZ126:OHZ127 OJR126:OJR127 OLJ126:OLJ127 ONB126:ONB127 OOT126:OOT127 OQL126:OQL127 OSD126:OSD127 OTV126:OTV127 OVN126:OVN127 OXF126:OXF127 OYX126:OYX127 PAP126:PAP127 PCH126:PCH127 PDZ126:PDZ127 PFR126:PFR127 PHJ126:PHJ127 PJB126:PJB127 PKT126:PKT127 PML126:PML127 POD126:POD127 PPV126:PPV127 PRN126:PRN127 PTF126:PTF127 PUX126:PUX127 PWP126:PWP127 PYH126:PYH127 PZZ126:PZZ127 QBR126:QBR127 QDJ126:QDJ127 QFB126:QFB127 QGT126:QGT127 QIL126:QIL127 QKD126:QKD127 QLV126:QLV127 QNN126:QNN127 QPF126:QPF127 QQX126:QQX127 QSP126:QSP127 QUH126:QUH127 QVZ126:QVZ127 QXR126:QXR127 QZJ126:QZJ127 RBB126:RBB127 RCT126:RCT127 REL126:REL127 RGD126:RGD127 RHV126:RHV127 RJN126:RJN127 RLF126:RLF127 RMX126:RMX127 ROP126:ROP127 RQH126:RQH127 RRZ126:RRZ127 RTR126:RTR127 RVJ126:RVJ127 RXB126:RXB127 RYT126:RYT127 SAL126:SAL127 SCD126:SCD127 SDV126:SDV127 SFN126:SFN127 SHF126:SHF127 SIX126:SIX127 SKP126:SKP127 SMH126:SMH127 SNZ126:SNZ127 SPR126:SPR127 SRJ126:SRJ127 STB126:STB127 SUT126:SUT127 SWL126:SWL127 SYD126:SYD127 SZV126:SZV127 TBN126:TBN127 TDF126:TDF127 TEX126:TEX127 TGP126:TGP127 TIH126:TIH127 TJZ126:TJZ127 TLR126:TLR127 TNJ126:TNJ127 TPB126:TPB127 TQT126:TQT127 TSL126:TSL127 TUD126:TUD127 TVV126:TVV127 TXN126:TXN127 TZF126:TZF127 UAX126:UAX127 UCP126:UCP127 UEH126:UEH127 UFZ126:UFZ127 UHR126:UHR127 UJJ126:UJJ127 ULB126:ULB127 UMT126:UMT127 UOL126:UOL127 UQD126:UQD127 URV126:URV127 UTN126:UTN127 UVF126:UVF127 UWX126:UWX127 UYP126:UYP127 VAH126:VAH127 VBZ126:VBZ127 VDR126:VDR127 VFJ126:VFJ127 VHB126:VHB127 VIT126:VIT127 VKL126:VKL127 VMD126:VMD127 VNV126:VNV127 VPN126:VPN127 VRF126:VRF127 VSX126:VSX127 VUP126:VUP127 VWH126:VWH127 VXZ126:VXZ127 VZR126:VZR127 WBJ126:WBJ127 WDB126:WDB127 WET126:WET127 WGL126:WGL127 WID126:WID127 WJV126:WJV127 WLN126:WLN127 WNF126:WNF127 WOX126:WOX127 WQP126:WQP127 WSH126:WSH127 WTZ126:WTZ127 WVR126:WVR127 WXJ126:WXJ127 WZB126:WZB127 XAT126:XAT127 XCL126:XCL127 XED126:XED127">
    <cfRule type="cellIs" dxfId="389" priority="448" operator="lessThan">
      <formula>1.5</formula>
    </cfRule>
  </conditionalFormatting>
  <conditionalFormatting sqref="AZ126:BB126 CR126:CT126 EJ126:EL126 GB126:GD126 HT126:HV126 JL126:JN126 LD126:LF126 MV126:MX126 ON126:OP126 QF126:QH126 RX126:RZ126 TP126:TR126 VH126:VJ126 WZ126:XB126 YR126:YT126 AAJ126:AAL126 ACB126:ACD126 ADT126:ADV126 AFL126:AFN126 AHD126:AHF126 AIV126:AIX126 AKN126:AKP126 AMF126:AMH126 ANX126:ANZ126 APP126:APR126 ARH126:ARJ126 ASZ126:ATB126 AUR126:AUT126 AWJ126:AWL126 AYB126:AYD126 AZT126:AZV126 BBL126:BBN126 BDD126:BDF126 BEV126:BEX126 BGN126:BGP126 BIF126:BIH126 BJX126:BJZ126 BLP126:BLR126 BNH126:BNJ126 BOZ126:BPB126 BQR126:BQT126 BSJ126:BSL126 BUB126:BUD126 BVT126:BVV126 BXL126:BXN126 BZD126:BZF126 CAV126:CAX126 CCN126:CCP126 CEF126:CEH126 CFX126:CFZ126 CHP126:CHR126 CJH126:CJJ126 CKZ126:CLB126 CMR126:CMT126 COJ126:COL126 CQB126:CQD126 CRT126:CRV126 CTL126:CTN126 CVD126:CVF126 CWV126:CWX126 CYN126:CYP126 DAF126:DAH126 DBX126:DBZ126 DDP126:DDR126 DFH126:DFJ126 DGZ126:DHB126 DIR126:DIT126 DKJ126:DKL126 DMB126:DMD126 DNT126:DNV126 DPL126:DPN126 DRD126:DRF126 DSV126:DSX126 DUN126:DUP126 DWF126:DWH126 DXX126:DXZ126 DZP126:DZR126 EBH126:EBJ126 ECZ126:EDB126 EER126:EET126 EGJ126:EGL126 EIB126:EID126 EJT126:EJV126 ELL126:ELN126 END126:ENF126 EOV126:EOX126 EQN126:EQP126 ESF126:ESH126 ETX126:ETZ126 EVP126:EVR126 EXH126:EXJ126 EYZ126:EZB126 FAR126:FAT126 FCJ126:FCL126 FEB126:FED126 FFT126:FFV126 FHL126:FHN126 FJD126:FJF126 FKV126:FKX126 FMN126:FMP126 FOF126:FOH126 FPX126:FPZ126 FRP126:FRR126 FTH126:FTJ126 FUZ126:FVB126 FWR126:FWT126 FYJ126:FYL126 GAB126:GAD126 GBT126:GBV126 GDL126:GDN126 GFD126:GFF126 GGV126:GGX126 GIN126:GIP126 GKF126:GKH126 GLX126:GLZ126 GNP126:GNR126 GPH126:GPJ126 GQZ126:GRB126 GSR126:GST126 GUJ126:GUL126 GWB126:GWD126 GXT126:GXV126 GZL126:GZN126 HBD126:HBF126 HCV126:HCX126 HEN126:HEP126 HGF126:HGH126 HHX126:HHZ126 HJP126:HJR126 HLH126:HLJ126 HMZ126:HNB126 HOR126:HOT126 HQJ126:HQL126 HSB126:HSD126 HTT126:HTV126 HVL126:HVN126 HXD126:HXF126 HYV126:HYX126 IAN126:IAP126 ICF126:ICH126 IDX126:IDZ126 IFP126:IFR126 IHH126:IHJ126 IIZ126:IJB126 IKR126:IKT126 IMJ126:IML126 IOB126:IOD126 IPT126:IPV126 IRL126:IRN126 ITD126:ITF126 IUV126:IUX126 IWN126:IWP126 IYF126:IYH126 IZX126:IZZ126 JBP126:JBR126 JDH126:JDJ126 JEZ126:JFB126 JGR126:JGT126 JIJ126:JIL126 JKB126:JKD126 JLT126:JLV126 JNL126:JNN126 JPD126:JPF126 JQV126:JQX126 JSN126:JSP126 JUF126:JUH126 JVX126:JVZ126 JXP126:JXR126 JZH126:JZJ126 KAZ126:KBB126 KCR126:KCT126 KEJ126:KEL126 KGB126:KGD126 KHT126:KHV126 KJL126:KJN126 KLD126:KLF126 KMV126:KMX126 KON126:KOP126 KQF126:KQH126 KRX126:KRZ126 KTP126:KTR126 KVH126:KVJ126 KWZ126:KXB126 KYR126:KYT126 LAJ126:LAL126 LCB126:LCD126 LDT126:LDV126 LFL126:LFN126 LHD126:LHF126 LIV126:LIX126 LKN126:LKP126 LMF126:LMH126 LNX126:LNZ126 LPP126:LPR126 LRH126:LRJ126 LSZ126:LTB126 LUR126:LUT126 LWJ126:LWL126 LYB126:LYD126 LZT126:LZV126 MBL126:MBN126 MDD126:MDF126 MEV126:MEX126 MGN126:MGP126 MIF126:MIH126 MJX126:MJZ126 MLP126:MLR126 MNH126:MNJ126 MOZ126:MPB126 MQR126:MQT126 MSJ126:MSL126 MUB126:MUD126 MVT126:MVV126 MXL126:MXN126 MZD126:MZF126 NAV126:NAX126 NCN126:NCP126 NEF126:NEH126 NFX126:NFZ126 NHP126:NHR126 NJH126:NJJ126 NKZ126:NLB126 NMR126:NMT126 NOJ126:NOL126 NQB126:NQD126 NRT126:NRV126 NTL126:NTN126 NVD126:NVF126 NWV126:NWX126 NYN126:NYP126 OAF126:OAH126 OBX126:OBZ126 ODP126:ODR126 OFH126:OFJ126 OGZ126:OHB126 OIR126:OIT126 OKJ126:OKL126 OMB126:OMD126 ONT126:ONV126 OPL126:OPN126 ORD126:ORF126 OSV126:OSX126 OUN126:OUP126 OWF126:OWH126 OXX126:OXZ126 OZP126:OZR126 PBH126:PBJ126 PCZ126:PDB126 PER126:PET126 PGJ126:PGL126 PIB126:PID126 PJT126:PJV126 PLL126:PLN126 PND126:PNF126 POV126:POX126 PQN126:PQP126 PSF126:PSH126 PTX126:PTZ126 PVP126:PVR126 PXH126:PXJ126 PYZ126:PZB126 QAR126:QAT126 QCJ126:QCL126 QEB126:QED126 QFT126:QFV126 QHL126:QHN126 QJD126:QJF126 QKV126:QKX126 QMN126:QMP126 QOF126:QOH126 QPX126:QPZ126 QRP126:QRR126 QTH126:QTJ126 QUZ126:QVB126 QWR126:QWT126 QYJ126:QYL126 RAB126:RAD126 RBT126:RBV126 RDL126:RDN126 RFD126:RFF126 RGV126:RGX126 RIN126:RIP126 RKF126:RKH126 RLX126:RLZ126 RNP126:RNR126 RPH126:RPJ126 RQZ126:RRB126 RSR126:RST126 RUJ126:RUL126 RWB126:RWD126 RXT126:RXV126 RZL126:RZN126 SBD126:SBF126 SCV126:SCX126 SEN126:SEP126 SGF126:SGH126 SHX126:SHZ126 SJP126:SJR126 SLH126:SLJ126 SMZ126:SNB126 SOR126:SOT126 SQJ126:SQL126 SSB126:SSD126 STT126:STV126 SVL126:SVN126 SXD126:SXF126 SYV126:SYX126 TAN126:TAP126 TCF126:TCH126 TDX126:TDZ126 TFP126:TFR126 THH126:THJ126 TIZ126:TJB126 TKR126:TKT126 TMJ126:TML126 TOB126:TOD126 TPT126:TPV126 TRL126:TRN126 TTD126:TTF126 TUV126:TUX126 TWN126:TWP126 TYF126:TYH126 TZX126:TZZ126 UBP126:UBR126 UDH126:UDJ126 UEZ126:UFB126 UGR126:UGT126 UIJ126:UIL126 UKB126:UKD126 ULT126:ULV126 UNL126:UNN126 UPD126:UPF126 UQV126:UQX126 USN126:USP126 UUF126:UUH126 UVX126:UVZ126 UXP126:UXR126 UZH126:UZJ126 VAZ126:VBB126 VCR126:VCT126 VEJ126:VEL126 VGB126:VGD126 VHT126:VHV126 VJL126:VJN126 VLD126:VLF126 VMV126:VMX126 VON126:VOP126 VQF126:VQH126 VRX126:VRZ126 VTP126:VTR126 VVH126:VVJ126 VWZ126:VXB126 VYR126:VYT126 WAJ126:WAL126 WCB126:WCD126 WDT126:WDV126 WFL126:WFN126 WHD126:WHF126 WIV126:WIX126 WKN126:WKP126 WMF126:WMH126 WNX126:WNZ126 WPP126:WPR126 WRH126:WRJ126 WSZ126:WTB126 WUR126:WUT126 WWJ126:WWL126 WYB126:WYD126 WZT126:WZV126 XBL126:XBN126 XDD126:XDF126 XEV126:XEX126">
    <cfRule type="cellIs" dxfId="388" priority="433" operator="greaterThanOrEqual">
      <formula>15</formula>
    </cfRule>
  </conditionalFormatting>
  <conditionalFormatting sqref="AZ127:BB127 CR127:CT127 EJ127:EL127 GB127:GD127 HT127:HV127 JL127:JN127 LD127:LF127 MV127:MX127 ON127:OP127 QF127:QH127 RX127:RZ127 TP127:TR127 VH127:VJ127 WZ127:XB127 YR127:YT127 AAJ127:AAL127 ACB127:ACD127 ADT127:ADV127 AFL127:AFN127 AHD127:AHF127 AIV127:AIX127 AKN127:AKP127 AMF127:AMH127 ANX127:ANZ127 APP127:APR127 ARH127:ARJ127 ASZ127:ATB127 AUR127:AUT127 AWJ127:AWL127 AYB127:AYD127 AZT127:AZV127 BBL127:BBN127 BDD127:BDF127 BEV127:BEX127 BGN127:BGP127 BIF127:BIH127 BJX127:BJZ127 BLP127:BLR127 BNH127:BNJ127 BOZ127:BPB127 BQR127:BQT127 BSJ127:BSL127 BUB127:BUD127 BVT127:BVV127 BXL127:BXN127 BZD127:BZF127 CAV127:CAX127 CCN127:CCP127 CEF127:CEH127 CFX127:CFZ127 CHP127:CHR127 CJH127:CJJ127 CKZ127:CLB127 CMR127:CMT127 COJ127:COL127 CQB127:CQD127 CRT127:CRV127 CTL127:CTN127 CVD127:CVF127 CWV127:CWX127 CYN127:CYP127 DAF127:DAH127 DBX127:DBZ127 DDP127:DDR127 DFH127:DFJ127 DGZ127:DHB127 DIR127:DIT127 DKJ127:DKL127 DMB127:DMD127 DNT127:DNV127 DPL127:DPN127 DRD127:DRF127 DSV127:DSX127 DUN127:DUP127 DWF127:DWH127 DXX127:DXZ127 DZP127:DZR127 EBH127:EBJ127 ECZ127:EDB127 EER127:EET127 EGJ127:EGL127 EIB127:EID127 EJT127:EJV127 ELL127:ELN127 END127:ENF127 EOV127:EOX127 EQN127:EQP127 ESF127:ESH127 ETX127:ETZ127 EVP127:EVR127 EXH127:EXJ127 EYZ127:EZB127 FAR127:FAT127 FCJ127:FCL127 FEB127:FED127 FFT127:FFV127 FHL127:FHN127 FJD127:FJF127 FKV127:FKX127 FMN127:FMP127 FOF127:FOH127 FPX127:FPZ127 FRP127:FRR127 FTH127:FTJ127 FUZ127:FVB127 FWR127:FWT127 FYJ127:FYL127 GAB127:GAD127 GBT127:GBV127 GDL127:GDN127 GFD127:GFF127 GGV127:GGX127 GIN127:GIP127 GKF127:GKH127 GLX127:GLZ127 GNP127:GNR127 GPH127:GPJ127 GQZ127:GRB127 GSR127:GST127 GUJ127:GUL127 GWB127:GWD127 GXT127:GXV127 GZL127:GZN127 HBD127:HBF127 HCV127:HCX127 HEN127:HEP127 HGF127:HGH127 HHX127:HHZ127 HJP127:HJR127 HLH127:HLJ127 HMZ127:HNB127 HOR127:HOT127 HQJ127:HQL127 HSB127:HSD127 HTT127:HTV127 HVL127:HVN127 HXD127:HXF127 HYV127:HYX127 IAN127:IAP127 ICF127:ICH127 IDX127:IDZ127 IFP127:IFR127 IHH127:IHJ127 IIZ127:IJB127 IKR127:IKT127 IMJ127:IML127 IOB127:IOD127 IPT127:IPV127 IRL127:IRN127 ITD127:ITF127 IUV127:IUX127 IWN127:IWP127 IYF127:IYH127 IZX127:IZZ127 JBP127:JBR127 JDH127:JDJ127 JEZ127:JFB127 JGR127:JGT127 JIJ127:JIL127 JKB127:JKD127 JLT127:JLV127 JNL127:JNN127 JPD127:JPF127 JQV127:JQX127 JSN127:JSP127 JUF127:JUH127 JVX127:JVZ127 JXP127:JXR127 JZH127:JZJ127 KAZ127:KBB127 KCR127:KCT127 KEJ127:KEL127 KGB127:KGD127 KHT127:KHV127 KJL127:KJN127 KLD127:KLF127 KMV127:KMX127 KON127:KOP127 KQF127:KQH127 KRX127:KRZ127 KTP127:KTR127 KVH127:KVJ127 KWZ127:KXB127 KYR127:KYT127 LAJ127:LAL127 LCB127:LCD127 LDT127:LDV127 LFL127:LFN127 LHD127:LHF127 LIV127:LIX127 LKN127:LKP127 LMF127:LMH127 LNX127:LNZ127 LPP127:LPR127 LRH127:LRJ127 LSZ127:LTB127 LUR127:LUT127 LWJ127:LWL127 LYB127:LYD127 LZT127:LZV127 MBL127:MBN127 MDD127:MDF127 MEV127:MEX127 MGN127:MGP127 MIF127:MIH127 MJX127:MJZ127 MLP127:MLR127 MNH127:MNJ127 MOZ127:MPB127 MQR127:MQT127 MSJ127:MSL127 MUB127:MUD127 MVT127:MVV127 MXL127:MXN127 MZD127:MZF127 NAV127:NAX127 NCN127:NCP127 NEF127:NEH127 NFX127:NFZ127 NHP127:NHR127 NJH127:NJJ127 NKZ127:NLB127 NMR127:NMT127 NOJ127:NOL127 NQB127:NQD127 NRT127:NRV127 NTL127:NTN127 NVD127:NVF127 NWV127:NWX127 NYN127:NYP127 OAF127:OAH127 OBX127:OBZ127 ODP127:ODR127 OFH127:OFJ127 OGZ127:OHB127 OIR127:OIT127 OKJ127:OKL127 OMB127:OMD127 ONT127:ONV127 OPL127:OPN127 ORD127:ORF127 OSV127:OSX127 OUN127:OUP127 OWF127:OWH127 OXX127:OXZ127 OZP127:OZR127 PBH127:PBJ127 PCZ127:PDB127 PER127:PET127 PGJ127:PGL127 PIB127:PID127 PJT127:PJV127 PLL127:PLN127 PND127:PNF127 POV127:POX127 PQN127:PQP127 PSF127:PSH127 PTX127:PTZ127 PVP127:PVR127 PXH127:PXJ127 PYZ127:PZB127 QAR127:QAT127 QCJ127:QCL127 QEB127:QED127 QFT127:QFV127 QHL127:QHN127 QJD127:QJF127 QKV127:QKX127 QMN127:QMP127 QOF127:QOH127 QPX127:QPZ127 QRP127:QRR127 QTH127:QTJ127 QUZ127:QVB127 QWR127:QWT127 QYJ127:QYL127 RAB127:RAD127 RBT127:RBV127 RDL127:RDN127 RFD127:RFF127 RGV127:RGX127 RIN127:RIP127 RKF127:RKH127 RLX127:RLZ127 RNP127:RNR127 RPH127:RPJ127 RQZ127:RRB127 RSR127:RST127 RUJ127:RUL127 RWB127:RWD127 RXT127:RXV127 RZL127:RZN127 SBD127:SBF127 SCV127:SCX127 SEN127:SEP127 SGF127:SGH127 SHX127:SHZ127 SJP127:SJR127 SLH127:SLJ127 SMZ127:SNB127 SOR127:SOT127 SQJ127:SQL127 SSB127:SSD127 STT127:STV127 SVL127:SVN127 SXD127:SXF127 SYV127:SYX127 TAN127:TAP127 TCF127:TCH127 TDX127:TDZ127 TFP127:TFR127 THH127:THJ127 TIZ127:TJB127 TKR127:TKT127 TMJ127:TML127 TOB127:TOD127 TPT127:TPV127 TRL127:TRN127 TTD127:TTF127 TUV127:TUX127 TWN127:TWP127 TYF127:TYH127 TZX127:TZZ127 UBP127:UBR127 UDH127:UDJ127 UEZ127:UFB127 UGR127:UGT127 UIJ127:UIL127 UKB127:UKD127 ULT127:ULV127 UNL127:UNN127 UPD127:UPF127 UQV127:UQX127 USN127:USP127 UUF127:UUH127 UVX127:UVZ127 UXP127:UXR127 UZH127:UZJ127 VAZ127:VBB127 VCR127:VCT127 VEJ127:VEL127 VGB127:VGD127 VHT127:VHV127 VJL127:VJN127 VLD127:VLF127 VMV127:VMX127 VON127:VOP127 VQF127:VQH127 VRX127:VRZ127 VTP127:VTR127 VVH127:VVJ127 VWZ127:VXB127 VYR127:VYT127 WAJ127:WAL127 WCB127:WCD127 WDT127:WDV127 WFL127:WFN127 WHD127:WHF127 WIV127:WIX127 WKN127:WKP127 WMF127:WMH127 WNX127:WNZ127 WPP127:WPR127 WRH127:WRJ127 WSZ127:WTB127 WUR127:WUT127 WWJ127:WWL127 WYB127:WYD127 WZT127:WZV127 XBL127:XBN127 XDD127:XDF127 XEV127:XEX127">
    <cfRule type="cellIs" dxfId="387" priority="432" operator="greaterThanOrEqual">
      <formula>15</formula>
    </cfRule>
  </conditionalFormatting>
  <conditionalFormatting sqref="AA133:AA363">
    <cfRule type="cellIs" dxfId="386" priority="420" stopIfTrue="1" operator="between">
      <formula>600</formula>
      <formula>1000</formula>
    </cfRule>
  </conditionalFormatting>
  <conditionalFormatting sqref="AA133:AA363">
    <cfRule type="cellIs" dxfId="385" priority="419" stopIfTrue="1" operator="greaterThan">
      <formula>1000</formula>
    </cfRule>
  </conditionalFormatting>
  <conditionalFormatting sqref="AB133:AB363">
    <cfRule type="cellIs" dxfId="384" priority="418" stopIfTrue="1" operator="between">
      <formula>0.75</formula>
      <formula>0.9</formula>
    </cfRule>
  </conditionalFormatting>
  <conditionalFormatting sqref="AB133:AB363">
    <cfRule type="cellIs" dxfId="383" priority="417" stopIfTrue="1" operator="greaterThan">
      <formula>0.9</formula>
    </cfRule>
  </conditionalFormatting>
  <conditionalFormatting sqref="G308:I308">
    <cfRule type="cellIs" dxfId="382" priority="408" operator="greaterThan">
      <formula>14.5</formula>
    </cfRule>
    <cfRule type="cellIs" dxfId="381" priority="409" operator="greaterThan">
      <formula>15</formula>
    </cfRule>
  </conditionalFormatting>
  <conditionalFormatting sqref="G309:I309 AP309:AR309">
    <cfRule type="cellIs" dxfId="380" priority="403" operator="greaterThan">
      <formula>14.5</formula>
    </cfRule>
    <cfRule type="cellIs" dxfId="379" priority="404" operator="greaterThan">
      <formula>15</formula>
    </cfRule>
  </conditionalFormatting>
  <conditionalFormatting sqref="G311:I311">
    <cfRule type="cellIs" dxfId="378" priority="402" operator="between">
      <formula>14.5</formula>
      <formula>15</formula>
    </cfRule>
  </conditionalFormatting>
  <conditionalFormatting sqref="G312:I312">
    <cfRule type="cellIs" dxfId="377" priority="401" operator="between">
      <formula>14.5</formula>
      <formula>15</formula>
    </cfRule>
  </conditionalFormatting>
  <conditionalFormatting sqref="G312:I312">
    <cfRule type="cellIs" dxfId="376" priority="400" operator="between">
      <formula>14.5</formula>
      <formula>15</formula>
    </cfRule>
  </conditionalFormatting>
  <conditionalFormatting sqref="G313:I313">
    <cfRule type="cellIs" dxfId="375" priority="395" operator="between">
      <formula>14.5</formula>
      <formula>15</formula>
    </cfRule>
  </conditionalFormatting>
  <conditionalFormatting sqref="G313:I313">
    <cfRule type="cellIs" dxfId="374" priority="394" operator="between">
      <formula>14.5</formula>
      <formula>15</formula>
    </cfRule>
  </conditionalFormatting>
  <conditionalFormatting sqref="G314:I314">
    <cfRule type="cellIs" dxfId="373" priority="393" operator="between">
      <formula>14.5</formula>
      <formula>15</formula>
    </cfRule>
  </conditionalFormatting>
  <conditionalFormatting sqref="G314:I314">
    <cfRule type="cellIs" dxfId="372" priority="392" operator="between">
      <formula>14.5</formula>
      <formula>15</formula>
    </cfRule>
  </conditionalFormatting>
  <conditionalFormatting sqref="G315:I315">
    <cfRule type="cellIs" dxfId="371" priority="391" operator="between">
      <formula>14.5</formula>
      <formula>15</formula>
    </cfRule>
  </conditionalFormatting>
  <conditionalFormatting sqref="G315:I315">
    <cfRule type="cellIs" dxfId="370" priority="390" operator="between">
      <formula>14.5</formula>
      <formula>15</formula>
    </cfRule>
  </conditionalFormatting>
  <conditionalFormatting sqref="G316:I316">
    <cfRule type="cellIs" dxfId="369" priority="385" operator="between">
      <formula>14.5</formula>
      <formula>15</formula>
    </cfRule>
  </conditionalFormatting>
  <conditionalFormatting sqref="G316:I316">
    <cfRule type="cellIs" dxfId="368" priority="384" operator="between">
      <formula>14.5</formula>
      <formula>15</formula>
    </cfRule>
  </conditionalFormatting>
  <conditionalFormatting sqref="G317:I317">
    <cfRule type="cellIs" dxfId="367" priority="383" operator="between">
      <formula>14.5</formula>
      <formula>15</formula>
    </cfRule>
  </conditionalFormatting>
  <conditionalFormatting sqref="G317:I317">
    <cfRule type="cellIs" dxfId="366" priority="382" operator="between">
      <formula>14.5</formula>
      <formula>15</formula>
    </cfRule>
  </conditionalFormatting>
  <conditionalFormatting sqref="G317:I317">
    <cfRule type="cellIs" dxfId="365" priority="381" operator="between">
      <formula>14.5</formula>
      <formula>15</formula>
    </cfRule>
  </conditionalFormatting>
  <conditionalFormatting sqref="G318:I318 AP318:AR318">
    <cfRule type="cellIs" dxfId="364" priority="376" operator="between">
      <formula>14.5</formula>
      <formula>15</formula>
    </cfRule>
  </conditionalFormatting>
  <conditionalFormatting sqref="G318:I318 AP318:AR318">
    <cfRule type="cellIs" dxfId="363" priority="375" operator="between">
      <formula>14.5</formula>
      <formula>15</formula>
    </cfRule>
  </conditionalFormatting>
  <conditionalFormatting sqref="G318:I318 AP318:AR318">
    <cfRule type="cellIs" dxfId="362" priority="374" operator="between">
      <formula>14.5</formula>
      <formula>15</formula>
    </cfRule>
  </conditionalFormatting>
  <conditionalFormatting sqref="G319:I319 AP319:AR319">
    <cfRule type="cellIs" dxfId="361" priority="373" operator="between">
      <formula>14.5</formula>
      <formula>15</formula>
    </cfRule>
  </conditionalFormatting>
  <conditionalFormatting sqref="G319:I319 AP319:AR319">
    <cfRule type="cellIs" dxfId="360" priority="372" operator="between">
      <formula>14.5</formula>
      <formula>15</formula>
    </cfRule>
  </conditionalFormatting>
  <conditionalFormatting sqref="G319:I319 AP319:AR319">
    <cfRule type="cellIs" dxfId="359" priority="371" operator="between">
      <formula>14.5</formula>
      <formula>15</formula>
    </cfRule>
  </conditionalFormatting>
  <conditionalFormatting sqref="G319:I319 AP319:AR319">
    <cfRule type="cellIs" dxfId="358" priority="370" operator="between">
      <formula>14.5</formula>
      <formula>15</formula>
    </cfRule>
  </conditionalFormatting>
  <conditionalFormatting sqref="G320:I320 AP320:AR320">
    <cfRule type="cellIs" dxfId="357" priority="360" operator="between">
      <formula>14.5</formula>
      <formula>15</formula>
    </cfRule>
  </conditionalFormatting>
  <conditionalFormatting sqref="G320:I320 AP320:AR320">
    <cfRule type="cellIs" dxfId="356" priority="359" operator="between">
      <formula>14.5</formula>
      <formula>15</formula>
    </cfRule>
  </conditionalFormatting>
  <conditionalFormatting sqref="G320:I320 AP320:AR320">
    <cfRule type="cellIs" dxfId="355" priority="358" operator="between">
      <formula>14.5</formula>
      <formula>15</formula>
    </cfRule>
  </conditionalFormatting>
  <conditionalFormatting sqref="G320:I320 AP320:AR320">
    <cfRule type="cellIs" dxfId="354" priority="357" operator="between">
      <formula>14.5</formula>
      <formula>15</formula>
    </cfRule>
  </conditionalFormatting>
  <conditionalFormatting sqref="G320:I320 AP320:AR320">
    <cfRule type="cellIs" dxfId="353" priority="356" operator="between">
      <formula>14.5</formula>
      <formula>15</formula>
    </cfRule>
  </conditionalFormatting>
  <conditionalFormatting sqref="G321:I321">
    <cfRule type="cellIs" dxfId="352" priority="355" operator="between">
      <formula>14.5</formula>
      <formula>15</formula>
    </cfRule>
  </conditionalFormatting>
  <conditionalFormatting sqref="G321:I321 AP321:AR321">
    <cfRule type="cellIs" dxfId="351" priority="354" operator="between">
      <formula>14.5</formula>
      <formula>15</formula>
    </cfRule>
  </conditionalFormatting>
  <conditionalFormatting sqref="G321:I321 AP321:AR321">
    <cfRule type="cellIs" dxfId="350" priority="353" operator="between">
      <formula>14.5</formula>
      <formula>15</formula>
    </cfRule>
  </conditionalFormatting>
  <conditionalFormatting sqref="G321:I321 AP321:AR321">
    <cfRule type="cellIs" dxfId="349" priority="352" operator="between">
      <formula>14.5</formula>
      <formula>15</formula>
    </cfRule>
  </conditionalFormatting>
  <conditionalFormatting sqref="G321:I321 AP321:AR321">
    <cfRule type="cellIs" dxfId="348" priority="351" operator="between">
      <formula>14.5</formula>
      <formula>15</formula>
    </cfRule>
  </conditionalFormatting>
  <conditionalFormatting sqref="G321:I321 AP321:AR321">
    <cfRule type="cellIs" dxfId="347" priority="350" operator="between">
      <formula>14.5</formula>
      <formula>15</formula>
    </cfRule>
  </conditionalFormatting>
  <conditionalFormatting sqref="G322:I322">
    <cfRule type="cellIs" dxfId="346" priority="349" operator="between">
      <formula>14.5</formula>
      <formula>15</formula>
    </cfRule>
  </conditionalFormatting>
  <conditionalFormatting sqref="G322:I322">
    <cfRule type="cellIs" dxfId="345" priority="348" operator="between">
      <formula>14.5</formula>
      <formula>15</formula>
    </cfRule>
  </conditionalFormatting>
  <conditionalFormatting sqref="G322:I322 AP322:AR322">
    <cfRule type="cellIs" dxfId="344" priority="347" operator="between">
      <formula>14.5</formula>
      <formula>15</formula>
    </cfRule>
  </conditionalFormatting>
  <conditionalFormatting sqref="G322:I322 AP322:AR322">
    <cfRule type="cellIs" dxfId="343" priority="346" operator="between">
      <formula>14.5</formula>
      <formula>15</formula>
    </cfRule>
  </conditionalFormatting>
  <conditionalFormatting sqref="G322:I322 AP322:AR322">
    <cfRule type="cellIs" dxfId="342" priority="345" operator="between">
      <formula>14.5</formula>
      <formula>15</formula>
    </cfRule>
  </conditionalFormatting>
  <conditionalFormatting sqref="G322:I322 AP322:AR322">
    <cfRule type="cellIs" dxfId="341" priority="344" operator="between">
      <formula>14.5</formula>
      <formula>15</formula>
    </cfRule>
  </conditionalFormatting>
  <conditionalFormatting sqref="G322:I322 AP322:AR322">
    <cfRule type="cellIs" dxfId="340" priority="343" operator="between">
      <formula>14.5</formula>
      <formula>15</formula>
    </cfRule>
  </conditionalFormatting>
  <conditionalFormatting sqref="G323:I323">
    <cfRule type="cellIs" dxfId="339" priority="342" operator="between">
      <formula>14.5</formula>
      <formula>15</formula>
    </cfRule>
  </conditionalFormatting>
  <conditionalFormatting sqref="G323:I323">
    <cfRule type="cellIs" dxfId="338" priority="341" operator="between">
      <formula>14.5</formula>
      <formula>15</formula>
    </cfRule>
  </conditionalFormatting>
  <conditionalFormatting sqref="G323:I323 AP323:AR323">
    <cfRule type="cellIs" dxfId="337" priority="340" operator="between">
      <formula>14.5</formula>
      <formula>15</formula>
    </cfRule>
  </conditionalFormatting>
  <conditionalFormatting sqref="G323:I323 AP323:AR323">
    <cfRule type="cellIs" dxfId="336" priority="339" operator="between">
      <formula>14.5</formula>
      <formula>15</formula>
    </cfRule>
  </conditionalFormatting>
  <conditionalFormatting sqref="G323:I323 AP323:AR323">
    <cfRule type="cellIs" dxfId="335" priority="338" operator="between">
      <formula>14.5</formula>
      <formula>15</formula>
    </cfRule>
  </conditionalFormatting>
  <conditionalFormatting sqref="G323:I323 AP323:AR323">
    <cfRule type="cellIs" dxfId="334" priority="337" operator="between">
      <formula>14.5</formula>
      <formula>15</formula>
    </cfRule>
  </conditionalFormatting>
  <conditionalFormatting sqref="G323:I323 AP323:AR323">
    <cfRule type="cellIs" dxfId="333" priority="336" operator="between">
      <formula>14.5</formula>
      <formula>15</formula>
    </cfRule>
  </conditionalFormatting>
  <conditionalFormatting sqref="G324:I324">
    <cfRule type="cellIs" dxfId="332" priority="335" operator="between">
      <formula>14.5</formula>
      <formula>15</formula>
    </cfRule>
  </conditionalFormatting>
  <conditionalFormatting sqref="G324:I324">
    <cfRule type="cellIs" dxfId="331" priority="334" operator="between">
      <formula>14.5</formula>
      <formula>15</formula>
    </cfRule>
  </conditionalFormatting>
  <conditionalFormatting sqref="G324:I324 AP324:AR324">
    <cfRule type="cellIs" dxfId="330" priority="333" operator="between">
      <formula>14.5</formula>
      <formula>15</formula>
    </cfRule>
  </conditionalFormatting>
  <conditionalFormatting sqref="G324:I324 AP324:AR324">
    <cfRule type="cellIs" dxfId="329" priority="332" operator="between">
      <formula>14.5</formula>
      <formula>15</formula>
    </cfRule>
  </conditionalFormatting>
  <conditionalFormatting sqref="G324:I324 AP324:AR324">
    <cfRule type="cellIs" dxfId="328" priority="331" operator="between">
      <formula>14.5</formula>
      <formula>15</formula>
    </cfRule>
  </conditionalFormatting>
  <conditionalFormatting sqref="G324:I324 AP324:AR324">
    <cfRule type="cellIs" dxfId="327" priority="330" operator="between">
      <formula>14.5</formula>
      <formula>15</formula>
    </cfRule>
  </conditionalFormatting>
  <conditionalFormatting sqref="G324:I324 AP324:AR324">
    <cfRule type="cellIs" dxfId="326" priority="329" operator="between">
      <formula>14.5</formula>
      <formula>15</formula>
    </cfRule>
  </conditionalFormatting>
  <conditionalFormatting sqref="G325:I325">
    <cfRule type="cellIs" dxfId="325" priority="328" operator="between">
      <formula>14.5</formula>
      <formula>15</formula>
    </cfRule>
  </conditionalFormatting>
  <conditionalFormatting sqref="G325:I325">
    <cfRule type="cellIs" dxfId="324" priority="327" operator="between">
      <formula>14.5</formula>
      <formula>15</formula>
    </cfRule>
  </conditionalFormatting>
  <conditionalFormatting sqref="G325:I325 AP325:AR325">
    <cfRule type="cellIs" dxfId="323" priority="326" operator="between">
      <formula>14.5</formula>
      <formula>15</formula>
    </cfRule>
  </conditionalFormatting>
  <conditionalFormatting sqref="G325:I325 AP325:AR325">
    <cfRule type="cellIs" dxfId="322" priority="325" operator="between">
      <formula>14.5</formula>
      <formula>15</formula>
    </cfRule>
  </conditionalFormatting>
  <conditionalFormatting sqref="G325:I325 AP325:AR325">
    <cfRule type="cellIs" dxfId="321" priority="324" operator="between">
      <formula>14.5</formula>
      <formula>15</formula>
    </cfRule>
  </conditionalFormatting>
  <conditionalFormatting sqref="G325:I325 AP325:AR325">
    <cfRule type="cellIs" dxfId="320" priority="323" operator="between">
      <formula>14.5</formula>
      <formula>15</formula>
    </cfRule>
  </conditionalFormatting>
  <conditionalFormatting sqref="G325:I325 AP325:AR325">
    <cfRule type="cellIs" dxfId="319" priority="322" operator="between">
      <formula>14.5</formula>
      <formula>15</formula>
    </cfRule>
  </conditionalFormatting>
  <conditionalFormatting sqref="G326:I326">
    <cfRule type="cellIs" dxfId="318" priority="321" operator="between">
      <formula>14.5</formula>
      <formula>15</formula>
    </cfRule>
  </conditionalFormatting>
  <conditionalFormatting sqref="G326:I326">
    <cfRule type="cellIs" dxfId="317" priority="320" operator="between">
      <formula>14.5</formula>
      <formula>15</formula>
    </cfRule>
  </conditionalFormatting>
  <conditionalFormatting sqref="G326:I326 AP326:AR326">
    <cfRule type="cellIs" dxfId="316" priority="319" operator="between">
      <formula>14.5</formula>
      <formula>15</formula>
    </cfRule>
  </conditionalFormatting>
  <conditionalFormatting sqref="G326:I326 AP326:AR326">
    <cfRule type="cellIs" dxfId="315" priority="318" operator="between">
      <formula>14.5</formula>
      <formula>15</formula>
    </cfRule>
  </conditionalFormatting>
  <conditionalFormatting sqref="G326:I326 AP326:AR326">
    <cfRule type="cellIs" dxfId="314" priority="317" operator="between">
      <formula>14.5</formula>
      <formula>15</formula>
    </cfRule>
  </conditionalFormatting>
  <conditionalFormatting sqref="G326:I326 AP326:AR326">
    <cfRule type="cellIs" dxfId="313" priority="316" operator="between">
      <formula>14.5</formula>
      <formula>15</formula>
    </cfRule>
  </conditionalFormatting>
  <conditionalFormatting sqref="G326:I326 AP326:AR326">
    <cfRule type="cellIs" dxfId="312" priority="315" operator="between">
      <formula>14.5</formula>
      <formula>15</formula>
    </cfRule>
  </conditionalFormatting>
  <conditionalFormatting sqref="G334:I334">
    <cfRule type="cellIs" dxfId="311" priority="304" operator="between">
      <formula>14.5</formula>
      <formula>15</formula>
    </cfRule>
  </conditionalFormatting>
  <conditionalFormatting sqref="G320:G340">
    <cfRule type="cellIs" dxfId="310" priority="283" operator="between">
      <formula>14.5</formula>
      <formula>15</formula>
    </cfRule>
  </conditionalFormatting>
  <conditionalFormatting sqref="G320:G340">
    <cfRule type="cellIs" dxfId="309" priority="282" operator="between">
      <formula>14.5</formula>
      <formula>15</formula>
    </cfRule>
  </conditionalFormatting>
  <conditionalFormatting sqref="G320:G340">
    <cfRule type="cellIs" dxfId="308" priority="281" operator="between">
      <formula>14.5</formula>
      <formula>15</formula>
    </cfRule>
  </conditionalFormatting>
  <conditionalFormatting sqref="G320:G340">
    <cfRule type="cellIs" dxfId="307" priority="280" operator="between">
      <formula>14.5</formula>
      <formula>15</formula>
    </cfRule>
  </conditionalFormatting>
  <conditionalFormatting sqref="G335:I335">
    <cfRule type="cellIs" dxfId="306" priority="279" operator="between">
      <formula>14.5</formula>
      <formula>15</formula>
    </cfRule>
  </conditionalFormatting>
  <conditionalFormatting sqref="G336:I336">
    <cfRule type="cellIs" dxfId="305" priority="278" operator="between">
      <formula>14.5</formula>
      <formula>15</formula>
    </cfRule>
  </conditionalFormatting>
  <conditionalFormatting sqref="G336:I336">
    <cfRule type="cellIs" dxfId="304" priority="277" operator="between">
      <formula>14.5</formula>
      <formula>15</formula>
    </cfRule>
  </conditionalFormatting>
  <conditionalFormatting sqref="G337:I337">
    <cfRule type="cellIs" dxfId="303" priority="276" operator="between">
      <formula>14.5</formula>
      <formula>15</formula>
    </cfRule>
  </conditionalFormatting>
  <conditionalFormatting sqref="G337:I337">
    <cfRule type="cellIs" dxfId="302" priority="275" operator="between">
      <formula>14.5</formula>
      <formula>15</formula>
    </cfRule>
  </conditionalFormatting>
  <conditionalFormatting sqref="G338:I338">
    <cfRule type="cellIs" dxfId="301" priority="274" operator="between">
      <formula>14.5</formula>
      <formula>15</formula>
    </cfRule>
  </conditionalFormatting>
  <conditionalFormatting sqref="G338:I338">
    <cfRule type="cellIs" dxfId="300" priority="273" operator="between">
      <formula>14.5</formula>
      <formula>15</formula>
    </cfRule>
  </conditionalFormatting>
  <conditionalFormatting sqref="G338:I338">
    <cfRule type="cellIs" dxfId="299" priority="272" operator="between">
      <formula>14.5</formula>
      <formula>15</formula>
    </cfRule>
  </conditionalFormatting>
  <conditionalFormatting sqref="G339:I339">
    <cfRule type="cellIs" dxfId="298" priority="271" operator="between">
      <formula>14.5</formula>
      <formula>15</formula>
    </cfRule>
  </conditionalFormatting>
  <conditionalFormatting sqref="G339:I339">
    <cfRule type="cellIs" dxfId="297" priority="270" operator="between">
      <formula>14.5</formula>
      <formula>15</formula>
    </cfRule>
  </conditionalFormatting>
  <conditionalFormatting sqref="G339:I339">
    <cfRule type="cellIs" dxfId="296" priority="269" operator="between">
      <formula>14.5</formula>
      <formula>15</formula>
    </cfRule>
  </conditionalFormatting>
  <conditionalFormatting sqref="G339:I339">
    <cfRule type="cellIs" dxfId="295" priority="268" operator="between">
      <formula>14.5</formula>
      <formula>15</formula>
    </cfRule>
  </conditionalFormatting>
  <conditionalFormatting sqref="G340:I340">
    <cfRule type="cellIs" dxfId="294" priority="263" operator="between">
      <formula>14.5</formula>
      <formula>15</formula>
    </cfRule>
  </conditionalFormatting>
  <conditionalFormatting sqref="G340:I340">
    <cfRule type="cellIs" dxfId="293" priority="262" operator="between">
      <formula>14.5</formula>
      <formula>15</formula>
    </cfRule>
  </conditionalFormatting>
  <conditionalFormatting sqref="G340:I340">
    <cfRule type="cellIs" dxfId="292" priority="261" operator="between">
      <formula>14.5</formula>
      <formula>15</formula>
    </cfRule>
  </conditionalFormatting>
  <conditionalFormatting sqref="G340:I340">
    <cfRule type="cellIs" dxfId="291" priority="260" operator="between">
      <formula>14.5</formula>
      <formula>15</formula>
    </cfRule>
  </conditionalFormatting>
  <conditionalFormatting sqref="G340:I340">
    <cfRule type="cellIs" dxfId="290" priority="259" operator="between">
      <formula>14.5</formula>
      <formula>15</formula>
    </cfRule>
  </conditionalFormatting>
  <conditionalFormatting sqref="G346:I346">
    <cfRule type="cellIs" dxfId="289" priority="258" operator="between">
      <formula>14.5</formula>
      <formula>15</formula>
    </cfRule>
  </conditionalFormatting>
  <conditionalFormatting sqref="G347:I347">
    <cfRule type="cellIs" dxfId="288" priority="257" operator="between">
      <formula>14.5</formula>
      <formula>15</formula>
    </cfRule>
  </conditionalFormatting>
  <conditionalFormatting sqref="G347:I347">
    <cfRule type="cellIs" dxfId="287" priority="256" operator="between">
      <formula>14.5</formula>
      <formula>15</formula>
    </cfRule>
  </conditionalFormatting>
  <conditionalFormatting sqref="G348:I348">
    <cfRule type="cellIs" dxfId="286" priority="255" operator="between">
      <formula>14.5</formula>
      <formula>15</formula>
    </cfRule>
  </conditionalFormatting>
  <conditionalFormatting sqref="G348:I348">
    <cfRule type="cellIs" dxfId="285" priority="254" operator="between">
      <formula>14.5</formula>
      <formula>15</formula>
    </cfRule>
  </conditionalFormatting>
  <conditionalFormatting sqref="G348:I348">
    <cfRule type="cellIs" dxfId="284" priority="253" operator="between">
      <formula>14.5</formula>
      <formula>15</formula>
    </cfRule>
  </conditionalFormatting>
  <conditionalFormatting sqref="G349:I349">
    <cfRule type="cellIs" dxfId="283" priority="252" operator="between">
      <formula>14.5</formula>
      <formula>15</formula>
    </cfRule>
  </conditionalFormatting>
  <conditionalFormatting sqref="G349:I349">
    <cfRule type="cellIs" dxfId="282" priority="251" operator="between">
      <formula>14.5</formula>
      <formula>15</formula>
    </cfRule>
  </conditionalFormatting>
  <conditionalFormatting sqref="G349:I349">
    <cfRule type="cellIs" dxfId="281" priority="250" operator="between">
      <formula>14.5</formula>
      <formula>15</formula>
    </cfRule>
  </conditionalFormatting>
  <conditionalFormatting sqref="G349:I349">
    <cfRule type="cellIs" dxfId="280" priority="249" operator="between">
      <formula>14.5</formula>
      <formula>15</formula>
    </cfRule>
  </conditionalFormatting>
  <conditionalFormatting sqref="G350:I350">
    <cfRule type="cellIs" dxfId="279" priority="248" operator="between">
      <formula>14.5</formula>
      <formula>15</formula>
    </cfRule>
  </conditionalFormatting>
  <conditionalFormatting sqref="G350:I350">
    <cfRule type="cellIs" dxfId="278" priority="247" operator="between">
      <formula>14.5</formula>
      <formula>15</formula>
    </cfRule>
  </conditionalFormatting>
  <conditionalFormatting sqref="G350:I350">
    <cfRule type="cellIs" dxfId="277" priority="246" operator="between">
      <formula>14.5</formula>
      <formula>15</formula>
    </cfRule>
  </conditionalFormatting>
  <conditionalFormatting sqref="G350:I350">
    <cfRule type="cellIs" dxfId="276" priority="245" operator="between">
      <formula>14.5</formula>
      <formula>15</formula>
    </cfRule>
  </conditionalFormatting>
  <conditionalFormatting sqref="G350:I350">
    <cfRule type="cellIs" dxfId="275" priority="244" operator="between">
      <formula>14.5</formula>
      <formula>15</formula>
    </cfRule>
  </conditionalFormatting>
  <conditionalFormatting sqref="G351:I351">
    <cfRule type="cellIs" dxfId="274" priority="243" operator="between">
      <formula>14.5</formula>
      <formula>15</formula>
    </cfRule>
  </conditionalFormatting>
  <conditionalFormatting sqref="G351:I351">
    <cfRule type="cellIs" dxfId="273" priority="242" operator="between">
      <formula>14.5</formula>
      <formula>15</formula>
    </cfRule>
  </conditionalFormatting>
  <conditionalFormatting sqref="G351:I351">
    <cfRule type="cellIs" dxfId="272" priority="241" operator="between">
      <formula>14.5</formula>
      <formula>15</formula>
    </cfRule>
  </conditionalFormatting>
  <conditionalFormatting sqref="G351:I351">
    <cfRule type="cellIs" dxfId="271" priority="240" operator="between">
      <formula>14.5</formula>
      <formula>15</formula>
    </cfRule>
  </conditionalFormatting>
  <conditionalFormatting sqref="G351:I351">
    <cfRule type="cellIs" dxfId="270" priority="239" operator="between">
      <formula>14.5</formula>
      <formula>15</formula>
    </cfRule>
  </conditionalFormatting>
  <conditionalFormatting sqref="G351:I351">
    <cfRule type="cellIs" dxfId="269" priority="238" operator="between">
      <formula>14.5</formula>
      <formula>15</formula>
    </cfRule>
  </conditionalFormatting>
  <conditionalFormatting sqref="G2:I118">
    <cfRule type="cellIs" dxfId="268" priority="237" operator="greaterThan">
      <formula>15</formula>
    </cfRule>
  </conditionalFormatting>
  <conditionalFormatting sqref="G2:I118">
    <cfRule type="cellIs" dxfId="267" priority="236" operator="greaterThan">
      <formula>14.5</formula>
    </cfRule>
  </conditionalFormatting>
  <conditionalFormatting sqref="Z2:Z525">
    <cfRule type="cellIs" dxfId="266" priority="232" operator="greaterThan">
      <formula>50</formula>
    </cfRule>
  </conditionalFormatting>
  <conditionalFormatting sqref="G119:I120">
    <cfRule type="cellIs" dxfId="265" priority="231" operator="greaterThan">
      <formula>15</formula>
    </cfRule>
  </conditionalFormatting>
  <conditionalFormatting sqref="G119:I120">
    <cfRule type="cellIs" dxfId="264" priority="230" operator="greaterThan">
      <formula>14.5</formula>
    </cfRule>
  </conditionalFormatting>
  <conditionalFormatting sqref="G121:I121">
    <cfRule type="cellIs" dxfId="263" priority="229" operator="greaterThan">
      <formula>15</formula>
    </cfRule>
  </conditionalFormatting>
  <conditionalFormatting sqref="G121:I121">
    <cfRule type="cellIs" dxfId="262" priority="228" operator="greaterThan">
      <formula>14.5</formula>
    </cfRule>
  </conditionalFormatting>
  <conditionalFormatting sqref="G122:I122">
    <cfRule type="cellIs" dxfId="261" priority="227" operator="greaterThan">
      <formula>15</formula>
    </cfRule>
  </conditionalFormatting>
  <conditionalFormatting sqref="G122:I122">
    <cfRule type="cellIs" dxfId="260" priority="226" operator="greaterThan">
      <formula>14.5</formula>
    </cfRule>
  </conditionalFormatting>
  <conditionalFormatting sqref="G123:I123">
    <cfRule type="cellIs" dxfId="259" priority="225" operator="greaterThan">
      <formula>15</formula>
    </cfRule>
  </conditionalFormatting>
  <conditionalFormatting sqref="G123:I123">
    <cfRule type="cellIs" dxfId="258" priority="224" operator="greaterThan">
      <formula>14.5</formula>
    </cfRule>
  </conditionalFormatting>
  <conditionalFormatting sqref="G124:I124">
    <cfRule type="cellIs" dxfId="257" priority="223" operator="greaterThan">
      <formula>15</formula>
    </cfRule>
  </conditionalFormatting>
  <conditionalFormatting sqref="G124:I124">
    <cfRule type="cellIs" dxfId="256" priority="222" operator="greaterThan">
      <formula>14.5</formula>
    </cfRule>
  </conditionalFormatting>
  <conditionalFormatting sqref="G125:I125">
    <cfRule type="cellIs" dxfId="255" priority="221" operator="greaterThan">
      <formula>15</formula>
    </cfRule>
  </conditionalFormatting>
  <conditionalFormatting sqref="G125:I125">
    <cfRule type="cellIs" dxfId="254" priority="220" operator="greaterThan">
      <formula>14.5</formula>
    </cfRule>
  </conditionalFormatting>
  <conditionalFormatting sqref="G126:I126">
    <cfRule type="cellIs" dxfId="253" priority="219" operator="greaterThan">
      <formula>15</formula>
    </cfRule>
  </conditionalFormatting>
  <conditionalFormatting sqref="G126:I126">
    <cfRule type="cellIs" dxfId="252" priority="218" operator="greaterThan">
      <formula>14.5</formula>
    </cfRule>
  </conditionalFormatting>
  <conditionalFormatting sqref="G127:I127">
    <cfRule type="cellIs" dxfId="251" priority="217" operator="greaterThan">
      <formula>15</formula>
    </cfRule>
  </conditionalFormatting>
  <conditionalFormatting sqref="G127:I127">
    <cfRule type="cellIs" dxfId="250" priority="216" operator="greaterThan">
      <formula>14.5</formula>
    </cfRule>
  </conditionalFormatting>
  <conditionalFormatting sqref="G128:I129">
    <cfRule type="cellIs" dxfId="249" priority="215" operator="greaterThan">
      <formula>15</formula>
    </cfRule>
  </conditionalFormatting>
  <conditionalFormatting sqref="G128:I129">
    <cfRule type="cellIs" dxfId="248" priority="214" operator="greaterThan">
      <formula>14.5</formula>
    </cfRule>
  </conditionalFormatting>
  <conditionalFormatting sqref="G130:I130">
    <cfRule type="cellIs" dxfId="247" priority="213" operator="greaterThan">
      <formula>15</formula>
    </cfRule>
  </conditionalFormatting>
  <conditionalFormatting sqref="G130:I130">
    <cfRule type="cellIs" dxfId="246" priority="212" operator="greaterThan">
      <formula>14.5</formula>
    </cfRule>
  </conditionalFormatting>
  <conditionalFormatting sqref="G131:I131">
    <cfRule type="cellIs" dxfId="245" priority="211" operator="greaterThan">
      <formula>15</formula>
    </cfRule>
  </conditionalFormatting>
  <conditionalFormatting sqref="G131:I131">
    <cfRule type="cellIs" dxfId="244" priority="210" operator="greaterThan">
      <formula>14.5</formula>
    </cfRule>
  </conditionalFormatting>
  <conditionalFormatting sqref="G132:I132">
    <cfRule type="cellIs" dxfId="243" priority="209" operator="greaterThan">
      <formula>15</formula>
    </cfRule>
  </conditionalFormatting>
  <conditionalFormatting sqref="G132:I132">
    <cfRule type="cellIs" dxfId="242" priority="208" operator="greaterThan">
      <formula>14.5</formula>
    </cfRule>
  </conditionalFormatting>
  <conditionalFormatting sqref="AA2:AA132">
    <cfRule type="cellIs" dxfId="241" priority="205" stopIfTrue="1" operator="between">
      <formula>1.1</formula>
      <formula>1.3</formula>
    </cfRule>
  </conditionalFormatting>
  <conditionalFormatting sqref="AA2:AA132">
    <cfRule type="cellIs" dxfId="240" priority="204" stopIfTrue="1" operator="greaterThan">
      <formula>1.3</formula>
    </cfRule>
  </conditionalFormatting>
  <conditionalFormatting sqref="G352:I352">
    <cfRule type="cellIs" dxfId="239" priority="199" operator="between">
      <formula>14.5</formula>
      <formula>15</formula>
    </cfRule>
  </conditionalFormatting>
  <conditionalFormatting sqref="G352:I352">
    <cfRule type="cellIs" dxfId="238" priority="198" operator="between">
      <formula>14.5</formula>
      <formula>15</formula>
    </cfRule>
  </conditionalFormatting>
  <conditionalFormatting sqref="G352:I352">
    <cfRule type="cellIs" dxfId="237" priority="197" operator="between">
      <formula>14.5</formula>
      <formula>15</formula>
    </cfRule>
  </conditionalFormatting>
  <conditionalFormatting sqref="G352:I352">
    <cfRule type="cellIs" dxfId="236" priority="196" operator="between">
      <formula>14.5</formula>
      <formula>15</formula>
    </cfRule>
  </conditionalFormatting>
  <conditionalFormatting sqref="G352:I352">
    <cfRule type="cellIs" dxfId="235" priority="195" operator="between">
      <formula>14.5</formula>
      <formula>15</formula>
    </cfRule>
  </conditionalFormatting>
  <conditionalFormatting sqref="G352:I352">
    <cfRule type="cellIs" dxfId="234" priority="194" operator="between">
      <formula>14.5</formula>
      <formula>15</formula>
    </cfRule>
  </conditionalFormatting>
  <conditionalFormatting sqref="G352:I352">
    <cfRule type="cellIs" dxfId="233" priority="193" operator="between">
      <formula>14.5</formula>
      <formula>15</formula>
    </cfRule>
  </conditionalFormatting>
  <conditionalFormatting sqref="G353:I353">
    <cfRule type="cellIs" dxfId="232" priority="192" operator="between">
      <formula>14.5</formula>
      <formula>15</formula>
    </cfRule>
  </conditionalFormatting>
  <conditionalFormatting sqref="G353:I353">
    <cfRule type="cellIs" dxfId="231" priority="191" operator="between">
      <formula>14.5</formula>
      <formula>15</formula>
    </cfRule>
  </conditionalFormatting>
  <conditionalFormatting sqref="G353:I353">
    <cfRule type="cellIs" dxfId="230" priority="190" operator="between">
      <formula>14.5</formula>
      <formula>15</formula>
    </cfRule>
  </conditionalFormatting>
  <conditionalFormatting sqref="G353:I353">
    <cfRule type="cellIs" dxfId="229" priority="189" operator="between">
      <formula>14.5</formula>
      <formula>15</formula>
    </cfRule>
  </conditionalFormatting>
  <conditionalFormatting sqref="G353:I353">
    <cfRule type="cellIs" dxfId="228" priority="188" operator="between">
      <formula>14.5</formula>
      <formula>15</formula>
    </cfRule>
  </conditionalFormatting>
  <conditionalFormatting sqref="G353:I353">
    <cfRule type="cellIs" dxfId="227" priority="187" operator="between">
      <formula>14.5</formula>
      <formula>15</formula>
    </cfRule>
  </conditionalFormatting>
  <conditionalFormatting sqref="G353:I353">
    <cfRule type="cellIs" dxfId="226" priority="186" operator="between">
      <formula>14.5</formula>
      <formula>15</formula>
    </cfRule>
  </conditionalFormatting>
  <conditionalFormatting sqref="G354:I354">
    <cfRule type="cellIs" dxfId="225" priority="151" operator="between">
      <formula>14.5</formula>
      <formula>15</formula>
    </cfRule>
  </conditionalFormatting>
  <conditionalFormatting sqref="G354:I354">
    <cfRule type="cellIs" dxfId="224" priority="150" operator="between">
      <formula>14.5</formula>
      <formula>15</formula>
    </cfRule>
  </conditionalFormatting>
  <conditionalFormatting sqref="G354:I354">
    <cfRule type="cellIs" dxfId="223" priority="149" operator="between">
      <formula>14.5</formula>
      <formula>15</formula>
    </cfRule>
  </conditionalFormatting>
  <conditionalFormatting sqref="G354:I354">
    <cfRule type="cellIs" dxfId="222" priority="148" operator="between">
      <formula>14.5</formula>
      <formula>15</formula>
    </cfRule>
  </conditionalFormatting>
  <conditionalFormatting sqref="G354:I354">
    <cfRule type="cellIs" dxfId="221" priority="147" operator="between">
      <formula>14.5</formula>
      <formula>15</formula>
    </cfRule>
  </conditionalFormatting>
  <conditionalFormatting sqref="G354:I354">
    <cfRule type="cellIs" dxfId="220" priority="146" operator="between">
      <formula>14.5</formula>
      <formula>15</formula>
    </cfRule>
  </conditionalFormatting>
  <conditionalFormatting sqref="G354:I354">
    <cfRule type="cellIs" dxfId="219" priority="145" operator="between">
      <formula>14.5</formula>
      <formula>15</formula>
    </cfRule>
  </conditionalFormatting>
  <conditionalFormatting sqref="G355:I355">
    <cfRule type="cellIs" dxfId="218" priority="144" operator="between">
      <formula>14.5</formula>
      <formula>15</formula>
    </cfRule>
  </conditionalFormatting>
  <conditionalFormatting sqref="G355:I355">
    <cfRule type="cellIs" dxfId="217" priority="143" operator="between">
      <formula>14.5</formula>
      <formula>15</formula>
    </cfRule>
  </conditionalFormatting>
  <conditionalFormatting sqref="G355:I355">
    <cfRule type="cellIs" dxfId="216" priority="142" operator="between">
      <formula>14.5</formula>
      <formula>15</formula>
    </cfRule>
  </conditionalFormatting>
  <conditionalFormatting sqref="G355:I355">
    <cfRule type="cellIs" dxfId="215" priority="141" operator="between">
      <formula>14.5</formula>
      <formula>15</formula>
    </cfRule>
  </conditionalFormatting>
  <conditionalFormatting sqref="G355:I355">
    <cfRule type="cellIs" dxfId="214" priority="140" operator="between">
      <formula>14.5</formula>
      <formula>15</formula>
    </cfRule>
  </conditionalFormatting>
  <conditionalFormatting sqref="G355:I355">
    <cfRule type="cellIs" dxfId="213" priority="139" operator="between">
      <formula>14.5</formula>
      <formula>15</formula>
    </cfRule>
  </conditionalFormatting>
  <conditionalFormatting sqref="G355:I355">
    <cfRule type="cellIs" dxfId="212" priority="138" operator="between">
      <formula>14.5</formula>
      <formula>15</formula>
    </cfRule>
  </conditionalFormatting>
  <conditionalFormatting sqref="G356:I356">
    <cfRule type="cellIs" dxfId="211" priority="137" operator="between">
      <formula>14.5</formula>
      <formula>15</formula>
    </cfRule>
  </conditionalFormatting>
  <conditionalFormatting sqref="G356:I356">
    <cfRule type="cellIs" dxfId="210" priority="136" operator="between">
      <formula>14.5</formula>
      <formula>15</formula>
    </cfRule>
  </conditionalFormatting>
  <conditionalFormatting sqref="G356:I356">
    <cfRule type="cellIs" dxfId="209" priority="135" operator="between">
      <formula>14.5</formula>
      <formula>15</formula>
    </cfRule>
  </conditionalFormatting>
  <conditionalFormatting sqref="G356:I356">
    <cfRule type="cellIs" dxfId="208" priority="134" operator="between">
      <formula>14.5</formula>
      <formula>15</formula>
    </cfRule>
  </conditionalFormatting>
  <conditionalFormatting sqref="G356:I356">
    <cfRule type="cellIs" dxfId="207" priority="133" operator="between">
      <formula>14.5</formula>
      <formula>15</formula>
    </cfRule>
  </conditionalFormatting>
  <conditionalFormatting sqref="G356:I356">
    <cfRule type="cellIs" dxfId="206" priority="132" operator="between">
      <formula>14.5</formula>
      <formula>15</formula>
    </cfRule>
  </conditionalFormatting>
  <conditionalFormatting sqref="G356:I356">
    <cfRule type="cellIs" dxfId="205" priority="131" operator="between">
      <formula>14.5</formula>
      <formula>15</formula>
    </cfRule>
  </conditionalFormatting>
  <conditionalFormatting sqref="G357:I358">
    <cfRule type="cellIs" dxfId="204" priority="130" operator="between">
      <formula>14.5</formula>
      <formula>15</formula>
    </cfRule>
  </conditionalFormatting>
  <conditionalFormatting sqref="G357:I358">
    <cfRule type="cellIs" dxfId="203" priority="129" operator="between">
      <formula>14.5</formula>
      <formula>15</formula>
    </cfRule>
  </conditionalFormatting>
  <conditionalFormatting sqref="G357:I358">
    <cfRule type="cellIs" dxfId="202" priority="128" operator="between">
      <formula>14.5</formula>
      <formula>15</formula>
    </cfRule>
  </conditionalFormatting>
  <conditionalFormatting sqref="G357:I358">
    <cfRule type="cellIs" dxfId="201" priority="127" operator="between">
      <formula>14.5</formula>
      <formula>15</formula>
    </cfRule>
  </conditionalFormatting>
  <conditionalFormatting sqref="G357:I358">
    <cfRule type="cellIs" dxfId="200" priority="126" operator="between">
      <formula>14.5</formula>
      <formula>15</formula>
    </cfRule>
  </conditionalFormatting>
  <conditionalFormatting sqref="G357:I358">
    <cfRule type="cellIs" dxfId="199" priority="125" operator="between">
      <formula>14.5</formula>
      <formula>15</formula>
    </cfRule>
  </conditionalFormatting>
  <conditionalFormatting sqref="G357:I358">
    <cfRule type="cellIs" dxfId="198" priority="124" operator="between">
      <formula>14.5</formula>
      <formula>15</formula>
    </cfRule>
  </conditionalFormatting>
  <conditionalFormatting sqref="G359:I359">
    <cfRule type="cellIs" dxfId="197" priority="123" operator="between">
      <formula>14.5</formula>
      <formula>15</formula>
    </cfRule>
  </conditionalFormatting>
  <conditionalFormatting sqref="G359:I359">
    <cfRule type="cellIs" dxfId="196" priority="122" operator="between">
      <formula>14.5</formula>
      <formula>15</formula>
    </cfRule>
  </conditionalFormatting>
  <conditionalFormatting sqref="G359:I359">
    <cfRule type="cellIs" dxfId="195" priority="121" operator="between">
      <formula>14.5</formula>
      <formula>15</formula>
    </cfRule>
  </conditionalFormatting>
  <conditionalFormatting sqref="G359:I359">
    <cfRule type="cellIs" dxfId="194" priority="120" operator="between">
      <formula>14.5</formula>
      <formula>15</formula>
    </cfRule>
  </conditionalFormatting>
  <conditionalFormatting sqref="G359:I359">
    <cfRule type="cellIs" dxfId="193" priority="119" operator="between">
      <formula>14.5</formula>
      <formula>15</formula>
    </cfRule>
  </conditionalFormatting>
  <conditionalFormatting sqref="G359:I359">
    <cfRule type="cellIs" dxfId="192" priority="118" operator="between">
      <formula>14.5</formula>
      <formula>15</formula>
    </cfRule>
  </conditionalFormatting>
  <conditionalFormatting sqref="G359:I359">
    <cfRule type="cellIs" dxfId="191" priority="117" operator="between">
      <formula>14.5</formula>
      <formula>15</formula>
    </cfRule>
  </conditionalFormatting>
  <conditionalFormatting sqref="G360:I361">
    <cfRule type="cellIs" dxfId="190" priority="116" operator="between">
      <formula>14.5</formula>
      <formula>15</formula>
    </cfRule>
  </conditionalFormatting>
  <conditionalFormatting sqref="G360:I361">
    <cfRule type="cellIs" dxfId="189" priority="115" operator="between">
      <formula>14.5</formula>
      <formula>15</formula>
    </cfRule>
  </conditionalFormatting>
  <conditionalFormatting sqref="G360:I361">
    <cfRule type="cellIs" dxfId="188" priority="114" operator="between">
      <formula>14.5</formula>
      <formula>15</formula>
    </cfRule>
  </conditionalFormatting>
  <conditionalFormatting sqref="G360:I361">
    <cfRule type="cellIs" dxfId="187" priority="113" operator="between">
      <formula>14.5</formula>
      <formula>15</formula>
    </cfRule>
  </conditionalFormatting>
  <conditionalFormatting sqref="G360:I361">
    <cfRule type="cellIs" dxfId="186" priority="112" operator="between">
      <formula>14.5</formula>
      <formula>15</formula>
    </cfRule>
  </conditionalFormatting>
  <conditionalFormatting sqref="G360:I361">
    <cfRule type="cellIs" dxfId="185" priority="111" operator="between">
      <formula>14.5</formula>
      <formula>15</formula>
    </cfRule>
  </conditionalFormatting>
  <conditionalFormatting sqref="G360:I361">
    <cfRule type="cellIs" dxfId="184" priority="110" operator="between">
      <formula>14.5</formula>
      <formula>15</formula>
    </cfRule>
  </conditionalFormatting>
  <conditionalFormatting sqref="G362:I363">
    <cfRule type="cellIs" dxfId="183" priority="109" operator="between">
      <formula>14.5</formula>
      <formula>15</formula>
    </cfRule>
  </conditionalFormatting>
  <conditionalFormatting sqref="G362:I363">
    <cfRule type="cellIs" dxfId="182" priority="108" operator="between">
      <formula>14.5</formula>
      <formula>15</formula>
    </cfRule>
  </conditionalFormatting>
  <conditionalFormatting sqref="G362:I363">
    <cfRule type="cellIs" dxfId="181" priority="107" operator="between">
      <formula>14.5</formula>
      <formula>15</formula>
    </cfRule>
  </conditionalFormatting>
  <conditionalFormatting sqref="G362:I363">
    <cfRule type="cellIs" dxfId="180" priority="106" operator="between">
      <formula>14.5</formula>
      <formula>15</formula>
    </cfRule>
  </conditionalFormatting>
  <conditionalFormatting sqref="G362:I363">
    <cfRule type="cellIs" dxfId="179" priority="105" operator="between">
      <formula>14.5</formula>
      <formula>15</formula>
    </cfRule>
  </conditionalFormatting>
  <conditionalFormatting sqref="G362:I363">
    <cfRule type="cellIs" dxfId="178" priority="104" operator="between">
      <formula>14.5</formula>
      <formula>15</formula>
    </cfRule>
  </conditionalFormatting>
  <conditionalFormatting sqref="G362:I363">
    <cfRule type="cellIs" dxfId="177" priority="103" operator="between">
      <formula>14.5</formula>
      <formula>15</formula>
    </cfRule>
  </conditionalFormatting>
  <conditionalFormatting sqref="Y395:Y416 Y428:Y440">
    <cfRule type="cellIs" dxfId="176" priority="17" operator="greaterThan">
      <formula>5</formula>
    </cfRule>
  </conditionalFormatting>
  <conditionalFormatting sqref="Y11:Y367">
    <cfRule type="cellIs" dxfId="175" priority="16" operator="greaterThan">
      <formula>5</formula>
    </cfRule>
  </conditionalFormatting>
  <conditionalFormatting sqref="O2:O525">
    <cfRule type="cellIs" dxfId="174" priority="9" operator="greaterThan">
      <formula>70</formula>
    </cfRule>
  </conditionalFormatting>
  <conditionalFormatting sqref="K2:K525">
    <cfRule type="cellIs" dxfId="173" priority="8" operator="greaterThan">
      <formula>10</formula>
    </cfRule>
  </conditionalFormatting>
  <conditionalFormatting sqref="U2:U525">
    <cfRule type="cellIs" dxfId="172" priority="7" operator="greaterThan">
      <formula>1</formula>
    </cfRule>
  </conditionalFormatting>
  <conditionalFormatting sqref="Y426">
    <cfRule type="cellIs" dxfId="171" priority="6" operator="greaterThan">
      <formula>5</formula>
    </cfRule>
  </conditionalFormatting>
  <conditionalFormatting sqref="Y444:Y452">
    <cfRule type="cellIs" dxfId="170" priority="4" operator="greaterThan">
      <formula>5</formula>
    </cfRule>
  </conditionalFormatting>
  <conditionalFormatting sqref="Y454">
    <cfRule type="cellIs" dxfId="169" priority="1" operator="greaterThan">
      <formula>5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1210DA2-CBF1-4046-B623-E14240A1015D}">
          <x14:formula1>
            <xm:f>'Liste D'!$D$2:$D$4</xm:f>
          </x14:formula1>
          <xm:sqref>E282:E344</xm:sqref>
        </x14:dataValidation>
        <x14:dataValidation type="list" allowBlank="1" showInputMessage="1" showErrorMessage="1" xr:uid="{453885CC-28B3-4794-A1F8-474BA2478D5E}">
          <x14:formula1>
            <xm:f>'Liste D'!$P$2:$P$3</xm:f>
          </x14:formula1>
          <xm:sqref>AH282:AI524</xm:sqref>
        </x14:dataValidation>
        <x14:dataValidation type="list" allowBlank="1" showInputMessage="1" showErrorMessage="1" xr:uid="{A0EDAD7E-4332-48AF-99EB-6638188FEF7C}">
          <x14:formula1>
            <xm:f>'Liste D'!$K$2:$K$11</xm:f>
          </x14:formula1>
          <xm:sqref>AC1:AC3 AC128 AC155:AC353 AC119:AC123 AC117 AC111 AC108 AC106 AC102 AC85:AC88 AC81 AC79 AC74 AC67:AC68 AC63 AC61 AC55:AC59 AC53 AC48:AC49 AC42:AC44 AC37:AC39 AC32:AC34 AC22:AC23 AC10:AC12 AC130 AC133:AC135 AC137:AC138 AC143:AC149 AC151:AC152 AC125 AC364:AC1048576</xm:sqref>
        </x14:dataValidation>
        <x14:dataValidation type="list" allowBlank="1" showInputMessage="1" showErrorMessage="1" xr:uid="{4DFA47A9-42FD-4C88-A292-E6D31DC939CD}">
          <x14:formula1>
            <xm:f>'Liste D'!$D$2:$D$5</xm:f>
          </x14:formula1>
          <xm:sqref>E345:E525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F7CE8-8295-4E20-AD13-C04938504D8C}">
  <sheetPr>
    <tabColor rgb="FFFFC000"/>
  </sheetPr>
  <dimension ref="A3:AN25"/>
  <sheetViews>
    <sheetView topLeftCell="A18" workbookViewId="0">
      <selection activeCell="K19" sqref="K19"/>
    </sheetView>
  </sheetViews>
  <sheetFormatPr defaultRowHeight="15"/>
  <cols>
    <col min="1" max="2" width="13.42578125" customWidth="1"/>
    <col min="3" max="3" width="16.28515625" customWidth="1"/>
    <col min="4" max="4" width="22.140625" customWidth="1"/>
    <col min="5" max="5" width="13.7109375" customWidth="1"/>
    <col min="6" max="6" width="13.42578125" customWidth="1"/>
    <col min="8" max="8" width="17.28515625" customWidth="1"/>
    <col min="9" max="9" width="14.85546875" customWidth="1"/>
    <col min="10" max="10" width="14.140625" customWidth="1"/>
    <col min="11" max="11" width="12.85546875" customWidth="1"/>
    <col min="12" max="12" width="14.5703125" customWidth="1"/>
    <col min="13" max="13" width="13.140625" customWidth="1"/>
  </cols>
  <sheetData>
    <row r="3" spans="1:39" s="752" customFormat="1" ht="40.5">
      <c r="A3" s="749" t="s">
        <v>4576</v>
      </c>
      <c r="B3" s="749" t="s">
        <v>169</v>
      </c>
      <c r="C3" s="750" t="s">
        <v>313</v>
      </c>
      <c r="D3" s="749" t="s">
        <v>314</v>
      </c>
      <c r="E3" s="749" t="s">
        <v>449</v>
      </c>
      <c r="F3" s="749" t="s">
        <v>315</v>
      </c>
      <c r="G3" s="749" t="s">
        <v>427</v>
      </c>
      <c r="H3" s="749" t="s">
        <v>450</v>
      </c>
      <c r="I3" s="748" t="s">
        <v>454</v>
      </c>
      <c r="J3" s="749" t="s">
        <v>455</v>
      </c>
      <c r="K3" s="749" t="s">
        <v>456</v>
      </c>
      <c r="L3" s="749" t="s">
        <v>457</v>
      </c>
      <c r="M3" s="749" t="s">
        <v>458</v>
      </c>
      <c r="N3" s="749" t="s">
        <v>459</v>
      </c>
      <c r="O3" s="749" t="s">
        <v>460</v>
      </c>
      <c r="P3" s="749" t="s">
        <v>461</v>
      </c>
      <c r="Q3" s="749" t="s">
        <v>462</v>
      </c>
      <c r="R3" s="749" t="s">
        <v>463</v>
      </c>
      <c r="S3" s="749" t="s">
        <v>464</v>
      </c>
      <c r="T3" s="749" t="s">
        <v>433</v>
      </c>
      <c r="U3" s="749" t="s">
        <v>465</v>
      </c>
      <c r="V3" s="749" t="s">
        <v>466</v>
      </c>
      <c r="W3" s="749" t="s">
        <v>434</v>
      </c>
      <c r="X3" s="749" t="s">
        <v>435</v>
      </c>
      <c r="Y3" s="749" t="s">
        <v>436</v>
      </c>
      <c r="Z3" s="749" t="s">
        <v>467</v>
      </c>
      <c r="AA3" s="748" t="s">
        <v>468</v>
      </c>
      <c r="AB3" s="749" t="s">
        <v>437</v>
      </c>
      <c r="AC3" s="749" t="s">
        <v>469</v>
      </c>
      <c r="AD3" s="749" t="s">
        <v>439</v>
      </c>
      <c r="AE3" s="749" t="s">
        <v>440</v>
      </c>
      <c r="AF3" s="749" t="s">
        <v>441</v>
      </c>
      <c r="AG3" s="749" t="s">
        <v>442</v>
      </c>
      <c r="AH3" s="749" t="s">
        <v>470</v>
      </c>
      <c r="AI3" s="751" t="s">
        <v>471</v>
      </c>
      <c r="AJ3" s="749" t="s">
        <v>472</v>
      </c>
      <c r="AK3" s="749" t="s">
        <v>406</v>
      </c>
      <c r="AL3" s="749" t="s">
        <v>473</v>
      </c>
    </row>
    <row r="4" spans="1:39" s="58" customFormat="1">
      <c r="A4" s="915">
        <v>45715</v>
      </c>
      <c r="B4" s="915">
        <v>45721</v>
      </c>
      <c r="C4" s="916">
        <v>102</v>
      </c>
      <c r="D4" s="916"/>
      <c r="E4" s="916">
        <v>2501887</v>
      </c>
      <c r="F4" s="917" t="s">
        <v>4577</v>
      </c>
      <c r="G4" s="916" t="s">
        <v>55</v>
      </c>
      <c r="H4" s="916">
        <v>12.82</v>
      </c>
      <c r="I4" s="916">
        <v>11.81</v>
      </c>
      <c r="J4" s="916"/>
      <c r="K4" s="916"/>
      <c r="L4" s="916"/>
      <c r="M4" s="57"/>
      <c r="N4" s="57"/>
      <c r="O4" s="57"/>
      <c r="P4" s="57"/>
      <c r="Q4" s="57"/>
      <c r="R4" s="57"/>
      <c r="S4" s="57"/>
      <c r="T4" s="57"/>
      <c r="U4" s="57"/>
      <c r="V4" s="57"/>
      <c r="W4" s="57">
        <v>87.5</v>
      </c>
      <c r="X4" s="57">
        <v>-0.89</v>
      </c>
      <c r="Y4" s="57">
        <v>14.39</v>
      </c>
      <c r="Z4" s="57"/>
      <c r="AA4" s="57"/>
      <c r="AB4" s="57">
        <v>115</v>
      </c>
      <c r="AC4" s="57">
        <v>61</v>
      </c>
      <c r="AD4" s="57">
        <v>17.399999999999999</v>
      </c>
      <c r="AE4" s="57">
        <v>230</v>
      </c>
      <c r="AF4" s="57">
        <v>1.89</v>
      </c>
      <c r="AG4" s="57">
        <v>41.9</v>
      </c>
      <c r="AH4" s="57"/>
      <c r="AI4" s="57"/>
      <c r="AJ4" s="57"/>
      <c r="AK4" s="57"/>
      <c r="AL4" s="57"/>
    </row>
    <row r="5" spans="1:39">
      <c r="A5" s="915">
        <v>45707</v>
      </c>
      <c r="B5" s="915">
        <v>45721</v>
      </c>
      <c r="C5" s="916">
        <v>102</v>
      </c>
      <c r="D5" s="916"/>
      <c r="E5" s="916">
        <v>2501886</v>
      </c>
      <c r="F5" s="917" t="s">
        <v>4577</v>
      </c>
      <c r="G5" s="916" t="s">
        <v>55</v>
      </c>
      <c r="H5" s="916">
        <v>13.25</v>
      </c>
      <c r="I5" s="916">
        <v>11.03</v>
      </c>
      <c r="J5" s="916"/>
      <c r="K5" s="916"/>
      <c r="L5" s="916"/>
      <c r="M5" s="57"/>
      <c r="N5" s="57"/>
      <c r="O5" s="57"/>
      <c r="P5" s="57"/>
      <c r="Q5" s="57"/>
      <c r="R5" s="57"/>
      <c r="S5" s="57"/>
      <c r="T5" s="57"/>
      <c r="U5" s="57"/>
      <c r="V5" s="57"/>
      <c r="W5" s="57">
        <v>88.97</v>
      </c>
      <c r="X5" s="57">
        <v>-0.3</v>
      </c>
      <c r="Y5" s="57">
        <v>10.7</v>
      </c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8"/>
    </row>
    <row r="6" spans="1:39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</row>
    <row r="7" spans="1:39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</row>
    <row r="8" spans="1:39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</row>
    <row r="18" spans="1:40" s="1134" customFormat="1" ht="30">
      <c r="A18" s="1135" t="s">
        <v>312</v>
      </c>
      <c r="B18" s="1149" t="s">
        <v>313</v>
      </c>
      <c r="C18" s="1136" t="s">
        <v>314</v>
      </c>
      <c r="D18" s="1136" t="s">
        <v>2213</v>
      </c>
      <c r="E18" s="1136" t="s">
        <v>315</v>
      </c>
      <c r="F18" s="1136" t="s">
        <v>177</v>
      </c>
      <c r="G18" s="1136" t="s">
        <v>450</v>
      </c>
      <c r="H18" s="1150" t="s">
        <v>4578</v>
      </c>
      <c r="I18" s="1137" t="s">
        <v>2216</v>
      </c>
      <c r="J18" s="1151" t="s">
        <v>2217</v>
      </c>
      <c r="K18" s="1136" t="s">
        <v>2218</v>
      </c>
      <c r="L18" s="1136" t="s">
        <v>2219</v>
      </c>
      <c r="M18" s="1136" t="s">
        <v>2220</v>
      </c>
      <c r="N18" s="1145" t="s">
        <v>2221</v>
      </c>
      <c r="O18" s="1136" t="s">
        <v>2222</v>
      </c>
      <c r="P18" s="1136" t="s">
        <v>2223</v>
      </c>
      <c r="Q18" s="1136" t="s">
        <v>2224</v>
      </c>
      <c r="R18" s="1145" t="s">
        <v>2225</v>
      </c>
      <c r="S18" s="1136" t="s">
        <v>458</v>
      </c>
      <c r="T18" s="1136" t="s">
        <v>460</v>
      </c>
      <c r="U18" s="1136" t="s">
        <v>2226</v>
      </c>
      <c r="V18" s="1136" t="s">
        <v>2227</v>
      </c>
      <c r="W18" s="1146" t="s">
        <v>2228</v>
      </c>
      <c r="X18" s="1147" t="s">
        <v>433</v>
      </c>
      <c r="Y18" s="1144" t="s">
        <v>465</v>
      </c>
      <c r="Z18" s="1152" t="s">
        <v>2203</v>
      </c>
      <c r="AA18" s="1135" t="s">
        <v>434</v>
      </c>
      <c r="AB18" s="1136" t="s">
        <v>435</v>
      </c>
      <c r="AC18" s="1154" t="s">
        <v>436</v>
      </c>
      <c r="AD18" s="1135" t="s">
        <v>2229</v>
      </c>
      <c r="AE18" s="1154" t="s">
        <v>2230</v>
      </c>
      <c r="AF18" s="1155" t="s">
        <v>4579</v>
      </c>
      <c r="AG18" s="1137" t="s">
        <v>2231</v>
      </c>
      <c r="AH18" s="1143" t="s">
        <v>2232</v>
      </c>
      <c r="AI18" s="944" t="s">
        <v>473</v>
      </c>
      <c r="AJ18" s="944" t="s">
        <v>2233</v>
      </c>
      <c r="AK18" s="1132" t="s">
        <v>472</v>
      </c>
      <c r="AL18" s="944" t="s">
        <v>474</v>
      </c>
      <c r="AM18" s="944" t="s">
        <v>2234</v>
      </c>
      <c r="AN18" s="1133" t="s">
        <v>2235</v>
      </c>
    </row>
    <row r="19" spans="1:40" s="1162" customFormat="1" ht="18.75">
      <c r="A19" s="1156">
        <v>45932</v>
      </c>
      <c r="B19" s="1157">
        <v>210</v>
      </c>
      <c r="C19" s="1157"/>
      <c r="D19" s="1157">
        <v>2508165</v>
      </c>
      <c r="E19" s="1157" t="s">
        <v>4580</v>
      </c>
      <c r="F19" s="1157" t="s">
        <v>55</v>
      </c>
      <c r="G19" s="1157">
        <v>13.04</v>
      </c>
      <c r="H19" s="1157">
        <v>12</v>
      </c>
      <c r="I19" s="1158"/>
      <c r="J19" s="1159"/>
      <c r="K19" s="1157"/>
      <c r="L19" s="1157"/>
      <c r="M19" s="1157"/>
      <c r="N19" s="1157"/>
      <c r="O19" s="1157"/>
      <c r="P19" s="1157"/>
      <c r="Q19" s="1157"/>
      <c r="R19" s="1157"/>
      <c r="S19" s="1157"/>
      <c r="T19" s="1157"/>
      <c r="U19" s="1157"/>
      <c r="V19" s="1157"/>
      <c r="W19" s="1158"/>
      <c r="X19" s="1159">
        <v>34.229999999999997</v>
      </c>
      <c r="Y19" s="1157">
        <v>70</v>
      </c>
      <c r="Z19" s="1160">
        <v>12.05</v>
      </c>
      <c r="AA19" s="1161"/>
      <c r="AB19" s="1157"/>
      <c r="AC19" s="1160"/>
      <c r="AD19" s="1161"/>
      <c r="AE19" s="1160"/>
      <c r="AF19" s="1161"/>
      <c r="AG19" s="1158"/>
      <c r="AH19" s="1159"/>
      <c r="AI19" s="1157"/>
      <c r="AJ19" s="1157"/>
      <c r="AK19" s="1157"/>
      <c r="AL19" s="1157"/>
      <c r="AM19" s="1157"/>
      <c r="AN19" s="1157"/>
    </row>
    <row r="20" spans="1:40">
      <c r="A20" s="1138"/>
      <c r="B20" s="66"/>
      <c r="C20" s="66"/>
      <c r="D20" s="66"/>
      <c r="E20" s="66"/>
      <c r="F20" s="66"/>
      <c r="G20" s="66"/>
      <c r="H20" s="66"/>
      <c r="I20" s="1139"/>
      <c r="J20" s="65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1139"/>
      <c r="X20" s="65"/>
      <c r="Y20" s="66"/>
      <c r="Z20" s="67"/>
      <c r="AA20" s="1138"/>
      <c r="AB20" s="66"/>
      <c r="AC20" s="67"/>
      <c r="AD20" s="1138"/>
      <c r="AE20" s="67"/>
      <c r="AF20" s="1138"/>
      <c r="AG20" s="1139"/>
      <c r="AH20" s="65"/>
      <c r="AI20" s="66"/>
      <c r="AJ20" s="66"/>
      <c r="AK20" s="66"/>
      <c r="AL20" s="66"/>
      <c r="AM20" s="66"/>
      <c r="AN20" s="66"/>
    </row>
    <row r="21" spans="1:40">
      <c r="A21" s="1138"/>
      <c r="B21" s="66"/>
      <c r="C21" s="66"/>
      <c r="D21" s="66"/>
      <c r="E21" s="66"/>
      <c r="F21" s="66"/>
      <c r="G21" s="66"/>
      <c r="H21" s="66"/>
      <c r="I21" s="1139"/>
      <c r="J21" s="65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1139"/>
      <c r="X21" s="65"/>
      <c r="Y21" s="66"/>
      <c r="Z21" s="67"/>
      <c r="AA21" s="1138"/>
      <c r="AB21" s="66"/>
      <c r="AC21" s="67"/>
      <c r="AD21" s="1138"/>
      <c r="AE21" s="67"/>
      <c r="AF21" s="1138"/>
      <c r="AG21" s="1139"/>
      <c r="AH21" s="65"/>
      <c r="AI21" s="66"/>
      <c r="AJ21" s="66"/>
      <c r="AK21" s="66"/>
      <c r="AL21" s="66"/>
      <c r="AM21" s="66"/>
      <c r="AN21" s="66"/>
    </row>
    <row r="22" spans="1:40">
      <c r="A22" s="1138"/>
      <c r="B22" s="66"/>
      <c r="C22" s="66"/>
      <c r="D22" s="66"/>
      <c r="E22" s="66"/>
      <c r="F22" s="66"/>
      <c r="G22" s="66"/>
      <c r="H22" s="66"/>
      <c r="I22" s="1139"/>
      <c r="J22" s="65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1139"/>
      <c r="X22" s="65"/>
      <c r="Y22" s="66"/>
      <c r="Z22" s="67"/>
      <c r="AA22" s="1138"/>
      <c r="AB22" s="66"/>
      <c r="AC22" s="67"/>
      <c r="AD22" s="1138"/>
      <c r="AE22" s="67"/>
      <c r="AF22" s="1138"/>
      <c r="AG22" s="1139"/>
      <c r="AH22" s="65"/>
      <c r="AI22" s="66"/>
      <c r="AJ22" s="66"/>
      <c r="AK22" s="66"/>
      <c r="AL22" s="66"/>
      <c r="AM22" s="66"/>
      <c r="AN22" s="66"/>
    </row>
    <row r="23" spans="1:40">
      <c r="A23" s="1138"/>
      <c r="B23" s="66"/>
      <c r="C23" s="66"/>
      <c r="D23" s="66"/>
      <c r="E23" s="66"/>
      <c r="F23" s="66"/>
      <c r="G23" s="66"/>
      <c r="H23" s="66"/>
      <c r="I23" s="1139"/>
      <c r="J23" s="65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1139"/>
      <c r="X23" s="65"/>
      <c r="Y23" s="66"/>
      <c r="Z23" s="67"/>
      <c r="AA23" s="1138"/>
      <c r="AB23" s="66"/>
      <c r="AC23" s="67"/>
      <c r="AD23" s="1138"/>
      <c r="AE23" s="67"/>
      <c r="AF23" s="1138"/>
      <c r="AG23" s="1139"/>
      <c r="AH23" s="65"/>
      <c r="AI23" s="66"/>
      <c r="AJ23" s="66"/>
      <c r="AK23" s="66"/>
      <c r="AL23" s="66"/>
      <c r="AM23" s="66"/>
      <c r="AN23" s="66"/>
    </row>
    <row r="24" spans="1:40">
      <c r="A24" s="1138"/>
      <c r="B24" s="66"/>
      <c r="C24" s="66"/>
      <c r="D24" s="66"/>
      <c r="E24" s="66"/>
      <c r="F24" s="66"/>
      <c r="G24" s="66"/>
      <c r="H24" s="66"/>
      <c r="I24" s="1139"/>
      <c r="J24" s="65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1139"/>
      <c r="X24" s="65"/>
      <c r="Y24" s="66"/>
      <c r="Z24" s="67"/>
      <c r="AA24" s="1138"/>
      <c r="AB24" s="66"/>
      <c r="AC24" s="67"/>
      <c r="AD24" s="1138"/>
      <c r="AE24" s="67"/>
      <c r="AF24" s="1138"/>
      <c r="AG24" s="1139"/>
      <c r="AH24" s="65"/>
      <c r="AI24" s="66"/>
      <c r="AJ24" s="66"/>
      <c r="AK24" s="66"/>
      <c r="AL24" s="66"/>
      <c r="AM24" s="66"/>
      <c r="AN24" s="66"/>
    </row>
    <row r="25" spans="1:40">
      <c r="A25" s="1140"/>
      <c r="B25" s="1141"/>
      <c r="C25" s="1141"/>
      <c r="D25" s="1141"/>
      <c r="E25" s="1141"/>
      <c r="F25" s="1141"/>
      <c r="G25" s="1141"/>
      <c r="H25" s="1141"/>
      <c r="I25" s="1142"/>
      <c r="J25" s="1148"/>
      <c r="K25" s="1141"/>
      <c r="L25" s="1141"/>
      <c r="M25" s="1141"/>
      <c r="N25" s="1141"/>
      <c r="O25" s="1141"/>
      <c r="P25" s="1141"/>
      <c r="Q25" s="1141"/>
      <c r="R25" s="1141"/>
      <c r="S25" s="1141"/>
      <c r="T25" s="1141"/>
      <c r="U25" s="1141"/>
      <c r="V25" s="1141"/>
      <c r="W25" s="1142"/>
      <c r="X25" s="1148"/>
      <c r="Y25" s="1141"/>
      <c r="Z25" s="1153"/>
      <c r="AA25" s="1140"/>
      <c r="AB25" s="1141"/>
      <c r="AC25" s="1153"/>
      <c r="AD25" s="1140"/>
      <c r="AE25" s="1153"/>
      <c r="AF25" s="1140"/>
      <c r="AG25" s="1142"/>
      <c r="AH25" s="65"/>
      <c r="AI25" s="66"/>
      <c r="AJ25" s="66"/>
      <c r="AK25" s="66"/>
      <c r="AL25" s="66"/>
      <c r="AM25" s="66"/>
      <c r="AN25" s="6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-0.249977111117893"/>
  </sheetPr>
  <dimension ref="A1:N15"/>
  <sheetViews>
    <sheetView workbookViewId="0">
      <selection activeCell="J14" sqref="J14"/>
    </sheetView>
  </sheetViews>
  <sheetFormatPr defaultColWidth="9.140625" defaultRowHeight="15"/>
  <cols>
    <col min="1" max="1" width="11.85546875" bestFit="1" customWidth="1"/>
    <col min="3" max="3" width="9.28515625" bestFit="1" customWidth="1"/>
    <col min="4" max="4" width="18.140625" customWidth="1"/>
    <col min="7" max="7" width="16.5703125" customWidth="1"/>
    <col min="8" max="9" width="15.7109375" customWidth="1"/>
    <col min="10" max="10" width="13.42578125" customWidth="1"/>
    <col min="11" max="11" width="12.5703125" customWidth="1"/>
    <col min="12" max="12" width="12.140625" customWidth="1"/>
    <col min="13" max="13" width="13.85546875" customWidth="1"/>
    <col min="14" max="14" width="11.85546875" customWidth="1"/>
  </cols>
  <sheetData>
    <row r="1" spans="1:14" s="58" customFormat="1">
      <c r="A1" s="58" t="s">
        <v>312</v>
      </c>
      <c r="B1" s="58" t="s">
        <v>313</v>
      </c>
      <c r="C1" s="58" t="s">
        <v>314</v>
      </c>
      <c r="D1" s="58" t="s">
        <v>1372</v>
      </c>
      <c r="E1" s="58" t="s">
        <v>315</v>
      </c>
      <c r="F1" s="58" t="s">
        <v>177</v>
      </c>
      <c r="G1" s="58" t="s">
        <v>450</v>
      </c>
      <c r="H1" s="58" t="s">
        <v>2202</v>
      </c>
      <c r="I1" s="58" t="s">
        <v>4581</v>
      </c>
      <c r="J1" s="58" t="s">
        <v>4582</v>
      </c>
      <c r="K1" s="58" t="s">
        <v>4583</v>
      </c>
      <c r="L1" s="58" t="s">
        <v>4584</v>
      </c>
      <c r="M1" s="58" t="s">
        <v>4585</v>
      </c>
      <c r="N1" s="58" t="s">
        <v>20</v>
      </c>
    </row>
    <row r="2" spans="1:14">
      <c r="A2" s="915">
        <v>45940</v>
      </c>
      <c r="B2" s="916">
        <v>1010</v>
      </c>
      <c r="C2" s="1130">
        <v>0.40625</v>
      </c>
      <c r="D2" s="916">
        <v>2507961</v>
      </c>
      <c r="E2" s="916" t="s">
        <v>4586</v>
      </c>
      <c r="F2" s="916" t="s">
        <v>55</v>
      </c>
      <c r="G2" s="916">
        <v>13.14</v>
      </c>
      <c r="H2" s="916">
        <v>15.12</v>
      </c>
      <c r="I2" s="916">
        <v>30.52</v>
      </c>
      <c r="J2" s="57"/>
      <c r="K2" s="57"/>
      <c r="L2" s="57"/>
      <c r="M2" s="57"/>
      <c r="N2" s="58" t="s">
        <v>4587</v>
      </c>
    </row>
    <row r="3" spans="1:14">
      <c r="A3" s="915">
        <v>45940</v>
      </c>
      <c r="B3" s="916">
        <v>1010</v>
      </c>
      <c r="C3" s="1130">
        <v>0.66666666666666663</v>
      </c>
      <c r="D3" s="916">
        <v>2507975</v>
      </c>
      <c r="E3" s="916" t="s">
        <v>4586</v>
      </c>
      <c r="F3" s="916" t="s">
        <v>55</v>
      </c>
      <c r="G3" s="916">
        <v>12.82</v>
      </c>
      <c r="H3" s="916">
        <v>15.28</v>
      </c>
      <c r="I3" s="916">
        <v>30.62</v>
      </c>
      <c r="J3" s="57"/>
      <c r="K3" s="57"/>
      <c r="L3" s="57"/>
      <c r="M3" s="57"/>
      <c r="N3" s="58" t="s">
        <v>4588</v>
      </c>
    </row>
    <row r="4" spans="1:14" ht="14.25" customHeight="1">
      <c r="A4" s="915">
        <v>45943</v>
      </c>
      <c r="B4" s="916">
        <v>1010</v>
      </c>
      <c r="C4" s="1130">
        <v>0.51388888888888884</v>
      </c>
      <c r="D4" s="916">
        <v>2508044</v>
      </c>
      <c r="E4" s="916" t="s">
        <v>4586</v>
      </c>
      <c r="F4" s="916" t="s">
        <v>55</v>
      </c>
      <c r="G4" s="916">
        <v>12.51</v>
      </c>
      <c r="H4" s="916">
        <v>14.84</v>
      </c>
      <c r="I4" s="916">
        <v>32.92</v>
      </c>
      <c r="J4" s="57"/>
      <c r="K4" s="57"/>
      <c r="L4" s="57"/>
      <c r="M4" s="57"/>
      <c r="N4" s="58" t="s">
        <v>4589</v>
      </c>
    </row>
    <row r="5" spans="1:14">
      <c r="A5" s="915">
        <v>45943</v>
      </c>
      <c r="B5" s="916">
        <v>1010</v>
      </c>
      <c r="C5" s="1130">
        <v>0.6875</v>
      </c>
      <c r="D5" s="916">
        <v>2508050</v>
      </c>
      <c r="E5" s="916" t="s">
        <v>4586</v>
      </c>
      <c r="F5" s="916" t="s">
        <v>55</v>
      </c>
      <c r="G5" s="916">
        <v>12.5</v>
      </c>
      <c r="H5" s="916">
        <v>15.27</v>
      </c>
      <c r="I5" s="916">
        <v>28.35</v>
      </c>
      <c r="J5" s="57"/>
      <c r="K5" s="57"/>
      <c r="L5" s="57"/>
      <c r="M5" s="57"/>
      <c r="N5" s="58" t="s">
        <v>4590</v>
      </c>
    </row>
    <row r="6" spans="1:14">
      <c r="A6" s="915">
        <v>45944</v>
      </c>
      <c r="B6" s="916">
        <v>110</v>
      </c>
      <c r="C6" s="1130">
        <v>0.66666666666666663</v>
      </c>
      <c r="D6" s="916">
        <v>2508084</v>
      </c>
      <c r="E6" s="916" t="s">
        <v>4586</v>
      </c>
      <c r="F6" s="916" t="s">
        <v>55</v>
      </c>
      <c r="G6" s="916">
        <v>12.95</v>
      </c>
      <c r="H6" s="916">
        <v>15.13</v>
      </c>
      <c r="I6" s="916">
        <v>27.02</v>
      </c>
      <c r="J6" s="57"/>
      <c r="K6" s="57"/>
      <c r="L6" s="57"/>
      <c r="M6" s="57"/>
      <c r="N6" s="58" t="s">
        <v>4591</v>
      </c>
    </row>
    <row r="7" spans="1:14">
      <c r="A7" s="915">
        <v>45945</v>
      </c>
      <c r="B7" s="916">
        <v>110</v>
      </c>
      <c r="C7" s="1130">
        <v>0.70833333333333337</v>
      </c>
      <c r="D7" s="916">
        <v>2508115</v>
      </c>
      <c r="E7" s="916" t="s">
        <v>4586</v>
      </c>
      <c r="F7" s="916" t="s">
        <v>55</v>
      </c>
      <c r="G7" s="916">
        <v>13.08</v>
      </c>
      <c r="H7" s="916">
        <v>15.77</v>
      </c>
      <c r="I7" s="916">
        <v>28.79</v>
      </c>
      <c r="J7" s="57"/>
      <c r="K7" s="57"/>
      <c r="L7" s="57"/>
      <c r="M7" s="57"/>
      <c r="N7" s="58" t="s">
        <v>4592</v>
      </c>
    </row>
    <row r="8" spans="1:14">
      <c r="A8" s="915">
        <v>45952</v>
      </c>
      <c r="B8" s="916">
        <v>110</v>
      </c>
      <c r="C8" s="1130">
        <v>0.72222222222222221</v>
      </c>
      <c r="D8" s="916">
        <v>2508335</v>
      </c>
      <c r="E8" s="916" t="s">
        <v>4586</v>
      </c>
      <c r="F8" s="916" t="s">
        <v>55</v>
      </c>
      <c r="G8" s="916">
        <v>12.15</v>
      </c>
      <c r="H8" s="916">
        <v>15.32</v>
      </c>
      <c r="I8" s="916">
        <v>27.26</v>
      </c>
      <c r="J8" s="57"/>
      <c r="K8" s="57"/>
      <c r="L8" s="57"/>
      <c r="M8" s="57"/>
      <c r="N8" s="58" t="s">
        <v>4593</v>
      </c>
    </row>
    <row r="9" spans="1:14">
      <c r="A9" s="915">
        <v>45964</v>
      </c>
      <c r="B9" s="916">
        <v>111</v>
      </c>
      <c r="C9" s="1130">
        <v>0.48194444444444445</v>
      </c>
      <c r="D9" s="916">
        <v>2508649</v>
      </c>
      <c r="E9" s="916" t="s">
        <v>4586</v>
      </c>
      <c r="F9" s="916" t="s">
        <v>55</v>
      </c>
      <c r="G9" s="916">
        <v>12.68</v>
      </c>
      <c r="H9" s="916">
        <v>14.65</v>
      </c>
      <c r="I9" s="916">
        <v>25.23</v>
      </c>
      <c r="J9" s="57"/>
      <c r="K9" s="57"/>
      <c r="L9" s="57"/>
      <c r="M9" s="57"/>
      <c r="N9" s="58" t="s">
        <v>4594</v>
      </c>
    </row>
    <row r="10" spans="1:14">
      <c r="A10" s="915">
        <v>45965</v>
      </c>
      <c r="B10" s="916">
        <v>111</v>
      </c>
      <c r="C10" s="1130">
        <v>0.3923611111111111</v>
      </c>
      <c r="D10" s="916">
        <v>2508678</v>
      </c>
      <c r="E10" s="916" t="s">
        <v>4586</v>
      </c>
      <c r="F10" s="916" t="s">
        <v>55</v>
      </c>
      <c r="G10" s="916">
        <v>12.68</v>
      </c>
      <c r="H10" s="916">
        <v>15.48</v>
      </c>
      <c r="I10" s="916">
        <v>25.43</v>
      </c>
      <c r="J10" s="57"/>
      <c r="K10" s="57"/>
      <c r="L10" s="57"/>
      <c r="M10" s="57"/>
      <c r="N10" s="58" t="s">
        <v>4595</v>
      </c>
    </row>
    <row r="11" spans="1:14">
      <c r="A11" s="915">
        <v>45965</v>
      </c>
      <c r="B11" s="916">
        <v>111</v>
      </c>
      <c r="C11" s="1130">
        <v>0.72916666666666663</v>
      </c>
      <c r="D11" s="916">
        <v>2508698</v>
      </c>
      <c r="E11" s="916" t="s">
        <v>4586</v>
      </c>
      <c r="F11" s="916" t="s">
        <v>55</v>
      </c>
      <c r="G11" s="916">
        <v>12.01</v>
      </c>
      <c r="H11" s="916">
        <v>15.72</v>
      </c>
      <c r="I11" s="916">
        <v>27</v>
      </c>
      <c r="J11" s="57"/>
      <c r="K11" s="57"/>
      <c r="L11" s="57"/>
      <c r="M11" s="57"/>
      <c r="N11" s="58" t="s">
        <v>4596</v>
      </c>
    </row>
    <row r="12" spans="1:14">
      <c r="A12" s="915">
        <v>45968</v>
      </c>
      <c r="B12" s="916">
        <v>111</v>
      </c>
      <c r="C12" s="1130">
        <v>0.70833333333333337</v>
      </c>
      <c r="D12" s="916">
        <v>2508789</v>
      </c>
      <c r="E12" s="916" t="s">
        <v>4586</v>
      </c>
      <c r="F12" s="916" t="s">
        <v>55</v>
      </c>
      <c r="G12" s="916">
        <v>12.43</v>
      </c>
      <c r="H12" s="916">
        <v>16.260000000000002</v>
      </c>
      <c r="I12" s="916">
        <v>27.69</v>
      </c>
      <c r="J12" s="57"/>
      <c r="K12" s="57"/>
      <c r="L12" s="57"/>
      <c r="M12" s="57"/>
      <c r="N12" s="58" t="s">
        <v>4597</v>
      </c>
    </row>
    <row r="13" spans="1:14">
      <c r="A13" s="915">
        <v>45993</v>
      </c>
      <c r="B13" s="916">
        <v>112</v>
      </c>
      <c r="C13" s="1130">
        <v>0.43402777777777779</v>
      </c>
      <c r="D13" s="916">
        <v>2509430</v>
      </c>
      <c r="E13" s="916" t="s">
        <v>4586</v>
      </c>
      <c r="F13" s="916" t="s">
        <v>55</v>
      </c>
      <c r="G13" s="916">
        <v>12.89</v>
      </c>
      <c r="H13" s="916">
        <v>15.1</v>
      </c>
      <c r="I13" s="916">
        <v>20.79</v>
      </c>
      <c r="J13" s="57"/>
      <c r="K13" s="57"/>
      <c r="L13" s="57"/>
      <c r="M13" s="57"/>
      <c r="N13" s="58" t="s">
        <v>4598</v>
      </c>
    </row>
    <row r="14" spans="1:14">
      <c r="A14" s="915">
        <v>46009</v>
      </c>
      <c r="B14" s="916">
        <v>112</v>
      </c>
      <c r="C14" s="1130">
        <v>0.66666666666666663</v>
      </c>
      <c r="D14" s="916">
        <v>324</v>
      </c>
      <c r="E14" s="916" t="s">
        <v>4586</v>
      </c>
      <c r="F14" s="916" t="s">
        <v>55</v>
      </c>
      <c r="G14" s="916">
        <v>12.6</v>
      </c>
      <c r="H14" s="916">
        <v>15.53</v>
      </c>
      <c r="I14" s="916">
        <v>24.53</v>
      </c>
      <c r="J14" s="120"/>
      <c r="K14" s="120"/>
      <c r="L14" s="120"/>
      <c r="M14" s="120"/>
      <c r="N14" s="58" t="s">
        <v>4599</v>
      </c>
    </row>
    <row r="15" spans="1:14">
      <c r="A15" s="915">
        <v>46050</v>
      </c>
      <c r="B15" s="916">
        <v>101</v>
      </c>
      <c r="C15" s="1130">
        <v>0.6875</v>
      </c>
      <c r="D15" s="916">
        <v>1401</v>
      </c>
      <c r="E15" s="916" t="s">
        <v>4586</v>
      </c>
      <c r="F15" s="916" t="s">
        <v>55</v>
      </c>
      <c r="G15" s="916">
        <v>12.13</v>
      </c>
      <c r="H15" s="916">
        <v>16.440000000000001</v>
      </c>
      <c r="I15" s="916">
        <v>23.63</v>
      </c>
      <c r="J15" s="120"/>
      <c r="K15" s="120"/>
      <c r="L15" s="120"/>
      <c r="M15" s="120"/>
      <c r="N15" s="58" t="s">
        <v>4600</v>
      </c>
    </row>
  </sheetData>
  <conditionalFormatting sqref="J2:J15">
    <cfRule type="cellIs" dxfId="131" priority="1" operator="greaterThan">
      <formula>10</formula>
    </cfRule>
  </conditionalFormatting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AR17"/>
  <sheetViews>
    <sheetView workbookViewId="0">
      <selection activeCell="L16" sqref="L16"/>
    </sheetView>
  </sheetViews>
  <sheetFormatPr defaultColWidth="9.140625" defaultRowHeight="15"/>
  <cols>
    <col min="1" max="1" width="12.85546875" bestFit="1" customWidth="1"/>
    <col min="2" max="3" width="11.85546875" bestFit="1" customWidth="1"/>
    <col min="4" max="4" width="17.7109375" bestFit="1" customWidth="1"/>
    <col min="5" max="5" width="16.140625" customWidth="1"/>
    <col min="6" max="6" width="11.85546875" bestFit="1" customWidth="1"/>
    <col min="7" max="7" width="13.5703125" bestFit="1" customWidth="1"/>
    <col min="8" max="8" width="22.140625" bestFit="1" customWidth="1"/>
    <col min="9" max="9" width="22.140625" customWidth="1"/>
    <col min="10" max="10" width="16.42578125" bestFit="1" customWidth="1"/>
    <col min="11" max="11" width="16.5703125" bestFit="1" customWidth="1"/>
    <col min="12" max="12" width="16" bestFit="1" customWidth="1"/>
    <col min="13" max="13" width="16" customWidth="1"/>
    <col min="14" max="14" width="13" bestFit="1" customWidth="1"/>
    <col min="15" max="15" width="13" customWidth="1"/>
    <col min="16" max="23" width="13" bestFit="1" customWidth="1"/>
    <col min="24" max="24" width="15.140625" bestFit="1" customWidth="1"/>
    <col min="25" max="25" width="13.28515625" bestFit="1" customWidth="1"/>
    <col min="26" max="26" width="14.85546875" customWidth="1"/>
    <col min="27" max="27" width="13.5703125" customWidth="1"/>
    <col min="28" max="34" width="13" bestFit="1" customWidth="1"/>
    <col min="35" max="35" width="15.85546875" customWidth="1"/>
    <col min="36" max="36" width="26.85546875" customWidth="1"/>
    <col min="37" max="37" width="13" bestFit="1" customWidth="1"/>
    <col min="38" max="38" width="18.7109375" customWidth="1"/>
    <col min="39" max="39" width="18.140625" customWidth="1"/>
  </cols>
  <sheetData>
    <row r="1" spans="1:44" s="64" customFormat="1">
      <c r="A1" s="173" t="s">
        <v>312</v>
      </c>
      <c r="B1" s="174" t="s">
        <v>313</v>
      </c>
      <c r="C1" s="175" t="s">
        <v>314</v>
      </c>
      <c r="D1" s="175" t="s">
        <v>2213</v>
      </c>
      <c r="E1" s="175" t="s">
        <v>315</v>
      </c>
      <c r="F1" s="175" t="s">
        <v>177</v>
      </c>
      <c r="G1" s="175" t="s">
        <v>450</v>
      </c>
      <c r="H1" s="175" t="s">
        <v>4601</v>
      </c>
      <c r="I1" s="175" t="s">
        <v>4602</v>
      </c>
      <c r="J1" s="175" t="s">
        <v>453</v>
      </c>
      <c r="K1" s="175" t="s">
        <v>4603</v>
      </c>
      <c r="L1" s="176" t="s">
        <v>2216</v>
      </c>
      <c r="M1" s="283" t="s">
        <v>2217</v>
      </c>
      <c r="N1" s="173" t="s">
        <v>4604</v>
      </c>
      <c r="O1" s="173" t="s">
        <v>4605</v>
      </c>
      <c r="P1" s="175" t="s">
        <v>2220</v>
      </c>
      <c r="Q1" s="175" t="s">
        <v>2222</v>
      </c>
      <c r="R1" s="175" t="s">
        <v>2223</v>
      </c>
      <c r="S1" s="175" t="s">
        <v>2224</v>
      </c>
      <c r="T1" s="175" t="s">
        <v>2225</v>
      </c>
      <c r="U1" s="175" t="s">
        <v>458</v>
      </c>
      <c r="V1" s="175" t="s">
        <v>4606</v>
      </c>
      <c r="W1" s="175" t="s">
        <v>460</v>
      </c>
      <c r="X1" s="175" t="s">
        <v>2226</v>
      </c>
      <c r="Y1" s="176" t="s">
        <v>2227</v>
      </c>
      <c r="Z1" s="283" t="s">
        <v>433</v>
      </c>
      <c r="AA1" s="284" t="s">
        <v>465</v>
      </c>
      <c r="AB1" s="285" t="s">
        <v>466</v>
      </c>
      <c r="AC1" s="173" t="s">
        <v>434</v>
      </c>
      <c r="AD1" s="175" t="s">
        <v>435</v>
      </c>
      <c r="AE1" s="175" t="s">
        <v>436</v>
      </c>
      <c r="AF1" s="175" t="s">
        <v>2229</v>
      </c>
      <c r="AG1" s="175" t="s">
        <v>2230</v>
      </c>
      <c r="AH1" s="175" t="s">
        <v>4607</v>
      </c>
      <c r="AI1" s="175" t="s">
        <v>2231</v>
      </c>
      <c r="AJ1" s="175" t="s">
        <v>2232</v>
      </c>
      <c r="AK1" s="175" t="s">
        <v>4608</v>
      </c>
      <c r="AL1" s="175" t="s">
        <v>2234</v>
      </c>
      <c r="AM1" s="176" t="s">
        <v>4609</v>
      </c>
      <c r="AN1" s="301" t="s">
        <v>2125</v>
      </c>
      <c r="AO1" s="301" t="s">
        <v>2124</v>
      </c>
      <c r="AP1" s="301" t="s">
        <v>4610</v>
      </c>
      <c r="AQ1" s="301" t="s">
        <v>4611</v>
      </c>
      <c r="AR1" s="301" t="s">
        <v>20</v>
      </c>
    </row>
    <row r="2" spans="1:44" s="71" customFormat="1" ht="27" customHeight="1">
      <c r="A2" s="275"/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7"/>
      <c r="M2" s="289"/>
      <c r="N2" s="286"/>
      <c r="O2" s="286"/>
      <c r="P2" s="276"/>
      <c r="Q2" s="276"/>
      <c r="R2" s="276"/>
      <c r="S2" s="276"/>
      <c r="T2" s="434"/>
      <c r="U2" s="276"/>
      <c r="V2" s="434"/>
      <c r="W2" s="276"/>
      <c r="X2" s="276"/>
      <c r="Y2" s="278"/>
      <c r="Z2" s="286"/>
      <c r="AA2" s="276"/>
      <c r="AB2" s="278"/>
      <c r="AC2" s="286"/>
      <c r="AD2" s="276"/>
      <c r="AE2" s="276"/>
      <c r="AF2" s="276"/>
      <c r="AG2" s="276"/>
      <c r="AH2" s="276"/>
      <c r="AI2" s="276"/>
      <c r="AJ2" s="295"/>
      <c r="AK2" s="276"/>
      <c r="AL2" s="276"/>
      <c r="AM2" s="278"/>
      <c r="AN2" s="300"/>
      <c r="AO2" s="300"/>
      <c r="AP2" s="300"/>
      <c r="AQ2" s="300"/>
      <c r="AR2" s="300" t="s">
        <v>4612</v>
      </c>
    </row>
    <row r="3" spans="1:44" s="71" customFormat="1" ht="27" customHeight="1">
      <c r="A3" s="271"/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3"/>
      <c r="M3" s="290"/>
      <c r="N3" s="287"/>
      <c r="O3" s="287"/>
      <c r="P3" s="272"/>
      <c r="Q3" s="272"/>
      <c r="R3" s="272"/>
      <c r="S3" s="272"/>
      <c r="T3" s="435"/>
      <c r="U3" s="272"/>
      <c r="V3" s="435"/>
      <c r="W3" s="272"/>
      <c r="X3" s="272"/>
      <c r="Y3" s="274"/>
      <c r="Z3" s="287"/>
      <c r="AA3" s="272"/>
      <c r="AB3" s="274"/>
      <c r="AC3" s="287"/>
      <c r="AD3" s="272"/>
      <c r="AE3" s="272"/>
      <c r="AF3" s="272"/>
      <c r="AG3" s="272"/>
      <c r="AH3" s="272"/>
      <c r="AI3" s="272"/>
      <c r="AJ3" s="296"/>
      <c r="AK3" s="272"/>
      <c r="AL3" s="272"/>
      <c r="AM3" s="274"/>
      <c r="AN3" s="299"/>
      <c r="AO3" s="299"/>
      <c r="AP3" s="299"/>
      <c r="AQ3" s="299"/>
      <c r="AR3" s="299" t="s">
        <v>4613</v>
      </c>
    </row>
    <row r="4" spans="1:44" s="71" customFormat="1" ht="27" customHeight="1">
      <c r="A4" s="271"/>
      <c r="B4" s="272"/>
      <c r="C4" s="272"/>
      <c r="D4" s="272"/>
      <c r="E4" s="272"/>
      <c r="F4" s="272"/>
      <c r="G4" s="272"/>
      <c r="H4" s="272"/>
      <c r="I4" s="272"/>
      <c r="J4" s="272"/>
      <c r="K4" s="272"/>
      <c r="L4" s="273"/>
      <c r="M4" s="290"/>
      <c r="N4" s="287"/>
      <c r="O4" s="287"/>
      <c r="P4" s="272"/>
      <c r="Q4" s="272"/>
      <c r="R4" s="272"/>
      <c r="S4" s="272"/>
      <c r="T4" s="435"/>
      <c r="U4" s="272"/>
      <c r="V4" s="435"/>
      <c r="W4" s="272"/>
      <c r="X4" s="272"/>
      <c r="Y4" s="274"/>
      <c r="Z4" s="287"/>
      <c r="AA4" s="272"/>
      <c r="AB4" s="274"/>
      <c r="AC4" s="287"/>
      <c r="AD4" s="272"/>
      <c r="AE4" s="272"/>
      <c r="AF4" s="272"/>
      <c r="AG4" s="272"/>
      <c r="AH4" s="272"/>
      <c r="AI4" s="272"/>
      <c r="AJ4" s="296"/>
      <c r="AK4" s="272"/>
      <c r="AL4" s="272"/>
      <c r="AM4" s="274"/>
      <c r="AN4" s="299"/>
      <c r="AO4" s="299"/>
      <c r="AP4" s="299"/>
      <c r="AQ4" s="299"/>
      <c r="AR4" s="299" t="s">
        <v>4614</v>
      </c>
    </row>
    <row r="5" spans="1:44" ht="27" customHeight="1">
      <c r="A5" s="279"/>
      <c r="B5" s="280"/>
      <c r="C5" s="281"/>
      <c r="D5" s="280"/>
      <c r="E5" s="280"/>
      <c r="F5" s="280"/>
      <c r="G5" s="280"/>
      <c r="H5" s="280"/>
      <c r="I5" s="280"/>
      <c r="J5" s="280"/>
      <c r="K5" s="280"/>
      <c r="L5" s="172"/>
      <c r="M5" s="291"/>
      <c r="N5" s="288"/>
      <c r="O5" s="288"/>
      <c r="P5" s="280"/>
      <c r="Q5" s="280"/>
      <c r="R5" s="280"/>
      <c r="S5" s="280"/>
      <c r="T5" s="436"/>
      <c r="U5" s="280"/>
      <c r="V5" s="436"/>
      <c r="W5" s="280"/>
      <c r="X5" s="280"/>
      <c r="Y5" s="282"/>
      <c r="Z5" s="288"/>
      <c r="AA5" s="280"/>
      <c r="AB5" s="282"/>
      <c r="AC5" s="288"/>
      <c r="AD5" s="280"/>
      <c r="AE5" s="280"/>
      <c r="AF5" s="280"/>
      <c r="AG5" s="280"/>
      <c r="AH5" s="280"/>
      <c r="AI5" s="280"/>
      <c r="AJ5" s="297"/>
      <c r="AK5" s="280"/>
      <c r="AL5" s="280"/>
      <c r="AM5" s="282"/>
      <c r="AN5" s="66"/>
      <c r="AO5" s="66"/>
      <c r="AP5" s="66"/>
      <c r="AQ5" s="66"/>
      <c r="AR5" s="66" t="s">
        <v>4615</v>
      </c>
    </row>
    <row r="6" spans="1:44" ht="27" customHeight="1">
      <c r="A6" s="279"/>
      <c r="B6" s="280"/>
      <c r="C6" s="281"/>
      <c r="D6" s="280"/>
      <c r="E6" s="280"/>
      <c r="F6" s="280"/>
      <c r="G6" s="280"/>
      <c r="H6" s="280"/>
      <c r="I6" s="280"/>
      <c r="J6" s="280"/>
      <c r="K6" s="280"/>
      <c r="L6" s="172"/>
      <c r="M6" s="291"/>
      <c r="N6" s="288"/>
      <c r="O6" s="288"/>
      <c r="P6" s="280"/>
      <c r="Q6" s="280"/>
      <c r="R6" s="280"/>
      <c r="S6" s="280"/>
      <c r="T6" s="436"/>
      <c r="U6" s="280"/>
      <c r="V6" s="436"/>
      <c r="W6" s="280"/>
      <c r="X6" s="280"/>
      <c r="Y6" s="282"/>
      <c r="Z6" s="288"/>
      <c r="AA6" s="280"/>
      <c r="AB6" s="282"/>
      <c r="AC6" s="288"/>
      <c r="AD6" s="280"/>
      <c r="AE6" s="280"/>
      <c r="AF6" s="280"/>
      <c r="AG6" s="280"/>
      <c r="AH6" s="280"/>
      <c r="AI6" s="280"/>
      <c r="AJ6" s="296"/>
      <c r="AK6" s="280"/>
      <c r="AL6" s="280"/>
      <c r="AM6" s="282"/>
      <c r="AN6" s="66"/>
      <c r="AO6" s="66"/>
      <c r="AP6" s="66"/>
      <c r="AQ6" s="66"/>
      <c r="AR6" s="66" t="s">
        <v>4616</v>
      </c>
    </row>
    <row r="7" spans="1:44" ht="27" customHeight="1">
      <c r="A7" s="279"/>
      <c r="B7" s="280"/>
      <c r="C7" s="281"/>
      <c r="D7" s="280"/>
      <c r="E7" s="280"/>
      <c r="F7" s="280"/>
      <c r="G7" s="280"/>
      <c r="H7" s="280"/>
      <c r="I7" s="280"/>
      <c r="J7" s="280"/>
      <c r="K7" s="280"/>
      <c r="L7" s="172"/>
      <c r="M7" s="291"/>
      <c r="N7" s="288"/>
      <c r="O7" s="288"/>
      <c r="P7" s="280"/>
      <c r="Q7" s="280"/>
      <c r="R7" s="280"/>
      <c r="S7" s="280"/>
      <c r="T7" s="436"/>
      <c r="U7" s="280"/>
      <c r="V7" s="436"/>
      <c r="W7" s="280"/>
      <c r="X7" s="280"/>
      <c r="Y7" s="282"/>
      <c r="Z7" s="288"/>
      <c r="AA7" s="280"/>
      <c r="AB7" s="282"/>
      <c r="AC7" s="288"/>
      <c r="AD7" s="280"/>
      <c r="AE7" s="280"/>
      <c r="AF7" s="280"/>
      <c r="AG7" s="280"/>
      <c r="AH7" s="280"/>
      <c r="AI7" s="280"/>
      <c r="AJ7" s="296"/>
      <c r="AK7" s="280"/>
      <c r="AL7" s="280"/>
      <c r="AM7" s="282"/>
      <c r="AN7" s="66"/>
      <c r="AO7" s="66"/>
      <c r="AP7" s="66"/>
      <c r="AQ7" s="66"/>
      <c r="AR7" s="66" t="s">
        <v>4617</v>
      </c>
    </row>
    <row r="8" spans="1:44" ht="27" customHeight="1">
      <c r="A8" s="65"/>
      <c r="B8" s="66"/>
      <c r="C8" s="66"/>
      <c r="D8" s="66"/>
      <c r="E8" s="66"/>
      <c r="F8" s="66"/>
      <c r="G8" s="66"/>
      <c r="H8" s="66"/>
      <c r="I8" s="66"/>
      <c r="J8" s="66"/>
      <c r="K8" s="66"/>
      <c r="L8" s="72"/>
      <c r="M8" s="72"/>
      <c r="N8" s="66"/>
      <c r="O8" s="66"/>
      <c r="P8" s="66"/>
      <c r="Q8" s="66"/>
      <c r="R8" s="66"/>
      <c r="S8" s="66"/>
      <c r="T8" s="72"/>
      <c r="U8" s="66"/>
      <c r="V8" s="72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298"/>
      <c r="AK8" s="66"/>
      <c r="AL8" s="66"/>
      <c r="AM8" s="67"/>
      <c r="AN8" s="66"/>
      <c r="AO8" s="66"/>
      <c r="AP8" s="66"/>
      <c r="AQ8" s="66"/>
      <c r="AR8" s="66" t="s">
        <v>4618</v>
      </c>
    </row>
    <row r="9" spans="1:44" ht="27" customHeight="1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72"/>
      <c r="M9" s="72"/>
      <c r="N9" s="66"/>
      <c r="O9" s="66"/>
      <c r="P9" s="66"/>
      <c r="Q9" s="66"/>
      <c r="R9" s="66"/>
      <c r="S9" s="66"/>
      <c r="T9" s="72"/>
      <c r="U9" s="66"/>
      <c r="V9" s="72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298"/>
      <c r="AK9" s="66"/>
      <c r="AL9" s="66"/>
      <c r="AM9" s="67"/>
      <c r="AN9" s="66"/>
      <c r="AO9" s="66"/>
      <c r="AP9" s="66"/>
      <c r="AQ9" s="66"/>
      <c r="AR9" s="66" t="s">
        <v>4619</v>
      </c>
    </row>
    <row r="10" spans="1:44" ht="27" customHeight="1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72"/>
      <c r="M10" s="72"/>
      <c r="N10" s="66"/>
      <c r="O10" s="66"/>
      <c r="P10" s="66"/>
      <c r="Q10" s="66"/>
      <c r="R10" s="66"/>
      <c r="S10" s="66"/>
      <c r="T10" s="72"/>
      <c r="U10" s="66"/>
      <c r="V10" s="72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298"/>
      <c r="AK10" s="66"/>
      <c r="AL10" s="66"/>
      <c r="AM10" s="67"/>
      <c r="AN10" s="66"/>
      <c r="AO10" s="66"/>
      <c r="AP10" s="66"/>
      <c r="AQ10" s="66"/>
      <c r="AR10" s="66" t="s">
        <v>4620</v>
      </c>
    </row>
    <row r="11" spans="1:44" ht="27" customHeight="1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72"/>
      <c r="M11" s="72"/>
      <c r="N11" s="66"/>
      <c r="O11" s="66"/>
      <c r="P11" s="66"/>
      <c r="Q11" s="66"/>
      <c r="R11" s="66"/>
      <c r="S11" s="66"/>
      <c r="T11" s="72"/>
      <c r="U11" s="66"/>
      <c r="V11" s="72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7"/>
      <c r="AN11" s="66"/>
      <c r="AO11" s="66"/>
      <c r="AP11" s="66"/>
      <c r="AQ11" s="66"/>
      <c r="AR11" s="66" t="s">
        <v>4621</v>
      </c>
    </row>
    <row r="12" spans="1:44" ht="27" customHeight="1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72"/>
      <c r="M12" s="72"/>
      <c r="N12" s="66"/>
      <c r="O12" s="66"/>
      <c r="P12" s="66"/>
      <c r="Q12" s="66"/>
      <c r="R12" s="66"/>
      <c r="S12" s="66"/>
      <c r="T12" s="72"/>
      <c r="U12" s="66"/>
      <c r="V12" s="72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7"/>
      <c r="AN12" s="66"/>
      <c r="AO12" s="66"/>
      <c r="AP12" s="66"/>
      <c r="AQ12" s="66"/>
      <c r="AR12" s="66" t="s">
        <v>4622</v>
      </c>
    </row>
    <row r="13" spans="1:44" ht="27" customHeight="1">
      <c r="A13" s="65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72"/>
      <c r="M13" s="72"/>
      <c r="N13" s="66"/>
      <c r="O13" s="66"/>
      <c r="P13" s="66"/>
      <c r="Q13" s="66"/>
      <c r="R13" s="66"/>
      <c r="S13" s="66"/>
      <c r="T13" s="72"/>
      <c r="U13" s="66"/>
      <c r="V13" s="72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7"/>
      <c r="AN13" s="66"/>
      <c r="AO13" s="66"/>
      <c r="AP13" s="66"/>
      <c r="AQ13" s="66"/>
      <c r="AR13" s="66" t="s">
        <v>4623</v>
      </c>
    </row>
    <row r="14" spans="1:44" ht="27" customHeight="1">
      <c r="A14" s="65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72"/>
      <c r="M14" s="72"/>
      <c r="N14" s="66"/>
      <c r="O14" s="66"/>
      <c r="P14" s="66"/>
      <c r="Q14" s="66"/>
      <c r="R14" s="66"/>
      <c r="S14" s="66"/>
      <c r="T14" s="72"/>
      <c r="U14" s="66"/>
      <c r="V14" s="72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7"/>
      <c r="AN14" s="66"/>
      <c r="AO14" s="66"/>
      <c r="AP14" s="66"/>
      <c r="AQ14" s="66"/>
      <c r="AR14" s="66" t="s">
        <v>4624</v>
      </c>
    </row>
    <row r="15" spans="1:44" ht="27" customHeight="1">
      <c r="A15" s="65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72"/>
      <c r="M15" s="72"/>
      <c r="N15" s="66"/>
      <c r="O15" s="66"/>
      <c r="P15" s="66"/>
      <c r="Q15" s="66"/>
      <c r="R15" s="66"/>
      <c r="S15" s="66"/>
      <c r="T15" s="72"/>
      <c r="U15" s="66"/>
      <c r="V15" s="72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7"/>
      <c r="AN15" s="66"/>
      <c r="AO15" s="66"/>
      <c r="AP15" s="66"/>
      <c r="AQ15" s="66"/>
      <c r="AR15" s="66" t="s">
        <v>4625</v>
      </c>
    </row>
    <row r="16" spans="1:44" ht="27" customHeight="1">
      <c r="A16" s="65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72"/>
      <c r="M16" s="72"/>
      <c r="N16" s="66"/>
      <c r="O16" s="66"/>
      <c r="P16" s="66"/>
      <c r="Q16" s="66"/>
      <c r="R16" s="66"/>
      <c r="S16" s="66"/>
      <c r="T16" s="72"/>
      <c r="U16" s="66"/>
      <c r="V16" s="72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7"/>
      <c r="AN16" s="66"/>
      <c r="AO16" s="66"/>
      <c r="AP16" s="66"/>
      <c r="AQ16" s="66"/>
      <c r="AR16" s="66" t="s">
        <v>4626</v>
      </c>
    </row>
    <row r="17" spans="1:44" ht="27" customHeigh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73"/>
      <c r="M17" s="73"/>
      <c r="N17" s="69"/>
      <c r="O17" s="69"/>
      <c r="P17" s="69"/>
      <c r="Q17" s="69"/>
      <c r="R17" s="69"/>
      <c r="S17" s="69"/>
      <c r="T17" s="73"/>
      <c r="U17" s="69"/>
      <c r="V17" s="73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70"/>
      <c r="AN17" s="69"/>
      <c r="AO17" s="69"/>
      <c r="AP17" s="69"/>
      <c r="AQ17" s="69"/>
      <c r="AR17" s="69" t="s">
        <v>4627</v>
      </c>
    </row>
  </sheetData>
  <conditionalFormatting sqref="G2:G17">
    <cfRule type="cellIs" dxfId="128" priority="93" operator="greaterThan">
      <formula>14</formula>
    </cfRule>
  </conditionalFormatting>
  <conditionalFormatting sqref="K8:K17 H8:I17">
    <cfRule type="cellIs" dxfId="127" priority="94" operator="greaterThan">
      <formula>12</formula>
    </cfRule>
  </conditionalFormatting>
  <conditionalFormatting sqref="N2:O6 N8:O17">
    <cfRule type="cellIs" dxfId="126" priority="35" operator="greaterThan">
      <formula>2</formula>
    </cfRule>
  </conditionalFormatting>
  <conditionalFormatting sqref="P2:P17">
    <cfRule type="cellIs" dxfId="125" priority="90" operator="greaterThan">
      <formula>4</formula>
    </cfRule>
  </conditionalFormatting>
  <conditionalFormatting sqref="T2:T17 V2:V17">
    <cfRule type="cellIs" dxfId="124" priority="89" operator="greaterThan">
      <formula>80</formula>
    </cfRule>
  </conditionalFormatting>
  <conditionalFormatting sqref="AE2:AE17">
    <cfRule type="cellIs" dxfId="123" priority="86" operator="greaterThan">
      <formula>26</formula>
    </cfRule>
  </conditionalFormatting>
  <conditionalFormatting sqref="AF2:AF17">
    <cfRule type="cellIs" dxfId="122" priority="88" operator="greaterThan">
      <formula>16</formula>
    </cfRule>
  </conditionalFormatting>
  <conditionalFormatting sqref="AG2:AG17">
    <cfRule type="cellIs" dxfId="121" priority="87" operator="greaterThan">
      <formula>70</formula>
    </cfRule>
  </conditionalFormatting>
  <conditionalFormatting sqref="N7:O7">
    <cfRule type="cellIs" dxfId="120" priority="1" operator="greaterThan">
      <formula>2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EE8505E-3A6E-4877-B5F4-4EE17F4EBDAD}">
          <x14:formula1>
            <xm:f>'Liste D'!$P$2:$P$3</xm:f>
          </x14:formula1>
          <xm:sqref>AQ4:AR4 AQ6:AR6</xm:sqref>
        </x14:dataValidation>
        <x14:dataValidation type="list" allowBlank="1" showInputMessage="1" showErrorMessage="1" xr:uid="{3DC15F0F-637C-40EB-A416-8EBA0C88B3BF}">
          <x14:formula1>
            <xm:f>'Liste D'!$C$2:$C$5</xm:f>
          </x14:formula1>
          <xm:sqref>E6:E7</xm:sqref>
        </x14:dataValidation>
        <x14:dataValidation type="list" allowBlank="1" showInputMessage="1" showErrorMessage="1" xr:uid="{7D6E5EAE-23F6-4233-8B0B-F7F4C31C258E}">
          <x14:formula1>
            <xm:f>'Liste D'!$K$2:$K$15</xm:f>
          </x14:formula1>
          <xm:sqref>AL4 AL6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520C-C8B5-4DE6-8EA9-B08C05B68D77}">
  <sheetPr>
    <tabColor rgb="FFE30779"/>
    <pageSetUpPr fitToPage="1"/>
  </sheetPr>
  <dimension ref="A1:CS23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9.42578125" customWidth="1"/>
    <col min="2" max="2" width="26.42578125" style="124" customWidth="1"/>
    <col min="3" max="3" width="19.42578125" customWidth="1"/>
    <col min="4" max="4" width="23.28515625" customWidth="1"/>
    <col min="5" max="5" width="36.42578125" customWidth="1"/>
    <col min="6" max="6" width="35.85546875" customWidth="1"/>
    <col min="7" max="7" width="21" style="352" customWidth="1"/>
    <col min="8" max="8" width="28.42578125" customWidth="1"/>
    <col min="9" max="9" width="21.42578125" customWidth="1"/>
    <col min="10" max="10" width="15.85546875" customWidth="1"/>
    <col min="11" max="11" width="12.5703125" customWidth="1"/>
  </cols>
  <sheetData>
    <row r="1" spans="1:97" ht="26.25" customHeight="1">
      <c r="B1" s="1449"/>
      <c r="C1" s="1450"/>
      <c r="D1" s="1455" t="s">
        <v>4628</v>
      </c>
      <c r="E1" s="1455"/>
      <c r="F1" s="1455"/>
      <c r="G1" s="1455"/>
      <c r="H1" s="1455"/>
      <c r="I1" s="1456"/>
      <c r="J1" s="1439" t="s">
        <v>4629</v>
      </c>
      <c r="K1" s="1440"/>
    </row>
    <row r="2" spans="1:97" ht="25.5">
      <c r="B2" s="1451"/>
      <c r="C2" s="1452"/>
      <c r="D2" s="1457"/>
      <c r="E2" s="1457"/>
      <c r="F2" s="1457"/>
      <c r="G2" s="1457"/>
      <c r="H2" s="1457"/>
      <c r="I2" s="1458"/>
      <c r="J2" s="1441" t="s">
        <v>4630</v>
      </c>
      <c r="K2" s="1442"/>
    </row>
    <row r="3" spans="1:97" ht="26.25" customHeight="1">
      <c r="B3" s="1451"/>
      <c r="C3" s="1452"/>
      <c r="D3" s="1459" t="s">
        <v>4631</v>
      </c>
      <c r="E3" s="1459"/>
      <c r="F3" s="1459"/>
      <c r="G3" s="1459"/>
      <c r="H3" s="1459"/>
      <c r="I3" s="1460"/>
      <c r="J3" s="1443" t="s">
        <v>4632</v>
      </c>
      <c r="K3" s="1444"/>
    </row>
    <row r="4" spans="1:97" ht="27" customHeight="1">
      <c r="B4" s="1453"/>
      <c r="C4" s="1454"/>
      <c r="D4" s="1461"/>
      <c r="E4" s="1461"/>
      <c r="F4" s="1461"/>
      <c r="G4" s="1461"/>
      <c r="H4" s="1461"/>
      <c r="I4" s="1462"/>
      <c r="J4" s="1445" t="s">
        <v>4633</v>
      </c>
      <c r="K4" s="1446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O4" s="77"/>
      <c r="CP4" s="77"/>
    </row>
    <row r="5" spans="1:97" ht="27" customHeight="1">
      <c r="B5" s="349"/>
      <c r="C5" s="293"/>
      <c r="D5" s="293"/>
      <c r="E5" s="294"/>
      <c r="F5" s="294"/>
      <c r="G5" s="351"/>
      <c r="H5" s="294"/>
      <c r="I5" s="294"/>
      <c r="J5" s="294"/>
      <c r="K5" s="294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  <c r="BU5" s="77"/>
      <c r="BV5" s="77"/>
      <c r="BW5" s="77"/>
      <c r="BX5" s="77"/>
      <c r="BY5" s="77"/>
      <c r="BZ5" s="77"/>
      <c r="CA5" s="77"/>
      <c r="CB5" s="77"/>
      <c r="CC5" s="77"/>
      <c r="CD5" s="77"/>
      <c r="CE5" s="77"/>
      <c r="CF5" s="77"/>
      <c r="CG5" s="77"/>
      <c r="CH5" s="77"/>
      <c r="CI5" s="77"/>
      <c r="CJ5" s="77"/>
      <c r="CK5" s="77"/>
      <c r="CL5" s="77"/>
      <c r="CM5" s="77"/>
      <c r="CN5" s="77"/>
      <c r="CO5" s="77"/>
      <c r="CP5" s="77"/>
      <c r="CQ5" s="77"/>
      <c r="CR5" s="77"/>
      <c r="CS5" s="77"/>
    </row>
    <row r="7" spans="1:97">
      <c r="D7" t="s">
        <v>4634</v>
      </c>
    </row>
    <row r="8" spans="1:97" s="292" customFormat="1" ht="96.75" customHeight="1">
      <c r="A8" s="348" t="s">
        <v>4635</v>
      </c>
      <c r="B8" s="393" t="s">
        <v>4636</v>
      </c>
      <c r="C8" s="305" t="s">
        <v>4637</v>
      </c>
      <c r="D8" s="305" t="s">
        <v>4638</v>
      </c>
      <c r="E8" s="306" t="s">
        <v>4639</v>
      </c>
      <c r="F8" s="306" t="s">
        <v>4640</v>
      </c>
      <c r="G8" s="353" t="s">
        <v>4641</v>
      </c>
      <c r="H8" s="306" t="s">
        <v>4642</v>
      </c>
      <c r="I8" s="306" t="s">
        <v>4643</v>
      </c>
      <c r="J8" s="306" t="s">
        <v>312</v>
      </c>
      <c r="K8" s="307" t="s">
        <v>1375</v>
      </c>
    </row>
    <row r="9" spans="1:97" ht="18" customHeight="1">
      <c r="A9" s="1424">
        <v>45449</v>
      </c>
      <c r="B9" s="390"/>
      <c r="C9" s="317" t="s">
        <v>145</v>
      </c>
      <c r="D9" s="387">
        <v>75</v>
      </c>
      <c r="E9" s="399">
        <v>0.42708333333333331</v>
      </c>
      <c r="F9" s="416">
        <v>0.43541666666666667</v>
      </c>
      <c r="G9" s="354" t="s">
        <v>4644</v>
      </c>
      <c r="H9" s="318" t="s">
        <v>55</v>
      </c>
      <c r="I9" s="318" t="s">
        <v>55</v>
      </c>
      <c r="J9" s="318" t="s">
        <v>55</v>
      </c>
      <c r="K9" s="319" t="s">
        <v>55</v>
      </c>
    </row>
    <row r="10" spans="1:97" ht="18" customHeight="1">
      <c r="A10" s="1425"/>
      <c r="B10" s="391"/>
      <c r="C10" s="325" t="s">
        <v>145</v>
      </c>
      <c r="D10" s="383">
        <v>25</v>
      </c>
      <c r="E10" s="400">
        <v>0.43611111111111112</v>
      </c>
      <c r="F10" s="417">
        <v>0.43819444444444444</v>
      </c>
      <c r="G10" s="358" t="s">
        <v>4645</v>
      </c>
      <c r="H10" s="310" t="s">
        <v>55</v>
      </c>
      <c r="I10" s="310" t="s">
        <v>55</v>
      </c>
      <c r="J10" s="310" t="s">
        <v>55</v>
      </c>
      <c r="K10" s="326" t="s">
        <v>55</v>
      </c>
    </row>
    <row r="11" spans="1:97" ht="18" customHeight="1">
      <c r="A11" s="1425"/>
      <c r="B11" s="379"/>
      <c r="C11" s="317" t="s">
        <v>145</v>
      </c>
      <c r="D11" s="387">
        <v>375</v>
      </c>
      <c r="E11" s="395">
        <v>0.43958333333333333</v>
      </c>
      <c r="F11" s="418">
        <v>0.49305555555555558</v>
      </c>
      <c r="G11" s="354" t="s">
        <v>4646</v>
      </c>
      <c r="H11" s="316" t="s">
        <v>55</v>
      </c>
      <c r="I11" s="316" t="s">
        <v>55</v>
      </c>
      <c r="J11" s="316" t="s">
        <v>55</v>
      </c>
      <c r="K11" s="320" t="s">
        <v>55</v>
      </c>
    </row>
    <row r="12" spans="1:97" ht="18" customHeight="1">
      <c r="A12" s="1425"/>
      <c r="B12" s="379"/>
      <c r="C12" s="317" t="s">
        <v>145</v>
      </c>
      <c r="D12" s="387">
        <v>240</v>
      </c>
      <c r="E12" s="395">
        <v>0.49444444444444446</v>
      </c>
      <c r="F12" s="418">
        <v>0.52638888888888891</v>
      </c>
      <c r="G12" s="354" t="s">
        <v>4647</v>
      </c>
      <c r="H12" s="316" t="s">
        <v>55</v>
      </c>
      <c r="I12" s="316" t="s">
        <v>55</v>
      </c>
      <c r="J12" s="316" t="s">
        <v>55</v>
      </c>
      <c r="K12" s="320" t="s">
        <v>55</v>
      </c>
    </row>
    <row r="13" spans="1:97" ht="18" customHeight="1">
      <c r="A13" s="1425"/>
      <c r="B13" s="379"/>
      <c r="C13" s="317" t="s">
        <v>145</v>
      </c>
      <c r="D13" s="387">
        <v>150</v>
      </c>
      <c r="E13" s="395">
        <v>0.54722222222222228</v>
      </c>
      <c r="F13" s="418">
        <v>0.55625000000000002</v>
      </c>
      <c r="G13" s="354" t="s">
        <v>4648</v>
      </c>
      <c r="H13" s="311" t="s">
        <v>55</v>
      </c>
      <c r="I13" s="311" t="s">
        <v>55</v>
      </c>
      <c r="J13" s="311" t="s">
        <v>55</v>
      </c>
      <c r="K13" s="312" t="s">
        <v>55</v>
      </c>
    </row>
    <row r="14" spans="1:97" ht="22.5" customHeight="1">
      <c r="A14" s="1425"/>
      <c r="B14" s="379"/>
      <c r="C14" s="317" t="s">
        <v>145</v>
      </c>
      <c r="D14" s="387">
        <v>50</v>
      </c>
      <c r="E14" s="395">
        <v>0.55833333333333335</v>
      </c>
      <c r="F14" s="418">
        <v>0.5625</v>
      </c>
      <c r="G14" s="354" t="s">
        <v>4649</v>
      </c>
      <c r="H14" s="311" t="s">
        <v>55</v>
      </c>
      <c r="I14" s="311" t="s">
        <v>55</v>
      </c>
      <c r="J14" s="311" t="s">
        <v>55</v>
      </c>
      <c r="K14" s="312" t="s">
        <v>55</v>
      </c>
    </row>
    <row r="15" spans="1:97" ht="22.5" customHeight="1">
      <c r="A15" s="1425"/>
      <c r="B15" s="392"/>
      <c r="C15" s="309" t="s">
        <v>145</v>
      </c>
      <c r="D15" s="384">
        <v>125</v>
      </c>
      <c r="E15" s="401">
        <v>0.56527777777777777</v>
      </c>
      <c r="F15" s="419">
        <v>0.57430555555555551</v>
      </c>
      <c r="G15" s="355" t="s">
        <v>4650</v>
      </c>
      <c r="H15" s="311" t="s">
        <v>55</v>
      </c>
      <c r="I15" s="311" t="s">
        <v>55</v>
      </c>
      <c r="J15" s="311" t="s">
        <v>55</v>
      </c>
      <c r="K15" s="312" t="s">
        <v>55</v>
      </c>
    </row>
    <row r="16" spans="1:97" ht="22.5" customHeight="1">
      <c r="A16" s="1425"/>
      <c r="B16" s="379"/>
      <c r="C16" s="317" t="s">
        <v>145</v>
      </c>
      <c r="D16" s="387">
        <v>50</v>
      </c>
      <c r="E16" s="380">
        <v>0.57499999999999996</v>
      </c>
      <c r="F16" s="420">
        <v>0.57847222222222228</v>
      </c>
      <c r="G16" s="354" t="s">
        <v>4649</v>
      </c>
      <c r="H16" s="311" t="s">
        <v>55</v>
      </c>
      <c r="I16" s="311" t="s">
        <v>55</v>
      </c>
      <c r="J16" s="311" t="s">
        <v>55</v>
      </c>
      <c r="K16" s="312" t="s">
        <v>55</v>
      </c>
    </row>
    <row r="17" spans="1:11" ht="30.75" customHeight="1">
      <c r="A17" s="1425"/>
      <c r="B17" s="1436"/>
      <c r="C17" s="317" t="s">
        <v>145</v>
      </c>
      <c r="D17" s="387">
        <v>150</v>
      </c>
      <c r="E17" s="402">
        <v>0.57916666666666672</v>
      </c>
      <c r="F17" s="421">
        <v>0.58680555555555558</v>
      </c>
      <c r="G17" s="388" t="s">
        <v>4648</v>
      </c>
      <c r="H17" s="316" t="s">
        <v>55</v>
      </c>
      <c r="I17" s="316" t="s">
        <v>55</v>
      </c>
      <c r="J17" s="316" t="s">
        <v>55</v>
      </c>
      <c r="K17" s="320" t="s">
        <v>55</v>
      </c>
    </row>
    <row r="18" spans="1:11" ht="22.5" customHeight="1">
      <c r="A18" s="1425"/>
      <c r="B18" s="1437"/>
      <c r="C18" s="325" t="s">
        <v>145</v>
      </c>
      <c r="D18" s="383">
        <v>150</v>
      </c>
      <c r="E18" s="395">
        <v>0.58888888888888891</v>
      </c>
      <c r="F18" s="396">
        <v>0.6333333333333333</v>
      </c>
      <c r="G18" s="385" t="s">
        <v>4648</v>
      </c>
      <c r="H18" s="310" t="s">
        <v>55</v>
      </c>
      <c r="I18" s="310" t="s">
        <v>55</v>
      </c>
      <c r="J18" s="310" t="s">
        <v>55</v>
      </c>
      <c r="K18" s="326" t="s">
        <v>55</v>
      </c>
    </row>
    <row r="19" spans="1:11" ht="22.5" customHeight="1">
      <c r="A19" s="1425"/>
      <c r="B19" s="1437"/>
      <c r="C19" s="309" t="s">
        <v>147</v>
      </c>
      <c r="D19" s="384">
        <v>100</v>
      </c>
      <c r="E19" s="394"/>
      <c r="F19" s="397"/>
      <c r="G19" s="386" t="s">
        <v>4651</v>
      </c>
      <c r="H19" s="311" t="s">
        <v>55</v>
      </c>
      <c r="I19" s="311" t="s">
        <v>55</v>
      </c>
      <c r="J19" s="311" t="s">
        <v>55</v>
      </c>
      <c r="K19" s="312" t="s">
        <v>55</v>
      </c>
    </row>
    <row r="20" spans="1:11" ht="22.5" customHeight="1">
      <c r="A20" s="1425"/>
      <c r="B20" s="1437"/>
      <c r="C20" s="309" t="s">
        <v>149</v>
      </c>
      <c r="D20" s="384">
        <v>300</v>
      </c>
      <c r="E20" s="394"/>
      <c r="F20" s="397"/>
      <c r="G20" s="386" t="s">
        <v>4652</v>
      </c>
      <c r="H20" s="311" t="s">
        <v>55</v>
      </c>
      <c r="I20" s="311" t="s">
        <v>55</v>
      </c>
      <c r="J20" s="311" t="s">
        <v>55</v>
      </c>
      <c r="K20" s="312" t="s">
        <v>55</v>
      </c>
    </row>
    <row r="21" spans="1:11" ht="22.5" customHeight="1">
      <c r="A21" s="1427"/>
      <c r="B21" s="1438"/>
      <c r="C21" s="309" t="s">
        <v>147</v>
      </c>
      <c r="D21" s="384">
        <v>75</v>
      </c>
      <c r="E21" s="382">
        <v>0.63402777777777775</v>
      </c>
      <c r="F21" s="398">
        <v>0.6381944444444444</v>
      </c>
      <c r="G21" s="386" t="s">
        <v>4644</v>
      </c>
      <c r="H21" s="311" t="s">
        <v>55</v>
      </c>
      <c r="I21" s="311" t="s">
        <v>55</v>
      </c>
      <c r="J21" s="311" t="s">
        <v>55</v>
      </c>
      <c r="K21" s="312" t="s">
        <v>55</v>
      </c>
    </row>
    <row r="22" spans="1:11" ht="22.5" customHeight="1">
      <c r="A22" s="1424">
        <v>45450</v>
      </c>
      <c r="B22" s="1466">
        <v>194</v>
      </c>
      <c r="C22" s="317" t="s">
        <v>145</v>
      </c>
      <c r="D22" s="387">
        <v>140</v>
      </c>
      <c r="E22" s="381">
        <v>0.3611111111111111</v>
      </c>
      <c r="F22" s="389">
        <v>0.37083333333333335</v>
      </c>
      <c r="G22" s="354" t="s">
        <v>4653</v>
      </c>
      <c r="H22" s="316" t="s">
        <v>55</v>
      </c>
      <c r="I22" s="316" t="s">
        <v>55</v>
      </c>
      <c r="J22" s="316" t="s">
        <v>55</v>
      </c>
      <c r="K22" s="320" t="s">
        <v>55</v>
      </c>
    </row>
    <row r="23" spans="1:11" ht="22.5" customHeight="1">
      <c r="A23" s="1425"/>
      <c r="B23" s="1467"/>
      <c r="C23" s="309" t="s">
        <v>145</v>
      </c>
      <c r="D23" s="384">
        <v>25</v>
      </c>
      <c r="E23" s="380">
        <v>0.37083333333333335</v>
      </c>
      <c r="F23" s="377">
        <v>0.37291666666666667</v>
      </c>
      <c r="G23" s="355" t="s">
        <v>4645</v>
      </c>
      <c r="H23" s="311" t="s">
        <v>55</v>
      </c>
      <c r="I23" s="311" t="s">
        <v>55</v>
      </c>
      <c r="J23" s="311" t="s">
        <v>55</v>
      </c>
      <c r="K23" s="312" t="s">
        <v>55</v>
      </c>
    </row>
    <row r="24" spans="1:11" ht="22.5" customHeight="1">
      <c r="A24" s="1425"/>
      <c r="B24" s="1421">
        <v>50</v>
      </c>
      <c r="C24" s="376" t="s">
        <v>145</v>
      </c>
      <c r="D24" s="376">
        <v>300</v>
      </c>
      <c r="E24" s="380">
        <v>0.37361111111111112</v>
      </c>
      <c r="F24" s="377">
        <v>0.39652777777777776</v>
      </c>
      <c r="G24" s="363" t="s">
        <v>4652</v>
      </c>
      <c r="H24" s="334" t="s">
        <v>55</v>
      </c>
      <c r="I24" s="332" t="s">
        <v>55</v>
      </c>
      <c r="J24" s="332" t="s">
        <v>55</v>
      </c>
      <c r="K24" s="341" t="s">
        <v>55</v>
      </c>
    </row>
    <row r="25" spans="1:11" ht="22.5" customHeight="1">
      <c r="A25" s="1425"/>
      <c r="B25" s="1422"/>
      <c r="C25" s="309" t="s">
        <v>149</v>
      </c>
      <c r="D25" s="384">
        <v>300</v>
      </c>
      <c r="E25" s="403">
        <v>0.40555555555555556</v>
      </c>
      <c r="F25" s="422">
        <v>0.4236111111111111</v>
      </c>
      <c r="G25" s="355" t="s">
        <v>4654</v>
      </c>
      <c r="H25" s="309" t="s">
        <v>55</v>
      </c>
      <c r="I25" s="311" t="s">
        <v>55</v>
      </c>
      <c r="J25" s="311" t="s">
        <v>55</v>
      </c>
      <c r="K25" s="312" t="s">
        <v>55</v>
      </c>
    </row>
    <row r="26" spans="1:11" ht="22.5" customHeight="1">
      <c r="A26" s="1425"/>
      <c r="B26" s="342">
        <v>220</v>
      </c>
      <c r="C26" s="317" t="s">
        <v>145</v>
      </c>
      <c r="D26" s="387">
        <v>35</v>
      </c>
      <c r="E26" s="399">
        <v>0.39930555555555558</v>
      </c>
      <c r="F26" s="416">
        <v>0.40277777777777779</v>
      </c>
      <c r="G26" s="354" t="s">
        <v>4654</v>
      </c>
      <c r="H26" s="316" t="s">
        <v>55</v>
      </c>
      <c r="I26" s="316" t="s">
        <v>55</v>
      </c>
      <c r="J26" s="316" t="s">
        <v>55</v>
      </c>
      <c r="K26" s="320" t="s">
        <v>55</v>
      </c>
    </row>
    <row r="27" spans="1:11" ht="22.5" customHeight="1">
      <c r="A27" s="1425"/>
      <c r="B27" s="344">
        <v>38</v>
      </c>
      <c r="C27" s="309" t="s">
        <v>145</v>
      </c>
      <c r="D27" s="384">
        <v>150</v>
      </c>
      <c r="E27" s="403">
        <v>0.51388888888888884</v>
      </c>
      <c r="F27" s="423">
        <v>0.4375</v>
      </c>
      <c r="G27" s="355" t="s">
        <v>4648</v>
      </c>
      <c r="H27" s="311" t="s">
        <v>55</v>
      </c>
      <c r="I27" s="311" t="s">
        <v>55</v>
      </c>
      <c r="J27" s="311" t="s">
        <v>55</v>
      </c>
      <c r="K27" s="312" t="s">
        <v>55</v>
      </c>
    </row>
    <row r="28" spans="1:11" ht="22.5" customHeight="1">
      <c r="A28" s="1425"/>
      <c r="B28" s="342">
        <v>102</v>
      </c>
      <c r="C28" s="309" t="s">
        <v>145</v>
      </c>
      <c r="D28" s="384">
        <v>100</v>
      </c>
      <c r="E28" s="403">
        <v>0.43888888888888888</v>
      </c>
      <c r="F28" s="423">
        <v>0.44513888888888886</v>
      </c>
      <c r="G28" s="355" t="s">
        <v>4651</v>
      </c>
      <c r="H28" s="311" t="s">
        <v>55</v>
      </c>
      <c r="I28" s="311" t="s">
        <v>55</v>
      </c>
      <c r="J28" s="311" t="s">
        <v>55</v>
      </c>
      <c r="K28" s="312" t="s">
        <v>55</v>
      </c>
    </row>
    <row r="29" spans="1:11" ht="22.5" customHeight="1">
      <c r="A29" s="1425"/>
      <c r="B29" s="344">
        <v>157</v>
      </c>
      <c r="C29" s="324" t="s">
        <v>145</v>
      </c>
      <c r="D29" s="411">
        <v>75</v>
      </c>
      <c r="E29" s="404">
        <v>0.4465277777777778</v>
      </c>
      <c r="F29" s="424">
        <v>0.45</v>
      </c>
      <c r="G29" s="357" t="s">
        <v>4644</v>
      </c>
      <c r="H29" s="321" t="s">
        <v>55</v>
      </c>
      <c r="I29" s="321" t="s">
        <v>55</v>
      </c>
      <c r="J29" s="321" t="s">
        <v>55</v>
      </c>
      <c r="K29" s="322" t="s">
        <v>55</v>
      </c>
    </row>
    <row r="30" spans="1:11" ht="22.5" customHeight="1">
      <c r="A30" s="1425"/>
      <c r="B30" s="1421"/>
      <c r="C30" s="334" t="s">
        <v>145</v>
      </c>
      <c r="D30" s="412">
        <v>25</v>
      </c>
      <c r="E30" s="380">
        <v>0.45</v>
      </c>
      <c r="F30" s="420">
        <v>0.45277777777777778</v>
      </c>
      <c r="G30" s="363"/>
      <c r="H30" s="332" t="s">
        <v>55</v>
      </c>
      <c r="I30" s="332" t="s">
        <v>55</v>
      </c>
      <c r="J30" s="332" t="s">
        <v>55</v>
      </c>
      <c r="K30" s="341" t="s">
        <v>55</v>
      </c>
    </row>
    <row r="31" spans="1:11" s="378" customFormat="1" ht="22.5" customHeight="1">
      <c r="A31" s="1425"/>
      <c r="B31" s="1422"/>
      <c r="C31" s="313" t="s">
        <v>149</v>
      </c>
      <c r="D31" s="413">
        <v>5</v>
      </c>
      <c r="E31" s="405"/>
      <c r="F31" s="425"/>
      <c r="G31" s="356"/>
      <c r="H31" s="314"/>
      <c r="I31" s="314"/>
      <c r="J31" s="314"/>
      <c r="K31" s="315"/>
    </row>
    <row r="32" spans="1:11" ht="22.5" customHeight="1">
      <c r="A32" s="1425"/>
      <c r="B32" s="1421">
        <v>134</v>
      </c>
      <c r="C32" s="325" t="s">
        <v>145</v>
      </c>
      <c r="D32" s="383">
        <v>100</v>
      </c>
      <c r="E32" s="400">
        <v>0.4597222222222222</v>
      </c>
      <c r="F32" s="417"/>
      <c r="G32" s="358" t="s">
        <v>4655</v>
      </c>
      <c r="H32" s="310" t="s">
        <v>55</v>
      </c>
      <c r="I32" s="310" t="s">
        <v>55</v>
      </c>
      <c r="J32" s="310" t="s">
        <v>55</v>
      </c>
      <c r="K32" s="326" t="s">
        <v>55</v>
      </c>
    </row>
    <row r="33" spans="1:11" ht="22.5" customHeight="1">
      <c r="A33" s="1425"/>
      <c r="B33" s="1423"/>
      <c r="C33" s="309" t="s">
        <v>147</v>
      </c>
      <c r="D33" s="384">
        <v>50</v>
      </c>
      <c r="E33" s="403">
        <v>0.4597222222222222</v>
      </c>
      <c r="F33" s="309"/>
      <c r="G33" s="355" t="s">
        <v>4655</v>
      </c>
      <c r="H33" s="311" t="s">
        <v>55</v>
      </c>
      <c r="I33" s="311" t="s">
        <v>55</v>
      </c>
      <c r="J33" s="311" t="s">
        <v>55</v>
      </c>
      <c r="K33" s="312" t="s">
        <v>55</v>
      </c>
    </row>
    <row r="34" spans="1:11" ht="22.5" customHeight="1">
      <c r="A34" s="1425"/>
      <c r="B34" s="1422"/>
      <c r="C34" s="309" t="s">
        <v>149</v>
      </c>
      <c r="D34" s="384">
        <v>100</v>
      </c>
      <c r="E34" s="403">
        <v>0.4597222222222222</v>
      </c>
      <c r="F34" s="309"/>
      <c r="G34" s="355" t="s">
        <v>4655</v>
      </c>
      <c r="H34" s="311" t="s">
        <v>55</v>
      </c>
      <c r="I34" s="311" t="s">
        <v>55</v>
      </c>
      <c r="J34" s="311" t="s">
        <v>55</v>
      </c>
      <c r="K34" s="312" t="s">
        <v>55</v>
      </c>
    </row>
    <row r="35" spans="1:11" ht="22.5" customHeight="1">
      <c r="A35" s="1425"/>
      <c r="B35" s="339">
        <v>39</v>
      </c>
      <c r="C35" s="334" t="s">
        <v>145</v>
      </c>
      <c r="D35" s="412">
        <v>50</v>
      </c>
      <c r="E35" s="402"/>
      <c r="F35" s="426">
        <v>0.49722222222222223</v>
      </c>
      <c r="G35" s="363" t="s">
        <v>4649</v>
      </c>
      <c r="H35" s="332" t="s">
        <v>55</v>
      </c>
      <c r="I35" s="332" t="s">
        <v>55</v>
      </c>
      <c r="J35" s="332" t="s">
        <v>55</v>
      </c>
      <c r="K35" s="341" t="s">
        <v>55</v>
      </c>
    </row>
    <row r="36" spans="1:11" ht="22.5" customHeight="1">
      <c r="A36" s="308"/>
      <c r="B36" s="1421">
        <v>221</v>
      </c>
      <c r="C36" s="317" t="s">
        <v>147</v>
      </c>
      <c r="D36" s="387">
        <v>10</v>
      </c>
      <c r="E36" s="395">
        <v>0.49722222222222223</v>
      </c>
      <c r="F36" s="418">
        <v>0.49861111111111112</v>
      </c>
      <c r="G36" s="354" t="s">
        <v>4656</v>
      </c>
      <c r="H36" s="316" t="s">
        <v>55</v>
      </c>
      <c r="I36" s="316" t="s">
        <v>55</v>
      </c>
      <c r="J36" s="316" t="s">
        <v>55</v>
      </c>
      <c r="K36" s="320" t="s">
        <v>55</v>
      </c>
    </row>
    <row r="37" spans="1:11" ht="22.5" customHeight="1">
      <c r="A37" s="308"/>
      <c r="B37" s="1422"/>
      <c r="C37" s="313" t="s">
        <v>145</v>
      </c>
      <c r="D37" s="413">
        <v>185</v>
      </c>
      <c r="E37" s="405">
        <v>0.65763888888888888</v>
      </c>
      <c r="F37" s="425">
        <v>0.66805555555555551</v>
      </c>
      <c r="G37" s="356" t="s">
        <v>4657</v>
      </c>
      <c r="H37" s="314" t="s">
        <v>55</v>
      </c>
      <c r="I37" s="314" t="s">
        <v>55</v>
      </c>
      <c r="J37" s="314" t="s">
        <v>55</v>
      </c>
      <c r="K37" s="315" t="s">
        <v>55</v>
      </c>
    </row>
    <row r="38" spans="1:11" ht="22.5" customHeight="1">
      <c r="A38" s="308"/>
      <c r="B38" s="346"/>
      <c r="C38" s="325" t="s">
        <v>147</v>
      </c>
      <c r="D38" s="383">
        <v>25</v>
      </c>
      <c r="E38" s="406">
        <v>0.49861111111111112</v>
      </c>
      <c r="F38" s="427"/>
      <c r="G38" s="358" t="s">
        <v>4645</v>
      </c>
      <c r="H38" s="310" t="s">
        <v>55</v>
      </c>
      <c r="I38" s="310" t="s">
        <v>55</v>
      </c>
      <c r="J38" s="310" t="s">
        <v>55</v>
      </c>
      <c r="K38" s="326" t="s">
        <v>55</v>
      </c>
    </row>
    <row r="39" spans="1:11" ht="22.5" customHeight="1">
      <c r="A39" s="308"/>
      <c r="B39" s="1430">
        <v>45</v>
      </c>
      <c r="C39" s="309" t="s">
        <v>145</v>
      </c>
      <c r="D39" s="384">
        <v>150</v>
      </c>
      <c r="E39" s="403"/>
      <c r="F39" s="423"/>
      <c r="G39" s="355"/>
      <c r="H39" s="311" t="s">
        <v>55</v>
      </c>
      <c r="I39" s="311" t="s">
        <v>55</v>
      </c>
      <c r="J39" s="311" t="s">
        <v>55</v>
      </c>
      <c r="K39" s="312" t="s">
        <v>55</v>
      </c>
    </row>
    <row r="40" spans="1:11" ht="22.5" customHeight="1">
      <c r="A40" s="308"/>
      <c r="B40" s="1431"/>
      <c r="C40" s="309" t="s">
        <v>147</v>
      </c>
      <c r="D40" s="384">
        <v>150</v>
      </c>
      <c r="E40" s="403">
        <v>0.50138888888888888</v>
      </c>
      <c r="F40" s="423"/>
      <c r="G40" s="355" t="s">
        <v>4652</v>
      </c>
      <c r="H40" s="311" t="s">
        <v>55</v>
      </c>
      <c r="I40" s="311" t="s">
        <v>55</v>
      </c>
      <c r="J40" s="311" t="s">
        <v>55</v>
      </c>
      <c r="K40" s="312" t="s">
        <v>55</v>
      </c>
    </row>
    <row r="41" spans="1:11" ht="22.5" customHeight="1">
      <c r="A41" s="308"/>
      <c r="B41" s="343">
        <v>188</v>
      </c>
      <c r="C41" s="309" t="s">
        <v>145</v>
      </c>
      <c r="D41" s="384">
        <v>108</v>
      </c>
      <c r="E41" s="343"/>
      <c r="F41" s="423">
        <v>0.54374999999999996</v>
      </c>
      <c r="G41" s="355" t="s">
        <v>4658</v>
      </c>
      <c r="H41" s="311" t="s">
        <v>55</v>
      </c>
      <c r="I41" s="311" t="s">
        <v>55</v>
      </c>
      <c r="J41" s="311" t="s">
        <v>55</v>
      </c>
      <c r="K41" s="312" t="s">
        <v>55</v>
      </c>
    </row>
    <row r="42" spans="1:11" ht="22.5" customHeight="1">
      <c r="A42" s="308"/>
      <c r="B42" s="345">
        <v>45</v>
      </c>
      <c r="C42" s="313" t="s">
        <v>145</v>
      </c>
      <c r="D42" s="413">
        <v>150</v>
      </c>
      <c r="E42" s="405">
        <v>0.54583333333333328</v>
      </c>
      <c r="F42" s="425">
        <v>0.55347222222222225</v>
      </c>
      <c r="G42" s="356" t="s">
        <v>4648</v>
      </c>
      <c r="H42" s="314" t="s">
        <v>55</v>
      </c>
      <c r="I42" s="314" t="s">
        <v>55</v>
      </c>
      <c r="J42" s="314" t="s">
        <v>55</v>
      </c>
      <c r="K42" s="315" t="s">
        <v>55</v>
      </c>
    </row>
    <row r="43" spans="1:11" ht="27" customHeight="1">
      <c r="A43" s="308"/>
      <c r="B43" s="1421">
        <v>69</v>
      </c>
      <c r="C43" s="317" t="s">
        <v>145</v>
      </c>
      <c r="D43" s="387">
        <v>400</v>
      </c>
      <c r="E43" s="399">
        <v>0.56111111111111112</v>
      </c>
      <c r="F43" s="416">
        <v>0.59166666666666667</v>
      </c>
      <c r="G43" s="354" t="s">
        <v>4659</v>
      </c>
      <c r="H43" s="316" t="s">
        <v>55</v>
      </c>
      <c r="I43" s="316" t="s">
        <v>55</v>
      </c>
      <c r="J43" s="316" t="s">
        <v>55</v>
      </c>
      <c r="K43" s="320" t="s">
        <v>55</v>
      </c>
    </row>
    <row r="44" spans="1:11" ht="27" customHeight="1">
      <c r="A44" s="308"/>
      <c r="B44" s="1422"/>
      <c r="C44" s="313" t="s">
        <v>149</v>
      </c>
      <c r="D44" s="413">
        <v>100</v>
      </c>
      <c r="E44" s="405">
        <v>0.59513888888888888</v>
      </c>
      <c r="F44" s="425">
        <v>0.60277777777777775</v>
      </c>
      <c r="G44" s="356" t="s">
        <v>4659</v>
      </c>
      <c r="H44" s="314" t="s">
        <v>55</v>
      </c>
      <c r="I44" s="314" t="s">
        <v>55</v>
      </c>
      <c r="J44" s="314" t="s">
        <v>55</v>
      </c>
      <c r="K44" s="315" t="s">
        <v>55</v>
      </c>
    </row>
    <row r="45" spans="1:11" ht="27.75">
      <c r="A45" s="308"/>
      <c r="B45" s="1421">
        <v>80</v>
      </c>
      <c r="C45" s="325" t="s">
        <v>149</v>
      </c>
      <c r="D45" s="383">
        <v>100</v>
      </c>
      <c r="E45" s="400">
        <v>0.60486111111111107</v>
      </c>
      <c r="F45" s="417">
        <v>0.61388888888888893</v>
      </c>
      <c r="G45" s="1433" t="s">
        <v>4655</v>
      </c>
      <c r="H45" s="310" t="s">
        <v>55</v>
      </c>
      <c r="I45" s="310" t="s">
        <v>55</v>
      </c>
      <c r="J45" s="310" t="s">
        <v>55</v>
      </c>
      <c r="K45" s="326" t="s">
        <v>55</v>
      </c>
    </row>
    <row r="46" spans="1:11" ht="27.75">
      <c r="A46" s="308"/>
      <c r="B46" s="1422"/>
      <c r="C46" s="324" t="s">
        <v>145</v>
      </c>
      <c r="D46" s="411">
        <v>150</v>
      </c>
      <c r="E46" s="404">
        <v>0.61944444444444446</v>
      </c>
      <c r="F46" s="424">
        <v>0.62708333333333333</v>
      </c>
      <c r="G46" s="1434"/>
      <c r="H46" s="321" t="s">
        <v>55</v>
      </c>
      <c r="I46" s="321" t="s">
        <v>55</v>
      </c>
      <c r="J46" s="321" t="s">
        <v>55</v>
      </c>
      <c r="K46" s="322" t="s">
        <v>55</v>
      </c>
    </row>
    <row r="47" spans="1:11" ht="27" customHeight="1">
      <c r="A47" s="308"/>
      <c r="B47" s="1421">
        <v>80</v>
      </c>
      <c r="C47" s="317" t="s">
        <v>145</v>
      </c>
      <c r="D47" s="387">
        <v>150</v>
      </c>
      <c r="E47" s="395">
        <v>0.62986111111111109</v>
      </c>
      <c r="F47" s="418"/>
      <c r="G47" s="1433" t="s">
        <v>4660</v>
      </c>
      <c r="H47" s="316" t="s">
        <v>55</v>
      </c>
      <c r="I47" s="316" t="s">
        <v>55</v>
      </c>
      <c r="J47" s="316" t="s">
        <v>55</v>
      </c>
      <c r="K47" s="320" t="s">
        <v>55</v>
      </c>
    </row>
    <row r="48" spans="1:11" ht="27" customHeight="1">
      <c r="A48" s="308"/>
      <c r="B48" s="1422"/>
      <c r="C48" s="329" t="s">
        <v>147</v>
      </c>
      <c r="D48" s="414">
        <v>50</v>
      </c>
      <c r="E48" s="407"/>
      <c r="F48" s="428">
        <v>0.64444444444444449</v>
      </c>
      <c r="G48" s="1435"/>
      <c r="H48" s="327" t="s">
        <v>55</v>
      </c>
      <c r="I48" s="327" t="s">
        <v>55</v>
      </c>
      <c r="J48" s="327" t="s">
        <v>55</v>
      </c>
      <c r="K48" s="328" t="s">
        <v>55</v>
      </c>
    </row>
    <row r="49" spans="1:11" ht="27" customHeight="1">
      <c r="A49" s="308"/>
      <c r="B49" s="346">
        <v>125</v>
      </c>
      <c r="C49" s="325" t="s">
        <v>145</v>
      </c>
      <c r="D49" s="383">
        <v>50</v>
      </c>
      <c r="E49" s="400">
        <v>0.64513888888888893</v>
      </c>
      <c r="F49" s="417">
        <v>0.6479166666666667</v>
      </c>
      <c r="G49" s="358" t="s">
        <v>4649</v>
      </c>
      <c r="H49" s="310" t="s">
        <v>55</v>
      </c>
      <c r="I49" s="310" t="s">
        <v>55</v>
      </c>
      <c r="J49" s="310" t="s">
        <v>55</v>
      </c>
      <c r="K49" s="326" t="s">
        <v>55</v>
      </c>
    </row>
    <row r="50" spans="1:11" ht="27" customHeight="1">
      <c r="A50" s="337"/>
      <c r="B50" s="345">
        <v>99</v>
      </c>
      <c r="C50" s="313" t="s">
        <v>145</v>
      </c>
      <c r="D50" s="413">
        <v>115</v>
      </c>
      <c r="E50" s="405">
        <v>0.64930555555555558</v>
      </c>
      <c r="F50" s="425">
        <v>0.65625</v>
      </c>
      <c r="G50" s="356" t="s">
        <v>4661</v>
      </c>
      <c r="H50" s="314" t="s">
        <v>55</v>
      </c>
      <c r="I50" s="314" t="s">
        <v>55</v>
      </c>
      <c r="J50" s="314" t="s">
        <v>55</v>
      </c>
      <c r="K50" s="315" t="s">
        <v>55</v>
      </c>
    </row>
    <row r="51" spans="1:11" ht="27" customHeight="1">
      <c r="A51" s="1429">
        <v>45453</v>
      </c>
      <c r="B51" s="1421">
        <v>144</v>
      </c>
      <c r="C51" s="325" t="s">
        <v>145</v>
      </c>
      <c r="D51" s="383">
        <v>100</v>
      </c>
      <c r="E51" s="346"/>
      <c r="F51" s="417">
        <v>0.36944444444444446</v>
      </c>
      <c r="G51" s="358" t="s">
        <v>4651</v>
      </c>
      <c r="H51" s="310" t="s">
        <v>55</v>
      </c>
      <c r="I51" s="310" t="s">
        <v>55</v>
      </c>
      <c r="J51" s="310" t="s">
        <v>55</v>
      </c>
      <c r="K51" s="326" t="s">
        <v>55</v>
      </c>
    </row>
    <row r="52" spans="1:11" ht="27" customHeight="1">
      <c r="A52" s="1426"/>
      <c r="B52" s="1422"/>
      <c r="C52" s="313" t="s">
        <v>147</v>
      </c>
      <c r="D52" s="413">
        <v>300</v>
      </c>
      <c r="E52" s="345"/>
      <c r="F52" s="313"/>
      <c r="G52" s="356" t="s">
        <v>4652</v>
      </c>
      <c r="H52" s="314" t="s">
        <v>55</v>
      </c>
      <c r="I52" s="314" t="s">
        <v>55</v>
      </c>
      <c r="J52" s="314" t="s">
        <v>55</v>
      </c>
      <c r="K52" s="315" t="s">
        <v>55</v>
      </c>
    </row>
    <row r="53" spans="1:11" ht="27" customHeight="1">
      <c r="A53" s="1426"/>
      <c r="B53" s="1421">
        <v>185</v>
      </c>
      <c r="C53" s="317" t="s">
        <v>147</v>
      </c>
      <c r="D53" s="387">
        <v>125</v>
      </c>
      <c r="E53" s="399">
        <v>0.37083333333333335</v>
      </c>
      <c r="F53" s="416">
        <v>0.37777777777777777</v>
      </c>
      <c r="G53" s="354" t="s">
        <v>4650</v>
      </c>
      <c r="H53" s="316" t="s">
        <v>55</v>
      </c>
      <c r="I53" s="316" t="s">
        <v>55</v>
      </c>
      <c r="J53" s="316" t="s">
        <v>55</v>
      </c>
      <c r="K53" s="320" t="s">
        <v>55</v>
      </c>
    </row>
    <row r="54" spans="1:11" ht="27" customHeight="1">
      <c r="A54" s="1426"/>
      <c r="B54" s="1422"/>
      <c r="C54" s="313" t="s">
        <v>145</v>
      </c>
      <c r="D54" s="413">
        <v>150</v>
      </c>
      <c r="E54" s="405">
        <v>0.38611111111111113</v>
      </c>
      <c r="F54" s="425">
        <v>0.3923611111111111</v>
      </c>
      <c r="G54" s="356" t="s">
        <v>4662</v>
      </c>
      <c r="H54" s="314" t="s">
        <v>55</v>
      </c>
      <c r="I54" s="314" t="s">
        <v>55</v>
      </c>
      <c r="J54" s="314" t="s">
        <v>55</v>
      </c>
      <c r="K54" s="315" t="s">
        <v>55</v>
      </c>
    </row>
    <row r="55" spans="1:11" ht="27" customHeight="1">
      <c r="A55" s="1426"/>
      <c r="B55" s="1421">
        <v>194</v>
      </c>
      <c r="C55" s="325" t="s">
        <v>147</v>
      </c>
      <c r="D55" s="383">
        <v>75</v>
      </c>
      <c r="E55" s="400">
        <v>0.37916666666666665</v>
      </c>
      <c r="F55" s="417">
        <v>0.38333333333333336</v>
      </c>
      <c r="G55" s="358" t="s">
        <v>4644</v>
      </c>
      <c r="H55" s="310" t="s">
        <v>55</v>
      </c>
      <c r="I55" s="310" t="s">
        <v>55</v>
      </c>
      <c r="J55" s="310" t="s">
        <v>55</v>
      </c>
      <c r="K55" s="326" t="s">
        <v>55</v>
      </c>
    </row>
    <row r="56" spans="1:11" ht="27" customHeight="1">
      <c r="A56" s="1426"/>
      <c r="B56" s="1422"/>
      <c r="C56" s="313" t="s">
        <v>145</v>
      </c>
      <c r="D56" s="413">
        <v>150</v>
      </c>
      <c r="E56" s="405">
        <v>0.39305555555555555</v>
      </c>
      <c r="F56" s="425">
        <v>0.4</v>
      </c>
      <c r="G56" s="356" t="s">
        <v>4648</v>
      </c>
      <c r="H56" s="314" t="s">
        <v>55</v>
      </c>
      <c r="I56" s="314" t="s">
        <v>55</v>
      </c>
      <c r="J56" s="314" t="s">
        <v>55</v>
      </c>
      <c r="K56" s="315" t="s">
        <v>55</v>
      </c>
    </row>
    <row r="57" spans="1:11" ht="27" customHeight="1">
      <c r="A57" s="1426"/>
      <c r="B57" s="335">
        <v>221</v>
      </c>
      <c r="C57" s="329" t="s">
        <v>145</v>
      </c>
      <c r="D57" s="414">
        <v>200</v>
      </c>
      <c r="E57" s="382">
        <v>0.40138888888888891</v>
      </c>
      <c r="F57" s="429">
        <v>0.41180555555555554</v>
      </c>
      <c r="G57" s="359" t="s">
        <v>4660</v>
      </c>
      <c r="H57" s="327" t="s">
        <v>55</v>
      </c>
      <c r="I57" s="327" t="s">
        <v>55</v>
      </c>
      <c r="J57" s="327" t="s">
        <v>55</v>
      </c>
      <c r="K57" s="328" t="s">
        <v>55</v>
      </c>
    </row>
    <row r="58" spans="1:11" ht="27" customHeight="1">
      <c r="A58" s="1426"/>
      <c r="B58" s="342">
        <v>99</v>
      </c>
      <c r="C58" s="317" t="s">
        <v>145</v>
      </c>
      <c r="D58" s="387">
        <v>35</v>
      </c>
      <c r="E58" s="399">
        <v>0.41319444444444442</v>
      </c>
      <c r="F58" s="416">
        <v>0.41597222222222224</v>
      </c>
      <c r="G58" s="354" t="s">
        <v>4654</v>
      </c>
      <c r="H58" s="316" t="s">
        <v>55</v>
      </c>
      <c r="I58" s="316" t="s">
        <v>55</v>
      </c>
      <c r="J58" s="316" t="s">
        <v>55</v>
      </c>
      <c r="K58" s="320" t="s">
        <v>55</v>
      </c>
    </row>
    <row r="59" spans="1:11" ht="27" customHeight="1">
      <c r="A59" s="1426"/>
      <c r="B59" s="343">
        <v>38</v>
      </c>
      <c r="C59" s="309" t="s">
        <v>145</v>
      </c>
      <c r="D59" s="384">
        <v>175</v>
      </c>
      <c r="E59" s="403">
        <v>0.41805555555555557</v>
      </c>
      <c r="F59" s="423">
        <v>0.42986111111111114</v>
      </c>
      <c r="G59" s="355" t="s">
        <v>4663</v>
      </c>
      <c r="H59" s="311" t="s">
        <v>55</v>
      </c>
      <c r="I59" s="311" t="s">
        <v>55</v>
      </c>
      <c r="J59" s="311" t="s">
        <v>55</v>
      </c>
      <c r="K59" s="312" t="s">
        <v>55</v>
      </c>
    </row>
    <row r="60" spans="1:11" ht="27" customHeight="1">
      <c r="A60" s="1426"/>
      <c r="B60" s="344">
        <v>203</v>
      </c>
      <c r="C60" s="324" t="s">
        <v>145</v>
      </c>
      <c r="D60" s="411">
        <v>50</v>
      </c>
      <c r="E60" s="404">
        <v>0.43333333333333335</v>
      </c>
      <c r="F60" s="424">
        <v>0.43680555555555556</v>
      </c>
      <c r="G60" s="357" t="s">
        <v>4649</v>
      </c>
      <c r="H60" s="321" t="s">
        <v>55</v>
      </c>
      <c r="I60" s="321" t="s">
        <v>55</v>
      </c>
      <c r="J60" s="321" t="s">
        <v>55</v>
      </c>
      <c r="K60" s="322" t="s">
        <v>55</v>
      </c>
    </row>
    <row r="61" spans="1:11" ht="27" customHeight="1">
      <c r="A61" s="1426"/>
      <c r="B61" s="1421">
        <v>134</v>
      </c>
      <c r="C61" s="317" t="s">
        <v>145</v>
      </c>
      <c r="D61" s="387">
        <v>135</v>
      </c>
      <c r="E61" s="395">
        <v>0.43819444444444444</v>
      </c>
      <c r="F61" s="418">
        <v>0.44722222222222224</v>
      </c>
      <c r="G61" s="354" t="s">
        <v>4664</v>
      </c>
      <c r="H61" s="316" t="s">
        <v>55</v>
      </c>
      <c r="I61" s="316" t="s">
        <v>55</v>
      </c>
      <c r="J61" s="316" t="s">
        <v>55</v>
      </c>
      <c r="K61" s="320" t="s">
        <v>55</v>
      </c>
    </row>
    <row r="62" spans="1:11" ht="27" customHeight="1">
      <c r="A62" s="1426"/>
      <c r="B62" s="1422"/>
      <c r="C62" s="313" t="s">
        <v>147</v>
      </c>
      <c r="D62" s="413">
        <v>55</v>
      </c>
      <c r="E62" s="405">
        <v>0.44930555555555557</v>
      </c>
      <c r="F62" s="425">
        <v>0.45277777777777778</v>
      </c>
      <c r="G62" s="356" t="s">
        <v>4665</v>
      </c>
      <c r="H62" s="314" t="s">
        <v>55</v>
      </c>
      <c r="I62" s="314" t="s">
        <v>55</v>
      </c>
      <c r="J62" s="314" t="s">
        <v>55</v>
      </c>
      <c r="K62" s="315" t="s">
        <v>55</v>
      </c>
    </row>
    <row r="63" spans="1:11" ht="27" customHeight="1">
      <c r="A63" s="1426"/>
      <c r="B63" s="342">
        <v>102</v>
      </c>
      <c r="C63" s="317" t="s">
        <v>145</v>
      </c>
      <c r="D63" s="387">
        <v>100</v>
      </c>
      <c r="E63" s="399">
        <v>0.45624999999999999</v>
      </c>
      <c r="F63" s="416">
        <v>0.46180555555555558</v>
      </c>
      <c r="G63" s="354" t="s">
        <v>4651</v>
      </c>
      <c r="H63" s="316" t="s">
        <v>55</v>
      </c>
      <c r="I63" s="316" t="s">
        <v>55</v>
      </c>
      <c r="J63" s="316" t="s">
        <v>55</v>
      </c>
      <c r="K63" s="320" t="s">
        <v>55</v>
      </c>
    </row>
    <row r="64" spans="1:11" ht="27" customHeight="1">
      <c r="A64" s="1426"/>
      <c r="B64" s="343">
        <v>60</v>
      </c>
      <c r="C64" s="309" t="s">
        <v>145</v>
      </c>
      <c r="D64" s="384">
        <v>100</v>
      </c>
      <c r="E64" s="403">
        <v>0.46319444444444446</v>
      </c>
      <c r="F64" s="423">
        <v>0.46875</v>
      </c>
      <c r="G64" s="355" t="s">
        <v>4651</v>
      </c>
      <c r="H64" s="311" t="s">
        <v>55</v>
      </c>
      <c r="I64" s="311" t="s">
        <v>55</v>
      </c>
      <c r="J64" s="311" t="s">
        <v>55</v>
      </c>
      <c r="K64" s="312" t="s">
        <v>55</v>
      </c>
    </row>
    <row r="65" spans="1:11" ht="27" customHeight="1">
      <c r="A65" s="1426"/>
      <c r="B65" s="343">
        <v>64</v>
      </c>
      <c r="C65" s="309" t="s">
        <v>145</v>
      </c>
      <c r="D65" s="384">
        <v>75</v>
      </c>
      <c r="E65" s="403">
        <v>0.47083333333333333</v>
      </c>
      <c r="F65" s="423">
        <v>0.47430555555555554</v>
      </c>
      <c r="G65" s="355" t="s">
        <v>4644</v>
      </c>
      <c r="H65" s="311" t="s">
        <v>55</v>
      </c>
      <c r="I65" s="311" t="s">
        <v>55</v>
      </c>
      <c r="J65" s="311" t="s">
        <v>55</v>
      </c>
      <c r="K65" s="312" t="s">
        <v>55</v>
      </c>
    </row>
    <row r="66" spans="1:11" ht="27" customHeight="1">
      <c r="A66" s="1426"/>
      <c r="B66" s="344">
        <v>199</v>
      </c>
      <c r="C66" s="324" t="s">
        <v>145</v>
      </c>
      <c r="D66" s="411">
        <v>100</v>
      </c>
      <c r="E66" s="404">
        <v>0.47569444444444442</v>
      </c>
      <c r="F66" s="424">
        <v>0.48055555555555557</v>
      </c>
      <c r="G66" s="357" t="s">
        <v>4651</v>
      </c>
      <c r="H66" s="321" t="s">
        <v>55</v>
      </c>
      <c r="I66" s="321" t="s">
        <v>55</v>
      </c>
      <c r="J66" s="321" t="s">
        <v>55</v>
      </c>
      <c r="K66" s="322" t="s">
        <v>55</v>
      </c>
    </row>
    <row r="67" spans="1:11" ht="27" customHeight="1">
      <c r="A67" s="1426"/>
      <c r="B67" s="1421">
        <v>227</v>
      </c>
      <c r="C67" s="334" t="s">
        <v>145</v>
      </c>
      <c r="D67" s="412">
        <v>75</v>
      </c>
      <c r="E67" s="380">
        <v>0.48125000000000001</v>
      </c>
      <c r="F67" s="420">
        <v>0.48472222222222222</v>
      </c>
      <c r="G67" s="363" t="s">
        <v>4644</v>
      </c>
      <c r="H67" s="332" t="s">
        <v>55</v>
      </c>
      <c r="I67" s="332" t="s">
        <v>55</v>
      </c>
      <c r="J67" s="332" t="s">
        <v>55</v>
      </c>
      <c r="K67" s="341" t="s">
        <v>55</v>
      </c>
    </row>
    <row r="68" spans="1:11" ht="27" customHeight="1">
      <c r="A68" s="1426"/>
      <c r="B68" s="1423"/>
      <c r="C68" s="309" t="s">
        <v>149</v>
      </c>
      <c r="D68" s="384">
        <v>50</v>
      </c>
      <c r="E68" s="401">
        <v>0.49236111111111114</v>
      </c>
      <c r="F68" s="419">
        <v>0.49652777777777779</v>
      </c>
      <c r="G68" s="355" t="s">
        <v>4649</v>
      </c>
      <c r="H68" s="311" t="s">
        <v>55</v>
      </c>
      <c r="I68" s="311" t="s">
        <v>55</v>
      </c>
      <c r="J68" s="311" t="s">
        <v>55</v>
      </c>
      <c r="K68" s="312" t="s">
        <v>55</v>
      </c>
    </row>
    <row r="69" spans="1:11" ht="27" customHeight="1">
      <c r="A69" s="1426"/>
      <c r="B69" s="335"/>
      <c r="C69" s="329" t="s">
        <v>149</v>
      </c>
      <c r="D69" s="414">
        <v>50</v>
      </c>
      <c r="E69" s="382">
        <v>0.48680555555555555</v>
      </c>
      <c r="F69" s="429">
        <v>0.48958333333333331</v>
      </c>
      <c r="G69" s="359" t="s">
        <v>4649</v>
      </c>
      <c r="H69" s="327" t="s">
        <v>55</v>
      </c>
      <c r="I69" s="327" t="s">
        <v>55</v>
      </c>
      <c r="J69" s="327" t="s">
        <v>55</v>
      </c>
      <c r="K69" s="328" t="s">
        <v>55</v>
      </c>
    </row>
    <row r="70" spans="1:11" ht="27" customHeight="1">
      <c r="A70" s="1426"/>
      <c r="B70" s="1423">
        <v>50</v>
      </c>
      <c r="C70" s="325" t="s">
        <v>149</v>
      </c>
      <c r="D70" s="383">
        <v>100</v>
      </c>
      <c r="E70" s="400">
        <v>0.49791666666666667</v>
      </c>
      <c r="F70" s="417"/>
      <c r="G70" s="358" t="s">
        <v>4651</v>
      </c>
      <c r="H70" s="310" t="s">
        <v>55</v>
      </c>
      <c r="I70" s="310" t="s">
        <v>55</v>
      </c>
      <c r="J70" s="310" t="s">
        <v>55</v>
      </c>
      <c r="K70" s="326" t="s">
        <v>55</v>
      </c>
    </row>
    <row r="71" spans="1:11" ht="27" customHeight="1">
      <c r="A71" s="1426"/>
      <c r="B71" s="1423"/>
      <c r="C71" s="309" t="s">
        <v>147</v>
      </c>
      <c r="D71" s="384">
        <v>125</v>
      </c>
      <c r="E71" s="343"/>
      <c r="F71" s="309"/>
      <c r="G71" s="355" t="s">
        <v>4650</v>
      </c>
      <c r="H71" s="311" t="s">
        <v>55</v>
      </c>
      <c r="I71" s="311" t="s">
        <v>55</v>
      </c>
      <c r="J71" s="311" t="s">
        <v>55</v>
      </c>
      <c r="K71" s="312" t="s">
        <v>55</v>
      </c>
    </row>
    <row r="72" spans="1:11" ht="27" customHeight="1">
      <c r="A72" s="1426"/>
      <c r="B72" s="1422"/>
      <c r="C72" s="313" t="s">
        <v>145</v>
      </c>
      <c r="D72" s="413">
        <v>225</v>
      </c>
      <c r="E72" s="345"/>
      <c r="F72" s="313"/>
      <c r="G72" s="356" t="s">
        <v>4666</v>
      </c>
      <c r="H72" s="314" t="s">
        <v>55</v>
      </c>
      <c r="I72" s="314" t="s">
        <v>55</v>
      </c>
      <c r="J72" s="314" t="s">
        <v>55</v>
      </c>
      <c r="K72" s="315" t="s">
        <v>55</v>
      </c>
    </row>
    <row r="73" spans="1:11" ht="27" customHeight="1">
      <c r="A73" s="1426"/>
      <c r="B73" s="338">
        <v>228</v>
      </c>
      <c r="C73" s="334" t="s">
        <v>145</v>
      </c>
      <c r="D73" s="412">
        <v>150</v>
      </c>
      <c r="E73" s="402"/>
      <c r="F73" s="426">
        <v>0.5541666666666667</v>
      </c>
      <c r="G73" s="363" t="s">
        <v>4648</v>
      </c>
      <c r="H73" s="332" t="s">
        <v>55</v>
      </c>
      <c r="I73" s="332" t="s">
        <v>55</v>
      </c>
      <c r="J73" s="332" t="s">
        <v>55</v>
      </c>
      <c r="K73" s="341" t="s">
        <v>55</v>
      </c>
    </row>
    <row r="74" spans="1:11" ht="27" customHeight="1">
      <c r="A74" s="1426"/>
      <c r="B74" s="1421">
        <v>188</v>
      </c>
      <c r="C74" s="317" t="s">
        <v>145</v>
      </c>
      <c r="D74" s="387">
        <v>150</v>
      </c>
      <c r="E74" s="408" t="s">
        <v>4667</v>
      </c>
      <c r="F74" s="418">
        <v>0.56111111111111112</v>
      </c>
      <c r="G74" s="354" t="s">
        <v>4648</v>
      </c>
      <c r="H74" s="316" t="s">
        <v>55</v>
      </c>
      <c r="I74" s="316" t="s">
        <v>55</v>
      </c>
      <c r="J74" s="316" t="s">
        <v>55</v>
      </c>
      <c r="K74" s="320" t="s">
        <v>55</v>
      </c>
    </row>
    <row r="75" spans="1:11" ht="27" customHeight="1">
      <c r="A75" s="1426"/>
      <c r="B75" s="1422"/>
      <c r="C75" s="313" t="s">
        <v>147</v>
      </c>
      <c r="D75" s="413">
        <v>25</v>
      </c>
      <c r="E75" s="405">
        <v>0.56458333333333333</v>
      </c>
      <c r="F75" s="425">
        <v>0.56666666666666665</v>
      </c>
      <c r="G75" s="356" t="s">
        <v>4645</v>
      </c>
      <c r="H75" s="314" t="s">
        <v>55</v>
      </c>
      <c r="I75" s="314" t="s">
        <v>55</v>
      </c>
      <c r="J75" s="314" t="s">
        <v>55</v>
      </c>
      <c r="K75" s="315" t="s">
        <v>55</v>
      </c>
    </row>
    <row r="76" spans="1:11" ht="27" customHeight="1">
      <c r="A76" s="1426"/>
      <c r="B76" s="1421">
        <v>134</v>
      </c>
      <c r="C76" s="325" t="s">
        <v>147</v>
      </c>
      <c r="D76" s="383">
        <v>20</v>
      </c>
      <c r="E76" s="400">
        <v>0.56319444444444444</v>
      </c>
      <c r="F76" s="417">
        <v>0.56736111111111109</v>
      </c>
      <c r="G76" s="358" t="s">
        <v>4668</v>
      </c>
      <c r="H76" s="310" t="s">
        <v>55</v>
      </c>
      <c r="I76" s="310" t="s">
        <v>55</v>
      </c>
      <c r="J76" s="310" t="s">
        <v>55</v>
      </c>
      <c r="K76" s="326" t="s">
        <v>55</v>
      </c>
    </row>
    <row r="77" spans="1:11" ht="27" customHeight="1">
      <c r="A77" s="1426"/>
      <c r="B77" s="1422"/>
      <c r="C77" s="313" t="s">
        <v>145</v>
      </c>
      <c r="D77" s="413">
        <v>110</v>
      </c>
      <c r="E77" s="405">
        <v>0.57013888888888886</v>
      </c>
      <c r="F77" s="425">
        <v>0.5756944444444444</v>
      </c>
      <c r="G77" s="356" t="s">
        <v>4669</v>
      </c>
      <c r="H77" s="314" t="s">
        <v>55</v>
      </c>
      <c r="I77" s="314" t="s">
        <v>55</v>
      </c>
      <c r="J77" s="314" t="s">
        <v>55</v>
      </c>
      <c r="K77" s="315" t="s">
        <v>55</v>
      </c>
    </row>
    <row r="78" spans="1:11" ht="22.5" customHeight="1">
      <c r="A78" s="1426"/>
      <c r="B78" s="1421">
        <v>221</v>
      </c>
      <c r="C78" s="325" t="s">
        <v>145</v>
      </c>
      <c r="D78" s="383">
        <v>300</v>
      </c>
      <c r="E78" s="400">
        <v>0.57916666666666672</v>
      </c>
      <c r="F78" s="417">
        <v>0.59652777777777777</v>
      </c>
      <c r="G78" s="358" t="s">
        <v>4652</v>
      </c>
      <c r="H78" s="310" t="s">
        <v>55</v>
      </c>
      <c r="I78" s="310" t="s">
        <v>55</v>
      </c>
      <c r="J78" s="310" t="s">
        <v>55</v>
      </c>
      <c r="K78" s="326" t="s">
        <v>55</v>
      </c>
    </row>
    <row r="79" spans="1:11" ht="22.5" customHeight="1">
      <c r="A79" s="1426"/>
      <c r="B79" s="1422"/>
      <c r="C79" s="313" t="s">
        <v>149</v>
      </c>
      <c r="D79" s="413">
        <v>5</v>
      </c>
      <c r="E79" s="345"/>
      <c r="F79" s="313"/>
      <c r="G79" s="356" t="s">
        <v>4670</v>
      </c>
      <c r="H79" s="321" t="s">
        <v>55</v>
      </c>
      <c r="I79" s="321" t="s">
        <v>55</v>
      </c>
      <c r="J79" s="321" t="s">
        <v>55</v>
      </c>
      <c r="K79" s="322" t="s">
        <v>55</v>
      </c>
    </row>
    <row r="80" spans="1:11" ht="22.5" customHeight="1">
      <c r="A80" s="1426"/>
      <c r="B80" s="1421">
        <v>116</v>
      </c>
      <c r="C80" s="317" t="s">
        <v>145</v>
      </c>
      <c r="D80" s="387">
        <v>250</v>
      </c>
      <c r="E80" s="399">
        <v>0.59791666666666665</v>
      </c>
      <c r="F80" s="416"/>
      <c r="G80" s="354" t="s">
        <v>4655</v>
      </c>
      <c r="H80" s="311" t="s">
        <v>55</v>
      </c>
      <c r="I80" s="311" t="s">
        <v>55</v>
      </c>
      <c r="J80" s="311" t="s">
        <v>55</v>
      </c>
      <c r="K80" s="312" t="s">
        <v>55</v>
      </c>
    </row>
    <row r="81" spans="1:11" ht="22.5" customHeight="1">
      <c r="A81" s="1428"/>
      <c r="B81" s="1422"/>
      <c r="C81" s="313" t="s">
        <v>147</v>
      </c>
      <c r="D81" s="413">
        <v>1250</v>
      </c>
      <c r="E81" s="405"/>
      <c r="F81" s="425"/>
      <c r="G81" s="356" t="s">
        <v>4671</v>
      </c>
      <c r="H81" s="327" t="s">
        <v>55</v>
      </c>
      <c r="I81" s="327" t="s">
        <v>55</v>
      </c>
      <c r="J81" s="327" t="s">
        <v>55</v>
      </c>
      <c r="K81" s="328" t="s">
        <v>55</v>
      </c>
    </row>
    <row r="82" spans="1:11" ht="22.5" customHeight="1">
      <c r="A82" s="1429">
        <v>45454</v>
      </c>
      <c r="B82" s="338">
        <v>126</v>
      </c>
      <c r="C82" s="329" t="s">
        <v>145</v>
      </c>
      <c r="D82" s="383">
        <v>350</v>
      </c>
      <c r="E82" s="400"/>
      <c r="F82" s="417">
        <v>0.39097222222222222</v>
      </c>
      <c r="G82" s="358" t="s">
        <v>4672</v>
      </c>
      <c r="H82" s="330" t="s">
        <v>55</v>
      </c>
      <c r="I82" s="330" t="s">
        <v>55</v>
      </c>
      <c r="J82" s="330" t="s">
        <v>55</v>
      </c>
      <c r="K82" s="331" t="s">
        <v>55</v>
      </c>
    </row>
    <row r="83" spans="1:11" ht="22.5" customHeight="1">
      <c r="A83" s="1426"/>
      <c r="B83" s="342">
        <v>99</v>
      </c>
      <c r="C83" s="325" t="s">
        <v>145</v>
      </c>
      <c r="D83" s="387">
        <v>100</v>
      </c>
      <c r="E83" s="399">
        <v>0.39374999999999999</v>
      </c>
      <c r="F83" s="416">
        <v>0.4</v>
      </c>
      <c r="G83" s="360" t="s">
        <v>4651</v>
      </c>
      <c r="H83" s="311" t="s">
        <v>55</v>
      </c>
      <c r="I83" s="311" t="s">
        <v>55</v>
      </c>
      <c r="J83" s="311" t="s">
        <v>55</v>
      </c>
      <c r="K83" s="312" t="s">
        <v>55</v>
      </c>
    </row>
    <row r="84" spans="1:11" ht="27" customHeight="1">
      <c r="A84" s="1426"/>
      <c r="B84" s="344">
        <v>102</v>
      </c>
      <c r="C84" s="333" t="s">
        <v>145</v>
      </c>
      <c r="D84" s="411">
        <v>75</v>
      </c>
      <c r="E84" s="404">
        <v>0.40138888888888891</v>
      </c>
      <c r="F84" s="424">
        <v>0.40486111111111112</v>
      </c>
      <c r="G84" s="357" t="s">
        <v>4651</v>
      </c>
      <c r="H84" s="330" t="s">
        <v>55</v>
      </c>
      <c r="I84" s="330" t="s">
        <v>55</v>
      </c>
      <c r="J84" s="330" t="s">
        <v>55</v>
      </c>
      <c r="K84" s="331" t="s">
        <v>55</v>
      </c>
    </row>
    <row r="85" spans="1:11" ht="27" customHeight="1">
      <c r="A85" s="1426"/>
      <c r="B85" s="344">
        <v>134</v>
      </c>
      <c r="C85" s="324" t="s">
        <v>145</v>
      </c>
      <c r="D85" s="411">
        <v>125</v>
      </c>
      <c r="E85" s="404">
        <v>0.40625</v>
      </c>
      <c r="F85" s="424">
        <v>0.41388888888888886</v>
      </c>
      <c r="G85" s="357" t="s">
        <v>4650</v>
      </c>
      <c r="H85" s="321" t="s">
        <v>55</v>
      </c>
      <c r="I85" s="321" t="s">
        <v>55</v>
      </c>
      <c r="J85" s="321" t="s">
        <v>55</v>
      </c>
      <c r="K85" s="322" t="s">
        <v>55</v>
      </c>
    </row>
    <row r="86" spans="1:11" ht="27" customHeight="1">
      <c r="A86" s="1426"/>
      <c r="B86" s="343">
        <v>38</v>
      </c>
      <c r="C86" s="309" t="s">
        <v>145</v>
      </c>
      <c r="D86" s="384">
        <v>235</v>
      </c>
      <c r="E86" s="403">
        <v>0.4152777777777778</v>
      </c>
      <c r="F86" s="423">
        <v>0.42708333333333331</v>
      </c>
      <c r="G86" s="355" t="s">
        <v>4673</v>
      </c>
      <c r="H86" s="309" t="s">
        <v>55</v>
      </c>
      <c r="I86" s="311" t="s">
        <v>55</v>
      </c>
      <c r="J86" s="311" t="s">
        <v>55</v>
      </c>
      <c r="K86" s="312" t="s">
        <v>55</v>
      </c>
    </row>
    <row r="87" spans="1:11" ht="27" customHeight="1">
      <c r="A87" s="1426"/>
      <c r="B87" s="343">
        <v>62</v>
      </c>
      <c r="C87" s="309" t="s">
        <v>145</v>
      </c>
      <c r="D87" s="384">
        <v>50</v>
      </c>
      <c r="E87" s="403">
        <v>0.43194444444444446</v>
      </c>
      <c r="F87" s="423">
        <v>0.43402777777777779</v>
      </c>
      <c r="G87" s="355" t="s">
        <v>4649</v>
      </c>
      <c r="H87" s="324" t="s">
        <v>55</v>
      </c>
      <c r="I87" s="321" t="s">
        <v>55</v>
      </c>
      <c r="J87" s="321" t="s">
        <v>55</v>
      </c>
      <c r="K87" s="322" t="s">
        <v>55</v>
      </c>
    </row>
    <row r="88" spans="1:11" ht="27" customHeight="1">
      <c r="A88" s="1426"/>
      <c r="B88" s="346">
        <v>203</v>
      </c>
      <c r="C88" s="309" t="s">
        <v>145</v>
      </c>
      <c r="D88" s="383">
        <v>225</v>
      </c>
      <c r="E88" s="406">
        <v>0.43888888888888888</v>
      </c>
      <c r="F88" s="427">
        <v>0.45555555555555555</v>
      </c>
      <c r="G88" s="358" t="s">
        <v>4666</v>
      </c>
      <c r="H88" s="324" t="s">
        <v>55</v>
      </c>
      <c r="I88" s="321" t="s">
        <v>55</v>
      </c>
      <c r="J88" s="321" t="s">
        <v>55</v>
      </c>
      <c r="K88" s="322" t="s">
        <v>55</v>
      </c>
    </row>
    <row r="89" spans="1:11" ht="27" customHeight="1">
      <c r="A89" s="1426"/>
      <c r="B89" s="343">
        <v>188</v>
      </c>
      <c r="C89" s="309" t="s">
        <v>145</v>
      </c>
      <c r="D89" s="384">
        <v>125</v>
      </c>
      <c r="E89" s="403">
        <v>0.45833333333333331</v>
      </c>
      <c r="F89" s="423">
        <v>0.4236111111111111</v>
      </c>
      <c r="G89" s="355" t="s">
        <v>4650</v>
      </c>
      <c r="H89" s="309" t="s">
        <v>55</v>
      </c>
      <c r="I89" s="311" t="s">
        <v>55</v>
      </c>
      <c r="J89" s="311" t="s">
        <v>55</v>
      </c>
      <c r="K89" s="312" t="s">
        <v>55</v>
      </c>
    </row>
    <row r="90" spans="1:11" ht="27" customHeight="1">
      <c r="A90" s="1426"/>
      <c r="B90" s="343">
        <v>116</v>
      </c>
      <c r="C90" s="309" t="s">
        <v>145</v>
      </c>
      <c r="D90" s="384">
        <v>400</v>
      </c>
      <c r="E90" s="403">
        <v>0.46666666666666667</v>
      </c>
      <c r="F90" s="423">
        <v>0.48749999999999999</v>
      </c>
      <c r="G90" s="355" t="s">
        <v>4674</v>
      </c>
      <c r="H90" s="309" t="s">
        <v>55</v>
      </c>
      <c r="I90" s="311" t="s">
        <v>55</v>
      </c>
      <c r="J90" s="311" t="s">
        <v>55</v>
      </c>
      <c r="K90" s="312" t="s">
        <v>55</v>
      </c>
    </row>
    <row r="91" spans="1:11" ht="27" customHeight="1">
      <c r="A91" s="1426"/>
      <c r="B91" s="343">
        <v>147</v>
      </c>
      <c r="C91" s="309" t="s">
        <v>145</v>
      </c>
      <c r="D91" s="411">
        <v>75</v>
      </c>
      <c r="E91" s="404">
        <v>0.48819444444444443</v>
      </c>
      <c r="F91" s="424">
        <v>0.49166666666666664</v>
      </c>
      <c r="G91" s="357" t="s">
        <v>4644</v>
      </c>
      <c r="H91" s="309" t="s">
        <v>55</v>
      </c>
      <c r="I91" s="311" t="s">
        <v>55</v>
      </c>
      <c r="J91" s="311" t="s">
        <v>55</v>
      </c>
      <c r="K91" s="312" t="s">
        <v>55</v>
      </c>
    </row>
    <row r="92" spans="1:11" ht="27" customHeight="1">
      <c r="A92" s="1426"/>
      <c r="B92" s="343">
        <v>64</v>
      </c>
      <c r="C92" s="309" t="s">
        <v>145</v>
      </c>
      <c r="D92" s="411">
        <v>75</v>
      </c>
      <c r="E92" s="404">
        <v>0.48819444444444443</v>
      </c>
      <c r="F92" s="424">
        <v>0.49166666666666664</v>
      </c>
      <c r="G92" s="357" t="s">
        <v>4644</v>
      </c>
      <c r="H92" s="333" t="s">
        <v>55</v>
      </c>
      <c r="I92" s="330" t="s">
        <v>55</v>
      </c>
      <c r="J92" s="330" t="s">
        <v>55</v>
      </c>
      <c r="K92" s="331" t="s">
        <v>55</v>
      </c>
    </row>
    <row r="93" spans="1:11" ht="27" customHeight="1">
      <c r="A93" s="1426"/>
      <c r="B93" s="1430">
        <v>194</v>
      </c>
      <c r="C93" s="309" t="s">
        <v>145</v>
      </c>
      <c r="D93" s="384">
        <v>90</v>
      </c>
      <c r="E93" s="401">
        <v>0.49305555555555558</v>
      </c>
      <c r="F93" s="419">
        <v>0.49791666666666667</v>
      </c>
      <c r="G93" s="355" t="s">
        <v>4675</v>
      </c>
      <c r="H93" s="309" t="s">
        <v>55</v>
      </c>
      <c r="I93" s="311" t="s">
        <v>55</v>
      </c>
      <c r="J93" s="311" t="s">
        <v>55</v>
      </c>
      <c r="K93" s="312" t="s">
        <v>55</v>
      </c>
    </row>
    <row r="94" spans="1:11" ht="27" customHeight="1">
      <c r="A94" s="1426"/>
      <c r="B94" s="1431"/>
      <c r="C94" s="309" t="s">
        <v>147</v>
      </c>
      <c r="D94" s="415">
        <v>15</v>
      </c>
      <c r="E94" s="381"/>
      <c r="F94" s="430"/>
      <c r="G94" s="361" t="s">
        <v>4675</v>
      </c>
      <c r="H94" s="325" t="s">
        <v>55</v>
      </c>
      <c r="I94" s="310" t="s">
        <v>55</v>
      </c>
      <c r="J94" s="310" t="s">
        <v>55</v>
      </c>
      <c r="K94" s="326" t="s">
        <v>55</v>
      </c>
    </row>
    <row r="95" spans="1:11" ht="27" customHeight="1">
      <c r="A95" s="1426"/>
      <c r="B95" s="1430">
        <v>152</v>
      </c>
      <c r="C95" s="309" t="s">
        <v>145</v>
      </c>
      <c r="D95" s="384">
        <v>300</v>
      </c>
      <c r="E95" s="403">
        <v>0.49861111111111112</v>
      </c>
      <c r="F95" s="423">
        <v>0.60902777777777772</v>
      </c>
      <c r="G95" s="355" t="s">
        <v>4652</v>
      </c>
      <c r="H95" s="309" t="s">
        <v>55</v>
      </c>
      <c r="I95" s="311" t="s">
        <v>55</v>
      </c>
      <c r="J95" s="311" t="s">
        <v>55</v>
      </c>
      <c r="K95" s="312" t="s">
        <v>55</v>
      </c>
    </row>
    <row r="96" spans="1:11" ht="27" customHeight="1">
      <c r="A96" s="1426"/>
      <c r="B96" s="1423"/>
      <c r="C96" s="309" t="s">
        <v>147</v>
      </c>
      <c r="D96" s="384">
        <v>1000</v>
      </c>
      <c r="E96" s="343"/>
      <c r="F96" s="309"/>
      <c r="G96" s="355" t="s">
        <v>4676</v>
      </c>
      <c r="H96" s="309" t="s">
        <v>55</v>
      </c>
      <c r="I96" s="311" t="s">
        <v>55</v>
      </c>
      <c r="J96" s="311" t="s">
        <v>55</v>
      </c>
      <c r="K96" s="312" t="s">
        <v>55</v>
      </c>
    </row>
    <row r="97" spans="1:11" ht="27" customHeight="1">
      <c r="A97" s="1426"/>
      <c r="B97" s="1422"/>
      <c r="C97" s="313" t="s">
        <v>149</v>
      </c>
      <c r="D97" s="413">
        <v>200</v>
      </c>
      <c r="E97" s="345"/>
      <c r="F97" s="313"/>
      <c r="G97" s="356" t="s">
        <v>4660</v>
      </c>
      <c r="H97" s="313" t="s">
        <v>55</v>
      </c>
      <c r="I97" s="314" t="s">
        <v>55</v>
      </c>
      <c r="J97" s="314" t="s">
        <v>55</v>
      </c>
      <c r="K97" s="315" t="s">
        <v>55</v>
      </c>
    </row>
    <row r="98" spans="1:11" ht="27" customHeight="1">
      <c r="A98" s="1426"/>
      <c r="B98" s="339">
        <v>50</v>
      </c>
      <c r="C98" s="333" t="s">
        <v>145</v>
      </c>
      <c r="D98" s="415">
        <v>600</v>
      </c>
      <c r="E98" s="409">
        <v>0.59097222222222223</v>
      </c>
      <c r="F98" s="431"/>
      <c r="G98" s="361" t="s">
        <v>4648</v>
      </c>
      <c r="H98" s="330" t="s">
        <v>55</v>
      </c>
      <c r="I98" s="330" t="s">
        <v>55</v>
      </c>
      <c r="J98" s="330" t="s">
        <v>55</v>
      </c>
      <c r="K98" s="331" t="s">
        <v>55</v>
      </c>
    </row>
    <row r="99" spans="1:11" ht="27" customHeight="1">
      <c r="A99" s="1428"/>
      <c r="B99" s="345">
        <v>188</v>
      </c>
      <c r="C99" s="313" t="s">
        <v>145</v>
      </c>
      <c r="D99" s="413">
        <v>50</v>
      </c>
      <c r="E99" s="405"/>
      <c r="F99" s="425"/>
      <c r="G99" s="356"/>
      <c r="H99" s="314" t="s">
        <v>55</v>
      </c>
      <c r="I99" s="314" t="s">
        <v>55</v>
      </c>
      <c r="J99" s="314" t="s">
        <v>55</v>
      </c>
      <c r="K99" s="315" t="s">
        <v>55</v>
      </c>
    </row>
    <row r="100" spans="1:11" ht="22.5" customHeight="1">
      <c r="A100" s="336"/>
      <c r="B100" s="347">
        <v>221</v>
      </c>
      <c r="C100" s="329" t="s">
        <v>147</v>
      </c>
      <c r="D100" s="414">
        <v>150</v>
      </c>
      <c r="E100" s="382"/>
      <c r="F100" s="429"/>
      <c r="G100" s="359" t="s">
        <v>4648</v>
      </c>
      <c r="H100" s="327" t="s">
        <v>55</v>
      </c>
      <c r="I100" s="327" t="s">
        <v>55</v>
      </c>
      <c r="J100" s="327" t="s">
        <v>55</v>
      </c>
      <c r="K100" s="328" t="s">
        <v>55</v>
      </c>
    </row>
    <row r="101" spans="1:11" ht="22.5" customHeight="1">
      <c r="A101" s="308"/>
      <c r="B101" s="1421">
        <v>134</v>
      </c>
      <c r="C101" s="325" t="s">
        <v>147</v>
      </c>
      <c r="D101" s="383">
        <v>85</v>
      </c>
      <c r="E101" s="406"/>
      <c r="F101" s="427"/>
      <c r="G101" s="362" t="s">
        <v>4677</v>
      </c>
      <c r="H101" s="310" t="s">
        <v>55</v>
      </c>
      <c r="I101" s="310" t="s">
        <v>55</v>
      </c>
      <c r="J101" s="310" t="s">
        <v>55</v>
      </c>
      <c r="K101" s="326" t="s">
        <v>55</v>
      </c>
    </row>
    <row r="102" spans="1:11" ht="22.5" customHeight="1">
      <c r="A102" s="308"/>
      <c r="B102" s="1422"/>
      <c r="C102" s="329" t="s">
        <v>145</v>
      </c>
      <c r="D102" s="414">
        <v>100</v>
      </c>
      <c r="E102" s="382"/>
      <c r="F102" s="429"/>
      <c r="G102" s="359" t="s">
        <v>4651</v>
      </c>
      <c r="H102" s="327" t="s">
        <v>55</v>
      </c>
      <c r="I102" s="327" t="s">
        <v>55</v>
      </c>
      <c r="J102" s="327" t="s">
        <v>55</v>
      </c>
      <c r="K102" s="328" t="s">
        <v>55</v>
      </c>
    </row>
    <row r="103" spans="1:11" ht="22.5" customHeight="1">
      <c r="A103" s="308"/>
      <c r="B103" s="1421">
        <v>188</v>
      </c>
      <c r="C103" s="333" t="s">
        <v>147</v>
      </c>
      <c r="D103" s="415">
        <v>85</v>
      </c>
      <c r="E103" s="381"/>
      <c r="F103" s="430"/>
      <c r="G103" s="361" t="s">
        <v>4677</v>
      </c>
      <c r="H103" s="330" t="s">
        <v>55</v>
      </c>
      <c r="I103" s="330" t="s">
        <v>55</v>
      </c>
      <c r="J103" s="330" t="s">
        <v>55</v>
      </c>
      <c r="K103" s="331" t="s">
        <v>55</v>
      </c>
    </row>
    <row r="104" spans="1:11" ht="22.5" customHeight="1">
      <c r="A104" s="308"/>
      <c r="B104" s="1422"/>
      <c r="C104" s="313" t="s">
        <v>145</v>
      </c>
      <c r="D104" s="413">
        <v>100</v>
      </c>
      <c r="E104" s="405">
        <v>0.39583333333333331</v>
      </c>
      <c r="F104" s="425">
        <v>0.40486111111111112</v>
      </c>
      <c r="G104" s="356" t="s">
        <v>4651</v>
      </c>
      <c r="H104" s="313" t="s">
        <v>55</v>
      </c>
      <c r="I104" s="314" t="s">
        <v>55</v>
      </c>
      <c r="J104" s="314" t="s">
        <v>55</v>
      </c>
      <c r="K104" s="315" t="s">
        <v>55</v>
      </c>
    </row>
    <row r="105" spans="1:11" ht="22.5" customHeight="1">
      <c r="A105" s="308"/>
      <c r="B105" s="1421"/>
      <c r="C105" s="325" t="s">
        <v>147</v>
      </c>
      <c r="D105" s="383">
        <v>25</v>
      </c>
      <c r="E105" s="400"/>
      <c r="F105" s="417"/>
      <c r="G105" s="358" t="s">
        <v>4645</v>
      </c>
      <c r="H105" s="333" t="s">
        <v>55</v>
      </c>
      <c r="I105" s="330" t="s">
        <v>55</v>
      </c>
      <c r="J105" s="330" t="s">
        <v>55</v>
      </c>
      <c r="K105" s="331" t="s">
        <v>55</v>
      </c>
    </row>
    <row r="106" spans="1:11" ht="22.5" customHeight="1">
      <c r="A106" s="308">
        <v>45455</v>
      </c>
      <c r="B106" s="1422"/>
      <c r="C106" s="313" t="s">
        <v>145</v>
      </c>
      <c r="D106" s="414">
        <v>50</v>
      </c>
      <c r="E106" s="407">
        <v>0.4375</v>
      </c>
      <c r="F106" s="428">
        <v>0.44513888888888886</v>
      </c>
      <c r="G106" s="359" t="s">
        <v>4649</v>
      </c>
      <c r="H106" s="313" t="s">
        <v>55</v>
      </c>
      <c r="I106" s="314" t="s">
        <v>55</v>
      </c>
      <c r="J106" s="314" t="s">
        <v>55</v>
      </c>
      <c r="K106" s="315" t="s">
        <v>55</v>
      </c>
    </row>
    <row r="107" spans="1:11" ht="22.5" customHeight="1">
      <c r="A107" s="308"/>
      <c r="B107" s="335">
        <v>99</v>
      </c>
      <c r="C107" s="329" t="s">
        <v>145</v>
      </c>
      <c r="D107" s="414">
        <v>160</v>
      </c>
      <c r="E107" s="382">
        <v>0.38194444444444442</v>
      </c>
      <c r="F107" s="429">
        <v>0.39374999999999999</v>
      </c>
      <c r="G107" s="359" t="s">
        <v>4678</v>
      </c>
      <c r="H107" s="329" t="s">
        <v>55</v>
      </c>
      <c r="I107" s="327" t="s">
        <v>55</v>
      </c>
      <c r="J107" s="327" t="s">
        <v>55</v>
      </c>
      <c r="K107" s="328" t="s">
        <v>55</v>
      </c>
    </row>
    <row r="108" spans="1:11" ht="22.5" customHeight="1">
      <c r="A108" s="308"/>
      <c r="B108" s="346">
        <v>102</v>
      </c>
      <c r="C108" s="325" t="s">
        <v>145</v>
      </c>
      <c r="D108" s="383">
        <v>200</v>
      </c>
      <c r="E108" s="400">
        <v>0.44583333333333336</v>
      </c>
      <c r="F108" s="417">
        <v>0.45694444444444443</v>
      </c>
      <c r="G108" s="358" t="s">
        <v>4660</v>
      </c>
      <c r="H108" s="325" t="s">
        <v>55</v>
      </c>
      <c r="I108" s="310" t="s">
        <v>55</v>
      </c>
      <c r="J108" s="310" t="s">
        <v>55</v>
      </c>
      <c r="K108" s="326" t="s">
        <v>55</v>
      </c>
    </row>
    <row r="109" spans="1:11" ht="22.5" customHeight="1">
      <c r="A109" s="308"/>
      <c r="B109" s="343">
        <v>38</v>
      </c>
      <c r="C109" s="309" t="s">
        <v>145</v>
      </c>
      <c r="D109" s="411">
        <v>200</v>
      </c>
      <c r="E109" s="404">
        <v>0.45763888888888887</v>
      </c>
      <c r="F109" s="424">
        <v>0.46944444444444444</v>
      </c>
      <c r="G109" s="357" t="s">
        <v>4660</v>
      </c>
      <c r="H109" s="309" t="s">
        <v>55</v>
      </c>
      <c r="I109" s="311" t="s">
        <v>55</v>
      </c>
      <c r="J109" s="311" t="s">
        <v>55</v>
      </c>
      <c r="K109" s="312" t="s">
        <v>55</v>
      </c>
    </row>
    <row r="110" spans="1:11" ht="22.5" customHeight="1">
      <c r="A110" s="308"/>
      <c r="B110" s="343">
        <v>150</v>
      </c>
      <c r="C110" s="309" t="s">
        <v>145</v>
      </c>
      <c r="D110" s="411">
        <v>50</v>
      </c>
      <c r="E110" s="404">
        <v>0.47152777777777777</v>
      </c>
      <c r="F110" s="424">
        <v>0.47499999999999998</v>
      </c>
      <c r="G110" s="357" t="s">
        <v>4649</v>
      </c>
      <c r="H110" s="333" t="s">
        <v>55</v>
      </c>
      <c r="I110" s="330" t="s">
        <v>55</v>
      </c>
      <c r="J110" s="330" t="s">
        <v>55</v>
      </c>
      <c r="K110" s="331" t="s">
        <v>55</v>
      </c>
    </row>
    <row r="111" spans="1:11" ht="22.5" customHeight="1">
      <c r="A111" s="308"/>
      <c r="B111" s="344">
        <v>64</v>
      </c>
      <c r="C111" s="309" t="s">
        <v>145</v>
      </c>
      <c r="D111" s="384">
        <v>150</v>
      </c>
      <c r="E111" s="401">
        <v>0.47569444444444442</v>
      </c>
      <c r="F111" s="419">
        <v>0.48541666666666666</v>
      </c>
      <c r="G111" s="355" t="s">
        <v>4648</v>
      </c>
      <c r="H111" s="309" t="s">
        <v>55</v>
      </c>
      <c r="I111" s="311" t="s">
        <v>55</v>
      </c>
      <c r="J111" s="311" t="s">
        <v>55</v>
      </c>
      <c r="K111" s="312" t="s">
        <v>55</v>
      </c>
    </row>
    <row r="112" spans="1:11" ht="22.5" customHeight="1">
      <c r="A112" s="308"/>
      <c r="B112" s="1430">
        <v>49</v>
      </c>
      <c r="C112" s="309" t="s">
        <v>145</v>
      </c>
      <c r="D112" s="415">
        <v>100</v>
      </c>
      <c r="E112" s="381">
        <v>0.48888888888888887</v>
      </c>
      <c r="F112" s="430">
        <v>0.49375000000000002</v>
      </c>
      <c r="G112" s="361" t="s">
        <v>4651</v>
      </c>
      <c r="H112" s="325" t="s">
        <v>55</v>
      </c>
      <c r="I112" s="310" t="s">
        <v>55</v>
      </c>
      <c r="J112" s="310" t="s">
        <v>55</v>
      </c>
      <c r="K112" s="326" t="s">
        <v>55</v>
      </c>
    </row>
    <row r="113" spans="1:11" ht="22.5" customHeight="1">
      <c r="A113" s="308"/>
      <c r="B113" s="1423"/>
      <c r="C113" s="313" t="s">
        <v>149</v>
      </c>
      <c r="D113" s="413">
        <v>150</v>
      </c>
      <c r="E113" s="405">
        <v>0.49513888888888891</v>
      </c>
      <c r="F113" s="425">
        <v>0.50277777777777777</v>
      </c>
      <c r="G113" s="356" t="s">
        <v>4648</v>
      </c>
      <c r="H113" s="313" t="s">
        <v>55</v>
      </c>
      <c r="I113" s="314" t="s">
        <v>55</v>
      </c>
      <c r="J113" s="314" t="s">
        <v>55</v>
      </c>
      <c r="K113" s="315" t="s">
        <v>55</v>
      </c>
    </row>
    <row r="114" spans="1:11" ht="22.5" customHeight="1">
      <c r="A114" s="1426"/>
      <c r="B114" s="1421">
        <v>159</v>
      </c>
      <c r="C114" s="333" t="s">
        <v>147</v>
      </c>
      <c r="D114" s="415">
        <v>600</v>
      </c>
      <c r="E114" s="381">
        <v>0.50694444444444442</v>
      </c>
      <c r="F114" s="430">
        <v>0.55000000000000004</v>
      </c>
      <c r="G114" s="361" t="s">
        <v>4679</v>
      </c>
      <c r="H114" s="325" t="s">
        <v>55</v>
      </c>
      <c r="I114" s="310" t="s">
        <v>55</v>
      </c>
      <c r="J114" s="310" t="s">
        <v>55</v>
      </c>
      <c r="K114" s="326" t="s">
        <v>55</v>
      </c>
    </row>
    <row r="115" spans="1:11" ht="22.5" customHeight="1">
      <c r="A115" s="1426"/>
      <c r="B115" s="1423"/>
      <c r="C115" s="309" t="s">
        <v>149</v>
      </c>
      <c r="D115" s="384">
        <v>300</v>
      </c>
      <c r="E115" s="403">
        <v>0.55208333333333337</v>
      </c>
      <c r="F115" s="423">
        <v>0.59027777777777779</v>
      </c>
      <c r="G115" s="355" t="s">
        <v>4652</v>
      </c>
      <c r="H115" s="309" t="s">
        <v>55</v>
      </c>
      <c r="I115" s="311" t="s">
        <v>55</v>
      </c>
      <c r="J115" s="311" t="s">
        <v>55</v>
      </c>
      <c r="K115" s="312" t="s">
        <v>55</v>
      </c>
    </row>
    <row r="116" spans="1:11" ht="22.5" customHeight="1">
      <c r="A116" s="1426"/>
      <c r="B116" s="1422"/>
      <c r="C116" s="329" t="s">
        <v>145</v>
      </c>
      <c r="D116" s="414">
        <v>700</v>
      </c>
      <c r="E116" s="407">
        <v>0.59166666666666667</v>
      </c>
      <c r="F116" s="428"/>
      <c r="G116" s="359" t="s">
        <v>4680</v>
      </c>
      <c r="H116" s="333" t="s">
        <v>55</v>
      </c>
      <c r="I116" s="330" t="s">
        <v>55</v>
      </c>
      <c r="J116" s="330" t="s">
        <v>55</v>
      </c>
      <c r="K116" s="331" t="s">
        <v>55</v>
      </c>
    </row>
    <row r="117" spans="1:11" ht="22.5" customHeight="1">
      <c r="A117" s="1426"/>
      <c r="B117" s="335">
        <v>194</v>
      </c>
      <c r="C117" s="329" t="s">
        <v>145</v>
      </c>
      <c r="D117" s="414">
        <v>225</v>
      </c>
      <c r="E117" s="382">
        <v>0.59166666666666667</v>
      </c>
      <c r="F117" s="429">
        <v>0.60902777777777772</v>
      </c>
      <c r="G117" s="359" t="s">
        <v>4666</v>
      </c>
      <c r="H117" s="309" t="s">
        <v>55</v>
      </c>
      <c r="I117" s="311" t="s">
        <v>55</v>
      </c>
      <c r="J117" s="311" t="s">
        <v>55</v>
      </c>
      <c r="K117" s="312" t="s">
        <v>55</v>
      </c>
    </row>
    <row r="118" spans="1:11" ht="22.5">
      <c r="A118" s="1428"/>
      <c r="B118" s="335">
        <v>99</v>
      </c>
      <c r="C118" s="329" t="s">
        <v>145</v>
      </c>
      <c r="D118" s="414">
        <v>35</v>
      </c>
      <c r="E118" s="382"/>
      <c r="F118" s="429">
        <v>0.62569444444444444</v>
      </c>
      <c r="G118" s="359" t="s">
        <v>4654</v>
      </c>
      <c r="H118" s="309" t="s">
        <v>55</v>
      </c>
      <c r="I118" s="311" t="s">
        <v>55</v>
      </c>
      <c r="J118" s="311" t="s">
        <v>55</v>
      </c>
      <c r="K118" s="312" t="s">
        <v>55</v>
      </c>
    </row>
    <row r="119" spans="1:11" ht="22.5">
      <c r="A119" s="1429">
        <v>45456</v>
      </c>
      <c r="B119" s="1463">
        <v>221</v>
      </c>
      <c r="C119" s="325" t="s">
        <v>145</v>
      </c>
      <c r="D119" s="383">
        <v>165</v>
      </c>
      <c r="E119" s="400">
        <v>0.3611111111111111</v>
      </c>
      <c r="F119" s="417">
        <v>0.375</v>
      </c>
      <c r="G119" s="358" t="s">
        <v>4681</v>
      </c>
      <c r="H119" s="316" t="s">
        <v>55</v>
      </c>
      <c r="I119" s="316" t="s">
        <v>55</v>
      </c>
      <c r="J119" s="316" t="s">
        <v>55</v>
      </c>
      <c r="K119" s="320" t="s">
        <v>55</v>
      </c>
    </row>
    <row r="120" spans="1:11" ht="22.5">
      <c r="A120" s="1426"/>
      <c r="B120" s="1464"/>
      <c r="C120" s="313" t="s">
        <v>147</v>
      </c>
      <c r="D120" s="413">
        <v>175</v>
      </c>
      <c r="E120" s="410">
        <v>0.37777777777777777</v>
      </c>
      <c r="F120" s="432">
        <v>0.38750000000000001</v>
      </c>
      <c r="G120" s="356" t="s">
        <v>4663</v>
      </c>
      <c r="H120" s="314" t="s">
        <v>55</v>
      </c>
      <c r="I120" s="314" t="s">
        <v>55</v>
      </c>
      <c r="J120" s="314" t="s">
        <v>55</v>
      </c>
      <c r="K120" s="315" t="s">
        <v>55</v>
      </c>
    </row>
    <row r="121" spans="1:11" ht="22.5">
      <c r="A121" s="1426"/>
      <c r="B121" s="339">
        <v>194</v>
      </c>
      <c r="C121" s="333" t="s">
        <v>147</v>
      </c>
      <c r="D121" s="415">
        <v>100</v>
      </c>
      <c r="E121" s="381">
        <v>0.37777777777777777</v>
      </c>
      <c r="F121" s="430">
        <v>0.38750000000000001</v>
      </c>
      <c r="G121" s="361" t="s">
        <v>4663</v>
      </c>
      <c r="H121" s="330" t="s">
        <v>55</v>
      </c>
      <c r="I121" s="330" t="s">
        <v>55</v>
      </c>
      <c r="J121" s="330" t="s">
        <v>55</v>
      </c>
      <c r="K121" s="331" t="s">
        <v>55</v>
      </c>
    </row>
    <row r="122" spans="1:11" ht="22.5">
      <c r="A122" s="1426"/>
      <c r="B122" s="1463">
        <v>51</v>
      </c>
      <c r="C122" s="317" t="s">
        <v>147</v>
      </c>
      <c r="D122" s="387">
        <v>50</v>
      </c>
      <c r="E122" s="395">
        <v>0.3972222222222222</v>
      </c>
      <c r="F122" s="418">
        <v>0.4</v>
      </c>
      <c r="G122" s="354" t="s">
        <v>4649</v>
      </c>
      <c r="H122" s="316" t="s">
        <v>55</v>
      </c>
      <c r="I122" s="316" t="s">
        <v>55</v>
      </c>
      <c r="J122" s="316" t="s">
        <v>55</v>
      </c>
      <c r="K122" s="320" t="s">
        <v>55</v>
      </c>
    </row>
    <row r="123" spans="1:11" ht="22.5">
      <c r="A123" s="1426"/>
      <c r="B123" s="1465"/>
      <c r="C123" s="309" t="s">
        <v>149</v>
      </c>
      <c r="D123" s="384">
        <v>100</v>
      </c>
      <c r="E123" s="403">
        <v>0.40138888888888891</v>
      </c>
      <c r="F123" s="423">
        <v>0.40625</v>
      </c>
      <c r="G123" s="355" t="s">
        <v>4651</v>
      </c>
      <c r="H123" s="311" t="s">
        <v>55</v>
      </c>
      <c r="I123" s="311" t="s">
        <v>55</v>
      </c>
      <c r="J123" s="311" t="s">
        <v>55</v>
      </c>
      <c r="K123" s="312" t="s">
        <v>55</v>
      </c>
    </row>
    <row r="124" spans="1:11" ht="22.5">
      <c r="A124" s="1426"/>
      <c r="B124" s="1464"/>
      <c r="C124" s="313" t="s">
        <v>145</v>
      </c>
      <c r="D124" s="413">
        <v>100</v>
      </c>
      <c r="E124" s="405">
        <v>0.47847222222222224</v>
      </c>
      <c r="F124" s="425">
        <v>0.48749999999999999</v>
      </c>
      <c r="G124" s="356"/>
      <c r="H124" s="314" t="s">
        <v>55</v>
      </c>
      <c r="I124" s="314" t="s">
        <v>55</v>
      </c>
      <c r="J124" s="314" t="s">
        <v>55</v>
      </c>
      <c r="K124" s="315" t="s">
        <v>55</v>
      </c>
    </row>
    <row r="125" spans="1:11" ht="22.5">
      <c r="A125" s="1426"/>
      <c r="B125" s="1421">
        <v>148</v>
      </c>
      <c r="C125" s="325" t="s">
        <v>149</v>
      </c>
      <c r="D125" s="383">
        <v>150</v>
      </c>
      <c r="E125" s="406">
        <v>0.40902777777777777</v>
      </c>
      <c r="F125" s="427">
        <v>0.41666666666666669</v>
      </c>
      <c r="G125" s="358" t="s">
        <v>4648</v>
      </c>
      <c r="H125" s="330" t="s">
        <v>55</v>
      </c>
      <c r="I125" s="330" t="s">
        <v>55</v>
      </c>
      <c r="J125" s="330" t="s">
        <v>55</v>
      </c>
      <c r="K125" s="331" t="s">
        <v>55</v>
      </c>
    </row>
    <row r="126" spans="1:11" ht="22.5">
      <c r="A126" s="1426"/>
      <c r="B126" s="1422"/>
      <c r="C126" s="313" t="s">
        <v>145</v>
      </c>
      <c r="D126" s="413">
        <v>650</v>
      </c>
      <c r="E126" s="405">
        <v>0.41875000000000001</v>
      </c>
      <c r="F126" s="425">
        <v>0.4548611111111111</v>
      </c>
      <c r="G126" s="356" t="s">
        <v>4682</v>
      </c>
      <c r="H126" s="314" t="s">
        <v>55</v>
      </c>
      <c r="I126" s="314" t="s">
        <v>55</v>
      </c>
      <c r="J126" s="314" t="s">
        <v>55</v>
      </c>
      <c r="K126" s="315" t="s">
        <v>55</v>
      </c>
    </row>
    <row r="127" spans="1:11" ht="22.5">
      <c r="A127" s="1426"/>
      <c r="B127" s="346">
        <v>50</v>
      </c>
      <c r="C127" s="325" t="s">
        <v>145</v>
      </c>
      <c r="D127" s="383">
        <v>350</v>
      </c>
      <c r="E127" s="400">
        <v>0.45694444444444443</v>
      </c>
      <c r="F127" s="417">
        <v>0.47708333333333336</v>
      </c>
      <c r="G127" s="358" t="s">
        <v>4672</v>
      </c>
      <c r="H127" s="327" t="s">
        <v>55</v>
      </c>
      <c r="I127" s="327" t="s">
        <v>55</v>
      </c>
      <c r="J127" s="327" t="s">
        <v>55</v>
      </c>
      <c r="K127" s="328" t="s">
        <v>55</v>
      </c>
    </row>
    <row r="128" spans="1:11" ht="22.5">
      <c r="A128" s="1426"/>
      <c r="B128" s="343">
        <v>42</v>
      </c>
      <c r="C128" s="309" t="s">
        <v>145</v>
      </c>
      <c r="D128" s="411">
        <v>100</v>
      </c>
      <c r="E128" s="404">
        <v>0.48958333333333331</v>
      </c>
      <c r="F128" s="424">
        <v>0.49583333333333335</v>
      </c>
      <c r="G128" s="357" t="s">
        <v>4651</v>
      </c>
      <c r="H128" s="330" t="s">
        <v>55</v>
      </c>
      <c r="I128" s="330" t="s">
        <v>55</v>
      </c>
      <c r="J128" s="330" t="s">
        <v>55</v>
      </c>
      <c r="K128" s="331" t="s">
        <v>55</v>
      </c>
    </row>
    <row r="129" spans="1:11" ht="22.5">
      <c r="A129" s="1426"/>
      <c r="B129" s="344">
        <v>38</v>
      </c>
      <c r="C129" s="324" t="s">
        <v>145</v>
      </c>
      <c r="D129" s="411">
        <v>400</v>
      </c>
      <c r="E129" s="404">
        <v>0.49791666666666667</v>
      </c>
      <c r="F129" s="424">
        <v>0.53333333333333333</v>
      </c>
      <c r="G129" s="357" t="s">
        <v>4674</v>
      </c>
      <c r="H129" s="321" t="s">
        <v>55</v>
      </c>
      <c r="I129" s="321" t="s">
        <v>55</v>
      </c>
      <c r="J129" s="321" t="s">
        <v>55</v>
      </c>
      <c r="K129" s="322" t="s">
        <v>55</v>
      </c>
    </row>
    <row r="130" spans="1:11" ht="22.5">
      <c r="A130" s="1426"/>
      <c r="B130" s="1430">
        <v>107</v>
      </c>
      <c r="C130" s="309" t="s">
        <v>145</v>
      </c>
      <c r="D130" s="384">
        <v>200</v>
      </c>
      <c r="E130" s="401"/>
      <c r="F130" s="419"/>
      <c r="G130" s="355" t="s">
        <v>4660</v>
      </c>
      <c r="H130" s="321" t="s">
        <v>55</v>
      </c>
      <c r="I130" s="321" t="s">
        <v>55</v>
      </c>
      <c r="J130" s="321" t="s">
        <v>55</v>
      </c>
      <c r="K130" s="322" t="s">
        <v>55</v>
      </c>
    </row>
    <row r="131" spans="1:11" ht="22.5">
      <c r="A131" s="1426"/>
      <c r="B131" s="1431"/>
      <c r="C131" s="309" t="s">
        <v>149</v>
      </c>
      <c r="D131" s="383">
        <v>50</v>
      </c>
      <c r="E131" s="400"/>
      <c r="F131" s="417"/>
      <c r="G131" s="358"/>
      <c r="H131" s="311" t="s">
        <v>55</v>
      </c>
      <c r="I131" s="311" t="s">
        <v>55</v>
      </c>
      <c r="J131" s="311" t="s">
        <v>55</v>
      </c>
      <c r="K131" s="312" t="s">
        <v>55</v>
      </c>
    </row>
    <row r="132" spans="1:11" ht="22.5">
      <c r="A132" s="1426"/>
      <c r="B132" s="1423">
        <v>221</v>
      </c>
      <c r="C132" s="325" t="s">
        <v>145</v>
      </c>
      <c r="D132" s="383">
        <v>250</v>
      </c>
      <c r="E132" s="400"/>
      <c r="F132" s="417">
        <v>0.58125000000000004</v>
      </c>
      <c r="G132" s="358" t="s">
        <v>4655</v>
      </c>
      <c r="H132" s="325" t="s">
        <v>55</v>
      </c>
      <c r="I132" s="310" t="s">
        <v>55</v>
      </c>
      <c r="J132" s="310" t="s">
        <v>55</v>
      </c>
      <c r="K132" s="326" t="s">
        <v>55</v>
      </c>
    </row>
    <row r="133" spans="1:11" ht="22.5">
      <c r="A133" s="1426"/>
      <c r="B133" s="1422"/>
      <c r="C133" s="313" t="s">
        <v>147</v>
      </c>
      <c r="D133" s="413">
        <v>5</v>
      </c>
      <c r="E133" s="345"/>
      <c r="F133" s="313"/>
      <c r="G133" s="356"/>
      <c r="H133" s="313" t="s">
        <v>55</v>
      </c>
      <c r="I133" s="314" t="s">
        <v>55</v>
      </c>
      <c r="J133" s="314" t="s">
        <v>55</v>
      </c>
      <c r="K133" s="315" t="s">
        <v>55</v>
      </c>
    </row>
    <row r="134" spans="1:11" ht="22.5">
      <c r="A134" s="1426"/>
      <c r="B134" s="339">
        <v>99</v>
      </c>
      <c r="C134" s="333" t="s">
        <v>147</v>
      </c>
      <c r="D134" s="412">
        <v>90</v>
      </c>
      <c r="E134" s="409">
        <v>0.58402777777777781</v>
      </c>
      <c r="F134" s="431">
        <v>0.59166666666666667</v>
      </c>
      <c r="G134" s="361"/>
      <c r="H134" s="333" t="s">
        <v>55</v>
      </c>
      <c r="I134" s="330" t="s">
        <v>55</v>
      </c>
      <c r="J134" s="330" t="s">
        <v>55</v>
      </c>
      <c r="K134" s="331" t="s">
        <v>55</v>
      </c>
    </row>
    <row r="135" spans="1:11" ht="27.75">
      <c r="A135" s="308"/>
      <c r="B135" s="1421">
        <v>109</v>
      </c>
      <c r="C135" s="317" t="s">
        <v>147</v>
      </c>
      <c r="D135" s="387">
        <v>250</v>
      </c>
      <c r="E135" s="395">
        <v>0.59513888888888888</v>
      </c>
      <c r="F135" s="418">
        <v>0.60972222222222228</v>
      </c>
      <c r="G135" s="354" t="s">
        <v>4645</v>
      </c>
      <c r="H135" s="317" t="s">
        <v>55</v>
      </c>
      <c r="I135" s="316" t="s">
        <v>55</v>
      </c>
      <c r="J135" s="316" t="s">
        <v>55</v>
      </c>
      <c r="K135" s="320" t="s">
        <v>55</v>
      </c>
    </row>
    <row r="136" spans="1:11" ht="27.75">
      <c r="A136" s="308"/>
      <c r="B136" s="1423"/>
      <c r="C136" s="333" t="s">
        <v>149</v>
      </c>
      <c r="D136" s="415">
        <v>700</v>
      </c>
      <c r="E136" s="409">
        <v>0.61111111111111116</v>
      </c>
      <c r="F136" s="431"/>
      <c r="G136" s="361" t="s">
        <v>4680</v>
      </c>
      <c r="H136" s="333" t="s">
        <v>55</v>
      </c>
      <c r="I136" s="330" t="s">
        <v>55</v>
      </c>
      <c r="J136" s="330" t="s">
        <v>55</v>
      </c>
      <c r="K136" s="331" t="s">
        <v>55</v>
      </c>
    </row>
    <row r="137" spans="1:11" ht="27.75">
      <c r="A137" s="337"/>
      <c r="B137" s="338">
        <v>107</v>
      </c>
      <c r="C137" s="334" t="s">
        <v>149</v>
      </c>
      <c r="D137" s="412">
        <v>50</v>
      </c>
      <c r="E137" s="380">
        <v>0.61111111111111116</v>
      </c>
      <c r="F137" s="420"/>
      <c r="G137" s="363" t="s">
        <v>4649</v>
      </c>
      <c r="H137" s="332" t="s">
        <v>55</v>
      </c>
      <c r="I137" s="332" t="s">
        <v>55</v>
      </c>
      <c r="J137" s="332" t="s">
        <v>55</v>
      </c>
      <c r="K137" s="341" t="s">
        <v>55</v>
      </c>
    </row>
    <row r="138" spans="1:11" ht="27" customHeight="1">
      <c r="A138" s="1424">
        <v>45462</v>
      </c>
      <c r="B138" s="1421">
        <v>221</v>
      </c>
      <c r="C138" s="317" t="s">
        <v>145</v>
      </c>
      <c r="D138" s="412">
        <v>250</v>
      </c>
      <c r="E138" s="380"/>
      <c r="F138" s="420">
        <v>0.58125000000000004</v>
      </c>
      <c r="G138" s="364" t="s">
        <v>4655</v>
      </c>
      <c r="H138" s="311" t="s">
        <v>55</v>
      </c>
      <c r="I138" s="311" t="s">
        <v>55</v>
      </c>
      <c r="J138" s="311" t="s">
        <v>55</v>
      </c>
      <c r="K138" s="312" t="s">
        <v>55</v>
      </c>
    </row>
    <row r="139" spans="1:11" ht="22.5">
      <c r="A139" s="1425"/>
      <c r="B139" s="1422"/>
      <c r="C139" s="313" t="s">
        <v>147</v>
      </c>
      <c r="D139" s="413">
        <v>5</v>
      </c>
      <c r="E139" s="405"/>
      <c r="F139" s="425"/>
      <c r="G139" s="356"/>
      <c r="H139" s="327" t="s">
        <v>55</v>
      </c>
      <c r="I139" s="327" t="s">
        <v>55</v>
      </c>
      <c r="J139" s="327" t="s">
        <v>55</v>
      </c>
      <c r="K139" s="328" t="s">
        <v>55</v>
      </c>
    </row>
    <row r="140" spans="1:11" ht="22.5">
      <c r="A140" s="1425"/>
      <c r="B140" s="339">
        <v>50</v>
      </c>
      <c r="C140" s="325" t="s">
        <v>145</v>
      </c>
      <c r="D140" s="383">
        <v>550</v>
      </c>
      <c r="E140" s="406"/>
      <c r="F140" s="427">
        <v>0.3840277777777778</v>
      </c>
      <c r="G140" s="358" t="s">
        <v>4683</v>
      </c>
      <c r="H140" s="327" t="s">
        <v>55</v>
      </c>
      <c r="I140" s="327" t="s">
        <v>55</v>
      </c>
      <c r="J140" s="327" t="s">
        <v>55</v>
      </c>
      <c r="K140" s="328" t="s">
        <v>55</v>
      </c>
    </row>
    <row r="141" spans="1:11" ht="22.5">
      <c r="A141" s="1425"/>
      <c r="B141" s="343">
        <v>188</v>
      </c>
      <c r="C141" s="309" t="s">
        <v>145</v>
      </c>
      <c r="D141" s="415">
        <v>25</v>
      </c>
      <c r="E141" s="381">
        <v>0.375</v>
      </c>
      <c r="F141" s="430">
        <v>0.37847222222222221</v>
      </c>
      <c r="G141" s="361" t="s">
        <v>4645</v>
      </c>
      <c r="H141" s="330" t="s">
        <v>55</v>
      </c>
      <c r="I141" s="330" t="s">
        <v>55</v>
      </c>
      <c r="J141" s="330" t="s">
        <v>55</v>
      </c>
      <c r="K141" s="331" t="s">
        <v>55</v>
      </c>
    </row>
    <row r="142" spans="1:11" ht="22.5">
      <c r="A142" s="1425"/>
      <c r="B142" s="345">
        <v>194</v>
      </c>
      <c r="C142" s="309" t="s">
        <v>145</v>
      </c>
      <c r="D142" s="413">
        <v>100</v>
      </c>
      <c r="E142" s="405">
        <v>0.38541666666666669</v>
      </c>
      <c r="F142" s="425">
        <v>0.39027777777777778</v>
      </c>
      <c r="G142" s="356" t="s">
        <v>4651</v>
      </c>
      <c r="H142" s="313" t="s">
        <v>55</v>
      </c>
      <c r="I142" s="314" t="s">
        <v>55</v>
      </c>
      <c r="J142" s="314" t="s">
        <v>55</v>
      </c>
      <c r="K142" s="315" t="s">
        <v>55</v>
      </c>
    </row>
    <row r="143" spans="1:11" ht="22.5">
      <c r="A143" s="1425"/>
      <c r="B143" s="342">
        <v>221</v>
      </c>
      <c r="C143" s="309" t="s">
        <v>145</v>
      </c>
      <c r="D143" s="415">
        <v>30</v>
      </c>
      <c r="E143" s="381">
        <v>0.42916666666666664</v>
      </c>
      <c r="F143" s="430">
        <v>0.43055555555555558</v>
      </c>
      <c r="G143" s="361" t="s">
        <v>4684</v>
      </c>
      <c r="H143" s="333" t="s">
        <v>55</v>
      </c>
      <c r="I143" s="330" t="s">
        <v>55</v>
      </c>
      <c r="J143" s="330" t="s">
        <v>55</v>
      </c>
      <c r="K143" s="331" t="s">
        <v>55</v>
      </c>
    </row>
    <row r="144" spans="1:11" ht="22.5">
      <c r="A144" s="1425"/>
      <c r="B144" s="344">
        <v>116</v>
      </c>
      <c r="C144" s="324" t="s">
        <v>145</v>
      </c>
      <c r="D144" s="411">
        <v>150</v>
      </c>
      <c r="E144" s="404">
        <v>0.43263888888888891</v>
      </c>
      <c r="F144" s="424">
        <v>0.44027777777777777</v>
      </c>
      <c r="G144" s="357" t="s">
        <v>4648</v>
      </c>
      <c r="H144" s="324" t="s">
        <v>55</v>
      </c>
      <c r="I144" s="321" t="s">
        <v>55</v>
      </c>
      <c r="J144" s="321" t="s">
        <v>55</v>
      </c>
      <c r="K144" s="322" t="s">
        <v>55</v>
      </c>
    </row>
    <row r="145" spans="1:11" ht="22.5">
      <c r="A145" s="1425"/>
      <c r="B145" s="1421">
        <v>38</v>
      </c>
      <c r="C145" s="350" t="s">
        <v>145</v>
      </c>
      <c r="D145" s="387">
        <v>150</v>
      </c>
      <c r="E145" s="399">
        <v>0.44166666666666665</v>
      </c>
      <c r="F145" s="416">
        <v>0.44930555555555557</v>
      </c>
      <c r="G145" s="354" t="s">
        <v>4648</v>
      </c>
      <c r="H145" s="317" t="s">
        <v>55</v>
      </c>
      <c r="I145" s="316" t="s">
        <v>55</v>
      </c>
      <c r="J145" s="316" t="s">
        <v>55</v>
      </c>
      <c r="K145" s="320" t="s">
        <v>55</v>
      </c>
    </row>
    <row r="146" spans="1:11" ht="22.5">
      <c r="A146" s="1425"/>
      <c r="B146" s="1423"/>
      <c r="C146" s="313" t="s">
        <v>145</v>
      </c>
      <c r="D146" s="414">
        <v>25</v>
      </c>
      <c r="E146" s="382">
        <v>0.45069444444444445</v>
      </c>
      <c r="F146" s="429">
        <v>0.45347222222222222</v>
      </c>
      <c r="G146" s="359" t="s">
        <v>4645</v>
      </c>
      <c r="H146" s="329" t="s">
        <v>55</v>
      </c>
      <c r="I146" s="327" t="s">
        <v>55</v>
      </c>
      <c r="J146" s="327" t="s">
        <v>55</v>
      </c>
      <c r="K146" s="328" t="s">
        <v>55</v>
      </c>
    </row>
    <row r="147" spans="1:11" ht="22.5">
      <c r="A147" s="1425"/>
      <c r="B147" s="347">
        <v>231</v>
      </c>
      <c r="C147" s="325" t="s">
        <v>145</v>
      </c>
      <c r="D147" s="414">
        <v>50</v>
      </c>
      <c r="E147" s="382">
        <v>0.46041666666666664</v>
      </c>
      <c r="F147" s="429">
        <v>0.46388888888888891</v>
      </c>
      <c r="G147" s="359" t="s">
        <v>4649</v>
      </c>
      <c r="H147" s="325" t="s">
        <v>55</v>
      </c>
      <c r="I147" s="310" t="s">
        <v>55</v>
      </c>
      <c r="J147" s="310" t="s">
        <v>55</v>
      </c>
      <c r="K147" s="326" t="s">
        <v>55</v>
      </c>
    </row>
    <row r="148" spans="1:11" ht="22.5">
      <c r="A148" s="1425"/>
      <c r="B148" s="343">
        <v>134</v>
      </c>
      <c r="C148" s="309" t="s">
        <v>145</v>
      </c>
      <c r="D148" s="411">
        <v>150</v>
      </c>
      <c r="E148" s="404">
        <v>0.48888888888888887</v>
      </c>
      <c r="F148" s="424">
        <v>0.49652777777777779</v>
      </c>
      <c r="G148" s="357" t="s">
        <v>4648</v>
      </c>
      <c r="H148" s="327" t="s">
        <v>55</v>
      </c>
      <c r="I148" s="327" t="s">
        <v>55</v>
      </c>
      <c r="J148" s="327" t="s">
        <v>55</v>
      </c>
      <c r="K148" s="328" t="s">
        <v>55</v>
      </c>
    </row>
    <row r="149" spans="1:11" ht="27" customHeight="1">
      <c r="A149" s="1425"/>
      <c r="B149" s="343">
        <v>144</v>
      </c>
      <c r="C149" s="309" t="s">
        <v>145</v>
      </c>
      <c r="D149" s="412">
        <v>1000</v>
      </c>
      <c r="E149" s="404">
        <v>0.55069444444444449</v>
      </c>
      <c r="F149" s="424"/>
      <c r="G149" s="357" t="s">
        <v>4676</v>
      </c>
      <c r="H149" s="310" t="s">
        <v>55</v>
      </c>
      <c r="I149" s="310" t="s">
        <v>55</v>
      </c>
      <c r="J149" s="310" t="s">
        <v>55</v>
      </c>
      <c r="K149" s="326" t="s">
        <v>55</v>
      </c>
    </row>
    <row r="150" spans="1:11" ht="22.5" customHeight="1">
      <c r="A150" s="1427"/>
      <c r="B150" s="345">
        <v>99</v>
      </c>
      <c r="C150" s="313" t="s">
        <v>145</v>
      </c>
      <c r="D150" s="413">
        <v>25</v>
      </c>
      <c r="E150" s="410"/>
      <c r="F150" s="432">
        <v>0.6069444444444444</v>
      </c>
      <c r="G150" s="356" t="s">
        <v>4645</v>
      </c>
      <c r="H150" s="327" t="s">
        <v>55</v>
      </c>
      <c r="I150" s="327" t="s">
        <v>55</v>
      </c>
      <c r="J150" s="327" t="s">
        <v>55</v>
      </c>
      <c r="K150" s="328" t="s">
        <v>55</v>
      </c>
    </row>
    <row r="151" spans="1:11" ht="22.5" customHeight="1">
      <c r="A151" s="375"/>
      <c r="B151" s="339">
        <v>25</v>
      </c>
      <c r="C151" s="325" t="s">
        <v>145</v>
      </c>
      <c r="D151" s="415">
        <v>250</v>
      </c>
      <c r="E151" s="381">
        <v>0.35208333333333336</v>
      </c>
      <c r="F151" s="430">
        <v>0.36388888888888887</v>
      </c>
      <c r="G151" s="361" t="s">
        <v>4655</v>
      </c>
      <c r="H151" s="330" t="s">
        <v>55</v>
      </c>
      <c r="I151" s="330" t="s">
        <v>55</v>
      </c>
      <c r="J151" s="330" t="s">
        <v>55</v>
      </c>
      <c r="K151" s="331" t="s">
        <v>55</v>
      </c>
    </row>
    <row r="152" spans="1:11" ht="22.5" customHeight="1">
      <c r="A152" s="375">
        <v>45463</v>
      </c>
      <c r="B152" s="344">
        <v>154</v>
      </c>
      <c r="C152" s="333" t="s">
        <v>145</v>
      </c>
      <c r="D152" s="411">
        <v>100</v>
      </c>
      <c r="E152" s="404">
        <v>0.3659722222222222</v>
      </c>
      <c r="F152" s="424">
        <v>0.37083333333333335</v>
      </c>
      <c r="G152" s="357" t="s">
        <v>4651</v>
      </c>
      <c r="H152" s="324" t="s">
        <v>55</v>
      </c>
      <c r="I152" s="321" t="s">
        <v>55</v>
      </c>
      <c r="J152" s="321" t="s">
        <v>55</v>
      </c>
      <c r="K152" s="322" t="s">
        <v>55</v>
      </c>
    </row>
    <row r="153" spans="1:11" ht="22.5" customHeight="1">
      <c r="A153" s="308"/>
      <c r="B153" s="1432" t="s">
        <v>4685</v>
      </c>
      <c r="C153" s="323" t="s">
        <v>145</v>
      </c>
      <c r="D153" s="387">
        <v>50</v>
      </c>
      <c r="E153" s="395">
        <v>0.37430555555555556</v>
      </c>
      <c r="F153" s="418">
        <v>0.37777777777777777</v>
      </c>
      <c r="G153" s="363" t="s">
        <v>4649</v>
      </c>
      <c r="H153" s="334" t="s">
        <v>55</v>
      </c>
      <c r="I153" s="332" t="s">
        <v>55</v>
      </c>
      <c r="J153" s="332" t="s">
        <v>55</v>
      </c>
      <c r="K153" s="341" t="s">
        <v>55</v>
      </c>
    </row>
    <row r="154" spans="1:11" ht="22.5" customHeight="1">
      <c r="A154" s="308"/>
      <c r="B154" s="1432"/>
      <c r="C154" s="340" t="s">
        <v>147</v>
      </c>
      <c r="D154" s="413">
        <v>50</v>
      </c>
      <c r="E154" s="405">
        <v>0.3527777777777778</v>
      </c>
      <c r="F154" s="425">
        <v>0.38958333333333334</v>
      </c>
      <c r="G154" s="356" t="s">
        <v>4649</v>
      </c>
      <c r="H154" s="313" t="s">
        <v>55</v>
      </c>
      <c r="I154" s="314" t="s">
        <v>55</v>
      </c>
      <c r="J154" s="314" t="s">
        <v>55</v>
      </c>
      <c r="K154" s="315" t="s">
        <v>55</v>
      </c>
    </row>
    <row r="155" spans="1:11" ht="27.75">
      <c r="A155" s="308"/>
      <c r="B155" s="346">
        <v>38</v>
      </c>
      <c r="C155" s="325" t="s">
        <v>145</v>
      </c>
      <c r="D155" s="415">
        <v>225</v>
      </c>
      <c r="E155" s="381">
        <v>0.39444444444444443</v>
      </c>
      <c r="F155" s="430">
        <v>0.41666666666666669</v>
      </c>
      <c r="G155" s="361" t="s">
        <v>4666</v>
      </c>
      <c r="H155" s="327" t="s">
        <v>55</v>
      </c>
      <c r="I155" s="327" t="s">
        <v>55</v>
      </c>
      <c r="J155" s="327" t="s">
        <v>55</v>
      </c>
      <c r="K155" s="328" t="s">
        <v>55</v>
      </c>
    </row>
    <row r="156" spans="1:11" ht="27.75">
      <c r="A156" s="308"/>
      <c r="B156" s="343">
        <v>116</v>
      </c>
      <c r="C156" s="325" t="s">
        <v>145</v>
      </c>
      <c r="D156" s="411">
        <v>75</v>
      </c>
      <c r="E156" s="404">
        <v>0.41944444444444445</v>
      </c>
      <c r="F156" s="424">
        <v>0.4236111111111111</v>
      </c>
      <c r="G156" s="357" t="s">
        <v>4686</v>
      </c>
      <c r="H156" s="310" t="s">
        <v>55</v>
      </c>
      <c r="I156" s="310" t="s">
        <v>55</v>
      </c>
      <c r="J156" s="310" t="s">
        <v>55</v>
      </c>
      <c r="K156" s="326" t="s">
        <v>55</v>
      </c>
    </row>
    <row r="157" spans="1:11" ht="27.75">
      <c r="A157" s="308"/>
      <c r="B157" s="344">
        <v>203</v>
      </c>
      <c r="C157" s="325" t="s">
        <v>145</v>
      </c>
      <c r="D157" s="384">
        <v>50</v>
      </c>
      <c r="E157" s="401">
        <v>0.42499999999999999</v>
      </c>
      <c r="F157" s="419">
        <v>42644</v>
      </c>
      <c r="G157" s="355" t="s">
        <v>4649</v>
      </c>
      <c r="H157" s="327" t="s">
        <v>55</v>
      </c>
      <c r="I157" s="327" t="s">
        <v>55</v>
      </c>
      <c r="J157" s="327" t="s">
        <v>55</v>
      </c>
      <c r="K157" s="328" t="s">
        <v>55</v>
      </c>
    </row>
    <row r="158" spans="1:11" ht="27.75">
      <c r="A158" s="308"/>
      <c r="B158" s="343">
        <v>231</v>
      </c>
      <c r="C158" s="325" t="s">
        <v>145</v>
      </c>
      <c r="D158" s="415">
        <v>50</v>
      </c>
      <c r="E158" s="381">
        <v>0.42916666666666664</v>
      </c>
      <c r="F158" s="430">
        <v>0.43263888888888891</v>
      </c>
      <c r="G158" s="361" t="s">
        <v>4649</v>
      </c>
      <c r="H158" s="330" t="s">
        <v>55</v>
      </c>
      <c r="I158" s="330" t="s">
        <v>55</v>
      </c>
      <c r="J158" s="330" t="s">
        <v>55</v>
      </c>
      <c r="K158" s="331" t="s">
        <v>55</v>
      </c>
    </row>
    <row r="159" spans="1:11" ht="27.75">
      <c r="A159" s="308"/>
      <c r="B159" s="345">
        <v>91</v>
      </c>
      <c r="C159" s="325" t="s">
        <v>145</v>
      </c>
      <c r="D159" s="413">
        <v>100</v>
      </c>
      <c r="E159" s="405">
        <v>0.43472222222222223</v>
      </c>
      <c r="F159" s="425">
        <v>0.43958333333333333</v>
      </c>
      <c r="G159" s="356" t="s">
        <v>4651</v>
      </c>
      <c r="H159" s="313" t="s">
        <v>55</v>
      </c>
      <c r="I159" s="314" t="s">
        <v>55</v>
      </c>
      <c r="J159" s="314" t="s">
        <v>55</v>
      </c>
      <c r="K159" s="315" t="s">
        <v>55</v>
      </c>
    </row>
    <row r="160" spans="1:11" ht="27.75">
      <c r="A160" s="308"/>
      <c r="B160" s="1421">
        <v>148</v>
      </c>
      <c r="C160" s="325" t="s">
        <v>145</v>
      </c>
      <c r="D160" s="415">
        <v>10</v>
      </c>
      <c r="E160" s="381">
        <v>0.44236111111111109</v>
      </c>
      <c r="F160" s="430">
        <v>0.44374999999999998</v>
      </c>
      <c r="G160" s="361" t="s">
        <v>4656</v>
      </c>
      <c r="H160" s="333" t="s">
        <v>55</v>
      </c>
      <c r="I160" s="330" t="s">
        <v>55</v>
      </c>
      <c r="J160" s="330" t="s">
        <v>55</v>
      </c>
      <c r="K160" s="331" t="s">
        <v>55</v>
      </c>
    </row>
    <row r="161" spans="1:11" ht="27.75">
      <c r="A161" s="308"/>
      <c r="B161" s="1423"/>
      <c r="C161" s="309" t="s">
        <v>145</v>
      </c>
      <c r="D161" s="384">
        <v>340</v>
      </c>
      <c r="E161" s="403"/>
      <c r="F161" s="423"/>
      <c r="G161" s="355" t="s">
        <v>4687</v>
      </c>
      <c r="H161" s="313" t="s">
        <v>55</v>
      </c>
      <c r="I161" s="314" t="s">
        <v>55</v>
      </c>
      <c r="J161" s="314" t="s">
        <v>55</v>
      </c>
      <c r="K161" s="315" t="s">
        <v>55</v>
      </c>
    </row>
    <row r="162" spans="1:11" ht="27.75">
      <c r="A162" s="308"/>
      <c r="B162" s="1422"/>
      <c r="C162" s="329" t="s">
        <v>147</v>
      </c>
      <c r="D162" s="414">
        <v>450</v>
      </c>
      <c r="E162" s="407">
        <v>0.47152777777777777</v>
      </c>
      <c r="F162" s="428">
        <v>0.50277777777777777</v>
      </c>
      <c r="G162" s="359" t="s">
        <v>4688</v>
      </c>
      <c r="H162" s="329" t="s">
        <v>55</v>
      </c>
      <c r="I162" s="327" t="s">
        <v>55</v>
      </c>
      <c r="J162" s="327" t="s">
        <v>55</v>
      </c>
      <c r="K162" s="328" t="s">
        <v>55</v>
      </c>
    </row>
    <row r="163" spans="1:11" ht="27.75">
      <c r="A163" s="308"/>
      <c r="B163" s="1421">
        <v>34</v>
      </c>
      <c r="C163" s="325" t="s">
        <v>145</v>
      </c>
      <c r="D163" s="383">
        <v>200</v>
      </c>
      <c r="E163" s="400">
        <v>0.44861111111111113</v>
      </c>
      <c r="F163" s="417">
        <v>0.45902777777777776</v>
      </c>
      <c r="G163" s="358" t="s">
        <v>4660</v>
      </c>
      <c r="H163" s="325" t="s">
        <v>55</v>
      </c>
      <c r="I163" s="310" t="s">
        <v>55</v>
      </c>
      <c r="J163" s="310" t="s">
        <v>55</v>
      </c>
      <c r="K163" s="326" t="s">
        <v>55</v>
      </c>
    </row>
    <row r="164" spans="1:11" ht="22.5">
      <c r="A164" s="374"/>
      <c r="B164" s="1422"/>
      <c r="C164" s="313" t="s">
        <v>147</v>
      </c>
      <c r="D164" s="413">
        <v>30</v>
      </c>
      <c r="E164" s="405">
        <v>0.50624999999999998</v>
      </c>
      <c r="F164" s="425">
        <v>0.51111111111111107</v>
      </c>
      <c r="G164" s="356" t="s">
        <v>4684</v>
      </c>
      <c r="H164" s="313" t="s">
        <v>55</v>
      </c>
      <c r="I164" s="314" t="s">
        <v>55</v>
      </c>
      <c r="J164" s="314" t="s">
        <v>55</v>
      </c>
      <c r="K164" s="315" t="s">
        <v>55</v>
      </c>
    </row>
    <row r="165" spans="1:11" ht="27.75">
      <c r="A165" s="308"/>
      <c r="B165" s="339">
        <v>49</v>
      </c>
      <c r="C165" s="333" t="s">
        <v>145</v>
      </c>
      <c r="D165" s="415">
        <v>150</v>
      </c>
      <c r="E165" s="381">
        <v>0.46111111111111114</v>
      </c>
      <c r="F165" s="430">
        <v>0.46805555555555556</v>
      </c>
      <c r="G165" s="361" t="s">
        <v>4648</v>
      </c>
      <c r="H165" s="330" t="s">
        <v>55</v>
      </c>
      <c r="I165" s="330" t="s">
        <v>55</v>
      </c>
      <c r="J165" s="330" t="s">
        <v>55</v>
      </c>
      <c r="K165" s="331" t="s">
        <v>55</v>
      </c>
    </row>
    <row r="166" spans="1:11" ht="27.75">
      <c r="A166" s="308"/>
      <c r="B166" s="1432">
        <v>50</v>
      </c>
      <c r="C166" s="323" t="s">
        <v>147</v>
      </c>
      <c r="D166" s="387">
        <v>150</v>
      </c>
      <c r="E166" s="395">
        <v>0.50624999999999998</v>
      </c>
      <c r="F166" s="418">
        <v>0.51944444444444449</v>
      </c>
      <c r="G166" s="354" t="s">
        <v>4648</v>
      </c>
      <c r="H166" s="316" t="s">
        <v>55</v>
      </c>
      <c r="I166" s="316" t="s">
        <v>55</v>
      </c>
      <c r="J166" s="316" t="s">
        <v>55</v>
      </c>
      <c r="K166" s="320" t="s">
        <v>55</v>
      </c>
    </row>
    <row r="167" spans="1:11" ht="27.75">
      <c r="A167" s="308"/>
      <c r="B167" s="1432"/>
      <c r="C167" s="340" t="s">
        <v>149</v>
      </c>
      <c r="D167" s="413">
        <v>150</v>
      </c>
      <c r="E167" s="410">
        <v>0.52569444444444446</v>
      </c>
      <c r="F167" s="432"/>
      <c r="G167" s="356" t="s">
        <v>4648</v>
      </c>
      <c r="H167" s="314" t="s">
        <v>55</v>
      </c>
      <c r="I167" s="314" t="s">
        <v>55</v>
      </c>
      <c r="J167" s="314" t="s">
        <v>55</v>
      </c>
      <c r="K167" s="315" t="s">
        <v>55</v>
      </c>
    </row>
    <row r="168" spans="1:11" ht="27.75">
      <c r="A168" s="308"/>
      <c r="B168" s="1423">
        <v>45</v>
      </c>
      <c r="C168" s="325" t="s">
        <v>147</v>
      </c>
      <c r="D168" s="415">
        <v>50</v>
      </c>
      <c r="E168" s="381">
        <v>0.51944444444444449</v>
      </c>
      <c r="F168" s="430">
        <v>0.52361111111111114</v>
      </c>
      <c r="G168" s="361" t="s">
        <v>4649</v>
      </c>
      <c r="H168" s="330" t="s">
        <v>55</v>
      </c>
      <c r="I168" s="330" t="s">
        <v>55</v>
      </c>
      <c r="J168" s="330" t="s">
        <v>55</v>
      </c>
      <c r="K168" s="331" t="s">
        <v>55</v>
      </c>
    </row>
    <row r="169" spans="1:11" ht="27.75">
      <c r="A169" s="308"/>
      <c r="B169" s="1422"/>
      <c r="C169" s="313" t="s">
        <v>145</v>
      </c>
      <c r="D169" s="413">
        <v>200</v>
      </c>
      <c r="E169" s="405">
        <v>0.5625</v>
      </c>
      <c r="F169" s="425">
        <v>0.57222222222222219</v>
      </c>
      <c r="G169" s="356" t="s">
        <v>4660</v>
      </c>
      <c r="H169" s="313" t="s">
        <v>55</v>
      </c>
      <c r="I169" s="314" t="s">
        <v>55</v>
      </c>
      <c r="J169" s="314" t="s">
        <v>55</v>
      </c>
      <c r="K169" s="315" t="s">
        <v>55</v>
      </c>
    </row>
    <row r="170" spans="1:11" ht="27.75">
      <c r="A170" s="308"/>
      <c r="B170" s="342">
        <v>221</v>
      </c>
      <c r="C170" s="333" t="s">
        <v>145</v>
      </c>
      <c r="D170" s="415">
        <v>175</v>
      </c>
      <c r="E170" s="381">
        <v>0.57916666666666672</v>
      </c>
      <c r="F170" s="430">
        <v>0.59097222222222223</v>
      </c>
      <c r="G170" s="361" t="s">
        <v>4663</v>
      </c>
      <c r="H170" s="333" t="s">
        <v>55</v>
      </c>
      <c r="I170" s="330" t="s">
        <v>55</v>
      </c>
      <c r="J170" s="330" t="s">
        <v>55</v>
      </c>
      <c r="K170" s="331" t="s">
        <v>55</v>
      </c>
    </row>
    <row r="171" spans="1:11" ht="27.75">
      <c r="A171" s="308"/>
      <c r="B171" s="343">
        <v>45</v>
      </c>
      <c r="C171" s="309" t="s">
        <v>145</v>
      </c>
      <c r="D171" s="384">
        <v>150</v>
      </c>
      <c r="E171" s="403">
        <v>0.59097222222222223</v>
      </c>
      <c r="F171" s="423">
        <v>0.6</v>
      </c>
      <c r="G171" s="355" t="s">
        <v>4648</v>
      </c>
      <c r="H171" s="313" t="s">
        <v>55</v>
      </c>
      <c r="I171" s="314" t="s">
        <v>55</v>
      </c>
      <c r="J171" s="314" t="s">
        <v>55</v>
      </c>
      <c r="K171" s="315" t="s">
        <v>55</v>
      </c>
    </row>
    <row r="172" spans="1:11" ht="27" customHeight="1">
      <c r="A172" s="1429">
        <v>45464</v>
      </c>
      <c r="B172" s="345">
        <v>203</v>
      </c>
      <c r="C172" s="329" t="s">
        <v>145</v>
      </c>
      <c r="D172" s="414">
        <v>50</v>
      </c>
      <c r="E172" s="407"/>
      <c r="F172" s="428">
        <v>0.38124999999999998</v>
      </c>
      <c r="G172" s="359" t="s">
        <v>4649</v>
      </c>
      <c r="H172" s="329" t="s">
        <v>55</v>
      </c>
      <c r="I172" s="327" t="s">
        <v>55</v>
      </c>
      <c r="J172" s="327" t="s">
        <v>55</v>
      </c>
      <c r="K172" s="328" t="s">
        <v>55</v>
      </c>
    </row>
    <row r="173" spans="1:11" ht="22.5">
      <c r="A173" s="1426"/>
      <c r="B173" s="335">
        <v>177</v>
      </c>
      <c r="C173" s="329" t="s">
        <v>145</v>
      </c>
      <c r="D173" s="414">
        <v>75</v>
      </c>
      <c r="E173" s="382">
        <v>0.38472222222222224</v>
      </c>
      <c r="F173" s="429">
        <v>0.38819444444444445</v>
      </c>
      <c r="G173" s="359" t="s">
        <v>4644</v>
      </c>
      <c r="H173" s="325" t="s">
        <v>55</v>
      </c>
      <c r="I173" s="310" t="s">
        <v>55</v>
      </c>
      <c r="J173" s="310" t="s">
        <v>55</v>
      </c>
      <c r="K173" s="326" t="s">
        <v>55</v>
      </c>
    </row>
    <row r="174" spans="1:11" ht="22.5">
      <c r="A174" s="1426"/>
      <c r="B174" s="328">
        <v>135</v>
      </c>
      <c r="C174" s="329" t="s">
        <v>145</v>
      </c>
      <c r="D174" s="414">
        <v>250</v>
      </c>
      <c r="E174" s="382">
        <v>0.39374999999999999</v>
      </c>
      <c r="F174" s="429">
        <v>0.4</v>
      </c>
      <c r="G174" s="359" t="s">
        <v>4655</v>
      </c>
      <c r="H174" s="309" t="s">
        <v>55</v>
      </c>
      <c r="I174" s="311" t="s">
        <v>55</v>
      </c>
      <c r="J174" s="311" t="s">
        <v>55</v>
      </c>
      <c r="K174" s="312" t="s">
        <v>55</v>
      </c>
    </row>
    <row r="175" spans="1:11" ht="22.5">
      <c r="A175" s="1426"/>
      <c r="B175" s="1421">
        <v>148</v>
      </c>
      <c r="C175" s="309" t="s">
        <v>145</v>
      </c>
      <c r="D175" s="411">
        <v>250</v>
      </c>
      <c r="E175" s="404">
        <v>0.40486111111111112</v>
      </c>
      <c r="F175" s="424"/>
      <c r="G175" s="357" t="s">
        <v>4655</v>
      </c>
      <c r="H175" s="310" t="s">
        <v>55</v>
      </c>
      <c r="I175" s="310" t="s">
        <v>55</v>
      </c>
      <c r="J175" s="310" t="s">
        <v>55</v>
      </c>
      <c r="K175" s="326" t="s">
        <v>55</v>
      </c>
    </row>
    <row r="176" spans="1:11" ht="22.5">
      <c r="A176" s="1426"/>
      <c r="B176" s="1423"/>
      <c r="C176" s="309" t="s">
        <v>149</v>
      </c>
      <c r="D176" s="411">
        <v>300</v>
      </c>
      <c r="E176" s="404"/>
      <c r="F176" s="424"/>
      <c r="G176" s="357" t="s">
        <v>4652</v>
      </c>
      <c r="H176" s="311" t="s">
        <v>55</v>
      </c>
      <c r="I176" s="311" t="s">
        <v>55</v>
      </c>
      <c r="J176" s="311" t="s">
        <v>55</v>
      </c>
      <c r="K176" s="312" t="s">
        <v>55</v>
      </c>
    </row>
    <row r="177" spans="1:11" ht="22.5">
      <c r="A177" s="1426"/>
      <c r="B177" s="1422"/>
      <c r="C177" s="313" t="s">
        <v>147</v>
      </c>
      <c r="D177" s="413">
        <v>200</v>
      </c>
      <c r="E177" s="410"/>
      <c r="F177" s="432">
        <v>0.46458333333333335</v>
      </c>
      <c r="G177" s="356" t="s">
        <v>4660</v>
      </c>
      <c r="H177" s="327" t="s">
        <v>55</v>
      </c>
      <c r="I177" s="327" t="s">
        <v>55</v>
      </c>
      <c r="J177" s="327" t="s">
        <v>55</v>
      </c>
      <c r="K177" s="328" t="s">
        <v>55</v>
      </c>
    </row>
    <row r="178" spans="1:11" ht="22.5">
      <c r="A178" s="1426"/>
      <c r="B178" s="346">
        <v>123</v>
      </c>
      <c r="C178" s="325" t="s">
        <v>147</v>
      </c>
      <c r="D178" s="415">
        <v>50</v>
      </c>
      <c r="E178" s="381">
        <v>0.43611111111111112</v>
      </c>
      <c r="F178" s="430">
        <v>0.43958333333333333</v>
      </c>
      <c r="G178" s="361" t="s">
        <v>4649</v>
      </c>
      <c r="H178" s="330" t="s">
        <v>55</v>
      </c>
      <c r="I178" s="330" t="s">
        <v>55</v>
      </c>
      <c r="J178" s="330" t="s">
        <v>55</v>
      </c>
      <c r="K178" s="331" t="s">
        <v>55</v>
      </c>
    </row>
    <row r="179" spans="1:11" ht="22.5">
      <c r="A179" s="1426"/>
      <c r="B179" s="343">
        <v>211</v>
      </c>
      <c r="C179" s="309" t="s">
        <v>145</v>
      </c>
      <c r="D179" s="384">
        <v>150</v>
      </c>
      <c r="E179" s="403">
        <v>0.46527777777777779</v>
      </c>
      <c r="F179" s="423">
        <v>0.47222222222222221</v>
      </c>
      <c r="G179" s="355" t="s">
        <v>4648</v>
      </c>
      <c r="H179" s="309" t="s">
        <v>55</v>
      </c>
      <c r="I179" s="311" t="s">
        <v>55</v>
      </c>
      <c r="J179" s="311" t="s">
        <v>55</v>
      </c>
      <c r="K179" s="312" t="s">
        <v>55</v>
      </c>
    </row>
    <row r="180" spans="1:11" ht="22.5">
      <c r="A180" s="1426"/>
      <c r="B180" s="343">
        <v>231</v>
      </c>
      <c r="C180" s="309" t="s">
        <v>145</v>
      </c>
      <c r="D180" s="384">
        <v>50</v>
      </c>
      <c r="E180" s="403">
        <v>0.47361111111111109</v>
      </c>
      <c r="F180" s="423">
        <v>0.47569444444444442</v>
      </c>
      <c r="G180" s="355" t="s">
        <v>4649</v>
      </c>
      <c r="H180" s="309" t="s">
        <v>55</v>
      </c>
      <c r="I180" s="311" t="s">
        <v>55</v>
      </c>
      <c r="J180" s="311" t="s">
        <v>55</v>
      </c>
      <c r="K180" s="312" t="s">
        <v>55</v>
      </c>
    </row>
    <row r="181" spans="1:11" ht="22.5">
      <c r="A181" s="1426"/>
      <c r="B181" s="1430">
        <v>109</v>
      </c>
      <c r="C181" s="309" t="s">
        <v>145</v>
      </c>
      <c r="D181" s="384">
        <v>875</v>
      </c>
      <c r="E181" s="403">
        <v>0.47916666666666669</v>
      </c>
      <c r="F181" s="423">
        <v>0.52638888888888891</v>
      </c>
      <c r="G181" s="355" t="s">
        <v>4689</v>
      </c>
      <c r="H181" s="309" t="s">
        <v>55</v>
      </c>
      <c r="I181" s="311" t="s">
        <v>55</v>
      </c>
      <c r="J181" s="311" t="s">
        <v>55</v>
      </c>
      <c r="K181" s="312" t="s">
        <v>55</v>
      </c>
    </row>
    <row r="182" spans="1:11" ht="22.5">
      <c r="A182" s="1426"/>
      <c r="B182" s="1468"/>
      <c r="C182" s="309" t="s">
        <v>149</v>
      </c>
      <c r="D182" s="384">
        <v>650</v>
      </c>
      <c r="E182" s="401">
        <v>0.53125</v>
      </c>
      <c r="F182" s="419">
        <v>0.59236111111111112</v>
      </c>
      <c r="G182" s="355" t="s">
        <v>4649</v>
      </c>
      <c r="H182" s="309" t="s">
        <v>55</v>
      </c>
      <c r="I182" s="311" t="s">
        <v>55</v>
      </c>
      <c r="J182" s="311" t="s">
        <v>55</v>
      </c>
      <c r="K182" s="312" t="s">
        <v>55</v>
      </c>
    </row>
    <row r="183" spans="1:11" ht="22.5">
      <c r="A183" s="1426"/>
      <c r="B183" s="345">
        <v>188</v>
      </c>
      <c r="C183" s="313" t="s">
        <v>145</v>
      </c>
      <c r="D183" s="413">
        <v>50</v>
      </c>
      <c r="E183" s="405">
        <v>0.61319444444444449</v>
      </c>
      <c r="F183" s="425">
        <v>0.60902777777777772</v>
      </c>
      <c r="G183" s="356" t="s">
        <v>4649</v>
      </c>
      <c r="H183" s="309" t="s">
        <v>55</v>
      </c>
      <c r="I183" s="311" t="s">
        <v>55</v>
      </c>
      <c r="J183" s="311" t="s">
        <v>55</v>
      </c>
      <c r="K183" s="312" t="s">
        <v>55</v>
      </c>
    </row>
    <row r="184" spans="1:11" ht="22.5">
      <c r="A184" s="1428"/>
      <c r="B184" s="335">
        <v>134</v>
      </c>
      <c r="C184" s="329" t="s">
        <v>145</v>
      </c>
      <c r="D184" s="414">
        <v>150</v>
      </c>
      <c r="E184" s="382">
        <v>0.60972222222222228</v>
      </c>
      <c r="F184" s="429">
        <v>0.62152777777777779</v>
      </c>
      <c r="G184" s="359" t="s">
        <v>4648</v>
      </c>
      <c r="H184" s="309" t="s">
        <v>55</v>
      </c>
      <c r="I184" s="311" t="s">
        <v>55</v>
      </c>
      <c r="J184" s="311" t="s">
        <v>55</v>
      </c>
      <c r="K184" s="312" t="s">
        <v>55</v>
      </c>
    </row>
    <row r="185" spans="1:11" ht="22.5" customHeight="1">
      <c r="A185" s="1424">
        <v>45467</v>
      </c>
      <c r="B185" s="370">
        <v>148</v>
      </c>
      <c r="C185" s="334" t="s">
        <v>147</v>
      </c>
      <c r="D185" s="412">
        <v>350</v>
      </c>
      <c r="E185" s="381">
        <v>0.40555555555555556</v>
      </c>
      <c r="F185" s="430">
        <v>0.42638888888888887</v>
      </c>
      <c r="G185" s="363" t="s">
        <v>4672</v>
      </c>
      <c r="H185" s="321" t="s">
        <v>55</v>
      </c>
      <c r="I185" s="321" t="s">
        <v>55</v>
      </c>
      <c r="J185" s="321" t="s">
        <v>55</v>
      </c>
      <c r="K185" s="322" t="s">
        <v>55</v>
      </c>
    </row>
    <row r="186" spans="1:11" ht="22.5" customHeight="1">
      <c r="A186" s="1425"/>
      <c r="B186" s="371">
        <v>188</v>
      </c>
      <c r="C186" s="309" t="s">
        <v>145</v>
      </c>
      <c r="D186" s="384">
        <v>100</v>
      </c>
      <c r="E186" s="403">
        <v>0.43055555555555558</v>
      </c>
      <c r="F186" s="423">
        <v>0.43541666666666667</v>
      </c>
      <c r="G186" s="355" t="s">
        <v>4651</v>
      </c>
      <c r="H186" s="316" t="s">
        <v>55</v>
      </c>
      <c r="I186" s="316" t="s">
        <v>55</v>
      </c>
      <c r="J186" s="316" t="s">
        <v>55</v>
      </c>
      <c r="K186" s="320" t="s">
        <v>55</v>
      </c>
    </row>
    <row r="187" spans="1:11" ht="22.5" customHeight="1">
      <c r="A187" s="1425"/>
      <c r="B187" s="372">
        <v>221</v>
      </c>
      <c r="C187" s="324" t="s">
        <v>145</v>
      </c>
      <c r="D187" s="411">
        <v>75</v>
      </c>
      <c r="E187" s="404">
        <v>0.43611111111111112</v>
      </c>
      <c r="F187" s="424">
        <v>0.44097222222222221</v>
      </c>
      <c r="G187" s="357" t="s">
        <v>4644</v>
      </c>
      <c r="H187" s="314" t="s">
        <v>55</v>
      </c>
      <c r="I187" s="314" t="s">
        <v>55</v>
      </c>
      <c r="J187" s="314" t="s">
        <v>55</v>
      </c>
      <c r="K187" s="315" t="s">
        <v>55</v>
      </c>
    </row>
    <row r="188" spans="1:11" ht="22.5" customHeight="1">
      <c r="A188" s="1425"/>
      <c r="B188" s="1447">
        <v>50</v>
      </c>
      <c r="C188" s="317" t="s">
        <v>149</v>
      </c>
      <c r="D188" s="387">
        <v>150</v>
      </c>
      <c r="E188" s="395">
        <v>0.44444444444444442</v>
      </c>
      <c r="F188" s="418">
        <v>0.45416666666666666</v>
      </c>
      <c r="G188" s="354" t="s">
        <v>4648</v>
      </c>
      <c r="H188" s="316" t="s">
        <v>55</v>
      </c>
      <c r="I188" s="316" t="s">
        <v>55</v>
      </c>
      <c r="J188" s="316" t="s">
        <v>55</v>
      </c>
      <c r="K188" s="320" t="s">
        <v>55</v>
      </c>
    </row>
    <row r="189" spans="1:11" ht="22.5" customHeight="1">
      <c r="A189" s="1425"/>
      <c r="B189" s="1448"/>
      <c r="C189" s="324" t="s">
        <v>147</v>
      </c>
      <c r="D189" s="411">
        <v>100</v>
      </c>
      <c r="E189" s="404">
        <v>0.4548611111111111</v>
      </c>
      <c r="F189" s="424">
        <v>0.45902777777777776</v>
      </c>
      <c r="G189" s="357" t="s">
        <v>4651</v>
      </c>
      <c r="H189" s="311" t="s">
        <v>55</v>
      </c>
      <c r="I189" s="311" t="s">
        <v>55</v>
      </c>
      <c r="J189" s="311" t="s">
        <v>55</v>
      </c>
      <c r="K189" s="312" t="s">
        <v>55</v>
      </c>
    </row>
    <row r="190" spans="1:11" ht="22.5" customHeight="1">
      <c r="A190" s="1425"/>
      <c r="B190" s="372">
        <v>225</v>
      </c>
      <c r="C190" s="324" t="s">
        <v>147</v>
      </c>
      <c r="D190" s="411">
        <v>200</v>
      </c>
      <c r="E190" s="404">
        <v>0.46041666666666664</v>
      </c>
      <c r="F190" s="424">
        <v>0.47083333333333333</v>
      </c>
      <c r="G190" s="321" t="s">
        <v>4660</v>
      </c>
      <c r="H190" s="311" t="s">
        <v>55</v>
      </c>
      <c r="I190" s="311" t="s">
        <v>55</v>
      </c>
      <c r="J190" s="311" t="s">
        <v>55</v>
      </c>
      <c r="K190" s="312" t="s">
        <v>55</v>
      </c>
    </row>
    <row r="191" spans="1:11" ht="22.5" customHeight="1">
      <c r="A191" s="1425"/>
      <c r="B191" s="372"/>
      <c r="C191" s="324" t="s">
        <v>145</v>
      </c>
      <c r="D191" s="411">
        <v>150</v>
      </c>
      <c r="E191" s="404">
        <v>0.47361111111111109</v>
      </c>
      <c r="F191" s="424">
        <v>0.48125000000000001</v>
      </c>
      <c r="G191" s="321" t="s">
        <v>4648</v>
      </c>
      <c r="H191" s="321" t="s">
        <v>55</v>
      </c>
      <c r="I191" s="321" t="s">
        <v>55</v>
      </c>
      <c r="J191" s="321" t="s">
        <v>55</v>
      </c>
      <c r="K191" s="322" t="s">
        <v>55</v>
      </c>
    </row>
    <row r="192" spans="1:11" ht="22.5" customHeight="1">
      <c r="A192" s="1425"/>
      <c r="B192" s="372">
        <v>38</v>
      </c>
      <c r="C192" s="324" t="s">
        <v>145</v>
      </c>
      <c r="D192" s="411">
        <v>200</v>
      </c>
      <c r="E192" s="404">
        <v>0.48194444444444445</v>
      </c>
      <c r="F192" s="424">
        <v>0.49236111111111114</v>
      </c>
      <c r="G192" s="321" t="s">
        <v>4660</v>
      </c>
      <c r="H192" s="321" t="s">
        <v>55</v>
      </c>
      <c r="I192" s="321" t="s">
        <v>55</v>
      </c>
      <c r="J192" s="321" t="s">
        <v>55</v>
      </c>
      <c r="K192" s="322" t="s">
        <v>55</v>
      </c>
    </row>
    <row r="193" spans="1:11" ht="22.5" customHeight="1">
      <c r="A193" s="1425"/>
      <c r="B193" s="372">
        <v>102</v>
      </c>
      <c r="C193" s="324" t="s">
        <v>145</v>
      </c>
      <c r="D193" s="411">
        <v>50</v>
      </c>
      <c r="E193" s="404">
        <v>0.49305555555555558</v>
      </c>
      <c r="F193" s="424">
        <v>0.49722222222222223</v>
      </c>
      <c r="G193" s="321" t="s">
        <v>4649</v>
      </c>
      <c r="H193" s="311" t="s">
        <v>55</v>
      </c>
      <c r="I193" s="311" t="s">
        <v>55</v>
      </c>
      <c r="J193" s="311" t="s">
        <v>55</v>
      </c>
      <c r="K193" s="312" t="s">
        <v>55</v>
      </c>
    </row>
    <row r="194" spans="1:11" ht="22.5" customHeight="1">
      <c r="A194" s="1425"/>
      <c r="B194" s="372">
        <v>134</v>
      </c>
      <c r="C194" s="324" t="s">
        <v>145</v>
      </c>
      <c r="D194" s="411">
        <v>100</v>
      </c>
      <c r="E194" s="404">
        <v>0.50069444444444444</v>
      </c>
      <c r="F194" s="424">
        <v>0.51180555555555551</v>
      </c>
      <c r="G194" s="321" t="s">
        <v>4651</v>
      </c>
      <c r="H194" s="327" t="s">
        <v>55</v>
      </c>
      <c r="I194" s="327" t="s">
        <v>55</v>
      </c>
      <c r="J194" s="327" t="s">
        <v>55</v>
      </c>
      <c r="K194" s="328" t="s">
        <v>55</v>
      </c>
    </row>
    <row r="195" spans="1:11" ht="22.5" customHeight="1">
      <c r="A195" s="1427"/>
      <c r="B195" s="372">
        <v>199</v>
      </c>
      <c r="C195" s="324" t="s">
        <v>145</v>
      </c>
      <c r="D195" s="411">
        <v>50</v>
      </c>
      <c r="E195" s="404">
        <v>0.49791666666666667</v>
      </c>
      <c r="F195" s="424">
        <v>0.50069444444444444</v>
      </c>
      <c r="G195" s="321" t="s">
        <v>4649</v>
      </c>
      <c r="H195" s="310" t="s">
        <v>55</v>
      </c>
      <c r="I195" s="310" t="s">
        <v>55</v>
      </c>
      <c r="J195" s="310" t="s">
        <v>55</v>
      </c>
      <c r="K195" s="326" t="s">
        <v>55</v>
      </c>
    </row>
    <row r="196" spans="1:11" ht="22.5" customHeight="1">
      <c r="A196" s="1425">
        <v>45468</v>
      </c>
      <c r="B196" s="372">
        <v>221</v>
      </c>
      <c r="C196" s="324" t="s">
        <v>145</v>
      </c>
      <c r="D196" s="411">
        <v>150</v>
      </c>
      <c r="E196" s="404">
        <v>0.35625000000000001</v>
      </c>
      <c r="F196" s="424">
        <v>0.36527777777777776</v>
      </c>
      <c r="G196" s="321" t="s">
        <v>4648</v>
      </c>
      <c r="H196" s="311" t="s">
        <v>55</v>
      </c>
      <c r="I196" s="311" t="s">
        <v>55</v>
      </c>
      <c r="J196" s="311" t="s">
        <v>55</v>
      </c>
      <c r="K196" s="312" t="s">
        <v>55</v>
      </c>
    </row>
    <row r="197" spans="1:11" ht="22.5" customHeight="1">
      <c r="A197" s="1425"/>
      <c r="B197" s="372">
        <v>99</v>
      </c>
      <c r="C197" s="324" t="s">
        <v>145</v>
      </c>
      <c r="D197" s="411">
        <v>75</v>
      </c>
      <c r="E197" s="404">
        <v>0.36736111111111114</v>
      </c>
      <c r="F197" s="424">
        <v>0.37708333333333333</v>
      </c>
      <c r="G197" s="321" t="s">
        <v>4644</v>
      </c>
      <c r="H197" s="314" t="s">
        <v>55</v>
      </c>
      <c r="I197" s="314" t="s">
        <v>55</v>
      </c>
      <c r="J197" s="314" t="s">
        <v>55</v>
      </c>
      <c r="K197" s="315" t="s">
        <v>55</v>
      </c>
    </row>
    <row r="198" spans="1:11" ht="22.5" customHeight="1">
      <c r="A198" s="1425"/>
      <c r="B198" s="372">
        <v>147</v>
      </c>
      <c r="C198" s="324" t="s">
        <v>149</v>
      </c>
      <c r="D198" s="411">
        <v>300</v>
      </c>
      <c r="E198" s="404">
        <v>0.38124999999999998</v>
      </c>
      <c r="F198" s="424">
        <v>0.39791666666666664</v>
      </c>
      <c r="G198" s="321" t="s">
        <v>4652</v>
      </c>
      <c r="H198" s="316" t="s">
        <v>55</v>
      </c>
      <c r="I198" s="316" t="s">
        <v>55</v>
      </c>
      <c r="J198" s="316" t="s">
        <v>55</v>
      </c>
      <c r="K198" s="320" t="s">
        <v>55</v>
      </c>
    </row>
    <row r="199" spans="1:11" ht="22.5" customHeight="1">
      <c r="A199" s="1425"/>
      <c r="B199" s="372"/>
      <c r="C199" s="324" t="s">
        <v>147</v>
      </c>
      <c r="D199" s="411">
        <v>100</v>
      </c>
      <c r="E199" s="404">
        <v>0.43055555555555558</v>
      </c>
      <c r="F199" s="424">
        <v>0.43888888888888888</v>
      </c>
      <c r="G199" s="321" t="s">
        <v>4651</v>
      </c>
      <c r="H199" s="311" t="s">
        <v>55</v>
      </c>
      <c r="I199" s="311" t="s">
        <v>55</v>
      </c>
      <c r="J199" s="311" t="s">
        <v>55</v>
      </c>
      <c r="K199" s="312" t="s">
        <v>55</v>
      </c>
    </row>
    <row r="200" spans="1:11" ht="22.5" customHeight="1">
      <c r="A200" s="1425"/>
      <c r="B200" s="371">
        <v>50</v>
      </c>
      <c r="C200" s="309" t="s">
        <v>149</v>
      </c>
      <c r="D200" s="384">
        <v>125</v>
      </c>
      <c r="E200" s="403">
        <v>0.40277777777777779</v>
      </c>
      <c r="F200" s="423">
        <v>0.41041666666666665</v>
      </c>
      <c r="G200" s="311" t="s">
        <v>4650</v>
      </c>
      <c r="H200" s="311" t="s">
        <v>55</v>
      </c>
      <c r="I200" s="311" t="s">
        <v>55</v>
      </c>
      <c r="J200" s="311" t="s">
        <v>55</v>
      </c>
      <c r="K200" s="312" t="s">
        <v>55</v>
      </c>
    </row>
    <row r="201" spans="1:11" ht="22.5" customHeight="1">
      <c r="A201" s="1425"/>
      <c r="B201" s="371"/>
      <c r="C201" s="309" t="s">
        <v>147</v>
      </c>
      <c r="D201" s="384">
        <v>125</v>
      </c>
      <c r="E201" s="403">
        <v>0.42222222222222222</v>
      </c>
      <c r="F201" s="423">
        <v>0.42986111111111114</v>
      </c>
      <c r="G201" s="311" t="s">
        <v>4650</v>
      </c>
      <c r="H201" s="311" t="s">
        <v>55</v>
      </c>
      <c r="I201" s="311" t="s">
        <v>55</v>
      </c>
      <c r="J201" s="311" t="s">
        <v>55</v>
      </c>
      <c r="K201" s="312" t="s">
        <v>55</v>
      </c>
    </row>
    <row r="202" spans="1:11" ht="22.5" customHeight="1">
      <c r="A202" s="1425"/>
      <c r="B202" s="371">
        <v>184</v>
      </c>
      <c r="C202" s="309" t="s">
        <v>147</v>
      </c>
      <c r="D202" s="384">
        <v>1500</v>
      </c>
      <c r="E202" s="403">
        <v>0.44444444444444442</v>
      </c>
      <c r="F202" s="423">
        <v>0.53055555555555556</v>
      </c>
      <c r="G202" s="311" t="s">
        <v>4648</v>
      </c>
      <c r="H202" s="311" t="s">
        <v>55</v>
      </c>
      <c r="I202" s="311" t="s">
        <v>55</v>
      </c>
      <c r="J202" s="311" t="s">
        <v>55</v>
      </c>
      <c r="K202" s="312" t="s">
        <v>55</v>
      </c>
    </row>
    <row r="203" spans="1:11" ht="22.5" customHeight="1">
      <c r="A203" s="1425"/>
      <c r="B203" s="372">
        <v>126</v>
      </c>
      <c r="C203" s="324" t="s">
        <v>149</v>
      </c>
      <c r="D203" s="411">
        <v>900</v>
      </c>
      <c r="E203" s="404">
        <v>0.55208333333333337</v>
      </c>
      <c r="F203" s="424"/>
      <c r="G203" s="321" t="s">
        <v>4690</v>
      </c>
      <c r="H203" s="321" t="s">
        <v>55</v>
      </c>
      <c r="I203" s="321" t="s">
        <v>55</v>
      </c>
      <c r="J203" s="321" t="s">
        <v>55</v>
      </c>
      <c r="K203" s="322" t="s">
        <v>55</v>
      </c>
    </row>
    <row r="204" spans="1:11" ht="22.5" customHeight="1">
      <c r="A204" s="1424">
        <v>45469</v>
      </c>
      <c r="B204" s="370">
        <v>148</v>
      </c>
      <c r="C204" s="317" t="s">
        <v>147</v>
      </c>
      <c r="D204" s="387">
        <v>600</v>
      </c>
      <c r="E204" s="395">
        <v>0.3611111111111111</v>
      </c>
      <c r="F204" s="418">
        <v>0.40972222222222221</v>
      </c>
      <c r="G204" s="316" t="s">
        <v>4679</v>
      </c>
      <c r="H204" s="316" t="s">
        <v>55</v>
      </c>
      <c r="I204" s="316" t="s">
        <v>55</v>
      </c>
      <c r="J204" s="316" t="s">
        <v>55</v>
      </c>
      <c r="K204" s="320" t="s">
        <v>55</v>
      </c>
    </row>
    <row r="205" spans="1:11" ht="22.5" customHeight="1">
      <c r="A205" s="1425"/>
      <c r="B205" s="372">
        <v>221</v>
      </c>
      <c r="C205" s="324" t="s">
        <v>145</v>
      </c>
      <c r="D205" s="411">
        <v>150</v>
      </c>
      <c r="E205" s="404">
        <v>0.41388888888888886</v>
      </c>
      <c r="F205" s="424">
        <v>0.43333333333333335</v>
      </c>
      <c r="G205" s="321" t="s">
        <v>4648</v>
      </c>
      <c r="H205" s="321" t="s">
        <v>55</v>
      </c>
      <c r="I205" s="321" t="s">
        <v>55</v>
      </c>
      <c r="J205" s="321" t="s">
        <v>55</v>
      </c>
      <c r="K205" s="322" t="s">
        <v>55</v>
      </c>
    </row>
    <row r="206" spans="1:11" ht="22.5" customHeight="1">
      <c r="A206" s="1425"/>
      <c r="B206" s="1469">
        <v>99</v>
      </c>
      <c r="C206" s="317" t="s">
        <v>145</v>
      </c>
      <c r="D206" s="387">
        <v>175</v>
      </c>
      <c r="E206" s="395">
        <v>0.43402777777777779</v>
      </c>
      <c r="F206" s="418">
        <v>0.44444444444444442</v>
      </c>
      <c r="G206" s="316" t="s">
        <v>4663</v>
      </c>
      <c r="H206" s="316" t="s">
        <v>55</v>
      </c>
      <c r="I206" s="316" t="s">
        <v>55</v>
      </c>
      <c r="J206" s="316" t="s">
        <v>55</v>
      </c>
      <c r="K206" s="320" t="s">
        <v>55</v>
      </c>
    </row>
    <row r="207" spans="1:11" ht="22.5" customHeight="1">
      <c r="A207" s="1425"/>
      <c r="B207" s="1470"/>
      <c r="C207" s="313" t="s">
        <v>145</v>
      </c>
      <c r="D207" s="413">
        <v>50</v>
      </c>
      <c r="E207" s="405">
        <v>0.44444444444444442</v>
      </c>
      <c r="F207" s="425">
        <v>0.44791666666666669</v>
      </c>
      <c r="G207" s="314" t="s">
        <v>4649</v>
      </c>
      <c r="H207" s="314" t="s">
        <v>55</v>
      </c>
      <c r="I207" s="314" t="s">
        <v>55</v>
      </c>
      <c r="J207" s="314" t="s">
        <v>55</v>
      </c>
      <c r="K207" s="315" t="s">
        <v>55</v>
      </c>
    </row>
    <row r="208" spans="1:11" ht="22.5" customHeight="1">
      <c r="A208" s="1425"/>
      <c r="B208" s="369">
        <v>123</v>
      </c>
      <c r="C208" s="325" t="s">
        <v>145</v>
      </c>
      <c r="D208" s="383">
        <v>100</v>
      </c>
      <c r="E208" s="400">
        <v>0.45069444444444445</v>
      </c>
      <c r="F208" s="417">
        <v>0.45833333333333331</v>
      </c>
      <c r="G208" s="310" t="s">
        <v>4651</v>
      </c>
      <c r="H208" s="310" t="s">
        <v>55</v>
      </c>
      <c r="I208" s="310" t="s">
        <v>55</v>
      </c>
      <c r="J208" s="310" t="s">
        <v>55</v>
      </c>
      <c r="K208" s="326" t="s">
        <v>55</v>
      </c>
    </row>
    <row r="209" spans="1:11" ht="22.5" customHeight="1">
      <c r="A209" s="1425"/>
      <c r="B209" s="371">
        <v>102</v>
      </c>
      <c r="C209" s="309" t="s">
        <v>145</v>
      </c>
      <c r="D209" s="384">
        <v>150</v>
      </c>
      <c r="E209" s="403">
        <v>0.45902777777777776</v>
      </c>
      <c r="F209" s="423">
        <v>0.46875</v>
      </c>
      <c r="G209" s="311" t="s">
        <v>4648</v>
      </c>
      <c r="H209" s="311" t="s">
        <v>55</v>
      </c>
      <c r="I209" s="311" t="s">
        <v>55</v>
      </c>
      <c r="J209" s="311" t="s">
        <v>55</v>
      </c>
      <c r="K209" s="312" t="s">
        <v>55</v>
      </c>
    </row>
    <row r="210" spans="1:11" ht="22.5" customHeight="1">
      <c r="A210" s="1425"/>
      <c r="B210" s="372">
        <v>221</v>
      </c>
      <c r="C210" s="324" t="s">
        <v>145</v>
      </c>
      <c r="D210" s="411">
        <v>100</v>
      </c>
      <c r="E210" s="404">
        <v>0.47083333333333333</v>
      </c>
      <c r="F210" s="424">
        <v>0.4777777777777778</v>
      </c>
      <c r="G210" s="321" t="s">
        <v>4651</v>
      </c>
      <c r="H210" s="321" t="s">
        <v>55</v>
      </c>
      <c r="I210" s="321" t="s">
        <v>55</v>
      </c>
      <c r="J210" s="321" t="s">
        <v>55</v>
      </c>
      <c r="K210" s="322" t="s">
        <v>55</v>
      </c>
    </row>
    <row r="211" spans="1:11" ht="22.5" customHeight="1">
      <c r="A211" s="1425"/>
      <c r="B211" s="1469">
        <v>123</v>
      </c>
      <c r="C211" s="317" t="s">
        <v>145</v>
      </c>
      <c r="D211" s="387">
        <v>150</v>
      </c>
      <c r="E211" s="395">
        <v>0.47847222222222224</v>
      </c>
      <c r="F211" s="418">
        <v>0.48888888888888887</v>
      </c>
      <c r="G211" s="316" t="s">
        <v>4648</v>
      </c>
      <c r="H211" s="316" t="s">
        <v>55</v>
      </c>
      <c r="I211" s="316" t="s">
        <v>55</v>
      </c>
      <c r="J211" s="316" t="s">
        <v>55</v>
      </c>
      <c r="K211" s="320" t="s">
        <v>55</v>
      </c>
    </row>
    <row r="212" spans="1:11" ht="22.5" customHeight="1">
      <c r="A212" s="1425"/>
      <c r="B212" s="1470"/>
      <c r="C212" s="313" t="s">
        <v>147</v>
      </c>
      <c r="D212" s="413">
        <v>100</v>
      </c>
      <c r="E212" s="405">
        <v>0.61111111111111116</v>
      </c>
      <c r="F212" s="425"/>
      <c r="G212" s="314"/>
      <c r="H212" s="314" t="s">
        <v>55</v>
      </c>
      <c r="I212" s="314" t="s">
        <v>55</v>
      </c>
      <c r="J212" s="314" t="s">
        <v>55</v>
      </c>
      <c r="K212" s="315" t="s">
        <v>55</v>
      </c>
    </row>
    <row r="213" spans="1:11" ht="22.5" customHeight="1">
      <c r="A213" s="1425"/>
      <c r="B213" s="373">
        <v>194</v>
      </c>
      <c r="C213" s="333" t="s">
        <v>145</v>
      </c>
      <c r="D213" s="415">
        <v>175</v>
      </c>
      <c r="E213" s="381">
        <v>0.49305555555555558</v>
      </c>
      <c r="F213" s="430">
        <v>0.50555555555555554</v>
      </c>
      <c r="G213" s="330" t="s">
        <v>4663</v>
      </c>
      <c r="H213" s="330" t="s">
        <v>55</v>
      </c>
      <c r="I213" s="330" t="s">
        <v>55</v>
      </c>
      <c r="J213" s="330" t="s">
        <v>55</v>
      </c>
      <c r="K213" s="331" t="s">
        <v>55</v>
      </c>
    </row>
    <row r="214" spans="1:11" ht="22.5" customHeight="1">
      <c r="A214" s="1425"/>
      <c r="B214" s="1447">
        <v>116</v>
      </c>
      <c r="C214" s="317" t="s">
        <v>145</v>
      </c>
      <c r="D214" s="387">
        <v>1000</v>
      </c>
      <c r="E214" s="395">
        <v>0.50555555555555554</v>
      </c>
      <c r="F214" s="418"/>
      <c r="G214" s="316" t="s">
        <v>4676</v>
      </c>
      <c r="H214" s="316" t="s">
        <v>55</v>
      </c>
      <c r="I214" s="316" t="s">
        <v>55</v>
      </c>
      <c r="J214" s="316" t="s">
        <v>55</v>
      </c>
      <c r="K214" s="320" t="s">
        <v>55</v>
      </c>
    </row>
    <row r="215" spans="1:11" ht="22.5" customHeight="1">
      <c r="A215" s="1425"/>
      <c r="B215" s="1471"/>
      <c r="C215" s="313" t="s">
        <v>147</v>
      </c>
      <c r="D215" s="413">
        <v>500</v>
      </c>
      <c r="E215" s="405">
        <v>0.61111111111111116</v>
      </c>
      <c r="F215" s="425"/>
      <c r="G215" s="356"/>
      <c r="H215" s="314" t="s">
        <v>55</v>
      </c>
      <c r="I215" s="314" t="s">
        <v>55</v>
      </c>
      <c r="J215" s="314" t="s">
        <v>55</v>
      </c>
      <c r="K215" s="315" t="s">
        <v>55</v>
      </c>
    </row>
    <row r="216" spans="1:11" ht="22.5" customHeight="1">
      <c r="A216" s="1425"/>
      <c r="B216" s="1447">
        <v>134</v>
      </c>
      <c r="C216" s="325" t="s">
        <v>145</v>
      </c>
      <c r="D216" s="383">
        <v>250</v>
      </c>
      <c r="E216" s="400"/>
      <c r="F216" s="417"/>
      <c r="G216" s="358" t="s">
        <v>4655</v>
      </c>
      <c r="H216" s="310" t="s">
        <v>55</v>
      </c>
      <c r="I216" s="310" t="s">
        <v>55</v>
      </c>
      <c r="J216" s="310" t="s">
        <v>55</v>
      </c>
      <c r="K216" s="326" t="s">
        <v>55</v>
      </c>
    </row>
    <row r="217" spans="1:11" ht="22.5" customHeight="1">
      <c r="A217" s="1427"/>
      <c r="B217" s="1471"/>
      <c r="C217" s="313" t="s">
        <v>145</v>
      </c>
      <c r="D217" s="413">
        <v>175</v>
      </c>
      <c r="E217" s="405"/>
      <c r="F217" s="425">
        <v>0.6069444444444444</v>
      </c>
      <c r="G217" s="356" t="s">
        <v>4663</v>
      </c>
      <c r="H217" s="314" t="s">
        <v>55</v>
      </c>
      <c r="I217" s="314" t="s">
        <v>55</v>
      </c>
      <c r="J217" s="314" t="s">
        <v>55</v>
      </c>
      <c r="K217" s="315" t="s">
        <v>55</v>
      </c>
    </row>
    <row r="218" spans="1:11" ht="27" customHeight="1">
      <c r="A218" s="1424">
        <v>45572</v>
      </c>
      <c r="B218" s="372">
        <v>163</v>
      </c>
      <c r="C218" s="324" t="s">
        <v>143</v>
      </c>
      <c r="D218" s="411"/>
      <c r="E218" s="404"/>
      <c r="F218" s="424"/>
      <c r="G218" s="321">
        <v>50</v>
      </c>
      <c r="H218" s="321" t="s">
        <v>55</v>
      </c>
      <c r="I218" s="321" t="s">
        <v>55</v>
      </c>
      <c r="J218" s="321" t="s">
        <v>55</v>
      </c>
      <c r="K218" s="322" t="s">
        <v>55</v>
      </c>
    </row>
    <row r="219" spans="1:11" ht="22.5" customHeight="1">
      <c r="A219" s="1425"/>
      <c r="B219" s="1421">
        <v>127</v>
      </c>
      <c r="C219" s="317" t="s">
        <v>145</v>
      </c>
      <c r="D219" s="387">
        <v>1252</v>
      </c>
      <c r="E219" s="395">
        <v>0.45</v>
      </c>
      <c r="F219" s="418">
        <v>0.46527777777777779</v>
      </c>
      <c r="G219" s="316">
        <v>220</v>
      </c>
      <c r="H219" s="316" t="s">
        <v>55</v>
      </c>
      <c r="I219" s="316" t="s">
        <v>55</v>
      </c>
      <c r="J219" s="316" t="s">
        <v>55</v>
      </c>
      <c r="K219" s="320" t="s">
        <v>55</v>
      </c>
    </row>
    <row r="220" spans="1:11" ht="22.5" customHeight="1">
      <c r="A220" s="1425"/>
      <c r="B220" s="1422"/>
      <c r="C220" s="324" t="s">
        <v>147</v>
      </c>
      <c r="D220" s="411"/>
      <c r="E220" s="404"/>
      <c r="F220" s="424"/>
      <c r="G220" s="321">
        <v>60</v>
      </c>
      <c r="H220" s="321" t="s">
        <v>55</v>
      </c>
      <c r="I220" s="321" t="s">
        <v>55</v>
      </c>
      <c r="J220" s="321" t="s">
        <v>55</v>
      </c>
      <c r="K220" s="322" t="s">
        <v>55</v>
      </c>
    </row>
    <row r="221" spans="1:11" ht="22.5" customHeight="1">
      <c r="A221" s="1425"/>
      <c r="B221" s="338">
        <v>38</v>
      </c>
      <c r="C221" s="334" t="s">
        <v>145</v>
      </c>
      <c r="D221" s="412">
        <v>150</v>
      </c>
      <c r="E221" s="380">
        <v>0.46944444444444444</v>
      </c>
      <c r="F221" s="420">
        <v>0.47708333333333336</v>
      </c>
      <c r="G221" s="332">
        <v>3</v>
      </c>
      <c r="H221" s="332" t="s">
        <v>55</v>
      </c>
      <c r="I221" s="332" t="s">
        <v>55</v>
      </c>
      <c r="J221" s="332" t="s">
        <v>55</v>
      </c>
      <c r="K221" s="341" t="s">
        <v>55</v>
      </c>
    </row>
    <row r="222" spans="1:11" ht="22.5" customHeight="1">
      <c r="A222" s="1425"/>
      <c r="B222" s="347">
        <v>102</v>
      </c>
      <c r="C222" s="442" t="s">
        <v>145</v>
      </c>
      <c r="D222" s="443">
        <v>100</v>
      </c>
      <c r="E222" s="444">
        <v>0.4777777777777778</v>
      </c>
      <c r="F222" s="445">
        <v>0.48402777777777778</v>
      </c>
      <c r="G222" s="446">
        <v>2</v>
      </c>
      <c r="H222" s="446" t="s">
        <v>55</v>
      </c>
      <c r="I222" s="446" t="s">
        <v>55</v>
      </c>
      <c r="J222" s="446" t="s">
        <v>55</v>
      </c>
      <c r="K222" s="447" t="s">
        <v>55</v>
      </c>
    </row>
    <row r="223" spans="1:11" ht="22.5" customHeight="1">
      <c r="A223" s="1425"/>
      <c r="B223" s="373">
        <v>177</v>
      </c>
      <c r="C223" s="333" t="s">
        <v>145</v>
      </c>
      <c r="D223" s="415">
        <v>100</v>
      </c>
      <c r="E223" s="381">
        <v>0.48472222222222222</v>
      </c>
      <c r="F223" s="430">
        <v>0.48958333333333331</v>
      </c>
      <c r="G223" s="330">
        <v>2</v>
      </c>
      <c r="H223" s="330" t="s">
        <v>55</v>
      </c>
      <c r="I223" s="330" t="s">
        <v>55</v>
      </c>
      <c r="J223" s="330" t="s">
        <v>55</v>
      </c>
      <c r="K223" s="331" t="s">
        <v>55</v>
      </c>
    </row>
    <row r="224" spans="1:11" ht="22.5" customHeight="1">
      <c r="A224" s="1425"/>
      <c r="B224" s="1421">
        <v>211</v>
      </c>
      <c r="C224" s="334" t="s">
        <v>145</v>
      </c>
      <c r="D224" s="387">
        <v>400</v>
      </c>
      <c r="E224" s="1415">
        <v>0.48958333333333331</v>
      </c>
      <c r="F224" s="1417">
        <v>0.50486111111111109</v>
      </c>
      <c r="G224" s="316">
        <v>8</v>
      </c>
      <c r="H224" s="316" t="s">
        <v>55</v>
      </c>
      <c r="I224" s="316" t="s">
        <v>55</v>
      </c>
      <c r="J224" s="316" t="s">
        <v>55</v>
      </c>
      <c r="K224" s="320" t="s">
        <v>55</v>
      </c>
    </row>
    <row r="225" spans="1:11" ht="22.5" customHeight="1">
      <c r="A225" s="1425"/>
      <c r="B225" s="1422"/>
      <c r="C225" s="313" t="s">
        <v>147</v>
      </c>
      <c r="D225" s="413">
        <v>100</v>
      </c>
      <c r="E225" s="1416"/>
      <c r="F225" s="1418"/>
      <c r="G225" s="314">
        <v>2</v>
      </c>
      <c r="H225" s="314" t="s">
        <v>55</v>
      </c>
      <c r="I225" s="314" t="s">
        <v>55</v>
      </c>
      <c r="J225" s="314" t="s">
        <v>55</v>
      </c>
      <c r="K225" s="315" t="s">
        <v>55</v>
      </c>
    </row>
    <row r="226" spans="1:11" ht="22.5" customHeight="1">
      <c r="A226" s="1425"/>
      <c r="B226" s="1421">
        <v>188</v>
      </c>
      <c r="C226" s="317" t="s">
        <v>147</v>
      </c>
      <c r="D226" s="387"/>
      <c r="E226" s="1415">
        <v>0.50486111111111109</v>
      </c>
      <c r="F226" s="1417">
        <v>0.50972222222222219</v>
      </c>
      <c r="G226" s="316">
        <v>5</v>
      </c>
      <c r="H226" s="316" t="s">
        <v>55</v>
      </c>
      <c r="I226" s="316" t="s">
        <v>55</v>
      </c>
      <c r="J226" s="316" t="s">
        <v>55</v>
      </c>
      <c r="K226" s="320" t="s">
        <v>55</v>
      </c>
    </row>
    <row r="227" spans="1:11" ht="22.5" customHeight="1">
      <c r="A227" s="1425"/>
      <c r="B227" s="1423"/>
      <c r="C227" s="324" t="s">
        <v>145</v>
      </c>
      <c r="D227" s="411"/>
      <c r="E227" s="1419"/>
      <c r="F227" s="1420"/>
      <c r="G227" s="357">
        <v>15</v>
      </c>
      <c r="H227" s="321" t="s">
        <v>55</v>
      </c>
      <c r="I227" s="321" t="s">
        <v>55</v>
      </c>
      <c r="J227" s="321" t="s">
        <v>55</v>
      </c>
      <c r="K227" s="322" t="s">
        <v>55</v>
      </c>
    </row>
    <row r="228" spans="1:11" ht="22.5" customHeight="1">
      <c r="A228" s="1426"/>
      <c r="B228" s="347">
        <v>228</v>
      </c>
      <c r="C228" s="442" t="s">
        <v>145</v>
      </c>
      <c r="D228" s="443">
        <v>150</v>
      </c>
      <c r="E228" s="444">
        <v>0.51527777777777772</v>
      </c>
      <c r="F228" s="445">
        <v>0.52638888888888891</v>
      </c>
      <c r="G228" s="446">
        <v>150</v>
      </c>
      <c r="H228" s="446" t="s">
        <v>55</v>
      </c>
      <c r="I228" s="446" t="s">
        <v>55</v>
      </c>
      <c r="J228" s="446" t="s">
        <v>55</v>
      </c>
      <c r="K228" s="447" t="s">
        <v>55</v>
      </c>
    </row>
    <row r="229" spans="1:11" ht="22.5" customHeight="1">
      <c r="A229" s="1425"/>
      <c r="B229" s="1423">
        <v>102</v>
      </c>
      <c r="C229" s="317" t="s">
        <v>147</v>
      </c>
      <c r="D229" s="1413">
        <v>430</v>
      </c>
      <c r="E229" s="1415">
        <v>0.55694444444444446</v>
      </c>
      <c r="F229" s="417"/>
      <c r="G229" s="358">
        <v>100</v>
      </c>
      <c r="H229" s="310" t="s">
        <v>55</v>
      </c>
      <c r="I229" s="310" t="s">
        <v>55</v>
      </c>
      <c r="J229" s="310" t="s">
        <v>55</v>
      </c>
      <c r="K229" s="326" t="s">
        <v>55</v>
      </c>
    </row>
    <row r="230" spans="1:11" ht="22.5" customHeight="1">
      <c r="A230" s="1427"/>
      <c r="B230" s="1422"/>
      <c r="C230" s="324" t="s">
        <v>145</v>
      </c>
      <c r="D230" s="1414"/>
      <c r="E230" s="1416"/>
      <c r="F230" s="425"/>
      <c r="G230" s="356">
        <v>170</v>
      </c>
      <c r="H230" s="314" t="s">
        <v>55</v>
      </c>
      <c r="I230" s="314" t="s">
        <v>55</v>
      </c>
      <c r="J230" s="314" t="s">
        <v>55</v>
      </c>
      <c r="K230" s="315" t="s">
        <v>55</v>
      </c>
    </row>
  </sheetData>
  <mergeCells count="78">
    <mergeCell ref="B175:B177"/>
    <mergeCell ref="B181:B182"/>
    <mergeCell ref="A172:A184"/>
    <mergeCell ref="B168:B169"/>
    <mergeCell ref="A204:A217"/>
    <mergeCell ref="B206:B207"/>
    <mergeCell ref="B211:B212"/>
    <mergeCell ref="B214:B215"/>
    <mergeCell ref="A185:A195"/>
    <mergeCell ref="B216:B217"/>
    <mergeCell ref="A196:A203"/>
    <mergeCell ref="J1:K1"/>
    <mergeCell ref="J2:K2"/>
    <mergeCell ref="J3:K3"/>
    <mergeCell ref="J4:K4"/>
    <mergeCell ref="B188:B189"/>
    <mergeCell ref="B1:C4"/>
    <mergeCell ref="D1:I2"/>
    <mergeCell ref="D3:I4"/>
    <mergeCell ref="B119:B120"/>
    <mergeCell ref="B122:B124"/>
    <mergeCell ref="B125:B126"/>
    <mergeCell ref="B160:B162"/>
    <mergeCell ref="B22:B23"/>
    <mergeCell ref="B95:B97"/>
    <mergeCell ref="B163:B164"/>
    <mergeCell ref="B166:B167"/>
    <mergeCell ref="G45:G46"/>
    <mergeCell ref="B45:B46"/>
    <mergeCell ref="B47:B48"/>
    <mergeCell ref="G47:G48"/>
    <mergeCell ref="B17:B21"/>
    <mergeCell ref="B36:B37"/>
    <mergeCell ref="A9:A21"/>
    <mergeCell ref="B39:B40"/>
    <mergeCell ref="B43:B44"/>
    <mergeCell ref="B51:B52"/>
    <mergeCell ref="B53:B54"/>
    <mergeCell ref="A51:A81"/>
    <mergeCell ref="B70:B72"/>
    <mergeCell ref="B74:B75"/>
    <mergeCell ref="B76:B77"/>
    <mergeCell ref="B78:B79"/>
    <mergeCell ref="B80:B81"/>
    <mergeCell ref="B55:B56"/>
    <mergeCell ref="B61:B62"/>
    <mergeCell ref="B24:B25"/>
    <mergeCell ref="B30:B31"/>
    <mergeCell ref="B32:B34"/>
    <mergeCell ref="B153:B154"/>
    <mergeCell ref="B135:B136"/>
    <mergeCell ref="B138:B139"/>
    <mergeCell ref="B145:B146"/>
    <mergeCell ref="A138:A150"/>
    <mergeCell ref="A114:A118"/>
    <mergeCell ref="A22:A35"/>
    <mergeCell ref="B67:B68"/>
    <mergeCell ref="A119:A134"/>
    <mergeCell ref="B130:B131"/>
    <mergeCell ref="B132:B133"/>
    <mergeCell ref="A82:A99"/>
    <mergeCell ref="B103:B104"/>
    <mergeCell ref="B112:B113"/>
    <mergeCell ref="B114:B116"/>
    <mergeCell ref="B105:B106"/>
    <mergeCell ref="B101:B102"/>
    <mergeCell ref="B93:B94"/>
    <mergeCell ref="B219:B220"/>
    <mergeCell ref="B224:B225"/>
    <mergeCell ref="B226:B227"/>
    <mergeCell ref="B229:B230"/>
    <mergeCell ref="A218:A230"/>
    <mergeCell ref="D229:D230"/>
    <mergeCell ref="E224:E225"/>
    <mergeCell ref="F224:F225"/>
    <mergeCell ref="E226:E227"/>
    <mergeCell ref="F226:F227"/>
    <mergeCell ref="E229:E230"/>
  </mergeCells>
  <pageMargins left="0.25" right="0.25" top="0.75" bottom="0.75" header="0.3" footer="0.3"/>
  <pageSetup paperSize="9" scale="55" fitToHeight="0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 tint="0.39997558519241921"/>
  </sheetPr>
  <dimension ref="A1:O119"/>
  <sheetViews>
    <sheetView topLeftCell="A43" workbookViewId="0">
      <selection activeCell="G64" sqref="G64"/>
    </sheetView>
  </sheetViews>
  <sheetFormatPr defaultColWidth="9.140625" defaultRowHeight="15"/>
  <cols>
    <col min="1" max="1" width="12.42578125" style="28" bestFit="1" customWidth="1"/>
    <col min="2" max="2" width="24.85546875" style="28" customWidth="1"/>
    <col min="3" max="3" width="11.7109375" style="28" bestFit="1" customWidth="1"/>
    <col min="4" max="4" width="13" style="28" customWidth="1"/>
    <col min="5" max="5" width="20.7109375" style="28" customWidth="1"/>
    <col min="6" max="6" width="10.85546875" style="28" bestFit="1" customWidth="1"/>
    <col min="7" max="8" width="9.140625" style="28"/>
    <col min="9" max="9" width="15.140625" style="28" bestFit="1" customWidth="1"/>
    <col min="10" max="10" width="14.5703125" style="28" bestFit="1" customWidth="1"/>
    <col min="11" max="11" width="27.42578125" style="28" bestFit="1" customWidth="1"/>
    <col min="12" max="12" width="21.7109375" style="28" customWidth="1"/>
    <col min="13" max="13" width="21.5703125" style="28" customWidth="1"/>
    <col min="14" max="14" width="21" style="28" customWidth="1"/>
    <col min="15" max="16384" width="9.140625" style="28"/>
  </cols>
  <sheetData>
    <row r="1" spans="1:15" s="32" customFormat="1" ht="12.75">
      <c r="A1" s="59" t="s">
        <v>312</v>
      </c>
      <c r="B1" s="59" t="s">
        <v>4691</v>
      </c>
      <c r="C1" s="59" t="s">
        <v>2028</v>
      </c>
      <c r="D1" s="59" t="s">
        <v>13</v>
      </c>
      <c r="E1" s="59" t="s">
        <v>4637</v>
      </c>
      <c r="F1" s="59" t="s">
        <v>4692</v>
      </c>
      <c r="G1" s="59" t="s">
        <v>4693</v>
      </c>
      <c r="H1" s="59" t="s">
        <v>4694</v>
      </c>
      <c r="I1" s="59" t="s">
        <v>4695</v>
      </c>
      <c r="J1" s="59" t="s">
        <v>4696</v>
      </c>
      <c r="K1" s="59" t="s">
        <v>4697</v>
      </c>
      <c r="L1" s="59" t="s">
        <v>4698</v>
      </c>
      <c r="M1" s="59" t="s">
        <v>4699</v>
      </c>
      <c r="N1" s="59" t="s">
        <v>4700</v>
      </c>
      <c r="O1" s="59" t="s">
        <v>20</v>
      </c>
    </row>
    <row r="2" spans="1:15" s="30" customFormat="1" ht="15.75">
      <c r="A2" s="122">
        <v>45663</v>
      </c>
      <c r="B2" s="109" t="s">
        <v>4701</v>
      </c>
      <c r="C2" s="110">
        <v>51000</v>
      </c>
      <c r="D2" s="114" t="s">
        <v>30</v>
      </c>
      <c r="E2" s="108" t="s">
        <v>4702</v>
      </c>
      <c r="F2" s="62" t="s">
        <v>55</v>
      </c>
      <c r="G2" s="62" t="s">
        <v>55</v>
      </c>
      <c r="H2" s="62" t="s">
        <v>55</v>
      </c>
      <c r="I2" s="61">
        <v>135</v>
      </c>
      <c r="J2" s="61">
        <v>70</v>
      </c>
      <c r="K2" s="61">
        <v>101.45</v>
      </c>
      <c r="L2" s="61" t="s">
        <v>55</v>
      </c>
      <c r="M2" s="61" t="s">
        <v>55</v>
      </c>
      <c r="N2" s="61" t="s">
        <v>55</v>
      </c>
      <c r="O2" s="1271" t="s">
        <v>4703</v>
      </c>
    </row>
    <row r="3" spans="1:15" s="30" customFormat="1" ht="15.75">
      <c r="A3" s="123">
        <v>45663</v>
      </c>
      <c r="B3" s="109" t="s">
        <v>4704</v>
      </c>
      <c r="C3" s="111">
        <v>30973</v>
      </c>
      <c r="D3" s="115" t="s">
        <v>30</v>
      </c>
      <c r="E3" s="108" t="s">
        <v>4705</v>
      </c>
      <c r="F3" s="60" t="s">
        <v>55</v>
      </c>
      <c r="G3" s="60" t="s">
        <v>55</v>
      </c>
      <c r="H3" s="60" t="s">
        <v>55</v>
      </c>
      <c r="I3" s="61">
        <v>105</v>
      </c>
      <c r="J3" s="61">
        <v>60</v>
      </c>
      <c r="K3" s="63">
        <v>71.760000000000005</v>
      </c>
      <c r="L3" s="61" t="s">
        <v>55</v>
      </c>
      <c r="M3" s="61" t="s">
        <v>55</v>
      </c>
      <c r="N3" s="61" t="s">
        <v>55</v>
      </c>
      <c r="O3" s="1271" t="s">
        <v>4706</v>
      </c>
    </row>
    <row r="4" spans="1:15" s="30" customFormat="1" ht="15.75">
      <c r="A4" s="122">
        <v>45672</v>
      </c>
      <c r="B4" s="109" t="s">
        <v>4704</v>
      </c>
      <c r="C4" s="110">
        <v>40954</v>
      </c>
      <c r="D4" s="114" t="s">
        <v>30</v>
      </c>
      <c r="E4" s="108" t="s">
        <v>4707</v>
      </c>
      <c r="F4" s="62" t="s">
        <v>55</v>
      </c>
      <c r="G4" s="62" t="s">
        <v>55</v>
      </c>
      <c r="H4" s="62" t="s">
        <v>55</v>
      </c>
      <c r="I4" s="62" t="s">
        <v>4708</v>
      </c>
      <c r="J4" s="62"/>
      <c r="K4" s="61">
        <v>69.959999999999994</v>
      </c>
      <c r="L4" s="61" t="s">
        <v>55</v>
      </c>
      <c r="M4" s="61" t="s">
        <v>55</v>
      </c>
      <c r="N4" s="61" t="s">
        <v>55</v>
      </c>
      <c r="O4" s="1271" t="s">
        <v>4709</v>
      </c>
    </row>
    <row r="5" spans="1:15" s="30" customFormat="1" ht="15.75">
      <c r="A5" s="122">
        <v>45672</v>
      </c>
      <c r="B5" s="109" t="s">
        <v>4704</v>
      </c>
      <c r="C5" s="110">
        <v>29090</v>
      </c>
      <c r="D5" s="114" t="s">
        <v>30</v>
      </c>
      <c r="E5" s="108" t="s">
        <v>4710</v>
      </c>
      <c r="F5" s="60" t="s">
        <v>55</v>
      </c>
      <c r="G5" s="60" t="s">
        <v>55</v>
      </c>
      <c r="H5" s="60" t="s">
        <v>55</v>
      </c>
      <c r="I5" s="60">
        <v>76</v>
      </c>
      <c r="J5" s="60">
        <v>50</v>
      </c>
      <c r="K5" s="60">
        <v>65.150000000000006</v>
      </c>
      <c r="L5" s="61" t="s">
        <v>55</v>
      </c>
      <c r="M5" s="61" t="s">
        <v>55</v>
      </c>
      <c r="N5" s="61" t="s">
        <v>55</v>
      </c>
      <c r="O5" s="1271" t="s">
        <v>4711</v>
      </c>
    </row>
    <row r="6" spans="1:15" s="30" customFormat="1" ht="15.75">
      <c r="A6" s="122">
        <v>45672</v>
      </c>
      <c r="B6" s="109" t="s">
        <v>4704</v>
      </c>
      <c r="C6" s="110">
        <v>24000</v>
      </c>
      <c r="D6" s="114" t="s">
        <v>30</v>
      </c>
      <c r="E6" s="108" t="s">
        <v>4712</v>
      </c>
      <c r="F6" s="62" t="s">
        <v>55</v>
      </c>
      <c r="G6" s="62" t="s">
        <v>55</v>
      </c>
      <c r="H6" s="62" t="s">
        <v>55</v>
      </c>
      <c r="I6" s="61">
        <v>76</v>
      </c>
      <c r="J6" s="61">
        <v>50</v>
      </c>
      <c r="K6" s="61">
        <v>64.66</v>
      </c>
      <c r="L6" s="61" t="s">
        <v>55</v>
      </c>
      <c r="M6" s="61" t="s">
        <v>55</v>
      </c>
      <c r="N6" s="61" t="s">
        <v>55</v>
      </c>
      <c r="O6" s="1271" t="s">
        <v>4713</v>
      </c>
    </row>
    <row r="7" spans="1:15" s="30" customFormat="1" ht="15.75">
      <c r="A7" s="122">
        <v>45677</v>
      </c>
      <c r="B7" s="109" t="s">
        <v>4704</v>
      </c>
      <c r="C7" s="110">
        <v>8000</v>
      </c>
      <c r="D7" s="114" t="s">
        <v>30</v>
      </c>
      <c r="E7" s="108" t="s">
        <v>4714</v>
      </c>
      <c r="F7" s="60" t="s">
        <v>55</v>
      </c>
      <c r="G7" s="60" t="s">
        <v>55</v>
      </c>
      <c r="H7" s="60" t="s">
        <v>55</v>
      </c>
      <c r="I7" s="61" t="s">
        <v>4708</v>
      </c>
      <c r="J7" s="61"/>
      <c r="K7" s="60"/>
      <c r="L7" s="61" t="s">
        <v>55</v>
      </c>
      <c r="M7" s="61" t="s">
        <v>55</v>
      </c>
      <c r="N7" s="61" t="s">
        <v>55</v>
      </c>
      <c r="O7" s="1271" t="s">
        <v>4715</v>
      </c>
    </row>
    <row r="8" spans="1:15" s="30" customFormat="1" ht="15.75">
      <c r="A8" s="122">
        <v>45677</v>
      </c>
      <c r="B8" s="112" t="s">
        <v>4704</v>
      </c>
      <c r="C8" s="113">
        <v>16000</v>
      </c>
      <c r="D8" s="116" t="s">
        <v>30</v>
      </c>
      <c r="E8" s="108" t="s">
        <v>4716</v>
      </c>
      <c r="F8" s="62" t="s">
        <v>55</v>
      </c>
      <c r="G8" s="62" t="s">
        <v>55</v>
      </c>
      <c r="H8" s="62" t="s">
        <v>55</v>
      </c>
      <c r="I8" s="60">
        <v>76</v>
      </c>
      <c r="J8" s="60">
        <v>50</v>
      </c>
      <c r="K8" s="60">
        <v>63.01</v>
      </c>
      <c r="L8" s="61" t="s">
        <v>55</v>
      </c>
      <c r="M8" s="61" t="s">
        <v>55</v>
      </c>
      <c r="N8" s="61" t="s">
        <v>55</v>
      </c>
      <c r="O8" s="1271" t="s">
        <v>4717</v>
      </c>
    </row>
    <row r="9" spans="1:15" s="30" customFormat="1" ht="15.75">
      <c r="A9" s="122">
        <v>45677</v>
      </c>
      <c r="B9" s="109" t="s">
        <v>4704</v>
      </c>
      <c r="C9" s="110">
        <v>51830</v>
      </c>
      <c r="D9" s="114" t="s">
        <v>30</v>
      </c>
      <c r="E9" s="108" t="s">
        <v>4712</v>
      </c>
      <c r="F9" s="60" t="s">
        <v>55</v>
      </c>
      <c r="G9" s="60" t="s">
        <v>55</v>
      </c>
      <c r="H9" s="60" t="s">
        <v>55</v>
      </c>
      <c r="I9" s="61">
        <v>76</v>
      </c>
      <c r="J9" s="61">
        <v>50</v>
      </c>
      <c r="K9" s="60">
        <v>60.89</v>
      </c>
      <c r="L9" s="61" t="s">
        <v>55</v>
      </c>
      <c r="M9" s="61" t="s">
        <v>55</v>
      </c>
      <c r="N9" s="61" t="s">
        <v>55</v>
      </c>
      <c r="O9" s="1271" t="s">
        <v>4718</v>
      </c>
    </row>
    <row r="10" spans="1:15" s="30" customFormat="1" ht="15.75">
      <c r="A10" s="122">
        <v>45691</v>
      </c>
      <c r="B10" s="109" t="s">
        <v>4704</v>
      </c>
      <c r="C10" s="110">
        <v>6000</v>
      </c>
      <c r="D10" s="114" t="s">
        <v>30</v>
      </c>
      <c r="E10" s="108" t="s">
        <v>4719</v>
      </c>
      <c r="F10" s="62" t="s">
        <v>55</v>
      </c>
      <c r="G10" s="62" t="s">
        <v>55</v>
      </c>
      <c r="H10" s="62" t="s">
        <v>55</v>
      </c>
      <c r="I10" s="60">
        <v>48</v>
      </c>
      <c r="J10" s="60">
        <v>35</v>
      </c>
      <c r="K10" s="60">
        <v>30.62</v>
      </c>
      <c r="L10" s="61" t="s">
        <v>55</v>
      </c>
      <c r="M10" s="61" t="s">
        <v>55</v>
      </c>
      <c r="N10" s="61" t="s">
        <v>55</v>
      </c>
      <c r="O10" s="1271" t="s">
        <v>4720</v>
      </c>
    </row>
    <row r="11" spans="1:15" s="30" customFormat="1" ht="15.75">
      <c r="A11" s="122">
        <v>45689</v>
      </c>
      <c r="B11" s="109" t="s">
        <v>4704</v>
      </c>
      <c r="C11" s="110">
        <v>16000</v>
      </c>
      <c r="D11" s="114" t="s">
        <v>30</v>
      </c>
      <c r="E11" s="108" t="s">
        <v>4712</v>
      </c>
      <c r="F11" s="62" t="s">
        <v>55</v>
      </c>
      <c r="G11" s="62" t="s">
        <v>55</v>
      </c>
      <c r="H11" s="62" t="s">
        <v>55</v>
      </c>
      <c r="I11" s="60">
        <v>76</v>
      </c>
      <c r="J11" s="63">
        <v>50</v>
      </c>
      <c r="K11" s="60">
        <v>66.033000000000001</v>
      </c>
      <c r="L11" s="61" t="s">
        <v>55</v>
      </c>
      <c r="M11" s="61" t="s">
        <v>55</v>
      </c>
      <c r="N11" s="61" t="s">
        <v>55</v>
      </c>
      <c r="O11" s="1271" t="s">
        <v>4721</v>
      </c>
    </row>
    <row r="12" spans="1:15" s="30" customFormat="1" ht="15.75">
      <c r="A12" s="122">
        <v>45691</v>
      </c>
      <c r="B12" s="109" t="s">
        <v>4704</v>
      </c>
      <c r="C12" s="110">
        <v>33000</v>
      </c>
      <c r="D12" s="114" t="s">
        <v>30</v>
      </c>
      <c r="E12" s="108" t="s">
        <v>4722</v>
      </c>
      <c r="F12" s="62" t="s">
        <v>55</v>
      </c>
      <c r="G12" s="62" t="s">
        <v>55</v>
      </c>
      <c r="H12" s="62" t="s">
        <v>55</v>
      </c>
      <c r="I12" s="60">
        <v>48</v>
      </c>
      <c r="J12" s="63">
        <v>35</v>
      </c>
      <c r="K12" s="60">
        <v>29.797999999999998</v>
      </c>
      <c r="L12" s="61" t="s">
        <v>55</v>
      </c>
      <c r="M12" s="61" t="s">
        <v>55</v>
      </c>
      <c r="N12" s="61" t="s">
        <v>55</v>
      </c>
      <c r="O12" s="1271" t="s">
        <v>4723</v>
      </c>
    </row>
    <row r="13" spans="1:15" s="30" customFormat="1" ht="15.75">
      <c r="A13" s="122">
        <v>45691</v>
      </c>
      <c r="B13" s="109" t="s">
        <v>4704</v>
      </c>
      <c r="C13" s="110">
        <v>25225</v>
      </c>
      <c r="D13" s="114" t="s">
        <v>30</v>
      </c>
      <c r="E13" s="108" t="s">
        <v>4724</v>
      </c>
      <c r="F13" s="62" t="s">
        <v>55</v>
      </c>
      <c r="G13" s="62" t="s">
        <v>55</v>
      </c>
      <c r="H13" s="62" t="s">
        <v>55</v>
      </c>
      <c r="I13" s="60">
        <v>48</v>
      </c>
      <c r="J13" s="60">
        <v>35</v>
      </c>
      <c r="K13" s="60">
        <v>29.504000000000001</v>
      </c>
      <c r="L13" s="61" t="s">
        <v>55</v>
      </c>
      <c r="M13" s="61" t="s">
        <v>55</v>
      </c>
      <c r="N13" s="61" t="s">
        <v>55</v>
      </c>
      <c r="O13" s="1271" t="s">
        <v>4725</v>
      </c>
    </row>
    <row r="14" spans="1:15" s="30" customFormat="1" ht="15.75">
      <c r="A14" s="122">
        <v>45691</v>
      </c>
      <c r="B14" s="109" t="s">
        <v>4704</v>
      </c>
      <c r="C14" s="110">
        <v>6000</v>
      </c>
      <c r="D14" s="114" t="s">
        <v>30</v>
      </c>
      <c r="E14" s="108" t="s">
        <v>4719</v>
      </c>
      <c r="F14" s="62" t="s">
        <v>55</v>
      </c>
      <c r="G14" s="62" t="s">
        <v>55</v>
      </c>
      <c r="H14" s="62" t="s">
        <v>55</v>
      </c>
      <c r="I14" s="60">
        <v>48</v>
      </c>
      <c r="J14" s="60">
        <v>35</v>
      </c>
      <c r="K14" s="60">
        <v>30.622</v>
      </c>
      <c r="L14" s="61" t="s">
        <v>55</v>
      </c>
      <c r="M14" s="61" t="s">
        <v>55</v>
      </c>
      <c r="N14" s="61" t="s">
        <v>55</v>
      </c>
      <c r="O14" s="1271" t="s">
        <v>4726</v>
      </c>
    </row>
    <row r="15" spans="1:15" s="30" customFormat="1" ht="15.75">
      <c r="A15" s="122">
        <v>45691</v>
      </c>
      <c r="B15" s="109" t="s">
        <v>4704</v>
      </c>
      <c r="C15" s="110">
        <v>26270</v>
      </c>
      <c r="D15" s="114" t="s">
        <v>30</v>
      </c>
      <c r="E15" s="108" t="s">
        <v>4712</v>
      </c>
      <c r="F15" s="62" t="s">
        <v>55</v>
      </c>
      <c r="G15" s="62" t="s">
        <v>55</v>
      </c>
      <c r="H15" s="62" t="s">
        <v>55</v>
      </c>
      <c r="I15" s="60">
        <v>76</v>
      </c>
      <c r="J15" s="60">
        <v>50</v>
      </c>
      <c r="K15" s="60">
        <v>63.746000000000002</v>
      </c>
      <c r="L15" s="61" t="s">
        <v>55</v>
      </c>
      <c r="M15" s="61" t="s">
        <v>55</v>
      </c>
      <c r="N15" s="61" t="s">
        <v>55</v>
      </c>
      <c r="O15" s="1271" t="s">
        <v>4727</v>
      </c>
    </row>
    <row r="16" spans="1:15" s="30" customFormat="1" ht="15.75">
      <c r="A16" s="122">
        <v>45698</v>
      </c>
      <c r="B16" s="109" t="s">
        <v>4704</v>
      </c>
      <c r="C16" s="110">
        <v>55582</v>
      </c>
      <c r="D16" s="114" t="s">
        <v>30</v>
      </c>
      <c r="E16" s="108" t="s">
        <v>4719</v>
      </c>
      <c r="F16" s="62" t="s">
        <v>55</v>
      </c>
      <c r="G16" s="62" t="s">
        <v>55</v>
      </c>
      <c r="H16" s="62" t="s">
        <v>55</v>
      </c>
      <c r="I16" s="61">
        <v>48</v>
      </c>
      <c r="J16" s="61">
        <v>35</v>
      </c>
      <c r="K16" s="61">
        <v>29.951000000000001</v>
      </c>
      <c r="L16" s="61" t="s">
        <v>55</v>
      </c>
      <c r="M16" s="61" t="s">
        <v>55</v>
      </c>
      <c r="N16" s="61" t="s">
        <v>55</v>
      </c>
      <c r="O16" s="1271" t="s">
        <v>4728</v>
      </c>
    </row>
    <row r="17" spans="1:15" s="30" customFormat="1" ht="15.75">
      <c r="A17" s="122">
        <v>45698</v>
      </c>
      <c r="B17" s="109" t="s">
        <v>4704</v>
      </c>
      <c r="C17" s="110">
        <v>55582</v>
      </c>
      <c r="D17" s="114" t="s">
        <v>30</v>
      </c>
      <c r="E17" s="108" t="s">
        <v>4719</v>
      </c>
      <c r="F17" s="62" t="s">
        <v>55</v>
      </c>
      <c r="G17" s="62" t="s">
        <v>55</v>
      </c>
      <c r="H17" s="62" t="s">
        <v>55</v>
      </c>
      <c r="I17" s="60">
        <v>48</v>
      </c>
      <c r="J17" s="63">
        <v>35</v>
      </c>
      <c r="K17" s="63">
        <v>29.727</v>
      </c>
      <c r="L17" s="61" t="s">
        <v>55</v>
      </c>
      <c r="M17" s="61" t="s">
        <v>55</v>
      </c>
      <c r="N17" s="61" t="s">
        <v>55</v>
      </c>
      <c r="O17" s="1271" t="s">
        <v>4729</v>
      </c>
    </row>
    <row r="18" spans="1:15" s="30" customFormat="1" ht="15.75">
      <c r="A18" s="122">
        <v>45698</v>
      </c>
      <c r="B18" s="109" t="s">
        <v>4704</v>
      </c>
      <c r="C18" s="110">
        <v>42350</v>
      </c>
      <c r="D18" s="114" t="s">
        <v>30</v>
      </c>
      <c r="E18" s="108" t="s">
        <v>4712</v>
      </c>
      <c r="F18" s="60" t="s">
        <v>55</v>
      </c>
      <c r="G18" s="60" t="s">
        <v>55</v>
      </c>
      <c r="H18" s="60" t="s">
        <v>55</v>
      </c>
      <c r="I18" s="60">
        <v>76</v>
      </c>
      <c r="J18" s="60">
        <v>50</v>
      </c>
      <c r="K18" s="61">
        <v>60.801000000000002</v>
      </c>
      <c r="L18" s="61" t="s">
        <v>55</v>
      </c>
      <c r="M18" s="61" t="s">
        <v>55</v>
      </c>
      <c r="N18" s="61" t="s">
        <v>55</v>
      </c>
      <c r="O18" s="1271" t="s">
        <v>4730</v>
      </c>
    </row>
    <row r="19" spans="1:15" s="30" customFormat="1" ht="15.75">
      <c r="A19" s="122">
        <v>45698</v>
      </c>
      <c r="B19" s="109" t="s">
        <v>4704</v>
      </c>
      <c r="C19" s="110">
        <v>42350</v>
      </c>
      <c r="D19" s="114" t="s">
        <v>30</v>
      </c>
      <c r="E19" s="108" t="s">
        <v>4712</v>
      </c>
      <c r="F19" s="60" t="s">
        <v>55</v>
      </c>
      <c r="G19" s="60" t="s">
        <v>55</v>
      </c>
      <c r="H19" s="60" t="s">
        <v>55</v>
      </c>
      <c r="I19" s="60">
        <v>76</v>
      </c>
      <c r="J19" s="60">
        <v>50</v>
      </c>
      <c r="K19" s="60">
        <v>61.265999999999998</v>
      </c>
      <c r="L19" s="61" t="s">
        <v>55</v>
      </c>
      <c r="M19" s="61" t="s">
        <v>55</v>
      </c>
      <c r="N19" s="61" t="s">
        <v>55</v>
      </c>
      <c r="O19" s="1271" t="s">
        <v>4731</v>
      </c>
    </row>
    <row r="20" spans="1:15" s="30" customFormat="1" ht="15.75">
      <c r="A20" s="122">
        <v>45716</v>
      </c>
      <c r="B20" s="109" t="s">
        <v>4732</v>
      </c>
      <c r="C20" s="110">
        <v>15000</v>
      </c>
      <c r="D20" s="114" t="s">
        <v>30</v>
      </c>
      <c r="E20" s="108" t="s">
        <v>4712</v>
      </c>
      <c r="F20" s="60" t="s">
        <v>55</v>
      </c>
      <c r="G20" s="60" t="s">
        <v>55</v>
      </c>
      <c r="H20" s="60" t="s">
        <v>55</v>
      </c>
      <c r="I20" s="60">
        <v>76</v>
      </c>
      <c r="J20" s="60">
        <v>50</v>
      </c>
      <c r="K20" s="61">
        <v>59.203000000000003</v>
      </c>
      <c r="L20" s="61" t="s">
        <v>55</v>
      </c>
      <c r="M20" s="61" t="s">
        <v>55</v>
      </c>
      <c r="N20" s="61" t="s">
        <v>55</v>
      </c>
      <c r="O20" s="1271" t="s">
        <v>4733</v>
      </c>
    </row>
    <row r="21" spans="1:15" s="30" customFormat="1" ht="15.75">
      <c r="A21" s="122">
        <v>45722</v>
      </c>
      <c r="B21" s="109" t="s">
        <v>4732</v>
      </c>
      <c r="C21" s="110">
        <v>16250</v>
      </c>
      <c r="D21" s="114" t="s">
        <v>30</v>
      </c>
      <c r="E21" s="108" t="s">
        <v>4712</v>
      </c>
      <c r="F21" s="60" t="s">
        <v>55</v>
      </c>
      <c r="G21" s="60" t="s">
        <v>55</v>
      </c>
      <c r="H21" s="60" t="s">
        <v>55</v>
      </c>
      <c r="I21" s="60">
        <v>76</v>
      </c>
      <c r="J21" s="60">
        <v>50</v>
      </c>
      <c r="K21" s="60">
        <v>61.206000000000003</v>
      </c>
      <c r="L21" s="61" t="s">
        <v>55</v>
      </c>
      <c r="M21" s="61" t="s">
        <v>55</v>
      </c>
      <c r="N21" s="61" t="s">
        <v>55</v>
      </c>
      <c r="O21" s="1271" t="s">
        <v>4734</v>
      </c>
    </row>
    <row r="22" spans="1:15" s="30" customFormat="1" ht="18" customHeight="1">
      <c r="A22" s="122">
        <v>45722</v>
      </c>
      <c r="B22" s="109" t="s">
        <v>4701</v>
      </c>
      <c r="C22" s="110">
        <v>52470</v>
      </c>
      <c r="D22" s="114" t="s">
        <v>30</v>
      </c>
      <c r="E22" s="108" t="s">
        <v>4714</v>
      </c>
      <c r="F22" s="60" t="s">
        <v>55</v>
      </c>
      <c r="G22" s="60" t="s">
        <v>55</v>
      </c>
      <c r="H22" s="60" t="s">
        <v>55</v>
      </c>
      <c r="I22" s="60" t="s">
        <v>4708</v>
      </c>
      <c r="J22" s="60"/>
      <c r="K22" s="60">
        <v>65.649000000000001</v>
      </c>
      <c r="L22" s="61" t="s">
        <v>55</v>
      </c>
      <c r="M22" s="61" t="s">
        <v>55</v>
      </c>
      <c r="N22" s="61" t="s">
        <v>55</v>
      </c>
      <c r="O22" s="1271" t="s">
        <v>4735</v>
      </c>
    </row>
    <row r="23" spans="1:15" s="30" customFormat="1" ht="15.75">
      <c r="A23" s="122">
        <v>45727</v>
      </c>
      <c r="B23" s="109" t="s">
        <v>4701</v>
      </c>
      <c r="C23" s="110">
        <v>62500</v>
      </c>
      <c r="D23" s="114" t="s">
        <v>30</v>
      </c>
      <c r="E23" s="108" t="s">
        <v>4712</v>
      </c>
      <c r="F23" s="60" t="s">
        <v>55</v>
      </c>
      <c r="G23" s="60" t="s">
        <v>55</v>
      </c>
      <c r="H23" s="60" t="s">
        <v>55</v>
      </c>
      <c r="I23" s="60">
        <v>76</v>
      </c>
      <c r="J23" s="60">
        <v>50</v>
      </c>
      <c r="K23" s="60">
        <v>60.353999999999999</v>
      </c>
      <c r="L23" s="61" t="s">
        <v>55</v>
      </c>
      <c r="M23" s="61" t="s">
        <v>55</v>
      </c>
      <c r="N23" s="61" t="s">
        <v>55</v>
      </c>
      <c r="O23" s="1271" t="s">
        <v>4736</v>
      </c>
    </row>
    <row r="24" spans="1:15" s="30" customFormat="1" ht="15.75">
      <c r="A24" s="122">
        <v>45727</v>
      </c>
      <c r="B24" s="109" t="s">
        <v>4701</v>
      </c>
      <c r="C24" s="110">
        <v>62500</v>
      </c>
      <c r="D24" s="114" t="s">
        <v>30</v>
      </c>
      <c r="E24" s="108" t="s">
        <v>4712</v>
      </c>
      <c r="F24" s="60" t="s">
        <v>55</v>
      </c>
      <c r="G24" s="60" t="s">
        <v>55</v>
      </c>
      <c r="H24" s="60" t="s">
        <v>55</v>
      </c>
      <c r="I24" s="60">
        <v>76</v>
      </c>
      <c r="J24" s="60">
        <v>50</v>
      </c>
      <c r="K24" s="60">
        <v>60.625999999999998</v>
      </c>
      <c r="L24" s="61" t="s">
        <v>55</v>
      </c>
      <c r="M24" s="61" t="s">
        <v>55</v>
      </c>
      <c r="N24" s="61" t="s">
        <v>55</v>
      </c>
      <c r="O24" s="1271" t="s">
        <v>4737</v>
      </c>
    </row>
    <row r="25" spans="1:15" s="30" customFormat="1" ht="15.75">
      <c r="A25" s="122">
        <v>45729</v>
      </c>
      <c r="B25" s="109" t="s">
        <v>4732</v>
      </c>
      <c r="C25" s="110">
        <v>22500</v>
      </c>
      <c r="D25" s="114" t="s">
        <v>30</v>
      </c>
      <c r="E25" s="108" t="s">
        <v>4712</v>
      </c>
      <c r="F25" s="60" t="s">
        <v>55</v>
      </c>
      <c r="G25" s="60" t="s">
        <v>55</v>
      </c>
      <c r="H25" s="60" t="s">
        <v>55</v>
      </c>
      <c r="I25" s="61">
        <v>76</v>
      </c>
      <c r="J25" s="61">
        <v>50</v>
      </c>
      <c r="K25" s="61">
        <v>64.066000000000003</v>
      </c>
      <c r="L25" s="61" t="s">
        <v>55</v>
      </c>
      <c r="M25" s="61" t="s">
        <v>55</v>
      </c>
      <c r="N25" s="61" t="s">
        <v>55</v>
      </c>
      <c r="O25" s="1271" t="s">
        <v>4738</v>
      </c>
    </row>
    <row r="26" spans="1:15" s="30" customFormat="1" ht="15.75">
      <c r="A26" s="122">
        <v>45734</v>
      </c>
      <c r="B26" s="109" t="s">
        <v>4732</v>
      </c>
      <c r="C26" s="110">
        <v>21000</v>
      </c>
      <c r="D26" s="114" t="s">
        <v>30</v>
      </c>
      <c r="E26" s="108" t="s">
        <v>4702</v>
      </c>
      <c r="F26" s="60" t="s">
        <v>55</v>
      </c>
      <c r="G26" s="60" t="s">
        <v>55</v>
      </c>
      <c r="H26" s="60" t="s">
        <v>55</v>
      </c>
      <c r="I26" s="61">
        <v>135</v>
      </c>
      <c r="J26" s="61">
        <v>70</v>
      </c>
      <c r="K26" s="63">
        <v>87.171999999999997</v>
      </c>
      <c r="L26" s="61" t="s">
        <v>55</v>
      </c>
      <c r="M26" s="61" t="s">
        <v>55</v>
      </c>
      <c r="N26" s="61" t="s">
        <v>55</v>
      </c>
      <c r="O26" s="1271" t="s">
        <v>4739</v>
      </c>
    </row>
    <row r="27" spans="1:15" s="30" customFormat="1" ht="15.75">
      <c r="A27" s="122">
        <v>45735</v>
      </c>
      <c r="B27" s="109" t="s">
        <v>4732</v>
      </c>
      <c r="C27" s="110">
        <v>28566</v>
      </c>
      <c r="D27" s="114" t="s">
        <v>30</v>
      </c>
      <c r="E27" s="108" t="s">
        <v>4702</v>
      </c>
      <c r="F27" s="60" t="s">
        <v>55</v>
      </c>
      <c r="G27" s="60" t="s">
        <v>55</v>
      </c>
      <c r="H27" s="60" t="s">
        <v>55</v>
      </c>
      <c r="I27" s="62">
        <v>135</v>
      </c>
      <c r="J27" s="62">
        <v>70</v>
      </c>
      <c r="K27" s="61">
        <v>87.141999999999996</v>
      </c>
      <c r="L27" s="61" t="s">
        <v>55</v>
      </c>
      <c r="M27" s="61" t="s">
        <v>55</v>
      </c>
      <c r="N27" s="61" t="s">
        <v>55</v>
      </c>
      <c r="O27" s="1271" t="s">
        <v>4740</v>
      </c>
    </row>
    <row r="28" spans="1:15" s="30" customFormat="1" ht="15.75">
      <c r="A28" s="122">
        <v>45733</v>
      </c>
      <c r="B28" s="109" t="s">
        <v>4701</v>
      </c>
      <c r="C28" s="110">
        <v>58400</v>
      </c>
      <c r="D28" s="114" t="s">
        <v>30</v>
      </c>
      <c r="E28" s="108" t="s">
        <v>4716</v>
      </c>
      <c r="F28" s="60" t="s">
        <v>55</v>
      </c>
      <c r="G28" s="60" t="s">
        <v>55</v>
      </c>
      <c r="H28" s="60" t="s">
        <v>55</v>
      </c>
      <c r="I28" s="60">
        <v>76</v>
      </c>
      <c r="J28" s="60">
        <v>50</v>
      </c>
      <c r="K28" s="60">
        <v>60.25</v>
      </c>
      <c r="L28" s="61" t="s">
        <v>55</v>
      </c>
      <c r="M28" s="61" t="s">
        <v>55</v>
      </c>
      <c r="N28" s="61" t="s">
        <v>55</v>
      </c>
      <c r="O28" s="1271" t="s">
        <v>4741</v>
      </c>
    </row>
    <row r="29" spans="1:15" s="30" customFormat="1" ht="15.75">
      <c r="A29" s="122">
        <v>45733</v>
      </c>
      <c r="B29" s="109" t="s">
        <v>4701</v>
      </c>
      <c r="C29" s="110">
        <v>58400</v>
      </c>
      <c r="D29" s="114" t="s">
        <v>30</v>
      </c>
      <c r="E29" s="108" t="s">
        <v>4716</v>
      </c>
      <c r="F29" s="60" t="s">
        <v>55</v>
      </c>
      <c r="G29" s="60" t="s">
        <v>55</v>
      </c>
      <c r="H29" s="60" t="s">
        <v>55</v>
      </c>
      <c r="I29" s="61">
        <v>76</v>
      </c>
      <c r="J29" s="61">
        <v>50</v>
      </c>
      <c r="K29" s="61">
        <v>60.198999999999998</v>
      </c>
      <c r="L29" s="61" t="s">
        <v>55</v>
      </c>
      <c r="M29" s="61" t="s">
        <v>55</v>
      </c>
      <c r="N29" s="61" t="s">
        <v>55</v>
      </c>
      <c r="O29" s="1271" t="s">
        <v>4742</v>
      </c>
    </row>
    <row r="30" spans="1:15" s="30" customFormat="1" ht="15.75">
      <c r="A30" s="122">
        <v>45733</v>
      </c>
      <c r="B30" s="109" t="s">
        <v>4701</v>
      </c>
      <c r="C30" s="110">
        <v>10000</v>
      </c>
      <c r="D30" s="114" t="s">
        <v>30</v>
      </c>
      <c r="E30" s="108" t="s">
        <v>4712</v>
      </c>
      <c r="F30" s="60" t="s">
        <v>55</v>
      </c>
      <c r="G30" s="60" t="s">
        <v>55</v>
      </c>
      <c r="H30" s="60" t="s">
        <v>55</v>
      </c>
      <c r="I30" s="60">
        <v>76</v>
      </c>
      <c r="J30" s="60">
        <v>50</v>
      </c>
      <c r="K30" s="60">
        <v>60.42</v>
      </c>
      <c r="L30" s="61" t="s">
        <v>55</v>
      </c>
      <c r="M30" s="61" t="s">
        <v>55</v>
      </c>
      <c r="N30" s="61" t="s">
        <v>55</v>
      </c>
      <c r="O30" s="1271" t="s">
        <v>4743</v>
      </c>
    </row>
    <row r="31" spans="1:15" s="30" customFormat="1" ht="15.75">
      <c r="A31" s="122">
        <v>45735</v>
      </c>
      <c r="B31" s="109" t="s">
        <v>4701</v>
      </c>
      <c r="C31" s="110">
        <v>1422</v>
      </c>
      <c r="D31" s="114" t="s">
        <v>30</v>
      </c>
      <c r="E31" s="108" t="s">
        <v>4712</v>
      </c>
      <c r="F31" s="60" t="s">
        <v>55</v>
      </c>
      <c r="G31" s="60" t="s">
        <v>55</v>
      </c>
      <c r="H31" s="60" t="s">
        <v>55</v>
      </c>
      <c r="I31" s="61">
        <v>76</v>
      </c>
      <c r="J31" s="61">
        <v>50</v>
      </c>
      <c r="K31" s="60">
        <v>60.383000000000003</v>
      </c>
      <c r="L31" s="61" t="s">
        <v>55</v>
      </c>
      <c r="M31" s="61" t="s">
        <v>55</v>
      </c>
      <c r="N31" s="61" t="s">
        <v>55</v>
      </c>
      <c r="O31" s="1271" t="s">
        <v>4744</v>
      </c>
    </row>
    <row r="32" spans="1:15" s="30" customFormat="1" ht="15.75">
      <c r="A32" s="122">
        <v>45735</v>
      </c>
      <c r="B32" s="109" t="s">
        <v>4701</v>
      </c>
      <c r="C32" s="110">
        <v>40664</v>
      </c>
      <c r="D32" s="114" t="s">
        <v>30</v>
      </c>
      <c r="E32" s="108" t="s">
        <v>4710</v>
      </c>
      <c r="F32" s="60" t="s">
        <v>55</v>
      </c>
      <c r="G32" s="60" t="s">
        <v>55</v>
      </c>
      <c r="H32" s="60" t="s">
        <v>55</v>
      </c>
      <c r="I32" s="60">
        <v>76</v>
      </c>
      <c r="J32" s="60">
        <v>50</v>
      </c>
      <c r="K32" s="61">
        <v>60.268000000000001</v>
      </c>
      <c r="L32" s="61" t="s">
        <v>55</v>
      </c>
      <c r="M32" s="61" t="s">
        <v>55</v>
      </c>
      <c r="N32" s="61" t="s">
        <v>55</v>
      </c>
      <c r="O32" s="1271" t="s">
        <v>4745</v>
      </c>
    </row>
    <row r="33" spans="1:15" s="30" customFormat="1" ht="15.75">
      <c r="A33" s="122">
        <v>45735</v>
      </c>
      <c r="B33" s="109" t="s">
        <v>4701</v>
      </c>
      <c r="C33" s="110">
        <v>40664</v>
      </c>
      <c r="D33" s="114" t="s">
        <v>30</v>
      </c>
      <c r="E33" s="108" t="s">
        <v>4710</v>
      </c>
      <c r="F33" s="60" t="s">
        <v>55</v>
      </c>
      <c r="G33" s="60" t="s">
        <v>55</v>
      </c>
      <c r="H33" s="60" t="s">
        <v>55</v>
      </c>
      <c r="I33" s="60">
        <v>76</v>
      </c>
      <c r="J33" s="63">
        <v>50</v>
      </c>
      <c r="K33" s="60">
        <v>60.470999999999997</v>
      </c>
      <c r="L33" s="61" t="s">
        <v>55</v>
      </c>
      <c r="M33" s="61" t="s">
        <v>55</v>
      </c>
      <c r="N33" s="61" t="s">
        <v>55</v>
      </c>
      <c r="O33" s="1271" t="s">
        <v>4746</v>
      </c>
    </row>
    <row r="34" spans="1:15" s="30" customFormat="1" ht="15.75">
      <c r="A34" s="122">
        <v>45735</v>
      </c>
      <c r="B34" s="109" t="s">
        <v>4701</v>
      </c>
      <c r="C34" s="110">
        <v>26348</v>
      </c>
      <c r="D34" s="114" t="s">
        <v>30</v>
      </c>
      <c r="E34" s="108" t="s">
        <v>4712</v>
      </c>
      <c r="F34" s="60" t="s">
        <v>55</v>
      </c>
      <c r="G34" s="60" t="s">
        <v>55</v>
      </c>
      <c r="H34" s="60" t="s">
        <v>55</v>
      </c>
      <c r="I34" s="60">
        <v>76</v>
      </c>
      <c r="J34" s="60">
        <v>50</v>
      </c>
      <c r="K34" s="60">
        <v>60.277999999999999</v>
      </c>
      <c r="L34" s="61" t="s">
        <v>55</v>
      </c>
      <c r="M34" s="61" t="s">
        <v>55</v>
      </c>
      <c r="N34" s="61" t="s">
        <v>55</v>
      </c>
      <c r="O34" s="1271" t="s">
        <v>4747</v>
      </c>
    </row>
    <row r="35" spans="1:15" ht="15.75">
      <c r="A35" s="122">
        <v>45742</v>
      </c>
      <c r="B35" s="109" t="s">
        <v>4732</v>
      </c>
      <c r="C35" s="110">
        <v>14000</v>
      </c>
      <c r="D35" s="114" t="s">
        <v>30</v>
      </c>
      <c r="E35" s="108" t="s">
        <v>4712</v>
      </c>
      <c r="F35" s="60" t="s">
        <v>55</v>
      </c>
      <c r="G35" s="60" t="s">
        <v>55</v>
      </c>
      <c r="H35" s="60" t="s">
        <v>55</v>
      </c>
      <c r="I35" s="60">
        <v>76</v>
      </c>
      <c r="J35" s="63">
        <v>50</v>
      </c>
      <c r="K35" s="60">
        <v>59.438000000000002</v>
      </c>
      <c r="L35" s="61" t="s">
        <v>55</v>
      </c>
      <c r="M35" s="61" t="s">
        <v>55</v>
      </c>
      <c r="N35" s="61" t="s">
        <v>55</v>
      </c>
      <c r="O35" s="1271" t="s">
        <v>4748</v>
      </c>
    </row>
    <row r="36" spans="1:15" ht="15.75">
      <c r="A36" s="122">
        <v>45743</v>
      </c>
      <c r="B36" s="109" t="s">
        <v>4732</v>
      </c>
      <c r="C36" s="110">
        <v>22500</v>
      </c>
      <c r="D36" s="114" t="s">
        <v>30</v>
      </c>
      <c r="E36" s="108" t="s">
        <v>4712</v>
      </c>
      <c r="F36" s="60" t="s">
        <v>55</v>
      </c>
      <c r="G36" s="60" t="s">
        <v>55</v>
      </c>
      <c r="H36" s="60" t="s">
        <v>55</v>
      </c>
      <c r="I36" s="60">
        <v>76</v>
      </c>
      <c r="J36" s="63">
        <v>50</v>
      </c>
      <c r="K36" s="60">
        <v>59.679000000000002</v>
      </c>
      <c r="L36" s="61" t="s">
        <v>55</v>
      </c>
      <c r="M36" s="61" t="s">
        <v>55</v>
      </c>
      <c r="N36" s="61" t="s">
        <v>55</v>
      </c>
      <c r="O36" s="1271" t="s">
        <v>4749</v>
      </c>
    </row>
    <row r="37" spans="1:15" ht="15.75">
      <c r="A37" s="122">
        <v>45743</v>
      </c>
      <c r="B37" s="109" t="s">
        <v>4732</v>
      </c>
      <c r="C37" s="110">
        <v>22500</v>
      </c>
      <c r="D37" s="114" t="s">
        <v>30</v>
      </c>
      <c r="E37" s="108" t="s">
        <v>4712</v>
      </c>
      <c r="F37" s="60" t="s">
        <v>55</v>
      </c>
      <c r="G37" s="60" t="s">
        <v>55</v>
      </c>
      <c r="H37" s="60" t="s">
        <v>55</v>
      </c>
      <c r="I37" s="60">
        <v>76</v>
      </c>
      <c r="J37" s="60">
        <v>50</v>
      </c>
      <c r="K37" s="60">
        <v>59.570999999999998</v>
      </c>
      <c r="L37" s="61" t="s">
        <v>55</v>
      </c>
      <c r="M37" s="61" t="s">
        <v>55</v>
      </c>
      <c r="N37" s="61" t="s">
        <v>55</v>
      </c>
      <c r="O37" s="1271" t="s">
        <v>4750</v>
      </c>
    </row>
    <row r="38" spans="1:15" ht="15.75">
      <c r="A38" s="122">
        <v>45744</v>
      </c>
      <c r="B38" s="109" t="s">
        <v>4732</v>
      </c>
      <c r="C38" s="110">
        <v>7500</v>
      </c>
      <c r="D38" s="114" t="s">
        <v>30</v>
      </c>
      <c r="E38" s="108" t="s">
        <v>4712</v>
      </c>
      <c r="F38" s="60" t="s">
        <v>55</v>
      </c>
      <c r="G38" s="60" t="s">
        <v>55</v>
      </c>
      <c r="H38" s="60" t="s">
        <v>55</v>
      </c>
      <c r="I38" s="60">
        <v>76</v>
      </c>
      <c r="J38" s="60">
        <v>50</v>
      </c>
      <c r="K38" s="60">
        <v>59.423999999999999</v>
      </c>
      <c r="L38" s="61" t="s">
        <v>55</v>
      </c>
      <c r="M38" s="61" t="s">
        <v>55</v>
      </c>
      <c r="N38" s="61" t="s">
        <v>55</v>
      </c>
      <c r="O38" s="1271" t="s">
        <v>4751</v>
      </c>
    </row>
    <row r="39" spans="1:15" ht="15.75">
      <c r="A39" s="122">
        <v>45785</v>
      </c>
      <c r="B39" s="109" t="s">
        <v>4701</v>
      </c>
      <c r="C39" s="110">
        <v>7780</v>
      </c>
      <c r="D39" s="114" t="s">
        <v>30</v>
      </c>
      <c r="E39" s="108" t="s">
        <v>4712</v>
      </c>
      <c r="F39" s="60" t="s">
        <v>55</v>
      </c>
      <c r="G39" s="60" t="s">
        <v>55</v>
      </c>
      <c r="H39" s="60" t="s">
        <v>55</v>
      </c>
      <c r="I39" s="60">
        <v>76</v>
      </c>
      <c r="J39" s="60">
        <v>50</v>
      </c>
      <c r="K39" s="60">
        <v>59.435000000000002</v>
      </c>
      <c r="L39" s="61" t="s">
        <v>55</v>
      </c>
      <c r="M39" s="61" t="s">
        <v>55</v>
      </c>
      <c r="N39" s="61" t="s">
        <v>55</v>
      </c>
      <c r="O39" s="1271" t="s">
        <v>4752</v>
      </c>
    </row>
    <row r="40" spans="1:15" s="30" customFormat="1" ht="15.75">
      <c r="A40" s="122">
        <v>45951</v>
      </c>
      <c r="B40" s="109" t="s">
        <v>4704</v>
      </c>
      <c r="C40" s="110"/>
      <c r="D40" s="114" t="s">
        <v>30</v>
      </c>
      <c r="E40" s="108" t="s">
        <v>4712</v>
      </c>
      <c r="F40" s="60" t="s">
        <v>55</v>
      </c>
      <c r="G40" s="60" t="s">
        <v>55</v>
      </c>
      <c r="H40" s="60" t="s">
        <v>55</v>
      </c>
      <c r="I40" s="60">
        <v>78</v>
      </c>
      <c r="J40" s="60">
        <v>52</v>
      </c>
      <c r="K40" s="60">
        <v>67.39</v>
      </c>
      <c r="L40" s="61" t="s">
        <v>55</v>
      </c>
      <c r="M40" s="61" t="s">
        <v>55</v>
      </c>
      <c r="N40" s="61" t="s">
        <v>55</v>
      </c>
      <c r="O40" s="1271" t="s">
        <v>4753</v>
      </c>
    </row>
    <row r="41" spans="1:15" s="30" customFormat="1" ht="15.75">
      <c r="A41" s="122">
        <v>45951</v>
      </c>
      <c r="B41" s="109" t="s">
        <v>4704</v>
      </c>
      <c r="C41" s="110"/>
      <c r="D41" s="114" t="s">
        <v>30</v>
      </c>
      <c r="E41" s="108" t="s">
        <v>4705</v>
      </c>
      <c r="F41" s="60" t="s">
        <v>55</v>
      </c>
      <c r="G41" s="60" t="s">
        <v>55</v>
      </c>
      <c r="H41" s="60" t="s">
        <v>55</v>
      </c>
      <c r="I41" s="60"/>
      <c r="J41" s="60"/>
      <c r="K41" s="60">
        <v>84.24</v>
      </c>
      <c r="L41" s="61" t="s">
        <v>55</v>
      </c>
      <c r="M41" s="61" t="s">
        <v>55</v>
      </c>
      <c r="N41" s="61" t="s">
        <v>55</v>
      </c>
      <c r="O41" s="1271" t="s">
        <v>4754</v>
      </c>
    </row>
    <row r="42" spans="1:15" s="30" customFormat="1" ht="15.75">
      <c r="A42" s="122">
        <v>45951</v>
      </c>
      <c r="B42" s="109" t="s">
        <v>4704</v>
      </c>
      <c r="C42" s="110"/>
      <c r="D42" s="114" t="s">
        <v>30</v>
      </c>
      <c r="E42" s="108" t="s">
        <v>4702</v>
      </c>
      <c r="F42" s="60" t="s">
        <v>55</v>
      </c>
      <c r="G42" s="60" t="s">
        <v>55</v>
      </c>
      <c r="H42" s="60" t="s">
        <v>55</v>
      </c>
      <c r="I42" s="60"/>
      <c r="J42" s="60"/>
      <c r="K42" s="60">
        <v>111.4</v>
      </c>
      <c r="L42" s="61" t="s">
        <v>55</v>
      </c>
      <c r="M42" s="61" t="s">
        <v>55</v>
      </c>
      <c r="N42" s="61" t="s">
        <v>55</v>
      </c>
      <c r="O42" s="1271" t="s">
        <v>4755</v>
      </c>
    </row>
    <row r="43" spans="1:15" s="30" customFormat="1" ht="15.75">
      <c r="A43" s="122">
        <v>45955</v>
      </c>
      <c r="B43" s="109" t="s">
        <v>4704</v>
      </c>
      <c r="C43" s="113"/>
      <c r="D43" s="114" t="s">
        <v>30</v>
      </c>
      <c r="E43" s="108" t="s">
        <v>4705</v>
      </c>
      <c r="F43" s="60" t="s">
        <v>55</v>
      </c>
      <c r="G43" s="60" t="s">
        <v>55</v>
      </c>
      <c r="H43" s="60" t="s">
        <v>55</v>
      </c>
      <c r="I43" s="61">
        <v>108</v>
      </c>
      <c r="J43" s="61">
        <v>60</v>
      </c>
      <c r="K43" s="61">
        <v>81.22</v>
      </c>
      <c r="L43" s="61" t="s">
        <v>55</v>
      </c>
      <c r="M43" s="61" t="s">
        <v>55</v>
      </c>
      <c r="N43" s="61" t="s">
        <v>55</v>
      </c>
      <c r="O43" s="1271" t="s">
        <v>4756</v>
      </c>
    </row>
    <row r="44" spans="1:15" s="30" customFormat="1" ht="15.75">
      <c r="A44" s="122">
        <v>45967</v>
      </c>
      <c r="B44" s="109" t="s">
        <v>4704</v>
      </c>
      <c r="C44" s="113"/>
      <c r="D44" s="114" t="s">
        <v>30</v>
      </c>
      <c r="E44" s="108" t="s">
        <v>4714</v>
      </c>
      <c r="F44" s="60" t="s">
        <v>55</v>
      </c>
      <c r="G44" s="60" t="s">
        <v>55</v>
      </c>
      <c r="H44" s="60" t="s">
        <v>55</v>
      </c>
      <c r="I44" s="60" t="s">
        <v>4757</v>
      </c>
      <c r="J44" s="61"/>
      <c r="K44" s="61">
        <v>69.3</v>
      </c>
      <c r="L44" s="61" t="s">
        <v>55</v>
      </c>
      <c r="M44" s="61" t="s">
        <v>55</v>
      </c>
      <c r="N44" s="61" t="s">
        <v>55</v>
      </c>
      <c r="O44" s="1271" t="s">
        <v>4758</v>
      </c>
    </row>
    <row r="45" spans="1:15" ht="15.75">
      <c r="A45" s="122">
        <v>45967</v>
      </c>
      <c r="B45" s="109" t="s">
        <v>4701</v>
      </c>
      <c r="C45" s="110"/>
      <c r="D45" s="114" t="s">
        <v>30</v>
      </c>
      <c r="E45" s="108" t="s">
        <v>4712</v>
      </c>
      <c r="F45" s="60" t="s">
        <v>55</v>
      </c>
      <c r="G45" s="60" t="s">
        <v>55</v>
      </c>
      <c r="H45" s="60" t="s">
        <v>55</v>
      </c>
      <c r="I45" s="60">
        <v>77.5</v>
      </c>
      <c r="J45" s="60">
        <v>53.5</v>
      </c>
      <c r="K45" s="60">
        <v>72.260000000000005</v>
      </c>
      <c r="L45" s="61" t="s">
        <v>55</v>
      </c>
      <c r="M45" s="61" t="s">
        <v>55</v>
      </c>
      <c r="N45" s="61" t="s">
        <v>55</v>
      </c>
      <c r="O45" s="1271" t="s">
        <v>4759</v>
      </c>
    </row>
    <row r="46" spans="1:15" ht="15.75">
      <c r="A46" s="122">
        <v>45981</v>
      </c>
      <c r="B46" s="112" t="s">
        <v>4704</v>
      </c>
      <c r="C46" s="113"/>
      <c r="D46" s="114" t="s">
        <v>30</v>
      </c>
      <c r="E46" s="108" t="s">
        <v>4712</v>
      </c>
      <c r="F46" s="60" t="s">
        <v>55</v>
      </c>
      <c r="G46" s="60" t="s">
        <v>55</v>
      </c>
      <c r="H46" s="60" t="s">
        <v>55</v>
      </c>
      <c r="I46" s="60">
        <v>79</v>
      </c>
      <c r="J46" s="63">
        <v>52</v>
      </c>
      <c r="K46" s="60">
        <v>65.2</v>
      </c>
      <c r="L46" s="61" t="s">
        <v>55</v>
      </c>
      <c r="M46" s="61" t="s">
        <v>55</v>
      </c>
      <c r="N46" s="61" t="s">
        <v>55</v>
      </c>
      <c r="O46" s="1271" t="s">
        <v>4760</v>
      </c>
    </row>
    <row r="47" spans="1:15" ht="15.75">
      <c r="A47" s="122">
        <v>45981</v>
      </c>
      <c r="B47" s="112" t="s">
        <v>4704</v>
      </c>
      <c r="C47" s="113"/>
      <c r="D47" s="114" t="s">
        <v>30</v>
      </c>
      <c r="E47" s="258" t="s">
        <v>4710</v>
      </c>
      <c r="F47" s="60" t="s">
        <v>55</v>
      </c>
      <c r="G47" s="60" t="s">
        <v>55</v>
      </c>
      <c r="H47" s="60" t="s">
        <v>55</v>
      </c>
      <c r="I47" s="60">
        <v>79</v>
      </c>
      <c r="J47" s="60">
        <v>51</v>
      </c>
      <c r="K47" s="60">
        <v>61.9</v>
      </c>
      <c r="L47" s="61" t="s">
        <v>55</v>
      </c>
      <c r="M47" s="61" t="s">
        <v>55</v>
      </c>
      <c r="N47" s="61" t="s">
        <v>55</v>
      </c>
      <c r="O47" s="1271" t="s">
        <v>4761</v>
      </c>
    </row>
    <row r="48" spans="1:15" ht="15.75">
      <c r="A48" s="122">
        <v>45993</v>
      </c>
      <c r="B48" s="112" t="s">
        <v>4701</v>
      </c>
      <c r="C48" s="113"/>
      <c r="D48" s="114" t="s">
        <v>30</v>
      </c>
      <c r="E48" s="258" t="s">
        <v>4710</v>
      </c>
      <c r="F48" s="60" t="s">
        <v>55</v>
      </c>
      <c r="G48" s="60" t="s">
        <v>55</v>
      </c>
      <c r="H48" s="60" t="s">
        <v>55</v>
      </c>
      <c r="I48" s="60">
        <v>79</v>
      </c>
      <c r="J48" s="60">
        <v>51</v>
      </c>
      <c r="K48" s="60">
        <v>61.9</v>
      </c>
      <c r="L48" s="61" t="s">
        <v>55</v>
      </c>
      <c r="M48" s="61" t="s">
        <v>55</v>
      </c>
      <c r="N48" s="61" t="s">
        <v>55</v>
      </c>
      <c r="O48" s="1271" t="s">
        <v>4762</v>
      </c>
    </row>
    <row r="49" spans="1:15" ht="15.75">
      <c r="A49" s="122">
        <v>45993</v>
      </c>
      <c r="B49" s="112" t="s">
        <v>4701</v>
      </c>
      <c r="C49" s="113"/>
      <c r="D49" s="114" t="s">
        <v>30</v>
      </c>
      <c r="E49" s="258" t="s">
        <v>4716</v>
      </c>
      <c r="F49" s="60" t="s">
        <v>55</v>
      </c>
      <c r="G49" s="60" t="s">
        <v>55</v>
      </c>
      <c r="H49" s="60" t="s">
        <v>55</v>
      </c>
      <c r="I49" s="60">
        <v>76</v>
      </c>
      <c r="J49" s="60">
        <v>50</v>
      </c>
      <c r="K49" s="60">
        <v>60.25</v>
      </c>
      <c r="L49" s="61" t="s">
        <v>55</v>
      </c>
      <c r="M49" s="61" t="s">
        <v>55</v>
      </c>
      <c r="N49" s="61" t="s">
        <v>55</v>
      </c>
      <c r="O49" s="1271" t="s">
        <v>4763</v>
      </c>
    </row>
    <row r="50" spans="1:15" ht="15.75">
      <c r="A50" s="122">
        <v>46034</v>
      </c>
      <c r="B50" s="109" t="s">
        <v>4701</v>
      </c>
      <c r="C50" s="110">
        <v>32500</v>
      </c>
      <c r="D50" s="114" t="s">
        <v>30</v>
      </c>
      <c r="E50" s="108" t="s">
        <v>4712</v>
      </c>
      <c r="F50" s="60" t="s">
        <v>55</v>
      </c>
      <c r="G50" s="60" t="s">
        <v>55</v>
      </c>
      <c r="H50" s="60" t="s">
        <v>55</v>
      </c>
      <c r="I50" s="60">
        <v>77.5</v>
      </c>
      <c r="J50" s="60">
        <v>53.5</v>
      </c>
      <c r="K50" s="60">
        <v>62.4</v>
      </c>
      <c r="L50" s="61" t="s">
        <v>55</v>
      </c>
      <c r="M50" s="61" t="s">
        <v>55</v>
      </c>
      <c r="N50" s="61" t="s">
        <v>55</v>
      </c>
      <c r="O50" s="1271" t="s">
        <v>4764</v>
      </c>
    </row>
    <row r="51" spans="1:15" ht="15.75">
      <c r="A51" s="122">
        <v>46044</v>
      </c>
      <c r="B51" s="112" t="s">
        <v>4704</v>
      </c>
      <c r="C51" s="113">
        <v>51636</v>
      </c>
      <c r="D51" s="114" t="s">
        <v>30</v>
      </c>
      <c r="E51" s="258" t="s">
        <v>4712</v>
      </c>
      <c r="F51" s="60" t="s">
        <v>55</v>
      </c>
      <c r="G51" s="60" t="s">
        <v>55</v>
      </c>
      <c r="H51" s="60" t="s">
        <v>55</v>
      </c>
      <c r="I51" s="60">
        <v>79</v>
      </c>
      <c r="J51" s="60">
        <v>50</v>
      </c>
      <c r="K51" s="60">
        <v>64.900000000000006</v>
      </c>
      <c r="L51" s="61" t="s">
        <v>55</v>
      </c>
      <c r="M51" s="61" t="s">
        <v>55</v>
      </c>
      <c r="N51" s="61" t="s">
        <v>55</v>
      </c>
      <c r="O51" s="1271" t="s">
        <v>4765</v>
      </c>
    </row>
    <row r="52" spans="1:15" ht="15.75">
      <c r="A52" s="122">
        <v>46044</v>
      </c>
      <c r="B52" s="109" t="s">
        <v>4704</v>
      </c>
      <c r="C52" s="110">
        <v>36560</v>
      </c>
      <c r="D52" s="114" t="s">
        <v>30</v>
      </c>
      <c r="E52" s="108" t="s">
        <v>4702</v>
      </c>
      <c r="F52" s="60" t="s">
        <v>55</v>
      </c>
      <c r="G52" s="60" t="s">
        <v>55</v>
      </c>
      <c r="H52" s="60" t="s">
        <v>55</v>
      </c>
      <c r="I52" s="60">
        <v>134.5</v>
      </c>
      <c r="J52" s="60">
        <v>69.5</v>
      </c>
      <c r="K52" s="60">
        <v>100.46</v>
      </c>
      <c r="L52" s="61" t="s">
        <v>55</v>
      </c>
      <c r="M52" s="61" t="s">
        <v>55</v>
      </c>
      <c r="N52" s="61" t="s">
        <v>55</v>
      </c>
      <c r="O52" s="1271" t="s">
        <v>4766</v>
      </c>
    </row>
    <row r="53" spans="1:15" ht="15.75">
      <c r="A53" s="122">
        <v>46049</v>
      </c>
      <c r="B53" s="112" t="s">
        <v>4701</v>
      </c>
      <c r="C53" s="113"/>
      <c r="D53" s="114" t="s">
        <v>30</v>
      </c>
      <c r="E53" s="108" t="s">
        <v>4705</v>
      </c>
      <c r="F53" s="60" t="s">
        <v>55</v>
      </c>
      <c r="G53" s="60" t="s">
        <v>55</v>
      </c>
      <c r="H53" s="60" t="s">
        <v>55</v>
      </c>
      <c r="I53" s="264">
        <v>110</v>
      </c>
      <c r="J53" s="264">
        <v>61</v>
      </c>
      <c r="K53" s="60">
        <v>80.86</v>
      </c>
      <c r="L53" s="61" t="s">
        <v>55</v>
      </c>
      <c r="M53" s="61" t="s">
        <v>55</v>
      </c>
      <c r="N53" s="61" t="s">
        <v>55</v>
      </c>
      <c r="O53" s="1271" t="s">
        <v>4767</v>
      </c>
    </row>
    <row r="54" spans="1:15" ht="15.75">
      <c r="A54" s="122"/>
      <c r="B54" s="112" t="s">
        <v>4704</v>
      </c>
      <c r="C54" s="113"/>
      <c r="D54" s="114" t="s">
        <v>30</v>
      </c>
      <c r="E54" s="258" t="s">
        <v>4705</v>
      </c>
      <c r="F54" s="60" t="s">
        <v>55</v>
      </c>
      <c r="G54" s="60" t="s">
        <v>55</v>
      </c>
      <c r="H54" s="60" t="s">
        <v>55</v>
      </c>
      <c r="I54" s="60">
        <v>110</v>
      </c>
      <c r="J54" s="60">
        <v>61</v>
      </c>
      <c r="K54" s="60">
        <v>90.5</v>
      </c>
      <c r="L54" s="61" t="s">
        <v>55</v>
      </c>
      <c r="M54" s="61" t="s">
        <v>55</v>
      </c>
      <c r="N54" s="61" t="s">
        <v>55</v>
      </c>
      <c r="O54" s="1271" t="s">
        <v>4768</v>
      </c>
    </row>
    <row r="55" spans="1:15" ht="15.75">
      <c r="A55" s="122"/>
      <c r="B55" s="112" t="s">
        <v>4701</v>
      </c>
      <c r="C55" s="113"/>
      <c r="D55" s="114" t="s">
        <v>30</v>
      </c>
      <c r="E55" s="108" t="s">
        <v>4714</v>
      </c>
      <c r="F55" s="60" t="s">
        <v>55</v>
      </c>
      <c r="G55" s="60" t="s">
        <v>55</v>
      </c>
      <c r="H55" s="60" t="s">
        <v>55</v>
      </c>
      <c r="I55" s="60" t="s">
        <v>4769</v>
      </c>
      <c r="J55" s="60"/>
      <c r="K55" s="60">
        <v>60.5</v>
      </c>
      <c r="L55" s="61" t="s">
        <v>55</v>
      </c>
      <c r="M55" s="61" t="s">
        <v>55</v>
      </c>
      <c r="N55" s="61" t="s">
        <v>55</v>
      </c>
      <c r="O55" s="1271" t="s">
        <v>4770</v>
      </c>
    </row>
    <row r="56" spans="1:15" ht="15.75">
      <c r="A56" s="122"/>
      <c r="B56" s="112" t="s">
        <v>4732</v>
      </c>
      <c r="C56" s="113"/>
      <c r="D56" s="114" t="s">
        <v>30</v>
      </c>
      <c r="E56" s="108" t="s">
        <v>4702</v>
      </c>
      <c r="F56" s="60" t="s">
        <v>55</v>
      </c>
      <c r="G56" s="60" t="s">
        <v>55</v>
      </c>
      <c r="H56" s="60" t="s">
        <v>55</v>
      </c>
      <c r="I56" s="60">
        <v>136.19999999999999</v>
      </c>
      <c r="J56" s="60">
        <v>70</v>
      </c>
      <c r="K56" s="60">
        <v>111.8</v>
      </c>
      <c r="L56" s="61" t="s">
        <v>55</v>
      </c>
      <c r="M56" s="61" t="s">
        <v>55</v>
      </c>
      <c r="N56" s="61" t="s">
        <v>55</v>
      </c>
      <c r="O56" s="1271" t="s">
        <v>4771</v>
      </c>
    </row>
    <row r="57" spans="1:15" ht="15.75">
      <c r="A57" s="122"/>
      <c r="B57" s="112" t="s">
        <v>4704</v>
      </c>
      <c r="C57" s="113"/>
      <c r="D57" s="114" t="s">
        <v>30</v>
      </c>
      <c r="E57" s="258" t="s">
        <v>4712</v>
      </c>
      <c r="F57" s="60" t="s">
        <v>55</v>
      </c>
      <c r="G57" s="60" t="s">
        <v>55</v>
      </c>
      <c r="H57" s="60" t="s">
        <v>55</v>
      </c>
      <c r="I57" s="60">
        <v>79</v>
      </c>
      <c r="J57" s="63">
        <v>51.5</v>
      </c>
      <c r="K57" s="60">
        <v>70.8</v>
      </c>
      <c r="L57" s="61" t="s">
        <v>55</v>
      </c>
      <c r="M57" s="61" t="s">
        <v>55</v>
      </c>
      <c r="N57" s="61" t="s">
        <v>55</v>
      </c>
      <c r="O57" s="1271" t="s">
        <v>4772</v>
      </c>
    </row>
    <row r="58" spans="1:15" ht="15.75">
      <c r="A58" s="122"/>
      <c r="B58" s="112" t="s">
        <v>4732</v>
      </c>
      <c r="C58" s="113"/>
      <c r="D58" s="114" t="s">
        <v>30</v>
      </c>
      <c r="E58" s="108" t="s">
        <v>4705</v>
      </c>
      <c r="F58" s="60" t="s">
        <v>55</v>
      </c>
      <c r="G58" s="60" t="s">
        <v>55</v>
      </c>
      <c r="H58" s="60" t="s">
        <v>55</v>
      </c>
      <c r="I58" s="60">
        <v>108.5</v>
      </c>
      <c r="J58" s="63">
        <v>61.5</v>
      </c>
      <c r="K58" s="60">
        <v>89.6</v>
      </c>
      <c r="L58" s="61" t="s">
        <v>55</v>
      </c>
      <c r="M58" s="61" t="s">
        <v>55</v>
      </c>
      <c r="N58" s="61" t="s">
        <v>55</v>
      </c>
      <c r="O58" s="1271" t="s">
        <v>4773</v>
      </c>
    </row>
    <row r="59" spans="1:15" ht="15.75">
      <c r="A59" s="122"/>
      <c r="B59" s="112" t="s">
        <v>4701</v>
      </c>
      <c r="C59" s="113"/>
      <c r="D59" s="114" t="s">
        <v>30</v>
      </c>
      <c r="E59" s="108" t="s">
        <v>4702</v>
      </c>
      <c r="F59" s="60" t="s">
        <v>55</v>
      </c>
      <c r="G59" s="60" t="s">
        <v>55</v>
      </c>
      <c r="H59" s="60" t="s">
        <v>55</v>
      </c>
      <c r="I59" s="60">
        <v>133.5</v>
      </c>
      <c r="J59" s="60">
        <v>68.8</v>
      </c>
      <c r="K59" s="60">
        <v>94.9</v>
      </c>
      <c r="L59" s="61" t="s">
        <v>55</v>
      </c>
      <c r="M59" s="61" t="s">
        <v>55</v>
      </c>
      <c r="N59" s="61" t="s">
        <v>55</v>
      </c>
      <c r="O59" s="1271" t="s">
        <v>4774</v>
      </c>
    </row>
    <row r="60" spans="1:15" ht="15.75">
      <c r="A60" s="122"/>
      <c r="B60" s="112" t="s">
        <v>4732</v>
      </c>
      <c r="C60" s="113"/>
      <c r="D60" s="114" t="s">
        <v>30</v>
      </c>
      <c r="E60" s="108" t="s">
        <v>4705</v>
      </c>
      <c r="F60" s="60" t="s">
        <v>55</v>
      </c>
      <c r="G60" s="60" t="s">
        <v>55</v>
      </c>
      <c r="H60" s="60" t="s">
        <v>55</v>
      </c>
      <c r="I60" s="60">
        <v>109.3</v>
      </c>
      <c r="J60" s="60">
        <v>61.3</v>
      </c>
      <c r="K60" s="60">
        <v>91.2</v>
      </c>
      <c r="L60" s="61" t="s">
        <v>55</v>
      </c>
      <c r="M60" s="61" t="s">
        <v>55</v>
      </c>
      <c r="N60" s="61" t="s">
        <v>55</v>
      </c>
      <c r="O60" s="1271" t="s">
        <v>4775</v>
      </c>
    </row>
    <row r="61" spans="1:15" ht="15.75">
      <c r="A61" s="122">
        <v>46075</v>
      </c>
      <c r="B61" s="112" t="s">
        <v>4704</v>
      </c>
      <c r="C61" s="113"/>
      <c r="D61" s="114" t="s">
        <v>30</v>
      </c>
      <c r="E61" s="258" t="s">
        <v>4712</v>
      </c>
      <c r="F61" s="60" t="s">
        <v>55</v>
      </c>
      <c r="G61" s="60" t="s">
        <v>55</v>
      </c>
      <c r="H61" s="60" t="s">
        <v>55</v>
      </c>
      <c r="I61" s="60">
        <v>78.5</v>
      </c>
      <c r="J61" s="60">
        <v>51</v>
      </c>
      <c r="K61" s="60">
        <v>69.5</v>
      </c>
      <c r="L61" s="61" t="s">
        <v>55</v>
      </c>
      <c r="M61" s="61" t="s">
        <v>55</v>
      </c>
      <c r="N61" s="61" t="s">
        <v>55</v>
      </c>
      <c r="O61" s="1271" t="s">
        <v>4765</v>
      </c>
    </row>
    <row r="62" spans="1:15">
      <c r="A62" s="122"/>
      <c r="B62" s="112"/>
      <c r="C62" s="113"/>
      <c r="D62" s="114"/>
      <c r="E62" s="108"/>
      <c r="F62" s="60"/>
      <c r="G62" s="60"/>
      <c r="H62" s="257"/>
      <c r="I62" s="60"/>
      <c r="J62" s="60"/>
      <c r="K62" s="60"/>
      <c r="L62" s="60"/>
      <c r="M62" s="60"/>
      <c r="N62" s="60"/>
      <c r="O62" s="1272" t="s">
        <v>4776</v>
      </c>
    </row>
    <row r="63" spans="1:15">
      <c r="A63" s="122"/>
      <c r="B63" s="112"/>
      <c r="C63" s="113"/>
      <c r="D63" s="114"/>
      <c r="E63" s="108"/>
      <c r="F63" s="60"/>
      <c r="G63" s="60"/>
      <c r="H63" s="257"/>
      <c r="I63" s="60"/>
      <c r="J63" s="60"/>
      <c r="K63" s="60"/>
      <c r="L63" s="60"/>
      <c r="M63" s="60"/>
      <c r="N63" s="60"/>
      <c r="O63" s="1272" t="s">
        <v>4777</v>
      </c>
    </row>
    <row r="64" spans="1:15">
      <c r="A64" s="122"/>
      <c r="B64" s="112"/>
      <c r="C64" s="113"/>
      <c r="D64" s="114"/>
      <c r="E64" s="108"/>
      <c r="F64" s="60"/>
      <c r="G64" s="60"/>
      <c r="H64" s="257"/>
      <c r="I64" s="60"/>
      <c r="J64" s="60"/>
      <c r="K64" s="60"/>
      <c r="L64" s="60"/>
      <c r="M64" s="60"/>
      <c r="N64" s="60"/>
      <c r="O64" s="1272" t="s">
        <v>4778</v>
      </c>
    </row>
    <row r="65" spans="1:15">
      <c r="A65" s="122"/>
      <c r="B65" s="112"/>
      <c r="C65" s="113"/>
      <c r="D65" s="114"/>
      <c r="E65" s="258"/>
      <c r="F65" s="60"/>
      <c r="G65" s="60"/>
      <c r="H65" s="257"/>
      <c r="I65" s="60"/>
      <c r="J65" s="60"/>
      <c r="K65" s="60"/>
      <c r="L65" s="60"/>
      <c r="M65" s="60"/>
      <c r="N65" s="60"/>
      <c r="O65" s="1272" t="s">
        <v>4779</v>
      </c>
    </row>
    <row r="66" spans="1:15">
      <c r="A66" s="122"/>
      <c r="B66" s="112"/>
      <c r="C66" s="113"/>
      <c r="D66" s="114"/>
      <c r="E66" s="258"/>
      <c r="F66" s="60"/>
      <c r="G66" s="60"/>
      <c r="H66" s="257"/>
      <c r="I66" s="60"/>
      <c r="J66" s="60"/>
      <c r="K66" s="60"/>
      <c r="L66" s="60"/>
      <c r="M66" s="60"/>
      <c r="N66" s="60"/>
      <c r="O66" s="1272" t="s">
        <v>4780</v>
      </c>
    </row>
    <row r="67" spans="1:15">
      <c r="A67" s="122"/>
      <c r="B67" s="112"/>
      <c r="C67" s="113"/>
      <c r="D67" s="114"/>
      <c r="E67" s="258"/>
      <c r="F67" s="60"/>
      <c r="G67" s="60"/>
      <c r="H67" s="257"/>
      <c r="I67" s="60"/>
      <c r="J67" s="60"/>
      <c r="K67" s="60"/>
      <c r="L67" s="60"/>
      <c r="M67" s="60"/>
      <c r="N67" s="60"/>
      <c r="O67" s="1272" t="s">
        <v>4781</v>
      </c>
    </row>
    <row r="68" spans="1:15">
      <c r="A68" s="122"/>
      <c r="B68" s="112"/>
      <c r="C68" s="113"/>
      <c r="D68" s="114"/>
      <c r="E68" s="258"/>
      <c r="F68" s="60"/>
      <c r="G68" s="60"/>
      <c r="H68" s="257"/>
      <c r="I68" s="60"/>
      <c r="J68" s="60"/>
      <c r="K68" s="60"/>
      <c r="L68" s="60"/>
      <c r="M68" s="60"/>
      <c r="N68" s="60"/>
      <c r="O68" s="1272" t="s">
        <v>4782</v>
      </c>
    </row>
    <row r="69" spans="1:15">
      <c r="A69" s="122"/>
      <c r="B69" s="112"/>
      <c r="C69" s="113"/>
      <c r="D69" s="114"/>
      <c r="E69" s="258"/>
      <c r="F69" s="60"/>
      <c r="G69" s="60"/>
      <c r="H69" s="257"/>
      <c r="I69" s="60"/>
      <c r="J69" s="60"/>
      <c r="K69" s="60"/>
      <c r="L69" s="60"/>
      <c r="M69" s="60"/>
      <c r="N69" s="60"/>
      <c r="O69" s="1272" t="s">
        <v>4783</v>
      </c>
    </row>
    <row r="70" spans="1:15">
      <c r="A70" s="122"/>
      <c r="B70" s="112"/>
      <c r="C70" s="113"/>
      <c r="D70" s="114"/>
      <c r="E70" s="258"/>
      <c r="F70" s="60"/>
      <c r="G70" s="60"/>
      <c r="H70" s="257"/>
      <c r="I70" s="60"/>
      <c r="J70" s="60"/>
      <c r="K70" s="60"/>
      <c r="L70" s="60"/>
      <c r="M70" s="60"/>
      <c r="N70" s="60"/>
      <c r="O70" s="1272" t="s">
        <v>4784</v>
      </c>
    </row>
    <row r="71" spans="1:15">
      <c r="A71" s="122"/>
      <c r="B71" s="112"/>
      <c r="C71" s="113"/>
      <c r="D71" s="114"/>
      <c r="E71" s="258"/>
      <c r="F71" s="60"/>
      <c r="G71" s="60"/>
      <c r="H71" s="257"/>
      <c r="I71" s="60"/>
      <c r="J71" s="60"/>
      <c r="K71" s="60"/>
      <c r="L71" s="60"/>
      <c r="M71" s="60"/>
      <c r="N71" s="60"/>
      <c r="O71" s="1272" t="s">
        <v>4785</v>
      </c>
    </row>
    <row r="72" spans="1:15">
      <c r="A72" s="122"/>
      <c r="B72" s="112"/>
      <c r="C72" s="113"/>
      <c r="D72" s="114"/>
      <c r="E72" s="258"/>
      <c r="F72" s="60"/>
      <c r="G72" s="60"/>
      <c r="H72" s="257"/>
      <c r="I72" s="60"/>
      <c r="J72" s="60"/>
      <c r="K72" s="60"/>
      <c r="L72" s="60"/>
      <c r="M72" s="60"/>
      <c r="N72" s="60"/>
      <c r="O72" s="1272" t="s">
        <v>4786</v>
      </c>
    </row>
    <row r="73" spans="1:15">
      <c r="A73" s="122"/>
      <c r="B73" s="112"/>
      <c r="C73" s="113"/>
      <c r="D73" s="114"/>
      <c r="E73" s="258"/>
      <c r="F73" s="60"/>
      <c r="G73" s="60"/>
      <c r="H73" s="257"/>
      <c r="I73" s="60"/>
      <c r="J73" s="60"/>
      <c r="K73" s="60"/>
      <c r="L73" s="60"/>
      <c r="M73" s="60"/>
      <c r="N73" s="60"/>
      <c r="O73" s="1272" t="s">
        <v>4787</v>
      </c>
    </row>
    <row r="74" spans="1:15">
      <c r="A74" s="122"/>
      <c r="B74" s="112"/>
      <c r="C74" s="113"/>
      <c r="D74" s="114"/>
      <c r="E74" s="258"/>
      <c r="F74" s="60"/>
      <c r="G74" s="60"/>
      <c r="H74" s="257"/>
      <c r="I74" s="60"/>
      <c r="J74" s="60"/>
      <c r="K74" s="60"/>
      <c r="L74" s="60"/>
      <c r="M74" s="60"/>
      <c r="N74" s="60"/>
      <c r="O74" s="1272" t="s">
        <v>4788</v>
      </c>
    </row>
    <row r="75" spans="1:15">
      <c r="A75" s="122"/>
      <c r="B75" s="112"/>
      <c r="C75" s="113"/>
      <c r="D75" s="114"/>
      <c r="E75" s="258"/>
      <c r="F75" s="60"/>
      <c r="G75" s="60"/>
      <c r="H75" s="257"/>
      <c r="I75" s="60"/>
      <c r="J75" s="60"/>
      <c r="K75" s="60"/>
      <c r="L75" s="60"/>
      <c r="M75" s="60"/>
      <c r="N75" s="60"/>
      <c r="O75" s="1272" t="s">
        <v>4789</v>
      </c>
    </row>
    <row r="76" spans="1:15">
      <c r="A76" s="122"/>
      <c r="B76" s="112"/>
      <c r="C76" s="113"/>
      <c r="D76" s="114"/>
      <c r="E76" s="258"/>
      <c r="F76" s="60"/>
      <c r="G76" s="60"/>
      <c r="H76" s="257"/>
      <c r="I76" s="60"/>
      <c r="J76" s="60"/>
      <c r="K76" s="60"/>
      <c r="L76" s="60"/>
      <c r="M76" s="60"/>
      <c r="N76" s="60"/>
      <c r="O76" s="1272" t="s">
        <v>4790</v>
      </c>
    </row>
    <row r="77" spans="1:15">
      <c r="A77" s="122"/>
      <c r="B77" s="112"/>
      <c r="C77" s="113"/>
      <c r="D77" s="114"/>
      <c r="E77" s="258"/>
      <c r="F77" s="60"/>
      <c r="G77" s="60"/>
      <c r="H77" s="257"/>
      <c r="I77" s="60"/>
      <c r="J77" s="60"/>
      <c r="K77" s="60"/>
      <c r="L77" s="60"/>
      <c r="M77" s="60"/>
      <c r="N77" s="60"/>
      <c r="O77" s="1272" t="s">
        <v>4791</v>
      </c>
    </row>
    <row r="78" spans="1:15">
      <c r="A78" s="122"/>
      <c r="B78" s="112"/>
      <c r="C78" s="113"/>
      <c r="D78" s="114"/>
      <c r="E78" s="258"/>
      <c r="F78" s="60"/>
      <c r="G78" s="60"/>
      <c r="H78" s="257"/>
      <c r="I78" s="60"/>
      <c r="J78" s="60"/>
      <c r="K78" s="60"/>
      <c r="L78" s="60"/>
      <c r="M78" s="60"/>
      <c r="N78" s="60"/>
      <c r="O78" s="1272" t="s">
        <v>4792</v>
      </c>
    </row>
    <row r="79" spans="1:15">
      <c r="A79" s="122"/>
      <c r="B79" s="112"/>
      <c r="C79" s="113"/>
      <c r="D79" s="114"/>
      <c r="E79" s="258"/>
      <c r="F79" s="60"/>
      <c r="G79" s="60"/>
      <c r="H79" s="257"/>
      <c r="I79" s="60"/>
      <c r="J79" s="60"/>
      <c r="K79" s="60"/>
      <c r="L79" s="60"/>
      <c r="M79" s="60"/>
      <c r="N79" s="60"/>
      <c r="O79" s="1272" t="s">
        <v>4793</v>
      </c>
    </row>
    <row r="80" spans="1:15">
      <c r="A80" s="122"/>
      <c r="B80" s="112"/>
      <c r="C80" s="113"/>
      <c r="D80" s="114"/>
      <c r="E80" s="258"/>
      <c r="F80" s="60"/>
      <c r="G80" s="60"/>
      <c r="H80" s="257"/>
      <c r="I80" s="60"/>
      <c r="J80" s="60"/>
      <c r="K80" s="60"/>
      <c r="L80" s="60"/>
      <c r="M80" s="60"/>
      <c r="N80" s="60"/>
      <c r="O80" s="1272" t="s">
        <v>4794</v>
      </c>
    </row>
    <row r="81" spans="1:15">
      <c r="A81" s="259"/>
      <c r="B81" s="260"/>
      <c r="C81" s="261"/>
      <c r="D81" s="114"/>
      <c r="E81" s="263"/>
      <c r="F81" s="264"/>
      <c r="G81" s="264"/>
      <c r="H81" s="262"/>
      <c r="I81" s="60"/>
      <c r="J81" s="60"/>
      <c r="K81" s="264"/>
      <c r="L81" s="264"/>
      <c r="M81" s="264"/>
      <c r="N81" s="264"/>
      <c r="O81" s="1272" t="s">
        <v>4795</v>
      </c>
    </row>
    <row r="82" spans="1:15">
      <c r="A82" s="259"/>
      <c r="B82" s="260"/>
      <c r="C82" s="261"/>
      <c r="D82" s="114"/>
      <c r="E82" s="263"/>
      <c r="F82" s="264"/>
      <c r="G82" s="264"/>
      <c r="H82" s="262"/>
      <c r="I82" s="60"/>
      <c r="J82" s="60"/>
      <c r="K82" s="264"/>
      <c r="L82" s="264"/>
      <c r="M82" s="264"/>
      <c r="N82" s="264"/>
      <c r="O82" s="1272" t="s">
        <v>4796</v>
      </c>
    </row>
    <row r="83" spans="1:15">
      <c r="A83" s="259"/>
      <c r="B83" s="260"/>
      <c r="C83" s="261"/>
      <c r="D83" s="114"/>
      <c r="E83" s="263"/>
      <c r="F83" s="264"/>
      <c r="G83" s="264"/>
      <c r="H83" s="262"/>
      <c r="I83" s="60"/>
      <c r="J83" s="60"/>
      <c r="K83" s="264"/>
      <c r="L83" s="264"/>
      <c r="M83" s="264"/>
      <c r="N83" s="264"/>
      <c r="O83" s="1272" t="s">
        <v>4797</v>
      </c>
    </row>
    <row r="84" spans="1:15">
      <c r="A84" s="259"/>
      <c r="B84" s="260"/>
      <c r="C84" s="261"/>
      <c r="D84" s="114"/>
      <c r="E84" s="263"/>
      <c r="F84" s="264"/>
      <c r="G84" s="264"/>
      <c r="H84" s="262"/>
      <c r="I84" s="60"/>
      <c r="J84" s="60"/>
      <c r="K84" s="264"/>
      <c r="L84" s="264"/>
      <c r="M84" s="264"/>
      <c r="N84" s="264"/>
      <c r="O84" s="1272" t="s">
        <v>4798</v>
      </c>
    </row>
    <row r="85" spans="1:15">
      <c r="A85" s="259"/>
      <c r="B85" s="260"/>
      <c r="C85" s="261"/>
      <c r="D85" s="114"/>
      <c r="E85" s="108"/>
      <c r="F85" s="264"/>
      <c r="G85" s="264"/>
      <c r="H85" s="262"/>
      <c r="I85" s="60"/>
      <c r="J85" s="60"/>
      <c r="K85" s="264"/>
      <c r="L85" s="264"/>
      <c r="M85" s="264"/>
      <c r="N85" s="264"/>
      <c r="O85" s="1272" t="s">
        <v>4799</v>
      </c>
    </row>
    <row r="86" spans="1:15">
      <c r="A86" s="259"/>
      <c r="B86" s="260"/>
      <c r="C86" s="261"/>
      <c r="D86" s="114"/>
      <c r="E86" s="108"/>
      <c r="F86" s="264"/>
      <c r="G86" s="264"/>
      <c r="H86" s="262"/>
      <c r="I86" s="60"/>
      <c r="J86" s="60"/>
      <c r="K86" s="264"/>
      <c r="L86" s="264"/>
      <c r="M86" s="264"/>
      <c r="N86" s="264"/>
      <c r="O86" s="1272" t="s">
        <v>4800</v>
      </c>
    </row>
    <row r="87" spans="1:15">
      <c r="A87" s="259"/>
      <c r="B87" s="260"/>
      <c r="C87" s="261"/>
      <c r="D87" s="114"/>
      <c r="E87" s="108"/>
      <c r="F87" s="264"/>
      <c r="G87" s="264"/>
      <c r="H87" s="262"/>
      <c r="I87" s="60"/>
      <c r="J87" s="60"/>
      <c r="K87" s="264"/>
      <c r="L87" s="264"/>
      <c r="M87" s="264"/>
      <c r="N87" s="264"/>
      <c r="O87" s="1272" t="s">
        <v>4801</v>
      </c>
    </row>
    <row r="88" spans="1:15">
      <c r="A88" s="259"/>
      <c r="B88" s="260"/>
      <c r="C88" s="261"/>
      <c r="D88" s="114"/>
      <c r="E88" s="108"/>
      <c r="F88" s="264"/>
      <c r="G88" s="264"/>
      <c r="H88" s="262"/>
      <c r="I88" s="60"/>
      <c r="J88" s="60"/>
      <c r="K88" s="264"/>
      <c r="L88" s="264"/>
      <c r="M88" s="264"/>
      <c r="N88" s="264"/>
      <c r="O88" s="1272" t="s">
        <v>4802</v>
      </c>
    </row>
    <row r="89" spans="1:15">
      <c r="A89" s="259"/>
      <c r="B89" s="260"/>
      <c r="C89" s="261"/>
      <c r="D89" s="114"/>
      <c r="E89" s="108"/>
      <c r="F89" s="264"/>
      <c r="G89" s="264"/>
      <c r="H89" s="262"/>
      <c r="I89" s="60"/>
      <c r="J89" s="60"/>
      <c r="K89" s="264"/>
      <c r="L89" s="264"/>
      <c r="M89" s="264"/>
      <c r="N89" s="264"/>
      <c r="O89" s="1272" t="s">
        <v>4803</v>
      </c>
    </row>
    <row r="90" spans="1:15">
      <c r="A90" s="259"/>
      <c r="B90" s="260"/>
      <c r="C90" s="261"/>
      <c r="D90" s="114"/>
      <c r="E90" s="108"/>
      <c r="F90" s="264"/>
      <c r="G90" s="264"/>
      <c r="H90" s="262"/>
      <c r="I90" s="60"/>
      <c r="J90" s="60"/>
      <c r="K90" s="264"/>
      <c r="L90" s="264"/>
      <c r="M90" s="264"/>
      <c r="N90" s="264"/>
      <c r="O90" s="1272" t="s">
        <v>4804</v>
      </c>
    </row>
    <row r="91" spans="1:15">
      <c r="A91" s="259"/>
      <c r="B91" s="260"/>
      <c r="C91" s="261"/>
      <c r="D91" s="114"/>
      <c r="E91" s="108"/>
      <c r="F91" s="264"/>
      <c r="G91" s="264"/>
      <c r="H91" s="262"/>
      <c r="I91" s="60"/>
      <c r="J91" s="60"/>
      <c r="K91" s="264"/>
      <c r="L91" s="264"/>
      <c r="M91" s="264"/>
      <c r="N91" s="264"/>
      <c r="O91" s="1272" t="s">
        <v>4805</v>
      </c>
    </row>
    <row r="92" spans="1:15">
      <c r="A92" s="259"/>
      <c r="B92" s="260"/>
      <c r="C92" s="261"/>
      <c r="D92" s="114"/>
      <c r="E92" s="108"/>
      <c r="F92" s="264"/>
      <c r="G92" s="264"/>
      <c r="H92" s="262"/>
      <c r="I92" s="264"/>
      <c r="J92" s="264"/>
      <c r="K92" s="264"/>
      <c r="L92" s="264"/>
      <c r="M92" s="264"/>
      <c r="N92" s="264"/>
      <c r="O92" s="1272" t="s">
        <v>4806</v>
      </c>
    </row>
    <row r="93" spans="1:15">
      <c r="A93" s="259"/>
      <c r="B93" s="260"/>
      <c r="C93" s="261"/>
      <c r="D93" s="114"/>
      <c r="E93" s="108"/>
      <c r="F93" s="264"/>
      <c r="G93" s="264"/>
      <c r="H93" s="262"/>
      <c r="I93" s="264"/>
      <c r="J93" s="264"/>
      <c r="K93" s="264"/>
      <c r="L93" s="264"/>
      <c r="M93" s="264"/>
      <c r="N93" s="264"/>
      <c r="O93" s="1272" t="s">
        <v>4807</v>
      </c>
    </row>
    <row r="94" spans="1:15">
      <c r="A94" s="259"/>
      <c r="B94" s="260"/>
      <c r="C94" s="261"/>
      <c r="D94" s="114"/>
      <c r="E94" s="108"/>
      <c r="F94" s="264"/>
      <c r="G94" s="264"/>
      <c r="H94" s="262"/>
      <c r="I94" s="61"/>
      <c r="J94" s="61"/>
      <c r="K94" s="61"/>
      <c r="L94" s="264"/>
      <c r="M94" s="264"/>
      <c r="N94" s="264"/>
      <c r="O94" s="1272" t="s">
        <v>4808</v>
      </c>
    </row>
    <row r="95" spans="1:15">
      <c r="A95" s="259"/>
      <c r="B95" s="260"/>
      <c r="C95" s="261"/>
      <c r="D95" s="114"/>
      <c r="E95" s="108"/>
      <c r="F95" s="264"/>
      <c r="G95" s="264"/>
      <c r="H95" s="262"/>
      <c r="I95" s="61"/>
      <c r="J95" s="61"/>
      <c r="K95" s="63"/>
      <c r="L95" s="264"/>
      <c r="M95" s="264"/>
      <c r="N95" s="264"/>
      <c r="O95" s="1272" t="s">
        <v>4809</v>
      </c>
    </row>
    <row r="96" spans="1:15">
      <c r="A96" s="259"/>
      <c r="B96" s="260"/>
      <c r="C96" s="261"/>
      <c r="D96" s="114"/>
      <c r="E96" s="108"/>
      <c r="F96" s="264"/>
      <c r="G96" s="264"/>
      <c r="H96" s="262"/>
      <c r="I96" s="61"/>
      <c r="J96" s="61"/>
      <c r="K96" s="61"/>
      <c r="L96" s="264"/>
      <c r="M96" s="264"/>
      <c r="N96" s="264"/>
      <c r="O96" s="1272" t="s">
        <v>4810</v>
      </c>
    </row>
    <row r="97" spans="1:15">
      <c r="A97" s="259"/>
      <c r="B97" s="260"/>
      <c r="C97" s="261"/>
      <c r="D97" s="114"/>
      <c r="E97" s="108"/>
      <c r="F97" s="264"/>
      <c r="G97" s="264"/>
      <c r="H97" s="262"/>
      <c r="I97" s="60"/>
      <c r="J97" s="60"/>
      <c r="K97" s="60"/>
      <c r="L97" s="264"/>
      <c r="M97" s="264"/>
      <c r="N97" s="264"/>
      <c r="O97" s="1272" t="s">
        <v>4811</v>
      </c>
    </row>
    <row r="98" spans="1:15">
      <c r="A98" s="259"/>
      <c r="B98" s="260"/>
      <c r="C98" s="261"/>
      <c r="D98" s="114"/>
      <c r="E98" s="108"/>
      <c r="F98" s="264"/>
      <c r="G98" s="264"/>
      <c r="H98" s="262"/>
      <c r="I98" s="62"/>
      <c r="J98" s="62"/>
      <c r="K98" s="61"/>
      <c r="L98" s="264"/>
      <c r="M98" s="264"/>
      <c r="N98" s="264"/>
      <c r="O98" s="1272" t="s">
        <v>4812</v>
      </c>
    </row>
    <row r="99" spans="1:15">
      <c r="A99" s="259"/>
      <c r="B99" s="260"/>
      <c r="C99" s="261"/>
      <c r="D99" s="114"/>
      <c r="E99" s="108"/>
      <c r="F99" s="264"/>
      <c r="G99" s="264"/>
      <c r="H99" s="262"/>
      <c r="I99" s="60"/>
      <c r="J99" s="60"/>
      <c r="K99" s="60"/>
      <c r="L99" s="264"/>
      <c r="M99" s="264"/>
      <c r="N99" s="264"/>
      <c r="O99" s="1272" t="s">
        <v>4813</v>
      </c>
    </row>
    <row r="100" spans="1:15">
      <c r="A100" s="259"/>
      <c r="B100" s="260"/>
      <c r="C100" s="261"/>
      <c r="D100" s="114"/>
      <c r="E100" s="108"/>
      <c r="F100" s="264"/>
      <c r="G100" s="264"/>
      <c r="H100" s="262"/>
      <c r="I100" s="60"/>
      <c r="J100" s="60"/>
      <c r="K100" s="60"/>
      <c r="L100" s="264"/>
      <c r="M100" s="264"/>
      <c r="N100" s="264"/>
      <c r="O100" s="1272" t="s">
        <v>4814</v>
      </c>
    </row>
    <row r="101" spans="1:15">
      <c r="A101" s="259"/>
      <c r="B101" s="260"/>
      <c r="C101" s="261"/>
      <c r="D101" s="114"/>
      <c r="E101" s="108"/>
      <c r="F101" s="264"/>
      <c r="G101" s="264"/>
      <c r="H101" s="262"/>
      <c r="I101" s="60"/>
      <c r="J101" s="60"/>
      <c r="K101" s="60"/>
      <c r="L101" s="264"/>
      <c r="M101" s="264"/>
      <c r="N101" s="264"/>
      <c r="O101" s="1272" t="s">
        <v>4815</v>
      </c>
    </row>
    <row r="102" spans="1:15">
      <c r="A102" s="259"/>
      <c r="B102" s="260"/>
      <c r="C102" s="261"/>
      <c r="D102" s="114"/>
      <c r="E102" s="108"/>
      <c r="F102" s="264"/>
      <c r="G102" s="264"/>
      <c r="H102" s="262"/>
      <c r="I102" s="60"/>
      <c r="J102" s="60"/>
      <c r="K102" s="60"/>
      <c r="L102" s="264"/>
      <c r="M102" s="264"/>
      <c r="N102" s="264"/>
      <c r="O102" s="1272" t="s">
        <v>4816</v>
      </c>
    </row>
    <row r="103" spans="1:15">
      <c r="A103" s="259"/>
      <c r="B103" s="260"/>
      <c r="C103" s="261"/>
      <c r="D103" s="114"/>
      <c r="E103" s="108"/>
      <c r="F103" s="264"/>
      <c r="G103" s="264"/>
      <c r="H103" s="262"/>
      <c r="I103" s="60"/>
      <c r="J103" s="60"/>
      <c r="K103" s="60"/>
      <c r="L103" s="264"/>
      <c r="M103" s="264"/>
      <c r="N103" s="264"/>
      <c r="O103" s="1272" t="s">
        <v>4817</v>
      </c>
    </row>
    <row r="104" spans="1:15">
      <c r="A104" s="259"/>
      <c r="B104" s="260"/>
      <c r="C104" s="261"/>
      <c r="D104" s="114"/>
      <c r="E104" s="108"/>
      <c r="F104" s="264"/>
      <c r="G104" s="264"/>
      <c r="H104" s="262"/>
      <c r="I104" s="60"/>
      <c r="J104" s="60"/>
      <c r="K104" s="60"/>
      <c r="L104" s="264"/>
      <c r="M104" s="264"/>
      <c r="N104" s="264"/>
      <c r="O104" s="1272" t="s">
        <v>4818</v>
      </c>
    </row>
    <row r="105" spans="1:15">
      <c r="A105" s="259"/>
      <c r="B105" s="260"/>
      <c r="C105" s="261"/>
      <c r="D105" s="114"/>
      <c r="E105" s="108"/>
      <c r="F105" s="264"/>
      <c r="G105" s="264"/>
      <c r="H105" s="262"/>
      <c r="I105" s="60"/>
      <c r="J105" s="60"/>
      <c r="K105" s="60"/>
      <c r="L105" s="264"/>
      <c r="M105" s="264"/>
      <c r="N105" s="264"/>
      <c r="O105" s="1272" t="s">
        <v>4819</v>
      </c>
    </row>
    <row r="106" spans="1:15">
      <c r="A106" s="259"/>
      <c r="B106" s="260"/>
      <c r="C106" s="261"/>
      <c r="D106" s="114"/>
      <c r="E106" s="108"/>
      <c r="F106" s="264"/>
      <c r="G106" s="264"/>
      <c r="H106" s="262"/>
      <c r="I106" s="60"/>
      <c r="J106" s="60"/>
      <c r="K106" s="60"/>
      <c r="L106" s="264"/>
      <c r="M106" s="264"/>
      <c r="N106" s="264"/>
      <c r="O106" s="1272" t="s">
        <v>4820</v>
      </c>
    </row>
    <row r="107" spans="1:15">
      <c r="A107" s="259"/>
      <c r="B107" s="260"/>
      <c r="C107" s="261"/>
      <c r="D107" s="114"/>
      <c r="E107" s="108"/>
      <c r="F107" s="264"/>
      <c r="G107" s="264"/>
      <c r="H107" s="262"/>
      <c r="I107" s="60"/>
      <c r="J107" s="60"/>
      <c r="K107" s="60"/>
      <c r="L107" s="264"/>
      <c r="M107" s="264"/>
      <c r="N107" s="264"/>
      <c r="O107" s="1272" t="s">
        <v>4821</v>
      </c>
    </row>
    <row r="108" spans="1:15">
      <c r="A108" s="259"/>
      <c r="B108" s="260"/>
      <c r="C108" s="261"/>
      <c r="D108" s="114"/>
      <c r="E108" s="108"/>
      <c r="F108" s="264"/>
      <c r="G108" s="264"/>
      <c r="H108" s="262"/>
      <c r="I108" s="60"/>
      <c r="J108" s="60"/>
      <c r="K108" s="60"/>
      <c r="L108" s="264"/>
      <c r="M108" s="264"/>
      <c r="N108" s="264"/>
      <c r="O108" s="1272" t="s">
        <v>4822</v>
      </c>
    </row>
    <row r="109" spans="1:15">
      <c r="A109" s="259"/>
      <c r="B109" s="260"/>
      <c r="C109" s="261"/>
      <c r="D109" s="114"/>
      <c r="E109" s="108"/>
      <c r="F109" s="264"/>
      <c r="G109" s="264"/>
      <c r="H109" s="262"/>
      <c r="I109" s="60"/>
      <c r="J109" s="60"/>
      <c r="K109" s="60"/>
      <c r="L109" s="264"/>
      <c r="M109" s="264"/>
      <c r="N109" s="264"/>
      <c r="O109" s="1272" t="s">
        <v>4823</v>
      </c>
    </row>
    <row r="110" spans="1:15">
      <c r="A110" s="259"/>
      <c r="B110" s="260"/>
      <c r="C110" s="261"/>
      <c r="D110" s="114"/>
      <c r="E110" s="108"/>
      <c r="F110" s="264"/>
      <c r="G110" s="264"/>
      <c r="H110" s="262"/>
      <c r="I110" s="60"/>
      <c r="J110" s="60"/>
      <c r="K110" s="60"/>
      <c r="L110" s="264"/>
      <c r="M110" s="264"/>
      <c r="N110" s="264"/>
      <c r="O110" s="1272" t="s">
        <v>4824</v>
      </c>
    </row>
    <row r="111" spans="1:15">
      <c r="A111" s="259"/>
      <c r="B111" s="260"/>
      <c r="C111" s="261"/>
      <c r="D111" s="114"/>
      <c r="E111" s="108"/>
      <c r="F111" s="264"/>
      <c r="G111" s="264"/>
      <c r="H111" s="262"/>
      <c r="I111" s="60"/>
      <c r="J111" s="60"/>
      <c r="K111" s="60"/>
      <c r="L111" s="264"/>
      <c r="M111" s="264"/>
      <c r="N111" s="264"/>
      <c r="O111" s="1272" t="s">
        <v>4825</v>
      </c>
    </row>
    <row r="112" spans="1:15">
      <c r="A112" s="259"/>
      <c r="B112" s="260"/>
      <c r="C112" s="261"/>
      <c r="D112" s="114"/>
      <c r="E112" s="108"/>
      <c r="F112" s="264"/>
      <c r="G112" s="264"/>
      <c r="H112" s="262"/>
      <c r="I112" s="60"/>
      <c r="J112" s="60"/>
      <c r="K112" s="60"/>
      <c r="L112" s="264"/>
      <c r="M112" s="264"/>
      <c r="N112" s="264"/>
      <c r="O112" s="1272" t="s">
        <v>4826</v>
      </c>
    </row>
    <row r="113" spans="1:15">
      <c r="A113" s="259"/>
      <c r="B113" s="260"/>
      <c r="C113" s="261"/>
      <c r="D113" s="114"/>
      <c r="E113" s="108"/>
      <c r="F113" s="264"/>
      <c r="G113" s="264"/>
      <c r="H113" s="262"/>
      <c r="I113" s="60"/>
      <c r="J113" s="60"/>
      <c r="K113" s="60"/>
      <c r="L113" s="264"/>
      <c r="M113" s="264"/>
      <c r="N113" s="264"/>
      <c r="O113" s="1272" t="s">
        <v>4827</v>
      </c>
    </row>
    <row r="114" spans="1:15">
      <c r="A114" s="259"/>
      <c r="B114" s="260"/>
      <c r="C114" s="261"/>
      <c r="D114" s="114"/>
      <c r="E114" s="108"/>
      <c r="F114" s="264"/>
      <c r="G114" s="264"/>
      <c r="H114" s="262"/>
      <c r="I114" s="60"/>
      <c r="J114" s="60"/>
      <c r="K114" s="60"/>
      <c r="L114" s="264"/>
      <c r="M114" s="264"/>
      <c r="N114" s="264"/>
      <c r="O114" s="1272" t="s">
        <v>4828</v>
      </c>
    </row>
    <row r="115" spans="1:15">
      <c r="A115" s="259"/>
      <c r="B115" s="260"/>
      <c r="C115" s="261"/>
      <c r="D115" s="114"/>
      <c r="E115" s="108"/>
      <c r="F115" s="264"/>
      <c r="G115" s="264"/>
      <c r="H115" s="262"/>
      <c r="I115" s="60"/>
      <c r="J115" s="60"/>
      <c r="K115" s="60"/>
      <c r="L115" s="264"/>
      <c r="M115" s="264"/>
      <c r="N115" s="264"/>
      <c r="O115" s="1272" t="s">
        <v>4829</v>
      </c>
    </row>
    <row r="116" spans="1:15">
      <c r="A116" s="259"/>
      <c r="B116" s="260"/>
      <c r="C116" s="261"/>
      <c r="D116" s="114"/>
      <c r="E116" s="108"/>
      <c r="F116" s="264"/>
      <c r="G116" s="264"/>
      <c r="H116" s="262"/>
      <c r="I116" s="60"/>
      <c r="J116" s="60"/>
      <c r="K116" s="60"/>
      <c r="L116" s="264"/>
      <c r="M116" s="264"/>
      <c r="N116" s="264"/>
      <c r="O116" s="1272" t="s">
        <v>4830</v>
      </c>
    </row>
    <row r="117" spans="1:15">
      <c r="A117" s="259"/>
      <c r="B117" s="260"/>
      <c r="C117" s="261"/>
      <c r="D117" s="114"/>
      <c r="E117" s="108"/>
      <c r="F117" s="264"/>
      <c r="G117" s="264"/>
      <c r="H117" s="262"/>
      <c r="I117" s="60"/>
      <c r="J117" s="60"/>
      <c r="K117" s="60"/>
      <c r="L117" s="264"/>
      <c r="M117" s="264"/>
      <c r="N117" s="264"/>
      <c r="O117" s="1272" t="s">
        <v>4831</v>
      </c>
    </row>
    <row r="118" spans="1:15">
      <c r="H118" s="30"/>
      <c r="O118" s="28" t="s">
        <v>4832</v>
      </c>
    </row>
    <row r="119" spans="1:15">
      <c r="H119" s="30"/>
      <c r="O119" s="28" t="s">
        <v>4833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F232CA-BFC4-455D-90FD-E9E39AC62302}">
          <x14:formula1>
            <xm:f>'Liste D'!$N$2:$N$4</xm:f>
          </x14:formula1>
          <xm:sqref>D2:D119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9770-9697-4D70-932D-1D632852F918}">
  <sheetPr>
    <tabColor rgb="FFFF0000"/>
  </sheetPr>
  <dimension ref="A1:G60"/>
  <sheetViews>
    <sheetView topLeftCell="A40" workbookViewId="0">
      <selection activeCell="C67" sqref="C67"/>
    </sheetView>
  </sheetViews>
  <sheetFormatPr defaultRowHeight="15.75" customHeight="1"/>
  <cols>
    <col min="1" max="1" width="21.7109375" style="30" bestFit="1" customWidth="1"/>
    <col min="2" max="2" width="33.42578125" style="30" customWidth="1"/>
    <col min="3" max="3" width="38.140625" style="30" customWidth="1"/>
    <col min="4" max="4" width="51.85546875" style="30" customWidth="1"/>
    <col min="5" max="5" width="41.28515625" customWidth="1"/>
    <col min="6" max="6" width="80.85546875" customWidth="1"/>
  </cols>
  <sheetData>
    <row r="1" spans="1:7" s="64" customFormat="1">
      <c r="A1" s="1125" t="s">
        <v>4834</v>
      </c>
      <c r="B1" s="482" t="s">
        <v>4637</v>
      </c>
      <c r="C1" s="482" t="s">
        <v>4835</v>
      </c>
      <c r="D1" s="482" t="s">
        <v>4836</v>
      </c>
      <c r="E1" s="492" t="s">
        <v>4837</v>
      </c>
      <c r="F1" s="440" t="s">
        <v>908</v>
      </c>
      <c r="G1" s="1279" t="s">
        <v>20</v>
      </c>
    </row>
    <row r="2" spans="1:7" s="64" customFormat="1">
      <c r="A2" s="1126">
        <v>45295</v>
      </c>
      <c r="B2" s="483" t="s">
        <v>33</v>
      </c>
      <c r="C2" s="483" t="s">
        <v>4838</v>
      </c>
      <c r="D2" s="483" t="s">
        <v>66</v>
      </c>
      <c r="E2" s="485" t="s">
        <v>131</v>
      </c>
      <c r="F2" s="486" t="s">
        <v>4839</v>
      </c>
      <c r="G2" s="1273" t="s">
        <v>4840</v>
      </c>
    </row>
    <row r="3" spans="1:7" s="124" customFormat="1">
      <c r="A3" s="1127">
        <v>45335</v>
      </c>
      <c r="B3" s="483" t="s">
        <v>81</v>
      </c>
      <c r="C3" s="484" t="s">
        <v>4841</v>
      </c>
      <c r="D3" s="483" t="s">
        <v>66</v>
      </c>
      <c r="E3" s="485" t="s">
        <v>131</v>
      </c>
      <c r="F3" s="487" t="s">
        <v>4842</v>
      </c>
      <c r="G3" s="1274" t="s">
        <v>4843</v>
      </c>
    </row>
    <row r="4" spans="1:7" s="124" customFormat="1">
      <c r="A4" s="1126">
        <v>45382</v>
      </c>
      <c r="B4" s="483" t="s">
        <v>81</v>
      </c>
      <c r="C4" s="483" t="s">
        <v>4844</v>
      </c>
      <c r="D4" s="483" t="s">
        <v>66</v>
      </c>
      <c r="E4" s="485" t="s">
        <v>107</v>
      </c>
      <c r="F4" s="486" t="s">
        <v>405</v>
      </c>
      <c r="G4" s="1273" t="s">
        <v>4845</v>
      </c>
    </row>
    <row r="5" spans="1:7" s="124" customFormat="1" ht="96.75">
      <c r="A5" s="1127">
        <v>45387</v>
      </c>
      <c r="B5" s="483" t="s">
        <v>33</v>
      </c>
      <c r="C5" s="484" t="s">
        <v>4838</v>
      </c>
      <c r="D5" s="483" t="s">
        <v>66</v>
      </c>
      <c r="E5" s="485" t="s">
        <v>131</v>
      </c>
      <c r="F5" s="488" t="s">
        <v>4846</v>
      </c>
      <c r="G5" s="1275" t="s">
        <v>4847</v>
      </c>
    </row>
    <row r="6" spans="1:7" ht="45.75" customHeight="1">
      <c r="A6" s="1126">
        <v>45435</v>
      </c>
      <c r="B6" s="483" t="s">
        <v>87</v>
      </c>
      <c r="C6" s="483" t="s">
        <v>4848</v>
      </c>
      <c r="D6" s="483" t="s">
        <v>66</v>
      </c>
      <c r="E6" s="485" t="s">
        <v>107</v>
      </c>
      <c r="F6" s="489" t="s">
        <v>4849</v>
      </c>
      <c r="G6" s="1276" t="s">
        <v>4850</v>
      </c>
    </row>
    <row r="7" spans="1:7" ht="28.5" customHeight="1">
      <c r="A7" s="1127">
        <v>45444</v>
      </c>
      <c r="B7" s="483" t="s">
        <v>65</v>
      </c>
      <c r="C7" s="484" t="s">
        <v>4851</v>
      </c>
      <c r="D7" s="483" t="s">
        <v>53</v>
      </c>
      <c r="E7" s="485" t="s">
        <v>88</v>
      </c>
      <c r="F7" s="488" t="s">
        <v>4852</v>
      </c>
      <c r="G7" s="1275" t="s">
        <v>4853</v>
      </c>
    </row>
    <row r="8" spans="1:7" ht="33.75" customHeight="1">
      <c r="A8" s="1126">
        <v>45444</v>
      </c>
      <c r="B8" s="483" t="s">
        <v>75</v>
      </c>
      <c r="C8" s="483" t="s">
        <v>4851</v>
      </c>
      <c r="D8" s="483" t="s">
        <v>53</v>
      </c>
      <c r="E8" s="485" t="s">
        <v>88</v>
      </c>
      <c r="F8" s="489" t="s">
        <v>4854</v>
      </c>
      <c r="G8" s="1276" t="s">
        <v>4855</v>
      </c>
    </row>
    <row r="9" spans="1:7" ht="24.75" customHeight="1">
      <c r="A9" s="1127">
        <v>45453</v>
      </c>
      <c r="B9" s="483" t="s">
        <v>65</v>
      </c>
      <c r="C9" s="484" t="s">
        <v>4856</v>
      </c>
      <c r="D9" s="483" t="s">
        <v>53</v>
      </c>
      <c r="E9" s="485" t="s">
        <v>88</v>
      </c>
      <c r="F9" s="488" t="s">
        <v>4857</v>
      </c>
      <c r="G9" s="1275" t="s">
        <v>4858</v>
      </c>
    </row>
    <row r="10" spans="1:7" ht="36" customHeight="1">
      <c r="A10" s="1126">
        <v>45469</v>
      </c>
      <c r="B10" s="483" t="s">
        <v>87</v>
      </c>
      <c r="C10" s="483" t="s">
        <v>4859</v>
      </c>
      <c r="D10" s="483" t="s">
        <v>76</v>
      </c>
      <c r="E10" s="485" t="s">
        <v>123</v>
      </c>
      <c r="F10" s="489" t="s">
        <v>4860</v>
      </c>
      <c r="G10" s="1280" t="s">
        <v>4861</v>
      </c>
    </row>
    <row r="11" spans="1:7" ht="30.75" customHeight="1">
      <c r="A11" s="1127">
        <v>45483</v>
      </c>
      <c r="B11" s="483" t="s">
        <v>33</v>
      </c>
      <c r="C11" s="484" t="s">
        <v>4862</v>
      </c>
      <c r="D11" s="483" t="s">
        <v>53</v>
      </c>
      <c r="E11" s="485" t="s">
        <v>88</v>
      </c>
      <c r="F11" s="488" t="s">
        <v>4863</v>
      </c>
      <c r="G11" s="1275" t="s">
        <v>4864</v>
      </c>
    </row>
    <row r="12" spans="1:7" ht="24.75" customHeight="1">
      <c r="A12" s="1126">
        <v>45511</v>
      </c>
      <c r="B12" s="483" t="s">
        <v>33</v>
      </c>
      <c r="C12" s="483" t="s">
        <v>4865</v>
      </c>
      <c r="D12" s="483" t="s">
        <v>53</v>
      </c>
      <c r="E12" s="485" t="s">
        <v>88</v>
      </c>
      <c r="F12" s="489" t="s">
        <v>4866</v>
      </c>
      <c r="G12" s="1276" t="s">
        <v>4867</v>
      </c>
    </row>
    <row r="13" spans="1:7" ht="96.75">
      <c r="A13" s="1127">
        <v>45518</v>
      </c>
      <c r="B13" s="483" t="s">
        <v>75</v>
      </c>
      <c r="C13" s="484" t="s">
        <v>4868</v>
      </c>
      <c r="D13" s="483" t="s">
        <v>53</v>
      </c>
      <c r="E13" s="485" t="s">
        <v>88</v>
      </c>
      <c r="F13" s="488" t="s">
        <v>4869</v>
      </c>
      <c r="G13" s="1275" t="s">
        <v>4870</v>
      </c>
    </row>
    <row r="14" spans="1:7" ht="96.75">
      <c r="A14" s="1126">
        <v>45519</v>
      </c>
      <c r="B14" s="483" t="s">
        <v>81</v>
      </c>
      <c r="C14" s="483" t="s">
        <v>4871</v>
      </c>
      <c r="D14" s="483" t="s">
        <v>66</v>
      </c>
      <c r="E14" s="485" t="s">
        <v>107</v>
      </c>
      <c r="F14" s="489" t="s">
        <v>4872</v>
      </c>
      <c r="G14" s="1276" t="s">
        <v>4873</v>
      </c>
    </row>
    <row r="15" spans="1:7" ht="96.75">
      <c r="A15" s="1127">
        <v>45524</v>
      </c>
      <c r="B15" s="483" t="s">
        <v>87</v>
      </c>
      <c r="C15" s="484" t="s">
        <v>4874</v>
      </c>
      <c r="D15" s="483" t="s">
        <v>66</v>
      </c>
      <c r="E15" s="485" t="s">
        <v>103</v>
      </c>
      <c r="F15" s="488" t="s">
        <v>4875</v>
      </c>
      <c r="G15" s="1275" t="s">
        <v>4876</v>
      </c>
    </row>
    <row r="16" spans="1:7" ht="96.75">
      <c r="A16" s="1126">
        <v>45537</v>
      </c>
      <c r="B16" s="483" t="s">
        <v>75</v>
      </c>
      <c r="C16" s="483" t="s">
        <v>4877</v>
      </c>
      <c r="D16" s="483" t="s">
        <v>53</v>
      </c>
      <c r="E16" s="485" t="s">
        <v>88</v>
      </c>
      <c r="F16" s="489" t="s">
        <v>4878</v>
      </c>
      <c r="G16" s="1276" t="s">
        <v>4879</v>
      </c>
    </row>
    <row r="17" spans="1:7" ht="96.75">
      <c r="A17" s="1127">
        <v>45540</v>
      </c>
      <c r="B17" s="483" t="s">
        <v>33</v>
      </c>
      <c r="C17" s="484" t="s">
        <v>4880</v>
      </c>
      <c r="D17" s="483" t="s">
        <v>76</v>
      </c>
      <c r="E17" s="485" t="s">
        <v>111</v>
      </c>
      <c r="F17" s="488" t="s">
        <v>4881</v>
      </c>
      <c r="G17" s="1275" t="s">
        <v>4882</v>
      </c>
    </row>
    <row r="18" spans="1:7" ht="81">
      <c r="A18" s="1126">
        <v>45541</v>
      </c>
      <c r="B18" s="483" t="s">
        <v>33</v>
      </c>
      <c r="C18" s="483" t="s">
        <v>4883</v>
      </c>
      <c r="D18" s="483" t="s">
        <v>53</v>
      </c>
      <c r="E18" s="485" t="s">
        <v>88</v>
      </c>
      <c r="F18" s="489" t="s">
        <v>4884</v>
      </c>
      <c r="G18" s="1276" t="s">
        <v>4885</v>
      </c>
    </row>
    <row r="19" spans="1:7" ht="96.75">
      <c r="A19" s="1127">
        <v>45541</v>
      </c>
      <c r="B19" s="483" t="s">
        <v>75</v>
      </c>
      <c r="C19" s="484" t="s">
        <v>4883</v>
      </c>
      <c r="D19" s="483" t="s">
        <v>53</v>
      </c>
      <c r="E19" s="485" t="s">
        <v>88</v>
      </c>
      <c r="F19" s="488" t="s">
        <v>4886</v>
      </c>
      <c r="G19" s="1275" t="s">
        <v>4887</v>
      </c>
    </row>
    <row r="20" spans="1:7" ht="96.75">
      <c r="A20" s="1126">
        <v>45552</v>
      </c>
      <c r="B20" s="483" t="s">
        <v>87</v>
      </c>
      <c r="C20" s="483" t="s">
        <v>4888</v>
      </c>
      <c r="D20" s="483" t="s">
        <v>53</v>
      </c>
      <c r="E20" s="485" t="s">
        <v>88</v>
      </c>
      <c r="F20" s="489" t="s">
        <v>4889</v>
      </c>
      <c r="G20" s="1276" t="s">
        <v>4890</v>
      </c>
    </row>
    <row r="21" spans="1:7" ht="25.5" customHeight="1">
      <c r="A21" s="1127">
        <v>45553</v>
      </c>
      <c r="B21" s="483" t="s">
        <v>81</v>
      </c>
      <c r="C21" s="484" t="s">
        <v>4891</v>
      </c>
      <c r="D21" s="483" t="s">
        <v>66</v>
      </c>
      <c r="E21" s="485" t="s">
        <v>103</v>
      </c>
      <c r="F21" s="490" t="s">
        <v>4892</v>
      </c>
      <c r="G21" s="1277" t="s">
        <v>4893</v>
      </c>
    </row>
    <row r="22" spans="1:7" ht="41.25" customHeight="1">
      <c r="A22" s="1126">
        <v>45553</v>
      </c>
      <c r="B22" s="483" t="s">
        <v>33</v>
      </c>
      <c r="C22" s="483" t="s">
        <v>4894</v>
      </c>
      <c r="D22" s="483" t="s">
        <v>76</v>
      </c>
      <c r="E22" s="485" t="s">
        <v>118</v>
      </c>
      <c r="F22" s="491" t="s">
        <v>4895</v>
      </c>
      <c r="G22" s="1278" t="s">
        <v>4896</v>
      </c>
    </row>
    <row r="23" spans="1:7" ht="36.75" customHeight="1">
      <c r="A23" s="1127">
        <v>45565</v>
      </c>
      <c r="B23" s="483" t="s">
        <v>81</v>
      </c>
      <c r="C23" s="484" t="s">
        <v>4897</v>
      </c>
      <c r="D23" s="483" t="s">
        <v>66</v>
      </c>
      <c r="E23" s="485" t="s">
        <v>103</v>
      </c>
      <c r="F23" s="490" t="s">
        <v>4898</v>
      </c>
      <c r="G23" s="1277" t="s">
        <v>4899</v>
      </c>
    </row>
    <row r="24" spans="1:7" ht="51" customHeight="1">
      <c r="A24" s="1126">
        <v>45575</v>
      </c>
      <c r="B24" s="483" t="s">
        <v>75</v>
      </c>
      <c r="C24" s="483" t="s">
        <v>4900</v>
      </c>
      <c r="D24" s="483" t="s">
        <v>76</v>
      </c>
      <c r="E24" s="485" t="s">
        <v>88</v>
      </c>
      <c r="F24" s="491" t="s">
        <v>4901</v>
      </c>
      <c r="G24" s="1278" t="s">
        <v>4902</v>
      </c>
    </row>
    <row r="25" spans="1:7" ht="38.25" customHeight="1">
      <c r="A25" s="1127">
        <v>45600</v>
      </c>
      <c r="B25" s="483" t="s">
        <v>33</v>
      </c>
      <c r="C25" s="484" t="s">
        <v>4903</v>
      </c>
      <c r="D25" s="483" t="s">
        <v>76</v>
      </c>
      <c r="E25" s="485" t="s">
        <v>67</v>
      </c>
      <c r="F25" s="490" t="s">
        <v>4904</v>
      </c>
      <c r="G25" s="1277" t="s">
        <v>4905</v>
      </c>
    </row>
    <row r="26" spans="1:7" ht="39.75" customHeight="1">
      <c r="A26" s="1126">
        <v>45617</v>
      </c>
      <c r="B26" s="483" t="s">
        <v>33</v>
      </c>
      <c r="C26" s="483" t="s">
        <v>4838</v>
      </c>
      <c r="D26" s="483" t="s">
        <v>76</v>
      </c>
      <c r="E26" s="485" t="s">
        <v>99</v>
      </c>
      <c r="F26" s="489" t="s">
        <v>4906</v>
      </c>
      <c r="G26" s="1276" t="s">
        <v>4907</v>
      </c>
    </row>
    <row r="27" spans="1:7" ht="42.75" customHeight="1">
      <c r="A27" s="1127">
        <v>45638</v>
      </c>
      <c r="B27" s="483" t="s">
        <v>33</v>
      </c>
      <c r="C27" s="484" t="s">
        <v>4838</v>
      </c>
      <c r="D27" s="483" t="s">
        <v>66</v>
      </c>
      <c r="E27" s="485" t="s">
        <v>131</v>
      </c>
      <c r="F27" s="489" t="s">
        <v>4908</v>
      </c>
      <c r="G27" s="1276" t="s">
        <v>4909</v>
      </c>
    </row>
    <row r="28" spans="1:7" ht="32.25" customHeight="1">
      <c r="A28" s="1128">
        <v>45638</v>
      </c>
      <c r="B28" s="483" t="s">
        <v>93</v>
      </c>
      <c r="C28" s="601" t="s">
        <v>4910</v>
      </c>
      <c r="D28" s="483" t="s">
        <v>34</v>
      </c>
      <c r="E28" s="485" t="s">
        <v>82</v>
      </c>
      <c r="F28" s="489" t="s">
        <v>4911</v>
      </c>
      <c r="G28" s="1276" t="s">
        <v>4912</v>
      </c>
    </row>
    <row r="29" spans="1:7" ht="48" customHeight="1">
      <c r="A29" s="1128">
        <v>45673</v>
      </c>
      <c r="B29" s="483" t="s">
        <v>87</v>
      </c>
      <c r="C29" s="601" t="s">
        <v>4848</v>
      </c>
      <c r="D29" s="483" t="s">
        <v>66</v>
      </c>
      <c r="E29" s="485" t="s">
        <v>107</v>
      </c>
      <c r="F29" s="489" t="s">
        <v>4913</v>
      </c>
      <c r="G29" s="1276" t="s">
        <v>4914</v>
      </c>
    </row>
    <row r="30" spans="1:7" ht="26.25" customHeight="1">
      <c r="A30" s="1129">
        <v>45707</v>
      </c>
      <c r="B30" s="730" t="s">
        <v>81</v>
      </c>
      <c r="C30" s="731" t="s">
        <v>4915</v>
      </c>
      <c r="D30" s="730" t="s">
        <v>76</v>
      </c>
      <c r="E30" s="732" t="s">
        <v>123</v>
      </c>
      <c r="F30" s="733" t="s">
        <v>4916</v>
      </c>
      <c r="G30" s="1276" t="s">
        <v>4917</v>
      </c>
    </row>
    <row r="31" spans="1:7" ht="39.75" customHeight="1">
      <c r="A31" s="1129">
        <v>45716</v>
      </c>
      <c r="B31" s="730" t="s">
        <v>33</v>
      </c>
      <c r="C31" s="753" t="s">
        <v>4838</v>
      </c>
      <c r="D31" s="730" t="s">
        <v>66</v>
      </c>
      <c r="E31" s="732" t="s">
        <v>131</v>
      </c>
      <c r="F31" s="733" t="s">
        <v>4918</v>
      </c>
      <c r="G31" s="1276" t="s">
        <v>4919</v>
      </c>
    </row>
    <row r="32" spans="1:7" ht="15.75" customHeight="1">
      <c r="A32" s="1129">
        <v>45720</v>
      </c>
      <c r="B32" s="730" t="s">
        <v>81</v>
      </c>
      <c r="C32" s="731" t="s">
        <v>4891</v>
      </c>
      <c r="D32" s="730" t="s">
        <v>66</v>
      </c>
      <c r="E32" s="732" t="s">
        <v>131</v>
      </c>
      <c r="F32" s="733" t="s">
        <v>4920</v>
      </c>
      <c r="G32" s="1276" t="s">
        <v>4921</v>
      </c>
    </row>
    <row r="33" spans="1:7" s="754" customFormat="1" ht="33.75" customHeight="1">
      <c r="A33" s="1129">
        <v>45723</v>
      </c>
      <c r="B33" s="730" t="s">
        <v>33</v>
      </c>
      <c r="C33" s="753" t="s">
        <v>4838</v>
      </c>
      <c r="D33" s="730" t="s">
        <v>66</v>
      </c>
      <c r="E33" s="732" t="s">
        <v>131</v>
      </c>
      <c r="F33" s="733" t="s">
        <v>4922</v>
      </c>
      <c r="G33" s="1276" t="s">
        <v>4923</v>
      </c>
    </row>
    <row r="34" spans="1:7" ht="44.25" customHeight="1">
      <c r="A34" s="1129">
        <v>45737</v>
      </c>
      <c r="B34" s="730" t="s">
        <v>33</v>
      </c>
      <c r="C34" s="753" t="s">
        <v>4838</v>
      </c>
      <c r="D34" s="730" t="s">
        <v>66</v>
      </c>
      <c r="E34" s="732" t="s">
        <v>131</v>
      </c>
      <c r="F34" s="733" t="s">
        <v>4924</v>
      </c>
      <c r="G34" s="1276" t="s">
        <v>4925</v>
      </c>
    </row>
    <row r="35" spans="1:7" ht="42" customHeight="1">
      <c r="A35" s="1129">
        <v>45743</v>
      </c>
      <c r="B35" s="730" t="s">
        <v>75</v>
      </c>
      <c r="C35" s="753" t="s">
        <v>4838</v>
      </c>
      <c r="D35" s="730" t="s">
        <v>66</v>
      </c>
      <c r="E35" s="732" t="s">
        <v>131</v>
      </c>
      <c r="F35" s="733" t="s">
        <v>4926</v>
      </c>
      <c r="G35" s="1276" t="s">
        <v>4927</v>
      </c>
    </row>
    <row r="36" spans="1:7" ht="42" customHeight="1">
      <c r="A36" s="1129">
        <v>45754</v>
      </c>
      <c r="B36" s="730" t="s">
        <v>33</v>
      </c>
      <c r="C36" s="753" t="s">
        <v>4838</v>
      </c>
      <c r="D36" s="730" t="s">
        <v>66</v>
      </c>
      <c r="E36" s="732" t="s">
        <v>131</v>
      </c>
      <c r="F36" s="733" t="s">
        <v>4928</v>
      </c>
      <c r="G36" s="1276" t="s">
        <v>4929</v>
      </c>
    </row>
    <row r="37" spans="1:7" ht="69" customHeight="1">
      <c r="A37" s="1129">
        <v>45758</v>
      </c>
      <c r="B37" s="730" t="s">
        <v>81</v>
      </c>
      <c r="C37" s="753" t="s">
        <v>4930</v>
      </c>
      <c r="D37" s="730" t="s">
        <v>66</v>
      </c>
      <c r="E37" s="732" t="s">
        <v>131</v>
      </c>
      <c r="F37" s="733" t="s">
        <v>4931</v>
      </c>
      <c r="G37" s="1276" t="s">
        <v>4932</v>
      </c>
    </row>
    <row r="38" spans="1:7" ht="41.25" customHeight="1">
      <c r="A38" s="1129">
        <v>45761</v>
      </c>
      <c r="B38" s="730" t="s">
        <v>81</v>
      </c>
      <c r="C38" s="753" t="s">
        <v>4859</v>
      </c>
      <c r="D38" s="730" t="s">
        <v>66</v>
      </c>
      <c r="E38" s="732" t="s">
        <v>131</v>
      </c>
      <c r="F38" s="733" t="s">
        <v>4933</v>
      </c>
      <c r="G38" s="1276" t="s">
        <v>4934</v>
      </c>
    </row>
    <row r="39" spans="1:7" ht="43.5" customHeight="1">
      <c r="A39" s="1129">
        <v>45761</v>
      </c>
      <c r="B39" s="730" t="s">
        <v>33</v>
      </c>
      <c r="C39" s="753" t="s">
        <v>4838</v>
      </c>
      <c r="D39" s="730" t="s">
        <v>66</v>
      </c>
      <c r="E39" s="732" t="s">
        <v>131</v>
      </c>
      <c r="F39" s="733" t="s">
        <v>4935</v>
      </c>
      <c r="G39" s="1276" t="s">
        <v>4936</v>
      </c>
    </row>
    <row r="40" spans="1:7" ht="15.75" customHeight="1">
      <c r="A40" s="1129">
        <v>45761</v>
      </c>
      <c r="B40" s="730" t="s">
        <v>33</v>
      </c>
      <c r="C40" s="753" t="s">
        <v>4838</v>
      </c>
      <c r="D40" s="730" t="s">
        <v>66</v>
      </c>
      <c r="E40" s="732" t="s">
        <v>131</v>
      </c>
      <c r="F40" s="733" t="s">
        <v>4937</v>
      </c>
      <c r="G40" s="1276" t="s">
        <v>4938</v>
      </c>
    </row>
    <row r="41" spans="1:7" ht="29.25" customHeight="1">
      <c r="A41" s="1129">
        <v>45779</v>
      </c>
      <c r="B41" s="730" t="s">
        <v>81</v>
      </c>
      <c r="C41" s="753" t="s">
        <v>4871</v>
      </c>
      <c r="D41" s="730" t="s">
        <v>66</v>
      </c>
      <c r="E41" s="732" t="s">
        <v>123</v>
      </c>
      <c r="F41" s="733" t="s">
        <v>4939</v>
      </c>
      <c r="G41" s="1276" t="s">
        <v>4940</v>
      </c>
    </row>
    <row r="42" spans="1:7" ht="27.75" customHeight="1">
      <c r="A42" s="1129">
        <v>45779</v>
      </c>
      <c r="B42" s="730" t="s">
        <v>93</v>
      </c>
      <c r="C42" s="753" t="s">
        <v>4941</v>
      </c>
      <c r="D42" s="730" t="s">
        <v>66</v>
      </c>
      <c r="E42" s="732" t="s">
        <v>131</v>
      </c>
      <c r="F42" s="733" t="s">
        <v>4942</v>
      </c>
      <c r="G42" s="1276" t="s">
        <v>4943</v>
      </c>
    </row>
    <row r="43" spans="1:7" ht="15.75" customHeight="1">
      <c r="A43" s="1129">
        <v>45797</v>
      </c>
      <c r="B43" s="730" t="s">
        <v>81</v>
      </c>
      <c r="C43" s="753" t="s">
        <v>4944</v>
      </c>
      <c r="D43" s="730" t="s">
        <v>66</v>
      </c>
      <c r="E43" s="732" t="s">
        <v>107</v>
      </c>
      <c r="F43" s="733" t="s">
        <v>4945</v>
      </c>
      <c r="G43" s="1276" t="s">
        <v>4946</v>
      </c>
    </row>
    <row r="44" spans="1:7" ht="15.75" customHeight="1">
      <c r="A44" s="1129">
        <v>45819</v>
      </c>
      <c r="B44" s="730" t="s">
        <v>65</v>
      </c>
      <c r="C44" s="753" t="s">
        <v>4947</v>
      </c>
      <c r="D44" s="730" t="s">
        <v>53</v>
      </c>
      <c r="E44" s="732" t="s">
        <v>88</v>
      </c>
      <c r="F44" s="733" t="s">
        <v>4948</v>
      </c>
      <c r="G44" s="1276" t="s">
        <v>4949</v>
      </c>
    </row>
    <row r="45" spans="1:7" ht="35.25" customHeight="1">
      <c r="A45" s="1129">
        <v>45831</v>
      </c>
      <c r="B45" s="730" t="s">
        <v>33</v>
      </c>
      <c r="C45" s="753" t="s">
        <v>4838</v>
      </c>
      <c r="D45" s="730" t="s">
        <v>66</v>
      </c>
      <c r="E45" s="732" t="s">
        <v>103</v>
      </c>
      <c r="F45" s="733" t="s">
        <v>4950</v>
      </c>
      <c r="G45" s="1276" t="s">
        <v>4951</v>
      </c>
    </row>
    <row r="46" spans="1:7" ht="25.5" customHeight="1">
      <c r="A46" s="1129">
        <v>45835</v>
      </c>
      <c r="B46" s="730" t="s">
        <v>81</v>
      </c>
      <c r="C46" s="753" t="s">
        <v>4952</v>
      </c>
      <c r="D46" s="730" t="s">
        <v>76</v>
      </c>
      <c r="E46" s="732" t="s">
        <v>116</v>
      </c>
      <c r="F46" s="733" t="s">
        <v>4953</v>
      </c>
      <c r="G46" s="1276" t="s">
        <v>4954</v>
      </c>
    </row>
    <row r="47" spans="1:7" ht="32.25" customHeight="1">
      <c r="A47" s="1129">
        <v>45839</v>
      </c>
      <c r="B47" s="730" t="s">
        <v>65</v>
      </c>
      <c r="C47" s="753" t="s">
        <v>4955</v>
      </c>
      <c r="D47" s="730" t="s">
        <v>66</v>
      </c>
      <c r="E47" s="732" t="s">
        <v>131</v>
      </c>
      <c r="F47" s="733" t="s">
        <v>4956</v>
      </c>
      <c r="G47" s="1276" t="s">
        <v>4957</v>
      </c>
    </row>
    <row r="48" spans="1:7" ht="39" customHeight="1">
      <c r="A48" s="1129">
        <v>45840</v>
      </c>
      <c r="B48" s="730" t="s">
        <v>65</v>
      </c>
      <c r="C48" s="753" t="s">
        <v>4958</v>
      </c>
      <c r="D48" s="730" t="s">
        <v>66</v>
      </c>
      <c r="E48" s="732" t="s">
        <v>131</v>
      </c>
      <c r="F48" s="733" t="s">
        <v>4959</v>
      </c>
      <c r="G48" s="1276" t="s">
        <v>4960</v>
      </c>
    </row>
    <row r="49" spans="1:7" ht="46.5" customHeight="1">
      <c r="A49" s="1129">
        <v>45848</v>
      </c>
      <c r="B49" s="730" t="s">
        <v>65</v>
      </c>
      <c r="C49" s="753" t="s">
        <v>4891</v>
      </c>
      <c r="D49" s="730" t="s">
        <v>66</v>
      </c>
      <c r="E49" s="732" t="s">
        <v>131</v>
      </c>
      <c r="F49" s="733" t="s">
        <v>4961</v>
      </c>
      <c r="G49" s="1276" t="s">
        <v>4962</v>
      </c>
    </row>
    <row r="50" spans="1:7" ht="36.75" customHeight="1">
      <c r="A50" s="1129">
        <v>45862</v>
      </c>
      <c r="B50" s="730" t="s">
        <v>65</v>
      </c>
      <c r="C50" s="753" t="s">
        <v>4963</v>
      </c>
      <c r="D50" s="730" t="s">
        <v>66</v>
      </c>
      <c r="E50" s="732" t="s">
        <v>131</v>
      </c>
      <c r="F50" s="733" t="s">
        <v>4964</v>
      </c>
      <c r="G50" s="1276" t="s">
        <v>4965</v>
      </c>
    </row>
    <row r="51" spans="1:7" ht="15.75" customHeight="1">
      <c r="A51" s="1129">
        <v>45897</v>
      </c>
      <c r="B51" s="730" t="s">
        <v>52</v>
      </c>
      <c r="C51" s="753" t="s">
        <v>4910</v>
      </c>
      <c r="D51" s="730" t="s">
        <v>76</v>
      </c>
      <c r="E51" s="732" t="s">
        <v>121</v>
      </c>
      <c r="F51" s="733" t="s">
        <v>4966</v>
      </c>
      <c r="G51" s="1276" t="s">
        <v>4967</v>
      </c>
    </row>
    <row r="52" spans="1:7" ht="26.25" customHeight="1">
      <c r="A52" s="1129">
        <v>45911</v>
      </c>
      <c r="B52" s="730" t="s">
        <v>65</v>
      </c>
      <c r="C52" s="753" t="s">
        <v>4968</v>
      </c>
      <c r="D52" s="730" t="s">
        <v>53</v>
      </c>
      <c r="E52" s="732" t="s">
        <v>88</v>
      </c>
      <c r="F52" s="733" t="s">
        <v>4969</v>
      </c>
      <c r="G52" s="1276" t="s">
        <v>4970</v>
      </c>
    </row>
    <row r="53" spans="1:7" ht="32.25" customHeight="1">
      <c r="A53" s="1129">
        <v>45922</v>
      </c>
      <c r="B53" s="730" t="s">
        <v>65</v>
      </c>
      <c r="C53" s="753" t="s">
        <v>4971</v>
      </c>
      <c r="D53" s="730" t="s">
        <v>53</v>
      </c>
      <c r="E53" s="732" t="s">
        <v>88</v>
      </c>
      <c r="F53" s="733" t="s">
        <v>4972</v>
      </c>
      <c r="G53" s="1276" t="s">
        <v>4973</v>
      </c>
    </row>
    <row r="54" spans="1:7" ht="23.25" customHeight="1">
      <c r="A54" s="1129">
        <v>45938</v>
      </c>
      <c r="B54" s="730" t="s">
        <v>93</v>
      </c>
      <c r="C54" s="753" t="s">
        <v>4910</v>
      </c>
      <c r="D54" s="730" t="s">
        <v>76</v>
      </c>
      <c r="E54" s="732" t="s">
        <v>114</v>
      </c>
      <c r="F54" s="733" t="s">
        <v>4974</v>
      </c>
      <c r="G54" s="1276" t="s">
        <v>4975</v>
      </c>
    </row>
    <row r="55" spans="1:7" ht="15.75" customHeight="1">
      <c r="A55" s="1129">
        <v>45943</v>
      </c>
      <c r="B55" s="730" t="s">
        <v>52</v>
      </c>
      <c r="C55" s="753" t="s">
        <v>4910</v>
      </c>
      <c r="D55" s="730" t="s">
        <v>53</v>
      </c>
      <c r="E55" s="732" t="s">
        <v>88</v>
      </c>
      <c r="F55" s="733" t="s">
        <v>4976</v>
      </c>
      <c r="G55" s="1276" t="s">
        <v>4977</v>
      </c>
    </row>
    <row r="56" spans="1:7" ht="34.5" customHeight="1">
      <c r="A56" s="1129">
        <v>45974</v>
      </c>
      <c r="B56" s="730" t="s">
        <v>81</v>
      </c>
      <c r="C56" s="753" t="s">
        <v>4859</v>
      </c>
      <c r="D56" s="730" t="s">
        <v>53</v>
      </c>
      <c r="E56" s="732" t="s">
        <v>88</v>
      </c>
      <c r="F56" s="733" t="s">
        <v>4978</v>
      </c>
      <c r="G56" s="1276" t="s">
        <v>4979</v>
      </c>
    </row>
    <row r="57" spans="1:7" ht="52.5" customHeight="1">
      <c r="A57" s="1129">
        <v>46043</v>
      </c>
      <c r="B57" s="730" t="s">
        <v>98</v>
      </c>
      <c r="C57" s="753" t="s">
        <v>4980</v>
      </c>
      <c r="D57" s="730" t="s">
        <v>66</v>
      </c>
      <c r="E57" s="732" t="s">
        <v>131</v>
      </c>
      <c r="F57" s="733" t="s">
        <v>4981</v>
      </c>
      <c r="G57" s="1276" t="s">
        <v>4982</v>
      </c>
    </row>
    <row r="58" spans="1:7" ht="37.5" customHeight="1">
      <c r="A58" s="1129">
        <v>46045</v>
      </c>
      <c r="B58" s="730" t="s">
        <v>98</v>
      </c>
      <c r="C58" s="753" t="s">
        <v>4838</v>
      </c>
      <c r="D58" s="730" t="s">
        <v>66</v>
      </c>
      <c r="E58" s="732" t="s">
        <v>131</v>
      </c>
      <c r="F58" s="733" t="s">
        <v>4983</v>
      </c>
      <c r="G58" s="1276" t="s">
        <v>4984</v>
      </c>
    </row>
    <row r="59" spans="1:7" ht="15.75" customHeight="1">
      <c r="A59" s="1129">
        <v>46055</v>
      </c>
      <c r="B59" s="730" t="s">
        <v>81</v>
      </c>
      <c r="C59" s="753" t="s">
        <v>4844</v>
      </c>
      <c r="D59" s="730" t="s">
        <v>66</v>
      </c>
      <c r="E59" s="732" t="s">
        <v>131</v>
      </c>
      <c r="F59" s="733" t="s">
        <v>4985</v>
      </c>
      <c r="G59" s="1276" t="s">
        <v>4986</v>
      </c>
    </row>
    <row r="60" spans="1:7" ht="29.25" customHeight="1">
      <c r="A60" s="1129">
        <v>46079</v>
      </c>
      <c r="B60" s="730" t="s">
        <v>4987</v>
      </c>
      <c r="C60" s="753" t="s">
        <v>4988</v>
      </c>
      <c r="D60" s="730" t="s">
        <v>53</v>
      </c>
      <c r="E60" s="732" t="s">
        <v>88</v>
      </c>
      <c r="F60" s="733" t="s">
        <v>4989</v>
      </c>
      <c r="G60" s="1318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F82DDAA-E8B5-4206-A9A0-D6C5E15586E6}">
          <x14:formula1>
            <xm:f>'Liste D'!$Q$2:$Q$8</xm:f>
          </x14:formula1>
          <xm:sqref>B2:B56</xm:sqref>
        </x14:dataValidation>
        <x14:dataValidation type="list" allowBlank="1" showInputMessage="1" showErrorMessage="1" xr:uid="{9B68D37B-CB75-4493-9A2A-CC8A7FA1AC49}">
          <x14:formula1>
            <xm:f>'Liste D'!$R$2:$R$5</xm:f>
          </x14:formula1>
          <xm:sqref>D2:D60</xm:sqref>
        </x14:dataValidation>
        <x14:dataValidation type="list" allowBlank="1" showInputMessage="1" showErrorMessage="1" xr:uid="{CE621E18-8AC3-4C3B-9514-179ABB430A47}">
          <x14:formula1>
            <xm:f>'Liste D'!$S$2:$S$19</xm:f>
          </x14:formula1>
          <xm:sqref>E2:E46</xm:sqref>
        </x14:dataValidation>
        <x14:dataValidation type="list" allowBlank="1" showInputMessage="1" showErrorMessage="1" xr:uid="{35E11AA4-6924-47C1-B911-C8272679EF33}">
          <x14:formula1>
            <xm:f>'Liste D'!$S$2:$S$20</xm:f>
          </x14:formula1>
          <xm:sqref>E47:E52 E54 E57:E58</xm:sqref>
        </x14:dataValidation>
        <x14:dataValidation type="list" allowBlank="1" showInputMessage="1" showErrorMessage="1" xr:uid="{ED3C5CB8-710F-44ED-B0E1-4818824DFC83}">
          <x14:formula1>
            <xm:f>'Liste D'!$Q$2:$Q$9</xm:f>
          </x14:formula1>
          <xm:sqref>B57:B58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EE0A4"/>
  </sheetPr>
  <dimension ref="A1:Z52"/>
  <sheetViews>
    <sheetView topLeftCell="A38" workbookViewId="0">
      <selection activeCell="Q49" sqref="Q49"/>
    </sheetView>
  </sheetViews>
  <sheetFormatPr defaultColWidth="9.140625" defaultRowHeight="15.75" customHeight="1"/>
  <cols>
    <col min="1" max="1" width="12.42578125" style="28" bestFit="1" customWidth="1"/>
    <col min="2" max="2" width="9.140625" style="38" bestFit="1" customWidth="1"/>
    <col min="3" max="3" width="9.5703125" style="37" bestFit="1" customWidth="1"/>
    <col min="4" max="5" width="14.28515625" style="37" customWidth="1"/>
    <col min="6" max="7" width="14.7109375" style="28" bestFit="1" customWidth="1"/>
    <col min="8" max="8" width="16.42578125" style="28" bestFit="1" customWidth="1"/>
    <col min="9" max="9" width="19.7109375" style="36" bestFit="1" customWidth="1"/>
    <col min="10" max="10" width="18.42578125" style="36" bestFit="1" customWidth="1"/>
    <col min="11" max="11" width="9.140625" style="28" bestFit="1" customWidth="1"/>
    <col min="12" max="12" width="14" style="28" bestFit="1" customWidth="1"/>
    <col min="13" max="13" width="11.85546875" style="28" bestFit="1" customWidth="1"/>
    <col min="14" max="14" width="10" style="28" bestFit="1" customWidth="1"/>
    <col min="15" max="15" width="9.7109375" style="28" bestFit="1" customWidth="1"/>
    <col min="16" max="16" width="9.28515625" style="28" bestFit="1" customWidth="1"/>
    <col min="17" max="17" width="9.7109375" style="28" bestFit="1" customWidth="1"/>
    <col min="18" max="18" width="17.42578125" style="28" bestFit="1" customWidth="1"/>
    <col min="19" max="19" width="7.7109375" style="28" customWidth="1"/>
    <col min="20" max="20" width="9.140625" style="28" customWidth="1"/>
    <col min="21" max="21" width="10.28515625" style="28" customWidth="1"/>
    <col min="22" max="22" width="10" style="28" customWidth="1"/>
    <col min="23" max="23" width="9.7109375" style="28" customWidth="1"/>
    <col min="24" max="24" width="8.28515625" style="28" customWidth="1"/>
    <col min="25" max="16384" width="9.140625" style="28"/>
  </cols>
  <sheetData>
    <row r="1" spans="1:26" s="32" customFormat="1" ht="20.25" customHeight="1">
      <c r="A1" s="517" t="s">
        <v>312</v>
      </c>
      <c r="B1" s="518" t="s">
        <v>313</v>
      </c>
      <c r="C1" s="519" t="s">
        <v>13</v>
      </c>
      <c r="D1" s="519" t="s">
        <v>173</v>
      </c>
      <c r="E1" s="519" t="s">
        <v>427</v>
      </c>
      <c r="F1" s="520" t="s">
        <v>428</v>
      </c>
      <c r="G1" s="520" t="s">
        <v>4990</v>
      </c>
      <c r="H1" s="520" t="s">
        <v>4991</v>
      </c>
      <c r="I1" s="521" t="s">
        <v>4992</v>
      </c>
      <c r="J1" s="521" t="s">
        <v>4993</v>
      </c>
      <c r="K1" s="520" t="s">
        <v>143</v>
      </c>
      <c r="L1" s="520" t="s">
        <v>4994</v>
      </c>
      <c r="M1" s="520" t="s">
        <v>4995</v>
      </c>
      <c r="N1" s="520" t="s">
        <v>4996</v>
      </c>
      <c r="O1" s="520" t="s">
        <v>434</v>
      </c>
      <c r="P1" s="520" t="s">
        <v>435</v>
      </c>
      <c r="Q1" s="520" t="s">
        <v>436</v>
      </c>
      <c r="R1" s="520" t="s">
        <v>404</v>
      </c>
      <c r="S1" s="520" t="s">
        <v>437</v>
      </c>
      <c r="T1" s="520" t="s">
        <v>469</v>
      </c>
      <c r="U1" s="520" t="s">
        <v>439</v>
      </c>
      <c r="V1" s="520" t="s">
        <v>440</v>
      </c>
      <c r="W1" s="520" t="s">
        <v>441</v>
      </c>
      <c r="X1" s="520" t="s">
        <v>442</v>
      </c>
      <c r="Y1" s="522" t="s">
        <v>4997</v>
      </c>
      <c r="Z1" s="1264" t="s">
        <v>20</v>
      </c>
    </row>
    <row r="2" spans="1:26" ht="15.75" customHeight="1">
      <c r="A2" s="523"/>
      <c r="B2" s="524"/>
      <c r="C2" s="525"/>
      <c r="D2" s="525"/>
      <c r="E2" s="525"/>
      <c r="F2" s="526"/>
      <c r="G2" s="527"/>
      <c r="H2" s="527"/>
      <c r="I2" s="528"/>
      <c r="J2" s="528">
        <f>(I2/(100-G2))*100</f>
        <v>0</v>
      </c>
      <c r="K2" s="527"/>
      <c r="L2" s="527"/>
      <c r="M2" s="527"/>
      <c r="N2" s="527"/>
      <c r="O2" s="527"/>
      <c r="P2" s="527"/>
      <c r="Q2" s="527"/>
      <c r="R2" s="527"/>
      <c r="S2" s="527"/>
      <c r="T2" s="527"/>
      <c r="U2" s="527"/>
      <c r="V2" s="527"/>
      <c r="W2" s="527"/>
      <c r="X2" s="527"/>
      <c r="Y2" s="529"/>
      <c r="Z2" s="1263" t="s">
        <v>4998</v>
      </c>
    </row>
    <row r="3" spans="1:26" ht="15.75" customHeight="1">
      <c r="A3" s="1472">
        <v>45658</v>
      </c>
      <c r="B3" s="1474" t="s">
        <v>3480</v>
      </c>
      <c r="C3" s="589" t="s">
        <v>4999</v>
      </c>
      <c r="D3" s="589" t="s">
        <v>5000</v>
      </c>
      <c r="E3" s="589" t="s">
        <v>55</v>
      </c>
      <c r="F3" s="590">
        <v>0.2</v>
      </c>
      <c r="G3" s="591">
        <v>9.8000000000000007</v>
      </c>
      <c r="H3" s="591">
        <v>12.14</v>
      </c>
      <c r="I3" s="592">
        <v>13.29</v>
      </c>
      <c r="J3" s="592">
        <f t="shared" ref="J3:J5" si="0">(I3/(100-G3))*100</f>
        <v>14.733924611973393</v>
      </c>
      <c r="K3" s="591">
        <v>78.599999999999994</v>
      </c>
      <c r="L3" s="591">
        <v>39.79</v>
      </c>
      <c r="M3" s="591">
        <v>68</v>
      </c>
      <c r="N3" s="591">
        <v>14.78</v>
      </c>
      <c r="O3" s="591">
        <v>82.1</v>
      </c>
      <c r="P3" s="591">
        <v>-0.1</v>
      </c>
      <c r="Q3" s="591">
        <v>15.46</v>
      </c>
      <c r="R3" s="591"/>
      <c r="S3" s="591"/>
      <c r="T3" s="591"/>
      <c r="U3" s="591"/>
      <c r="V3" s="591"/>
      <c r="W3" s="591"/>
      <c r="X3" s="591"/>
      <c r="Y3" s="593"/>
    </row>
    <row r="4" spans="1:26" ht="15.75" customHeight="1">
      <c r="A4" s="1478"/>
      <c r="B4" s="1479"/>
      <c r="C4" s="594" t="s">
        <v>4999</v>
      </c>
      <c r="D4" s="594" t="s">
        <v>259</v>
      </c>
      <c r="E4" s="594" t="s">
        <v>55</v>
      </c>
      <c r="F4" s="595">
        <v>0.8</v>
      </c>
      <c r="G4" s="596">
        <v>10.199999999999999</v>
      </c>
      <c r="H4" s="596">
        <v>13</v>
      </c>
      <c r="I4" s="597">
        <v>11.46</v>
      </c>
      <c r="J4" s="597">
        <f t="shared" ref="J4" si="1">(I4/(100-G4))*100</f>
        <v>12.761692650334078</v>
      </c>
      <c r="K4" s="596">
        <v>78.180000000000007</v>
      </c>
      <c r="L4" s="596">
        <v>19.07</v>
      </c>
      <c r="M4" s="596">
        <v>86.79</v>
      </c>
      <c r="N4" s="596">
        <v>6.4</v>
      </c>
      <c r="O4" s="596">
        <v>86.52</v>
      </c>
      <c r="P4" s="596">
        <v>-1.1499999999999999</v>
      </c>
      <c r="Q4" s="596">
        <v>15.99</v>
      </c>
      <c r="R4" s="596"/>
      <c r="S4" s="596"/>
      <c r="T4" s="596"/>
      <c r="U4" s="596"/>
      <c r="V4" s="596"/>
      <c r="W4" s="596"/>
      <c r="X4" s="596"/>
      <c r="Y4" s="598"/>
    </row>
    <row r="5" spans="1:26" ht="15.75" customHeight="1">
      <c r="A5" s="588">
        <v>45660</v>
      </c>
      <c r="B5" s="587" t="s">
        <v>5001</v>
      </c>
      <c r="C5" s="594" t="s">
        <v>4999</v>
      </c>
      <c r="D5" s="594" t="s">
        <v>259</v>
      </c>
      <c r="E5" s="594" t="s">
        <v>55</v>
      </c>
      <c r="F5" s="595">
        <v>1</v>
      </c>
      <c r="G5" s="596">
        <v>10.9</v>
      </c>
      <c r="H5" s="596">
        <v>13.7</v>
      </c>
      <c r="I5" s="597">
        <v>15</v>
      </c>
      <c r="J5" s="599">
        <f t="shared" si="0"/>
        <v>16.835016835016837</v>
      </c>
      <c r="K5" s="596">
        <v>78.52</v>
      </c>
      <c r="L5" s="596">
        <v>36.340000000000003</v>
      </c>
      <c r="M5" s="596">
        <v>79.69</v>
      </c>
      <c r="N5" s="596">
        <v>12.14</v>
      </c>
      <c r="O5" s="596">
        <v>82.19</v>
      </c>
      <c r="P5" s="596">
        <v>-0.1</v>
      </c>
      <c r="Q5" s="596">
        <v>15.42</v>
      </c>
      <c r="R5" s="596"/>
      <c r="S5" s="596"/>
      <c r="T5" s="596"/>
      <c r="U5" s="596"/>
      <c r="V5" s="596"/>
      <c r="W5" s="596"/>
      <c r="X5" s="596"/>
      <c r="Y5" s="598"/>
    </row>
    <row r="6" spans="1:26" ht="15.75" customHeight="1">
      <c r="A6" s="1472">
        <v>45689</v>
      </c>
      <c r="B6" s="1474" t="s">
        <v>3506</v>
      </c>
      <c r="C6" s="589" t="s">
        <v>4999</v>
      </c>
      <c r="D6" s="589" t="s">
        <v>5000</v>
      </c>
      <c r="E6" s="589" t="s">
        <v>55</v>
      </c>
      <c r="F6" s="590">
        <v>0.2</v>
      </c>
      <c r="G6" s="591">
        <v>11.5</v>
      </c>
      <c r="H6" s="591">
        <v>13.35</v>
      </c>
      <c r="I6" s="592">
        <v>13</v>
      </c>
      <c r="J6" s="592">
        <v>16</v>
      </c>
      <c r="K6" s="591">
        <v>79.36</v>
      </c>
      <c r="L6" s="591">
        <v>37.17</v>
      </c>
      <c r="M6" s="591">
        <v>80.2</v>
      </c>
      <c r="N6" s="591">
        <v>11.74</v>
      </c>
      <c r="O6" s="591">
        <v>82.94</v>
      </c>
      <c r="P6" s="591">
        <v>-0.06</v>
      </c>
      <c r="Q6" s="591">
        <v>14.82</v>
      </c>
      <c r="R6" s="591"/>
      <c r="S6" s="591"/>
      <c r="T6" s="591"/>
      <c r="U6" s="591"/>
      <c r="V6" s="591"/>
      <c r="W6" s="591"/>
      <c r="X6" s="591"/>
      <c r="Y6" s="593"/>
    </row>
    <row r="7" spans="1:26" ht="15.75" customHeight="1">
      <c r="A7" s="1478"/>
      <c r="B7" s="1479"/>
      <c r="C7" s="594" t="s">
        <v>4999</v>
      </c>
      <c r="D7" s="594" t="s">
        <v>259</v>
      </c>
      <c r="E7" s="594" t="s">
        <v>55</v>
      </c>
      <c r="F7" s="595">
        <v>0.8</v>
      </c>
      <c r="G7" s="596">
        <v>10.3</v>
      </c>
      <c r="H7" s="596">
        <v>13.15</v>
      </c>
      <c r="I7" s="597">
        <v>12</v>
      </c>
      <c r="J7" s="597">
        <v>14</v>
      </c>
      <c r="K7" s="596">
        <v>79.34</v>
      </c>
      <c r="L7" s="596">
        <v>32.700000000000003</v>
      </c>
      <c r="M7" s="596">
        <v>60.61</v>
      </c>
      <c r="N7" s="596">
        <v>11.46</v>
      </c>
      <c r="O7" s="596">
        <v>83</v>
      </c>
      <c r="P7" s="596">
        <v>-0.22</v>
      </c>
      <c r="Q7" s="596">
        <v>15.05</v>
      </c>
      <c r="R7" s="596"/>
      <c r="S7" s="596"/>
      <c r="T7" s="596"/>
      <c r="U7" s="596"/>
      <c r="V7" s="596"/>
      <c r="W7" s="596"/>
      <c r="X7" s="596"/>
      <c r="Y7" s="598"/>
    </row>
    <row r="8" spans="1:26" ht="15.75" customHeight="1">
      <c r="A8" s="1472">
        <v>45717</v>
      </c>
      <c r="B8" s="1474" t="s">
        <v>3542</v>
      </c>
      <c r="C8" s="589" t="s">
        <v>4999</v>
      </c>
      <c r="D8" s="589" t="s">
        <v>5000</v>
      </c>
      <c r="E8" s="589" t="s">
        <v>55</v>
      </c>
      <c r="F8" s="590">
        <v>0.9</v>
      </c>
      <c r="G8" s="591">
        <v>11.5</v>
      </c>
      <c r="H8" s="591">
        <v>13.35</v>
      </c>
      <c r="I8" s="592">
        <v>13</v>
      </c>
      <c r="J8" s="592">
        <v>16</v>
      </c>
      <c r="K8" s="591">
        <v>79.36</v>
      </c>
      <c r="L8" s="591">
        <v>37.17</v>
      </c>
      <c r="M8" s="591">
        <v>80.2</v>
      </c>
      <c r="N8" s="591">
        <v>11.74</v>
      </c>
      <c r="O8" s="591">
        <v>82.94</v>
      </c>
      <c r="P8" s="591">
        <v>-0.06</v>
      </c>
      <c r="Q8" s="591">
        <v>14.82</v>
      </c>
      <c r="R8" s="591"/>
      <c r="S8" s="591"/>
      <c r="T8" s="591"/>
      <c r="U8" s="591"/>
      <c r="V8" s="591"/>
      <c r="W8" s="591"/>
      <c r="X8" s="591"/>
      <c r="Y8" s="593"/>
    </row>
    <row r="9" spans="1:26" ht="15.75" customHeight="1">
      <c r="A9" s="1478"/>
      <c r="B9" s="1479"/>
      <c r="C9" s="594" t="s">
        <v>4999</v>
      </c>
      <c r="D9" s="594" t="s">
        <v>5002</v>
      </c>
      <c r="E9" s="594" t="s">
        <v>55</v>
      </c>
      <c r="F9" s="595">
        <v>0.1</v>
      </c>
      <c r="G9" s="596">
        <v>10.3</v>
      </c>
      <c r="H9" s="596">
        <v>12.96</v>
      </c>
      <c r="I9" s="597">
        <v>12</v>
      </c>
      <c r="J9" s="597">
        <v>14</v>
      </c>
      <c r="K9" s="596"/>
      <c r="L9" s="596">
        <v>30.58</v>
      </c>
      <c r="M9" s="596">
        <v>85.5</v>
      </c>
      <c r="N9" s="596">
        <v>10.07</v>
      </c>
      <c r="O9" s="596">
        <v>81.72</v>
      </c>
      <c r="P9" s="596">
        <v>-0.22</v>
      </c>
      <c r="Q9" s="596">
        <v>17.09</v>
      </c>
      <c r="R9" s="596"/>
      <c r="S9" s="596"/>
      <c r="T9" s="596"/>
      <c r="U9" s="596"/>
      <c r="V9" s="596"/>
      <c r="W9" s="596"/>
      <c r="X9" s="596"/>
      <c r="Y9" s="598"/>
    </row>
    <row r="10" spans="1:26" ht="15.75" customHeight="1">
      <c r="A10" s="1472">
        <v>45719</v>
      </c>
      <c r="B10" s="1474" t="s">
        <v>3819</v>
      </c>
      <c r="C10" s="589" t="s">
        <v>4999</v>
      </c>
      <c r="D10" s="589" t="s">
        <v>5000</v>
      </c>
      <c r="E10" s="589" t="s">
        <v>55</v>
      </c>
      <c r="F10" s="590">
        <v>0.4</v>
      </c>
      <c r="G10" s="591">
        <v>11.5</v>
      </c>
      <c r="H10" s="591">
        <v>13.35</v>
      </c>
      <c r="I10" s="592">
        <v>13</v>
      </c>
      <c r="J10" s="592">
        <v>16</v>
      </c>
      <c r="K10" s="591">
        <v>79.36</v>
      </c>
      <c r="L10" s="591">
        <v>37.17</v>
      </c>
      <c r="M10" s="591">
        <v>80.2</v>
      </c>
      <c r="N10" s="591">
        <v>11.74</v>
      </c>
      <c r="O10" s="591">
        <v>82.94</v>
      </c>
      <c r="P10" s="591">
        <v>-0.06</v>
      </c>
      <c r="Q10" s="591">
        <v>14.82</v>
      </c>
      <c r="R10" s="591"/>
      <c r="S10" s="591"/>
      <c r="T10" s="591"/>
      <c r="U10" s="591"/>
      <c r="V10" s="591"/>
      <c r="W10" s="591"/>
      <c r="X10" s="591"/>
      <c r="Y10" s="593"/>
    </row>
    <row r="11" spans="1:26" ht="15.75" customHeight="1">
      <c r="A11" s="1473"/>
      <c r="B11" s="1475"/>
      <c r="C11" s="761" t="s">
        <v>4999</v>
      </c>
      <c r="D11" s="761" t="s">
        <v>5002</v>
      </c>
      <c r="E11" s="761" t="s">
        <v>55</v>
      </c>
      <c r="F11" s="762">
        <v>0.6</v>
      </c>
      <c r="G11" s="763">
        <v>10.3</v>
      </c>
      <c r="H11" s="763">
        <v>12.96</v>
      </c>
      <c r="I11" s="764">
        <v>12</v>
      </c>
      <c r="J11" s="764">
        <v>14</v>
      </c>
      <c r="K11" s="763"/>
      <c r="L11" s="763">
        <v>30.58</v>
      </c>
      <c r="M11" s="763">
        <v>85.5</v>
      </c>
      <c r="N11" s="763">
        <v>10.07</v>
      </c>
      <c r="O11" s="763">
        <v>81.72</v>
      </c>
      <c r="P11" s="763">
        <v>-0.22</v>
      </c>
      <c r="Q11" s="763">
        <v>17.09</v>
      </c>
      <c r="R11" s="763"/>
      <c r="S11" s="763"/>
      <c r="T11" s="763"/>
      <c r="U11" s="763"/>
      <c r="V11" s="763"/>
      <c r="W11" s="763"/>
      <c r="X11" s="763"/>
      <c r="Y11" s="765"/>
    </row>
    <row r="12" spans="1:26" ht="15.75" customHeight="1">
      <c r="A12" s="755">
        <v>45723</v>
      </c>
      <c r="B12" s="756" t="s">
        <v>3826</v>
      </c>
      <c r="C12" s="757" t="s">
        <v>4999</v>
      </c>
      <c r="D12" s="757" t="s">
        <v>5002</v>
      </c>
      <c r="E12" s="757" t="s">
        <v>55</v>
      </c>
      <c r="F12" s="758">
        <v>0.6</v>
      </c>
      <c r="G12" s="759">
        <v>10.3</v>
      </c>
      <c r="H12" s="759">
        <v>12.96</v>
      </c>
      <c r="I12" s="599">
        <v>12</v>
      </c>
      <c r="J12" s="599">
        <v>14</v>
      </c>
      <c r="K12" s="759"/>
      <c r="L12" s="759">
        <v>30.58</v>
      </c>
      <c r="M12" s="759">
        <v>85.5</v>
      </c>
      <c r="N12" s="759">
        <v>10.07</v>
      </c>
      <c r="O12" s="759">
        <v>81.72</v>
      </c>
      <c r="P12" s="759">
        <v>-0.22</v>
      </c>
      <c r="Q12" s="759">
        <v>17.09</v>
      </c>
      <c r="R12" s="759"/>
      <c r="S12" s="759"/>
      <c r="T12" s="759"/>
      <c r="U12" s="759"/>
      <c r="V12" s="759"/>
      <c r="W12" s="759"/>
      <c r="X12" s="759"/>
      <c r="Y12" s="760"/>
    </row>
    <row r="13" spans="1:26" ht="15.75" customHeight="1">
      <c r="A13" s="1472">
        <v>45733</v>
      </c>
      <c r="B13" s="1474" t="s">
        <v>5003</v>
      </c>
      <c r="C13" s="589" t="s">
        <v>446</v>
      </c>
      <c r="D13" s="589" t="s">
        <v>259</v>
      </c>
      <c r="E13" s="589" t="s">
        <v>55</v>
      </c>
      <c r="F13" s="590">
        <v>0.1</v>
      </c>
      <c r="G13" s="591"/>
      <c r="H13" s="591"/>
      <c r="I13" s="592"/>
      <c r="J13" s="592"/>
      <c r="K13" s="591"/>
      <c r="L13" s="591"/>
      <c r="M13" s="591"/>
      <c r="N13" s="591"/>
      <c r="O13" s="591"/>
      <c r="P13" s="591"/>
      <c r="Q13" s="591"/>
      <c r="R13" s="591"/>
      <c r="S13" s="591"/>
      <c r="T13" s="591"/>
      <c r="U13" s="591"/>
      <c r="V13" s="591"/>
      <c r="W13" s="591"/>
      <c r="X13" s="591"/>
      <c r="Y13" s="593"/>
    </row>
    <row r="14" spans="1:26" ht="15.75" customHeight="1">
      <c r="A14" s="1473"/>
      <c r="B14" s="1475"/>
      <c r="C14" s="761" t="s">
        <v>4999</v>
      </c>
      <c r="D14" s="761" t="s">
        <v>5002</v>
      </c>
      <c r="E14" s="761" t="s">
        <v>55</v>
      </c>
      <c r="F14" s="762">
        <v>0.9</v>
      </c>
      <c r="G14" s="763"/>
      <c r="H14" s="763"/>
      <c r="I14" s="764"/>
      <c r="J14" s="764"/>
      <c r="K14" s="763"/>
      <c r="L14" s="763"/>
      <c r="M14" s="763"/>
      <c r="N14" s="763"/>
      <c r="O14" s="763"/>
      <c r="P14" s="763"/>
      <c r="Q14" s="763"/>
      <c r="R14" s="763"/>
      <c r="S14" s="763"/>
      <c r="T14" s="763"/>
      <c r="U14" s="763"/>
      <c r="V14" s="763"/>
      <c r="W14" s="763"/>
      <c r="X14" s="763"/>
      <c r="Y14" s="765"/>
    </row>
    <row r="15" spans="1:26" ht="15.75" customHeight="1">
      <c r="A15" s="1472">
        <v>45748</v>
      </c>
      <c r="B15" s="1474" t="s">
        <v>3569</v>
      </c>
      <c r="C15" s="589" t="s">
        <v>446</v>
      </c>
      <c r="D15" s="589" t="s">
        <v>259</v>
      </c>
      <c r="E15" s="589" t="s">
        <v>55</v>
      </c>
      <c r="F15" s="590">
        <v>0.1</v>
      </c>
      <c r="G15" s="591"/>
      <c r="H15" s="591"/>
      <c r="I15" s="592"/>
      <c r="J15" s="592"/>
      <c r="K15" s="591"/>
      <c r="L15" s="591"/>
      <c r="M15" s="591"/>
      <c r="N15" s="591"/>
      <c r="O15" s="591"/>
      <c r="P15" s="591"/>
      <c r="Q15" s="591"/>
      <c r="R15" s="591"/>
      <c r="S15" s="591"/>
      <c r="T15" s="591"/>
      <c r="U15" s="591"/>
      <c r="V15" s="591"/>
      <c r="W15" s="591"/>
      <c r="X15" s="591"/>
      <c r="Y15" s="593"/>
    </row>
    <row r="16" spans="1:26" ht="15.75" customHeight="1">
      <c r="A16" s="1473"/>
      <c r="B16" s="1475"/>
      <c r="C16" s="761" t="s">
        <v>4999</v>
      </c>
      <c r="D16" s="761" t="s">
        <v>5002</v>
      </c>
      <c r="E16" s="761" t="s">
        <v>55</v>
      </c>
      <c r="F16" s="762">
        <v>0.9</v>
      </c>
      <c r="G16" s="763"/>
      <c r="H16" s="763"/>
      <c r="I16" s="764"/>
      <c r="J16" s="764"/>
      <c r="K16" s="763"/>
      <c r="L16" s="763"/>
      <c r="M16" s="763"/>
      <c r="N16" s="763"/>
      <c r="O16" s="763"/>
      <c r="P16" s="763"/>
      <c r="Q16" s="763"/>
      <c r="R16" s="763"/>
      <c r="S16" s="763"/>
      <c r="T16" s="763"/>
      <c r="U16" s="763"/>
      <c r="V16" s="763"/>
      <c r="W16" s="763"/>
      <c r="X16" s="763"/>
      <c r="Y16" s="765"/>
    </row>
    <row r="17" spans="1:25" ht="15.75" customHeight="1">
      <c r="A17" s="1472">
        <v>45756</v>
      </c>
      <c r="B17" s="1474" t="s">
        <v>5004</v>
      </c>
      <c r="C17" s="589" t="s">
        <v>4999</v>
      </c>
      <c r="D17" s="589" t="s">
        <v>5005</v>
      </c>
      <c r="E17" s="589" t="s">
        <v>55</v>
      </c>
      <c r="F17" s="590">
        <v>0.9</v>
      </c>
      <c r="G17" s="591"/>
      <c r="H17" s="591"/>
      <c r="I17" s="592"/>
      <c r="J17" s="592"/>
      <c r="K17" s="591"/>
      <c r="L17" s="591"/>
      <c r="M17" s="591"/>
      <c r="N17" s="591"/>
      <c r="O17" s="591"/>
      <c r="P17" s="591"/>
      <c r="Q17" s="591"/>
      <c r="R17" s="591"/>
      <c r="S17" s="591"/>
      <c r="T17" s="591"/>
      <c r="U17" s="591"/>
      <c r="V17" s="591"/>
      <c r="W17" s="591"/>
      <c r="X17" s="591"/>
      <c r="Y17" s="593"/>
    </row>
    <row r="18" spans="1:25" ht="15.75" customHeight="1">
      <c r="A18" s="1473"/>
      <c r="B18" s="1475"/>
      <c r="C18" s="761" t="s">
        <v>446</v>
      </c>
      <c r="D18" s="761" t="s">
        <v>5002</v>
      </c>
      <c r="E18" s="761" t="s">
        <v>55</v>
      </c>
      <c r="F18" s="762">
        <v>0.1</v>
      </c>
      <c r="G18" s="763"/>
      <c r="H18" s="763"/>
      <c r="I18" s="764"/>
      <c r="J18" s="764"/>
      <c r="K18" s="763"/>
      <c r="L18" s="763"/>
      <c r="M18" s="763"/>
      <c r="N18" s="763"/>
      <c r="O18" s="763"/>
      <c r="P18" s="763"/>
      <c r="Q18" s="763"/>
      <c r="R18" s="763"/>
      <c r="S18" s="763"/>
      <c r="T18" s="763"/>
      <c r="U18" s="763"/>
      <c r="V18" s="763"/>
      <c r="W18" s="763"/>
      <c r="X18" s="763"/>
      <c r="Y18" s="765"/>
    </row>
    <row r="19" spans="1:25" ht="15.75" customHeight="1">
      <c r="A19" s="1472">
        <v>45778</v>
      </c>
      <c r="B19" s="1474" t="s">
        <v>3862</v>
      </c>
      <c r="C19" s="589" t="s">
        <v>4999</v>
      </c>
      <c r="D19" s="589" t="s">
        <v>5005</v>
      </c>
      <c r="E19" s="589" t="s">
        <v>55</v>
      </c>
      <c r="F19" s="590">
        <v>0.8</v>
      </c>
      <c r="G19" s="591"/>
      <c r="H19" s="591"/>
      <c r="I19" s="592"/>
      <c r="J19" s="592"/>
      <c r="K19" s="591"/>
      <c r="L19" s="591"/>
      <c r="M19" s="591"/>
      <c r="N19" s="591"/>
      <c r="O19" s="591"/>
      <c r="P19" s="591"/>
      <c r="Q19" s="591"/>
      <c r="R19" s="591"/>
      <c r="S19" s="591"/>
      <c r="T19" s="591"/>
      <c r="U19" s="591"/>
      <c r="V19" s="591"/>
      <c r="W19" s="591"/>
      <c r="X19" s="591"/>
      <c r="Y19" s="593"/>
    </row>
    <row r="20" spans="1:25" ht="15.75" customHeight="1">
      <c r="A20" s="1473"/>
      <c r="B20" s="1475"/>
      <c r="C20" s="761" t="s">
        <v>446</v>
      </c>
      <c r="D20" s="761" t="s">
        <v>5005</v>
      </c>
      <c r="E20" s="761" t="s">
        <v>55</v>
      </c>
      <c r="F20" s="762">
        <v>0.2</v>
      </c>
      <c r="G20" s="763"/>
      <c r="H20" s="763"/>
      <c r="I20" s="764"/>
      <c r="J20" s="764"/>
      <c r="K20" s="763"/>
      <c r="L20" s="763"/>
      <c r="M20" s="763"/>
      <c r="N20" s="763"/>
      <c r="O20" s="763"/>
      <c r="P20" s="763"/>
      <c r="Q20" s="763"/>
      <c r="R20" s="763"/>
      <c r="S20" s="763"/>
      <c r="T20" s="763"/>
      <c r="U20" s="763"/>
      <c r="V20" s="763"/>
      <c r="W20" s="763"/>
      <c r="X20" s="763"/>
      <c r="Y20" s="765"/>
    </row>
    <row r="21" spans="1:25" ht="15.75" customHeight="1">
      <c r="A21" s="885">
        <v>45779</v>
      </c>
      <c r="B21" s="524" t="s">
        <v>3606</v>
      </c>
      <c r="C21" s="525" t="s">
        <v>4999</v>
      </c>
      <c r="D21" s="525" t="s">
        <v>5005</v>
      </c>
      <c r="E21" s="525" t="s">
        <v>55</v>
      </c>
      <c r="F21" s="526">
        <v>1</v>
      </c>
      <c r="G21" s="527"/>
      <c r="H21" s="527"/>
      <c r="I21" s="528"/>
      <c r="J21" s="528"/>
      <c r="K21" s="527"/>
      <c r="L21" s="527"/>
      <c r="M21" s="527"/>
      <c r="N21" s="527"/>
      <c r="O21" s="527"/>
      <c r="P21" s="527"/>
      <c r="Q21" s="527"/>
      <c r="R21" s="527"/>
      <c r="S21" s="527"/>
      <c r="T21" s="527"/>
      <c r="U21" s="527"/>
      <c r="V21" s="527"/>
      <c r="W21" s="527"/>
      <c r="X21" s="527"/>
      <c r="Y21" s="529"/>
    </row>
    <row r="22" spans="1:25" ht="15.75" customHeight="1">
      <c r="A22" s="1480">
        <v>45782</v>
      </c>
      <c r="B22" s="1483" t="s">
        <v>3611</v>
      </c>
      <c r="C22" s="589" t="s">
        <v>446</v>
      </c>
      <c r="D22" s="589" t="s">
        <v>259</v>
      </c>
      <c r="E22" s="589" t="s">
        <v>55</v>
      </c>
      <c r="F22" s="590">
        <v>0.4</v>
      </c>
      <c r="G22" s="591"/>
      <c r="H22" s="591"/>
      <c r="I22" s="592"/>
      <c r="J22" s="592"/>
      <c r="K22" s="591"/>
      <c r="L22" s="591"/>
      <c r="M22" s="591"/>
      <c r="N22" s="591"/>
      <c r="O22" s="591"/>
      <c r="P22" s="591"/>
      <c r="Q22" s="591"/>
      <c r="R22" s="591"/>
      <c r="S22" s="591"/>
      <c r="T22" s="591"/>
      <c r="U22" s="591"/>
      <c r="V22" s="591"/>
      <c r="W22" s="591"/>
      <c r="X22" s="591"/>
      <c r="Y22" s="593"/>
    </row>
    <row r="23" spans="1:25" ht="15.75" customHeight="1">
      <c r="A23" s="1481"/>
      <c r="B23" s="1484"/>
      <c r="C23" s="897" t="s">
        <v>446</v>
      </c>
      <c r="D23" s="897" t="s">
        <v>5005</v>
      </c>
      <c r="E23" s="897" t="s">
        <v>55</v>
      </c>
      <c r="F23" s="898">
        <v>0.2</v>
      </c>
      <c r="G23" s="899"/>
      <c r="H23" s="899"/>
      <c r="I23" s="900"/>
      <c r="J23" s="900"/>
      <c r="K23" s="899"/>
      <c r="L23" s="899"/>
      <c r="M23" s="899"/>
      <c r="N23" s="899"/>
      <c r="O23" s="899"/>
      <c r="P23" s="899"/>
      <c r="Q23" s="899"/>
      <c r="R23" s="899"/>
      <c r="S23" s="899"/>
      <c r="T23" s="899"/>
      <c r="U23" s="899"/>
      <c r="V23" s="899"/>
      <c r="W23" s="899"/>
      <c r="X23" s="899"/>
      <c r="Y23" s="901"/>
    </row>
    <row r="24" spans="1:25" ht="15.75" customHeight="1">
      <c r="A24" s="1482"/>
      <c r="B24" s="1485"/>
      <c r="C24" s="902" t="s">
        <v>4999</v>
      </c>
      <c r="D24" s="902" t="s">
        <v>259</v>
      </c>
      <c r="E24" s="902" t="s">
        <v>55</v>
      </c>
      <c r="F24" s="903">
        <v>0.4</v>
      </c>
      <c r="G24" s="904"/>
      <c r="H24" s="904"/>
      <c r="I24" s="905"/>
      <c r="J24" s="905"/>
      <c r="K24" s="904"/>
      <c r="L24" s="904"/>
      <c r="M24" s="904"/>
      <c r="N24" s="904"/>
      <c r="O24" s="904"/>
      <c r="P24" s="904"/>
      <c r="Q24" s="904"/>
      <c r="R24" s="904"/>
      <c r="S24" s="904"/>
      <c r="T24" s="904"/>
      <c r="U24" s="904"/>
      <c r="V24" s="904"/>
      <c r="W24" s="904"/>
      <c r="X24" s="904"/>
      <c r="Y24" s="906"/>
    </row>
    <row r="25" spans="1:25" ht="15.75" customHeight="1">
      <c r="A25" s="1480">
        <v>45784</v>
      </c>
      <c r="B25" s="1483" t="s">
        <v>3617</v>
      </c>
      <c r="C25" s="589" t="s">
        <v>446</v>
      </c>
      <c r="D25" s="589" t="s">
        <v>259</v>
      </c>
      <c r="E25" s="589" t="s">
        <v>55</v>
      </c>
      <c r="F25" s="590">
        <v>0.3</v>
      </c>
      <c r="G25" s="591"/>
      <c r="H25" s="591"/>
      <c r="I25" s="592"/>
      <c r="J25" s="592"/>
      <c r="K25" s="591"/>
      <c r="L25" s="591"/>
      <c r="M25" s="591"/>
      <c r="N25" s="591"/>
      <c r="O25" s="591"/>
      <c r="P25" s="591"/>
      <c r="Q25" s="591"/>
      <c r="R25" s="591"/>
      <c r="S25" s="591"/>
      <c r="T25" s="591"/>
      <c r="U25" s="591"/>
      <c r="V25" s="591"/>
      <c r="W25" s="591"/>
      <c r="X25" s="591"/>
      <c r="Y25" s="593"/>
    </row>
    <row r="26" spans="1:25" ht="15.75" customHeight="1">
      <c r="A26" s="1481"/>
      <c r="B26" s="1484"/>
      <c r="C26" s="897" t="s">
        <v>446</v>
      </c>
      <c r="D26" s="897" t="s">
        <v>5005</v>
      </c>
      <c r="E26" s="897" t="s">
        <v>55</v>
      </c>
      <c r="F26" s="898">
        <v>0.3</v>
      </c>
      <c r="G26" s="899"/>
      <c r="H26" s="899"/>
      <c r="I26" s="900"/>
      <c r="J26" s="900"/>
      <c r="K26" s="899"/>
      <c r="L26" s="899"/>
      <c r="M26" s="899"/>
      <c r="N26" s="899"/>
      <c r="O26" s="899"/>
      <c r="P26" s="899"/>
      <c r="Q26" s="899"/>
      <c r="R26" s="899"/>
      <c r="S26" s="899"/>
      <c r="T26" s="899"/>
      <c r="U26" s="899"/>
      <c r="V26" s="899"/>
      <c r="W26" s="899"/>
      <c r="X26" s="899"/>
      <c r="Y26" s="901"/>
    </row>
    <row r="27" spans="1:25" ht="15.75" customHeight="1">
      <c r="A27" s="1482"/>
      <c r="B27" s="1485"/>
      <c r="C27" s="902" t="s">
        <v>4999</v>
      </c>
      <c r="D27" s="902" t="s">
        <v>259</v>
      </c>
      <c r="E27" s="902" t="s">
        <v>55</v>
      </c>
      <c r="F27" s="903">
        <v>0.4</v>
      </c>
      <c r="G27" s="904"/>
      <c r="H27" s="904"/>
      <c r="I27" s="905"/>
      <c r="J27" s="905"/>
      <c r="K27" s="904"/>
      <c r="L27" s="904"/>
      <c r="M27" s="904"/>
      <c r="N27" s="904"/>
      <c r="O27" s="904"/>
      <c r="P27" s="904"/>
      <c r="Q27" s="904"/>
      <c r="R27" s="904"/>
      <c r="S27" s="904"/>
      <c r="T27" s="904"/>
      <c r="U27" s="904"/>
      <c r="V27" s="904"/>
      <c r="W27" s="904"/>
      <c r="X27" s="904"/>
      <c r="Y27" s="906"/>
    </row>
    <row r="28" spans="1:25" ht="15.75" customHeight="1">
      <c r="A28" s="1480">
        <v>45809</v>
      </c>
      <c r="B28" s="1483" t="s">
        <v>3889</v>
      </c>
      <c r="C28" s="589" t="s">
        <v>446</v>
      </c>
      <c r="D28" s="589" t="s">
        <v>259</v>
      </c>
      <c r="E28" s="589" t="s">
        <v>55</v>
      </c>
      <c r="F28" s="590">
        <v>0.3</v>
      </c>
      <c r="G28" s="591"/>
      <c r="H28" s="591"/>
      <c r="I28" s="592"/>
      <c r="J28" s="592"/>
      <c r="K28" s="591"/>
      <c r="L28" s="591"/>
      <c r="M28" s="591"/>
      <c r="N28" s="591"/>
      <c r="O28" s="591"/>
      <c r="P28" s="591"/>
      <c r="Q28" s="591"/>
      <c r="R28" s="591"/>
      <c r="S28" s="591"/>
      <c r="T28" s="591"/>
      <c r="U28" s="591"/>
      <c r="V28" s="591"/>
      <c r="W28" s="591"/>
      <c r="X28" s="591"/>
      <c r="Y28" s="593"/>
    </row>
    <row r="29" spans="1:25" ht="15.75" customHeight="1">
      <c r="A29" s="1481"/>
      <c r="B29" s="1484"/>
      <c r="C29" s="897" t="s">
        <v>446</v>
      </c>
      <c r="D29" s="897" t="s">
        <v>5005</v>
      </c>
      <c r="E29" s="897" t="s">
        <v>55</v>
      </c>
      <c r="F29" s="898">
        <v>0.3</v>
      </c>
      <c r="G29" s="899"/>
      <c r="H29" s="899"/>
      <c r="I29" s="900"/>
      <c r="J29" s="900"/>
      <c r="K29" s="899"/>
      <c r="L29" s="899"/>
      <c r="M29" s="899"/>
      <c r="N29" s="899"/>
      <c r="O29" s="899"/>
      <c r="P29" s="899"/>
      <c r="Q29" s="899"/>
      <c r="R29" s="899"/>
      <c r="S29" s="899"/>
      <c r="T29" s="899"/>
      <c r="U29" s="899"/>
      <c r="V29" s="899"/>
      <c r="W29" s="899"/>
      <c r="X29" s="899"/>
      <c r="Y29" s="901"/>
    </row>
    <row r="30" spans="1:25" ht="15.75" customHeight="1">
      <c r="A30" s="1486"/>
      <c r="B30" s="1487"/>
      <c r="C30" s="907" t="s">
        <v>4999</v>
      </c>
      <c r="D30" s="907" t="s">
        <v>259</v>
      </c>
      <c r="E30" s="907" t="s">
        <v>55</v>
      </c>
      <c r="F30" s="908">
        <v>0.4</v>
      </c>
      <c r="G30" s="909"/>
      <c r="H30" s="909"/>
      <c r="I30" s="910"/>
      <c r="J30" s="910"/>
      <c r="K30" s="909"/>
      <c r="L30" s="909"/>
      <c r="M30" s="909"/>
      <c r="N30" s="909"/>
      <c r="O30" s="909"/>
      <c r="P30" s="909"/>
      <c r="Q30" s="909"/>
      <c r="R30" s="909"/>
      <c r="S30" s="909"/>
      <c r="T30" s="909"/>
      <c r="U30" s="909"/>
      <c r="V30" s="909"/>
      <c r="W30" s="909"/>
      <c r="X30" s="909"/>
      <c r="Y30" s="911"/>
    </row>
    <row r="31" spans="1:25" ht="15.75" customHeight="1">
      <c r="A31" s="1480">
        <v>45819</v>
      </c>
      <c r="B31" s="1483" t="s">
        <v>3633</v>
      </c>
      <c r="C31" s="589" t="s">
        <v>446</v>
      </c>
      <c r="D31" s="589" t="s">
        <v>259</v>
      </c>
      <c r="E31" s="589" t="s">
        <v>55</v>
      </c>
      <c r="F31" s="590">
        <v>0.3</v>
      </c>
      <c r="G31" s="591"/>
      <c r="H31" s="591"/>
      <c r="I31" s="592"/>
      <c r="J31" s="592"/>
      <c r="K31" s="591"/>
      <c r="L31" s="591"/>
      <c r="M31" s="591"/>
      <c r="N31" s="591"/>
      <c r="O31" s="591"/>
      <c r="P31" s="591"/>
      <c r="Q31" s="591"/>
      <c r="R31" s="591"/>
      <c r="S31" s="591"/>
      <c r="T31" s="591"/>
      <c r="U31" s="591"/>
      <c r="V31" s="591"/>
      <c r="W31" s="591"/>
      <c r="X31" s="591"/>
      <c r="Y31" s="593"/>
    </row>
    <row r="32" spans="1:25" ht="15.75" customHeight="1">
      <c r="A32" s="1481"/>
      <c r="B32" s="1484"/>
      <c r="C32" s="897" t="s">
        <v>446</v>
      </c>
      <c r="D32" s="897" t="s">
        <v>5005</v>
      </c>
      <c r="E32" s="897" t="s">
        <v>55</v>
      </c>
      <c r="F32" s="898">
        <v>0.15</v>
      </c>
      <c r="G32" s="899"/>
      <c r="H32" s="899"/>
      <c r="I32" s="900"/>
      <c r="J32" s="900"/>
      <c r="K32" s="899"/>
      <c r="L32" s="899"/>
      <c r="M32" s="899"/>
      <c r="N32" s="899"/>
      <c r="O32" s="899"/>
      <c r="P32" s="899"/>
      <c r="Q32" s="899"/>
      <c r="R32" s="899"/>
      <c r="S32" s="899"/>
      <c r="T32" s="899"/>
      <c r="U32" s="899"/>
      <c r="V32" s="899"/>
      <c r="W32" s="899"/>
      <c r="X32" s="899"/>
      <c r="Y32" s="901"/>
    </row>
    <row r="33" spans="1:25" ht="15.75" customHeight="1">
      <c r="A33" s="1481"/>
      <c r="B33" s="1484"/>
      <c r="C33" s="897" t="s">
        <v>4999</v>
      </c>
      <c r="D33" s="897" t="s">
        <v>259</v>
      </c>
      <c r="E33" s="897" t="s">
        <v>55</v>
      </c>
      <c r="F33" s="898">
        <v>0.4</v>
      </c>
      <c r="G33" s="899"/>
      <c r="H33" s="899"/>
      <c r="I33" s="900"/>
      <c r="J33" s="900"/>
      <c r="K33" s="899"/>
      <c r="L33" s="899"/>
      <c r="M33" s="899"/>
      <c r="N33" s="899"/>
      <c r="O33" s="899"/>
      <c r="P33" s="899"/>
      <c r="Q33" s="899"/>
      <c r="R33" s="899"/>
      <c r="S33" s="899"/>
      <c r="T33" s="899"/>
      <c r="U33" s="899"/>
      <c r="V33" s="899"/>
      <c r="W33" s="899"/>
      <c r="X33" s="899"/>
      <c r="Y33" s="901"/>
    </row>
    <row r="34" spans="1:25" ht="15.75" customHeight="1">
      <c r="A34" s="1486"/>
      <c r="B34" s="1487"/>
      <c r="C34" s="907" t="s">
        <v>4999</v>
      </c>
      <c r="D34" s="907" t="s">
        <v>5005</v>
      </c>
      <c r="E34" s="907" t="s">
        <v>55</v>
      </c>
      <c r="F34" s="908">
        <v>0.15</v>
      </c>
      <c r="G34" s="909"/>
      <c r="H34" s="909"/>
      <c r="I34" s="910"/>
      <c r="J34" s="910"/>
      <c r="K34" s="909"/>
      <c r="L34" s="909"/>
      <c r="M34" s="909"/>
      <c r="N34" s="909"/>
      <c r="O34" s="909"/>
      <c r="P34" s="909"/>
      <c r="Q34" s="909"/>
      <c r="R34" s="909"/>
      <c r="S34" s="909"/>
      <c r="T34" s="909"/>
      <c r="U34" s="909"/>
      <c r="V34" s="909"/>
      <c r="W34" s="909"/>
      <c r="X34" s="909"/>
      <c r="Y34" s="911"/>
    </row>
    <row r="35" spans="1:25" ht="15.75" customHeight="1">
      <c r="A35" s="1480">
        <v>45820</v>
      </c>
      <c r="B35" s="1483" t="s">
        <v>3636</v>
      </c>
      <c r="C35" s="589" t="s">
        <v>446</v>
      </c>
      <c r="D35" s="589" t="s">
        <v>259</v>
      </c>
      <c r="E35" s="589" t="s">
        <v>55</v>
      </c>
      <c r="F35" s="590">
        <v>0.15</v>
      </c>
      <c r="G35" s="591"/>
      <c r="H35" s="591"/>
      <c r="I35" s="592"/>
      <c r="J35" s="592"/>
      <c r="K35" s="591"/>
      <c r="L35" s="591"/>
      <c r="M35" s="591"/>
      <c r="N35" s="591"/>
      <c r="O35" s="591"/>
      <c r="P35" s="591"/>
      <c r="Q35" s="591"/>
      <c r="R35" s="591"/>
      <c r="S35" s="591"/>
      <c r="T35" s="591"/>
      <c r="U35" s="591"/>
      <c r="V35" s="591"/>
      <c r="W35" s="591"/>
      <c r="X35" s="591"/>
      <c r="Y35" s="593"/>
    </row>
    <row r="36" spans="1:25" ht="15.75" customHeight="1">
      <c r="A36" s="1481"/>
      <c r="B36" s="1484"/>
      <c r="C36" s="897" t="s">
        <v>446</v>
      </c>
      <c r="D36" s="897" t="s">
        <v>5005</v>
      </c>
      <c r="E36" s="897" t="s">
        <v>55</v>
      </c>
      <c r="F36" s="898">
        <v>0.15</v>
      </c>
      <c r="G36" s="899"/>
      <c r="H36" s="899"/>
      <c r="I36" s="900"/>
      <c r="J36" s="900"/>
      <c r="K36" s="899"/>
      <c r="L36" s="899"/>
      <c r="M36" s="899"/>
      <c r="N36" s="899"/>
      <c r="O36" s="899"/>
      <c r="P36" s="899"/>
      <c r="Q36" s="899"/>
      <c r="R36" s="899"/>
      <c r="S36" s="899"/>
      <c r="T36" s="899"/>
      <c r="U36" s="899"/>
      <c r="V36" s="899"/>
      <c r="W36" s="899"/>
      <c r="X36" s="899"/>
      <c r="Y36" s="901"/>
    </row>
    <row r="37" spans="1:25" ht="15.75" customHeight="1">
      <c r="A37" s="1481"/>
      <c r="B37" s="1484"/>
      <c r="C37" s="897" t="s">
        <v>4999</v>
      </c>
      <c r="D37" s="897" t="s">
        <v>259</v>
      </c>
      <c r="E37" s="897" t="s">
        <v>55</v>
      </c>
      <c r="F37" s="898">
        <v>0.15</v>
      </c>
      <c r="G37" s="899"/>
      <c r="H37" s="899"/>
      <c r="I37" s="900"/>
      <c r="J37" s="900"/>
      <c r="K37" s="899"/>
      <c r="L37" s="899"/>
      <c r="M37" s="899"/>
      <c r="N37" s="899"/>
      <c r="O37" s="899"/>
      <c r="P37" s="899"/>
      <c r="Q37" s="899"/>
      <c r="R37" s="899"/>
      <c r="S37" s="899"/>
      <c r="T37" s="899"/>
      <c r="U37" s="899"/>
      <c r="V37" s="899"/>
      <c r="W37" s="899"/>
      <c r="X37" s="899"/>
      <c r="Y37" s="901"/>
    </row>
    <row r="38" spans="1:25" ht="15.75" customHeight="1">
      <c r="A38" s="1481"/>
      <c r="B38" s="1484"/>
      <c r="C38" s="897" t="s">
        <v>4999</v>
      </c>
      <c r="D38" s="897" t="s">
        <v>5005</v>
      </c>
      <c r="E38" s="897" t="s">
        <v>55</v>
      </c>
      <c r="F38" s="898">
        <v>0.15</v>
      </c>
      <c r="G38" s="899"/>
      <c r="H38" s="899"/>
      <c r="I38" s="900"/>
      <c r="J38" s="900"/>
      <c r="K38" s="899"/>
      <c r="L38" s="899"/>
      <c r="M38" s="899"/>
      <c r="N38" s="899"/>
      <c r="O38" s="899"/>
      <c r="P38" s="899"/>
      <c r="Q38" s="899"/>
      <c r="R38" s="899"/>
      <c r="S38" s="899"/>
      <c r="T38" s="899"/>
      <c r="U38" s="899"/>
      <c r="V38" s="899"/>
      <c r="W38" s="899"/>
      <c r="X38" s="899"/>
      <c r="Y38" s="901"/>
    </row>
    <row r="39" spans="1:25" ht="15.75" customHeight="1">
      <c r="A39" s="1482"/>
      <c r="B39" s="1485"/>
      <c r="C39" s="902" t="s">
        <v>4999</v>
      </c>
      <c r="D39" s="902" t="s">
        <v>259</v>
      </c>
      <c r="E39" s="902" t="s">
        <v>55</v>
      </c>
      <c r="F39" s="903">
        <v>0.4</v>
      </c>
      <c r="G39" s="904"/>
      <c r="H39" s="904"/>
      <c r="I39" s="905"/>
      <c r="J39" s="905"/>
      <c r="K39" s="904"/>
      <c r="L39" s="904"/>
      <c r="M39" s="904"/>
      <c r="N39" s="904"/>
      <c r="O39" s="904"/>
      <c r="P39" s="904"/>
      <c r="Q39" s="904"/>
      <c r="R39" s="904"/>
      <c r="S39" s="904"/>
      <c r="T39" s="904"/>
      <c r="U39" s="904"/>
      <c r="V39" s="904"/>
      <c r="W39" s="904"/>
      <c r="X39" s="904"/>
      <c r="Y39" s="906"/>
    </row>
    <row r="40" spans="1:25" ht="15.75" customHeight="1">
      <c r="A40" s="1480">
        <v>45821</v>
      </c>
      <c r="B40" s="1483" t="s">
        <v>3642</v>
      </c>
      <c r="C40" s="589" t="s">
        <v>446</v>
      </c>
      <c r="D40" s="589" t="s">
        <v>259</v>
      </c>
      <c r="E40" s="589" t="s">
        <v>55</v>
      </c>
      <c r="F40" s="590">
        <v>0.15</v>
      </c>
      <c r="G40" s="591"/>
      <c r="H40" s="591"/>
      <c r="I40" s="592"/>
      <c r="J40" s="592"/>
      <c r="K40" s="591"/>
      <c r="L40" s="591"/>
      <c r="M40" s="591"/>
      <c r="N40" s="591"/>
      <c r="O40" s="591"/>
      <c r="P40" s="591"/>
      <c r="Q40" s="591"/>
      <c r="R40" s="591"/>
      <c r="S40" s="591"/>
      <c r="T40" s="591"/>
      <c r="U40" s="591"/>
      <c r="V40" s="591"/>
      <c r="W40" s="591"/>
      <c r="X40" s="591"/>
      <c r="Y40" s="593"/>
    </row>
    <row r="41" spans="1:25" ht="15.75" customHeight="1">
      <c r="A41" s="1481"/>
      <c r="B41" s="1484"/>
      <c r="C41" s="897" t="s">
        <v>446</v>
      </c>
      <c r="D41" s="897" t="s">
        <v>5005</v>
      </c>
      <c r="E41" s="897" t="s">
        <v>55</v>
      </c>
      <c r="F41" s="898">
        <v>0.15</v>
      </c>
      <c r="G41" s="899"/>
      <c r="H41" s="899"/>
      <c r="I41" s="900"/>
      <c r="J41" s="900"/>
      <c r="K41" s="899"/>
      <c r="L41" s="899"/>
      <c r="M41" s="899"/>
      <c r="N41" s="899"/>
      <c r="O41" s="899"/>
      <c r="P41" s="899"/>
      <c r="Q41" s="899"/>
      <c r="R41" s="899"/>
      <c r="S41" s="899"/>
      <c r="T41" s="899"/>
      <c r="U41" s="899"/>
      <c r="V41" s="899"/>
      <c r="W41" s="899"/>
      <c r="X41" s="899"/>
      <c r="Y41" s="901"/>
    </row>
    <row r="42" spans="1:25" ht="15.75" customHeight="1">
      <c r="A42" s="1481"/>
      <c r="B42" s="1484"/>
      <c r="C42" s="897" t="s">
        <v>4999</v>
      </c>
      <c r="D42" s="897" t="s">
        <v>259</v>
      </c>
      <c r="E42" s="897" t="s">
        <v>55</v>
      </c>
      <c r="F42" s="898">
        <v>0.2</v>
      </c>
      <c r="G42" s="899"/>
      <c r="H42" s="899"/>
      <c r="I42" s="900"/>
      <c r="J42" s="900"/>
      <c r="K42" s="899"/>
      <c r="L42" s="899"/>
      <c r="M42" s="899"/>
      <c r="N42" s="899"/>
      <c r="O42" s="899"/>
      <c r="P42" s="899"/>
      <c r="Q42" s="899"/>
      <c r="R42" s="899"/>
      <c r="S42" s="899"/>
      <c r="T42" s="899"/>
      <c r="U42" s="899"/>
      <c r="V42" s="899"/>
      <c r="W42" s="899"/>
      <c r="X42" s="899"/>
      <c r="Y42" s="901"/>
    </row>
    <row r="43" spans="1:25" ht="15.75" customHeight="1">
      <c r="A43" s="1486"/>
      <c r="B43" s="1487"/>
      <c r="C43" s="907" t="s">
        <v>5006</v>
      </c>
      <c r="D43" s="907" t="s">
        <v>271</v>
      </c>
      <c r="E43" s="907" t="s">
        <v>55</v>
      </c>
      <c r="F43" s="908">
        <v>0.5</v>
      </c>
      <c r="G43" s="909"/>
      <c r="H43" s="909"/>
      <c r="I43" s="910"/>
      <c r="J43" s="910"/>
      <c r="K43" s="909"/>
      <c r="L43" s="909"/>
      <c r="M43" s="909"/>
      <c r="N43" s="909"/>
      <c r="O43" s="909"/>
      <c r="P43" s="909"/>
      <c r="Q43" s="909"/>
      <c r="R43" s="909"/>
      <c r="S43" s="909"/>
      <c r="T43" s="909"/>
      <c r="U43" s="909"/>
      <c r="V43" s="909"/>
      <c r="W43" s="909"/>
      <c r="X43" s="909"/>
      <c r="Y43" s="911"/>
    </row>
    <row r="44" spans="1:25" ht="15.75" customHeight="1">
      <c r="A44" s="755">
        <v>45827</v>
      </c>
      <c r="B44" s="756" t="s">
        <v>5007</v>
      </c>
      <c r="C44" s="757" t="s">
        <v>5006</v>
      </c>
      <c r="D44" s="757" t="s">
        <v>271</v>
      </c>
      <c r="E44" s="757" t="s">
        <v>55</v>
      </c>
      <c r="F44" s="758">
        <v>1</v>
      </c>
      <c r="G44" s="759"/>
      <c r="H44" s="759"/>
      <c r="I44" s="599"/>
      <c r="J44" s="599"/>
      <c r="K44" s="759"/>
      <c r="L44" s="759"/>
      <c r="M44" s="759"/>
      <c r="N44" s="759"/>
      <c r="O44" s="759"/>
      <c r="P44" s="759"/>
      <c r="Q44" s="759"/>
      <c r="R44" s="759"/>
      <c r="S44" s="759"/>
      <c r="T44" s="759"/>
      <c r="U44" s="759"/>
      <c r="V44" s="759"/>
      <c r="W44" s="759"/>
      <c r="X44" s="759"/>
      <c r="Y44" s="760"/>
    </row>
    <row r="45" spans="1:25" ht="15.75" customHeight="1">
      <c r="A45" s="1472">
        <v>45839</v>
      </c>
      <c r="B45" s="1474" t="s">
        <v>3654</v>
      </c>
      <c r="C45" s="589" t="s">
        <v>5006</v>
      </c>
      <c r="D45" s="589" t="s">
        <v>271</v>
      </c>
      <c r="E45" s="589" t="s">
        <v>55</v>
      </c>
      <c r="F45" s="590">
        <v>0.5</v>
      </c>
      <c r="G45" s="591"/>
      <c r="H45" s="591"/>
      <c r="I45" s="592"/>
      <c r="J45" s="592"/>
      <c r="K45" s="591"/>
      <c r="L45" s="591"/>
      <c r="M45" s="591"/>
      <c r="N45" s="591"/>
      <c r="O45" s="591"/>
      <c r="P45" s="591"/>
      <c r="Q45" s="591"/>
      <c r="R45" s="591"/>
      <c r="S45" s="591"/>
      <c r="T45" s="591"/>
      <c r="U45" s="591"/>
      <c r="V45" s="591"/>
      <c r="W45" s="591"/>
      <c r="X45" s="591"/>
      <c r="Y45" s="593"/>
    </row>
    <row r="46" spans="1:25" ht="15.75" customHeight="1">
      <c r="A46" s="1473"/>
      <c r="B46" s="1475"/>
      <c r="C46" s="761" t="s">
        <v>446</v>
      </c>
      <c r="D46" s="761" t="s">
        <v>5005</v>
      </c>
      <c r="E46" s="761" t="s">
        <v>55</v>
      </c>
      <c r="F46" s="762">
        <v>0.5</v>
      </c>
      <c r="G46" s="763"/>
      <c r="H46" s="763"/>
      <c r="I46" s="764"/>
      <c r="J46" s="764"/>
      <c r="K46" s="763"/>
      <c r="L46" s="763"/>
      <c r="M46" s="763"/>
      <c r="N46" s="763"/>
      <c r="O46" s="763"/>
      <c r="P46" s="763"/>
      <c r="Q46" s="763"/>
      <c r="R46" s="763"/>
      <c r="S46" s="763"/>
      <c r="T46" s="763"/>
      <c r="U46" s="763"/>
      <c r="V46" s="763"/>
      <c r="W46" s="763"/>
      <c r="X46" s="763"/>
      <c r="Y46" s="765"/>
    </row>
    <row r="47" spans="1:25" ht="15.75" customHeight="1">
      <c r="A47" s="1472">
        <v>45870</v>
      </c>
      <c r="B47" s="1474" t="s">
        <v>3666</v>
      </c>
      <c r="C47" s="589" t="s">
        <v>5006</v>
      </c>
      <c r="D47" s="589" t="s">
        <v>271</v>
      </c>
      <c r="E47" s="589" t="s">
        <v>55</v>
      </c>
      <c r="F47" s="590">
        <v>1</v>
      </c>
      <c r="G47" s="591"/>
      <c r="H47" s="591"/>
      <c r="I47" s="592"/>
      <c r="J47" s="592"/>
      <c r="K47" s="591"/>
      <c r="L47" s="591"/>
      <c r="M47" s="591"/>
      <c r="N47" s="591"/>
      <c r="O47" s="591"/>
      <c r="P47" s="591"/>
      <c r="Q47" s="591"/>
      <c r="R47" s="591"/>
      <c r="S47" s="591"/>
      <c r="T47" s="591"/>
      <c r="U47" s="591"/>
      <c r="V47" s="591"/>
      <c r="W47" s="591"/>
      <c r="X47" s="591"/>
      <c r="Y47" s="593"/>
    </row>
    <row r="48" spans="1:25" ht="15.75" customHeight="1">
      <c r="A48" s="1473"/>
      <c r="B48" s="1475"/>
      <c r="C48" s="761" t="s">
        <v>446</v>
      </c>
      <c r="D48" s="761" t="s">
        <v>5005</v>
      </c>
      <c r="E48" s="761" t="s">
        <v>55</v>
      </c>
      <c r="F48" s="762">
        <v>1</v>
      </c>
      <c r="G48" s="763"/>
      <c r="H48" s="763"/>
      <c r="I48" s="764"/>
      <c r="J48" s="764"/>
      <c r="K48" s="763"/>
      <c r="L48" s="763"/>
      <c r="M48" s="763"/>
      <c r="N48" s="763"/>
      <c r="O48" s="763"/>
      <c r="P48" s="763"/>
      <c r="Q48" s="763"/>
      <c r="R48" s="763"/>
      <c r="S48" s="763"/>
      <c r="T48" s="763"/>
      <c r="U48" s="763"/>
      <c r="V48" s="763"/>
      <c r="W48" s="763"/>
      <c r="X48" s="763"/>
      <c r="Y48" s="765"/>
    </row>
    <row r="49" spans="1:25" ht="15.75" customHeight="1">
      <c r="A49" s="1472">
        <v>45901</v>
      </c>
      <c r="B49" s="1474" t="s">
        <v>3685</v>
      </c>
      <c r="C49" s="589" t="s">
        <v>5006</v>
      </c>
      <c r="D49" s="589" t="s">
        <v>271</v>
      </c>
      <c r="E49" s="589" t="s">
        <v>55</v>
      </c>
      <c r="F49" s="590">
        <v>1</v>
      </c>
      <c r="G49" s="591"/>
      <c r="H49" s="591"/>
      <c r="I49" s="592"/>
      <c r="J49" s="592"/>
      <c r="K49" s="591"/>
      <c r="L49" s="591"/>
      <c r="M49" s="591"/>
      <c r="N49" s="591"/>
      <c r="O49" s="591"/>
      <c r="P49" s="591"/>
      <c r="Q49" s="591"/>
      <c r="R49" s="591"/>
      <c r="S49" s="591"/>
      <c r="T49" s="591"/>
      <c r="U49" s="591"/>
      <c r="V49" s="591"/>
      <c r="W49" s="591"/>
      <c r="X49" s="591"/>
      <c r="Y49" s="593"/>
    </row>
    <row r="50" spans="1:25" ht="15.75" customHeight="1">
      <c r="A50" s="1473"/>
      <c r="B50" s="1475"/>
      <c r="C50" s="761" t="s">
        <v>446</v>
      </c>
      <c r="D50" s="761" t="s">
        <v>5005</v>
      </c>
      <c r="E50" s="761" t="s">
        <v>55</v>
      </c>
      <c r="F50" s="762">
        <v>1</v>
      </c>
      <c r="G50" s="763"/>
      <c r="H50" s="763"/>
      <c r="I50" s="764"/>
      <c r="J50" s="764"/>
      <c r="K50" s="763"/>
      <c r="L50" s="763"/>
      <c r="M50" s="763"/>
      <c r="N50" s="763"/>
      <c r="O50" s="763"/>
      <c r="P50" s="763"/>
      <c r="Q50" s="763"/>
      <c r="R50" s="763"/>
      <c r="S50" s="763"/>
      <c r="T50" s="763"/>
      <c r="U50" s="763"/>
      <c r="V50" s="763"/>
      <c r="W50" s="763"/>
      <c r="X50" s="763"/>
      <c r="Y50" s="765"/>
    </row>
    <row r="51" spans="1:25" ht="15.75" customHeight="1">
      <c r="A51" s="1472">
        <v>45931</v>
      </c>
      <c r="B51" s="1474" t="s">
        <v>3711</v>
      </c>
      <c r="C51" s="589" t="s">
        <v>5006</v>
      </c>
      <c r="D51" s="589" t="s">
        <v>271</v>
      </c>
      <c r="E51" s="589" t="s">
        <v>55</v>
      </c>
      <c r="F51" s="590">
        <v>1</v>
      </c>
      <c r="G51" s="591"/>
      <c r="H51" s="591"/>
      <c r="I51" s="592"/>
      <c r="J51" s="592"/>
      <c r="K51" s="591"/>
      <c r="L51" s="591"/>
      <c r="M51" s="591"/>
      <c r="N51" s="591"/>
      <c r="O51" s="591"/>
      <c r="P51" s="591"/>
      <c r="Q51" s="591"/>
      <c r="R51" s="591"/>
      <c r="S51" s="591"/>
      <c r="T51" s="591"/>
      <c r="U51" s="591"/>
      <c r="V51" s="591"/>
      <c r="W51" s="591"/>
      <c r="X51" s="591"/>
      <c r="Y51" s="593"/>
    </row>
    <row r="52" spans="1:25" ht="15.75" customHeight="1">
      <c r="A52" s="1476"/>
      <c r="B52" s="1477"/>
      <c r="C52" s="1163" t="s">
        <v>446</v>
      </c>
      <c r="D52" s="1163" t="s">
        <v>5005</v>
      </c>
      <c r="E52" s="1163" t="s">
        <v>55</v>
      </c>
      <c r="F52" s="1164">
        <v>1</v>
      </c>
      <c r="G52" s="1165"/>
      <c r="H52" s="1165"/>
      <c r="I52" s="1166"/>
      <c r="J52" s="1166"/>
      <c r="K52" s="1165"/>
      <c r="L52" s="1165"/>
      <c r="M52" s="1165"/>
      <c r="N52" s="1165"/>
      <c r="O52" s="1165"/>
      <c r="P52" s="1165"/>
      <c r="Q52" s="1165"/>
      <c r="R52" s="1165"/>
      <c r="S52" s="1165"/>
      <c r="T52" s="1165"/>
      <c r="U52" s="1165"/>
      <c r="V52" s="1165"/>
      <c r="W52" s="1165"/>
      <c r="X52" s="1165"/>
      <c r="Y52" s="1167"/>
    </row>
  </sheetData>
  <mergeCells count="36">
    <mergeCell ref="A45:A46"/>
    <mergeCell ref="B45:B46"/>
    <mergeCell ref="A35:A39"/>
    <mergeCell ref="B35:B39"/>
    <mergeCell ref="A40:A43"/>
    <mergeCell ref="B40:B43"/>
    <mergeCell ref="A25:A27"/>
    <mergeCell ref="B25:B27"/>
    <mergeCell ref="A28:A30"/>
    <mergeCell ref="B28:B30"/>
    <mergeCell ref="A31:A34"/>
    <mergeCell ref="B31:B34"/>
    <mergeCell ref="A19:A20"/>
    <mergeCell ref="B19:B20"/>
    <mergeCell ref="A22:A24"/>
    <mergeCell ref="B22:B24"/>
    <mergeCell ref="A13:A14"/>
    <mergeCell ref="B13:B14"/>
    <mergeCell ref="A15:A16"/>
    <mergeCell ref="B15:B16"/>
    <mergeCell ref="A17:A18"/>
    <mergeCell ref="B17:B18"/>
    <mergeCell ref="A10:A11"/>
    <mergeCell ref="B10:B11"/>
    <mergeCell ref="A3:A4"/>
    <mergeCell ref="B3:B4"/>
    <mergeCell ref="A6:A7"/>
    <mergeCell ref="B6:B7"/>
    <mergeCell ref="A8:A9"/>
    <mergeCell ref="B8:B9"/>
    <mergeCell ref="A47:A48"/>
    <mergeCell ref="B47:B48"/>
    <mergeCell ref="A49:A50"/>
    <mergeCell ref="B49:B50"/>
    <mergeCell ref="A51:A52"/>
    <mergeCell ref="B51:B52"/>
  </mergeCell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B8DB-A41B-473C-87E1-4EE3D39CA133}">
  <sheetPr>
    <tabColor rgb="FFC00000"/>
  </sheetPr>
  <dimension ref="B3:L71"/>
  <sheetViews>
    <sheetView topLeftCell="A52" workbookViewId="0">
      <selection activeCell="I69" sqref="I69:I70"/>
    </sheetView>
  </sheetViews>
  <sheetFormatPr defaultRowHeight="15"/>
  <cols>
    <col min="2" max="2" width="27.85546875" customWidth="1"/>
    <col min="3" max="3" width="38.5703125" customWidth="1"/>
    <col min="4" max="4" width="27.7109375" customWidth="1"/>
    <col min="5" max="5" width="18.28515625" customWidth="1"/>
    <col min="6" max="6" width="16.28515625" customWidth="1"/>
    <col min="7" max="7" width="12.85546875" customWidth="1"/>
    <col min="8" max="8" width="18.28515625" customWidth="1"/>
    <col min="9" max="9" width="20.28515625" customWidth="1"/>
    <col min="10" max="10" width="23.140625" customWidth="1"/>
    <col min="11" max="11" width="24.85546875" customWidth="1"/>
    <col min="12" max="12" width="25.7109375" customWidth="1"/>
  </cols>
  <sheetData>
    <row r="3" spans="2:12" ht="19.5">
      <c r="B3" s="144" t="s">
        <v>312</v>
      </c>
      <c r="C3" s="145" t="s">
        <v>315</v>
      </c>
      <c r="D3" s="145" t="s">
        <v>5008</v>
      </c>
      <c r="E3" s="145" t="s">
        <v>11</v>
      </c>
      <c r="F3" s="145" t="s">
        <v>13</v>
      </c>
      <c r="G3" s="145" t="s">
        <v>173</v>
      </c>
      <c r="H3" s="145" t="s">
        <v>170</v>
      </c>
      <c r="I3" s="145" t="s">
        <v>5009</v>
      </c>
      <c r="J3" s="146" t="s">
        <v>5010</v>
      </c>
      <c r="K3" s="979" t="s">
        <v>5011</v>
      </c>
      <c r="L3" s="979" t="s">
        <v>5012</v>
      </c>
    </row>
    <row r="4" spans="2:12" ht="19.5">
      <c r="B4" s="147">
        <v>45727</v>
      </c>
      <c r="C4" s="126" t="s">
        <v>106</v>
      </c>
      <c r="D4" s="126"/>
      <c r="E4" s="153" t="s">
        <v>5013</v>
      </c>
      <c r="F4" s="153" t="s">
        <v>5014</v>
      </c>
      <c r="G4" s="154"/>
      <c r="H4" s="153"/>
      <c r="I4" s="127"/>
      <c r="J4" s="128">
        <v>7.96</v>
      </c>
      <c r="K4" s="127"/>
      <c r="L4" s="127"/>
    </row>
    <row r="5" spans="2:12" ht="19.5">
      <c r="B5" s="147">
        <v>45727</v>
      </c>
      <c r="C5" s="126" t="s">
        <v>110</v>
      </c>
      <c r="D5" s="126"/>
      <c r="E5" s="153" t="s">
        <v>5015</v>
      </c>
      <c r="F5" s="153" t="s">
        <v>5016</v>
      </c>
      <c r="G5" s="154"/>
      <c r="H5" s="153"/>
      <c r="I5" s="127">
        <v>66.17</v>
      </c>
      <c r="J5" s="128"/>
      <c r="K5" s="127"/>
      <c r="L5" s="127"/>
    </row>
    <row r="6" spans="2:12" ht="19.5">
      <c r="B6" s="147">
        <v>45727</v>
      </c>
      <c r="C6" s="126" t="s">
        <v>106</v>
      </c>
      <c r="D6" s="126" t="s">
        <v>5017</v>
      </c>
      <c r="E6" s="153" t="s">
        <v>5015</v>
      </c>
      <c r="F6" s="153" t="s">
        <v>397</v>
      </c>
      <c r="G6" s="154"/>
      <c r="H6" s="153"/>
      <c r="I6" s="127"/>
      <c r="J6" s="128">
        <v>2.4300000000000002</v>
      </c>
      <c r="K6" s="127"/>
      <c r="L6" s="127"/>
    </row>
    <row r="7" spans="2:12" ht="19.5">
      <c r="B7" s="148">
        <v>45727</v>
      </c>
      <c r="C7" s="129" t="s">
        <v>106</v>
      </c>
      <c r="D7" s="129" t="s">
        <v>5018</v>
      </c>
      <c r="E7" s="155" t="s">
        <v>5015</v>
      </c>
      <c r="F7" s="156" t="s">
        <v>397</v>
      </c>
      <c r="G7" s="156"/>
      <c r="H7" s="156"/>
      <c r="I7" s="130"/>
      <c r="J7" s="131">
        <v>18.25</v>
      </c>
      <c r="K7" s="133"/>
      <c r="L7" s="133"/>
    </row>
    <row r="8" spans="2:12" ht="19.5">
      <c r="B8" s="149">
        <v>45727</v>
      </c>
      <c r="C8" s="132" t="s">
        <v>106</v>
      </c>
      <c r="D8" s="132"/>
      <c r="E8" s="157" t="s">
        <v>5013</v>
      </c>
      <c r="F8" s="158" t="s">
        <v>5014</v>
      </c>
      <c r="G8" s="158"/>
      <c r="H8" s="158"/>
      <c r="I8" s="133"/>
      <c r="J8" s="134">
        <v>8.0399999999999991</v>
      </c>
      <c r="K8" s="133"/>
      <c r="L8" s="133"/>
    </row>
    <row r="9" spans="2:12" ht="19.5">
      <c r="B9" s="150">
        <v>45727</v>
      </c>
      <c r="C9" s="135" t="s">
        <v>110</v>
      </c>
      <c r="D9" s="135"/>
      <c r="E9" s="159" t="s">
        <v>5015</v>
      </c>
      <c r="F9" s="160" t="s">
        <v>5016</v>
      </c>
      <c r="G9" s="160"/>
      <c r="H9" s="160"/>
      <c r="I9" s="136">
        <v>69.84</v>
      </c>
      <c r="J9" s="137"/>
      <c r="K9" s="133"/>
      <c r="L9" s="133"/>
    </row>
    <row r="10" spans="2:12" ht="19.5">
      <c r="B10" s="766">
        <v>45727</v>
      </c>
      <c r="C10" s="767" t="s">
        <v>106</v>
      </c>
      <c r="D10" s="767" t="s">
        <v>5017</v>
      </c>
      <c r="E10" s="768" t="s">
        <v>5015</v>
      </c>
      <c r="F10" s="768" t="s">
        <v>397</v>
      </c>
      <c r="G10" s="769"/>
      <c r="H10" s="768"/>
      <c r="I10" s="770"/>
      <c r="J10" s="771">
        <v>2.15</v>
      </c>
      <c r="K10" s="770"/>
      <c r="L10" s="770"/>
    </row>
    <row r="11" spans="2:12" ht="19.5">
      <c r="B11" s="772">
        <v>45727</v>
      </c>
      <c r="C11" s="773" t="s">
        <v>106</v>
      </c>
      <c r="D11" s="773" t="s">
        <v>5019</v>
      </c>
      <c r="E11" s="774" t="s">
        <v>5015</v>
      </c>
      <c r="F11" s="774" t="s">
        <v>397</v>
      </c>
      <c r="G11" s="775"/>
      <c r="H11" s="774"/>
      <c r="I11" s="776"/>
      <c r="J11" s="777">
        <v>19.89</v>
      </c>
      <c r="K11" s="776"/>
      <c r="L11" s="776"/>
    </row>
    <row r="12" spans="2:12" ht="19.5">
      <c r="B12" s="151">
        <v>45728</v>
      </c>
      <c r="C12" s="138" t="s">
        <v>106</v>
      </c>
      <c r="D12" s="138"/>
      <c r="E12" s="161" t="s">
        <v>5013</v>
      </c>
      <c r="F12" s="161" t="s">
        <v>5014</v>
      </c>
      <c r="G12" s="162"/>
      <c r="H12" s="161"/>
      <c r="I12" s="139"/>
      <c r="J12" s="140">
        <v>7.39</v>
      </c>
      <c r="K12" s="127"/>
      <c r="L12" s="127"/>
    </row>
    <row r="13" spans="2:12" ht="19.5">
      <c r="B13" s="148">
        <v>45728</v>
      </c>
      <c r="C13" s="129" t="s">
        <v>110</v>
      </c>
      <c r="D13" s="129"/>
      <c r="E13" s="155" t="s">
        <v>5015</v>
      </c>
      <c r="F13" s="155" t="s">
        <v>5016</v>
      </c>
      <c r="G13" s="156"/>
      <c r="H13" s="155"/>
      <c r="I13" s="130">
        <v>59.64</v>
      </c>
      <c r="J13" s="131"/>
      <c r="K13" s="133"/>
      <c r="L13" s="133"/>
    </row>
    <row r="14" spans="2:12" ht="19.5">
      <c r="B14" s="149">
        <v>45728</v>
      </c>
      <c r="C14" s="132" t="s">
        <v>106</v>
      </c>
      <c r="D14" s="132" t="s">
        <v>5017</v>
      </c>
      <c r="E14" s="157" t="s">
        <v>5015</v>
      </c>
      <c r="F14" s="157" t="s">
        <v>397</v>
      </c>
      <c r="G14" s="158"/>
      <c r="H14" s="157"/>
      <c r="I14" s="133"/>
      <c r="J14" s="134">
        <v>1.47</v>
      </c>
      <c r="K14" s="133"/>
      <c r="L14" s="133"/>
    </row>
    <row r="15" spans="2:12" ht="19.5">
      <c r="B15" s="778">
        <v>45728</v>
      </c>
      <c r="C15" s="779" t="s">
        <v>106</v>
      </c>
      <c r="D15" s="779" t="s">
        <v>5018</v>
      </c>
      <c r="E15" s="157" t="s">
        <v>5015</v>
      </c>
      <c r="F15" s="157" t="s">
        <v>397</v>
      </c>
      <c r="G15" s="780"/>
      <c r="H15" s="157"/>
      <c r="I15" s="781"/>
      <c r="J15" s="782">
        <v>11.35</v>
      </c>
      <c r="K15" s="781"/>
      <c r="L15" s="781"/>
    </row>
    <row r="16" spans="2:12" ht="19.5">
      <c r="B16" s="783">
        <v>45734</v>
      </c>
      <c r="C16" s="784" t="s">
        <v>92</v>
      </c>
      <c r="D16" s="784" t="s">
        <v>1364</v>
      </c>
      <c r="E16" s="785" t="s">
        <v>5013</v>
      </c>
      <c r="F16" s="785" t="s">
        <v>5014</v>
      </c>
      <c r="G16" s="786"/>
      <c r="H16" s="785"/>
      <c r="I16" s="787"/>
      <c r="J16" s="788">
        <v>8.14</v>
      </c>
      <c r="K16" s="770"/>
      <c r="L16" s="770"/>
    </row>
    <row r="17" spans="2:12" ht="19.5">
      <c r="B17" s="789">
        <v>45734</v>
      </c>
      <c r="C17" s="790" t="s">
        <v>97</v>
      </c>
      <c r="D17" s="790"/>
      <c r="E17" s="774" t="s">
        <v>5015</v>
      </c>
      <c r="F17" s="774" t="s">
        <v>5016</v>
      </c>
      <c r="G17" s="791"/>
      <c r="H17" s="774"/>
      <c r="I17" s="792">
        <v>12.1</v>
      </c>
      <c r="J17" s="793"/>
      <c r="K17" s="792"/>
      <c r="L17" s="792"/>
    </row>
    <row r="18" spans="2:12" ht="19.5">
      <c r="B18" s="152">
        <v>45734</v>
      </c>
      <c r="C18" s="141" t="s">
        <v>92</v>
      </c>
      <c r="D18" s="141" t="s">
        <v>5020</v>
      </c>
      <c r="E18" s="163" t="s">
        <v>5015</v>
      </c>
      <c r="F18" s="163" t="s">
        <v>397</v>
      </c>
      <c r="G18" s="164"/>
      <c r="H18" s="163"/>
      <c r="I18" s="142"/>
      <c r="J18" s="143">
        <v>9.1199999999999992</v>
      </c>
      <c r="K18" s="127"/>
      <c r="L18" s="127"/>
    </row>
    <row r="19" spans="2:12" ht="19.5">
      <c r="B19" s="147">
        <v>45734</v>
      </c>
      <c r="C19" s="126" t="s">
        <v>92</v>
      </c>
      <c r="D19" s="126" t="s">
        <v>5017</v>
      </c>
      <c r="E19" s="153" t="s">
        <v>5015</v>
      </c>
      <c r="F19" s="153" t="s">
        <v>5021</v>
      </c>
      <c r="G19" s="154"/>
      <c r="H19" s="153"/>
      <c r="I19" s="127"/>
      <c r="J19" s="128">
        <v>1.58</v>
      </c>
      <c r="K19" s="127"/>
      <c r="L19" s="127"/>
    </row>
    <row r="20" spans="2:12" ht="19.5">
      <c r="B20" s="147">
        <v>45735</v>
      </c>
      <c r="C20" s="126" t="s">
        <v>92</v>
      </c>
      <c r="D20" s="126"/>
      <c r="E20" s="153" t="s">
        <v>5013</v>
      </c>
      <c r="F20" s="153" t="s">
        <v>5014</v>
      </c>
      <c r="G20" s="154"/>
      <c r="H20" s="153"/>
      <c r="I20" s="127"/>
      <c r="J20" s="128">
        <v>5.46</v>
      </c>
      <c r="K20" s="127"/>
      <c r="L20" s="127"/>
    </row>
    <row r="21" spans="2:12" ht="19.5">
      <c r="B21" s="148">
        <v>45735</v>
      </c>
      <c r="C21" s="129" t="s">
        <v>97</v>
      </c>
      <c r="D21" s="129"/>
      <c r="E21" s="155" t="s">
        <v>5015</v>
      </c>
      <c r="F21" s="155" t="s">
        <v>5016</v>
      </c>
      <c r="G21" s="156"/>
      <c r="H21" s="155"/>
      <c r="I21" s="130">
        <v>9.35</v>
      </c>
      <c r="J21" s="131"/>
      <c r="K21" s="133"/>
      <c r="L21" s="133"/>
    </row>
    <row r="22" spans="2:12" ht="19.5">
      <c r="B22" s="149">
        <v>45735</v>
      </c>
      <c r="C22" s="132" t="s">
        <v>92</v>
      </c>
      <c r="D22" s="132" t="s">
        <v>5019</v>
      </c>
      <c r="E22" s="157" t="s">
        <v>5015</v>
      </c>
      <c r="F22" s="157" t="s">
        <v>397</v>
      </c>
      <c r="G22" s="158"/>
      <c r="H22" s="157"/>
      <c r="I22" s="133"/>
      <c r="J22" s="134">
        <v>8.67</v>
      </c>
      <c r="K22" s="133"/>
      <c r="L22" s="133"/>
    </row>
    <row r="23" spans="2:12" ht="19.5">
      <c r="B23" s="149">
        <v>45735</v>
      </c>
      <c r="C23" s="132" t="s">
        <v>92</v>
      </c>
      <c r="D23" s="132" t="s">
        <v>5017</v>
      </c>
      <c r="E23" s="157" t="s">
        <v>5015</v>
      </c>
      <c r="F23" s="157" t="s">
        <v>5014</v>
      </c>
      <c r="G23" s="158"/>
      <c r="H23" s="157"/>
      <c r="I23" s="133"/>
      <c r="J23" s="134">
        <v>9</v>
      </c>
      <c r="K23" s="133"/>
      <c r="L23" s="133"/>
    </row>
    <row r="24" spans="2:12" ht="19.5">
      <c r="B24" s="152">
        <v>45783</v>
      </c>
      <c r="C24" s="141" t="s">
        <v>50</v>
      </c>
      <c r="D24" s="141"/>
      <c r="E24" s="163"/>
      <c r="F24" s="155" t="s">
        <v>5016</v>
      </c>
      <c r="G24" s="164"/>
      <c r="H24" s="163"/>
      <c r="I24" s="142">
        <v>4.4000000000000004</v>
      </c>
      <c r="J24" s="143"/>
      <c r="K24" s="127"/>
      <c r="L24" s="127"/>
    </row>
    <row r="25" spans="2:12" ht="19.5">
      <c r="B25" s="147">
        <v>45783</v>
      </c>
      <c r="C25" s="126" t="s">
        <v>120</v>
      </c>
      <c r="D25" s="126"/>
      <c r="E25" s="153"/>
      <c r="F25" s="153" t="s">
        <v>5016</v>
      </c>
      <c r="G25" s="154"/>
      <c r="H25" s="153"/>
      <c r="I25" s="127">
        <v>0</v>
      </c>
      <c r="J25" s="128"/>
      <c r="K25" s="127"/>
      <c r="L25" s="127"/>
    </row>
    <row r="26" spans="2:12" ht="19.5">
      <c r="B26" s="147">
        <v>45783</v>
      </c>
      <c r="C26" s="126" t="s">
        <v>31</v>
      </c>
      <c r="D26" s="126"/>
      <c r="E26" s="153"/>
      <c r="F26" s="153" t="s">
        <v>5014</v>
      </c>
      <c r="G26" s="154"/>
      <c r="H26" s="153"/>
      <c r="I26" s="127"/>
      <c r="J26" s="128">
        <v>1.1000000000000001</v>
      </c>
      <c r="K26" s="127"/>
      <c r="L26" s="127"/>
    </row>
    <row r="27" spans="2:12" ht="19.5">
      <c r="B27" s="147">
        <v>45783</v>
      </c>
      <c r="C27" s="126" t="s">
        <v>31</v>
      </c>
      <c r="D27" s="126"/>
      <c r="E27" s="153"/>
      <c r="F27" s="153" t="s">
        <v>5022</v>
      </c>
      <c r="G27" s="154"/>
      <c r="H27" s="153"/>
      <c r="I27" s="127"/>
      <c r="J27" s="128">
        <v>0.4</v>
      </c>
      <c r="K27" s="127"/>
      <c r="L27" s="127"/>
    </row>
    <row r="28" spans="2:12" ht="19.5">
      <c r="B28" s="148">
        <v>45783</v>
      </c>
      <c r="C28" s="129" t="s">
        <v>74</v>
      </c>
      <c r="D28" s="980"/>
      <c r="E28" s="155"/>
      <c r="F28" s="155" t="s">
        <v>5022</v>
      </c>
      <c r="G28" s="156"/>
      <c r="H28" s="155"/>
      <c r="I28" s="130"/>
      <c r="J28" s="131">
        <v>0.6</v>
      </c>
      <c r="K28" s="131"/>
      <c r="L28" s="131"/>
    </row>
    <row r="29" spans="2:12" ht="19.5">
      <c r="B29" s="149">
        <v>45783</v>
      </c>
      <c r="C29" s="132" t="s">
        <v>80</v>
      </c>
      <c r="D29" s="981"/>
      <c r="E29" s="157"/>
      <c r="F29" s="157" t="s">
        <v>5016</v>
      </c>
      <c r="G29" s="158"/>
      <c r="H29" s="157"/>
      <c r="I29" s="133">
        <v>0</v>
      </c>
      <c r="J29" s="134"/>
      <c r="K29" s="134"/>
      <c r="L29" s="134"/>
    </row>
    <row r="30" spans="2:12" ht="19.5">
      <c r="B30" s="150">
        <v>45783</v>
      </c>
      <c r="C30" s="135" t="s">
        <v>86</v>
      </c>
      <c r="D30" s="981"/>
      <c r="E30" s="157"/>
      <c r="F30" s="157" t="s">
        <v>5016</v>
      </c>
      <c r="G30" s="158"/>
      <c r="H30" s="157"/>
      <c r="I30" s="133">
        <v>3</v>
      </c>
      <c r="J30" s="134"/>
      <c r="K30" s="134"/>
      <c r="L30" s="134"/>
    </row>
    <row r="31" spans="2:12" ht="19.5">
      <c r="B31" s="148">
        <v>45883</v>
      </c>
      <c r="C31" s="129" t="s">
        <v>74</v>
      </c>
      <c r="D31" s="980"/>
      <c r="E31" s="155"/>
      <c r="F31" s="155" t="s">
        <v>5022</v>
      </c>
      <c r="G31" s="156"/>
      <c r="H31" s="155"/>
      <c r="I31" s="130"/>
      <c r="J31" s="131">
        <v>1.2</v>
      </c>
      <c r="K31" s="131">
        <v>4.9000000000000004</v>
      </c>
      <c r="L31" s="131"/>
    </row>
    <row r="32" spans="2:12" ht="19.5">
      <c r="B32" s="149">
        <v>45883</v>
      </c>
      <c r="C32" s="132" t="s">
        <v>80</v>
      </c>
      <c r="D32" s="981"/>
      <c r="E32" s="157"/>
      <c r="F32" s="157" t="s">
        <v>5016</v>
      </c>
      <c r="G32" s="158"/>
      <c r="H32" s="157"/>
      <c r="I32" s="133">
        <v>0</v>
      </c>
      <c r="J32" s="134"/>
      <c r="K32" s="134"/>
      <c r="L32" s="134"/>
    </row>
    <row r="33" spans="2:12" ht="19.5">
      <c r="B33" s="150">
        <v>45883</v>
      </c>
      <c r="C33" s="135" t="s">
        <v>86</v>
      </c>
      <c r="D33" s="982"/>
      <c r="E33" s="159"/>
      <c r="F33" s="159" t="s">
        <v>5016</v>
      </c>
      <c r="G33" s="160"/>
      <c r="H33" s="159"/>
      <c r="I33" s="136">
        <v>0.02</v>
      </c>
      <c r="J33" s="137"/>
      <c r="K33" s="137"/>
      <c r="L33" s="137"/>
    </row>
    <row r="34" spans="2:12" ht="19.5">
      <c r="B34" s="1013">
        <v>45888</v>
      </c>
      <c r="C34" s="1014" t="s">
        <v>74</v>
      </c>
      <c r="D34" s="1015"/>
      <c r="E34" s="1016"/>
      <c r="F34" s="1016" t="s">
        <v>5022</v>
      </c>
      <c r="G34" s="1017"/>
      <c r="H34" s="1016"/>
      <c r="I34" s="1018"/>
      <c r="J34" s="1034">
        <v>1.5</v>
      </c>
      <c r="K34" s="131">
        <v>7.5</v>
      </c>
      <c r="L34" s="131"/>
    </row>
    <row r="35" spans="2:12" ht="19.5">
      <c r="B35" s="1020">
        <v>45888</v>
      </c>
      <c r="C35" s="1021" t="s">
        <v>80</v>
      </c>
      <c r="D35" s="1022"/>
      <c r="E35" s="1023"/>
      <c r="F35" s="1023" t="s">
        <v>5016</v>
      </c>
      <c r="G35" s="1024"/>
      <c r="H35" s="1023"/>
      <c r="I35" s="1025">
        <v>0</v>
      </c>
      <c r="J35" s="1026"/>
      <c r="K35" s="134"/>
      <c r="L35" s="134"/>
    </row>
    <row r="36" spans="2:12" ht="19.5">
      <c r="B36" s="1027">
        <v>45888</v>
      </c>
      <c r="C36" s="1028" t="s">
        <v>86</v>
      </c>
      <c r="D36" s="1029"/>
      <c r="E36" s="1030"/>
      <c r="F36" s="1030" t="s">
        <v>5016</v>
      </c>
      <c r="G36" s="1031"/>
      <c r="H36" s="1030"/>
      <c r="I36" s="1032">
        <v>0.43</v>
      </c>
      <c r="J36" s="1033"/>
      <c r="K36" s="137"/>
      <c r="L36" s="137"/>
    </row>
    <row r="37" spans="2:12" ht="19.5">
      <c r="B37" s="148">
        <v>45888</v>
      </c>
      <c r="C37" s="129" t="s">
        <v>74</v>
      </c>
      <c r="D37" s="980"/>
      <c r="E37" s="155"/>
      <c r="F37" s="155" t="s">
        <v>5023</v>
      </c>
      <c r="G37" s="156"/>
      <c r="H37" s="155"/>
      <c r="I37" s="130"/>
      <c r="J37" s="131">
        <v>0.16</v>
      </c>
      <c r="K37" s="131">
        <v>3</v>
      </c>
      <c r="L37" s="131"/>
    </row>
    <row r="38" spans="2:12" ht="19.5">
      <c r="B38" s="149">
        <v>45888</v>
      </c>
      <c r="C38" s="132" t="s">
        <v>80</v>
      </c>
      <c r="D38" s="981"/>
      <c r="E38" s="157"/>
      <c r="F38" s="157" t="s">
        <v>5016</v>
      </c>
      <c r="G38" s="158"/>
      <c r="H38" s="157"/>
      <c r="I38" s="133">
        <v>0</v>
      </c>
      <c r="J38" s="134"/>
      <c r="K38" s="134"/>
      <c r="L38" s="134"/>
    </row>
    <row r="39" spans="2:12" ht="19.5">
      <c r="B39" s="150">
        <v>45888</v>
      </c>
      <c r="C39" s="135" t="s">
        <v>86</v>
      </c>
      <c r="D39" s="982"/>
      <c r="E39" s="159"/>
      <c r="F39" s="159" t="s">
        <v>5016</v>
      </c>
      <c r="G39" s="160"/>
      <c r="H39" s="159"/>
      <c r="I39" s="136">
        <v>0.6</v>
      </c>
      <c r="J39" s="137"/>
      <c r="K39" s="137"/>
      <c r="L39" s="137"/>
    </row>
    <row r="40" spans="2:12" ht="19.5">
      <c r="B40" s="1013">
        <v>45888</v>
      </c>
      <c r="C40" s="1014" t="s">
        <v>74</v>
      </c>
      <c r="D40" s="1015"/>
      <c r="E40" s="1016"/>
      <c r="F40" s="1016" t="s">
        <v>5024</v>
      </c>
      <c r="G40" s="1017"/>
      <c r="H40" s="1016"/>
      <c r="I40" s="1018"/>
      <c r="J40" s="1019">
        <v>0.3</v>
      </c>
      <c r="K40" s="131">
        <v>3.6</v>
      </c>
      <c r="L40" s="131"/>
    </row>
    <row r="41" spans="2:12" ht="19.5">
      <c r="B41" s="1020">
        <v>45888</v>
      </c>
      <c r="C41" s="1021" t="s">
        <v>80</v>
      </c>
      <c r="D41" s="1022"/>
      <c r="E41" s="1023"/>
      <c r="F41" s="1023" t="s">
        <v>5016</v>
      </c>
      <c r="G41" s="1024"/>
      <c r="H41" s="1023"/>
      <c r="I41" s="1025">
        <v>0</v>
      </c>
      <c r="J41" s="1026"/>
      <c r="K41" s="134"/>
      <c r="L41" s="134"/>
    </row>
    <row r="42" spans="2:12" ht="19.5">
      <c r="B42" s="1027">
        <v>45888</v>
      </c>
      <c r="C42" s="1028" t="s">
        <v>86</v>
      </c>
      <c r="D42" s="1029"/>
      <c r="E42" s="1030"/>
      <c r="F42" s="1030" t="s">
        <v>5016</v>
      </c>
      <c r="G42" s="1031"/>
      <c r="H42" s="1030"/>
      <c r="I42" s="1032">
        <v>0.5</v>
      </c>
      <c r="J42" s="1033"/>
      <c r="K42" s="137"/>
      <c r="L42" s="137"/>
    </row>
    <row r="43" spans="2:12" ht="19.5">
      <c r="B43" s="148">
        <v>45891</v>
      </c>
      <c r="C43" s="129" t="s">
        <v>74</v>
      </c>
      <c r="D43" s="980"/>
      <c r="E43" s="155"/>
      <c r="F43" s="155" t="s">
        <v>5023</v>
      </c>
      <c r="G43" s="156"/>
      <c r="H43" s="155"/>
      <c r="I43" s="130"/>
      <c r="J43" s="131">
        <v>0.45</v>
      </c>
      <c r="K43" s="131">
        <v>3.82</v>
      </c>
      <c r="L43" s="131"/>
    </row>
    <row r="44" spans="2:12" ht="19.5">
      <c r="B44" s="149">
        <v>45891</v>
      </c>
      <c r="C44" s="132" t="s">
        <v>80</v>
      </c>
      <c r="D44" s="981"/>
      <c r="E44" s="157"/>
      <c r="F44" s="157" t="s">
        <v>5016</v>
      </c>
      <c r="G44" s="158"/>
      <c r="H44" s="157"/>
      <c r="I44" s="133">
        <v>0</v>
      </c>
      <c r="J44" s="134"/>
      <c r="K44" s="134"/>
      <c r="L44" s="134"/>
    </row>
    <row r="45" spans="2:12" ht="19.5">
      <c r="B45" s="150">
        <v>45891</v>
      </c>
      <c r="C45" s="135" t="s">
        <v>86</v>
      </c>
      <c r="D45" s="982"/>
      <c r="E45" s="159"/>
      <c r="F45" s="159" t="s">
        <v>5016</v>
      </c>
      <c r="G45" s="160"/>
      <c r="H45" s="159"/>
      <c r="I45" s="136">
        <v>0.2</v>
      </c>
      <c r="J45" s="137"/>
      <c r="K45" s="137"/>
      <c r="L45" s="137"/>
    </row>
    <row r="46" spans="2:12" ht="19.5">
      <c r="B46" s="1013">
        <v>45891</v>
      </c>
      <c r="C46" s="1014" t="s">
        <v>74</v>
      </c>
      <c r="D46" s="1015"/>
      <c r="E46" s="1016"/>
      <c r="F46" s="1016" t="s">
        <v>5024</v>
      </c>
      <c r="G46" s="1017"/>
      <c r="H46" s="1016"/>
      <c r="I46" s="1018"/>
      <c r="J46" s="1019">
        <v>0.4</v>
      </c>
      <c r="K46" s="131">
        <v>3.14</v>
      </c>
      <c r="L46" s="131"/>
    </row>
    <row r="47" spans="2:12" ht="19.5">
      <c r="B47" s="1020">
        <v>45891</v>
      </c>
      <c r="C47" s="1021" t="s">
        <v>80</v>
      </c>
      <c r="D47" s="1022"/>
      <c r="E47" s="1023"/>
      <c r="F47" s="1023" t="s">
        <v>5016</v>
      </c>
      <c r="G47" s="1024"/>
      <c r="H47" s="1023"/>
      <c r="I47" s="1025">
        <v>0</v>
      </c>
      <c r="J47" s="1026"/>
      <c r="K47" s="134"/>
      <c r="L47" s="134"/>
    </row>
    <row r="48" spans="2:12" ht="19.5">
      <c r="B48" s="1027">
        <v>45891</v>
      </c>
      <c r="C48" s="1028" t="s">
        <v>86</v>
      </c>
      <c r="D48" s="1029"/>
      <c r="E48" s="1030"/>
      <c r="F48" s="1030" t="s">
        <v>5016</v>
      </c>
      <c r="G48" s="1031"/>
      <c r="H48" s="1030"/>
      <c r="I48" s="1032">
        <v>0.43</v>
      </c>
      <c r="J48" s="1033"/>
      <c r="K48" s="137"/>
      <c r="L48" s="137"/>
    </row>
    <row r="49" spans="2:12" ht="19.5">
      <c r="B49" s="148">
        <v>45891</v>
      </c>
      <c r="C49" s="129" t="s">
        <v>74</v>
      </c>
      <c r="D49" s="980"/>
      <c r="E49" s="155"/>
      <c r="F49" s="155" t="s">
        <v>5022</v>
      </c>
      <c r="G49" s="156"/>
      <c r="H49" s="155"/>
      <c r="I49" s="130"/>
      <c r="J49" s="131">
        <v>0.3</v>
      </c>
      <c r="K49" s="131">
        <v>4.07</v>
      </c>
      <c r="L49" s="131"/>
    </row>
    <row r="50" spans="2:12" ht="19.5">
      <c r="B50" s="149">
        <v>45891</v>
      </c>
      <c r="C50" s="132" t="s">
        <v>80</v>
      </c>
      <c r="D50" s="981"/>
      <c r="E50" s="157"/>
      <c r="F50" s="157" t="s">
        <v>5016</v>
      </c>
      <c r="G50" s="158"/>
      <c r="H50" s="157"/>
      <c r="I50" s="133">
        <v>0</v>
      </c>
      <c r="J50" s="134"/>
      <c r="K50" s="134"/>
      <c r="L50" s="134"/>
    </row>
    <row r="51" spans="2:12" ht="19.5">
      <c r="B51" s="150">
        <v>45891</v>
      </c>
      <c r="C51" s="135" t="s">
        <v>86</v>
      </c>
      <c r="D51" s="982"/>
      <c r="E51" s="159"/>
      <c r="F51" s="159" t="s">
        <v>5016</v>
      </c>
      <c r="G51" s="160"/>
      <c r="H51" s="159"/>
      <c r="I51" s="136">
        <v>0.3</v>
      </c>
      <c r="J51" s="137"/>
      <c r="K51" s="137"/>
      <c r="L51" s="137"/>
    </row>
    <row r="52" spans="2:12" ht="19.5">
      <c r="B52" s="1013">
        <v>45894</v>
      </c>
      <c r="C52" s="1014" t="s">
        <v>74</v>
      </c>
      <c r="D52" s="1015"/>
      <c r="E52" s="1016"/>
      <c r="F52" s="1016" t="s">
        <v>5022</v>
      </c>
      <c r="G52" s="1017"/>
      <c r="H52" s="1016"/>
      <c r="I52" s="1018"/>
      <c r="J52" s="1019">
        <v>0.45</v>
      </c>
      <c r="K52" s="131">
        <v>3.54</v>
      </c>
      <c r="L52" s="131"/>
    </row>
    <row r="53" spans="2:12" ht="19.5">
      <c r="B53" s="1020">
        <v>45894</v>
      </c>
      <c r="C53" s="1021" t="s">
        <v>80</v>
      </c>
      <c r="D53" s="1022"/>
      <c r="E53" s="1023"/>
      <c r="F53" s="1023" t="s">
        <v>5016</v>
      </c>
      <c r="G53" s="1024"/>
      <c r="H53" s="1023"/>
      <c r="I53" s="1025">
        <v>0</v>
      </c>
      <c r="J53" s="1026"/>
      <c r="K53" s="134"/>
      <c r="L53" s="134"/>
    </row>
    <row r="54" spans="2:12" ht="19.5">
      <c r="B54" s="1027">
        <v>45894</v>
      </c>
      <c r="C54" s="1028" t="s">
        <v>86</v>
      </c>
      <c r="D54" s="1029"/>
      <c r="E54" s="1030"/>
      <c r="F54" s="1030" t="s">
        <v>5016</v>
      </c>
      <c r="G54" s="1031"/>
      <c r="H54" s="1030"/>
      <c r="I54" s="1032">
        <v>0.28000000000000003</v>
      </c>
      <c r="J54" s="1033"/>
      <c r="K54" s="137"/>
      <c r="L54" s="137"/>
    </row>
    <row r="55" spans="2:12" ht="19.5">
      <c r="B55" s="148">
        <v>45901</v>
      </c>
      <c r="C55" s="129" t="s">
        <v>74</v>
      </c>
      <c r="D55" s="980"/>
      <c r="E55" s="155"/>
      <c r="F55" s="155" t="s">
        <v>5022</v>
      </c>
      <c r="G55" s="156" t="s">
        <v>2054</v>
      </c>
      <c r="H55" s="155"/>
      <c r="I55" s="130"/>
      <c r="J55" s="131">
        <v>1.22</v>
      </c>
      <c r="K55" s="131">
        <v>5.55</v>
      </c>
      <c r="L55" s="131">
        <v>5.05</v>
      </c>
    </row>
    <row r="56" spans="2:12" ht="19.5">
      <c r="B56" s="149">
        <v>45901</v>
      </c>
      <c r="C56" s="132" t="s">
        <v>80</v>
      </c>
      <c r="D56" s="981"/>
      <c r="E56" s="157"/>
      <c r="F56" s="157" t="s">
        <v>5016</v>
      </c>
      <c r="G56" s="158"/>
      <c r="H56" s="157"/>
      <c r="I56" s="133">
        <v>0</v>
      </c>
      <c r="J56" s="134"/>
      <c r="K56" s="134"/>
      <c r="L56" s="134"/>
    </row>
    <row r="57" spans="2:12" ht="19.5">
      <c r="B57" s="149">
        <v>45901</v>
      </c>
      <c r="C57" s="132" t="s">
        <v>86</v>
      </c>
      <c r="D57" s="981"/>
      <c r="E57" s="157"/>
      <c r="F57" s="157" t="s">
        <v>5016</v>
      </c>
      <c r="G57" s="158"/>
      <c r="H57" s="157"/>
      <c r="I57" s="133">
        <v>0.4</v>
      </c>
      <c r="J57" s="134"/>
      <c r="K57" s="134"/>
      <c r="L57" s="134"/>
    </row>
    <row r="58" spans="2:12" ht="19.5">
      <c r="B58" s="1013">
        <v>45919</v>
      </c>
      <c r="C58" s="1014" t="s">
        <v>74</v>
      </c>
      <c r="D58" s="1015"/>
      <c r="E58" s="1016"/>
      <c r="F58" s="1016" t="s">
        <v>5022</v>
      </c>
      <c r="G58" s="1017" t="s">
        <v>2054</v>
      </c>
      <c r="H58" s="1016"/>
      <c r="I58" s="1018"/>
      <c r="J58" s="1019">
        <v>1.78</v>
      </c>
      <c r="K58" s="131">
        <v>4.43</v>
      </c>
      <c r="L58" s="131">
        <v>4</v>
      </c>
    </row>
    <row r="59" spans="2:12" ht="19.5">
      <c r="B59" s="1020">
        <v>45919</v>
      </c>
      <c r="C59" s="1021" t="s">
        <v>80</v>
      </c>
      <c r="D59" s="1022"/>
      <c r="E59" s="1023"/>
      <c r="F59" s="1023" t="s">
        <v>5016</v>
      </c>
      <c r="G59" s="1024"/>
      <c r="H59" s="1023"/>
      <c r="I59" s="1025">
        <v>0</v>
      </c>
      <c r="J59" s="1026"/>
      <c r="K59" s="134"/>
      <c r="L59" s="134"/>
    </row>
    <row r="60" spans="2:12" ht="19.5">
      <c r="B60" s="1020">
        <v>45919</v>
      </c>
      <c r="C60" s="1021" t="s">
        <v>86</v>
      </c>
      <c r="D60" s="1022"/>
      <c r="E60" s="1023"/>
      <c r="F60" s="1030" t="s">
        <v>5016</v>
      </c>
      <c r="G60" s="1024"/>
      <c r="H60" s="1023"/>
      <c r="I60" s="1025">
        <v>1.2</v>
      </c>
      <c r="J60" s="1026"/>
      <c r="K60" s="134"/>
      <c r="L60" s="134"/>
    </row>
    <row r="61" spans="2:12" ht="19.5">
      <c r="B61" s="1219">
        <v>45943</v>
      </c>
      <c r="C61" s="1220" t="s">
        <v>74</v>
      </c>
      <c r="D61" s="129"/>
      <c r="E61" s="155"/>
      <c r="F61" s="155" t="s">
        <v>5022</v>
      </c>
      <c r="G61" s="156"/>
      <c r="H61" s="155"/>
      <c r="I61" s="130"/>
      <c r="J61" s="131">
        <v>0.35</v>
      </c>
      <c r="K61" s="131">
        <v>5.4</v>
      </c>
      <c r="L61" s="131"/>
    </row>
    <row r="62" spans="2:12" ht="19.5">
      <c r="B62" s="1221">
        <v>45943</v>
      </c>
      <c r="C62" s="1222" t="s">
        <v>80</v>
      </c>
      <c r="D62" s="132"/>
      <c r="E62" s="157"/>
      <c r="F62" s="157" t="s">
        <v>5016</v>
      </c>
      <c r="G62" s="158"/>
      <c r="H62" s="157"/>
      <c r="I62" s="133">
        <v>0.74</v>
      </c>
      <c r="J62" s="134"/>
      <c r="K62" s="134"/>
      <c r="L62" s="134"/>
    </row>
    <row r="63" spans="2:12" ht="19.5">
      <c r="B63" s="1223">
        <v>45943</v>
      </c>
      <c r="C63" s="1224" t="s">
        <v>86</v>
      </c>
      <c r="D63" s="132"/>
      <c r="E63" s="157"/>
      <c r="F63" s="157" t="s">
        <v>5016</v>
      </c>
      <c r="G63" s="158"/>
      <c r="H63" s="157"/>
      <c r="I63" s="133">
        <v>1.28</v>
      </c>
      <c r="J63" s="134"/>
      <c r="K63" s="134"/>
      <c r="L63" s="134"/>
    </row>
    <row r="64" spans="2:12" ht="19.5">
      <c r="B64" s="149">
        <v>46048</v>
      </c>
      <c r="C64" s="132" t="s">
        <v>74</v>
      </c>
      <c r="D64" s="1225"/>
      <c r="E64" s="1226"/>
      <c r="F64" s="155" t="s">
        <v>5022</v>
      </c>
      <c r="G64" s="1227"/>
      <c r="H64" s="1226"/>
      <c r="I64" s="1228"/>
      <c r="J64" s="1228">
        <v>0.47</v>
      </c>
      <c r="K64" s="1232">
        <v>7.38</v>
      </c>
      <c r="L64" s="1229"/>
    </row>
    <row r="65" spans="2:12" ht="22.5">
      <c r="B65" s="149">
        <v>46048</v>
      </c>
      <c r="C65" s="132" t="s">
        <v>64</v>
      </c>
      <c r="D65" s="1230"/>
      <c r="E65" s="157"/>
      <c r="F65" s="157" t="s">
        <v>5016</v>
      </c>
      <c r="G65" s="158"/>
      <c r="H65" s="157"/>
      <c r="I65" s="1234">
        <v>15.23</v>
      </c>
      <c r="J65" s="133"/>
      <c r="K65" s="1233"/>
      <c r="L65" s="1231"/>
    </row>
    <row r="66" spans="2:12" ht="22.5">
      <c r="B66" s="149">
        <v>46048</v>
      </c>
      <c r="C66" s="132" t="s">
        <v>86</v>
      </c>
      <c r="D66" s="1230"/>
      <c r="E66" s="157"/>
      <c r="F66" s="157" t="s">
        <v>5016</v>
      </c>
      <c r="G66" s="158"/>
      <c r="H66" s="157"/>
      <c r="I66" s="1234">
        <v>11.86</v>
      </c>
      <c r="J66" s="133"/>
      <c r="K66" s="1233"/>
      <c r="L66" s="1231"/>
    </row>
    <row r="67" spans="2:12" ht="19.5">
      <c r="B67" s="149">
        <v>46048</v>
      </c>
      <c r="C67" s="132" t="s">
        <v>80</v>
      </c>
      <c r="D67" s="1230"/>
      <c r="E67" s="157"/>
      <c r="F67" s="157" t="s">
        <v>5016</v>
      </c>
      <c r="G67" s="158"/>
      <c r="H67" s="157"/>
      <c r="I67" s="133">
        <v>0.95</v>
      </c>
      <c r="J67" s="133"/>
      <c r="K67" s="1233"/>
      <c r="L67" s="1231"/>
    </row>
    <row r="68" spans="2:12" ht="19.5">
      <c r="B68" s="148">
        <v>46071</v>
      </c>
      <c r="C68" s="129" t="s">
        <v>74</v>
      </c>
      <c r="D68" s="1311"/>
      <c r="E68" s="155"/>
      <c r="F68" s="155" t="s">
        <v>5022</v>
      </c>
      <c r="G68" s="156"/>
      <c r="H68" s="155"/>
      <c r="I68" s="130"/>
      <c r="J68" s="130">
        <v>0.11</v>
      </c>
      <c r="K68" s="1312">
        <v>5.53</v>
      </c>
      <c r="L68" s="131"/>
    </row>
    <row r="69" spans="2:12" ht="19.5">
      <c r="B69" s="149">
        <v>46071</v>
      </c>
      <c r="C69" s="132" t="s">
        <v>64</v>
      </c>
      <c r="D69" s="1230"/>
      <c r="E69" s="157"/>
      <c r="F69" s="157" t="s">
        <v>5016</v>
      </c>
      <c r="G69" s="158"/>
      <c r="H69" s="157"/>
      <c r="I69" s="1313"/>
      <c r="J69" s="133"/>
      <c r="K69" s="1233"/>
      <c r="L69" s="134"/>
    </row>
    <row r="70" spans="2:12" ht="19.5">
      <c r="B70" s="149">
        <v>46071</v>
      </c>
      <c r="C70" s="132" t="s">
        <v>86</v>
      </c>
      <c r="D70" s="1230"/>
      <c r="E70" s="157"/>
      <c r="F70" s="157" t="s">
        <v>5016</v>
      </c>
      <c r="G70" s="158"/>
      <c r="H70" s="157"/>
      <c r="I70" s="1313"/>
      <c r="J70" s="133"/>
      <c r="K70" s="1233"/>
      <c r="L70" s="134"/>
    </row>
    <row r="71" spans="2:12" ht="19.5">
      <c r="B71" s="150">
        <v>46071</v>
      </c>
      <c r="C71" s="135" t="s">
        <v>80</v>
      </c>
      <c r="D71" s="1314"/>
      <c r="E71" s="159"/>
      <c r="F71" s="159" t="s">
        <v>5016</v>
      </c>
      <c r="G71" s="160"/>
      <c r="H71" s="159"/>
      <c r="I71" s="136">
        <v>2.35</v>
      </c>
      <c r="J71" s="136"/>
      <c r="K71" s="1315"/>
      <c r="L71" s="137"/>
    </row>
  </sheetData>
  <dataValidations count="1">
    <dataValidation allowBlank="1" showInputMessage="1" showErrorMessage="1" sqref="D4:D42" xr:uid="{BDC82A6B-E982-42B1-BD04-B21398BE883A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50D4305-4AAA-4441-9FA1-28F4911A3FE7}">
          <x14:formula1>
            <xm:f>'Liste D'!$N$2:$N$31</xm:f>
          </x14:formula1>
          <xm:sqref>C4:C63</xm:sqref>
        </x14:dataValidation>
        <x14:dataValidation type="list" allowBlank="1" showInputMessage="1" showErrorMessage="1" xr:uid="{D3567B73-D2C8-4F9A-968C-2F6ACE6C8564}">
          <x14:formula1>
            <xm:f>'Liste D'!$O$2:$O$31</xm:f>
          </x14:formula1>
          <xm:sqref>C64:C71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E9E2-A074-4A54-AB1A-2FD3C79DFA70}">
  <sheetPr>
    <tabColor rgb="FFFF0000"/>
  </sheetPr>
  <dimension ref="A1:AM3"/>
  <sheetViews>
    <sheetView workbookViewId="0">
      <selection activeCell="D16" sqref="D16"/>
    </sheetView>
  </sheetViews>
  <sheetFormatPr defaultRowHeight="15"/>
  <cols>
    <col min="1" max="1" width="13.42578125" customWidth="1"/>
    <col min="4" max="4" width="18.28515625" customWidth="1"/>
    <col min="7" max="7" width="16.28515625" customWidth="1"/>
  </cols>
  <sheetData>
    <row r="1" spans="1:39">
      <c r="A1" s="193" t="s">
        <v>312</v>
      </c>
      <c r="B1" s="194" t="s">
        <v>313</v>
      </c>
      <c r="C1" s="195" t="s">
        <v>314</v>
      </c>
      <c r="D1" s="196" t="s">
        <v>2213</v>
      </c>
      <c r="E1" s="196" t="s">
        <v>315</v>
      </c>
      <c r="F1" s="196" t="s">
        <v>177</v>
      </c>
      <c r="G1" s="196" t="s">
        <v>450</v>
      </c>
      <c r="H1" s="196" t="s">
        <v>4601</v>
      </c>
      <c r="I1" s="196" t="s">
        <v>5025</v>
      </c>
      <c r="J1" s="195" t="s">
        <v>453</v>
      </c>
      <c r="K1" s="196" t="s">
        <v>4603</v>
      </c>
      <c r="L1" s="196" t="s">
        <v>2216</v>
      </c>
      <c r="M1" s="196" t="s">
        <v>2217</v>
      </c>
      <c r="N1" s="196" t="s">
        <v>2218</v>
      </c>
      <c r="O1" s="196" t="s">
        <v>2219</v>
      </c>
      <c r="P1" s="196" t="s">
        <v>2220</v>
      </c>
      <c r="Q1" s="196" t="s">
        <v>2222</v>
      </c>
      <c r="R1" s="196" t="s">
        <v>2223</v>
      </c>
      <c r="S1" s="196" t="s">
        <v>2224</v>
      </c>
      <c r="T1" s="196" t="s">
        <v>2225</v>
      </c>
      <c r="U1" s="196" t="s">
        <v>458</v>
      </c>
      <c r="V1" s="196" t="s">
        <v>4606</v>
      </c>
      <c r="W1" s="195" t="s">
        <v>460</v>
      </c>
      <c r="X1" s="196" t="s">
        <v>2226</v>
      </c>
      <c r="Y1" s="196" t="s">
        <v>2227</v>
      </c>
      <c r="Z1" s="196" t="s">
        <v>433</v>
      </c>
      <c r="AA1" s="196" t="s">
        <v>465</v>
      </c>
      <c r="AB1" s="196" t="s">
        <v>466</v>
      </c>
      <c r="AC1" s="196" t="s">
        <v>434</v>
      </c>
      <c r="AD1" s="196" t="s">
        <v>435</v>
      </c>
      <c r="AE1" s="196" t="s">
        <v>436</v>
      </c>
      <c r="AF1" s="196" t="s">
        <v>2229</v>
      </c>
      <c r="AG1" s="196" t="s">
        <v>2230</v>
      </c>
      <c r="AH1" s="196" t="s">
        <v>4607</v>
      </c>
      <c r="AI1" s="196" t="s">
        <v>2231</v>
      </c>
      <c r="AJ1" s="196" t="s">
        <v>2232</v>
      </c>
      <c r="AK1" s="196" t="s">
        <v>4608</v>
      </c>
      <c r="AL1" s="196" t="s">
        <v>2234</v>
      </c>
      <c r="AM1" s="197" t="s">
        <v>4609</v>
      </c>
    </row>
    <row r="2" spans="1:39" s="171" customFormat="1" ht="22.5">
      <c r="A2" s="198"/>
      <c r="B2" s="199"/>
      <c r="C2" s="200"/>
      <c r="D2" s="201"/>
      <c r="E2" s="202"/>
      <c r="F2" s="202"/>
      <c r="G2" s="203"/>
      <c r="H2" s="203"/>
      <c r="I2" s="203"/>
      <c r="J2" s="204"/>
      <c r="K2" s="205"/>
      <c r="L2" s="205"/>
      <c r="M2" s="206"/>
      <c r="N2" s="206"/>
      <c r="O2" s="206"/>
      <c r="P2" s="206"/>
      <c r="Q2" s="205"/>
      <c r="R2" s="205"/>
      <c r="S2" s="206"/>
      <c r="T2" s="206"/>
      <c r="U2" s="206"/>
      <c r="V2" s="206"/>
      <c r="W2" s="206"/>
      <c r="X2" s="206"/>
      <c r="Y2" s="206"/>
      <c r="Z2" s="205"/>
      <c r="AA2" s="205"/>
      <c r="AB2" s="205"/>
      <c r="AC2" s="205"/>
      <c r="AD2" s="205"/>
      <c r="AE2" s="205"/>
      <c r="AF2" s="206"/>
      <c r="AG2" s="206"/>
      <c r="AH2" s="206"/>
      <c r="AI2" s="206"/>
      <c r="AJ2" s="206"/>
      <c r="AK2" s="206"/>
      <c r="AL2" s="206"/>
      <c r="AM2" s="206"/>
    </row>
    <row r="3" spans="1:39" ht="22.5">
      <c r="A3" s="198"/>
      <c r="B3" s="199"/>
      <c r="C3" s="200"/>
      <c r="D3" s="201"/>
      <c r="E3" s="202"/>
      <c r="F3" s="202"/>
      <c r="G3" s="203"/>
      <c r="H3" s="203"/>
      <c r="I3" s="203"/>
      <c r="J3" s="204"/>
      <c r="K3" s="205"/>
      <c r="L3" s="205"/>
      <c r="M3" s="206"/>
      <c r="N3" s="206"/>
      <c r="O3" s="206"/>
      <c r="P3" s="206"/>
      <c r="Q3" s="205"/>
      <c r="R3" s="205"/>
      <c r="S3" s="206"/>
      <c r="T3" s="206"/>
      <c r="U3" s="206"/>
      <c r="V3" s="206"/>
      <c r="W3" s="206"/>
      <c r="X3" s="206"/>
      <c r="Y3" s="206"/>
      <c r="Z3" s="205"/>
      <c r="AA3" s="205"/>
      <c r="AB3" s="205"/>
      <c r="AC3" s="205"/>
      <c r="AD3" s="205"/>
      <c r="AE3" s="205"/>
      <c r="AF3" s="206"/>
      <c r="AG3" s="206"/>
      <c r="AH3" s="206"/>
      <c r="AI3" s="206"/>
      <c r="AJ3" s="206"/>
      <c r="AK3" s="206"/>
      <c r="AL3" s="206"/>
      <c r="AM3" s="206"/>
    </row>
  </sheetData>
  <conditionalFormatting sqref="G2:G3">
    <cfRule type="cellIs" dxfId="8" priority="7" operator="greaterThan">
      <formula>15</formula>
    </cfRule>
  </conditionalFormatting>
  <conditionalFormatting sqref="G2:I2">
    <cfRule type="cellIs" dxfId="7" priority="3" operator="greaterThan">
      <formula>14.5</formula>
    </cfRule>
  </conditionalFormatting>
  <conditionalFormatting sqref="P2:P3">
    <cfRule type="cellIs" dxfId="6" priority="5" operator="greaterThan">
      <formula>4</formula>
    </cfRule>
  </conditionalFormatting>
  <conditionalFormatting sqref="AE2:AE3">
    <cfRule type="cellIs" dxfId="5" priority="2" operator="lessThan">
      <formula>18</formula>
    </cfRule>
    <cfRule type="cellIs" dxfId="4" priority="4" operator="greaterThan">
      <formula>20</formula>
    </cfRule>
  </conditionalFormatting>
  <conditionalFormatting sqref="AF2:AF3">
    <cfRule type="cellIs" dxfId="3" priority="9" operator="greaterThan">
      <formula>8</formula>
    </cfRule>
  </conditionalFormatting>
  <conditionalFormatting sqref="AG2:AG3">
    <cfRule type="cellIs" dxfId="2" priority="8" operator="greaterThan">
      <formula>80</formula>
    </cfRule>
  </conditionalFormatting>
  <conditionalFormatting sqref="AH2:AH3">
    <cfRule type="cellIs" dxfId="1" priority="6" operator="greaterThan">
      <formula>0.9</formula>
    </cfRule>
  </conditionalFormatting>
  <conditionalFormatting sqref="G3:I3">
    <cfRule type="cellIs" dxfId="0" priority="1" operator="greaterThan">
      <formula>14.5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326653-2ee7-4386-b7cc-740a9a9ae568">
      <Terms xmlns="http://schemas.microsoft.com/office/infopath/2007/PartnerControls"/>
    </lcf76f155ced4ddcb4097134ff3c332f>
    <TaxCatchAll xmlns="384dfeaf-898e-463c-9817-fb687ea5338c" xsi:nil="true"/>
    <SharedWithUsers xmlns="384dfeaf-898e-463c-9817-fb687ea5338c">
      <UserInfo>
        <DisplayName>Laboratoire SBOULA - Membres</DisplayName>
        <AccountId>80</AccountId>
        <AccountType/>
      </UserInfo>
      <UserInfo>
        <DisplayName>Rania Ajili</DisplayName>
        <AccountId>1579</AccountId>
        <AccountType/>
      </UserInfo>
      <UserInfo>
        <DisplayName>Dalel Abid</DisplayName>
        <AccountId>1577</AccountId>
        <AccountType/>
      </UserInfo>
    </SharedWithUsers>
    <_Flow_SignoffStatus xmlns="84326653-2ee7-4386-b7cc-740a9a9ae56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613D3D57C3249BAED9C497B63CEFA" ma:contentTypeVersion="20" ma:contentTypeDescription="Create a new document." ma:contentTypeScope="" ma:versionID="d801ea2625ef7b055c32a7dc654bb7ca">
  <xsd:schema xmlns:xsd="http://www.w3.org/2001/XMLSchema" xmlns:xs="http://www.w3.org/2001/XMLSchema" xmlns:p="http://schemas.microsoft.com/office/2006/metadata/properties" xmlns:ns2="84326653-2ee7-4386-b7cc-740a9a9ae568" xmlns:ns3="384dfeaf-898e-463c-9817-fb687ea5338c" targetNamespace="http://schemas.microsoft.com/office/2006/metadata/properties" ma:root="true" ma:fieldsID="6fe0ea24cd086d55632f0accbaa34916" ns2:_="" ns3:_="">
    <xsd:import namespace="84326653-2ee7-4386-b7cc-740a9a9ae568"/>
    <xsd:import namespace="384dfeaf-898e-463c-9817-fb687ea533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326653-2ee7-4386-b7cc-740a9a9ae5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81c86c4-c71b-4825-ab8a-4a3d2cf377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dfeaf-898e-463c-9817-fb687ea5338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4ba0c58-b00b-4dec-866c-13438241737e}" ma:internalName="TaxCatchAll" ma:showField="CatchAllData" ma:web="384dfeaf-898e-463c-9817-fb687ea533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2B64C8-8E99-46BE-878D-3A51BA594BFC}"/>
</file>

<file path=customXml/itemProps2.xml><?xml version="1.0" encoding="utf-8"?>
<ds:datastoreItem xmlns:ds="http://schemas.openxmlformats.org/officeDocument/2006/customXml" ds:itemID="{8F655C06-D453-48AA-A58E-2F7761A71B02}"/>
</file>

<file path=customXml/itemProps3.xml><?xml version="1.0" encoding="utf-8"?>
<ds:datastoreItem xmlns:ds="http://schemas.openxmlformats.org/officeDocument/2006/customXml" ds:itemID="{D9E13003-C27A-4F04-BC88-30142CE83A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Bouaziz</dc:creator>
  <cp:keywords/>
  <dc:description/>
  <cp:lastModifiedBy>YOSR CHERIF</cp:lastModifiedBy>
  <cp:revision/>
  <dcterms:created xsi:type="dcterms:W3CDTF">2024-01-11T15:22:18Z</dcterms:created>
  <dcterms:modified xsi:type="dcterms:W3CDTF">2026-03-02T10:31:25Z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0x01010079F613D3D57C3249BAED9C497B63CEFA</vt:lpwstr>
  </property>
  <property fmtid="{D5CDD505-2E9C-101B-9397-08002B2CF9AE}" pid="3" name="MediaServiceImageTags">
    <vt:lpwstr/>
  </property>
</Properties>
</file>